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4.xml.rels" ContentType="application/vnd.openxmlformats-package.relationships+xml"/>
  <Override PartName="/xl/worksheets/_rels/sheet11.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5.jpeg" ContentType="image/jpe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strucciones" sheetId="1" state="visible" r:id="rId2"/>
    <sheet name="Enlaces" sheetId="2" state="visible" r:id="rId3"/>
    <sheet name="Datos" sheetId="3" state="visible" r:id="rId4"/>
    <sheet name="Mapa Subregiones 2021"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 function="false" hidden="false" localSheetId="10" name="CV1CF" vbProcedure="false">Fechas!$K$6:$Q$55</definedName>
    <definedName function="false" hidden="false" localSheetId="10" name="CV1SF" vbProcedure="false">Fechas!$C$6:$I$55</definedName>
    <definedName function="false" hidden="false" localSheetId="10" name="CV2CF" vbProcedure="false">Fechas!$K$61:$Q$110</definedName>
    <definedName function="false" hidden="false" localSheetId="10" name="CV2SF" vbProcedure="false">Fechas!$C$61:$I$110</definedName>
    <definedName function="false" hidden="false" localSheetId="10" name="CV3CF" vbProcedure="false">Fechas!$K$116:$Q$165</definedName>
    <definedName function="false" hidden="false" localSheetId="10" name="CV3SF" vbProcedure="false">Fechas!$C$116:$I$165</definedName>
    <definedName function="false" hidden="false" localSheetId="10" name="CV4CF" vbProcedure="false">Fechas!$K$171:$Q$220</definedName>
    <definedName function="false" hidden="false" localSheetId="10" name="CV4SF" vbProcedure="false">Fechas!$C$171:$I$220</definedName>
    <definedName function="false" hidden="false" localSheetId="10" name="RTO1CF" vbProcedure="false">Rendimiento!$H$6:$L$55</definedName>
    <definedName function="false" hidden="false" localSheetId="10" name="RTO1CF_ORD" vbProcedure="false">Rendimiento!$P$6:$Q$55</definedName>
    <definedName function="false" hidden="false" localSheetId="10" name="RTO1CV" vbProcedure="false">Rendimiento!$B$6:$B$55</definedName>
    <definedName function="false" hidden="false" localSheetId="10" name="RTO1SF" vbProcedure="false">Rendimiento!$C$6:$G$55</definedName>
    <definedName function="false" hidden="false" localSheetId="10" name="RTO1SF_ORD" vbProcedure="false">Rendimiento!$N$6:$O$55</definedName>
    <definedName function="false" hidden="false" localSheetId="10" name="RTO2CF" vbProcedure="false">Rendimiento!$H$63:$K$112</definedName>
    <definedName function="false" hidden="false" localSheetId="10" name="RTO2CF_ORD" vbProcedure="false">Rendimiento!$P$63:$Q$112</definedName>
    <definedName function="false" hidden="false" localSheetId="10" name="RTO2CV" vbProcedure="false">Rendimiento!$B$63:$B$112</definedName>
    <definedName function="false" hidden="false" localSheetId="10" name="RTO2SF" vbProcedure="false">Rendimiento!$C$63:$F$112</definedName>
    <definedName function="false" hidden="false" localSheetId="10" name="RTO2SF_ORD" vbProcedure="false">Rendimiento!$N$63:$O$112</definedName>
    <definedName function="false" hidden="false" localSheetId="10" name="RTO3CF" vbProcedure="false">Rendimiento!$H$120:$K$169</definedName>
    <definedName function="false" hidden="false" localSheetId="10" name="RTO3CF_ORD" vbProcedure="false">Rendimiento!$P$120:$Q$169</definedName>
    <definedName function="false" hidden="false" localSheetId="10" name="RTO3CV" vbProcedure="false">Rendimiento!$B$120:$B$169</definedName>
    <definedName function="false" hidden="false" localSheetId="10" name="RTO3SF" vbProcedure="false">Rendimiento!$C$120:$F$169</definedName>
    <definedName function="false" hidden="false" localSheetId="10" name="RTO3SF_ORD" vbProcedure="false">Rendimiento!$N$120:$O$169</definedName>
    <definedName function="false" hidden="false" localSheetId="10" name="RTO4CF" vbProcedure="false">Rendimiento!$H$177:$K$226</definedName>
    <definedName function="false" hidden="false" localSheetId="10" name="RTO4CF_ORD" vbProcedure="false">Rendimiento!$P$177:$Q$226</definedName>
    <definedName function="false" hidden="false" localSheetId="10" name="RTO4CV" vbProcedure="false">Rendimiento!$B$177:$B$226</definedName>
    <definedName function="false" hidden="false" localSheetId="10" name="RTO4SF" vbProcedure="false">Rendimiento!$C$177:$F$226</definedName>
    <definedName function="false" hidden="false" localSheetId="10"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C5" authorId="0">
      <text>
        <r>
          <rPr>
            <sz val="11"/>
            <color rgb="FF000000"/>
            <rFont val="Calibri"/>
            <family val="0"/>
            <charset val="1"/>
          </rPr>
          <t xml:space="preserve">Pablo Abbate:
Compleatar en esta columna los nombres de los cultivares</t>
        </r>
      </text>
    </comment>
    <comment ref="C60" authorId="0">
      <text>
        <r>
          <rPr>
            <sz val="11"/>
            <color rgb="FF000000"/>
            <rFont val="Calibri"/>
            <family val="0"/>
            <charset val="1"/>
          </rPr>
          <t xml:space="preserve">Pablo Abbate:
Compleatar en esta columna los nombres de los cultivares</t>
        </r>
      </text>
    </comment>
    <comment ref="C115" authorId="0">
      <text>
        <r>
          <rPr>
            <sz val="11"/>
            <color rgb="FF000000"/>
            <rFont val="Calibri"/>
            <family val="0"/>
            <charset val="1"/>
          </rPr>
          <t xml:space="preserve">Pablo Abbate:
Compleatar en esta columna los nombres de los cultivares</t>
        </r>
      </text>
    </comment>
    <comment ref="C170" authorId="0">
      <text>
        <r>
          <rPr>
            <sz val="11"/>
            <color rgb="FF000000"/>
            <rFont val="Calibri"/>
            <family val="0"/>
            <charset val="1"/>
          </rPr>
          <t xml:space="preserve">Pablo Abbate:
Compleatar en esta columna los nombres de los cultivares</t>
        </r>
      </text>
    </comment>
    <comment ref="K5" authorId="0">
      <text>
        <r>
          <rPr>
            <sz val="11"/>
            <color rgb="FF000000"/>
            <rFont val="Calibri"/>
            <family val="0"/>
            <charset val="1"/>
          </rPr>
          <t xml:space="preserve">Pablo Abbate:
Compleatar en esta columna los nombres de los cultivares</t>
        </r>
      </text>
    </comment>
    <comment ref="K60" authorId="0">
      <text>
        <r>
          <rPr>
            <sz val="11"/>
            <color rgb="FF000000"/>
            <rFont val="Calibri"/>
            <family val="0"/>
            <charset val="1"/>
          </rPr>
          <t xml:space="preserve">Pablo Abbate:
Compleatar en esta columna los nombres de los cultivares</t>
        </r>
      </text>
    </comment>
    <comment ref="K115" authorId="0">
      <text>
        <r>
          <rPr>
            <sz val="11"/>
            <color rgb="FF000000"/>
            <rFont val="Calibri"/>
            <family val="0"/>
            <charset val="1"/>
          </rPr>
          <t xml:space="preserve">Pablo Abbate:
Compleatar en esta columna los nombres de los cultivares</t>
        </r>
      </text>
    </comment>
    <comment ref="K170" authorId="0">
      <text>
        <r>
          <rPr>
            <sz val="11"/>
            <color rgb="FF000000"/>
            <rFont val="Calibri"/>
            <family val="0"/>
            <charset val="1"/>
          </rPr>
          <t xml:space="preserve">Pablo Abbate:
Compleatar en esta columna los nombres de los cultivares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EF58"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F11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F169"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F22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58"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11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169"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22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27"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83"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138"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193"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List>
</comments>
</file>

<file path=xl/sharedStrings.xml><?xml version="1.0" encoding="utf-8"?>
<sst xmlns="http://schemas.openxmlformats.org/spreadsheetml/2006/main" count="1646" uniqueCount="526">
  <si>
    <t xml:space="preserve">AnaDataRET v3.7</t>
  </si>
  <si>
    <t xml:space="preserve">PLANILLA VERSIÓN MAR-2021</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</si>
  <si>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</si>
  <si>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</si>
  <si>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incertan o borran filas o columnas, es muy probable que los análisis estadísticos resulten incorrectos.</t>
  </si>
  <si>
    <t xml:space="preserve">La planilla utiliza algunos rangos de celdas con nombre que no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</si>
  <si>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</si>
  <si>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</si>
  <si>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</si>
  <si>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</si>
  <si>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</si>
  <si>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</si>
  <si>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</si>
  <si>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</si>
  <si>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</si>
  <si>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</si>
  <si>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</si>
  <si>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</si>
  <si>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</si>
  <si>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</si>
  <si>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</si>
  <si>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</si>
  <si>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</si>
  <si>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</si>
  <si>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</si>
  <si>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</si>
  <si>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</si>
  <si>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</si>
  <si>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</si>
  <si>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</si>
  <si>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</si>
  <si>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</si>
  <si>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</si>
  <si>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</si>
  <si>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</si>
  <si>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</si>
  <si>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</si>
  <si>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INASE-DRV-RET</t>
  </si>
  <si>
    <t xml:space="preserve">Subregión (según mapa 2021):</t>
  </si>
  <si>
    <t xml:space="preserve">NOA</t>
  </si>
  <si>
    <t xml:space="preserve">Localidad:</t>
  </si>
  <si>
    <t xml:space="preserve">La Abrita - Santiago del Estero</t>
  </si>
  <si>
    <t xml:space="preserve">Coordinador/a:</t>
  </si>
  <si>
    <t xml:space="preserve">Ing. Carlos Bainotti</t>
  </si>
  <si>
    <t xml:space="preserve">Colaborador/a:</t>
  </si>
  <si>
    <t xml:space="preserve">Ing. Matías Romani </t>
  </si>
  <si>
    <t xml:space="preserve">CARACTERISTICAS DEL ENSAYO</t>
  </si>
  <si>
    <t xml:space="preserve">Diseño estadístico del ensayos:</t>
  </si>
  <si>
    <t xml:space="preserve">Diseño en bloques completamente aleatorizados</t>
  </si>
  <si>
    <t xml:space="preserve">Número total cultivares intervinientes</t>
  </si>
  <si>
    <t xml:space="preserve">Parcelas</t>
  </si>
  <si>
    <t xml:space="preserve">a) Número total de parcelas por ensayo:</t>
  </si>
  <si>
    <t xml:space="preserve">d) Largo promedio (m):</t>
  </si>
  <si>
    <t xml:space="preserve">e) Ancho (m):</t>
  </si>
  <si>
    <t xml:space="preserve">f) Distancia entre hileras (cm):</t>
  </si>
  <si>
    <t xml:space="preserve">g) Número de hileras:</t>
  </si>
  <si>
    <t xml:space="preserve">Siembra</t>
  </si>
  <si>
    <t xml:space="preserve">Densidad granos por m    </t>
  </si>
  <si>
    <t xml:space="preserve">Según protocolo</t>
  </si>
  <si>
    <t xml:space="preserve">Convertido a kg /ha</t>
  </si>
  <si>
    <t xml:space="preserve">Sistema: A mano / Maquina / Otro:</t>
  </si>
  <si>
    <t xml:space="preserve">a mano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</si>
  <si>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</si>
  <si>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</si>
  <si>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</si>
  <si>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</si>
  <si>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</si>
  <si>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</si>
  <si>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</si>
  <si>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</si>
  <si>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</si>
  <si>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</si>
  <si>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</si>
  <si>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</si>
  <si>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</si>
  <si>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</si>
  <si>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Características del ensayo</t>
  </si>
  <si>
    <t xml:space="preserve">Suelo:</t>
  </si>
  <si>
    <t xml:space="preserve">Aplustol torriortentico</t>
  </si>
  <si>
    <t xml:space="preserve">Textura:</t>
  </si>
  <si>
    <t xml:space="preserve">arcillo limoso</t>
  </si>
  <si>
    <t xml:space="preserve">Tipo:</t>
  </si>
  <si>
    <t xml:space="preserve">Materia orgánica en %</t>
  </si>
  <si>
    <t xml:space="preserve">Nitrógeno ppm:</t>
  </si>
  <si>
    <t xml:space="preserve">Fósforo ppm</t>
  </si>
  <si>
    <r>
      <rPr>
        <sz val="10"/>
        <rFont val="Arial"/>
        <family val="2"/>
        <charset val="1"/>
      </rPr>
      <t xml:space="preserve">       P (mg.kg</t>
    </r>
    <r>
      <rPr>
        <vertAlign val="superscript"/>
        <sz val="10"/>
        <rFont val="Arial"/>
        <family val="2"/>
        <charset val="1"/>
      </rPr>
      <t xml:space="preserve">-1</t>
    </r>
    <r>
      <rPr>
        <sz val="10"/>
        <rFont val="Arial"/>
        <family val="2"/>
        <charset val="1"/>
      </rPr>
      <t xml:space="preserve">)= Fósforo extractable por Bray Kurtz Nº 1  modificado</t>
    </r>
  </si>
  <si>
    <t xml:space="preserve">Potasio ppm</t>
  </si>
  <si>
    <t xml:space="preserve">  K (cmol+ Kg-1)= Potasio (fotometría de llama)</t>
  </si>
  <si>
    <t xml:space="preserve">Ph:</t>
  </si>
  <si>
    <t xml:space="preserve">       pH actual (Relación suelo / agua 1:2,5) </t>
  </si>
  <si>
    <t xml:space="preserve">Uso de Fertilizante (Dosis y productos)</t>
  </si>
  <si>
    <t xml:space="preserve">400 kg/ha de urea</t>
  </si>
  <si>
    <t xml:space="preserve">Uso de riego (en mm):</t>
  </si>
  <si>
    <t xml:space="preserve">tres</t>
  </si>
  <si>
    <t xml:space="preserve">Uso de herbicida (Dosis y productos)</t>
  </si>
  <si>
    <r>
      <rPr>
        <sz val="10"/>
        <rFont val="Courier New"/>
        <family val="3"/>
        <charset val="1"/>
      </rPr>
      <t xml:space="preserve">500 cc/ha </t>
    </r>
    <r>
      <rPr>
        <sz val="10"/>
        <rFont val="Courier New"/>
        <family val="3"/>
      </rPr>
      <t xml:space="preserve">2,4-D</t>
    </r>
  </si>
  <si>
    <t xml:space="preserve">Uso de fungicida (Dosis y producto)</t>
  </si>
  <si>
    <r>
      <rPr>
        <sz val="10"/>
        <rFont val="Courier New"/>
        <family val="3"/>
        <charset val="1"/>
      </rPr>
      <t xml:space="preserve">1,2 lts/ha </t>
    </r>
    <r>
      <rPr>
        <sz val="10"/>
        <rFont val="Courier New"/>
        <family val="3"/>
      </rPr>
      <t xml:space="preserve">Flaxapyroxad 5% + pyraclostrobin 8,1% + epoxiconazole 5% ( Nombre comercial: Orquesta Ultra)</t>
    </r>
  </si>
  <si>
    <t xml:space="preserve">Quedan excluidos los ensayos de </t>
  </si>
  <si>
    <t xml:space="preserve">alta tecnología</t>
  </si>
  <si>
    <t xml:space="preserve">TEMPERATURA MEDIA REGISTRADAS EN EL AÑO</t>
  </si>
  <si>
    <t xml:space="preserve">CULTIVO ANTECESOR:</t>
  </si>
  <si>
    <t xml:space="preserve">maíz</t>
  </si>
  <si>
    <t xml:space="preserve">Factores abióticos</t>
  </si>
  <si>
    <t xml:space="preserve">Ciclo: Largo</t>
  </si>
  <si>
    <t xml:space="preserve">Estadío </t>
  </si>
  <si>
    <t xml:space="preserve"> </t>
  </si>
  <si>
    <t xml:space="preserve">Macollaje</t>
  </si>
  <si>
    <t xml:space="preserve">Elongación</t>
  </si>
  <si>
    <t xml:space="preserve">Espigazón</t>
  </si>
  <si>
    <t xml:space="preserve">Llenado de grano</t>
  </si>
  <si>
    <t xml:space="preserve">Sequía</t>
  </si>
  <si>
    <t xml:space="preserve">Altas temperaturas</t>
  </si>
  <si>
    <t xml:space="preserve">Heladas</t>
  </si>
  <si>
    <t xml:space="preserve">Severidad: S (severo); M (moderado); L (Leve)</t>
  </si>
  <si>
    <t xml:space="preserve">Ciclo: Largo - intermedio</t>
  </si>
  <si>
    <t xml:space="preserve">Ciclo: Corto - intermedio</t>
  </si>
  <si>
    <t xml:space="preserve">Ciclo: Corto</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</si>
  <si>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</si>
  <si>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</si>
  <si>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</si>
  <si>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COMENTARIOS PARTICULARES DE LOS ENSAYOS</t>
  </si>
  <si>
    <t xml:space="preserve">FECHA DE SIEMBRA Y DE PRINCIPALES ESTADOS FENOLÓGICOS</t>
  </si>
  <si>
    <t xml:space="preserve">#gid=1243613709&amp;range=a2</t>
  </si>
  <si>
    <t xml:space="preserve">#gid=1243613709&amp;range=R51</t>
  </si>
  <si>
    <t xml:space="preserve">Celdas en este color tiene formulas que no deberían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</si>
  <si>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</si>
  <si>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</si>
  <si>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</si>
  <si>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</si>
  <si>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</si>
  <si>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</si>
  <si>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</si>
  <si>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</si>
  <si>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</si>
  <si>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</si>
  <si>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</si>
  <si>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BIO BASILIO</t>
  </si>
  <si>
    <t xml:space="preserve">Klein Titanio</t>
  </si>
  <si>
    <t xml:space="preserve">SY 120</t>
  </si>
  <si>
    <t xml:space="preserve">2º ÉPOCA: CICLOS LARGOS E INTERMEDIOS SIN FUNG.</t>
  </si>
  <si>
    <t xml:space="preserve">2º ÉPOCA: CICLOS LARGOS E INTERMEDIOS CON FUNG.</t>
  </si>
  <si>
    <t xml:space="preserve">ACA 602</t>
  </si>
  <si>
    <t xml:space="preserve">ACA 604</t>
  </si>
  <si>
    <t xml:space="preserve"> SAUCE</t>
  </si>
  <si>
    <t xml:space="preserve">GUAYABO</t>
  </si>
  <si>
    <t xml:space="preserve">Klein Cien años</t>
  </si>
  <si>
    <t xml:space="preserve">Klein Geminis</t>
  </si>
  <si>
    <t xml:space="preserve">Klein Minerva</t>
  </si>
  <si>
    <t xml:space="preserve">3º ÉPOCA: CICLOS CORTOS E INTERMEDIOS SIN FUNG.</t>
  </si>
  <si>
    <t xml:space="preserve">3º ÉPOCA: CICLOS CORTOS E INTERMEDIOS CON FUNG.</t>
  </si>
  <si>
    <t xml:space="preserve">Buck Bravio</t>
  </si>
  <si>
    <t xml:space="preserve"> ÑANDUBAY</t>
  </si>
  <si>
    <t xml:space="preserve">ACA 603</t>
  </si>
  <si>
    <t xml:space="preserve">Buck Camba</t>
  </si>
  <si>
    <t xml:space="preserve">Buck Colihue</t>
  </si>
  <si>
    <t xml:space="preserve"> ALGARROBO</t>
  </si>
  <si>
    <t xml:space="preserve"> PEHUEN</t>
  </si>
  <si>
    <t xml:space="preserve">Klein Favorito II</t>
  </si>
  <si>
    <t xml:space="preserve">Klein Liebre</t>
  </si>
  <si>
    <t xml:space="preserve">MS INTA 415</t>
  </si>
  <si>
    <t xml:space="preserve">SY 200</t>
  </si>
  <si>
    <t xml:space="preserve">SY 211</t>
  </si>
  <si>
    <t xml:space="preserve">4º ÉPOCA: CICLOS CORTOS SIN FUNGICIDA</t>
  </si>
  <si>
    <t xml:space="preserve">4º ÉPOCA: CICLOS CORTOS CON FUNGICIDA</t>
  </si>
  <si>
    <t xml:space="preserve">ACA 460</t>
  </si>
  <si>
    <t xml:space="preserve">ACA 915</t>
  </si>
  <si>
    <t xml:space="preserve">ACA 916</t>
  </si>
  <si>
    <t xml:space="preserve">ACA 917</t>
  </si>
  <si>
    <t xml:space="preserve">ACA 920</t>
  </si>
  <si>
    <t xml:space="preserve">BAGUETTE 450</t>
  </si>
  <si>
    <t xml:space="preserve">BAGUETTE 550</t>
  </si>
  <si>
    <t xml:space="preserve">BIOCERES 1008</t>
  </si>
  <si>
    <t xml:space="preserve">Biointa 1006</t>
  </si>
  <si>
    <t xml:space="preserve">Buck Fulgor</t>
  </si>
  <si>
    <t xml:space="preserve">Buck Mutisia</t>
  </si>
  <si>
    <t xml:space="preserve">Buck Saeta</t>
  </si>
  <si>
    <t xml:space="preserve"> ALERCE</t>
  </si>
  <si>
    <t xml:space="preserve"> CEIBO</t>
  </si>
  <si>
    <t xml:space="preserve"> HORNERO</t>
  </si>
  <si>
    <t xml:space="preserve"> MAITEN</t>
  </si>
  <si>
    <t xml:space="preserve"> TBIO AUDAZ</t>
  </si>
  <si>
    <t xml:space="preserve"> TORDO</t>
  </si>
  <si>
    <t xml:space="preserve">GINGKO</t>
  </si>
  <si>
    <t xml:space="preserve">Klein Nutria</t>
  </si>
  <si>
    <t xml:space="preserve">Klein Potro</t>
  </si>
  <si>
    <t xml:space="preserve">Klein Prometeo</t>
  </si>
  <si>
    <t xml:space="preserve">Klein Selenio</t>
  </si>
  <si>
    <t xml:space="preserve">Klein Valor</t>
  </si>
  <si>
    <t xml:space="preserve">MS INTA 815</t>
  </si>
  <si>
    <t xml:space="preserve">MS INTA 817</t>
  </si>
  <si>
    <t xml:space="preserve">PAMPERO</t>
  </si>
  <si>
    <t xml:space="preserve">SY 330</t>
  </si>
  <si>
    <t xml:space="preserve">Tuc Elitte 17</t>
  </si>
  <si>
    <t xml:space="preserve">Tuc Elitte 43</t>
  </si>
  <si>
    <t xml:space="preserve">Tuc Granivo</t>
  </si>
  <si>
    <t xml:space="preserve">COMPORTAMIENTO AGRONÓMICO DE LOS CULTIVARES</t>
  </si>
  <si>
    <t xml:space="preserve">#gid=null&amp;range=B225</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</si>
  <si>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</si>
  <si>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</si>
  <si>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</si>
  <si>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</si>
  <si>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</si>
  <si>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</si>
  <si>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</si>
  <si>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</si>
  <si>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</si>
  <si>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</si>
  <si>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</si>
  <si>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</si>
  <si>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</si>
  <si>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</si>
  <si>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</si>
  <si>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</si>
  <si>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#gid=1228605396&amp;range=B222</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</si>
  <si>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</si>
  <si>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</si>
  <si>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</si>
  <si>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</si>
  <si>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</si>
  <si>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</si>
  <si>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</si>
  <si>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</si>
  <si>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</si>
  <si>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</si>
  <si>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</si>
  <si>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</si>
  <si>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</si>
  <si>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</si>
  <si>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</si>
  <si>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</si>
  <si>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</si>
  <si>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</si>
  <si>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</si>
  <si>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</si>
  <si>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</si>
  <si>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</si>
  <si>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</si>
  <si>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</si>
  <si>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</si>
  <si>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</si>
  <si>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</si>
  <si>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</si>
  <si>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</si>
  <si>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</si>
  <si>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</si>
  <si>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</si>
  <si>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</si>
  <si>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</si>
  <si>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</si>
  <si>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</si>
  <si>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</si>
  <si>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</si>
  <si>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</si>
  <si>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</si>
  <si>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</si>
  <si>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</si>
  <si>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</si>
  <si>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</si>
  <si>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</si>
  <si>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</si>
  <si>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</si>
  <si>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</si>
  <si>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</si>
  <si>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</si>
  <si>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</si>
  <si>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</si>
  <si>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</si>
  <si>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</si>
  <si>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</si>
  <si>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</si>
  <si>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</si>
  <si>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</si>
  <si>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</si>
  <si>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</si>
  <si>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</si>
  <si>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</si>
  <si>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</si>
  <si>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HO ATUEL</t>
  </si>
  <si>
    <t xml:space="preserve">ACA 908</t>
  </si>
  <si>
    <t xml:space="preserve">ACA 909</t>
  </si>
  <si>
    <t xml:space="preserve">915'</t>
  </si>
  <si>
    <t xml:space="preserve">916'</t>
  </si>
  <si>
    <t xml:space="preserve">920'</t>
  </si>
  <si>
    <t xml:space="preserve">MS INTA BONAERENSE 817</t>
  </si>
  <si>
    <t xml:space="preserve">BIOINTA 1006</t>
  </si>
  <si>
    <t xml:space="preserve">BUCK SAETA</t>
  </si>
  <si>
    <t xml:space="preserve">914'</t>
  </si>
  <si>
    <t xml:space="preserve">DL 201 TP</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</si>
  <si>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</si>
  <si>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</si>
  <si>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</si>
  <si>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</si>
  <si>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</si>
  <si>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</si>
  <si>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</si>
  <si>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</si>
  <si>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</si>
  <si>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</si>
  <si>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</si>
  <si>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</si>
  <si>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</si>
  <si>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</si>
  <si>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</si>
  <si>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</si>
  <si>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</si>
  <si>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</si>
  <si>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Promedio del ensayo:</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</si>
  <si>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</si>
  <si>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</si>
  <si>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</si>
  <si>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</si>
  <si>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</si>
  <si>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</si>
  <si>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</si>
  <si>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</si>
  <si>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</si>
  <si>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</si>
  <si>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</si>
  <si>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</si>
  <si>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</si>
  <si>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</si>
  <si>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</si>
  <si>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</si>
  <si>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</si>
  <si>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</si>
  <si>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</si>
  <si>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</si>
  <si>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</si>
  <si>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</si>
  <si>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</si>
  <si>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</si>
  <si>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</si>
  <si>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</si>
  <si>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</si>
  <si>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</si>
  <si>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</si>
  <si>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</si>
  <si>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</si>
  <si>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</si>
  <si>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</si>
  <si>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</si>
  <si>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</si>
  <si>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</si>
  <si>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</si>
  <si>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</si>
  <si>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</si>
  <si>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</si>
  <si>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</si>
  <si>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</si>
  <si>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</si>
  <si>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</si>
  <si>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</si>
  <si>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</si>
  <si>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</si>
  <si>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</si>
  <si>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</si>
  <si>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</si>
  <si>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</si>
  <si>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</si>
  <si>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</si>
  <si>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</si>
  <si>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</si>
  <si>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</si>
  <si>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</si>
  <si>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</si>
  <si>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</si>
  <si>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</si>
  <si>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</si>
  <si>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</si>
  <si>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</si>
  <si>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</si>
  <si>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</si>
  <si>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</si>
  <si>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</si>
  <si>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</si>
  <si>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</si>
  <si>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</si>
  <si>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</si>
  <si>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</si>
  <si>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</si>
  <si>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</si>
  <si>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</si>
  <si>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</si>
  <si>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</si>
  <si>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</si>
  <si>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</si>
  <si>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</si>
  <si>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</si>
  <si>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</si>
  <si>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</si>
  <si>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</si>
  <si>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</si>
  <si>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</si>
  <si>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</si>
  <si>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</si>
  <si>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</si>
  <si>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</si>
  <si>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</si>
  <si>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</si>
  <si>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</si>
  <si>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</si>
  <si>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</si>
  <si>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</si>
  <si>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</si>
  <si>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</si>
  <si>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</si>
  <si>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</si>
  <si>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</si>
  <si>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</si>
  <si>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</si>
  <si>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</si>
  <si>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L</t>
  </si>
  <si>
    <t xml:space="preserve">I</t>
  </si>
  <si>
    <t xml:space="preserve">SAS FLORIMOND DESPREZ V. ET F.</t>
  </si>
  <si>
    <t xml:space="preserve">CEDRO</t>
  </si>
  <si>
    <t xml:space="preserve">C</t>
  </si>
  <si>
    <t xml:space="preserve">ACA604</t>
  </si>
  <si>
    <t xml:space="preserve">ACA308</t>
  </si>
  <si>
    <t xml:space="preserve">AGRISEEDS</t>
  </si>
  <si>
    <t xml:space="preserve">FLORIPAN 300</t>
  </si>
  <si>
    <t xml:space="preserve">ASOCIADOS DON MARIO</t>
  </si>
  <si>
    <t xml:space="preserve">ADM</t>
  </si>
  <si>
    <t xml:space="preserve">HORNERO IS</t>
  </si>
  <si>
    <t xml:space="preserve">ASOCIADOS DON MARIO S.A.</t>
  </si>
  <si>
    <t xml:space="preserve">MAITEN</t>
  </si>
  <si>
    <t xml:space="preserve">CAMBIUM </t>
  </si>
  <si>
    <t xml:space="preserve">SAS FLORIMOND DESPREZ V.ET F.</t>
  </si>
  <si>
    <t xml:space="preserve">BIIOSEMINIS</t>
  </si>
  <si>
    <t xml:space="preserve">JACARANDA</t>
  </si>
  <si>
    <t xml:space="preserve">BIOTRIGO</t>
  </si>
  <si>
    <t xml:space="preserve">TBIO AUDAZ</t>
  </si>
  <si>
    <t xml:space="preserve">ACA 362</t>
  </si>
  <si>
    <t xml:space="preserve">BIOCERES</t>
  </si>
  <si>
    <t xml:space="preserve">BUCK SEMILLAS S.A.</t>
  </si>
  <si>
    <t xml:space="preserve">BUCK METEORO </t>
  </si>
  <si>
    <t xml:space="preserve">FRESNO</t>
  </si>
  <si>
    <t xml:space="preserve">ALGARROBO</t>
  </si>
  <si>
    <t xml:space="preserve">INTA</t>
  </si>
  <si>
    <t xml:space="preserve">BUCK CLARAZ</t>
  </si>
  <si>
    <t xml:space="preserve">HOCARCARAÑA</t>
  </si>
  <si>
    <t xml:space="preserve">TIMBO</t>
  </si>
  <si>
    <t xml:space="preserve">BUCK DESTELLO</t>
  </si>
  <si>
    <t xml:space="preserve">SAUCE</t>
  </si>
  <si>
    <t xml:space="preserve">SY109</t>
  </si>
  <si>
    <t xml:space="preserve">BUCK CAMBÁ</t>
  </si>
  <si>
    <t xml:space="preserve">PEHUEN</t>
  </si>
  <si>
    <t xml:space="preserve">BUCK PEREGRINO</t>
  </si>
  <si>
    <t xml:space="preserve">BUCK RESPLANDOR</t>
  </si>
  <si>
    <t xml:space="preserve">SN 90</t>
  </si>
  <si>
    <t xml:space="preserve">BUCK PACIFICO</t>
  </si>
  <si>
    <t xml:space="preserve">BUCK FULGOR</t>
  </si>
  <si>
    <t xml:space="preserve">CRIADERO KLEIN S.A.</t>
  </si>
  <si>
    <t xml:space="preserve">KLEIN LIEBRE</t>
  </si>
  <si>
    <t xml:space="preserve">CAPELLONI</t>
  </si>
  <si>
    <t xml:space="preserve">BUCK GLUTINO </t>
  </si>
  <si>
    <t xml:space="preserve">ÑANDUBAY</t>
  </si>
  <si>
    <t xml:space="preserve">KLEIN FAVORITO 2</t>
  </si>
  <si>
    <t xml:space="preserve">BUCK GUATIMOZIN</t>
  </si>
  <si>
    <t xml:space="preserve">CEIBO</t>
  </si>
  <si>
    <t xml:space="preserve">KLEIN GEMINIS</t>
  </si>
  <si>
    <t xml:space="preserve">BUCK NORTEÑO</t>
  </si>
  <si>
    <t xml:space="preserve">INSTITUTUL NATIONAL DE CERCETA</t>
  </si>
  <si>
    <t xml:space="preserve">LENOX</t>
  </si>
  <si>
    <t xml:space="preserve">GYT</t>
  </si>
  <si>
    <t xml:space="preserve">KLEIN CIEN AÑOS</t>
  </si>
  <si>
    <t xml:space="preserve">OR MELHORAMIENTO DE SEMENTES L</t>
  </si>
  <si>
    <t xml:space="preserve">FUSTE</t>
  </si>
  <si>
    <t xml:space="preserve">INTA </t>
  </si>
  <si>
    <t xml:space="preserve">LCD SEMILLAS</t>
  </si>
  <si>
    <t xml:space="preserve">MS INTA119</t>
  </si>
  <si>
    <t xml:space="preserve">KLEIN PROTEO</t>
  </si>
  <si>
    <t xml:space="preserve">TORDO IS</t>
  </si>
  <si>
    <t xml:space="preserve">LDC SEMILLAS</t>
  </si>
  <si>
    <t xml:space="preserve">MS INTA BON. 817</t>
  </si>
  <si>
    <t xml:space="preserve">KLEINPROMETEO </t>
  </si>
  <si>
    <t xml:space="preserve">BIOTRIGO Genética</t>
  </si>
  <si>
    <t xml:space="preserve">ALERCE</t>
  </si>
  <si>
    <t xml:space="preserve">KLEIN MINERVA</t>
  </si>
  <si>
    <t xml:space="preserve">KLEIN VALOR</t>
  </si>
  <si>
    <t xml:space="preserve">BASILIO</t>
  </si>
  <si>
    <t xml:space="preserve">LIMAGRAIN</t>
  </si>
  <si>
    <t xml:space="preserve">ALHAMBRA</t>
  </si>
  <si>
    <t xml:space="preserve">KLEIN POTRO</t>
  </si>
  <si>
    <t xml:space="preserve">BIOSEMINIS</t>
  </si>
  <si>
    <t xml:space="preserve">ALAMO</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</si>
  <si>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</si>
  <si>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</si>
  <si>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</si>
  <si>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</si>
  <si>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</si>
  <si>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</si>
  <si>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</si>
  <si>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</si>
  <si>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</si>
  <si>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</si>
  <si>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</si>
  <si>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RGT QUIRIKO</t>
  </si>
  <si>
    <t xml:space="preserve">LG ARLASK</t>
  </si>
  <si>
    <t xml:space="preserve">BUCK PLENO </t>
  </si>
  <si>
    <t xml:space="preserve">SYNGENTA</t>
  </si>
  <si>
    <t xml:space="preserve">BAGUETTE820</t>
  </si>
  <si>
    <t xml:space="preserve">BUCK CUMELEN</t>
  </si>
  <si>
    <t xml:space="preserve">BUCK COLIHUE</t>
  </si>
  <si>
    <t xml:space="preserve">SY 200 </t>
  </si>
  <si>
    <t xml:space="preserve">SY 300 </t>
  </si>
  <si>
    <t xml:space="preserve">KLEIN TITANIO CL</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</si>
  <si>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</si>
  <si>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</si>
  <si>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</si>
  <si>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</si>
  <si>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</si>
  <si>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</si>
  <si>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</si>
  <si>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</si>
  <si>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</si>
  <si>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620</t>
  </si>
  <si>
    <t xml:space="preserve">BAGUETTE 680</t>
  </si>
  <si>
    <t xml:space="preserve">BAGUETTE 750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</si>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</sst>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2">
    <numFmt numFmtId="164" formatCode="General"/>
    <numFmt numFmtId="165" formatCode="0%"/>
    <numFmt numFmtId="166" formatCode="0.00"/>
    <numFmt numFmtId="167" formatCode="0.000%"/>
    <numFmt numFmtId="168" formatCode="0.0"/>
    <numFmt numFmtId="169" formatCode="0"/>
    <numFmt numFmtId="170" formatCode="d\-mmm"/>
    <numFmt numFmtId="171" formatCode="m/d/yyyy"/>
    <numFmt numFmtId="172" formatCode="General"/>
    <numFmt numFmtId="173" formatCode="dd/mm/yy"/>
    <numFmt numFmtId="174" formatCode="@"/>
    <numFmt numFmtId="175" formatCode="0.0%"/>
  </numFmts>
  <fonts count="45">
    <font>
      <sz val="11"/>
      <color rgb="FF000000"/>
      <name val="Calibri"/>
      <family val="0"/>
      <charset val="1"/>
    </font>
    <font>
      <sz val="10"/>
      <name val="Arial"/>
      <family val="0"/>
    </font>
    <font>
      <sz val="10"/>
      <name val="Arial"/>
      <family val="0"/>
    </font>
    <font>
      <sz val="10"/>
      <name val="Arial"/>
      <family val="0"/>
    </font>
    <font>
      <u val="single"/>
      <sz val="10"/>
      <color rgb="FF0000FF"/>
      <name val="Arial"/>
      <family val="2"/>
      <charset val="1"/>
    </font>
    <font>
      <sz val="11"/>
      <name val="Calibri"/>
      <family val="2"/>
      <charset val="1"/>
    </font>
    <font>
      <sz val="11"/>
      <color rgb="FF000000"/>
      <name val="Calibri"/>
      <family val="2"/>
      <charset val="1"/>
    </font>
    <font>
      <b val="true"/>
      <sz val="11"/>
      <color rgb="FF000000"/>
      <name val="Calibri"/>
      <family val="2"/>
      <charset val="1"/>
    </font>
    <font>
      <b val="true"/>
      <sz val="11"/>
      <name val="Calibri"/>
      <family val="2"/>
      <charset val="1"/>
    </font>
    <font>
      <u val="single"/>
      <sz val="11"/>
      <color rgb="FF0000FF"/>
      <name val="Calibri"/>
      <family val="2"/>
      <charset val="1"/>
    </font>
    <font>
      <sz val="10"/>
      <name val="Courier New"/>
      <family val="3"/>
      <charset val="1"/>
    </font>
    <font>
      <sz val="12"/>
      <name val="Courier New"/>
      <family val="3"/>
      <charset val="1"/>
    </font>
    <font>
      <sz val="11"/>
      <color rgb="FF000000"/>
      <name val="Calibri"/>
      <family val="2"/>
    </font>
    <font>
      <sz val="11"/>
      <name val="Calibri"/>
      <family val="2"/>
    </font>
    <font>
      <sz val="10"/>
      <name val="Arial"/>
      <family val="2"/>
      <charset val="1"/>
    </font>
    <font>
      <vertAlign val="superscript"/>
      <sz val="10"/>
      <name val="Arial"/>
      <family val="2"/>
      <charset val="1"/>
    </font>
    <font>
      <sz val="10"/>
      <name val="Courier New"/>
      <family val="3"/>
    </font>
    <font>
      <sz val="8"/>
      <name val="Courier New"/>
      <family val="3"/>
      <charset val="1"/>
    </font>
    <font>
      <u val="single"/>
      <sz val="11"/>
      <color rgb="FF000000"/>
      <name val="Calibri"/>
      <family val="2"/>
      <charset val="1"/>
    </font>
    <font>
      <u val="single"/>
      <sz val="11"/>
      <color rgb="FFC00000"/>
      <name val="Calibri"/>
      <family val="2"/>
      <charset val="1"/>
    </font>
    <font>
      <sz val="8"/>
      <color rgb="FF000000"/>
      <name val="Courier New"/>
      <family val="3"/>
      <charset val="1"/>
    </font>
    <font>
      <sz val="11"/>
      <color rgb="FFC00000"/>
      <name val="Calibri"/>
      <family val="2"/>
      <charset val="1"/>
    </font>
    <font>
      <sz val="11"/>
      <color rgb="FF000000"/>
      <name val="Courier New"/>
      <family val="3"/>
      <charset val="1"/>
    </font>
    <font>
      <sz val="10"/>
      <color rgb="FF000000"/>
      <name val="Courier New"/>
      <family val="3"/>
      <charset val="1"/>
    </font>
    <font>
      <b val="true"/>
      <sz val="12"/>
      <color rgb="FFFF0000"/>
      <name val="Calibri"/>
      <family val="2"/>
      <charset val="1"/>
    </font>
    <font>
      <sz val="10"/>
      <color rgb="FF000000"/>
      <name val="Arial"/>
      <family val="2"/>
      <charset val="1"/>
    </font>
    <font>
      <sz val="11"/>
      <color rgb="FFC0504D"/>
      <name val="Calibri"/>
      <family val="2"/>
      <charset val="1"/>
    </font>
    <font>
      <b val="true"/>
      <sz val="11"/>
      <color rgb="FFC0504D"/>
      <name val="Calibri"/>
      <family val="2"/>
      <charset val="1"/>
    </font>
    <font>
      <sz val="10"/>
      <color rgb="FF000000"/>
      <name val="Calibri"/>
      <family val="2"/>
      <charset val="1"/>
    </font>
    <font>
      <u val="single"/>
      <sz val="11"/>
      <color rgb="FFC0504D"/>
      <name val="Calibri"/>
      <family val="2"/>
      <charset val="1"/>
    </font>
    <font>
      <b val="true"/>
      <u val="single"/>
      <sz val="18"/>
      <color rgb="FFFF0000"/>
      <name val="Calibri"/>
      <family val="2"/>
      <charset val="1"/>
    </font>
    <font>
      <b val="true"/>
      <sz val="18"/>
      <color rgb="FFFF0000"/>
      <name val="Calibri"/>
      <family val="2"/>
      <charset val="1"/>
    </font>
    <font>
      <b val="true"/>
      <sz val="11"/>
      <color rgb="FFFF0000"/>
      <name val="Calibri"/>
      <family val="2"/>
      <charset val="1"/>
    </font>
    <font>
      <sz val="9"/>
      <color rgb="FF000000"/>
      <name val="Tahoma"/>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2">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
      <patternFill patternType="solid">
        <fgColor rgb="FFFFFFFF"/>
        <bgColor rgb="FFFFFFCC"/>
      </patternFill>
    </fill>
  </fills>
  <borders count="27">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style="thin"/>
      <bottom style="medium"/>
      <diagonal/>
    </border>
    <border diagonalUp="false" diagonalDown="false">
      <left/>
      <right/>
      <top style="medium"/>
      <bottom/>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0" borderId="0" applyFont="true" applyBorder="true" applyAlignment="true" applyProtection="true">
      <alignment horizontal="general" vertical="bottom" textRotation="0" wrapText="false" indent="0" shrinkToFit="false"/>
      <protection locked="true" hidden="false"/>
    </xf>
  </cellStyleXfs>
  <cellXfs count="396">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2" borderId="1" xfId="0" applyFont="true" applyBorder="true" applyAlignment="false" applyProtection="false">
      <alignment horizontal="general" vertical="bottom" textRotation="0" wrapText="fals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4" fontId="0" fillId="4" borderId="1" xfId="0" applyFont="tru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false" applyProtection="false">
      <alignment horizontal="general" vertical="bottom" textRotation="0" wrapText="false" indent="0" shrinkToFit="false"/>
      <protection locked="true" hidden="false"/>
    </xf>
    <xf numFmtId="164" fontId="0" fillId="6" borderId="1" xfId="0" applyFont="true" applyBorder="true" applyAlignment="false" applyProtection="false">
      <alignment horizontal="general" vertical="bottom" textRotation="0" wrapText="false" indent="0" shrinkToFit="false"/>
      <protection locked="true" hidden="false"/>
    </xf>
    <xf numFmtId="164" fontId="0" fillId="7" borderId="1" xfId="0" applyFont="true" applyBorder="true" applyAlignment="false" applyProtection="false">
      <alignment horizontal="general" vertical="bottom" textRotation="0" wrapText="false" indent="0" shrinkToFit="false"/>
      <protection locked="true" hidden="false"/>
    </xf>
    <xf numFmtId="164" fontId="0" fillId="8" borderId="1" xfId="0" applyFont="true" applyBorder="true" applyAlignment="false" applyProtection="false">
      <alignment horizontal="general" vertical="bottom" textRotation="0" wrapText="false" indent="0" shrinkToFit="false"/>
      <protection locked="true" hidden="false"/>
    </xf>
    <xf numFmtId="164" fontId="0" fillId="9" borderId="1"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9" fillId="0" borderId="0" xfId="20" applyFont="true" applyBorder="true" applyAlignment="true" applyProtection="true">
      <alignment horizontal="general" vertical="bottom" textRotation="0" wrapText="false" indent="0" shrinkToFit="false"/>
      <protection locked="false" hidden="true"/>
    </xf>
    <xf numFmtId="164" fontId="9" fillId="0" borderId="0" xfId="20" applyFont="true" applyBorder="true" applyAlignment="true" applyProtection="true">
      <alignment horizontal="general" vertical="bottom"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false" applyProtection="true">
      <alignment horizontal="general" vertical="bottom" textRotation="0" wrapText="false" indent="0" shrinkToFit="false"/>
      <protection locked="true" hidden="false"/>
    </xf>
    <xf numFmtId="164" fontId="12" fillId="0" borderId="0" xfId="0" applyFont="true" applyBorder="false" applyAlignment="false" applyProtection="true">
      <alignment horizontal="general" vertical="bottom" textRotation="0" wrapText="false" indent="0" shrinkToFit="false"/>
      <protection locked="true" hidden="false"/>
    </xf>
    <xf numFmtId="164" fontId="10" fillId="0" borderId="1" xfId="0" applyFont="true" applyBorder="true" applyAlignment="false" applyProtection="true">
      <alignment horizontal="general" vertical="bottom" textRotation="0" wrapText="false" indent="0" shrinkToFit="false"/>
      <protection locked="true" hidden="false"/>
    </xf>
    <xf numFmtId="164" fontId="13" fillId="0" borderId="0" xfId="0" applyFont="true" applyBorder="false" applyAlignment="fals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10" fillId="0" borderId="2" xfId="0" applyFont="true" applyBorder="true" applyAlignment="false" applyProtection="true">
      <alignment horizontal="general" vertical="bottom" textRotation="0" wrapText="false" indent="0" shrinkToFit="false"/>
      <protection locked="fals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true">
      <alignment horizontal="general" vertical="bottom" textRotation="0" wrapText="false" indent="0" shrinkToFit="false"/>
      <protection locked="true" hidden="false"/>
    </xf>
    <xf numFmtId="164" fontId="10" fillId="0" borderId="1" xfId="0" applyFont="true" applyBorder="true" applyAlignment="false" applyProtection="true">
      <alignment horizontal="general" vertical="bottom" textRotation="0" wrapText="false" indent="0" shrinkToFit="false"/>
      <protection locked="false" hidden="false"/>
    </xf>
    <xf numFmtId="164" fontId="10" fillId="0" borderId="1" xfId="0" applyFont="true" applyBorder="true" applyAlignment="false" applyProtection="true">
      <alignment horizontal="general" vertical="bottom" textRotation="0" wrapText="false" indent="0" shrinkToFit="false"/>
      <protection locked="true" hidden="true"/>
    </xf>
    <xf numFmtId="167" fontId="10" fillId="0" borderId="1" xfId="0" applyFont="true" applyBorder="true" applyAlignment="false" applyProtection="true">
      <alignment horizontal="general" vertical="bottom" textRotation="0" wrapText="false" indent="0" shrinkToFit="false"/>
      <protection locked="fals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true">
      <alignment horizontal="general" vertical="bottom" textRotation="0" wrapText="false" indent="0" shrinkToFit="false"/>
      <protection locked="fals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0" fillId="10" borderId="1" xfId="0" applyFont="true" applyBorder="true" applyAlignment="false" applyProtection="true">
      <alignment horizontal="general" vertical="bottom" textRotation="0" wrapText="false" indent="0" shrinkToFit="false"/>
      <protection locked="false" hidden="false"/>
    </xf>
    <xf numFmtId="164" fontId="10" fillId="10" borderId="0" xfId="0" applyFont="true" applyBorder="false" applyAlignment="false" applyProtection="true">
      <alignment horizontal="general" vertical="bottom" textRotation="0" wrapText="false" indent="0" shrinkToFit="false"/>
      <protection locked="true" hidden="false"/>
    </xf>
    <xf numFmtId="164" fontId="17" fillId="0" borderId="0" xfId="0" applyFont="true" applyBorder="false" applyAlignment="false" applyProtection="true">
      <alignment horizontal="general" vertical="bottom" textRotation="0" wrapText="false" indent="0" shrinkToFit="false"/>
      <protection locked="true" hidden="false"/>
    </xf>
    <xf numFmtId="168" fontId="10" fillId="0" borderId="1" xfId="0" applyFont="true" applyBorder="true" applyAlignment="false" applyProtection="true">
      <alignment horizontal="general" vertical="bottom" textRotation="0" wrapText="false" indent="0" shrinkToFit="false"/>
      <protection locked="false" hidden="false"/>
    </xf>
    <xf numFmtId="164" fontId="10" fillId="0" borderId="1" xfId="0" applyFont="true" applyBorder="true" applyAlignment="true" applyProtection="true">
      <alignment horizontal="center" vertical="bottom" textRotation="0" wrapText="false" indent="0" shrinkToFit="false"/>
      <protection locked="true" hidden="false"/>
    </xf>
    <xf numFmtId="164" fontId="10" fillId="0" borderId="3" xfId="0" applyFont="true" applyBorder="true" applyAlignment="false" applyProtection="true">
      <alignment horizontal="general" vertical="bottom" textRotation="0" wrapText="false" indent="0" shrinkToFit="false"/>
      <protection locked="true" hidden="false"/>
    </xf>
    <xf numFmtId="164" fontId="10" fillId="0" borderId="4" xfId="0" applyFont="true" applyBorder="true" applyAlignment="false" applyProtection="true">
      <alignment horizontal="general" vertical="bottom" textRotation="0" wrapText="false" indent="0" shrinkToFit="false"/>
      <protection locked="true" hidden="false"/>
    </xf>
    <xf numFmtId="164" fontId="10" fillId="0" borderId="5" xfId="0" applyFont="true" applyBorder="true" applyAlignment="false" applyProtection="true">
      <alignment horizontal="general"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6" fillId="0" borderId="0" xfId="24"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6" fontId="0" fillId="2" borderId="3" xfId="0" applyFont="true" applyBorder="true" applyAlignment="true" applyProtection="false">
      <alignment horizontal="left" vertical="bottom" textRotation="0" wrapText="false" indent="0" shrinkToFit="false"/>
      <protection locked="true" hidden="false"/>
    </xf>
    <xf numFmtId="166" fontId="0" fillId="2" borderId="4" xfId="0" applyFont="true" applyBorder="true" applyAlignment="false" applyProtection="false">
      <alignment horizontal="general" vertical="bottom" textRotation="0" wrapText="false" indent="0" shrinkToFit="false"/>
      <protection locked="true" hidden="false"/>
    </xf>
    <xf numFmtId="166" fontId="0" fillId="2" borderId="5" xfId="0" applyFont="true" applyBorder="true" applyAlignment="false" applyProtection="false">
      <alignment horizontal="general" vertical="bottom" textRotation="0" wrapText="false" indent="0" shrinkToFit="false"/>
      <protection locked="true" hidden="false"/>
    </xf>
    <xf numFmtId="166" fontId="0" fillId="6" borderId="3" xfId="0" applyFont="true" applyBorder="true" applyAlignment="true" applyProtection="false">
      <alignment horizontal="left" vertical="bottom" textRotation="0" wrapText="false" indent="0" shrinkToFit="false"/>
      <protection locked="true" hidden="false"/>
    </xf>
    <xf numFmtId="166" fontId="0" fillId="6" borderId="4" xfId="0" applyFont="true" applyBorder="true" applyAlignment="false" applyProtection="false">
      <alignment horizontal="general" vertical="bottom" textRotation="0" wrapText="false" indent="0" shrinkToFit="false"/>
      <protection locked="true" hidden="false"/>
    </xf>
    <xf numFmtId="166" fontId="0" fillId="6" borderId="5"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9" fontId="17" fillId="0" borderId="6" xfId="0" applyFont="true" applyBorder="true" applyAlignment="true" applyProtection="true">
      <alignment horizontal="left" vertical="center" textRotation="0" wrapText="false" indent="0" shrinkToFit="false"/>
      <protection locked="false" hidden="false"/>
    </xf>
    <xf numFmtId="170" fontId="20" fillId="0" borderId="1" xfId="0" applyFont="true" applyBorder="true" applyAlignment="true" applyProtection="false">
      <alignment horizontal="center" vertical="center" textRotation="0" wrapText="true" indent="0" shrinkToFit="false"/>
      <protection locked="true" hidden="false"/>
    </xf>
    <xf numFmtId="171" fontId="0" fillId="0" borderId="1" xfId="0" applyFont="true" applyBorder="true" applyAlignment="true" applyProtection="false">
      <alignment horizontal="center" vertical="center" textRotation="0" wrapText="true" indent="0" shrinkToFit="false"/>
      <protection locked="true" hidden="false"/>
    </xf>
    <xf numFmtId="172" fontId="21" fillId="0" borderId="1" xfId="0" applyFont="true" applyBorder="true" applyAlignment="true" applyProtection="false">
      <alignment horizontal="center" vertical="bottom" textRotation="0" wrapText="false" indent="0" shrinkToFit="false"/>
      <protection locked="true" hidden="false"/>
    </xf>
    <xf numFmtId="172" fontId="21" fillId="0" borderId="1" xfId="0" applyFont="true" applyBorder="true" applyAlignment="true" applyProtection="false">
      <alignment horizontal="left" vertical="bottom" textRotation="0" wrapText="false" indent="0" shrinkToFit="false"/>
      <protection locked="true" hidden="false"/>
    </xf>
    <xf numFmtId="170" fontId="17" fillId="0" borderId="6" xfId="0" applyFont="true" applyBorder="true" applyAlignment="true" applyProtection="true">
      <alignment horizontal="center" vertical="center" textRotation="0" wrapText="false" indent="0" shrinkToFit="false"/>
      <protection locked="false" hidden="false"/>
    </xf>
    <xf numFmtId="170" fontId="17" fillId="0" borderId="6" xfId="0" applyFont="true" applyBorder="true" applyAlignment="true" applyProtection="true">
      <alignment horizontal="center" vertical="bottom" textRotation="0" wrapText="false" indent="0" shrinkToFit="false"/>
      <protection locked="false" hidden="false"/>
    </xf>
    <xf numFmtId="170" fontId="17" fillId="0" borderId="6" xfId="0" applyFont="true" applyBorder="true" applyAlignment="true" applyProtection="true">
      <alignment horizontal="center" vertical="center" textRotation="0" wrapText="true" indent="0" shrinkToFit="false"/>
      <protection locked="false" hidden="false"/>
    </xf>
    <xf numFmtId="164" fontId="17" fillId="0" borderId="1" xfId="0" applyFont="true" applyBorder="true" applyAlignment="true" applyProtection="true">
      <alignment horizontal="left" vertical="center" textRotation="0" wrapText="true" indent="0" shrinkToFit="false"/>
      <protection locked="false" hidden="false"/>
    </xf>
    <xf numFmtId="170" fontId="17" fillId="0" borderId="1" xfId="0" applyFont="true" applyBorder="true" applyAlignment="true" applyProtection="true">
      <alignment horizontal="center" vertical="bottom" textRotation="0" wrapText="false" indent="0" shrinkToFit="false"/>
      <protection locked="false" hidden="false"/>
    </xf>
    <xf numFmtId="170" fontId="17" fillId="0" borderId="1" xfId="0" applyFont="true" applyBorder="true" applyAlignment="true" applyProtection="true">
      <alignment horizontal="center" vertical="center" textRotation="0" wrapText="true" indent="0" shrinkToFit="false"/>
      <protection locked="false" hidden="false"/>
    </xf>
    <xf numFmtId="164" fontId="17" fillId="0" borderId="1" xfId="0" applyFont="true" applyBorder="true" applyAlignment="true" applyProtection="true">
      <alignment horizontal="left" vertical="bottom" textRotation="0" wrapText="false" indent="0" shrinkToFit="false"/>
      <protection locked="false" hidden="false"/>
    </xf>
    <xf numFmtId="164" fontId="22"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center" vertical="top" textRotation="0" wrapText="true" indent="0" shrinkToFit="false"/>
      <protection locked="true" hidden="false"/>
    </xf>
    <xf numFmtId="171"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6" fontId="0" fillId="3" borderId="3" xfId="0" applyFont="true" applyBorder="true" applyAlignment="true" applyProtection="false">
      <alignment horizontal="left" vertical="bottom" textRotation="0" wrapText="false" indent="0" shrinkToFit="false"/>
      <protection locked="true" hidden="false"/>
    </xf>
    <xf numFmtId="166" fontId="0" fillId="3" borderId="4" xfId="0" applyFont="true" applyBorder="true" applyAlignment="true" applyProtection="false">
      <alignment horizontal="left" vertical="bottom" textRotation="0" wrapText="false" indent="0" shrinkToFit="false"/>
      <protection locked="true" hidden="false"/>
    </xf>
    <xf numFmtId="166" fontId="0" fillId="3" borderId="5" xfId="0" applyFont="true" applyBorder="true" applyAlignment="true" applyProtection="false">
      <alignment horizontal="left" vertical="bottom" textRotation="0" wrapText="false" indent="0" shrinkToFit="false"/>
      <protection locked="true" hidden="false"/>
    </xf>
    <xf numFmtId="166" fontId="0" fillId="7" borderId="3" xfId="0" applyFont="true" applyBorder="true" applyAlignment="true" applyProtection="false">
      <alignment horizontal="left" vertical="bottom" textRotation="0" wrapText="false" indent="0" shrinkToFit="false"/>
      <protection locked="true" hidden="false"/>
    </xf>
    <xf numFmtId="166" fontId="0" fillId="7" borderId="4" xfId="0" applyFont="true" applyBorder="true" applyAlignment="false" applyProtection="false">
      <alignment horizontal="general" vertical="bottom" textRotation="0" wrapText="false" indent="0" shrinkToFit="false"/>
      <protection locked="true" hidden="false"/>
    </xf>
    <xf numFmtId="166" fontId="0" fillId="7" borderId="5"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true" applyProtection="true">
      <alignment horizontal="left" vertical="bottom" textRotation="0" wrapText="false" indent="0" shrinkToFit="false"/>
      <protection locked="false" hidden="false"/>
    </xf>
    <xf numFmtId="170" fontId="17" fillId="0" borderId="1" xfId="0" applyFont="true" applyBorder="true" applyAlignment="false" applyProtection="true">
      <alignment horizontal="general" vertical="bottom" textRotation="0" wrapText="false" indent="0" shrinkToFit="false"/>
      <protection locked="false" hidden="false"/>
    </xf>
    <xf numFmtId="169" fontId="17" fillId="0" borderId="1" xfId="0" applyFont="true" applyBorder="true" applyAlignment="true" applyProtection="true">
      <alignment horizontal="left" vertical="center" textRotation="0" wrapText="false" indent="0" shrinkToFit="false"/>
      <protection locked="false" hidden="false"/>
    </xf>
    <xf numFmtId="164" fontId="0" fillId="0" borderId="1" xfId="0" applyFont="true" applyBorder="true" applyAlignment="true" applyProtection="false">
      <alignment horizontal="left" vertical="bottom" textRotation="0" wrapText="false" indent="0" shrinkToFit="false"/>
      <protection locked="true" hidden="false"/>
    </xf>
    <xf numFmtId="170" fontId="0" fillId="0" borderId="0" xfId="0" applyFont="true" applyBorder="false" applyAlignment="true" applyProtection="false">
      <alignment horizontal="center" vertical="center" textRotation="0" wrapText="true" indent="0" shrinkToFit="false"/>
      <protection locked="true" hidden="false"/>
    </xf>
    <xf numFmtId="164" fontId="0" fillId="4" borderId="3" xfId="0" applyFont="true" applyBorder="true" applyAlignment="true" applyProtection="false">
      <alignment horizontal="left" vertical="bottom" textRotation="0" wrapText="false" indent="0" shrinkToFit="false"/>
      <protection locked="true" hidden="false"/>
    </xf>
    <xf numFmtId="164" fontId="0" fillId="4" borderId="4" xfId="0" applyFont="true" applyBorder="true" applyAlignment="true" applyProtection="false">
      <alignment horizontal="left" vertical="bottom" textRotation="0" wrapText="false" indent="0" shrinkToFit="false"/>
      <protection locked="true" hidden="false"/>
    </xf>
    <xf numFmtId="166" fontId="0" fillId="4" borderId="4" xfId="0" applyFont="true" applyBorder="true" applyAlignment="true" applyProtection="false">
      <alignment horizontal="left" vertical="bottom" textRotation="0" wrapText="false" indent="0" shrinkToFit="false"/>
      <protection locked="true" hidden="false"/>
    </xf>
    <xf numFmtId="166" fontId="0" fillId="4" borderId="5" xfId="0" applyFont="true" applyBorder="true" applyAlignment="true" applyProtection="false">
      <alignment horizontal="left" vertical="bottom" textRotation="0" wrapText="false" indent="0" shrinkToFit="false"/>
      <protection locked="true" hidden="false"/>
    </xf>
    <xf numFmtId="164" fontId="0" fillId="8" borderId="3" xfId="0" applyFont="true" applyBorder="true" applyAlignment="true" applyProtection="false">
      <alignment horizontal="left" vertical="bottom" textRotation="0" wrapText="false" indent="0" shrinkToFit="false"/>
      <protection locked="true" hidden="false"/>
    </xf>
    <xf numFmtId="164" fontId="0" fillId="8" borderId="4" xfId="0" applyFont="true" applyBorder="true" applyAlignment="true" applyProtection="false">
      <alignment horizontal="left" vertical="bottom" textRotation="0" wrapText="false" indent="0" shrinkToFit="false"/>
      <protection locked="true" hidden="false"/>
    </xf>
    <xf numFmtId="166" fontId="0" fillId="8" borderId="4" xfId="0" applyFont="true" applyBorder="true" applyAlignment="true" applyProtection="false">
      <alignment horizontal="left" vertical="bottom" textRotation="0" wrapText="false" indent="0" shrinkToFit="false"/>
      <protection locked="true" hidden="false"/>
    </xf>
    <xf numFmtId="166" fontId="0" fillId="8" borderId="5" xfId="0" applyFont="true" applyBorder="true" applyAlignment="true" applyProtection="false">
      <alignment horizontal="left" vertical="bottom" textRotation="0" wrapText="false" indent="0" shrinkToFit="false"/>
      <protection locked="true" hidden="false"/>
    </xf>
    <xf numFmtId="164" fontId="17" fillId="0" borderId="1" xfId="0" applyFont="true" applyBorder="true" applyAlignment="true" applyProtection="true">
      <alignment horizontal="left" vertical="center" textRotation="0" wrapText="false" indent="0" shrinkToFit="false"/>
      <protection locked="false" hidden="false"/>
    </xf>
    <xf numFmtId="170" fontId="17" fillId="0" borderId="6" xfId="0" applyFont="true" applyBorder="true" applyAlignment="true" applyProtection="false">
      <alignment horizontal="center" vertical="bottom" textRotation="0" wrapText="false" indent="0" shrinkToFit="false"/>
      <protection locked="true" hidden="false"/>
    </xf>
    <xf numFmtId="170" fontId="17" fillId="0" borderId="1" xfId="0" applyFont="true" applyBorder="true" applyAlignment="true" applyProtection="false">
      <alignment horizontal="center" vertical="bottom" textRotation="0" wrapText="false" indent="0" shrinkToFit="false"/>
      <protection locked="true" hidden="false"/>
    </xf>
    <xf numFmtId="170" fontId="0" fillId="0" borderId="0" xfId="0" applyFont="true" applyBorder="false" applyAlignment="true" applyProtection="false">
      <alignment horizontal="center" vertical="bottom" textRotation="0" wrapText="false" indent="0" shrinkToFit="false"/>
      <protection locked="true" hidden="false"/>
    </xf>
    <xf numFmtId="169" fontId="0" fillId="0" borderId="0" xfId="0" applyFont="true" applyBorder="false" applyAlignment="true" applyProtection="false">
      <alignment horizontal="center" vertical="bottom" textRotation="0" wrapText="false" indent="0" shrinkToFit="false"/>
      <protection locked="true" hidden="false"/>
    </xf>
    <xf numFmtId="164" fontId="0" fillId="5" borderId="3" xfId="0" applyFont="true" applyBorder="true" applyAlignment="true" applyProtection="false">
      <alignment horizontal="left" vertical="bottom" textRotation="0" wrapText="false" indent="0" shrinkToFit="false"/>
      <protection locked="true" hidden="false"/>
    </xf>
    <xf numFmtId="164" fontId="0" fillId="5" borderId="4" xfId="0" applyFont="true" applyBorder="true" applyAlignment="true" applyProtection="false">
      <alignment horizontal="center" vertical="bottom" textRotation="0" wrapText="false" indent="0" shrinkToFit="false"/>
      <protection locked="true" hidden="false"/>
    </xf>
    <xf numFmtId="166" fontId="0" fillId="5" borderId="4" xfId="0" applyFont="true" applyBorder="true" applyAlignment="true" applyProtection="false">
      <alignment horizontal="center" vertical="bottom" textRotation="0" wrapText="false" indent="0" shrinkToFit="false"/>
      <protection locked="true" hidden="false"/>
    </xf>
    <xf numFmtId="166" fontId="0" fillId="5" borderId="5" xfId="0" applyFont="true" applyBorder="true" applyAlignment="true" applyProtection="false">
      <alignment horizontal="center" vertical="bottom" textRotation="0" wrapText="false" indent="0" shrinkToFit="false"/>
      <protection locked="true" hidden="false"/>
    </xf>
    <xf numFmtId="164" fontId="0" fillId="9" borderId="3" xfId="0" applyFont="true" applyBorder="true" applyAlignment="true" applyProtection="false">
      <alignment horizontal="left" vertical="bottom" textRotation="0" wrapText="false" indent="0" shrinkToFit="false"/>
      <protection locked="true" hidden="false"/>
    </xf>
    <xf numFmtId="164" fontId="0" fillId="9" borderId="4" xfId="0" applyFont="true" applyBorder="true" applyAlignment="true" applyProtection="false">
      <alignment horizontal="center" vertical="bottom" textRotation="0" wrapText="false" indent="0" shrinkToFit="false"/>
      <protection locked="true" hidden="false"/>
    </xf>
    <xf numFmtId="166" fontId="0" fillId="9" borderId="4" xfId="0" applyFont="true" applyBorder="true" applyAlignment="true" applyProtection="false">
      <alignment horizontal="center" vertical="bottom" textRotation="0" wrapText="false" indent="0" shrinkToFit="false"/>
      <protection locked="true" hidden="false"/>
    </xf>
    <xf numFmtId="166" fontId="0" fillId="9" borderId="5" xfId="0" applyFont="true" applyBorder="true" applyAlignment="true" applyProtection="false">
      <alignment horizontal="center" vertical="bottom" textRotation="0" wrapText="false" indent="0" shrinkToFit="false"/>
      <protection locked="true" hidden="false"/>
    </xf>
    <xf numFmtId="170" fontId="17" fillId="0" borderId="1" xfId="0" applyFont="true" applyBorder="true" applyAlignment="true" applyProtection="true">
      <alignment horizontal="left" vertical="center" textRotation="0" wrapText="true" indent="0" shrinkToFit="false"/>
      <protection locked="false" hidden="false"/>
    </xf>
    <xf numFmtId="170" fontId="17" fillId="0" borderId="0" xfId="0" applyFont="true" applyBorder="false" applyAlignment="true" applyProtection="true">
      <alignment horizontal="center" vertical="bottom" textRotation="0" wrapText="false" indent="0" shrinkToFit="false"/>
      <protection locked="false" hidden="false"/>
    </xf>
    <xf numFmtId="170" fontId="17" fillId="0" borderId="1" xfId="0" applyFont="true" applyBorder="true" applyAlignment="true" applyProtection="true">
      <alignment horizontal="left" vertical="bottom" textRotation="0" wrapText="false" indent="0" shrinkToFit="false"/>
      <protection locked="false" hidden="false"/>
    </xf>
    <xf numFmtId="170" fontId="17" fillId="0" borderId="1" xfId="0" applyFont="true" applyBorder="true" applyAlignment="true" applyProtection="true">
      <alignment horizontal="left" vertical="center" textRotation="0" wrapText="false" indent="0" shrinkToFit="false"/>
      <protection locked="false" hidden="false"/>
    </xf>
    <xf numFmtId="164" fontId="23"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true" indent="0" shrinkToFit="false"/>
      <protection locked="true" hidden="false"/>
    </xf>
    <xf numFmtId="169" fontId="21" fillId="0" borderId="1" xfId="0" applyFont="true" applyBorder="true" applyAlignment="true" applyProtection="false">
      <alignment horizontal="left" vertical="bottom" textRotation="0" wrapText="false" indent="0" shrinkToFit="false"/>
      <protection locked="true" hidden="false"/>
    </xf>
    <xf numFmtId="168" fontId="0" fillId="0" borderId="1" xfId="0" applyFont="true" applyBorder="true" applyAlignment="true" applyProtection="false">
      <alignment horizontal="center" vertical="bottom" textRotation="0" wrapText="false" indent="0" shrinkToFit="false"/>
      <protection locked="true" hidden="false"/>
    </xf>
    <xf numFmtId="164" fontId="20" fillId="0" borderId="1" xfId="0" applyFont="true" applyBorder="true" applyAlignment="true" applyProtection="false">
      <alignment horizontal="center" vertical="bottom" textRotation="0" wrapText="false" indent="0" shrinkToFit="false"/>
      <protection locked="true" hidden="false"/>
    </xf>
    <xf numFmtId="169" fontId="17" fillId="0" borderId="1" xfId="0" applyFont="true" applyBorder="true" applyAlignment="false" applyProtection="true">
      <alignment horizontal="general" vertical="bottom" textRotation="0" wrapText="false" indent="0" shrinkToFit="false"/>
      <protection locked="false" hidden="false"/>
    </xf>
    <xf numFmtId="164" fontId="17" fillId="0" borderId="1" xfId="0" applyFont="true" applyBorder="true" applyAlignment="false" applyProtection="true">
      <alignment horizontal="general" vertical="bottom" textRotation="0" wrapText="false" indent="0" shrinkToFit="false"/>
      <protection locked="false" hidden="false"/>
    </xf>
    <xf numFmtId="168" fontId="17" fillId="0" borderId="1" xfId="0" applyFont="true" applyBorder="true" applyAlignment="false" applyProtection="true">
      <alignment horizontal="general" vertical="bottom" textRotation="0" wrapText="false" indent="0" shrinkToFit="false"/>
      <protection locked="false" hidden="false"/>
    </xf>
    <xf numFmtId="164" fontId="20" fillId="0" borderId="1" xfId="0" applyFont="true" applyBorder="true" applyAlignment="false" applyProtection="false">
      <alignment horizontal="general" vertical="bottom" textRotation="0" wrapText="false" indent="0" shrinkToFit="false"/>
      <protection locked="true" hidden="false"/>
    </xf>
    <xf numFmtId="168" fontId="0" fillId="0" borderId="1" xfId="0" applyFont="true" applyBorder="true" applyAlignment="false" applyProtection="false">
      <alignment horizontal="general" vertical="bottom" textRotation="0" wrapText="false" indent="0" shrinkToFit="false"/>
      <protection locked="true" hidden="false"/>
    </xf>
    <xf numFmtId="168" fontId="0" fillId="0" borderId="8" xfId="0" applyFont="true" applyBorder="tru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left" vertical="bottom" textRotation="0" wrapText="false" indent="0" shrinkToFit="false"/>
      <protection locked="true" hidden="false"/>
    </xf>
    <xf numFmtId="166" fontId="0" fillId="7" borderId="3" xfId="0" applyFont="true" applyBorder="true" applyAlignment="false" applyProtection="false">
      <alignment horizontal="general" vertical="bottom" textRotation="0" wrapText="false" indent="0" shrinkToFit="false"/>
      <protection locked="true" hidden="false"/>
    </xf>
    <xf numFmtId="164" fontId="20" fillId="0" borderId="1" xfId="0" applyFont="true" applyBorder="true" applyAlignment="true" applyProtection="false">
      <alignment horizontal="center" vertical="center" textRotation="0" wrapText="false" indent="0" shrinkToFit="false"/>
      <protection locked="true" hidden="false"/>
    </xf>
    <xf numFmtId="169" fontId="17" fillId="0" borderId="1" xfId="0" applyFont="true" applyBorder="true" applyAlignment="true" applyProtection="true">
      <alignment horizontal="center" vertical="center" textRotation="0" wrapText="false" indent="0" shrinkToFit="false"/>
      <protection locked="false" hidden="false"/>
    </xf>
    <xf numFmtId="164" fontId="17" fillId="0" borderId="1" xfId="0" applyFont="true" applyBorder="true" applyAlignment="true" applyProtection="true">
      <alignment horizontal="center" vertical="center" textRotation="0" wrapText="false" indent="0" shrinkToFit="false"/>
      <protection locked="false" hidden="false"/>
    </xf>
    <xf numFmtId="168" fontId="17" fillId="0" borderId="1" xfId="0" applyFont="true" applyBorder="true" applyAlignment="true" applyProtection="true">
      <alignment horizontal="center" vertical="center" textRotation="0" wrapText="true" indent="0" shrinkToFit="false"/>
      <protection locked="fals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left" vertical="bottom" textRotation="0" wrapText="false" indent="0" shrinkToFit="false"/>
      <protection locked="true" hidden="false"/>
    </xf>
    <xf numFmtId="169" fontId="17" fillId="0" borderId="1" xfId="0" applyFont="true" applyBorder="true" applyAlignment="true" applyProtection="true">
      <alignment horizontal="center" vertical="bottom" textRotation="0" wrapText="false" indent="0" shrinkToFit="false"/>
      <protection locked="false" hidden="false"/>
    </xf>
    <xf numFmtId="164" fontId="17" fillId="0" borderId="1" xfId="0" applyFont="true" applyBorder="true" applyAlignment="true" applyProtection="true">
      <alignment horizontal="center" vertical="bottom" textRotation="0" wrapText="false" indent="0" shrinkToFit="false"/>
      <protection locked="false" hidden="false"/>
    </xf>
    <xf numFmtId="168" fontId="17" fillId="0" borderId="1" xfId="0" applyFont="true" applyBorder="true" applyAlignment="true" applyProtection="true">
      <alignment horizontal="center" vertical="bottom" textRotation="0" wrapText="false" indent="0" shrinkToFit="false"/>
      <protection locked="fals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bottom" textRotation="0" wrapText="false" indent="0" shrinkToFit="false"/>
      <protection locked="true" hidden="false"/>
    </xf>
    <xf numFmtId="164" fontId="0" fillId="9" borderId="5" xfId="0" applyFont="true" applyBorder="true" applyAlignment="true" applyProtection="false">
      <alignment horizontal="center" vertical="bottom" textRotation="0" wrapText="false" indent="0" shrinkToFit="false"/>
      <protection locked="true" hidden="false"/>
    </xf>
    <xf numFmtId="170"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20" fillId="0" borderId="1" xfId="0" applyFont="true" applyBorder="true" applyAlignment="true" applyProtection="false">
      <alignment horizontal="left" vertical="bottom" textRotation="0" wrapText="fals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4" fontId="20" fillId="0" borderId="1" xfId="0" applyFont="true" applyBorder="true" applyAlignment="true" applyProtection="false">
      <alignment horizontal="left" vertical="center" textRotation="0" wrapText="true" indent="0" shrinkToFit="false"/>
      <protection locked="true" hidden="false"/>
    </xf>
    <xf numFmtId="164" fontId="0" fillId="4" borderId="5" xfId="0" applyFont="true" applyBorder="true" applyAlignment="true" applyProtection="false">
      <alignment horizontal="left" vertical="bottom" textRotation="0" wrapText="false" indent="0" shrinkToFit="false"/>
      <protection locked="true" hidden="false"/>
    </xf>
    <xf numFmtId="164" fontId="17" fillId="0" borderId="1" xfId="27" applyFont="true" applyBorder="true" applyAlignment="true" applyProtection="true">
      <alignment horizontal="left" vertical="center" textRotation="0" wrapText="true" indent="0" shrinkToFit="false"/>
      <protection locked="true" hidden="true"/>
    </xf>
    <xf numFmtId="164" fontId="17" fillId="0" borderId="1" xfId="27" applyFont="true" applyBorder="true" applyAlignment="true" applyProtection="true">
      <alignment horizontal="center" vertical="bottom" textRotation="0" wrapText="false" indent="0" shrinkToFit="false"/>
      <protection locked="false" hidden="false"/>
    </xf>
    <xf numFmtId="173" fontId="17" fillId="0" borderId="1" xfId="27" applyFont="true" applyBorder="true" applyAlignment="true" applyProtection="true">
      <alignment horizontal="left" vertical="center" textRotation="0" wrapText="true" indent="0" shrinkToFit="false"/>
      <protection locked="true" hidden="true"/>
    </xf>
    <xf numFmtId="174" fontId="17" fillId="0" borderId="1" xfId="27" applyFont="true" applyBorder="true" applyAlignment="true" applyProtection="true">
      <alignment horizontal="left" vertical="center" textRotation="0" wrapText="true" indent="0" shrinkToFit="false"/>
      <protection locked="true" hidden="true"/>
    </xf>
    <xf numFmtId="174" fontId="17" fillId="0" borderId="1" xfId="27" applyFont="true" applyBorder="true" applyAlignment="true" applyProtection="true">
      <alignment horizontal="center" vertical="bottom" textRotation="0" wrapText="false" indent="0" shrinkToFit="false"/>
      <protection locked="false" hidden="false"/>
    </xf>
    <xf numFmtId="164" fontId="17" fillId="0" borderId="1" xfId="27" applyFont="true" applyBorder="true" applyAlignment="true" applyProtection="true">
      <alignment horizontal="center" vertical="center" textRotation="0" wrapText="true" indent="0" shrinkToFit="false"/>
      <protection locked="false" hidden="false"/>
    </xf>
    <xf numFmtId="164" fontId="17" fillId="0" borderId="1" xfId="27" applyFont="true" applyBorder="true" applyAlignment="true" applyProtection="true">
      <alignment horizontal="left" vertical="bottom" textRotation="0" wrapText="false" indent="0" shrinkToFit="false"/>
      <protection locked="true" hidden="tru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70" fontId="0" fillId="0" borderId="3" xfId="0" applyFont="true" applyBorder="true" applyAlignment="true" applyProtection="false">
      <alignment horizontal="left" vertical="bottom" textRotation="0" wrapText="false" indent="0" shrinkToFit="false"/>
      <protection locked="true" hidden="false"/>
    </xf>
    <xf numFmtId="164" fontId="24" fillId="0" borderId="0" xfId="0" applyFont="true" applyBorder="true" applyAlignment="true" applyProtection="true">
      <alignment horizontal="left" vertical="center" textRotation="0" wrapText="false" indent="0" shrinkToFit="false"/>
      <protection locked="true" hidden="true"/>
    </xf>
    <xf numFmtId="166" fontId="0"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true" applyAlignment="false" applyProtection="true">
      <alignment horizontal="general" vertical="bottom" textRotation="0" wrapText="false" indent="0" shrinkToFit="false"/>
      <protection locked="true" hidden="true"/>
    </xf>
    <xf numFmtId="166" fontId="0" fillId="0" borderId="0" xfId="0" applyFont="false" applyBorder="true" applyAlignment="false" applyProtection="true">
      <alignment horizontal="general" vertical="bottom" textRotation="0" wrapText="false" indent="0" shrinkToFit="false"/>
      <protection locked="true" hidden="true"/>
    </xf>
    <xf numFmtId="164" fontId="0" fillId="0" borderId="0" xfId="0" applyFont="true" applyBorder="true" applyAlignment="true" applyProtection="true">
      <alignment horizontal="left" vertical="bottom" textRotation="0" wrapText="false" indent="0" shrinkToFit="false"/>
      <protection locked="true" hidden="true"/>
    </xf>
    <xf numFmtId="166" fontId="0" fillId="2" borderId="3" xfId="0" applyFont="false" applyBorder="true" applyAlignment="true" applyProtection="true">
      <alignment horizontal="left" vertical="bottom" textRotation="0" wrapText="false" indent="0" shrinkToFit="false"/>
      <protection locked="true" hidden="true"/>
    </xf>
    <xf numFmtId="166" fontId="0" fillId="2" borderId="4" xfId="0" applyFont="false" applyBorder="true" applyAlignment="false" applyProtection="true">
      <alignment horizontal="general" vertical="bottom" textRotation="0" wrapText="false" indent="0" shrinkToFit="false"/>
      <protection locked="true" hidden="true"/>
    </xf>
    <xf numFmtId="166" fontId="0" fillId="6" borderId="3" xfId="0" applyFont="false" applyBorder="true" applyAlignment="true" applyProtection="true">
      <alignment horizontal="left" vertical="bottom" textRotation="0" wrapText="false" indent="0" shrinkToFit="false"/>
      <protection locked="true" hidden="true"/>
    </xf>
    <xf numFmtId="166" fontId="0" fillId="6" borderId="5" xfId="0" applyFont="false" applyBorder="true" applyAlignment="false" applyProtection="true">
      <alignment horizontal="general" vertical="bottom" textRotation="0" wrapText="false" indent="0" shrinkToFit="false"/>
      <protection locked="true" hidden="true"/>
    </xf>
    <xf numFmtId="164" fontId="0" fillId="0" borderId="9" xfId="0" applyFont="true" applyBorder="true" applyAlignment="true" applyProtection="false">
      <alignment horizontal="general" vertical="center" textRotation="0" wrapText="true" indent="0" shrinkToFit="false"/>
      <protection locked="true" hidden="false"/>
    </xf>
    <xf numFmtId="164" fontId="0" fillId="0" borderId="10" xfId="0" applyFont="true" applyBorder="true" applyAlignment="true" applyProtection="false">
      <alignment horizontal="left" vertical="center" textRotation="0" wrapText="false" indent="0" shrinkToFit="false"/>
      <protection locked="true" hidden="false"/>
    </xf>
    <xf numFmtId="164" fontId="0" fillId="0" borderId="11" xfId="0" applyFont="true" applyBorder="true" applyAlignment="true" applyProtection="false">
      <alignment horizontal="general" vertical="center" textRotation="0" wrapText="false" indent="0" shrinkToFit="false"/>
      <protection locked="true" hidden="false"/>
    </xf>
    <xf numFmtId="164" fontId="0" fillId="0" borderId="4" xfId="0" applyFont="true" applyBorder="true" applyAlignment="true" applyProtection="false">
      <alignment horizontal="general" vertical="center" textRotation="0" wrapText="false" indent="0" shrinkToFit="false"/>
      <protection locked="true" hidden="false"/>
    </xf>
    <xf numFmtId="166" fontId="7" fillId="0" borderId="12"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left" vertical="center" textRotation="0" wrapText="false" indent="0" shrinkToFit="false"/>
      <protection locked="true" hidden="false"/>
    </xf>
    <xf numFmtId="166" fontId="7" fillId="0" borderId="5"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true" applyProtection="true">
      <alignment horizontal="left" vertical="center" textRotation="0" wrapText="false" indent="0" shrinkToFit="false"/>
      <protection locked="true" hidden="true"/>
    </xf>
    <xf numFmtId="164" fontId="0" fillId="0" borderId="3" xfId="0" applyFont="true" applyBorder="true" applyAlignment="true" applyProtection="true">
      <alignment horizontal="left" vertical="center" textRotation="0" wrapText="false" indent="0" shrinkToFit="false"/>
      <protection locked="true" hidden="true"/>
    </xf>
    <xf numFmtId="166" fontId="0" fillId="0" borderId="5"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false" indent="0" shrinkToFit="false"/>
      <protection locked="true" hidden="false"/>
    </xf>
    <xf numFmtId="166" fontId="0" fillId="0" borderId="8"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true">
      <alignment horizontal="center" vertical="center" textRotation="0" wrapText="true" indent="0" shrinkToFit="false"/>
      <protection locked="true" hidden="true"/>
    </xf>
    <xf numFmtId="166" fontId="0" fillId="0" borderId="8" xfId="0" applyFont="true" applyBorder="true" applyAlignment="true" applyProtection="true">
      <alignment horizontal="center" vertical="center" textRotation="0" wrapText="false" indent="0" shrinkToFit="false"/>
      <protection locked="true" hidden="true"/>
    </xf>
    <xf numFmtId="169" fontId="25" fillId="0" borderId="1" xfId="0" applyFont="true" applyBorder="true" applyAlignment="false" applyProtection="false">
      <alignment horizontal="general" vertical="bottom" textRotation="0" wrapText="false" indent="0" shrinkToFit="false"/>
      <protection locked="true" hidden="false"/>
    </xf>
    <xf numFmtId="169" fontId="0" fillId="0" borderId="1" xfId="0" applyFont="true" applyBorder="true" applyAlignment="true" applyProtection="false">
      <alignment horizontal="center" vertical="bottom" textRotation="0" wrapText="false" indent="0" shrinkToFit="false"/>
      <protection locked="true" hidden="false"/>
    </xf>
    <xf numFmtId="169" fontId="21" fillId="0" borderId="1" xfId="0" applyFont="true" applyBorder="true" applyAlignment="true" applyProtection="false">
      <alignment horizontal="center" vertical="bottom" textRotation="0" wrapText="false" indent="0" shrinkToFit="false"/>
      <protection locked="true" hidden="false"/>
    </xf>
    <xf numFmtId="169" fontId="0" fillId="0" borderId="1" xfId="0" applyFont="false" applyBorder="true" applyAlignment="false" applyProtection="true">
      <alignment horizontal="general" vertical="bottom" textRotation="0" wrapText="false" indent="0" shrinkToFit="false"/>
      <protection locked="false" hidden="false"/>
    </xf>
    <xf numFmtId="169" fontId="0" fillId="0" borderId="1" xfId="0" applyFont="false" applyBorder="true" applyAlignment="true" applyProtection="true">
      <alignment horizontal="center" vertical="bottom" textRotation="0" wrapText="false" indent="0" shrinkToFit="false"/>
      <protection locked="fals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9" fontId="21" fillId="0" borderId="3" xfId="0" applyFont="true" applyBorder="true" applyAlignment="true" applyProtection="true">
      <alignment horizontal="left" vertical="bottom" textRotation="0" wrapText="false" indent="0" shrinkToFit="false"/>
      <protection locked="true" hidden="true"/>
    </xf>
    <xf numFmtId="169" fontId="21" fillId="0" borderId="1" xfId="0" applyFont="true" applyBorder="true" applyAlignment="true" applyProtection="true">
      <alignment horizontal="center" vertical="bottom" textRotation="0" wrapText="false" indent="0" shrinkToFit="false"/>
      <protection locked="true" hidden="true"/>
    </xf>
    <xf numFmtId="169" fontId="21" fillId="0" borderId="1" xfId="0" applyFont="true" applyBorder="true" applyAlignment="true" applyProtection="true">
      <alignment horizontal="left" vertical="bottom" textRotation="0" wrapText="false" indent="0" shrinkToFit="false"/>
      <protection locked="true" hidden="true"/>
    </xf>
    <xf numFmtId="172" fontId="21" fillId="0" borderId="0" xfId="0" applyFont="true" applyBorder="false" applyAlignment="false" applyProtection="true">
      <alignment horizontal="general" vertical="bottom" textRotation="0" wrapText="false" indent="0" shrinkToFit="false"/>
      <protection locked="true" hidden="true"/>
    </xf>
    <xf numFmtId="168" fontId="21" fillId="0" borderId="0" xfId="0" applyFont="true" applyBorder="true" applyAlignment="false" applyProtection="true">
      <alignment horizontal="general" vertical="bottom" textRotation="0" wrapText="false" indent="0" shrinkToFit="false"/>
      <protection locked="true" hidden="true"/>
    </xf>
    <xf numFmtId="168" fontId="21" fillId="0" borderId="0" xfId="0" applyFont="true" applyBorder="true" applyAlignment="true" applyProtection="true">
      <alignment horizontal="center" vertical="bottom" textRotation="0" wrapText="false" indent="0" shrinkToFit="false"/>
      <protection locked="true" hidden="true"/>
    </xf>
    <xf numFmtId="168" fontId="21" fillId="0" borderId="0" xfId="0" applyFont="true" applyBorder="false" applyAlignment="false" applyProtection="true">
      <alignment horizontal="general" vertical="bottom" textRotation="0" wrapText="false" indent="0" shrinkToFit="false"/>
      <protection locked="true" hidden="true"/>
    </xf>
    <xf numFmtId="172" fontId="21" fillId="0" borderId="0" xfId="0" applyFont="true" applyBorder="false" applyAlignment="true" applyProtection="true">
      <alignment horizontal="right" vertical="bottom" textRotation="0" wrapText="false" indent="0" shrinkToFit="false"/>
      <protection locked="true" hidden="true"/>
    </xf>
    <xf numFmtId="172" fontId="21" fillId="0" borderId="0" xfId="0" applyFont="true" applyBorder="false" applyAlignment="true" applyProtection="true">
      <alignment horizontal="left" vertical="bottom" textRotation="0" wrapText="false" indent="0" shrinkToFit="false"/>
      <protection locked="true" hidden="true"/>
    </xf>
    <xf numFmtId="164" fontId="26" fillId="0" borderId="0" xfId="0" applyFont="true" applyBorder="false" applyAlignment="false" applyProtection="true">
      <alignment horizontal="general" vertical="bottom" textRotation="0" wrapText="false" indent="0" shrinkToFit="false"/>
      <protection locked="true" hidden="true"/>
    </xf>
    <xf numFmtId="166" fontId="21" fillId="0" borderId="0" xfId="0" applyFont="true" applyBorder="true" applyAlignment="true" applyProtection="true">
      <alignment horizontal="right" vertical="bottom" textRotation="0" wrapText="false" indent="0" shrinkToFit="false"/>
      <protection locked="true" hidden="true"/>
    </xf>
    <xf numFmtId="168" fontId="21" fillId="0" borderId="0" xfId="0" applyFont="true" applyBorder="true" applyAlignment="true" applyProtection="true">
      <alignment horizontal="right" vertical="bottom" textRotation="0" wrapText="false" indent="0" shrinkToFit="false"/>
      <protection locked="true" hidden="true"/>
    </xf>
    <xf numFmtId="168" fontId="21" fillId="0" borderId="0" xfId="0" applyFont="true" applyBorder="false" applyAlignment="true" applyProtection="true">
      <alignment horizontal="right" vertical="bottom" textRotation="0" wrapText="false" indent="0" shrinkToFit="false"/>
      <protection locked="true" hidden="true"/>
    </xf>
    <xf numFmtId="164" fontId="26" fillId="0" borderId="0" xfId="0" applyFont="true" applyBorder="true" applyAlignment="false" applyProtection="true">
      <alignment horizontal="general" vertical="bottom" textRotation="0" wrapText="false" indent="0" shrinkToFit="false"/>
      <protection locked="true" hidden="true"/>
    </xf>
    <xf numFmtId="164" fontId="0" fillId="0" borderId="0" xfId="0" applyFont="false" applyBorder="true" applyAlignment="true" applyProtection="true">
      <alignment horizontal="center" vertical="bottom" textRotation="0" wrapText="false" indent="0" shrinkToFit="false"/>
      <protection locked="true" hidden="true"/>
    </xf>
    <xf numFmtId="169" fontId="0" fillId="0" borderId="8"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6" fontId="7" fillId="0" borderId="0" xfId="0" applyFont="true" applyBorder="false" applyAlignment="true" applyProtection="false">
      <alignment horizontal="center" vertical="bottom" textRotation="0" wrapText="false" indent="0" shrinkToFit="false"/>
      <protection locked="true" hidden="false"/>
    </xf>
    <xf numFmtId="164" fontId="21" fillId="0" borderId="1" xfId="0" applyFont="true" applyBorder="true" applyAlignment="true" applyProtection="true">
      <alignment horizontal="left" vertical="bottom" textRotation="0" wrapText="false" indent="0" shrinkToFit="false"/>
      <protection locked="true" hidden="true"/>
    </xf>
    <xf numFmtId="172" fontId="21" fillId="0" borderId="1" xfId="0" applyFont="true" applyBorder="true" applyAlignment="true" applyProtection="true">
      <alignment horizontal="center" vertical="bottom" textRotation="0" wrapText="false" indent="0" shrinkToFit="false"/>
      <protection locked="true" hidden="true"/>
    </xf>
    <xf numFmtId="164" fontId="8" fillId="0" borderId="0" xfId="0" applyFont="true" applyBorder="true" applyAlignment="true" applyProtection="true">
      <alignment horizontal="center" vertical="bottom" textRotation="0" wrapText="false" indent="0" shrinkToFit="false"/>
      <protection locked="true" hidden="true"/>
    </xf>
    <xf numFmtId="164" fontId="27" fillId="0" borderId="0" xfId="0" applyFont="true" applyBorder="true" applyAlignment="false" applyProtection="true">
      <alignment horizontal="general" vertical="bottom" textRotation="0" wrapText="false" indent="0" shrinkToFit="false"/>
      <protection locked="true" hidden="true"/>
    </xf>
    <xf numFmtId="164" fontId="8" fillId="0" borderId="0" xfId="0" applyFont="true" applyBorder="true" applyAlignment="false" applyProtection="true">
      <alignment horizontal="general" vertical="bottom" textRotation="0" wrapText="false" indent="0" shrinkToFit="false"/>
      <protection locked="true" hidden="true"/>
    </xf>
    <xf numFmtId="175" fontId="21" fillId="0" borderId="1" xfId="19" applyFont="true" applyBorder="true" applyAlignment="true" applyProtection="true">
      <alignment horizontal="center" vertical="bottom" textRotation="0" wrapText="false" indent="0" shrinkToFit="false"/>
      <protection locked="true" hidden="true"/>
    </xf>
    <xf numFmtId="166" fontId="0" fillId="3" borderId="1" xfId="0" applyFont="true" applyBorder="true" applyAlignment="false" applyProtection="false">
      <alignment horizontal="general" vertical="bottom" textRotation="0" wrapText="false" indent="0" shrinkToFit="false"/>
      <protection locked="true" hidden="false"/>
    </xf>
    <xf numFmtId="166" fontId="0" fillId="7" borderId="1" xfId="0" applyFont="true" applyBorder="true" applyAlignment="false" applyProtection="false">
      <alignment horizontal="general" vertical="bottom" textRotation="0" wrapText="false" indent="0" shrinkToFit="false"/>
      <protection locked="true" hidden="false"/>
    </xf>
    <xf numFmtId="166" fontId="0" fillId="3" borderId="1" xfId="0" applyFont="false" applyBorder="true" applyAlignment="false" applyProtection="true">
      <alignment horizontal="general" vertical="bottom" textRotation="0" wrapText="false" indent="0" shrinkToFit="false"/>
      <protection locked="true" hidden="true"/>
    </xf>
    <xf numFmtId="166" fontId="0" fillId="7" borderId="1" xfId="0" applyFont="false" applyBorder="true" applyAlignment="false" applyProtection="true">
      <alignment horizontal="general" vertical="bottom" textRotation="0" wrapText="false" indent="0" shrinkToFit="false"/>
      <protection locked="true" hidden="true"/>
    </xf>
    <xf numFmtId="169" fontId="25" fillId="0" borderId="1" xfId="0" applyFont="true" applyBorder="true" applyAlignment="true" applyProtection="false">
      <alignment horizontal="center" vertical="center" textRotation="0" wrapText="false" indent="0" shrinkToFit="false"/>
      <protection locked="true" hidden="false"/>
    </xf>
    <xf numFmtId="169" fontId="14" fillId="0" borderId="13" xfId="0" applyFont="true" applyBorder="true" applyAlignment="true" applyProtection="true">
      <alignment horizontal="center" vertical="bottom" textRotation="0" wrapText="false" indent="0" shrinkToFit="false"/>
      <protection locked="false" hidden="false"/>
    </xf>
    <xf numFmtId="164" fontId="21" fillId="0" borderId="0" xfId="0" applyFont="true" applyBorder="true" applyAlignment="false" applyProtection="true">
      <alignment horizontal="general" vertical="bottom" textRotation="0" wrapText="false" indent="0" shrinkToFit="false"/>
      <protection locked="true" hidden="true"/>
    </xf>
    <xf numFmtId="166" fontId="26" fillId="0" borderId="0" xfId="0" applyFont="true" applyBorder="true" applyAlignment="true" applyProtection="true">
      <alignment horizontal="center" vertical="bottom" textRotation="0" wrapText="false" indent="0" shrinkToFit="false"/>
      <protection locked="true" hidden="true"/>
    </xf>
    <xf numFmtId="166" fontId="0" fillId="0" borderId="0" xfId="0" applyFont="false" applyBorder="false" applyAlignment="false" applyProtection="true">
      <alignment horizontal="general" vertical="bottom" textRotation="0" wrapText="false" indent="0" shrinkToFit="false"/>
      <protection locked="true" hidden="true"/>
    </xf>
    <xf numFmtId="172" fontId="0" fillId="4" borderId="3" xfId="0" applyFont="false" applyBorder="true" applyAlignment="true" applyProtection="true">
      <alignment horizontal="left" vertical="bottom" textRotation="0" wrapText="false" indent="0" shrinkToFit="false"/>
      <protection locked="true" hidden="true"/>
    </xf>
    <xf numFmtId="164" fontId="0" fillId="4" borderId="4" xfId="0" applyFont="false" applyBorder="true" applyAlignment="true" applyProtection="true">
      <alignment horizontal="left" vertical="bottom" textRotation="0" wrapText="false" indent="0" shrinkToFit="false"/>
      <protection locked="true" hidden="true"/>
    </xf>
    <xf numFmtId="172" fontId="0" fillId="8" borderId="3" xfId="0" applyFont="false" applyBorder="true" applyAlignment="true" applyProtection="true">
      <alignment horizontal="left" vertical="bottom" textRotation="0" wrapText="false" indent="0" shrinkToFit="false"/>
      <protection locked="true" hidden="true"/>
    </xf>
    <xf numFmtId="164" fontId="0" fillId="8" borderId="4" xfId="0" applyFont="false" applyBorder="true" applyAlignment="true" applyProtection="true">
      <alignment horizontal="left" vertical="bottom" textRotation="0" wrapText="false" indent="0" shrinkToFit="false"/>
      <protection locked="true" hidden="true"/>
    </xf>
    <xf numFmtId="169" fontId="25" fillId="0" borderId="1" xfId="0" applyFont="true" applyBorder="true" applyAlignment="true" applyProtection="false">
      <alignment horizontal="center" vertical="bottom" textRotation="0" wrapText="false" indent="0" shrinkToFit="false"/>
      <protection locked="true" hidden="false"/>
    </xf>
    <xf numFmtId="172" fontId="0" fillId="5" borderId="3" xfId="0" applyFont="false" applyBorder="true" applyAlignment="true" applyProtection="true">
      <alignment horizontal="left" vertical="bottom" textRotation="0" wrapText="false" indent="0" shrinkToFit="false"/>
      <protection locked="true" hidden="true"/>
    </xf>
    <xf numFmtId="164" fontId="0" fillId="5" borderId="4" xfId="0" applyFont="false" applyBorder="true" applyAlignment="true" applyProtection="true">
      <alignment horizontal="center" vertical="bottom" textRotation="0" wrapText="false" indent="0" shrinkToFit="false"/>
      <protection locked="true" hidden="true"/>
    </xf>
    <xf numFmtId="172" fontId="0" fillId="9" borderId="3" xfId="0" applyFont="false" applyBorder="true" applyAlignment="true" applyProtection="true">
      <alignment horizontal="left" vertical="bottom" textRotation="0" wrapText="false" indent="0" shrinkToFit="false"/>
      <protection locked="true" hidden="true"/>
    </xf>
    <xf numFmtId="164" fontId="0" fillId="9" borderId="5" xfId="0" applyFont="false" applyBorder="true" applyAlignment="true" applyProtection="true">
      <alignment horizontal="center" vertical="bottom" textRotation="0" wrapText="false" indent="0" shrinkToFit="false"/>
      <protection locked="true" hidden="true"/>
    </xf>
    <xf numFmtId="164" fontId="0" fillId="0" borderId="8" xfId="0" applyFont="true" applyBorder="true" applyAlignment="true" applyProtection="false">
      <alignment horizontal="center" vertical="center" textRotation="0" wrapText="false" indent="0" shrinkToFit="false"/>
      <protection locked="true" hidden="false"/>
    </xf>
    <xf numFmtId="169" fontId="28" fillId="0" borderId="1" xfId="0" applyFont="true" applyBorder="true" applyAlignment="true" applyProtection="false">
      <alignment horizontal="center" vertical="bottom" textRotation="0" wrapText="false" indent="0" shrinkToFit="false"/>
      <protection locked="true" hidden="false"/>
    </xf>
    <xf numFmtId="169" fontId="21" fillId="0" borderId="3" xfId="0" applyFont="true" applyBorder="true" applyAlignment="true" applyProtection="false">
      <alignment horizontal="center" vertical="bottom" textRotation="0" wrapText="false" indent="0" shrinkToFit="false"/>
      <protection locked="true" hidden="false"/>
    </xf>
    <xf numFmtId="169" fontId="14" fillId="0" borderId="1" xfId="0" applyFont="true" applyBorder="true" applyAlignment="true" applyProtection="true">
      <alignment horizontal="center" vertical="bottom" textRotation="0" wrapText="false" indent="0" shrinkToFit="false"/>
      <protection locked="false" hidden="false"/>
    </xf>
    <xf numFmtId="169" fontId="0" fillId="0" borderId="5" xfId="0" applyFont="true" applyBorder="true" applyAlignment="true" applyProtection="false">
      <alignment horizontal="center" vertical="bottom" textRotation="0" wrapText="false" indent="0" shrinkToFit="false"/>
      <protection locked="true" hidden="false"/>
    </xf>
    <xf numFmtId="169" fontId="25" fillId="0" borderId="1" xfId="0" applyFont="true" applyBorder="true" applyAlignment="true" applyProtection="true">
      <alignment horizontal="center" vertical="bottom" textRotation="0" wrapText="false" indent="0" shrinkToFit="false"/>
      <protection locked="false" hidden="false"/>
    </xf>
    <xf numFmtId="164" fontId="25" fillId="11" borderId="1" xfId="0" applyFont="true" applyBorder="true" applyAlignment="true" applyProtection="true">
      <alignment horizontal="center" vertical="bottom" textRotation="0" wrapText="false" indent="0" shrinkToFit="false"/>
      <protection locked="false" hidden="false"/>
    </xf>
    <xf numFmtId="169" fontId="0" fillId="0" borderId="6" xfId="0" applyFont="true" applyBorder="true" applyAlignment="true" applyProtection="false">
      <alignment horizontal="center" vertical="bottom" textRotation="0" wrapText="false" indent="0" shrinkToFit="false"/>
      <protection locked="true" hidden="false"/>
    </xf>
    <xf numFmtId="166" fontId="0" fillId="0" borderId="0" xfId="0" applyFont="false" applyBorder="true" applyAlignment="true" applyProtection="true">
      <alignment horizontal="center" vertical="bottom" textRotation="0" wrapText="false" indent="0" shrinkToFit="false"/>
      <protection locked="true" hidden="tru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true"/>
    </xf>
    <xf numFmtId="164" fontId="29" fillId="0" borderId="0" xfId="0" applyFont="true" applyBorder="false" applyAlignment="true" applyProtection="false">
      <alignment horizontal="left" vertical="bottom" textRotation="0" wrapText="false" indent="0" shrinkToFit="false"/>
      <protection locked="true" hidden="false"/>
    </xf>
    <xf numFmtId="164" fontId="0" fillId="0" borderId="5" xfId="0" applyFont="false" applyBorder="true" applyAlignment="false" applyProtection="true">
      <alignment horizontal="general" vertical="bottom" textRotation="0" wrapText="false" indent="0" shrinkToFit="false"/>
      <protection locked="true" hidden="true"/>
    </xf>
    <xf numFmtId="168" fontId="21" fillId="0" borderId="1" xfId="0" applyFont="true" applyBorder="true" applyAlignment="true" applyProtection="true">
      <alignment horizontal="center" vertical="bottom" textRotation="0" wrapText="false" indent="0" shrinkToFit="false"/>
      <protection locked="true" hidden="true"/>
    </xf>
    <xf numFmtId="166" fontId="21" fillId="0" borderId="1" xfId="0" applyFont="true" applyBorder="true" applyAlignment="true" applyProtection="true">
      <alignment horizontal="center" vertical="bottom" textRotation="0" wrapText="false" indent="0" shrinkToFit="false"/>
      <protection locked="true" hidden="true"/>
    </xf>
    <xf numFmtId="166" fontId="0" fillId="3" borderId="1" xfId="0" applyFont="false" applyBorder="true" applyAlignment="true" applyProtection="true">
      <alignment horizontal="left" vertical="bottom" textRotation="0" wrapText="false" indent="0" shrinkToFit="false"/>
      <protection locked="true" hidden="true"/>
    </xf>
    <xf numFmtId="166" fontId="0" fillId="7" borderId="1" xfId="0" applyFont="false" applyBorder="true" applyAlignment="true" applyProtection="true">
      <alignment horizontal="left" vertical="bottom" textRotation="0" wrapText="false" indent="0" shrinkToFit="false"/>
      <protection locked="true" hidden="true"/>
    </xf>
    <xf numFmtId="168" fontId="26" fillId="0" borderId="0" xfId="0" applyFont="true" applyBorder="true" applyAlignment="true" applyProtection="true">
      <alignment horizontal="center" vertical="bottom" textRotation="0" wrapText="false" indent="0" shrinkToFit="false"/>
      <protection locked="true" hidden="true"/>
    </xf>
    <xf numFmtId="168" fontId="26" fillId="0" borderId="1" xfId="0" applyFont="true" applyBorder="true" applyAlignment="true" applyProtection="true">
      <alignment horizontal="center" vertical="bottom" textRotation="0" wrapText="false" indent="0" shrinkToFit="false"/>
      <protection locked="true" hidden="true"/>
    </xf>
    <xf numFmtId="164" fontId="5" fillId="0" borderId="0" xfId="22" applyFont="false" applyBorder="false" applyAlignment="false" applyProtection="true">
      <alignment horizontal="general" vertical="bottom" textRotation="0" wrapText="false" indent="0" shrinkToFit="false"/>
      <protection locked="true" hidden="true"/>
    </xf>
    <xf numFmtId="164" fontId="5" fillId="0" borderId="0" xfId="22" applyFont="false" applyBorder="false" applyAlignment="true" applyProtection="true">
      <alignment horizontal="center" vertical="bottom" textRotation="0" wrapText="false" indent="0" shrinkToFit="false"/>
      <protection locked="true" hidden="true"/>
    </xf>
    <xf numFmtId="168" fontId="5" fillId="0" borderId="0" xfId="22" applyFont="false" applyBorder="false" applyAlignment="true" applyProtection="true">
      <alignment horizontal="center" vertical="bottom" textRotation="0" wrapText="false" indent="0" shrinkToFit="false"/>
      <protection locked="true" hidden="true"/>
    </xf>
    <xf numFmtId="164" fontId="8" fillId="0" borderId="0" xfId="22" applyFont="true" applyBorder="false" applyAlignment="true" applyProtection="true">
      <alignment horizontal="left" vertical="bottom" textRotation="0" wrapText="false" indent="0" shrinkToFit="false"/>
      <protection locked="true" hidden="true"/>
    </xf>
    <xf numFmtId="164" fontId="19" fillId="0" borderId="0" xfId="22" applyFont="true" applyBorder="false" applyAlignment="true" applyProtection="false">
      <alignment horizontal="left" vertical="bottom" textRotation="0" wrapText="false" indent="0" shrinkToFit="false"/>
      <protection locked="true" hidden="false"/>
    </xf>
    <xf numFmtId="164" fontId="30" fillId="0" borderId="0" xfId="22" applyFont="true" applyBorder="false" applyAlignment="true" applyProtection="false">
      <alignment horizontal="left" vertical="center" textRotation="0" wrapText="true" indent="0" shrinkToFit="false"/>
      <protection locked="true" hidden="false"/>
    </xf>
    <xf numFmtId="164" fontId="31" fillId="0" borderId="0" xfId="22" applyFont="true" applyBorder="false" applyAlignment="false" applyProtection="true">
      <alignment horizontal="general" vertical="bottom" textRotation="0" wrapText="false" indent="0" shrinkToFit="false"/>
      <protection locked="true" hidden="true"/>
    </xf>
    <xf numFmtId="164" fontId="31" fillId="0" borderId="0" xfId="22" applyFont="true" applyBorder="false" applyAlignment="true" applyProtection="true">
      <alignment horizontal="center" vertical="bottom" textRotation="0" wrapText="false" indent="0" shrinkToFit="false"/>
      <protection locked="true" hidden="true"/>
    </xf>
    <xf numFmtId="168" fontId="31" fillId="0" borderId="0" xfId="22" applyFont="true" applyBorder="false" applyAlignment="true" applyProtection="true">
      <alignment horizontal="center" vertical="bottom" textRotation="0" wrapText="false" indent="0" shrinkToFit="false"/>
      <protection locked="true" hidden="true"/>
    </xf>
    <xf numFmtId="164" fontId="32" fillId="0" borderId="0" xfId="22" applyFont="true" applyBorder="false" applyAlignment="true" applyProtection="true">
      <alignment horizontal="center" vertical="bottom" textRotation="0" wrapText="false" indent="0" shrinkToFit="false"/>
      <protection locked="true" hidden="true"/>
    </xf>
    <xf numFmtId="164" fontId="32" fillId="0" borderId="0" xfId="22" applyFont="true" applyBorder="false" applyAlignment="false" applyProtection="true">
      <alignment horizontal="general" vertical="bottom" textRotation="0" wrapText="false" indent="0" shrinkToFit="false"/>
      <protection locked="true" hidden="true"/>
    </xf>
    <xf numFmtId="164" fontId="30" fillId="0" borderId="0" xfId="22" applyFont="true" applyBorder="false" applyAlignment="true" applyProtection="false">
      <alignment horizontal="left" vertical="bottom" textRotation="0" wrapText="true" indent="0" shrinkToFit="false"/>
      <protection locked="true" hidden="false"/>
    </xf>
    <xf numFmtId="164" fontId="29" fillId="0" borderId="0" xfId="22" applyFont="true" applyBorder="false" applyAlignment="true" applyProtection="false">
      <alignment horizontal="left" vertical="bottom" textRotation="0" wrapText="false" indent="0" shrinkToFit="false"/>
      <protection locked="true" hidden="false"/>
    </xf>
    <xf numFmtId="164" fontId="29" fillId="0" borderId="0" xfId="22" applyFont="true" applyBorder="false" applyAlignment="true" applyProtection="false">
      <alignment horizontal="center" vertical="bottom" textRotation="0" wrapText="false" indent="0" shrinkToFit="false"/>
      <protection locked="true" hidden="false"/>
    </xf>
    <xf numFmtId="172" fontId="21" fillId="0" borderId="1" xfId="22" applyFont="true" applyBorder="true" applyAlignment="true" applyProtection="true">
      <alignment horizontal="center" vertical="bottom" textRotation="90" wrapText="false" indent="0" shrinkToFit="false"/>
      <protection locked="true" hidden="true"/>
    </xf>
    <xf numFmtId="164" fontId="5" fillId="0" borderId="0" xfId="22" applyFont="false" applyBorder="false" applyAlignment="true" applyProtection="true">
      <alignment horizontal="center" vertical="bottom" textRotation="90" wrapText="false" indent="0" shrinkToFit="false"/>
      <protection locked="true" hidden="true"/>
    </xf>
    <xf numFmtId="164" fontId="21" fillId="0" borderId="0" xfId="22" applyFont="true" applyBorder="false" applyAlignment="true" applyProtection="false">
      <alignment horizontal="right" vertical="bottom" textRotation="0" wrapText="false" indent="0" shrinkToFit="false"/>
      <protection locked="true" hidden="false"/>
    </xf>
    <xf numFmtId="164" fontId="21" fillId="0" borderId="0" xfId="22" applyFont="true" applyBorder="false" applyAlignment="false" applyProtection="false">
      <alignment horizontal="general" vertical="bottom" textRotation="0" wrapText="false" indent="0" shrinkToFit="false"/>
      <protection locked="true" hidden="false"/>
    </xf>
    <xf numFmtId="164" fontId="21" fillId="0" borderId="0" xfId="22" applyFont="true" applyBorder="false" applyAlignment="false" applyProtection="true">
      <alignment horizontal="general" vertical="bottom" textRotation="0" wrapText="false" indent="0" shrinkToFit="false"/>
      <protection locked="true" hidden="true"/>
    </xf>
    <xf numFmtId="166" fontId="5" fillId="2" borderId="3" xfId="22" applyFont="false" applyBorder="true" applyAlignment="true" applyProtection="true">
      <alignment horizontal="left" vertical="bottom" textRotation="0" wrapText="false" indent="0" shrinkToFit="false"/>
      <protection locked="true" hidden="true"/>
    </xf>
    <xf numFmtId="166" fontId="5" fillId="2" borderId="4" xfId="22" applyFont="false" applyBorder="true" applyAlignment="false" applyProtection="true">
      <alignment horizontal="general" vertical="bottom" textRotation="0" wrapText="false" indent="0" shrinkToFit="false"/>
      <protection locked="true" hidden="true"/>
    </xf>
    <xf numFmtId="166" fontId="5" fillId="2" borderId="5" xfId="22" applyFont="false" applyBorder="true" applyAlignment="false" applyProtection="true">
      <alignment horizontal="general" vertical="bottom" textRotation="0" wrapText="false" indent="0" shrinkToFit="false"/>
      <protection locked="true" hidden="true"/>
    </xf>
    <xf numFmtId="164" fontId="5" fillId="0" borderId="1" xfId="22" applyFont="true" applyBorder="true" applyAlignment="true" applyProtection="true">
      <alignment horizontal="center" vertical="bottom" textRotation="0" wrapText="false" indent="0" shrinkToFit="false"/>
      <protection locked="true" hidden="true"/>
    </xf>
    <xf numFmtId="168" fontId="5" fillId="0" borderId="1" xfId="22" applyFont="true" applyBorder="true" applyAlignment="true" applyProtection="true">
      <alignment horizontal="center" vertical="bottom" textRotation="0" wrapText="false" indent="0" shrinkToFit="false"/>
      <protection locked="true" hidden="true"/>
    </xf>
    <xf numFmtId="164" fontId="21" fillId="0" borderId="1" xfId="22" applyFont="true" applyBorder="true" applyAlignment="true" applyProtection="true">
      <alignment horizontal="center" vertical="bottom" textRotation="0" wrapText="false" indent="0" shrinkToFit="false"/>
      <protection locked="true" hidden="true"/>
    </xf>
    <xf numFmtId="166" fontId="5" fillId="6" borderId="3" xfId="22" applyFont="false" applyBorder="true" applyAlignment="true" applyProtection="true">
      <alignment horizontal="left" vertical="bottom" textRotation="0" wrapText="false" indent="0" shrinkToFit="false"/>
      <protection locked="true" hidden="true"/>
    </xf>
    <xf numFmtId="166" fontId="5" fillId="6" borderId="4" xfId="22" applyFont="false" applyBorder="true" applyAlignment="false" applyProtection="true">
      <alignment horizontal="general" vertical="bottom" textRotation="0" wrapText="false" indent="0" shrinkToFit="false"/>
      <protection locked="true" hidden="true"/>
    </xf>
    <xf numFmtId="166" fontId="5" fillId="6" borderId="5" xfId="22" applyFont="false" applyBorder="true" applyAlignment="false" applyProtection="true">
      <alignment horizontal="general" vertical="bottom" textRotation="0" wrapText="false" indent="0" shrinkToFit="false"/>
      <protection locked="true" hidden="true"/>
    </xf>
    <xf numFmtId="172" fontId="21" fillId="0" borderId="0" xfId="22" applyFont="true" applyBorder="false" applyAlignment="true" applyProtection="false">
      <alignment horizontal="left" vertical="bottom" textRotation="0" wrapText="false" indent="0" shrinkToFit="false"/>
      <protection locked="true" hidden="false"/>
    </xf>
    <xf numFmtId="168" fontId="21" fillId="0" borderId="0" xfId="22" applyFont="true" applyBorder="false" applyAlignment="false" applyProtection="false">
      <alignment horizontal="general" vertical="bottom" textRotation="0" wrapText="false" indent="0" shrinkToFit="false"/>
      <protection locked="true" hidden="false"/>
    </xf>
    <xf numFmtId="168" fontId="21" fillId="0" borderId="0" xfId="22" applyFont="true" applyBorder="false" applyAlignment="true" applyProtection="false">
      <alignment horizontal="right" vertical="bottom" textRotation="0" wrapText="false" indent="0" shrinkToFit="false"/>
      <protection locked="true" hidden="false"/>
    </xf>
    <xf numFmtId="168" fontId="21" fillId="0" borderId="0" xfId="22" applyFont="true" applyBorder="false" applyAlignment="true" applyProtection="true">
      <alignment horizontal="right" vertical="bottom" textRotation="0" wrapText="false" indent="0" shrinkToFit="false"/>
      <protection locked="true" hidden="true"/>
    </xf>
    <xf numFmtId="169" fontId="21" fillId="0" borderId="1" xfId="22" applyFont="true" applyBorder="true" applyAlignment="true" applyProtection="true">
      <alignment horizontal="left" vertical="bottom" textRotation="0" wrapText="false" indent="0" shrinkToFit="false"/>
      <protection locked="true" hidden="true"/>
    </xf>
    <xf numFmtId="168" fontId="21" fillId="0" borderId="1" xfId="22" applyFont="true" applyBorder="true" applyAlignment="true" applyProtection="true">
      <alignment horizontal="center" vertical="bottom" textRotation="0" wrapText="false" indent="0" shrinkToFit="false"/>
      <protection locked="true" hidden="true"/>
    </xf>
    <xf numFmtId="168" fontId="21" fillId="0" borderId="1" xfId="22" applyFont="true" applyBorder="true" applyAlignment="false" applyProtection="true">
      <alignment horizontal="general" vertical="bottom" textRotation="0" wrapText="false" indent="0" shrinkToFit="false"/>
      <protection locked="true" hidden="true"/>
    </xf>
    <xf numFmtId="168" fontId="5" fillId="0" borderId="0" xfId="22" applyFont="false" applyBorder="false" applyAlignment="false" applyProtection="true">
      <alignment horizontal="general" vertical="bottom" textRotation="0" wrapText="false" indent="0" shrinkToFit="false"/>
      <protection locked="true" hidden="true"/>
    </xf>
    <xf numFmtId="172" fontId="21" fillId="0" borderId="0" xfId="22" applyFont="true" applyBorder="false" applyAlignment="true" applyProtection="true">
      <alignment horizontal="right" vertical="bottom" textRotation="0" wrapText="false" indent="0" shrinkToFit="false"/>
      <protection locked="true" hidden="true"/>
    </xf>
    <xf numFmtId="164" fontId="5" fillId="0" borderId="3" xfId="22" applyFont="true" applyBorder="true" applyAlignment="false" applyProtection="true">
      <alignment horizontal="general" vertical="bottom" textRotation="0" wrapText="false" indent="0" shrinkToFit="false"/>
      <protection locked="true" hidden="true"/>
    </xf>
    <xf numFmtId="164" fontId="5" fillId="0" borderId="5" xfId="22" applyFont="true" applyBorder="true" applyAlignment="true" applyProtection="true">
      <alignment horizontal="center" vertical="bottom" textRotation="0" wrapText="false" indent="0" shrinkToFit="false"/>
      <protection locked="true" hidden="true"/>
    </xf>
    <xf numFmtId="164" fontId="5" fillId="0" borderId="1" xfId="22" applyFont="true" applyBorder="true" applyAlignment="false" applyProtection="true">
      <alignment horizontal="general" vertical="bottom" textRotation="0" wrapText="false" indent="0" shrinkToFit="false"/>
      <protection locked="true" hidden="true"/>
    </xf>
    <xf numFmtId="166" fontId="21" fillId="0" borderId="5" xfId="22" applyFont="true" applyBorder="true" applyAlignment="true" applyProtection="true">
      <alignment horizontal="center" vertical="bottom" textRotation="0" wrapText="false" indent="0" shrinkToFit="false"/>
      <protection locked="true" hidden="true"/>
    </xf>
    <xf numFmtId="166" fontId="21" fillId="0" borderId="1" xfId="22" applyFont="true" applyBorder="true" applyAlignment="true" applyProtection="true">
      <alignment horizontal="center" vertical="bottom" textRotation="0" wrapText="false" indent="0" shrinkToFit="false"/>
      <protection locked="true" hidden="true"/>
    </xf>
    <xf numFmtId="167" fontId="21" fillId="0" borderId="1" xfId="25" applyFont="true" applyBorder="true" applyAlignment="true" applyProtection="true">
      <alignment horizontal="center" vertical="bottom" textRotation="0" wrapText="false" indent="0" shrinkToFit="false"/>
      <protection locked="true" hidden="true"/>
    </xf>
    <xf numFmtId="172" fontId="21" fillId="0" borderId="8" xfId="22" applyFont="true" applyBorder="true" applyAlignment="true" applyProtection="true">
      <alignment horizontal="center" vertical="bottom" textRotation="0" wrapText="false" indent="0" shrinkToFit="false"/>
      <protection locked="true" hidden="true"/>
    </xf>
    <xf numFmtId="166" fontId="21" fillId="0" borderId="0" xfId="22" applyFont="true" applyBorder="false" applyAlignment="true" applyProtection="true">
      <alignment horizontal="center" vertical="bottom" textRotation="0" wrapText="false" indent="0" shrinkToFit="false"/>
      <protection locked="true" hidden="true"/>
    </xf>
    <xf numFmtId="164" fontId="5" fillId="0" borderId="0" xfId="22" applyFont="true" applyBorder="false" applyAlignment="true" applyProtection="true">
      <alignment horizontal="left" vertical="bottom" textRotation="0" wrapText="false" indent="0" shrinkToFit="false"/>
      <protection locked="true" hidden="true"/>
    </xf>
    <xf numFmtId="175" fontId="21" fillId="0" borderId="1" xfId="25" applyFont="true" applyBorder="true" applyAlignment="true" applyProtection="true">
      <alignment horizontal="center" vertical="bottom" textRotation="0" wrapText="false" indent="0" shrinkToFit="false"/>
      <protection locked="true" hidden="true"/>
    </xf>
    <xf numFmtId="165" fontId="5" fillId="0" borderId="1" xfId="22" applyFont="false" applyBorder="true" applyAlignment="true" applyProtection="true">
      <alignment horizontal="center" vertical="bottom" textRotation="0" wrapText="false" indent="0" shrinkToFit="false"/>
      <protection locked="true" hidden="true"/>
    </xf>
    <xf numFmtId="164" fontId="21" fillId="0" borderId="0" xfId="22" applyFont="true" applyBorder="false" applyAlignment="true" applyProtection="true">
      <alignment horizontal="left" vertical="bottom" textRotation="0" wrapText="false" indent="0" shrinkToFit="false"/>
      <protection locked="true" hidden="true"/>
    </xf>
    <xf numFmtId="175" fontId="21" fillId="0" borderId="0" xfId="25" applyFont="true" applyBorder="true" applyAlignment="true" applyProtection="true">
      <alignment horizontal="right" vertical="bottom" textRotation="0" wrapText="false" indent="0" shrinkToFit="false"/>
      <protection locked="true" hidden="false"/>
    </xf>
    <xf numFmtId="168" fontId="21" fillId="10" borderId="0" xfId="22" applyFont="true" applyBorder="false" applyAlignment="true" applyProtection="false">
      <alignment horizontal="right" vertical="bottom" textRotation="0" wrapText="false" indent="0" shrinkToFit="false"/>
      <protection locked="true" hidden="false"/>
    </xf>
    <xf numFmtId="168" fontId="21" fillId="10" borderId="0" xfId="22" applyFont="true" applyBorder="false" applyAlignment="false" applyProtection="false">
      <alignment horizontal="general" vertical="bottom" textRotation="0" wrapText="false" indent="0" shrinkToFit="false"/>
      <protection locked="true" hidden="false"/>
    </xf>
    <xf numFmtId="166" fontId="5" fillId="3" borderId="1" xfId="22" applyFont="false" applyBorder="true" applyAlignment="true" applyProtection="true">
      <alignment horizontal="left" vertical="bottom" textRotation="0" wrapText="false" indent="0" shrinkToFit="false"/>
      <protection locked="true" hidden="true"/>
    </xf>
    <xf numFmtId="166" fontId="5" fillId="3" borderId="4" xfId="22" applyFont="false" applyBorder="true" applyAlignment="false" applyProtection="true">
      <alignment horizontal="general" vertical="bottom" textRotation="0" wrapText="false" indent="0" shrinkToFit="false"/>
      <protection locked="true" hidden="true"/>
    </xf>
    <xf numFmtId="166" fontId="5" fillId="3" borderId="5" xfId="22" applyFont="false" applyBorder="true" applyAlignment="false" applyProtection="true">
      <alignment horizontal="general" vertical="bottom" textRotation="0" wrapText="false" indent="0" shrinkToFit="false"/>
      <protection locked="true" hidden="true"/>
    </xf>
    <xf numFmtId="166" fontId="5" fillId="7" borderId="1" xfId="22" applyFont="false" applyBorder="true" applyAlignment="true" applyProtection="true">
      <alignment horizontal="left" vertical="bottom" textRotation="0" wrapText="false" indent="0" shrinkToFit="false"/>
      <protection locked="true" hidden="true"/>
    </xf>
    <xf numFmtId="166" fontId="5" fillId="7" borderId="4" xfId="22" applyFont="false" applyBorder="true" applyAlignment="false" applyProtection="true">
      <alignment horizontal="general" vertical="bottom" textRotation="0" wrapText="false" indent="0" shrinkToFit="false"/>
      <protection locked="true" hidden="true"/>
    </xf>
    <xf numFmtId="166" fontId="5" fillId="7" borderId="5" xfId="22" applyFont="false" applyBorder="true" applyAlignment="false" applyProtection="true">
      <alignment horizontal="general" vertical="bottom" textRotation="0" wrapText="false" indent="0" shrinkToFit="false"/>
      <protection locked="true" hidden="true"/>
    </xf>
    <xf numFmtId="164" fontId="5" fillId="0" borderId="14" xfId="22" applyFont="true" applyBorder="true" applyAlignment="true" applyProtection="true">
      <alignment horizontal="center" vertical="bottom" textRotation="0" wrapText="false" indent="0" shrinkToFit="false"/>
      <protection locked="true" hidden="true"/>
    </xf>
    <xf numFmtId="164" fontId="5" fillId="0" borderId="8" xfId="22" applyFont="true" applyBorder="true" applyAlignment="true" applyProtection="true">
      <alignment horizontal="center" vertical="bottom" textRotation="0" wrapText="false" indent="0" shrinkToFit="false"/>
      <protection locked="true" hidden="true"/>
    </xf>
    <xf numFmtId="172" fontId="5" fillId="4" borderId="3" xfId="22" applyFont="false" applyBorder="true" applyAlignment="true" applyProtection="true">
      <alignment horizontal="left" vertical="bottom" textRotation="0" wrapText="false" indent="0" shrinkToFit="false"/>
      <protection locked="true" hidden="true"/>
    </xf>
    <xf numFmtId="164" fontId="5" fillId="4" borderId="4" xfId="22" applyFont="false" applyBorder="true" applyAlignment="true" applyProtection="true">
      <alignment horizontal="left" vertical="bottom" textRotation="0" wrapText="false" indent="0" shrinkToFit="false"/>
      <protection locked="true" hidden="true"/>
    </xf>
    <xf numFmtId="164" fontId="5" fillId="4" borderId="5" xfId="22" applyFont="false" applyBorder="true" applyAlignment="true" applyProtection="true">
      <alignment horizontal="left" vertical="bottom" textRotation="0" wrapText="false" indent="0" shrinkToFit="false"/>
      <protection locked="true" hidden="true"/>
    </xf>
    <xf numFmtId="172" fontId="5" fillId="8" borderId="3" xfId="22" applyFont="false" applyBorder="true" applyAlignment="true" applyProtection="true">
      <alignment horizontal="left" vertical="bottom" textRotation="0" wrapText="false" indent="0" shrinkToFit="false"/>
      <protection locked="true" hidden="true"/>
    </xf>
    <xf numFmtId="164" fontId="5" fillId="8" borderId="4" xfId="22" applyFont="false" applyBorder="true" applyAlignment="true" applyProtection="true">
      <alignment horizontal="left" vertical="bottom" textRotation="0" wrapText="false" indent="0" shrinkToFit="false"/>
      <protection locked="true" hidden="true"/>
    </xf>
    <xf numFmtId="164" fontId="5" fillId="8" borderId="5" xfId="22" applyFont="false" applyBorder="true" applyAlignment="true" applyProtection="true">
      <alignment horizontal="left" vertical="bottom" textRotation="0" wrapText="false" indent="0" shrinkToFit="false"/>
      <protection locked="true" hidden="true"/>
    </xf>
    <xf numFmtId="172" fontId="5" fillId="5" borderId="3" xfId="22" applyFont="false" applyBorder="true" applyAlignment="true" applyProtection="true">
      <alignment horizontal="left" vertical="bottom" textRotation="0" wrapText="false" indent="0" shrinkToFit="false"/>
      <protection locked="true" hidden="true"/>
    </xf>
    <xf numFmtId="164" fontId="5" fillId="5" borderId="4" xfId="22" applyFont="false" applyBorder="true" applyAlignment="true" applyProtection="true">
      <alignment horizontal="center" vertical="bottom" textRotation="0" wrapText="false" indent="0" shrinkToFit="false"/>
      <protection locked="true" hidden="true"/>
    </xf>
    <xf numFmtId="164" fontId="5" fillId="5" borderId="5" xfId="22" applyFont="false" applyBorder="true" applyAlignment="true" applyProtection="true">
      <alignment horizontal="center" vertical="bottom" textRotation="0" wrapText="false" indent="0" shrinkToFit="false"/>
      <protection locked="true" hidden="true"/>
    </xf>
    <xf numFmtId="172" fontId="5" fillId="9" borderId="3" xfId="22" applyFont="false" applyBorder="true" applyAlignment="true" applyProtection="true">
      <alignment horizontal="left" vertical="bottom" textRotation="0" wrapText="false" indent="0" shrinkToFit="false"/>
      <protection locked="true" hidden="true"/>
    </xf>
    <xf numFmtId="164" fontId="5" fillId="9" borderId="4" xfId="22" applyFont="false" applyBorder="true" applyAlignment="true" applyProtection="true">
      <alignment horizontal="center" vertical="bottom" textRotation="0" wrapText="false" indent="0" shrinkToFit="false"/>
      <protection locked="true" hidden="true"/>
    </xf>
    <xf numFmtId="164" fontId="5" fillId="9" borderId="5" xfId="22" applyFont="false" applyBorder="true" applyAlignment="true" applyProtection="true">
      <alignment horizontal="center" vertical="bottom" textRotation="0" wrapText="false" indent="0" shrinkToFit="false"/>
      <protection locked="true" hidden="true"/>
    </xf>
    <xf numFmtId="164" fontId="21" fillId="0" borderId="0" xfId="22" applyFont="true" applyBorder="false" applyAlignment="true" applyProtection="true">
      <alignment horizontal="center" vertical="bottom" textRotation="0" wrapText="false" indent="0" shrinkToFit="false"/>
      <protection locked="true" hidden="true"/>
    </xf>
    <xf numFmtId="166" fontId="5" fillId="0" borderId="0" xfId="22" applyFont="false" applyBorder="false" applyAlignment="true" applyProtection="true">
      <alignment horizontal="center" vertical="bottom" textRotation="0" wrapText="false" indent="0" shrinkToFit="false"/>
      <protection locked="true" hidden="true"/>
    </xf>
    <xf numFmtId="172" fontId="32" fillId="0" borderId="0" xfId="0" applyFont="true" applyBorder="false" applyAlignment="false" applyProtection="true">
      <alignment horizontal="general" vertical="bottom" textRotation="0" wrapText="false" indent="0" shrinkToFit="false"/>
      <protection locked="true" hidden="true"/>
    </xf>
    <xf numFmtId="166" fontId="0" fillId="2" borderId="5"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bottom" textRotation="0" wrapText="false" indent="0" shrinkToFit="false"/>
      <protection locked="true" hidden="true"/>
    </xf>
    <xf numFmtId="164" fontId="0" fillId="0" borderId="8" xfId="0" applyFont="tru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true">
      <alignment horizontal="left" vertical="bottom" textRotation="0" wrapText="false" indent="0" shrinkToFit="false"/>
      <protection locked="true" hidden="true"/>
    </xf>
    <xf numFmtId="164" fontId="0" fillId="0" borderId="1" xfId="0" applyFont="true" applyBorder="true" applyAlignment="false" applyProtection="true">
      <alignment horizontal="general" vertical="bottom" textRotation="0" wrapText="false" indent="0" shrinkToFit="false"/>
      <protection locked="true" hidden="true"/>
    </xf>
    <xf numFmtId="166" fontId="21" fillId="0" borderId="0" xfId="0" applyFont="true" applyBorder="true" applyAlignment="true" applyProtection="true">
      <alignment horizontal="center" vertical="bottom" textRotation="0" wrapText="false" indent="0" shrinkToFit="false"/>
      <protection locked="true" hidden="true"/>
    </xf>
    <xf numFmtId="164" fontId="21" fillId="0" borderId="0" xfId="0" applyFont="true" applyBorder="false" applyAlignment="true" applyProtection="true">
      <alignment horizontal="center" vertical="bottom" textRotation="0" wrapText="false" indent="0" shrinkToFit="false"/>
      <protection locked="true" hidden="true"/>
    </xf>
    <xf numFmtId="166" fontId="21" fillId="0" borderId="0" xfId="0" applyFont="true" applyBorder="fals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4" fontId="0" fillId="0" borderId="5" xfId="0" applyFont="true" applyBorder="true" applyAlignment="true" applyProtection="true">
      <alignment horizontal="center" vertical="bottom" textRotation="0" wrapText="false" indent="0" shrinkToFit="false"/>
      <protection locked="true" hidden="true"/>
    </xf>
    <xf numFmtId="166" fontId="0" fillId="3" borderId="4" xfId="0" applyFont="false" applyBorder="true" applyAlignment="false" applyProtection="true">
      <alignment horizontal="general" vertical="bottom" textRotation="0" wrapText="false" indent="0" shrinkToFit="false"/>
      <protection locked="true" hidden="true"/>
    </xf>
    <xf numFmtId="166" fontId="0" fillId="3" borderId="5" xfId="0" applyFont="false" applyBorder="true" applyAlignment="false" applyProtection="true">
      <alignment horizontal="general" vertical="bottom" textRotation="0" wrapText="false" indent="0" shrinkToFit="false"/>
      <protection locked="true" hidden="true"/>
    </xf>
    <xf numFmtId="164" fontId="0" fillId="4" borderId="5" xfId="0" applyFont="false" applyBorder="true" applyAlignment="true" applyProtection="true">
      <alignment horizontal="left" vertical="bottom" textRotation="0" wrapText="false" indent="0" shrinkToFit="false"/>
      <protection locked="true" hidden="true"/>
    </xf>
    <xf numFmtId="164" fontId="0" fillId="5" borderId="4" xfId="0" applyFont="false" applyBorder="true" applyAlignment="true" applyProtection="true">
      <alignment horizontal="left" vertical="bottom" textRotation="0" wrapText="false" indent="0" shrinkToFit="false"/>
      <protection locked="true" hidden="true"/>
    </xf>
    <xf numFmtId="164" fontId="0" fillId="5" borderId="5" xfId="0" applyFont="false" applyBorder="true" applyAlignment="true" applyProtection="true">
      <alignment horizontal="left" vertical="bottom" textRotation="0" wrapText="false" indent="0" shrinkToFit="false"/>
      <protection locked="true" hidden="true"/>
    </xf>
    <xf numFmtId="164" fontId="8" fillId="0" borderId="0" xfId="0" applyFont="true" applyBorder="false" applyAlignment="false" applyProtection="true">
      <alignment horizontal="general" vertical="bottom" textRotation="0" wrapText="false" indent="0" shrinkToFit="false"/>
      <protection locked="true" hidden="true"/>
    </xf>
    <xf numFmtId="164" fontId="34" fillId="0" borderId="0" xfId="23" applyFont="true" applyBorder="false" applyAlignment="false" applyProtection="false">
      <alignment horizontal="general" vertical="bottom" textRotation="0" wrapText="false" indent="0" shrinkToFit="false"/>
      <protection locked="true" hidden="false"/>
    </xf>
    <xf numFmtId="164" fontId="6" fillId="0" borderId="0" xfId="23" applyFont="false" applyBorder="false" applyAlignment="false" applyProtection="false">
      <alignment horizontal="general" vertical="bottom" textRotation="0" wrapText="false" indent="0" shrinkToFit="false"/>
      <protection locked="true" hidden="false"/>
    </xf>
    <xf numFmtId="164" fontId="35" fillId="0" borderId="0" xfId="23" applyFont="true" applyBorder="false" applyAlignment="false" applyProtection="false">
      <alignment horizontal="general" vertical="bottom" textRotation="0" wrapText="false" indent="0" shrinkToFit="false"/>
      <protection locked="true" hidden="false"/>
    </xf>
    <xf numFmtId="164" fontId="25" fillId="0" borderId="0" xfId="23" applyFont="true" applyBorder="false" applyAlignment="true" applyProtection="false">
      <alignment horizontal="left" vertical="bottom" textRotation="0" wrapText="false" indent="0" shrinkToFit="false"/>
      <protection locked="true" hidden="false"/>
    </xf>
    <xf numFmtId="164" fontId="35" fillId="0" borderId="0" xfId="23" applyFont="true" applyBorder="false" applyAlignment="true" applyProtection="false">
      <alignment horizontal="left" vertical="bottom" textRotation="0" wrapText="false" indent="0" shrinkToFit="false"/>
      <protection locked="true" hidden="false"/>
    </xf>
    <xf numFmtId="164" fontId="36" fillId="0" borderId="0" xfId="23" applyFont="true" applyBorder="false" applyAlignment="true" applyProtection="false">
      <alignment horizontal="left" vertical="bottom" textRotation="0" wrapText="false" indent="0" shrinkToFit="false"/>
      <protection locked="true" hidden="false"/>
    </xf>
    <xf numFmtId="164" fontId="37" fillId="0" borderId="0" xfId="23" applyFont="true" applyBorder="false" applyAlignment="false" applyProtection="false">
      <alignment horizontal="general" vertical="bottom" textRotation="0" wrapText="false" indent="0" shrinkToFit="false"/>
      <protection locked="true" hidden="false"/>
    </xf>
    <xf numFmtId="164" fontId="38" fillId="0" borderId="15" xfId="23" applyFont="true" applyBorder="true" applyAlignment="false" applyProtection="false">
      <alignment horizontal="general" vertical="bottom" textRotation="0" wrapText="false" indent="0" shrinkToFit="false"/>
      <protection locked="true" hidden="false"/>
    </xf>
    <xf numFmtId="164" fontId="38" fillId="0" borderId="16" xfId="23" applyFont="true" applyBorder="true" applyAlignment="false" applyProtection="false">
      <alignment horizontal="general" vertical="bottom" textRotation="0" wrapText="false" indent="0" shrinkToFit="false"/>
      <protection locked="true" hidden="false"/>
    </xf>
    <xf numFmtId="164" fontId="38" fillId="0" borderId="17" xfId="23" applyFont="true" applyBorder="true" applyAlignment="false" applyProtection="false">
      <alignment horizontal="general" vertical="bottom" textRotation="0" wrapText="false" indent="0" shrinkToFit="false"/>
      <protection locked="true" hidden="false"/>
    </xf>
    <xf numFmtId="164" fontId="39" fillId="0" borderId="0" xfId="23" applyFont="true" applyBorder="false" applyAlignment="false" applyProtection="false">
      <alignment horizontal="general" vertical="bottom" textRotation="0" wrapText="false" indent="0" shrinkToFit="false"/>
      <protection locked="true" hidden="false"/>
    </xf>
    <xf numFmtId="164" fontId="25" fillId="0" borderId="18" xfId="23" applyFont="true" applyBorder="true" applyAlignment="false" applyProtection="false">
      <alignment horizontal="general" vertical="bottom" textRotation="0" wrapText="false" indent="0" shrinkToFit="false"/>
      <protection locked="true" hidden="false"/>
    </xf>
    <xf numFmtId="164" fontId="25" fillId="0" borderId="19" xfId="23" applyFont="true" applyBorder="true" applyAlignment="false" applyProtection="false">
      <alignment horizontal="general" vertical="bottom" textRotation="0" wrapText="false" indent="0" shrinkToFit="false"/>
      <protection locked="true" hidden="false"/>
    </xf>
    <xf numFmtId="164" fontId="25" fillId="0" borderId="19" xfId="23" applyFont="true" applyBorder="true" applyAlignment="true" applyProtection="false">
      <alignment horizontal="left" vertical="bottom" textRotation="0" wrapText="false" indent="0" shrinkToFit="false"/>
      <protection locked="true" hidden="false"/>
    </xf>
    <xf numFmtId="164" fontId="25" fillId="0" borderId="19" xfId="23" applyFont="true" applyBorder="true" applyAlignment="true" applyProtection="false">
      <alignment horizontal="center" vertical="bottom" textRotation="0" wrapText="false" indent="0" shrinkToFit="false"/>
      <protection locked="true" hidden="false"/>
    </xf>
    <xf numFmtId="164" fontId="6" fillId="0" borderId="20" xfId="23" applyFont="false" applyBorder="true" applyAlignment="true" applyProtection="false">
      <alignment horizontal="center" vertical="bottom" textRotation="0" wrapText="false" indent="0" shrinkToFit="false"/>
      <protection locked="true" hidden="false"/>
    </xf>
    <xf numFmtId="164" fontId="6" fillId="0" borderId="19" xfId="23" applyFont="false" applyBorder="true" applyAlignment="true" applyProtection="false">
      <alignment horizontal="left" vertical="bottom" textRotation="0" wrapText="false" indent="0" shrinkToFit="false"/>
      <protection locked="true" hidden="false"/>
    </xf>
    <xf numFmtId="164" fontId="25" fillId="0" borderId="21" xfId="23" applyFont="true" applyBorder="true" applyAlignment="false" applyProtection="false">
      <alignment horizontal="general" vertical="bottom" textRotation="0" wrapText="false" indent="0" shrinkToFit="false"/>
      <protection locked="true" hidden="false"/>
    </xf>
    <xf numFmtId="164" fontId="25" fillId="0" borderId="1" xfId="23" applyFont="true" applyBorder="true" applyAlignment="false" applyProtection="false">
      <alignment horizontal="general" vertical="bottom" textRotation="0" wrapText="false" indent="0" shrinkToFit="false"/>
      <protection locked="true" hidden="false"/>
    </xf>
    <xf numFmtId="164" fontId="6" fillId="0" borderId="1" xfId="23" applyFont="false" applyBorder="true" applyAlignment="true" applyProtection="false">
      <alignment horizontal="left" vertical="bottom" textRotation="0" wrapText="false" indent="0" shrinkToFit="false"/>
      <protection locked="true" hidden="false"/>
    </xf>
    <xf numFmtId="164" fontId="25" fillId="0" borderId="1" xfId="23" applyFont="true" applyBorder="true" applyAlignment="true" applyProtection="false">
      <alignment horizontal="center" vertical="bottom" textRotation="0" wrapText="false" indent="0" shrinkToFit="false"/>
      <protection locked="true" hidden="false"/>
    </xf>
    <xf numFmtId="164" fontId="6" fillId="0" borderId="22" xfId="23" applyFont="false" applyBorder="true" applyAlignment="true" applyProtection="false">
      <alignment horizontal="center" vertical="bottom" textRotation="0" wrapText="false" indent="0" shrinkToFit="false"/>
      <protection locked="true" hidden="false"/>
    </xf>
    <xf numFmtId="164" fontId="25" fillId="0" borderId="1" xfId="23" applyFont="true" applyBorder="true" applyAlignment="true" applyProtection="false">
      <alignment horizontal="left" vertical="bottom" textRotation="0" wrapText="false" indent="0" shrinkToFit="false"/>
      <protection locked="true" hidden="false"/>
    </xf>
    <xf numFmtId="164" fontId="25" fillId="0" borderId="22" xfId="23" applyFont="true" applyBorder="true" applyAlignment="true" applyProtection="false">
      <alignment horizontal="center" vertical="bottom" textRotation="0" wrapText="false" indent="0" shrinkToFit="false"/>
      <protection locked="true" hidden="false"/>
    </xf>
    <xf numFmtId="164" fontId="25" fillId="0" borderId="21" xfId="23" applyFont="true" applyBorder="true" applyAlignment="true" applyProtection="false">
      <alignment horizontal="left" vertical="bottom" textRotation="0" wrapText="false" indent="0" shrinkToFit="false"/>
      <protection locked="true" hidden="false"/>
    </xf>
    <xf numFmtId="164" fontId="6" fillId="0" borderId="21" xfId="23" applyFont="true" applyBorder="true" applyAlignment="true" applyProtection="false">
      <alignment horizontal="left" vertical="bottom" textRotation="0" wrapText="false" indent="0" shrinkToFit="false"/>
      <protection locked="true" hidden="false"/>
    </xf>
    <xf numFmtId="164" fontId="25" fillId="0" borderId="23" xfId="23" applyFont="true" applyBorder="true" applyAlignment="false" applyProtection="false">
      <alignment horizontal="general" vertical="bottom" textRotation="0" wrapText="false" indent="0" shrinkToFit="false"/>
      <protection locked="true" hidden="false"/>
    </xf>
    <xf numFmtId="164" fontId="25" fillId="0" borderId="23" xfId="23" applyFont="true" applyBorder="true" applyAlignment="true" applyProtection="false">
      <alignment horizontal="left" vertical="bottom" textRotation="0" wrapText="false" indent="0" shrinkToFit="false"/>
      <protection locked="true" hidden="false"/>
    </xf>
    <xf numFmtId="164" fontId="25" fillId="0" borderId="23" xfId="23" applyFont="true" applyBorder="true" applyAlignment="true" applyProtection="false">
      <alignment horizontal="center" vertical="bottom" textRotation="0" wrapText="false" indent="0" shrinkToFit="false"/>
      <protection locked="true" hidden="false"/>
    </xf>
    <xf numFmtId="164" fontId="6" fillId="0" borderId="24" xfId="23" applyFont="false" applyBorder="true" applyAlignment="true" applyProtection="false">
      <alignment horizontal="center" vertical="bottom" textRotation="0" wrapText="false" indent="0" shrinkToFit="false"/>
      <protection locked="true" hidden="false"/>
    </xf>
    <xf numFmtId="164" fontId="25" fillId="0" borderId="25" xfId="23" applyFont="true" applyBorder="true" applyAlignment="false" applyProtection="false">
      <alignment horizontal="general" vertical="bottom" textRotation="0" wrapText="false" indent="0" shrinkToFit="false"/>
      <protection locked="true" hidden="false"/>
    </xf>
    <xf numFmtId="164" fontId="25" fillId="0" borderId="24" xfId="23" applyFont="true" applyBorder="true" applyAlignment="true" applyProtection="false">
      <alignment horizontal="center" vertical="bottom" textRotation="0" wrapText="false" indent="0" shrinkToFit="false"/>
      <protection locked="true" hidden="false"/>
    </xf>
    <xf numFmtId="164" fontId="40" fillId="0" borderId="26" xfId="23" applyFont="true" applyBorder="true" applyAlignment="false" applyProtection="false">
      <alignment horizontal="general" vertical="bottom" textRotation="0" wrapText="false" indent="0" shrinkToFit="false"/>
      <protection locked="true" hidden="false"/>
    </xf>
    <xf numFmtId="164" fontId="40" fillId="0" borderId="26" xfId="23" applyFont="true" applyBorder="true" applyAlignment="true" applyProtection="false">
      <alignment horizontal="center" vertical="bottom" textRotation="0" wrapText="false" indent="0" shrinkToFit="false"/>
      <protection locked="true" hidden="false"/>
    </xf>
    <xf numFmtId="164" fontId="41" fillId="0" borderId="26" xfId="23" applyFont="true" applyBorder="true" applyAlignment="true" applyProtection="false">
      <alignment horizontal="center" vertical="bottom" textRotation="0" wrapText="false" indent="0" shrinkToFit="false"/>
      <protection locked="true" hidden="false"/>
    </xf>
    <xf numFmtId="164" fontId="25" fillId="0" borderId="0" xfId="23" applyFont="true" applyBorder="false" applyAlignment="false" applyProtection="false">
      <alignment horizontal="general" vertical="bottom" textRotation="0" wrapText="false" indent="0" shrinkToFit="false"/>
      <protection locked="true" hidden="false"/>
    </xf>
    <xf numFmtId="164" fontId="25" fillId="0" borderId="0" xfId="23" applyFont="true" applyBorder="false" applyAlignment="true" applyProtection="false">
      <alignment horizontal="center" vertical="bottom" textRotation="0" wrapText="false" indent="0" shrinkToFit="false"/>
      <protection locked="true" hidden="false"/>
    </xf>
    <xf numFmtId="164" fontId="6" fillId="0" borderId="0" xfId="23" applyFont="false" applyBorder="false" applyAlignment="true" applyProtection="false">
      <alignment horizontal="center" vertical="bottom" textRotation="0" wrapText="false" indent="0" shrinkToFit="false"/>
      <protection locked="true" hidden="false"/>
    </xf>
    <xf numFmtId="164" fontId="42" fillId="0" borderId="0" xfId="23" applyFont="true" applyBorder="false" applyAlignment="true" applyProtection="false">
      <alignment horizontal="general" vertical="bottom" textRotation="0" wrapText="true" indent="0" shrinkToFit="false"/>
      <protection locked="true" hidden="false"/>
    </xf>
    <xf numFmtId="164" fontId="40" fillId="0" borderId="0" xfId="23" applyFont="true" applyBorder="false" applyAlignment="true" applyProtection="false">
      <alignment horizontal="center" vertical="bottom" textRotation="0" wrapText="false" indent="0" shrinkToFit="false"/>
      <protection locked="true" hidden="false"/>
    </xf>
    <xf numFmtId="164" fontId="25" fillId="0" borderId="0" xfId="23" applyFont="true" applyBorder="false" applyAlignment="true" applyProtection="false">
      <alignment horizontal="general" vertical="bottom" textRotation="0" wrapText="true" indent="0" shrinkToFit="false"/>
      <protection locked="true" hidden="false"/>
    </xf>
    <xf numFmtId="164" fontId="40" fillId="0" borderId="0" xfId="23" applyFont="true" applyBorder="false" applyAlignment="false" applyProtection="false">
      <alignment horizontal="general" vertical="bottom" textRotation="0" wrapText="false" indent="0" shrinkToFit="false"/>
      <protection locked="true" hidden="false"/>
    </xf>
    <xf numFmtId="164" fontId="41" fillId="0" borderId="0" xfId="23" applyFont="true" applyBorder="false" applyAlignment="true" applyProtection="false">
      <alignment horizontal="center" vertical="bottom" textRotation="0" wrapText="false" indent="0" shrinkToFit="false"/>
      <protection locked="true" hidden="false"/>
    </xf>
    <xf numFmtId="164" fontId="43" fillId="0" borderId="0" xfId="23" applyFont="true" applyBorder="false" applyAlignment="true" applyProtection="false">
      <alignment horizontal="left" vertical="center" textRotation="0" wrapText="true" indent="0" shrinkToFit="false"/>
      <protection locked="true" hidden="false"/>
    </xf>
    <xf numFmtId="164" fontId="43" fillId="0" borderId="0" xfId="23" applyFont="true" applyBorder="false" applyAlignment="true" applyProtection="false">
      <alignment horizontal="general" vertical="center" textRotation="0" wrapText="true" indent="0" shrinkToFit="false"/>
      <protection locked="true" hidden="false"/>
    </xf>
    <xf numFmtId="164" fontId="43" fillId="0" borderId="0" xfId="23" applyFont="true" applyBorder="false" applyAlignment="true" applyProtection="false">
      <alignment horizontal="center" vertical="center" textRotation="0" wrapText="true" indent="0" shrinkToFit="false"/>
      <protection locked="true" hidden="false"/>
    </xf>
    <xf numFmtId="164" fontId="44" fillId="0" borderId="0" xfId="23" applyFont="true" applyBorder="false" applyAlignment="false" applyProtection="false">
      <alignment horizontal="general" vertical="bottom" textRotation="0" wrapText="false" indent="0" shrinkToFit="false"/>
      <protection locked="true" hidden="false"/>
    </xf>
    <xf numFmtId="164" fontId="44" fillId="0" borderId="0" xfId="23" applyFont="true" applyBorder="false" applyAlignment="true" applyProtection="false">
      <alignment horizontal="left" vertical="bottom" textRotation="0" wrapText="false" indent="0" shrinkToFit="false"/>
      <protection locked="true" hidden="false"/>
    </xf>
    <xf numFmtId="164" fontId="44" fillId="0" borderId="0" xfId="23" applyFont="true" applyBorder="false" applyAlignment="true" applyProtection="false">
      <alignment horizontal="center" vertical="bottom" textRotation="0" wrapText="false" indent="0" shrinkToFit="false"/>
      <protection locked="true" hidden="false"/>
    </xf>
    <xf numFmtId="164" fontId="32" fillId="0" borderId="0" xfId="23" applyFont="true" applyBorder="false" applyAlignment="true" applyProtection="false">
      <alignment horizontal="center" vertical="bottom" textRotation="0" wrapText="false" indent="0" shrinkToFit="false"/>
      <protection locked="true" hidden="false"/>
    </xf>
    <xf numFmtId="164" fontId="40" fillId="0" borderId="0" xfId="23" applyFont="true" applyBorder="false" applyAlignment="true" applyProtection="false">
      <alignment horizontal="left" vertical="bottom" textRotation="0" wrapText="false" indent="0" shrinkToFit="false"/>
      <protection locked="true" hidden="false"/>
    </xf>
    <xf numFmtId="164" fontId="40" fillId="0" borderId="22" xfId="23" applyFont="true" applyBorder="true" applyAlignment="true" applyProtection="false">
      <alignment horizontal="center" vertical="bottom" textRotation="0" wrapText="false" indent="0" shrinkToFit="false"/>
      <protection locked="true" hidden="false"/>
    </xf>
    <xf numFmtId="164" fontId="25" fillId="0" borderId="26" xfId="23" applyFont="true" applyBorder="true" applyAlignment="false" applyProtection="false">
      <alignment horizontal="general" vertical="bottom" textRotation="0" wrapText="false" indent="0" shrinkToFit="false"/>
      <protection locked="true" hidden="false"/>
    </xf>
    <xf numFmtId="164" fontId="25" fillId="0" borderId="26" xfId="23" applyFont="true" applyBorder="true" applyAlignment="true" applyProtection="false">
      <alignment horizontal="left" vertical="bottom" textRotation="0" wrapText="false" indent="0" shrinkToFit="false"/>
      <protection locked="true" hidden="false"/>
    </xf>
    <xf numFmtId="164" fontId="25" fillId="0" borderId="26" xfId="23" applyFont="true" applyBorder="true" applyAlignment="true" applyProtection="false">
      <alignment horizontal="center" vertical="bottom" textRotation="0" wrapText="false" indent="0" shrinkToFit="false"/>
      <protection locked="true" hidden="false"/>
    </xf>
    <xf numFmtId="164" fontId="6" fillId="0" borderId="26" xfId="23" applyFont="false" applyBorder="true" applyAlignment="true" applyProtection="false">
      <alignment horizontal="center" vertical="bottom" textRotation="0" wrapText="false" indent="0" shrinkToFit="false"/>
      <protection locked="true" hidden="false"/>
    </xf>
    <xf numFmtId="164" fontId="6" fillId="0" borderId="0" xfId="23" applyFont="false" applyBorder="false" applyAlignment="true" applyProtection="false">
      <alignment horizontal="left"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Hipervínculo 2" xfId="21"/>
    <cellStyle name="Normal 2" xfId="22"/>
    <cellStyle name="Normal 2 2" xfId="23"/>
    <cellStyle name="Normal 3" xfId="24"/>
    <cellStyle name="Porcentaje 2" xfId="25"/>
    <cellStyle name="Porcentaje 3" xfId="26"/>
    <cellStyle name="*unknown*" xfId="20" builtinId="8"/>
    <cellStyle name="Excel Built-in Normal" xfId="27"/>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5.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3</xdr:row>
      <xdr:rowOff>0</xdr:rowOff>
    </xdr:from>
    <xdr:to>
      <xdr:col>10</xdr:col>
      <xdr:colOff>151920</xdr:colOff>
      <xdr:row>32</xdr:row>
      <xdr:rowOff>154440</xdr:rowOff>
    </xdr:to>
    <xdr:pic>
      <xdr:nvPicPr>
        <xdr:cNvPr id="0" name="Imagen 2" descr=""/>
        <xdr:cNvPicPr/>
      </xdr:nvPicPr>
      <xdr:blipFill>
        <a:blip r:embed="rId1"/>
        <a:stretch/>
      </xdr:blipFill>
      <xdr:spPr>
        <a:xfrm>
          <a:off x="0" y="571320"/>
          <a:ext cx="9518040" cy="5679000"/>
        </a:xfrm>
        <a:prstGeom prst="rect">
          <a:avLst/>
        </a:prstGeom>
        <a:ln w="9360">
          <a:noFill/>
        </a:ln>
      </xdr:spPr>
    </xdr:pic>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296875" defaultRowHeight="15" zeroHeight="false" outlineLevelRow="0" outlineLevelCol="0"/>
  <cols>
    <col collapsed="false" customWidth="true" hidden="false" outlineLevel="0" max="6" min="1" style="0" width="11.43"/>
    <col collapsed="false" customWidth="true" hidden="false" outlineLevel="0" max="26" min="7" style="0" width="10.71"/>
  </cols>
  <sheetData>
    <row r="1" customFormat="false" ht="15" hidden="false" customHeight="true" outlineLevel="0" collapsed="false">
      <c r="A1" s="1" t="s">
        <v>0</v>
      </c>
      <c r="B1" s="2"/>
      <c r="C1" s="2"/>
      <c r="D1" s="2"/>
      <c r="E1" s="2"/>
      <c r="F1" s="2"/>
      <c r="G1" s="2"/>
      <c r="H1" s="2"/>
      <c r="I1" s="2"/>
      <c r="J1" s="2"/>
      <c r="K1" s="2"/>
      <c r="L1" s="2"/>
      <c r="M1" s="2"/>
      <c r="N1" s="2"/>
      <c r="O1" s="2"/>
      <c r="P1" s="2"/>
      <c r="Q1" s="2"/>
      <c r="R1" s="2"/>
      <c r="S1" s="2"/>
      <c r="T1" s="2"/>
      <c r="U1" s="2"/>
      <c r="V1" s="2"/>
      <c r="W1" s="2"/>
      <c r="X1" s="2"/>
      <c r="Y1" s="2"/>
      <c r="Z1" s="2"/>
    </row>
    <row r="2" customFormat="false" ht="15" hidden="false" customHeight="true" outlineLevel="0" collapsed="false">
      <c r="A2" s="1" t="s">
        <v>1</v>
      </c>
      <c r="B2" s="2"/>
      <c r="C2" s="2"/>
      <c r="D2" s="2"/>
      <c r="E2" s="2"/>
      <c r="F2" s="2"/>
      <c r="G2" s="2"/>
      <c r="H2" s="2"/>
      <c r="I2" s="2"/>
      <c r="J2" s="2"/>
      <c r="K2" s="2"/>
      <c r="L2" s="2"/>
      <c r="M2" s="2"/>
      <c r="N2" s="2"/>
      <c r="O2" s="2"/>
      <c r="P2" s="2"/>
      <c r="Q2" s="2"/>
      <c r="R2" s="2"/>
      <c r="S2" s="2"/>
      <c r="T2" s="2"/>
      <c r="U2" s="2"/>
      <c r="V2" s="2"/>
      <c r="W2" s="2"/>
      <c r="X2" s="2"/>
      <c r="Y2" s="2"/>
      <c r="Z2" s="2"/>
    </row>
    <row r="3" customFormat="false" ht="15" hidden="false" customHeight="true" outlineLevel="0" collapsed="false">
      <c r="A3" s="2"/>
      <c r="B3" s="2"/>
      <c r="C3" s="2"/>
      <c r="D3" s="2"/>
      <c r="E3" s="2"/>
      <c r="F3" s="2"/>
      <c r="G3" s="2"/>
      <c r="H3" s="2"/>
      <c r="I3" s="2"/>
      <c r="J3" s="2"/>
      <c r="K3" s="2"/>
      <c r="L3" s="2"/>
      <c r="M3" s="2"/>
      <c r="N3" s="2"/>
      <c r="O3" s="2"/>
      <c r="P3" s="2"/>
      <c r="Q3" s="2"/>
      <c r="R3" s="2"/>
      <c r="S3" s="2"/>
      <c r="T3" s="2"/>
      <c r="U3" s="2"/>
      <c r="V3" s="2"/>
      <c r="W3" s="2"/>
      <c r="X3" s="2"/>
      <c r="Y3" s="2"/>
      <c r="Z3" s="2"/>
    </row>
    <row r="4" customFormat="false" ht="15" hidden="false" customHeight="true" outlineLevel="0" collapsed="false">
      <c r="A4" s="3" t="s">
        <v>2</v>
      </c>
      <c r="B4" s="2"/>
      <c r="C4" s="2"/>
      <c r="D4" s="2"/>
      <c r="E4" s="2"/>
      <c r="F4" s="2"/>
      <c r="G4" s="2"/>
      <c r="H4" s="2"/>
      <c r="I4" s="2"/>
      <c r="J4" s="2"/>
      <c r="K4" s="2"/>
      <c r="L4" s="2"/>
      <c r="M4" s="2"/>
      <c r="N4" s="2"/>
      <c r="O4" s="2"/>
      <c r="P4" s="2"/>
      <c r="Q4" s="2"/>
      <c r="R4" s="2"/>
      <c r="S4" s="2"/>
      <c r="T4" s="2"/>
      <c r="U4" s="2"/>
      <c r="V4" s="2"/>
      <c r="W4" s="2"/>
      <c r="X4" s="2"/>
      <c r="Y4" s="2"/>
      <c r="Z4" s="2"/>
    </row>
    <row r="5" customFormat="false" ht="15" hidden="false" customHeight="true" outlineLevel="0" collapsed="false">
      <c r="A5" s="2"/>
      <c r="B5" s="2"/>
      <c r="C5" s="2"/>
      <c r="D5" s="2"/>
      <c r="E5" s="2"/>
      <c r="F5" s="2"/>
      <c r="G5" s="2"/>
      <c r="H5" s="2"/>
      <c r="I5" s="2"/>
      <c r="J5" s="2"/>
      <c r="K5" s="2"/>
      <c r="L5" s="2"/>
      <c r="M5" s="2"/>
      <c r="N5" s="2"/>
      <c r="O5" s="2"/>
      <c r="P5" s="2"/>
      <c r="Q5" s="2"/>
      <c r="R5" s="2"/>
      <c r="S5" s="2"/>
      <c r="T5" s="2"/>
      <c r="U5" s="2"/>
      <c r="V5" s="2"/>
      <c r="W5" s="2"/>
      <c r="X5" s="2"/>
      <c r="Y5" s="2"/>
      <c r="Z5" s="2"/>
    </row>
    <row r="6" customFormat="false" ht="15" hidden="false" customHeight="true" outlineLevel="0" collapsed="false">
      <c r="A6" s="2" t="s">
        <v>3</v>
      </c>
      <c r="B6" s="2"/>
      <c r="C6" s="2"/>
      <c r="D6" s="2"/>
      <c r="E6" s="2"/>
      <c r="F6" s="2"/>
      <c r="G6" s="2"/>
      <c r="H6" s="2"/>
      <c r="I6" s="2"/>
      <c r="J6" s="2"/>
      <c r="K6" s="2"/>
      <c r="L6" s="2"/>
      <c r="M6" s="2"/>
      <c r="N6" s="2"/>
      <c r="O6" s="2"/>
      <c r="P6" s="2"/>
      <c r="Q6" s="2"/>
      <c r="R6" s="2"/>
      <c r="S6" s="2"/>
      <c r="T6" s="2"/>
      <c r="U6" s="2"/>
      <c r="V6" s="2"/>
      <c r="W6" s="2"/>
      <c r="X6" s="2"/>
      <c r="Y6" s="2"/>
      <c r="Z6" s="2"/>
    </row>
    <row r="7" customFormat="false" ht="15" hidden="false" customHeight="true" outlineLevel="0" collapsed="false">
      <c r="A7" s="2"/>
      <c r="B7" s="2"/>
      <c r="C7" s="2"/>
      <c r="D7" s="2"/>
      <c r="E7" s="2"/>
      <c r="F7" s="2"/>
      <c r="G7" s="2"/>
      <c r="H7" s="2"/>
      <c r="I7" s="2"/>
      <c r="J7" s="2"/>
      <c r="K7" s="2"/>
      <c r="L7" s="2"/>
      <c r="M7" s="2"/>
      <c r="N7" s="2"/>
      <c r="O7" s="2"/>
      <c r="P7" s="2"/>
      <c r="Q7" s="2"/>
      <c r="R7" s="2"/>
      <c r="S7" s="2"/>
      <c r="T7" s="2"/>
      <c r="U7" s="2"/>
      <c r="V7" s="2"/>
      <c r="W7" s="2"/>
      <c r="X7" s="2"/>
      <c r="Y7" s="2"/>
      <c r="Z7" s="2"/>
    </row>
    <row r="8" customFormat="false" ht="15" hidden="false" customHeight="true" outlineLevel="0" collapsed="false">
      <c r="A8" s="2" t="s">
        <v>4</v>
      </c>
      <c r="B8" s="2"/>
      <c r="C8" s="2"/>
      <c r="D8" s="2"/>
      <c r="E8" s="2"/>
      <c r="F8" s="2"/>
      <c r="G8" s="2"/>
      <c r="H8" s="2"/>
      <c r="I8" s="2"/>
      <c r="J8" s="2"/>
      <c r="K8" s="2"/>
      <c r="L8" s="2"/>
      <c r="M8" s="2"/>
      <c r="N8" s="2"/>
      <c r="O8" s="2"/>
      <c r="P8" s="2"/>
      <c r="Q8" s="2"/>
      <c r="R8" s="2"/>
      <c r="S8" s="2"/>
      <c r="T8" s="2"/>
      <c r="U8" s="2"/>
      <c r="V8" s="2"/>
      <c r="W8" s="2"/>
      <c r="X8" s="2"/>
      <c r="Y8" s="2"/>
      <c r="Z8" s="2"/>
    </row>
    <row r="9" customFormat="false" ht="15" hidden="false" customHeight="true" outlineLevel="0" collapsed="false">
      <c r="A9" s="3" t="s">
        <v>5</v>
      </c>
      <c r="B9" s="2"/>
      <c r="C9" s="2"/>
      <c r="D9" s="2"/>
      <c r="E9" s="2"/>
      <c r="F9" s="2"/>
      <c r="G9" s="2"/>
      <c r="H9" s="2"/>
      <c r="I9" s="2"/>
      <c r="J9" s="2"/>
      <c r="K9" s="2"/>
      <c r="L9" s="2"/>
      <c r="M9" s="2"/>
      <c r="N9" s="2"/>
      <c r="O9" s="2"/>
      <c r="P9" s="2"/>
      <c r="Q9" s="2"/>
      <c r="R9" s="2"/>
      <c r="S9" s="2"/>
      <c r="T9" s="2"/>
      <c r="U9" s="2"/>
      <c r="V9" s="2"/>
      <c r="W9" s="2"/>
      <c r="X9" s="2"/>
      <c r="Y9" s="2"/>
      <c r="Z9" s="2"/>
    </row>
    <row r="10" customFormat="false" ht="15" hidden="false" customHeight="true" outlineLevel="0" collapsed="false">
      <c r="A10" s="2"/>
      <c r="B10" s="2"/>
      <c r="C10" s="2"/>
      <c r="D10" s="2"/>
      <c r="E10" s="2"/>
      <c r="F10" s="2"/>
      <c r="G10" s="2"/>
      <c r="H10" s="2"/>
      <c r="I10" s="2"/>
      <c r="J10" s="2"/>
      <c r="K10" s="2"/>
      <c r="L10" s="2"/>
      <c r="M10" s="2"/>
      <c r="N10" s="2"/>
      <c r="O10" s="2"/>
      <c r="P10" s="2"/>
      <c r="Q10" s="2"/>
      <c r="R10" s="2"/>
      <c r="S10" s="2"/>
      <c r="T10" s="2"/>
      <c r="U10" s="2"/>
      <c r="V10" s="2"/>
      <c r="W10" s="2"/>
      <c r="X10" s="2"/>
      <c r="Y10" s="2"/>
      <c r="Z10" s="2"/>
    </row>
    <row r="11" customFormat="false" ht="15" hidden="false" customHeight="true" outlineLevel="0" collapsed="false">
      <c r="A11" s="3" t="s">
        <v>6</v>
      </c>
      <c r="B11" s="2"/>
      <c r="C11" s="2"/>
      <c r="D11" s="2"/>
      <c r="E11" s="2"/>
      <c r="F11" s="2"/>
      <c r="G11" s="2"/>
      <c r="H11" s="2"/>
      <c r="I11" s="2"/>
      <c r="J11" s="2"/>
      <c r="K11" s="2"/>
      <c r="L11" s="2"/>
      <c r="M11" s="2"/>
      <c r="N11" s="2"/>
      <c r="O11" s="2"/>
      <c r="P11" s="2"/>
      <c r="Q11" s="2"/>
      <c r="R11" s="2"/>
      <c r="S11" s="2"/>
      <c r="T11" s="2"/>
      <c r="U11" s="2"/>
      <c r="V11" s="2"/>
      <c r="W11" s="2"/>
      <c r="X11" s="2"/>
      <c r="Y11" s="2"/>
      <c r="Z11" s="2"/>
    </row>
    <row r="12" customFormat="false" ht="15" hidden="false" customHeight="true" outlineLevel="0" collapsed="false">
      <c r="A12" s="3" t="s">
        <v>7</v>
      </c>
      <c r="B12" s="2"/>
      <c r="C12" s="2"/>
      <c r="D12" s="2"/>
      <c r="E12" s="2"/>
      <c r="F12" s="2"/>
      <c r="G12" s="2"/>
      <c r="H12" s="2"/>
      <c r="I12" s="2"/>
      <c r="J12" s="2"/>
      <c r="K12" s="2"/>
      <c r="L12" s="2"/>
      <c r="M12" s="2"/>
      <c r="N12" s="2"/>
      <c r="O12" s="2"/>
      <c r="P12" s="2"/>
      <c r="Q12" s="2"/>
      <c r="R12" s="2"/>
      <c r="S12" s="2"/>
      <c r="T12" s="2"/>
      <c r="U12" s="2"/>
      <c r="V12" s="2"/>
      <c r="W12" s="2"/>
      <c r="X12" s="2"/>
      <c r="Y12" s="2"/>
      <c r="Z12" s="2"/>
    </row>
    <row r="13" customFormat="false" ht="15" hidden="false" customHeight="true" outlineLevel="0" collapsed="false">
      <c r="A13" s="3" t="s">
        <v>8</v>
      </c>
      <c r="B13" s="2"/>
      <c r="C13" s="2"/>
      <c r="D13" s="2"/>
      <c r="E13" s="2"/>
      <c r="F13" s="2"/>
      <c r="G13" s="2"/>
      <c r="H13" s="2"/>
      <c r="I13" s="2"/>
      <c r="J13" s="2"/>
      <c r="K13" s="2"/>
      <c r="L13" s="2"/>
      <c r="M13" s="2"/>
      <c r="N13" s="2"/>
      <c r="O13" s="2"/>
      <c r="P13" s="2"/>
      <c r="Q13" s="2"/>
      <c r="R13" s="2"/>
      <c r="S13" s="2"/>
      <c r="T13" s="2"/>
      <c r="U13" s="2"/>
      <c r="V13" s="2"/>
      <c r="W13" s="2"/>
      <c r="X13" s="2"/>
      <c r="Y13" s="2"/>
      <c r="Z13" s="2"/>
    </row>
    <row r="14" customFormat="false" ht="15" hidden="false" customHeight="true" outlineLevel="0" collapsed="false">
      <c r="A14" s="2"/>
      <c r="B14" s="2"/>
      <c r="C14" s="2"/>
      <c r="D14" s="2"/>
      <c r="E14" s="2"/>
      <c r="F14" s="2"/>
      <c r="G14" s="2"/>
      <c r="H14" s="2"/>
      <c r="I14" s="2"/>
      <c r="J14" s="2"/>
      <c r="K14" s="2"/>
      <c r="L14" s="2"/>
      <c r="M14" s="2"/>
      <c r="N14" s="2"/>
      <c r="O14" s="2"/>
      <c r="P14" s="2"/>
      <c r="Q14" s="2"/>
      <c r="R14" s="2"/>
      <c r="S14" s="2"/>
      <c r="T14" s="2"/>
      <c r="U14" s="2"/>
      <c r="V14" s="2"/>
      <c r="W14" s="2"/>
      <c r="X14" s="2"/>
      <c r="Y14" s="2"/>
      <c r="Z14" s="2"/>
    </row>
    <row r="15" customFormat="false" ht="15" hidden="false" customHeight="true" outlineLevel="0" collapsed="false">
      <c r="A15" s="2" t="s">
        <v>9</v>
      </c>
      <c r="B15" s="2"/>
      <c r="C15" s="2"/>
      <c r="D15" s="2"/>
      <c r="E15" s="2"/>
      <c r="F15" s="2"/>
      <c r="G15" s="2"/>
      <c r="H15" s="2"/>
      <c r="I15" s="2"/>
      <c r="J15" s="2"/>
      <c r="K15" s="2"/>
      <c r="L15" s="2"/>
      <c r="M15" s="2"/>
      <c r="N15" s="2"/>
      <c r="O15" s="2"/>
      <c r="P15" s="2"/>
      <c r="Q15" s="2"/>
      <c r="R15" s="2"/>
      <c r="S15" s="2"/>
      <c r="T15" s="2"/>
      <c r="U15" s="2"/>
      <c r="V15" s="2"/>
      <c r="W15" s="2"/>
      <c r="X15" s="2"/>
      <c r="Y15" s="2"/>
      <c r="Z15" s="2"/>
    </row>
    <row r="16" customFormat="false" ht="15" hidden="false" customHeight="true" outlineLevel="0" collapsed="false">
      <c r="A16" s="3" t="s">
        <v>10</v>
      </c>
      <c r="B16" s="2"/>
      <c r="C16" s="2"/>
      <c r="D16" s="2"/>
      <c r="E16" s="2"/>
      <c r="F16" s="2"/>
      <c r="G16" s="2"/>
      <c r="H16" s="2"/>
      <c r="I16" s="2"/>
      <c r="J16" s="2"/>
      <c r="K16" s="2"/>
      <c r="L16" s="2"/>
      <c r="M16" s="2"/>
      <c r="N16" s="2"/>
      <c r="O16" s="2"/>
      <c r="P16" s="2"/>
      <c r="Q16" s="2"/>
      <c r="R16" s="2"/>
      <c r="S16" s="2"/>
      <c r="T16" s="2"/>
      <c r="U16" s="2"/>
      <c r="V16" s="2"/>
      <c r="W16" s="2"/>
      <c r="X16" s="2"/>
      <c r="Y16" s="2"/>
      <c r="Z16" s="2"/>
    </row>
    <row r="17" customFormat="false" ht="15" hidden="false" customHeight="true" outlineLevel="0" collapsed="false">
      <c r="A17" s="2"/>
      <c r="B17" s="3" t="s">
        <v>11</v>
      </c>
      <c r="C17" s="2"/>
      <c r="D17" s="2"/>
      <c r="E17" s="2"/>
      <c r="F17" s="4"/>
      <c r="G17" s="2"/>
      <c r="H17" s="2"/>
      <c r="I17" s="2"/>
      <c r="J17" s="2"/>
      <c r="K17" s="2"/>
      <c r="L17" s="2"/>
      <c r="M17" s="2"/>
      <c r="N17" s="2"/>
      <c r="O17" s="2"/>
      <c r="P17" s="2"/>
      <c r="Q17" s="2"/>
      <c r="R17" s="2"/>
      <c r="S17" s="2"/>
      <c r="T17" s="2"/>
      <c r="U17" s="2"/>
      <c r="V17" s="2"/>
      <c r="W17" s="2"/>
      <c r="X17" s="2"/>
      <c r="Y17" s="2"/>
      <c r="Z17" s="2"/>
    </row>
    <row r="18" customFormat="false" ht="15" hidden="false" customHeight="true" outlineLevel="0" collapsed="false">
      <c r="A18" s="2"/>
      <c r="B18" s="3" t="s">
        <v>12</v>
      </c>
      <c r="C18" s="2"/>
      <c r="D18" s="2"/>
      <c r="E18" s="2"/>
      <c r="F18" s="5"/>
      <c r="G18" s="2"/>
      <c r="H18" s="2"/>
      <c r="I18" s="2"/>
      <c r="J18" s="2"/>
      <c r="K18" s="2"/>
      <c r="L18" s="2"/>
      <c r="M18" s="2"/>
      <c r="N18" s="2"/>
      <c r="O18" s="2"/>
      <c r="P18" s="2"/>
      <c r="Q18" s="2"/>
      <c r="R18" s="2"/>
      <c r="S18" s="2"/>
      <c r="T18" s="2"/>
      <c r="U18" s="2"/>
      <c r="V18" s="2"/>
      <c r="W18" s="2"/>
      <c r="X18" s="2"/>
      <c r="Y18" s="2"/>
      <c r="Z18" s="2"/>
    </row>
    <row r="19" customFormat="false" ht="15" hidden="false" customHeight="true" outlineLevel="0" collapsed="false">
      <c r="A19" s="2"/>
      <c r="B19" s="3" t="s">
        <v>13</v>
      </c>
      <c r="C19" s="2"/>
      <c r="D19" s="2"/>
      <c r="E19" s="2"/>
      <c r="F19" s="6"/>
      <c r="G19" s="2"/>
      <c r="H19" s="2"/>
      <c r="I19" s="2"/>
      <c r="J19" s="2"/>
      <c r="K19" s="2"/>
      <c r="L19" s="2"/>
      <c r="M19" s="2"/>
      <c r="N19" s="2"/>
      <c r="O19" s="2"/>
      <c r="P19" s="2"/>
      <c r="Q19" s="2"/>
      <c r="R19" s="2"/>
      <c r="S19" s="2"/>
      <c r="T19" s="2"/>
      <c r="U19" s="2"/>
      <c r="V19" s="2"/>
      <c r="W19" s="2"/>
      <c r="X19" s="2"/>
      <c r="Y19" s="2"/>
      <c r="Z19" s="2"/>
    </row>
    <row r="20" customFormat="false" ht="15" hidden="false" customHeight="true" outlineLevel="0" collapsed="false">
      <c r="A20" s="2"/>
      <c r="B20" s="2" t="s">
        <v>14</v>
      </c>
      <c r="C20" s="2"/>
      <c r="D20" s="2"/>
      <c r="E20" s="2"/>
      <c r="F20" s="7"/>
      <c r="G20" s="2"/>
      <c r="H20" s="2"/>
      <c r="I20" s="2"/>
      <c r="J20" s="2"/>
      <c r="K20" s="2"/>
      <c r="L20" s="2"/>
      <c r="M20" s="2"/>
      <c r="N20" s="2"/>
      <c r="O20" s="2"/>
      <c r="P20" s="2"/>
      <c r="Q20" s="2"/>
      <c r="R20" s="2"/>
      <c r="S20" s="2"/>
      <c r="T20" s="2"/>
      <c r="U20" s="2"/>
      <c r="V20" s="2"/>
      <c r="W20" s="2"/>
      <c r="X20" s="2"/>
      <c r="Y20" s="2"/>
      <c r="Z20" s="2"/>
    </row>
    <row r="21" customFormat="false" ht="15" hidden="false" customHeight="true" outlineLevel="0" collapsed="false">
      <c r="A21" s="2"/>
      <c r="B21" s="2"/>
      <c r="C21" s="2"/>
      <c r="D21" s="2"/>
      <c r="E21" s="2"/>
      <c r="F21" s="2"/>
      <c r="G21" s="2"/>
      <c r="H21" s="2"/>
      <c r="I21" s="2"/>
      <c r="J21" s="2"/>
      <c r="K21" s="2"/>
      <c r="L21" s="2"/>
      <c r="M21" s="2"/>
      <c r="N21" s="2"/>
      <c r="O21" s="2"/>
      <c r="P21" s="2"/>
      <c r="Q21" s="2"/>
      <c r="R21" s="2"/>
      <c r="S21" s="2"/>
      <c r="T21" s="2"/>
      <c r="U21" s="2"/>
      <c r="V21" s="2"/>
      <c r="W21" s="2"/>
      <c r="X21" s="2"/>
      <c r="Y21" s="2"/>
      <c r="Z21" s="2"/>
    </row>
    <row r="22" customFormat="false" ht="15" hidden="false" customHeight="true" outlineLevel="0" collapsed="false">
      <c r="A22" s="2"/>
      <c r="B22" s="3" t="s">
        <v>15</v>
      </c>
      <c r="C22" s="2"/>
      <c r="D22" s="2"/>
      <c r="E22" s="2"/>
      <c r="F22" s="4"/>
      <c r="G22" s="2"/>
      <c r="H22" s="2"/>
      <c r="I22" s="2"/>
      <c r="J22" s="2"/>
      <c r="K22" s="2"/>
      <c r="L22" s="2"/>
      <c r="M22" s="2"/>
      <c r="N22" s="2"/>
      <c r="O22" s="2"/>
      <c r="P22" s="2"/>
      <c r="Q22" s="2"/>
      <c r="R22" s="2"/>
      <c r="S22" s="2"/>
      <c r="T22" s="2"/>
      <c r="U22" s="2"/>
      <c r="V22" s="2"/>
      <c r="W22" s="2"/>
      <c r="X22" s="2"/>
      <c r="Y22" s="2"/>
      <c r="Z22" s="2"/>
    </row>
    <row r="23" customFormat="false" ht="15" hidden="false" customHeight="true" outlineLevel="0" collapsed="false">
      <c r="A23" s="2"/>
      <c r="B23" s="3" t="s">
        <v>16</v>
      </c>
      <c r="C23" s="2"/>
      <c r="D23" s="2"/>
      <c r="E23" s="2"/>
      <c r="F23" s="8"/>
      <c r="G23" s="2"/>
      <c r="H23" s="2"/>
      <c r="I23" s="2"/>
      <c r="J23" s="2"/>
      <c r="K23" s="2"/>
      <c r="L23" s="2"/>
      <c r="M23" s="2"/>
      <c r="N23" s="2"/>
      <c r="O23" s="2"/>
      <c r="P23" s="2"/>
      <c r="Q23" s="2"/>
      <c r="R23" s="2"/>
      <c r="S23" s="2"/>
      <c r="T23" s="2"/>
      <c r="U23" s="2"/>
      <c r="V23" s="2"/>
      <c r="W23" s="2"/>
      <c r="X23" s="2"/>
      <c r="Y23" s="2"/>
      <c r="Z23" s="2"/>
    </row>
    <row r="24" customFormat="false" ht="15" hidden="false" customHeight="true" outlineLevel="0" collapsed="false">
      <c r="A24" s="2"/>
      <c r="B24" s="3" t="s">
        <v>17</v>
      </c>
      <c r="C24" s="2"/>
      <c r="D24" s="2"/>
      <c r="E24" s="2"/>
      <c r="F24" s="5"/>
      <c r="G24" s="2"/>
      <c r="H24" s="2"/>
      <c r="I24" s="2"/>
      <c r="J24" s="2"/>
      <c r="K24" s="2"/>
      <c r="L24" s="2"/>
      <c r="M24" s="2"/>
      <c r="N24" s="2"/>
      <c r="O24" s="2"/>
      <c r="P24" s="2"/>
      <c r="Q24" s="2"/>
      <c r="R24" s="2"/>
      <c r="S24" s="2"/>
      <c r="T24" s="2"/>
      <c r="U24" s="2"/>
      <c r="V24" s="2"/>
      <c r="W24" s="2"/>
      <c r="X24" s="2"/>
      <c r="Y24" s="2"/>
      <c r="Z24" s="2"/>
    </row>
    <row r="25" customFormat="false" ht="15" hidden="false" customHeight="true" outlineLevel="0" collapsed="false">
      <c r="A25" s="2"/>
      <c r="B25" s="3" t="s">
        <v>18</v>
      </c>
      <c r="C25" s="2"/>
      <c r="D25" s="2"/>
      <c r="E25" s="2"/>
      <c r="F25" s="9"/>
      <c r="G25" s="2"/>
      <c r="H25" s="2"/>
      <c r="I25" s="2"/>
      <c r="J25" s="2"/>
      <c r="K25" s="2"/>
      <c r="L25" s="2"/>
      <c r="M25" s="2"/>
      <c r="N25" s="2"/>
      <c r="O25" s="2"/>
      <c r="P25" s="2"/>
      <c r="Q25" s="2"/>
      <c r="R25" s="2"/>
      <c r="S25" s="2"/>
      <c r="T25" s="2"/>
      <c r="U25" s="2"/>
      <c r="V25" s="2"/>
      <c r="W25" s="2"/>
      <c r="X25" s="2"/>
      <c r="Y25" s="2"/>
      <c r="Z25" s="2"/>
    </row>
    <row r="26" customFormat="false" ht="15" hidden="false" customHeight="true" outlineLevel="0" collapsed="false">
      <c r="A26" s="2"/>
      <c r="B26" s="3" t="s">
        <v>19</v>
      </c>
      <c r="C26" s="2"/>
      <c r="D26" s="2"/>
      <c r="E26" s="2"/>
      <c r="F26" s="6"/>
      <c r="G26" s="2"/>
      <c r="H26" s="2"/>
      <c r="I26" s="2"/>
      <c r="J26" s="2"/>
      <c r="K26" s="2"/>
      <c r="L26" s="2"/>
      <c r="M26" s="2"/>
      <c r="N26" s="2"/>
      <c r="O26" s="2"/>
      <c r="P26" s="2"/>
      <c r="Q26" s="2"/>
      <c r="R26" s="2"/>
      <c r="S26" s="2"/>
      <c r="T26" s="2"/>
      <c r="U26" s="2"/>
      <c r="V26" s="2"/>
      <c r="W26" s="2"/>
      <c r="X26" s="2"/>
      <c r="Y26" s="2"/>
      <c r="Z26" s="2"/>
    </row>
    <row r="27" customFormat="false" ht="15" hidden="false" customHeight="true" outlineLevel="0" collapsed="false">
      <c r="A27" s="2"/>
      <c r="B27" s="3" t="s">
        <v>20</v>
      </c>
      <c r="C27" s="2"/>
      <c r="D27" s="2"/>
      <c r="E27" s="2"/>
      <c r="F27" s="10"/>
      <c r="G27" s="2"/>
      <c r="H27" s="2"/>
      <c r="I27" s="2"/>
      <c r="J27" s="2"/>
      <c r="K27" s="2"/>
      <c r="L27" s="2"/>
      <c r="M27" s="2"/>
      <c r="N27" s="2"/>
      <c r="O27" s="2"/>
      <c r="P27" s="2"/>
      <c r="Q27" s="2"/>
      <c r="R27" s="2"/>
      <c r="S27" s="2"/>
      <c r="T27" s="2"/>
      <c r="U27" s="2"/>
      <c r="V27" s="2"/>
      <c r="W27" s="2"/>
      <c r="X27" s="2"/>
      <c r="Y27" s="2"/>
      <c r="Z27" s="2"/>
    </row>
    <row r="28" customFormat="false" ht="15" hidden="false" customHeight="true" outlineLevel="0" collapsed="false">
      <c r="A28" s="2"/>
      <c r="B28" s="3" t="s">
        <v>21</v>
      </c>
      <c r="C28" s="2"/>
      <c r="D28" s="2"/>
      <c r="E28" s="2"/>
      <c r="F28" s="11"/>
      <c r="G28" s="2"/>
      <c r="H28" s="2"/>
      <c r="I28" s="2"/>
      <c r="J28" s="2"/>
      <c r="K28" s="2"/>
      <c r="L28" s="2"/>
      <c r="M28" s="2"/>
      <c r="N28" s="2"/>
      <c r="O28" s="2"/>
      <c r="P28" s="2"/>
      <c r="Q28" s="2"/>
      <c r="R28" s="2"/>
      <c r="S28" s="2"/>
      <c r="T28" s="2"/>
      <c r="U28" s="2"/>
      <c r="V28" s="2"/>
      <c r="W28" s="2"/>
      <c r="X28" s="2"/>
      <c r="Y28" s="2"/>
      <c r="Z28" s="2"/>
    </row>
    <row r="29" customFormat="false" ht="15" hidden="false" customHeight="false" outlineLevel="0" collapsed="false">
      <c r="A29" s="2"/>
      <c r="B29" s="3" t="s">
        <v>22</v>
      </c>
      <c r="C29" s="2"/>
      <c r="D29" s="2"/>
      <c r="E29" s="2"/>
      <c r="F29" s="7"/>
      <c r="G29" s="2"/>
      <c r="H29" s="2"/>
      <c r="I29" s="2"/>
      <c r="J29" s="2"/>
      <c r="K29" s="2"/>
      <c r="L29" s="2"/>
      <c r="M29" s="2"/>
      <c r="N29" s="2"/>
      <c r="O29" s="2"/>
      <c r="P29" s="2"/>
      <c r="Q29" s="2"/>
      <c r="R29" s="2"/>
      <c r="S29" s="2"/>
      <c r="T29" s="2"/>
      <c r="U29" s="2"/>
      <c r="V29" s="2"/>
      <c r="W29" s="2"/>
      <c r="X29" s="2"/>
      <c r="Y29" s="2"/>
      <c r="Z29" s="2"/>
    </row>
    <row r="30" customFormat="false" ht="15" hidden="false" customHeight="false" outlineLevel="0" collapsed="false">
      <c r="A30" s="2"/>
      <c r="B30" s="2"/>
      <c r="C30" s="2"/>
      <c r="D30" s="2"/>
      <c r="E30" s="2"/>
      <c r="F30" s="2"/>
      <c r="G30" s="2"/>
      <c r="H30" s="2"/>
      <c r="I30" s="2"/>
      <c r="J30" s="2"/>
      <c r="K30" s="2"/>
      <c r="L30" s="2"/>
      <c r="M30" s="2"/>
      <c r="N30" s="2"/>
      <c r="O30" s="2"/>
      <c r="P30" s="2"/>
      <c r="Q30" s="2"/>
      <c r="R30" s="2"/>
      <c r="S30" s="2"/>
      <c r="T30" s="2"/>
      <c r="U30" s="2"/>
      <c r="V30" s="2"/>
      <c r="W30" s="2"/>
      <c r="X30" s="2"/>
      <c r="Y30" s="2"/>
      <c r="Z30" s="2"/>
    </row>
    <row r="31" customFormat="false" ht="15" hidden="false" customHeight="false" outlineLevel="0" collapsed="false">
      <c r="A31" s="2"/>
      <c r="B31" s="2"/>
      <c r="C31" s="2"/>
      <c r="D31" s="2"/>
      <c r="E31" s="2"/>
      <c r="F31" s="2"/>
      <c r="G31" s="2"/>
      <c r="H31" s="2"/>
      <c r="I31" s="2"/>
      <c r="J31" s="2"/>
      <c r="K31" s="2"/>
      <c r="L31" s="2"/>
      <c r="M31" s="2"/>
      <c r="N31" s="2"/>
      <c r="O31" s="2"/>
      <c r="P31" s="2"/>
      <c r="Q31" s="2"/>
      <c r="R31" s="2"/>
      <c r="S31" s="2"/>
      <c r="T31" s="2"/>
      <c r="U31" s="2"/>
      <c r="V31" s="2"/>
      <c r="W31" s="2"/>
      <c r="X31" s="2"/>
      <c r="Y31" s="2"/>
      <c r="Z31" s="2"/>
    </row>
    <row r="32" customFormat="false" ht="15" hidden="false" customHeight="false" outlineLevel="0" collapsed="false">
      <c r="A32" s="3" t="s">
        <v>23</v>
      </c>
      <c r="B32" s="2"/>
      <c r="C32" s="2"/>
      <c r="D32" s="2"/>
      <c r="E32" s="2"/>
      <c r="F32" s="2"/>
      <c r="G32" s="2"/>
      <c r="H32" s="2"/>
      <c r="I32" s="2"/>
      <c r="J32" s="2"/>
      <c r="K32" s="2"/>
      <c r="L32" s="2"/>
      <c r="M32" s="2"/>
      <c r="N32" s="2"/>
      <c r="O32" s="2"/>
      <c r="P32" s="2"/>
      <c r="Q32" s="2"/>
      <c r="R32" s="2"/>
      <c r="S32" s="2"/>
      <c r="T32" s="2"/>
      <c r="U32" s="2"/>
      <c r="V32" s="2"/>
      <c r="W32" s="2"/>
      <c r="X32" s="2"/>
      <c r="Y32" s="2"/>
      <c r="Z32" s="2"/>
    </row>
    <row r="33" customFormat="false" ht="15" hidden="false" customHeight="false" outlineLevel="0" collapsed="false">
      <c r="A33" s="2" t="s">
        <v>24</v>
      </c>
      <c r="B33" s="2"/>
      <c r="C33" s="2"/>
      <c r="D33" s="2"/>
      <c r="E33" s="2"/>
      <c r="F33" s="2"/>
      <c r="G33" s="2"/>
      <c r="H33" s="2"/>
      <c r="I33" s="2"/>
      <c r="J33" s="2"/>
      <c r="K33" s="2"/>
      <c r="L33" s="2"/>
      <c r="M33" s="2"/>
      <c r="N33" s="2"/>
      <c r="O33" s="2"/>
      <c r="P33" s="2"/>
      <c r="Q33" s="2"/>
      <c r="R33" s="2"/>
      <c r="S33" s="2"/>
      <c r="T33" s="2"/>
      <c r="U33" s="2"/>
      <c r="V33" s="2"/>
      <c r="W33" s="2"/>
      <c r="X33" s="2"/>
      <c r="Y33" s="2"/>
      <c r="Z33" s="2"/>
    </row>
    <row r="34" customFormat="false" ht="15" hidden="false" customHeight="false" outlineLevel="0" collapsed="false">
      <c r="A34" s="2"/>
      <c r="B34" s="2"/>
      <c r="C34" s="2"/>
      <c r="D34" s="2"/>
      <c r="E34" s="2"/>
      <c r="F34" s="2"/>
      <c r="G34" s="2"/>
      <c r="H34" s="2"/>
      <c r="I34" s="2"/>
      <c r="J34" s="2"/>
      <c r="K34" s="2"/>
      <c r="L34" s="2"/>
      <c r="M34" s="2"/>
      <c r="N34" s="2"/>
      <c r="O34" s="2"/>
      <c r="P34" s="2"/>
      <c r="Q34" s="2"/>
      <c r="R34" s="2"/>
      <c r="S34" s="2"/>
      <c r="T34" s="2"/>
      <c r="U34" s="2"/>
      <c r="V34" s="2"/>
      <c r="W34" s="2"/>
      <c r="X34" s="2"/>
      <c r="Y34" s="2"/>
      <c r="Z34" s="2"/>
    </row>
    <row r="35" customFormat="false" ht="15" hidden="false" customHeight="false" outlineLevel="0" collapsed="false">
      <c r="A35" s="2"/>
      <c r="B35" s="2"/>
      <c r="C35" s="2"/>
      <c r="D35" s="2"/>
      <c r="E35" s="2"/>
      <c r="F35" s="2"/>
      <c r="G35" s="2"/>
      <c r="H35" s="2"/>
      <c r="I35" s="2"/>
      <c r="J35" s="2"/>
      <c r="K35" s="2"/>
      <c r="L35" s="2"/>
      <c r="M35" s="2"/>
      <c r="N35" s="2"/>
      <c r="O35" s="2"/>
      <c r="P35" s="2"/>
      <c r="Q35" s="2"/>
      <c r="R35" s="2"/>
      <c r="S35" s="2"/>
      <c r="T35" s="2"/>
      <c r="U35" s="2"/>
      <c r="V35" s="2"/>
      <c r="W35" s="2"/>
      <c r="X35" s="2"/>
      <c r="Y35" s="2"/>
      <c r="Z35" s="2"/>
    </row>
    <row r="36" customFormat="false" ht="15" hidden="false" customHeight="false" outlineLevel="0" collapsed="false">
      <c r="A36" s="2"/>
      <c r="B36" s="2"/>
      <c r="C36" s="2"/>
      <c r="D36" s="2"/>
      <c r="E36" s="2"/>
      <c r="F36" s="2"/>
      <c r="G36" s="2"/>
      <c r="H36" s="2"/>
      <c r="I36" s="2"/>
      <c r="J36" s="2"/>
      <c r="K36" s="2"/>
      <c r="L36" s="2"/>
      <c r="M36" s="2"/>
      <c r="N36" s="2"/>
      <c r="O36" s="2"/>
      <c r="P36" s="2"/>
      <c r="Q36" s="2"/>
      <c r="R36" s="2"/>
      <c r="S36" s="2"/>
      <c r="T36" s="2"/>
      <c r="U36" s="2"/>
      <c r="V36" s="2"/>
      <c r="W36" s="2"/>
      <c r="X36" s="2"/>
      <c r="Y36" s="2"/>
      <c r="Z36" s="2"/>
    </row>
    <row r="37" customFormat="false" ht="15" hidden="false" customHeight="false" outlineLevel="0" collapsed="false">
      <c r="A37" s="2"/>
      <c r="B37" s="2"/>
      <c r="C37" s="2"/>
      <c r="D37" s="2"/>
      <c r="E37" s="2"/>
      <c r="F37" s="2"/>
      <c r="G37" s="2"/>
      <c r="H37" s="2"/>
      <c r="I37" s="2"/>
      <c r="J37" s="2"/>
      <c r="K37" s="2"/>
      <c r="L37" s="2"/>
      <c r="M37" s="2"/>
      <c r="N37" s="2"/>
      <c r="O37" s="2"/>
      <c r="P37" s="2"/>
      <c r="Q37" s="2"/>
      <c r="R37" s="2"/>
      <c r="S37" s="2"/>
      <c r="T37" s="2"/>
      <c r="U37" s="2"/>
      <c r="V37" s="2"/>
      <c r="W37" s="2"/>
      <c r="X37" s="2"/>
      <c r="Y37" s="2"/>
      <c r="Z37" s="2"/>
    </row>
    <row r="38" customFormat="false" ht="15" hidden="false" customHeight="false" outlineLevel="0" collapsed="false">
      <c r="A38" s="2"/>
      <c r="B38" s="2"/>
      <c r="C38" s="2"/>
      <c r="D38" s="2"/>
      <c r="E38" s="2"/>
      <c r="F38" s="2"/>
      <c r="G38" s="2"/>
      <c r="H38" s="2"/>
      <c r="I38" s="2"/>
      <c r="J38" s="2"/>
      <c r="K38" s="2"/>
      <c r="L38" s="2"/>
      <c r="M38" s="2"/>
      <c r="N38" s="2"/>
      <c r="O38" s="2"/>
      <c r="P38" s="2"/>
      <c r="Q38" s="2"/>
      <c r="R38" s="2"/>
      <c r="S38" s="2"/>
      <c r="T38" s="2"/>
      <c r="U38" s="2"/>
      <c r="V38" s="2"/>
      <c r="W38" s="2"/>
      <c r="X38" s="2"/>
      <c r="Y38" s="2"/>
      <c r="Z38" s="2"/>
    </row>
    <row r="39" customFormat="false" ht="15" hidden="false" customHeight="false" outlineLevel="0" collapsed="false">
      <c r="A39" s="2"/>
      <c r="B39" s="2"/>
      <c r="C39" s="2"/>
      <c r="D39" s="2"/>
      <c r="E39" s="2"/>
      <c r="F39" s="2"/>
      <c r="G39" s="2"/>
      <c r="H39" s="2"/>
      <c r="I39" s="2"/>
      <c r="J39" s="2"/>
      <c r="K39" s="2"/>
      <c r="L39" s="2"/>
      <c r="M39" s="2"/>
      <c r="N39" s="2"/>
      <c r="O39" s="2"/>
      <c r="P39" s="2"/>
      <c r="Q39" s="2"/>
      <c r="R39" s="2"/>
      <c r="S39" s="2"/>
      <c r="T39" s="2"/>
      <c r="U39" s="2"/>
      <c r="V39" s="2"/>
      <c r="W39" s="2"/>
      <c r="X39" s="2"/>
      <c r="Y39" s="2"/>
      <c r="Z39" s="2"/>
    </row>
    <row r="40" customFormat="false" ht="15" hidden="false" customHeight="false" outlineLevel="0" collapsed="false">
      <c r="A40" s="2"/>
      <c r="B40" s="2"/>
      <c r="C40" s="2"/>
      <c r="D40" s="2"/>
      <c r="E40" s="2"/>
      <c r="F40" s="2"/>
      <c r="G40" s="2"/>
      <c r="H40" s="2"/>
      <c r="I40" s="2"/>
      <c r="J40" s="2"/>
      <c r="K40" s="2"/>
      <c r="L40" s="2"/>
      <c r="M40" s="2"/>
      <c r="N40" s="2"/>
      <c r="O40" s="2"/>
      <c r="P40" s="2"/>
      <c r="Q40" s="2"/>
      <c r="R40" s="2"/>
      <c r="S40" s="2"/>
      <c r="T40" s="2"/>
      <c r="U40" s="2"/>
      <c r="V40" s="2"/>
      <c r="W40" s="2"/>
      <c r="X40" s="2"/>
      <c r="Y40" s="2"/>
      <c r="Z40" s="2"/>
    </row>
    <row r="41" customFormat="false" ht="15" hidden="false" customHeight="false" outlineLevel="0" collapsed="false">
      <c r="A41" s="2"/>
      <c r="B41" s="2"/>
      <c r="C41" s="2"/>
      <c r="D41" s="2"/>
      <c r="E41" s="2"/>
      <c r="F41" s="2"/>
      <c r="G41" s="2"/>
      <c r="H41" s="2"/>
      <c r="I41" s="2"/>
      <c r="J41" s="2"/>
      <c r="K41" s="2"/>
      <c r="L41" s="2"/>
      <c r="M41" s="2"/>
      <c r="N41" s="2"/>
      <c r="O41" s="2"/>
      <c r="P41" s="2"/>
      <c r="Q41" s="2"/>
      <c r="R41" s="2"/>
      <c r="S41" s="2"/>
      <c r="T41" s="2"/>
      <c r="U41" s="2"/>
      <c r="V41" s="2"/>
      <c r="W41" s="2"/>
      <c r="X41" s="2"/>
      <c r="Y41" s="2"/>
      <c r="Z41" s="2"/>
    </row>
    <row r="42" customFormat="false" ht="15" hidden="false" customHeight="false" outlineLevel="0" collapsed="false">
      <c r="A42" s="2"/>
      <c r="B42" s="2"/>
      <c r="C42" s="2"/>
      <c r="D42" s="2"/>
      <c r="E42" s="2"/>
      <c r="F42" s="2"/>
      <c r="G42" s="2"/>
      <c r="H42" s="2"/>
      <c r="I42" s="2"/>
      <c r="J42" s="2"/>
      <c r="K42" s="2"/>
      <c r="L42" s="2"/>
      <c r="M42" s="2"/>
      <c r="N42" s="2"/>
      <c r="O42" s="2"/>
      <c r="P42" s="2"/>
      <c r="Q42" s="2"/>
      <c r="R42" s="2"/>
      <c r="S42" s="2"/>
      <c r="T42" s="2"/>
      <c r="U42" s="2"/>
      <c r="V42" s="2"/>
      <c r="W42" s="2"/>
      <c r="X42" s="2"/>
      <c r="Y42" s="2"/>
      <c r="Z42" s="2"/>
    </row>
    <row r="43" customFormat="false" ht="15" hidden="false" customHeight="false" outlineLevel="0" collapsed="false">
      <c r="A43" s="2"/>
      <c r="B43" s="2"/>
      <c r="C43" s="2"/>
      <c r="D43" s="2"/>
      <c r="E43" s="2"/>
      <c r="F43" s="2"/>
      <c r="G43" s="2"/>
      <c r="H43" s="2"/>
      <c r="I43" s="2"/>
      <c r="J43" s="2"/>
      <c r="K43" s="2"/>
      <c r="L43" s="2"/>
      <c r="M43" s="2"/>
      <c r="N43" s="2"/>
      <c r="O43" s="2"/>
      <c r="P43" s="2"/>
      <c r="Q43" s="2"/>
      <c r="R43" s="2"/>
      <c r="S43" s="2"/>
      <c r="T43" s="2"/>
      <c r="U43" s="2"/>
      <c r="V43" s="2"/>
      <c r="W43" s="2"/>
      <c r="X43" s="2"/>
      <c r="Y43" s="2"/>
      <c r="Z43" s="2"/>
    </row>
    <row r="44" customFormat="false" ht="15" hidden="false" customHeight="false" outlineLevel="0" collapsed="false">
      <c r="A44" s="2"/>
      <c r="B44" s="2"/>
      <c r="C44" s="2"/>
      <c r="D44" s="2"/>
      <c r="E44" s="2"/>
      <c r="F44" s="2"/>
      <c r="G44" s="2"/>
      <c r="H44" s="2"/>
      <c r="I44" s="2"/>
      <c r="J44" s="2"/>
      <c r="K44" s="2"/>
      <c r="L44" s="2"/>
      <c r="M44" s="2"/>
      <c r="N44" s="2"/>
      <c r="O44" s="2"/>
      <c r="P44" s="2"/>
      <c r="Q44" s="2"/>
      <c r="R44" s="2"/>
      <c r="S44" s="2"/>
      <c r="T44" s="2"/>
      <c r="U44" s="2"/>
      <c r="V44" s="2"/>
      <c r="W44" s="2"/>
      <c r="X44" s="2"/>
      <c r="Y44" s="2"/>
      <c r="Z44" s="2"/>
    </row>
    <row r="45" customFormat="false" ht="15" hidden="false" customHeight="false" outlineLevel="0" collapsed="false">
      <c r="A45" s="2"/>
      <c r="B45" s="2"/>
      <c r="C45" s="2"/>
      <c r="D45" s="2"/>
      <c r="E45" s="2"/>
      <c r="F45" s="2"/>
      <c r="G45" s="2"/>
      <c r="H45" s="2"/>
      <c r="I45" s="2"/>
      <c r="J45" s="2"/>
      <c r="K45" s="2"/>
      <c r="L45" s="2"/>
      <c r="M45" s="2"/>
      <c r="N45" s="2"/>
      <c r="O45" s="2"/>
      <c r="P45" s="2"/>
      <c r="Q45" s="2"/>
      <c r="R45" s="2"/>
      <c r="S45" s="2"/>
      <c r="T45" s="2"/>
      <c r="U45" s="2"/>
      <c r="V45" s="2"/>
      <c r="W45" s="2"/>
      <c r="X45" s="2"/>
      <c r="Y45" s="2"/>
      <c r="Z45" s="2"/>
    </row>
    <row r="46" customFormat="false" ht="15" hidden="false" customHeight="false" outlineLevel="0" collapsed="false">
      <c r="A46" s="2"/>
      <c r="B46" s="2"/>
      <c r="C46" s="2"/>
      <c r="D46" s="2"/>
      <c r="E46" s="2"/>
      <c r="F46" s="2"/>
      <c r="G46" s="2"/>
      <c r="H46" s="2"/>
      <c r="I46" s="2"/>
      <c r="J46" s="2"/>
      <c r="K46" s="2"/>
      <c r="L46" s="2"/>
      <c r="M46" s="2"/>
      <c r="N46" s="2"/>
      <c r="O46" s="2"/>
      <c r="P46" s="2"/>
      <c r="Q46" s="2"/>
      <c r="R46" s="2"/>
      <c r="S46" s="2"/>
      <c r="T46" s="2"/>
      <c r="U46" s="2"/>
      <c r="V46" s="2"/>
      <c r="W46" s="2"/>
      <c r="X46" s="2"/>
      <c r="Y46" s="2"/>
      <c r="Z46" s="2"/>
    </row>
    <row r="47" customFormat="false" ht="15" hidden="false" customHeight="false" outlineLevel="0" collapsed="false">
      <c r="A47" s="2"/>
      <c r="B47" s="2"/>
      <c r="C47" s="2"/>
      <c r="D47" s="2"/>
      <c r="E47" s="2"/>
      <c r="F47" s="2"/>
      <c r="G47" s="2"/>
      <c r="H47" s="2"/>
      <c r="I47" s="2"/>
      <c r="J47" s="2"/>
      <c r="K47" s="2"/>
      <c r="L47" s="2"/>
      <c r="M47" s="2"/>
      <c r="N47" s="2"/>
      <c r="O47" s="2"/>
      <c r="P47" s="2"/>
      <c r="Q47" s="2"/>
      <c r="R47" s="2"/>
      <c r="S47" s="2"/>
      <c r="T47" s="2"/>
      <c r="U47" s="2"/>
      <c r="V47" s="2"/>
      <c r="W47" s="2"/>
      <c r="X47" s="2"/>
      <c r="Y47" s="2"/>
      <c r="Z47" s="2"/>
    </row>
    <row r="48" customFormat="false" ht="15" hidden="false" customHeight="false" outlineLevel="0" collapsed="false">
      <c r="A48" s="2"/>
      <c r="B48" s="2"/>
      <c r="C48" s="2"/>
      <c r="D48" s="2"/>
      <c r="E48" s="2"/>
      <c r="F48" s="2"/>
      <c r="G48" s="2"/>
      <c r="H48" s="2"/>
      <c r="I48" s="2"/>
      <c r="J48" s="2"/>
      <c r="K48" s="2"/>
      <c r="L48" s="2"/>
      <c r="M48" s="2"/>
      <c r="N48" s="2"/>
      <c r="O48" s="2"/>
      <c r="P48" s="2"/>
      <c r="Q48" s="2"/>
      <c r="R48" s="2"/>
      <c r="S48" s="2"/>
      <c r="T48" s="2"/>
      <c r="U48" s="2"/>
      <c r="V48" s="2"/>
      <c r="W48" s="2"/>
      <c r="X48" s="2"/>
      <c r="Y48" s="2"/>
      <c r="Z48" s="2"/>
    </row>
    <row r="49" customFormat="false" ht="15" hidden="false" customHeight="false" outlineLevel="0" collapsed="false">
      <c r="A49" s="2"/>
      <c r="B49" s="2"/>
      <c r="C49" s="2"/>
      <c r="D49" s="2"/>
      <c r="E49" s="2"/>
      <c r="F49" s="2"/>
      <c r="G49" s="2"/>
      <c r="H49" s="2"/>
      <c r="I49" s="2"/>
      <c r="J49" s="2"/>
      <c r="K49" s="2"/>
      <c r="L49" s="2"/>
      <c r="M49" s="2"/>
      <c r="N49" s="2"/>
      <c r="O49" s="2"/>
      <c r="P49" s="2"/>
      <c r="Q49" s="2"/>
      <c r="R49" s="2"/>
      <c r="S49" s="2"/>
      <c r="T49" s="2"/>
      <c r="U49" s="2"/>
      <c r="V49" s="2"/>
      <c r="W49" s="2"/>
      <c r="X49" s="2"/>
      <c r="Y49" s="2"/>
      <c r="Z49" s="2"/>
    </row>
    <row r="50" customFormat="false" ht="15" hidden="false" customHeight="false" outlineLevel="0" collapsed="false">
      <c r="A50" s="2"/>
      <c r="B50" s="2"/>
      <c r="C50" s="2"/>
      <c r="D50" s="2"/>
      <c r="E50" s="2"/>
      <c r="F50" s="2"/>
      <c r="G50" s="2"/>
      <c r="H50" s="2"/>
      <c r="I50" s="2"/>
      <c r="J50" s="2"/>
      <c r="K50" s="2"/>
      <c r="L50" s="2"/>
      <c r="M50" s="2"/>
      <c r="N50" s="2"/>
      <c r="O50" s="2"/>
      <c r="P50" s="2"/>
      <c r="Q50" s="2"/>
      <c r="R50" s="2"/>
      <c r="S50" s="2"/>
      <c r="T50" s="2"/>
      <c r="U50" s="2"/>
      <c r="V50" s="2"/>
      <c r="W50" s="2"/>
      <c r="X50" s="2"/>
      <c r="Y50" s="2"/>
      <c r="Z50" s="2"/>
    </row>
    <row r="51" customFormat="false" ht="15" hidden="false" customHeight="false" outlineLevel="0" collapsed="false">
      <c r="A51" s="2"/>
      <c r="B51" s="2"/>
      <c r="C51" s="2"/>
      <c r="D51" s="2"/>
      <c r="E51" s="2"/>
      <c r="F51" s="2"/>
      <c r="G51" s="2"/>
      <c r="H51" s="2"/>
      <c r="I51" s="2"/>
      <c r="J51" s="2"/>
      <c r="K51" s="2"/>
      <c r="L51" s="2"/>
      <c r="M51" s="2"/>
      <c r="N51" s="2"/>
      <c r="O51" s="2"/>
      <c r="P51" s="2"/>
      <c r="Q51" s="2"/>
      <c r="R51" s="2"/>
      <c r="S51" s="2"/>
      <c r="T51" s="2"/>
      <c r="U51" s="2"/>
      <c r="V51" s="2"/>
      <c r="W51" s="2"/>
      <c r="X51" s="2"/>
      <c r="Y51" s="2"/>
      <c r="Z51" s="2"/>
    </row>
    <row r="52" customFormat="false" ht="15" hidden="false" customHeight="false" outlineLevel="0" collapsed="false">
      <c r="A52" s="2"/>
      <c r="B52" s="2"/>
      <c r="C52" s="2"/>
      <c r="D52" s="2"/>
      <c r="E52" s="2"/>
      <c r="F52" s="2"/>
      <c r="G52" s="2"/>
      <c r="H52" s="2"/>
      <c r="I52" s="2"/>
      <c r="J52" s="2"/>
      <c r="K52" s="2"/>
      <c r="L52" s="2"/>
      <c r="M52" s="2"/>
      <c r="N52" s="2"/>
      <c r="O52" s="2"/>
      <c r="P52" s="2"/>
      <c r="Q52" s="2"/>
      <c r="R52" s="2"/>
      <c r="S52" s="2"/>
      <c r="T52" s="2"/>
      <c r="U52" s="2"/>
      <c r="V52" s="2"/>
      <c r="W52" s="2"/>
      <c r="X52" s="2"/>
      <c r="Y52" s="2"/>
      <c r="Z52" s="2"/>
    </row>
    <row r="53" customFormat="false" ht="15" hidden="false" customHeight="false" outlineLevel="0" collapsed="false">
      <c r="A53" s="2"/>
      <c r="B53" s="2"/>
      <c r="C53" s="2"/>
      <c r="D53" s="2"/>
      <c r="E53" s="2"/>
      <c r="F53" s="2"/>
      <c r="G53" s="2"/>
      <c r="H53" s="2"/>
      <c r="I53" s="2"/>
      <c r="J53" s="2"/>
      <c r="K53" s="2"/>
      <c r="L53" s="2"/>
      <c r="M53" s="2"/>
      <c r="N53" s="2"/>
      <c r="O53" s="2"/>
      <c r="P53" s="2"/>
      <c r="Q53" s="2"/>
      <c r="R53" s="2"/>
      <c r="S53" s="2"/>
      <c r="T53" s="2"/>
      <c r="U53" s="2"/>
      <c r="V53" s="2"/>
      <c r="W53" s="2"/>
      <c r="X53" s="2"/>
      <c r="Y53" s="2"/>
      <c r="Z53" s="2"/>
    </row>
    <row r="54" customFormat="false" ht="15" hidden="false" customHeight="false" outlineLevel="0" collapsed="false">
      <c r="A54" s="2"/>
      <c r="B54" s="2"/>
      <c r="C54" s="2"/>
      <c r="D54" s="2"/>
      <c r="E54" s="2"/>
      <c r="F54" s="2"/>
      <c r="G54" s="2"/>
      <c r="H54" s="2"/>
      <c r="I54" s="2"/>
      <c r="J54" s="2"/>
      <c r="K54" s="2"/>
      <c r="L54" s="2"/>
      <c r="M54" s="2"/>
      <c r="N54" s="2"/>
      <c r="O54" s="2"/>
      <c r="P54" s="2"/>
      <c r="Q54" s="2"/>
      <c r="R54" s="2"/>
      <c r="S54" s="2"/>
      <c r="T54" s="2"/>
      <c r="U54" s="2"/>
      <c r="V54" s="2"/>
      <c r="W54" s="2"/>
      <c r="X54" s="2"/>
      <c r="Y54" s="2"/>
      <c r="Z54" s="2"/>
    </row>
    <row r="55" customFormat="false" ht="15" hidden="false" customHeight="false" outlineLevel="0" collapsed="false">
      <c r="A55" s="2"/>
      <c r="B55" s="2"/>
      <c r="C55" s="2"/>
      <c r="D55" s="2"/>
      <c r="E55" s="2"/>
      <c r="F55" s="2"/>
      <c r="G55" s="2"/>
      <c r="H55" s="2"/>
      <c r="I55" s="2"/>
      <c r="J55" s="2"/>
      <c r="K55" s="2"/>
      <c r="L55" s="2"/>
      <c r="M55" s="2"/>
      <c r="N55" s="2"/>
      <c r="O55" s="2"/>
      <c r="P55" s="2"/>
      <c r="Q55" s="2"/>
      <c r="R55" s="2"/>
      <c r="S55" s="2"/>
      <c r="T55" s="2"/>
      <c r="U55" s="2"/>
      <c r="V55" s="2"/>
      <c r="W55" s="2"/>
      <c r="X55" s="2"/>
      <c r="Y55" s="2"/>
      <c r="Z55" s="2"/>
    </row>
    <row r="56" customFormat="false" ht="15" hidden="false" customHeight="false" outlineLevel="0" collapsed="false">
      <c r="A56" s="2"/>
      <c r="B56" s="2"/>
      <c r="C56" s="2"/>
      <c r="D56" s="2"/>
      <c r="E56" s="2"/>
      <c r="F56" s="2"/>
      <c r="G56" s="2"/>
      <c r="H56" s="2"/>
      <c r="I56" s="2"/>
      <c r="J56" s="2"/>
      <c r="K56" s="2"/>
      <c r="L56" s="2"/>
      <c r="M56" s="2"/>
      <c r="N56" s="2"/>
      <c r="O56" s="2"/>
      <c r="P56" s="2"/>
      <c r="Q56" s="2"/>
      <c r="R56" s="2"/>
      <c r="S56" s="2"/>
      <c r="T56" s="2"/>
      <c r="U56" s="2"/>
      <c r="V56" s="2"/>
      <c r="W56" s="2"/>
      <c r="X56" s="2"/>
      <c r="Y56" s="2"/>
      <c r="Z56" s="2"/>
    </row>
    <row r="57" customFormat="false" ht="15" hidden="false" customHeight="false" outlineLevel="0" collapsed="false">
      <c r="A57" s="2"/>
      <c r="B57" s="2"/>
      <c r="C57" s="2"/>
      <c r="D57" s="2"/>
      <c r="E57" s="2"/>
      <c r="F57" s="2"/>
      <c r="G57" s="2"/>
      <c r="H57" s="2"/>
      <c r="I57" s="2"/>
      <c r="J57" s="2"/>
      <c r="K57" s="2"/>
      <c r="L57" s="2"/>
      <c r="M57" s="2"/>
      <c r="N57" s="2"/>
      <c r="O57" s="2"/>
      <c r="P57" s="2"/>
      <c r="Q57" s="2"/>
      <c r="R57" s="2"/>
      <c r="S57" s="2"/>
      <c r="T57" s="2"/>
      <c r="U57" s="2"/>
      <c r="V57" s="2"/>
      <c r="W57" s="2"/>
      <c r="X57" s="2"/>
      <c r="Y57" s="2"/>
      <c r="Z57" s="2"/>
    </row>
    <row r="58" customFormat="false" ht="15" hidden="false" customHeight="false" outlineLevel="0" collapsed="false">
      <c r="A58" s="2"/>
      <c r="B58" s="2"/>
      <c r="C58" s="2"/>
      <c r="D58" s="2"/>
      <c r="E58" s="2"/>
      <c r="F58" s="2"/>
      <c r="G58" s="2"/>
      <c r="H58" s="2"/>
      <c r="I58" s="2"/>
      <c r="J58" s="2"/>
      <c r="K58" s="2"/>
      <c r="L58" s="2"/>
      <c r="M58" s="2"/>
      <c r="N58" s="2"/>
      <c r="O58" s="2"/>
      <c r="P58" s="2"/>
      <c r="Q58" s="2"/>
      <c r="R58" s="2"/>
      <c r="S58" s="2"/>
      <c r="T58" s="2"/>
      <c r="U58" s="2"/>
      <c r="V58" s="2"/>
      <c r="W58" s="2"/>
      <c r="X58" s="2"/>
      <c r="Y58" s="2"/>
      <c r="Z58" s="2"/>
    </row>
    <row r="59" customFormat="false" ht="15" hidden="false" customHeight="false" outlineLevel="0" collapsed="false">
      <c r="A59" s="2"/>
      <c r="B59" s="2"/>
      <c r="C59" s="2"/>
      <c r="D59" s="2"/>
      <c r="E59" s="2"/>
      <c r="F59" s="2"/>
      <c r="G59" s="2"/>
      <c r="H59" s="2"/>
      <c r="I59" s="2"/>
      <c r="J59" s="2"/>
      <c r="K59" s="2"/>
      <c r="L59" s="2"/>
      <c r="M59" s="2"/>
      <c r="N59" s="2"/>
      <c r="O59" s="2"/>
      <c r="P59" s="2"/>
      <c r="Q59" s="2"/>
      <c r="R59" s="2"/>
      <c r="S59" s="2"/>
      <c r="T59" s="2"/>
      <c r="U59" s="2"/>
      <c r="V59" s="2"/>
      <c r="W59" s="2"/>
      <c r="X59" s="2"/>
      <c r="Y59" s="2"/>
      <c r="Z59" s="2"/>
    </row>
    <row r="60" customFormat="false" ht="15" hidden="false" customHeight="false" outlineLevel="0" collapsed="false">
      <c r="A60" s="2"/>
      <c r="B60" s="2"/>
      <c r="C60" s="2"/>
      <c r="D60" s="2"/>
      <c r="E60" s="2"/>
      <c r="F60" s="2"/>
      <c r="G60" s="2"/>
      <c r="H60" s="2"/>
      <c r="I60" s="2"/>
      <c r="J60" s="2"/>
      <c r="K60" s="2"/>
      <c r="L60" s="2"/>
      <c r="M60" s="2"/>
      <c r="N60" s="2"/>
      <c r="O60" s="2"/>
      <c r="P60" s="2"/>
      <c r="Q60" s="2"/>
      <c r="R60" s="2"/>
      <c r="S60" s="2"/>
      <c r="T60" s="2"/>
      <c r="U60" s="2"/>
      <c r="V60" s="2"/>
      <c r="W60" s="2"/>
      <c r="X60" s="2"/>
      <c r="Y60" s="2"/>
      <c r="Z60" s="2"/>
    </row>
    <row r="61" customFormat="false" ht="15" hidden="false" customHeight="false" outlineLevel="0" collapsed="false">
      <c r="A61" s="2"/>
      <c r="B61" s="2"/>
      <c r="C61" s="2"/>
      <c r="D61" s="2"/>
      <c r="E61" s="2"/>
      <c r="F61" s="2"/>
      <c r="G61" s="2"/>
      <c r="H61" s="2"/>
      <c r="I61" s="2"/>
      <c r="J61" s="2"/>
      <c r="K61" s="2"/>
      <c r="L61" s="2"/>
      <c r="M61" s="2"/>
      <c r="N61" s="2"/>
      <c r="O61" s="2"/>
      <c r="P61" s="2"/>
      <c r="Q61" s="2"/>
      <c r="R61" s="2"/>
      <c r="S61" s="2"/>
      <c r="T61" s="2"/>
      <c r="U61" s="2"/>
      <c r="V61" s="2"/>
      <c r="W61" s="2"/>
      <c r="X61" s="2"/>
      <c r="Y61" s="2"/>
      <c r="Z61" s="2"/>
    </row>
    <row r="62" customFormat="false" ht="15" hidden="false" customHeight="false" outlineLevel="0" collapsed="false">
      <c r="A62" s="2"/>
      <c r="B62" s="2"/>
      <c r="C62" s="2"/>
      <c r="D62" s="2"/>
      <c r="E62" s="2"/>
      <c r="F62" s="2"/>
      <c r="G62" s="2"/>
      <c r="H62" s="2"/>
      <c r="I62" s="2"/>
      <c r="J62" s="2"/>
      <c r="K62" s="2"/>
      <c r="L62" s="2"/>
      <c r="M62" s="2"/>
      <c r="N62" s="2"/>
      <c r="O62" s="2"/>
      <c r="P62" s="2"/>
      <c r="Q62" s="2"/>
      <c r="R62" s="2"/>
      <c r="S62" s="2"/>
      <c r="T62" s="2"/>
      <c r="U62" s="2"/>
      <c r="V62" s="2"/>
      <c r="W62" s="2"/>
      <c r="X62" s="2"/>
      <c r="Y62" s="2"/>
      <c r="Z62" s="2"/>
    </row>
    <row r="63" customFormat="false" ht="15" hidden="false" customHeight="false" outlineLevel="0" collapsed="false">
      <c r="A63" s="2"/>
      <c r="B63" s="2"/>
      <c r="C63" s="2"/>
      <c r="D63" s="2"/>
      <c r="E63" s="2"/>
      <c r="F63" s="2"/>
      <c r="G63" s="2"/>
      <c r="H63" s="2"/>
      <c r="I63" s="2"/>
      <c r="J63" s="2"/>
      <c r="K63" s="2"/>
      <c r="L63" s="2"/>
      <c r="M63" s="2"/>
      <c r="N63" s="2"/>
      <c r="O63" s="2"/>
      <c r="P63" s="2"/>
      <c r="Q63" s="2"/>
      <c r="R63" s="2"/>
      <c r="S63" s="2"/>
      <c r="T63" s="2"/>
      <c r="U63" s="2"/>
      <c r="V63" s="2"/>
      <c r="W63" s="2"/>
      <c r="X63" s="2"/>
      <c r="Y63" s="2"/>
      <c r="Z63" s="2"/>
    </row>
    <row r="64" customFormat="false" ht="15" hidden="false" customHeight="false" outlineLevel="0" collapsed="false">
      <c r="A64" s="2"/>
      <c r="B64" s="2"/>
      <c r="C64" s="2"/>
      <c r="D64" s="2"/>
      <c r="E64" s="2"/>
      <c r="F64" s="2"/>
      <c r="G64" s="2"/>
      <c r="H64" s="2"/>
      <c r="I64" s="2"/>
      <c r="J64" s="2"/>
      <c r="K64" s="2"/>
      <c r="L64" s="2"/>
      <c r="M64" s="2"/>
      <c r="N64" s="2"/>
      <c r="O64" s="2"/>
      <c r="P64" s="2"/>
      <c r="Q64" s="2"/>
      <c r="R64" s="2"/>
      <c r="S64" s="2"/>
      <c r="T64" s="2"/>
      <c r="U64" s="2"/>
      <c r="V64" s="2"/>
      <c r="W64" s="2"/>
      <c r="X64" s="2"/>
      <c r="Y64" s="2"/>
      <c r="Z64" s="2"/>
    </row>
    <row r="65" customFormat="false" ht="15" hidden="false" customHeight="false" outlineLevel="0" collapsed="false">
      <c r="A65" s="2"/>
      <c r="B65" s="2"/>
      <c r="C65" s="2"/>
      <c r="D65" s="2"/>
      <c r="E65" s="2"/>
      <c r="F65" s="2"/>
      <c r="G65" s="2"/>
      <c r="H65" s="2"/>
      <c r="I65" s="2"/>
      <c r="J65" s="2"/>
      <c r="K65" s="2"/>
      <c r="L65" s="2"/>
      <c r="M65" s="2"/>
      <c r="N65" s="2"/>
      <c r="O65" s="2"/>
      <c r="P65" s="2"/>
      <c r="Q65" s="2"/>
      <c r="R65" s="2"/>
      <c r="S65" s="2"/>
      <c r="T65" s="2"/>
      <c r="U65" s="2"/>
      <c r="V65" s="2"/>
      <c r="W65" s="2"/>
      <c r="X65" s="2"/>
      <c r="Y65" s="2"/>
      <c r="Z65" s="2"/>
    </row>
    <row r="66" customFormat="false" ht="15" hidden="false" customHeight="false" outlineLevel="0" collapsed="false">
      <c r="A66" s="2"/>
      <c r="B66" s="2"/>
      <c r="C66" s="2"/>
      <c r="D66" s="2"/>
      <c r="E66" s="2"/>
      <c r="F66" s="2"/>
      <c r="G66" s="2"/>
      <c r="H66" s="2"/>
      <c r="I66" s="2"/>
      <c r="J66" s="2"/>
      <c r="K66" s="2"/>
      <c r="L66" s="2"/>
      <c r="M66" s="2"/>
      <c r="N66" s="2"/>
      <c r="O66" s="2"/>
      <c r="P66" s="2"/>
      <c r="Q66" s="2"/>
      <c r="R66" s="2"/>
      <c r="S66" s="2"/>
      <c r="T66" s="2"/>
      <c r="U66" s="2"/>
      <c r="V66" s="2"/>
      <c r="W66" s="2"/>
      <c r="X66" s="2"/>
      <c r="Y66" s="2"/>
      <c r="Z66" s="2"/>
    </row>
    <row r="67" customFormat="false" ht="15" hidden="false" customHeight="false" outlineLevel="0" collapsed="false">
      <c r="A67" s="2"/>
      <c r="B67" s="2"/>
      <c r="C67" s="2"/>
      <c r="D67" s="2"/>
      <c r="E67" s="2"/>
      <c r="F67" s="2"/>
      <c r="G67" s="2"/>
      <c r="H67" s="2"/>
      <c r="I67" s="2"/>
      <c r="J67" s="2"/>
      <c r="K67" s="2"/>
      <c r="L67" s="2"/>
      <c r="M67" s="2"/>
      <c r="N67" s="2"/>
      <c r="O67" s="2"/>
      <c r="P67" s="2"/>
      <c r="Q67" s="2"/>
      <c r="R67" s="2"/>
      <c r="S67" s="2"/>
      <c r="T67" s="2"/>
      <c r="U67" s="2"/>
      <c r="V67" s="2"/>
      <c r="W67" s="2"/>
      <c r="X67" s="2"/>
      <c r="Y67" s="2"/>
      <c r="Z67" s="2"/>
    </row>
    <row r="68" customFormat="false" ht="15" hidden="false" customHeight="false" outlineLevel="0" collapsed="false">
      <c r="A68" s="2"/>
      <c r="B68" s="2"/>
      <c r="C68" s="2"/>
      <c r="D68" s="2"/>
      <c r="E68" s="2"/>
      <c r="F68" s="2"/>
      <c r="G68" s="2"/>
      <c r="H68" s="2"/>
      <c r="I68" s="2"/>
      <c r="J68" s="2"/>
      <c r="K68" s="2"/>
      <c r="L68" s="2"/>
      <c r="M68" s="2"/>
      <c r="N68" s="2"/>
      <c r="O68" s="2"/>
      <c r="P68" s="2"/>
      <c r="Q68" s="2"/>
      <c r="R68" s="2"/>
      <c r="S68" s="2"/>
      <c r="T68" s="2"/>
      <c r="U68" s="2"/>
      <c r="V68" s="2"/>
      <c r="W68" s="2"/>
      <c r="X68" s="2"/>
      <c r="Y68" s="2"/>
      <c r="Z68" s="2"/>
    </row>
    <row r="69" customFormat="false" ht="15" hidden="false" customHeight="false" outlineLevel="0" collapsed="false">
      <c r="A69" s="2"/>
      <c r="B69" s="2"/>
      <c r="C69" s="2"/>
      <c r="D69" s="2"/>
      <c r="E69" s="2"/>
      <c r="F69" s="2"/>
      <c r="G69" s="2"/>
      <c r="H69" s="2"/>
      <c r="I69" s="2"/>
      <c r="J69" s="2"/>
      <c r="K69" s="2"/>
      <c r="L69" s="2"/>
      <c r="M69" s="2"/>
      <c r="N69" s="2"/>
      <c r="O69" s="2"/>
      <c r="P69" s="2"/>
      <c r="Q69" s="2"/>
      <c r="R69" s="2"/>
      <c r="S69" s="2"/>
      <c r="T69" s="2"/>
      <c r="U69" s="2"/>
      <c r="V69" s="2"/>
      <c r="W69" s="2"/>
      <c r="X69" s="2"/>
      <c r="Y69" s="2"/>
      <c r="Z69" s="2"/>
    </row>
    <row r="70" customFormat="false" ht="15" hidden="false" customHeight="false" outlineLevel="0" collapsed="false">
      <c r="A70" s="2"/>
      <c r="B70" s="2"/>
      <c r="C70" s="2"/>
      <c r="D70" s="2"/>
      <c r="E70" s="2"/>
      <c r="F70" s="2"/>
      <c r="G70" s="2"/>
      <c r="H70" s="2"/>
      <c r="I70" s="2"/>
      <c r="J70" s="2"/>
      <c r="K70" s="2"/>
      <c r="L70" s="2"/>
      <c r="M70" s="2"/>
      <c r="N70" s="2"/>
      <c r="O70" s="2"/>
      <c r="P70" s="2"/>
      <c r="Q70" s="2"/>
      <c r="R70" s="2"/>
      <c r="S70" s="2"/>
      <c r="T70" s="2"/>
      <c r="U70" s="2"/>
      <c r="V70" s="2"/>
      <c r="W70" s="2"/>
      <c r="X70" s="2"/>
      <c r="Y70" s="2"/>
      <c r="Z70" s="2"/>
    </row>
    <row r="71" customFormat="false" ht="15" hidden="false" customHeight="false" outlineLevel="0" collapsed="false">
      <c r="A71" s="2"/>
      <c r="B71" s="2"/>
      <c r="C71" s="2"/>
      <c r="D71" s="2"/>
      <c r="E71" s="2"/>
      <c r="F71" s="2"/>
      <c r="G71" s="2"/>
      <c r="H71" s="2"/>
      <c r="I71" s="2"/>
      <c r="J71" s="2"/>
      <c r="K71" s="2"/>
      <c r="L71" s="2"/>
      <c r="M71" s="2"/>
      <c r="N71" s="2"/>
      <c r="O71" s="2"/>
      <c r="P71" s="2"/>
      <c r="Q71" s="2"/>
      <c r="R71" s="2"/>
      <c r="S71" s="2"/>
      <c r="T71" s="2"/>
      <c r="U71" s="2"/>
      <c r="V71" s="2"/>
      <c r="W71" s="2"/>
      <c r="X71" s="2"/>
      <c r="Y71" s="2"/>
      <c r="Z71" s="2"/>
    </row>
    <row r="72" customFormat="false" ht="15" hidden="false" customHeight="false" outlineLevel="0" collapsed="false">
      <c r="A72" s="2"/>
      <c r="B72" s="2"/>
      <c r="C72" s="2"/>
      <c r="D72" s="2"/>
      <c r="E72" s="2"/>
      <c r="F72" s="2"/>
      <c r="G72" s="2"/>
      <c r="H72" s="2"/>
      <c r="I72" s="2"/>
      <c r="J72" s="2"/>
      <c r="K72" s="2"/>
      <c r="L72" s="2"/>
      <c r="M72" s="2"/>
      <c r="N72" s="2"/>
      <c r="O72" s="2"/>
      <c r="P72" s="2"/>
      <c r="Q72" s="2"/>
      <c r="R72" s="2"/>
      <c r="S72" s="2"/>
      <c r="T72" s="2"/>
      <c r="U72" s="2"/>
      <c r="V72" s="2"/>
      <c r="W72" s="2"/>
      <c r="X72" s="2"/>
      <c r="Y72" s="2"/>
      <c r="Z72" s="2"/>
    </row>
    <row r="73" customFormat="false" ht="15" hidden="false" customHeight="false" outlineLevel="0" collapsed="false">
      <c r="A73" s="2"/>
      <c r="B73" s="2"/>
      <c r="C73" s="2"/>
      <c r="D73" s="2"/>
      <c r="E73" s="2"/>
      <c r="F73" s="2"/>
      <c r="G73" s="2"/>
      <c r="H73" s="2"/>
      <c r="I73" s="2"/>
      <c r="J73" s="2"/>
      <c r="K73" s="2"/>
      <c r="L73" s="2"/>
      <c r="M73" s="2"/>
      <c r="N73" s="2"/>
      <c r="O73" s="2"/>
      <c r="P73" s="2"/>
      <c r="Q73" s="2"/>
      <c r="R73" s="2"/>
      <c r="S73" s="2"/>
      <c r="T73" s="2"/>
      <c r="U73" s="2"/>
      <c r="V73" s="2"/>
      <c r="W73" s="2"/>
      <c r="X73" s="2"/>
      <c r="Y73" s="2"/>
      <c r="Z73" s="2"/>
    </row>
    <row r="74" customFormat="false" ht="15" hidden="false" customHeight="false" outlineLevel="0" collapsed="false">
      <c r="A74" s="2"/>
      <c r="B74" s="2"/>
      <c r="C74" s="2"/>
      <c r="D74" s="2"/>
      <c r="E74" s="2"/>
      <c r="F74" s="2"/>
      <c r="G74" s="2"/>
      <c r="H74" s="2"/>
      <c r="I74" s="2"/>
      <c r="J74" s="2"/>
      <c r="K74" s="2"/>
      <c r="L74" s="2"/>
      <c r="M74" s="2"/>
      <c r="N74" s="2"/>
      <c r="O74" s="2"/>
      <c r="P74" s="2"/>
      <c r="Q74" s="2"/>
      <c r="R74" s="2"/>
      <c r="S74" s="2"/>
      <c r="T74" s="2"/>
      <c r="U74" s="2"/>
      <c r="V74" s="2"/>
      <c r="W74" s="2"/>
      <c r="X74" s="2"/>
      <c r="Y74" s="2"/>
      <c r="Z74" s="2"/>
    </row>
    <row r="75" customFormat="false" ht="15" hidden="false" customHeight="false" outlineLevel="0" collapsed="false">
      <c r="A75" s="2"/>
      <c r="B75" s="2"/>
      <c r="C75" s="2"/>
      <c r="D75" s="2"/>
      <c r="E75" s="2"/>
      <c r="F75" s="2"/>
      <c r="G75" s="2"/>
      <c r="H75" s="2"/>
      <c r="I75" s="2"/>
      <c r="J75" s="2"/>
      <c r="K75" s="2"/>
      <c r="L75" s="2"/>
      <c r="M75" s="2"/>
      <c r="N75" s="2"/>
      <c r="O75" s="2"/>
      <c r="P75" s="2"/>
      <c r="Q75" s="2"/>
      <c r="R75" s="2"/>
      <c r="S75" s="2"/>
      <c r="T75" s="2"/>
      <c r="U75" s="2"/>
      <c r="V75" s="2"/>
      <c r="W75" s="2"/>
      <c r="X75" s="2"/>
      <c r="Y75" s="2"/>
      <c r="Z75" s="2"/>
    </row>
    <row r="76" customFormat="false" ht="15" hidden="false" customHeight="false" outlineLevel="0" collapsed="false">
      <c r="A76" s="2"/>
      <c r="B76" s="2"/>
      <c r="C76" s="2"/>
      <c r="D76" s="2"/>
      <c r="E76" s="2"/>
      <c r="F76" s="2"/>
      <c r="G76" s="2"/>
      <c r="H76" s="2"/>
      <c r="I76" s="2"/>
      <c r="J76" s="2"/>
      <c r="K76" s="2"/>
      <c r="L76" s="2"/>
      <c r="M76" s="2"/>
      <c r="N76" s="2"/>
      <c r="O76" s="2"/>
      <c r="P76" s="2"/>
      <c r="Q76" s="2"/>
      <c r="R76" s="2"/>
      <c r="S76" s="2"/>
      <c r="T76" s="2"/>
      <c r="U76" s="2"/>
      <c r="V76" s="2"/>
      <c r="W76" s="2"/>
      <c r="X76" s="2"/>
      <c r="Y76" s="2"/>
      <c r="Z76" s="2"/>
    </row>
    <row r="77" customFormat="false" ht="15" hidden="false" customHeight="false" outlineLevel="0" collapsed="false">
      <c r="A77" s="2"/>
      <c r="B77" s="2"/>
      <c r="C77" s="2"/>
      <c r="D77" s="2"/>
      <c r="E77" s="2"/>
      <c r="F77" s="2"/>
      <c r="G77" s="2"/>
      <c r="H77" s="2"/>
      <c r="I77" s="2"/>
      <c r="J77" s="2"/>
      <c r="K77" s="2"/>
      <c r="L77" s="2"/>
      <c r="M77" s="2"/>
      <c r="N77" s="2"/>
      <c r="O77" s="2"/>
      <c r="P77" s="2"/>
      <c r="Q77" s="2"/>
      <c r="R77" s="2"/>
      <c r="S77" s="2"/>
      <c r="T77" s="2"/>
      <c r="U77" s="2"/>
      <c r="V77" s="2"/>
      <c r="W77" s="2"/>
      <c r="X77" s="2"/>
      <c r="Y77" s="2"/>
      <c r="Z77" s="2"/>
    </row>
    <row r="78" customFormat="false" ht="15" hidden="false" customHeight="false" outlineLevel="0" collapsed="false">
      <c r="A78" s="2"/>
      <c r="B78" s="2"/>
      <c r="C78" s="2"/>
      <c r="D78" s="2"/>
      <c r="E78" s="2"/>
      <c r="F78" s="2"/>
      <c r="G78" s="2"/>
      <c r="H78" s="2"/>
      <c r="I78" s="2"/>
      <c r="J78" s="2"/>
      <c r="K78" s="2"/>
      <c r="L78" s="2"/>
      <c r="M78" s="2"/>
      <c r="N78" s="2"/>
      <c r="O78" s="2"/>
      <c r="P78" s="2"/>
      <c r="Q78" s="2"/>
      <c r="R78" s="2"/>
      <c r="S78" s="2"/>
      <c r="T78" s="2"/>
      <c r="U78" s="2"/>
      <c r="V78" s="2"/>
      <c r="W78" s="2"/>
      <c r="X78" s="2"/>
      <c r="Y78" s="2"/>
      <c r="Z78" s="2"/>
    </row>
    <row r="79" customFormat="false" ht="15" hidden="false" customHeight="false" outlineLevel="0" collapsed="false">
      <c r="A79" s="2"/>
      <c r="B79" s="2"/>
      <c r="C79" s="2"/>
      <c r="D79" s="2"/>
      <c r="E79" s="2"/>
      <c r="F79" s="2"/>
      <c r="G79" s="2"/>
      <c r="H79" s="2"/>
      <c r="I79" s="2"/>
      <c r="J79" s="2"/>
      <c r="K79" s="2"/>
      <c r="L79" s="2"/>
      <c r="M79" s="2"/>
      <c r="N79" s="2"/>
      <c r="O79" s="2"/>
      <c r="P79" s="2"/>
      <c r="Q79" s="2"/>
      <c r="R79" s="2"/>
      <c r="S79" s="2"/>
      <c r="T79" s="2"/>
      <c r="U79" s="2"/>
      <c r="V79" s="2"/>
      <c r="W79" s="2"/>
      <c r="X79" s="2"/>
      <c r="Y79" s="2"/>
      <c r="Z79" s="2"/>
    </row>
    <row r="80" customFormat="false" ht="15" hidden="false" customHeight="false" outlineLevel="0" collapsed="false">
      <c r="A80" s="2"/>
      <c r="B80" s="2"/>
      <c r="C80" s="2"/>
      <c r="D80" s="2"/>
      <c r="E80" s="2"/>
      <c r="F80" s="2"/>
      <c r="G80" s="2"/>
      <c r="H80" s="2"/>
      <c r="I80" s="2"/>
      <c r="J80" s="2"/>
      <c r="K80" s="2"/>
      <c r="L80" s="2"/>
      <c r="M80" s="2"/>
      <c r="N80" s="2"/>
      <c r="O80" s="2"/>
      <c r="P80" s="2"/>
      <c r="Q80" s="2"/>
      <c r="R80" s="2"/>
      <c r="S80" s="2"/>
      <c r="T80" s="2"/>
      <c r="U80" s="2"/>
      <c r="V80" s="2"/>
      <c r="W80" s="2"/>
      <c r="X80" s="2"/>
      <c r="Y80" s="2"/>
      <c r="Z80" s="2"/>
    </row>
    <row r="81" customFormat="false" ht="15" hidden="false" customHeight="false" outlineLevel="0" collapsed="false">
      <c r="A81" s="2"/>
      <c r="B81" s="2"/>
      <c r="C81" s="2"/>
      <c r="D81" s="2"/>
      <c r="E81" s="2"/>
      <c r="F81" s="2"/>
      <c r="G81" s="2"/>
      <c r="H81" s="2"/>
      <c r="I81" s="2"/>
      <c r="J81" s="2"/>
      <c r="K81" s="2"/>
      <c r="L81" s="2"/>
      <c r="M81" s="2"/>
      <c r="N81" s="2"/>
      <c r="O81" s="2"/>
      <c r="P81" s="2"/>
      <c r="Q81" s="2"/>
      <c r="R81" s="2"/>
      <c r="S81" s="2"/>
      <c r="T81" s="2"/>
      <c r="U81" s="2"/>
      <c r="V81" s="2"/>
      <c r="W81" s="2"/>
      <c r="X81" s="2"/>
      <c r="Y81" s="2"/>
      <c r="Z81" s="2"/>
    </row>
    <row r="82" customFormat="false" ht="15" hidden="false" customHeight="false" outlineLevel="0" collapsed="false">
      <c r="A82" s="2"/>
      <c r="B82" s="2"/>
      <c r="C82" s="2"/>
      <c r="D82" s="2"/>
      <c r="E82" s="2"/>
      <c r="F82" s="2"/>
      <c r="G82" s="2"/>
      <c r="H82" s="2"/>
      <c r="I82" s="2"/>
      <c r="J82" s="2"/>
      <c r="K82" s="2"/>
      <c r="L82" s="2"/>
      <c r="M82" s="2"/>
      <c r="N82" s="2"/>
      <c r="O82" s="2"/>
      <c r="P82" s="2"/>
      <c r="Q82" s="2"/>
      <c r="R82" s="2"/>
      <c r="S82" s="2"/>
      <c r="T82" s="2"/>
      <c r="U82" s="2"/>
      <c r="V82" s="2"/>
      <c r="W82" s="2"/>
      <c r="X82" s="2"/>
      <c r="Y82" s="2"/>
      <c r="Z82" s="2"/>
    </row>
    <row r="83" customFormat="false" ht="15" hidden="false" customHeight="false" outlineLevel="0" collapsed="false">
      <c r="A83" s="2"/>
      <c r="B83" s="2"/>
      <c r="C83" s="2"/>
      <c r="D83" s="2"/>
      <c r="E83" s="2"/>
      <c r="F83" s="2"/>
      <c r="G83" s="2"/>
      <c r="H83" s="2"/>
      <c r="I83" s="2"/>
      <c r="J83" s="2"/>
      <c r="K83" s="2"/>
      <c r="L83" s="2"/>
      <c r="M83" s="2"/>
      <c r="N83" s="2"/>
      <c r="O83" s="2"/>
      <c r="P83" s="2"/>
      <c r="Q83" s="2"/>
      <c r="R83" s="2"/>
      <c r="S83" s="2"/>
      <c r="T83" s="2"/>
      <c r="U83" s="2"/>
      <c r="V83" s="2"/>
      <c r="W83" s="2"/>
      <c r="X83" s="2"/>
      <c r="Y83" s="2"/>
      <c r="Z83" s="2"/>
    </row>
    <row r="84" customFormat="false" ht="15" hidden="false" customHeight="false" outlineLevel="0" collapsed="false">
      <c r="A84" s="2"/>
      <c r="B84" s="2"/>
      <c r="C84" s="2"/>
      <c r="D84" s="2"/>
      <c r="E84" s="2"/>
      <c r="F84" s="2"/>
      <c r="G84" s="2"/>
      <c r="H84" s="2"/>
      <c r="I84" s="2"/>
      <c r="J84" s="2"/>
      <c r="K84" s="2"/>
      <c r="L84" s="2"/>
      <c r="M84" s="2"/>
      <c r="N84" s="2"/>
      <c r="O84" s="2"/>
      <c r="P84" s="2"/>
      <c r="Q84" s="2"/>
      <c r="R84" s="2"/>
      <c r="S84" s="2"/>
      <c r="T84" s="2"/>
      <c r="U84" s="2"/>
      <c r="V84" s="2"/>
      <c r="W84" s="2"/>
      <c r="X84" s="2"/>
      <c r="Y84" s="2"/>
      <c r="Z84" s="2"/>
    </row>
    <row r="85" customFormat="false" ht="15" hidden="false" customHeight="false" outlineLevel="0" collapsed="false">
      <c r="A85" s="2"/>
      <c r="B85" s="2"/>
      <c r="C85" s="2"/>
      <c r="D85" s="2"/>
      <c r="E85" s="2"/>
      <c r="F85" s="2"/>
      <c r="G85" s="2"/>
      <c r="H85" s="2"/>
      <c r="I85" s="2"/>
      <c r="J85" s="2"/>
      <c r="K85" s="2"/>
      <c r="L85" s="2"/>
      <c r="M85" s="2"/>
      <c r="N85" s="2"/>
      <c r="O85" s="2"/>
      <c r="P85" s="2"/>
      <c r="Q85" s="2"/>
      <c r="R85" s="2"/>
      <c r="S85" s="2"/>
      <c r="T85" s="2"/>
      <c r="U85" s="2"/>
      <c r="V85" s="2"/>
      <c r="W85" s="2"/>
      <c r="X85" s="2"/>
      <c r="Y85" s="2"/>
      <c r="Z85" s="2"/>
    </row>
    <row r="86" customFormat="false" ht="15" hidden="false" customHeight="false" outlineLevel="0" collapsed="false">
      <c r="A86" s="2"/>
      <c r="B86" s="2"/>
      <c r="C86" s="2"/>
      <c r="D86" s="2"/>
      <c r="E86" s="2"/>
      <c r="F86" s="2"/>
      <c r="G86" s="2"/>
      <c r="H86" s="2"/>
      <c r="I86" s="2"/>
      <c r="J86" s="2"/>
      <c r="K86" s="2"/>
      <c r="L86" s="2"/>
      <c r="M86" s="2"/>
      <c r="N86" s="2"/>
      <c r="O86" s="2"/>
      <c r="P86" s="2"/>
      <c r="Q86" s="2"/>
      <c r="R86" s="2"/>
      <c r="S86" s="2"/>
      <c r="T86" s="2"/>
      <c r="U86" s="2"/>
      <c r="V86" s="2"/>
      <c r="W86" s="2"/>
      <c r="X86" s="2"/>
      <c r="Y86" s="2"/>
      <c r="Z86" s="2"/>
    </row>
    <row r="87" customFormat="false" ht="15" hidden="false" customHeight="false" outlineLevel="0" collapsed="false">
      <c r="A87" s="2"/>
      <c r="B87" s="2"/>
      <c r="C87" s="2"/>
      <c r="D87" s="2"/>
      <c r="E87" s="2"/>
      <c r="F87" s="2"/>
      <c r="G87" s="2"/>
      <c r="H87" s="2"/>
      <c r="I87" s="2"/>
      <c r="J87" s="2"/>
      <c r="K87" s="2"/>
      <c r="L87" s="2"/>
      <c r="M87" s="2"/>
      <c r="N87" s="2"/>
      <c r="O87" s="2"/>
      <c r="P87" s="2"/>
      <c r="Q87" s="2"/>
      <c r="R87" s="2"/>
      <c r="S87" s="2"/>
      <c r="T87" s="2"/>
      <c r="U87" s="2"/>
      <c r="V87" s="2"/>
      <c r="W87" s="2"/>
      <c r="X87" s="2"/>
      <c r="Y87" s="2"/>
      <c r="Z87" s="2"/>
    </row>
    <row r="88" customFormat="false" ht="15" hidden="false" customHeight="false" outlineLevel="0" collapsed="false">
      <c r="A88" s="2"/>
      <c r="B88" s="2"/>
      <c r="C88" s="2"/>
      <c r="D88" s="2"/>
      <c r="E88" s="2"/>
      <c r="F88" s="2"/>
      <c r="G88" s="2"/>
      <c r="H88" s="2"/>
      <c r="I88" s="2"/>
      <c r="J88" s="2"/>
      <c r="K88" s="2"/>
      <c r="L88" s="2"/>
      <c r="M88" s="2"/>
      <c r="N88" s="2"/>
      <c r="O88" s="2"/>
      <c r="P88" s="2"/>
      <c r="Q88" s="2"/>
      <c r="R88" s="2"/>
      <c r="S88" s="2"/>
      <c r="T88" s="2"/>
      <c r="U88" s="2"/>
      <c r="V88" s="2"/>
      <c r="W88" s="2"/>
      <c r="X88" s="2"/>
      <c r="Y88" s="2"/>
      <c r="Z88" s="2"/>
    </row>
    <row r="89" customFormat="false" ht="15" hidden="false" customHeight="false" outlineLevel="0" collapsed="false">
      <c r="A89" s="2"/>
      <c r="B89" s="2"/>
      <c r="C89" s="2"/>
      <c r="D89" s="2"/>
      <c r="E89" s="2"/>
      <c r="F89" s="2"/>
      <c r="G89" s="2"/>
      <c r="H89" s="2"/>
      <c r="I89" s="2"/>
      <c r="J89" s="2"/>
      <c r="K89" s="2"/>
      <c r="L89" s="2"/>
      <c r="M89" s="2"/>
      <c r="N89" s="2"/>
      <c r="O89" s="2"/>
      <c r="P89" s="2"/>
      <c r="Q89" s="2"/>
      <c r="R89" s="2"/>
      <c r="S89" s="2"/>
      <c r="T89" s="2"/>
      <c r="U89" s="2"/>
      <c r="V89" s="2"/>
      <c r="W89" s="2"/>
      <c r="X89" s="2"/>
      <c r="Y89" s="2"/>
      <c r="Z89" s="2"/>
    </row>
    <row r="90" customFormat="false" ht="15" hidden="false" customHeight="false" outlineLevel="0" collapsed="false">
      <c r="A90" s="2"/>
      <c r="B90" s="2"/>
      <c r="C90" s="2"/>
      <c r="D90" s="2"/>
      <c r="E90" s="2"/>
      <c r="F90" s="2"/>
      <c r="G90" s="2"/>
      <c r="H90" s="2"/>
      <c r="I90" s="2"/>
      <c r="J90" s="2"/>
      <c r="K90" s="2"/>
      <c r="L90" s="2"/>
      <c r="M90" s="2"/>
      <c r="N90" s="2"/>
      <c r="O90" s="2"/>
      <c r="P90" s="2"/>
      <c r="Q90" s="2"/>
      <c r="R90" s="2"/>
      <c r="S90" s="2"/>
      <c r="T90" s="2"/>
      <c r="U90" s="2"/>
      <c r="V90" s="2"/>
      <c r="W90" s="2"/>
      <c r="X90" s="2"/>
      <c r="Y90" s="2"/>
      <c r="Z90" s="2"/>
    </row>
    <row r="91" customFormat="false" ht="15" hidden="false" customHeight="false" outlineLevel="0" collapsed="false">
      <c r="A91" s="2"/>
      <c r="B91" s="2"/>
      <c r="C91" s="2"/>
      <c r="D91" s="2"/>
      <c r="E91" s="2"/>
      <c r="F91" s="2"/>
      <c r="G91" s="2"/>
      <c r="H91" s="2"/>
      <c r="I91" s="2"/>
      <c r="J91" s="2"/>
      <c r="K91" s="2"/>
      <c r="L91" s="2"/>
      <c r="M91" s="2"/>
      <c r="N91" s="2"/>
      <c r="O91" s="2"/>
      <c r="P91" s="2"/>
      <c r="Q91" s="2"/>
      <c r="R91" s="2"/>
      <c r="S91" s="2"/>
      <c r="T91" s="2"/>
      <c r="U91" s="2"/>
      <c r="V91" s="2"/>
      <c r="W91" s="2"/>
      <c r="X91" s="2"/>
      <c r="Y91" s="2"/>
      <c r="Z91" s="2"/>
    </row>
    <row r="92" customFormat="false" ht="15" hidden="false" customHeight="false" outlineLevel="0" collapsed="false">
      <c r="A92" s="2"/>
      <c r="B92" s="2"/>
      <c r="C92" s="2"/>
      <c r="D92" s="2"/>
      <c r="E92" s="2"/>
      <c r="F92" s="2"/>
      <c r="G92" s="2"/>
      <c r="H92" s="2"/>
      <c r="I92" s="2"/>
      <c r="J92" s="2"/>
      <c r="K92" s="2"/>
      <c r="L92" s="2"/>
      <c r="M92" s="2"/>
      <c r="N92" s="2"/>
      <c r="O92" s="2"/>
      <c r="P92" s="2"/>
      <c r="Q92" s="2"/>
      <c r="R92" s="2"/>
      <c r="S92" s="2"/>
      <c r="T92" s="2"/>
      <c r="U92" s="2"/>
      <c r="V92" s="2"/>
      <c r="W92" s="2"/>
      <c r="X92" s="2"/>
      <c r="Y92" s="2"/>
      <c r="Z92" s="2"/>
    </row>
    <row r="93" customFormat="false" ht="15" hidden="false" customHeight="false" outlineLevel="0" collapsed="false">
      <c r="A93" s="2"/>
      <c r="B93" s="2"/>
      <c r="C93" s="2"/>
      <c r="D93" s="2"/>
      <c r="E93" s="2"/>
      <c r="F93" s="2"/>
      <c r="G93" s="2"/>
      <c r="H93" s="2"/>
      <c r="I93" s="2"/>
      <c r="J93" s="2"/>
      <c r="K93" s="2"/>
      <c r="L93" s="2"/>
      <c r="M93" s="2"/>
      <c r="N93" s="2"/>
      <c r="O93" s="2"/>
      <c r="P93" s="2"/>
      <c r="Q93" s="2"/>
      <c r="R93" s="2"/>
      <c r="S93" s="2"/>
      <c r="T93" s="2"/>
      <c r="U93" s="2"/>
      <c r="V93" s="2"/>
      <c r="W93" s="2"/>
      <c r="X93" s="2"/>
      <c r="Y93" s="2"/>
      <c r="Z93" s="2"/>
    </row>
    <row r="94" customFormat="false" ht="15" hidden="false" customHeight="false" outlineLevel="0" collapsed="false">
      <c r="A94" s="2"/>
      <c r="B94" s="2"/>
      <c r="C94" s="2"/>
      <c r="D94" s="2"/>
      <c r="E94" s="2"/>
      <c r="F94" s="2"/>
      <c r="G94" s="2"/>
      <c r="H94" s="2"/>
      <c r="I94" s="2"/>
      <c r="J94" s="2"/>
      <c r="K94" s="2"/>
      <c r="L94" s="2"/>
      <c r="M94" s="2"/>
      <c r="N94" s="2"/>
      <c r="O94" s="2"/>
      <c r="P94" s="2"/>
      <c r="Q94" s="2"/>
      <c r="R94" s="2"/>
      <c r="S94" s="2"/>
      <c r="T94" s="2"/>
      <c r="U94" s="2"/>
      <c r="V94" s="2"/>
      <c r="W94" s="2"/>
      <c r="X94" s="2"/>
      <c r="Y94" s="2"/>
      <c r="Z94" s="2"/>
    </row>
    <row r="95" customFormat="false" ht="15" hidden="false" customHeight="false" outlineLevel="0" collapsed="false">
      <c r="A95" s="2"/>
      <c r="B95" s="2"/>
      <c r="C95" s="2"/>
      <c r="D95" s="2"/>
      <c r="E95" s="2"/>
      <c r="F95" s="2"/>
      <c r="G95" s="2"/>
      <c r="H95" s="2"/>
      <c r="I95" s="2"/>
      <c r="J95" s="2"/>
      <c r="K95" s="2"/>
      <c r="L95" s="2"/>
      <c r="M95" s="2"/>
      <c r="N95" s="2"/>
      <c r="O95" s="2"/>
      <c r="P95" s="2"/>
      <c r="Q95" s="2"/>
      <c r="R95" s="2"/>
      <c r="S95" s="2"/>
      <c r="T95" s="2"/>
      <c r="U95" s="2"/>
      <c r="V95" s="2"/>
      <c r="W95" s="2"/>
      <c r="X95" s="2"/>
      <c r="Y95" s="2"/>
      <c r="Z95" s="2"/>
    </row>
    <row r="96" customFormat="false" ht="15" hidden="false" customHeight="false" outlineLevel="0" collapsed="false">
      <c r="A96" s="2"/>
      <c r="B96" s="2"/>
      <c r="C96" s="2"/>
      <c r="D96" s="2"/>
      <c r="E96" s="2"/>
      <c r="F96" s="2"/>
      <c r="G96" s="2"/>
      <c r="H96" s="2"/>
      <c r="I96" s="2"/>
      <c r="J96" s="2"/>
      <c r="K96" s="2"/>
      <c r="L96" s="2"/>
      <c r="M96" s="2"/>
      <c r="N96" s="2"/>
      <c r="O96" s="2"/>
      <c r="P96" s="2"/>
      <c r="Q96" s="2"/>
      <c r="R96" s="2"/>
      <c r="S96" s="2"/>
      <c r="T96" s="2"/>
      <c r="U96" s="2"/>
      <c r="V96" s="2"/>
      <c r="W96" s="2"/>
      <c r="X96" s="2"/>
      <c r="Y96" s="2"/>
      <c r="Z96" s="2"/>
    </row>
    <row r="97" customFormat="false" ht="15" hidden="false" customHeight="false" outlineLevel="0" collapsed="false">
      <c r="A97" s="2"/>
      <c r="B97" s="2"/>
      <c r="C97" s="2"/>
      <c r="D97" s="2"/>
      <c r="E97" s="2"/>
      <c r="F97" s="2"/>
      <c r="G97" s="2"/>
      <c r="H97" s="2"/>
      <c r="I97" s="2"/>
      <c r="J97" s="2"/>
      <c r="K97" s="2"/>
      <c r="L97" s="2"/>
      <c r="M97" s="2"/>
      <c r="N97" s="2"/>
      <c r="O97" s="2"/>
      <c r="P97" s="2"/>
      <c r="Q97" s="2"/>
      <c r="R97" s="2"/>
      <c r="S97" s="2"/>
      <c r="T97" s="2"/>
      <c r="U97" s="2"/>
      <c r="V97" s="2"/>
      <c r="W97" s="2"/>
      <c r="X97" s="2"/>
      <c r="Y97" s="2"/>
      <c r="Z97" s="2"/>
    </row>
    <row r="98" customFormat="false" ht="15" hidden="false" customHeight="false" outlineLevel="0" collapsed="false">
      <c r="A98" s="2"/>
      <c r="B98" s="2"/>
      <c r="C98" s="2"/>
      <c r="D98" s="2"/>
      <c r="E98" s="2"/>
      <c r="F98" s="2"/>
      <c r="G98" s="2"/>
      <c r="H98" s="2"/>
      <c r="I98" s="2"/>
      <c r="J98" s="2"/>
      <c r="K98" s="2"/>
      <c r="L98" s="2"/>
      <c r="M98" s="2"/>
      <c r="N98" s="2"/>
      <c r="O98" s="2"/>
      <c r="P98" s="2"/>
      <c r="Q98" s="2"/>
      <c r="R98" s="2"/>
      <c r="S98" s="2"/>
      <c r="T98" s="2"/>
      <c r="U98" s="2"/>
      <c r="V98" s="2"/>
      <c r="W98" s="2"/>
      <c r="X98" s="2"/>
      <c r="Y98" s="2"/>
      <c r="Z98" s="2"/>
    </row>
    <row r="99" customFormat="false" ht="15" hidden="false" customHeight="false" outlineLevel="0" collapsed="false">
      <c r="A99" s="2"/>
      <c r="B99" s="2"/>
      <c r="C99" s="2"/>
      <c r="D99" s="2"/>
      <c r="E99" s="2"/>
      <c r="F99" s="2"/>
      <c r="G99" s="2"/>
      <c r="H99" s="2"/>
      <c r="I99" s="2"/>
      <c r="J99" s="2"/>
      <c r="K99" s="2"/>
      <c r="L99" s="2"/>
      <c r="M99" s="2"/>
      <c r="N99" s="2"/>
      <c r="O99" s="2"/>
      <c r="P99" s="2"/>
      <c r="Q99" s="2"/>
      <c r="R99" s="2"/>
      <c r="S99" s="2"/>
      <c r="T99" s="2"/>
      <c r="U99" s="2"/>
      <c r="V99" s="2"/>
      <c r="W99" s="2"/>
      <c r="X99" s="2"/>
      <c r="Y99" s="2"/>
      <c r="Z99" s="2"/>
    </row>
    <row r="100" customFormat="false" ht="15" hidden="false" customHeight="false" outlineLevel="0" collapsed="false">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ustomFormat="false" ht="15" hidden="false" customHeight="false" outlineLevel="0" collapsed="false">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ustomFormat="false" ht="15" hidden="false" customHeight="false" outlineLevel="0" collapsed="false">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ustomFormat="false" ht="15" hidden="false" customHeight="false" outlineLevel="0" collapsed="false">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ustomFormat="false" ht="15" hidden="false" customHeight="false" outlineLevel="0" collapsed="false">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ustomFormat="false" ht="15" hidden="false" customHeight="false" outlineLevel="0" collapsed="false">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ustomFormat="false" ht="15" hidden="false" customHeight="false" outlineLevel="0" collapsed="false">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ustomFormat="false" ht="15" hidden="false" customHeight="false" outlineLevel="0" collapsed="false">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ustomFormat="false" ht="15" hidden="false" customHeight="false" outlineLevel="0" collapsed="false">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ustomFormat="false" ht="15" hidden="false" customHeight="false" outlineLevel="0" collapsed="false">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ustomFormat="false" ht="15" hidden="false" customHeight="false" outlineLevel="0" collapsed="false">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ustomFormat="false" ht="15" hidden="false" customHeight="false" outlineLevel="0" collapsed="false">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ustomFormat="false" ht="15" hidden="false" customHeight="false" outlineLevel="0" collapsed="false">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ustomFormat="false" ht="15" hidden="false" customHeight="false" outlineLevel="0" collapsed="false">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ustomFormat="false" ht="15" hidden="false" customHeight="false" outlineLevel="0" collapsed="false">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ustomFormat="false" ht="15" hidden="false" customHeight="false" outlineLevel="0" collapsed="false">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ustomFormat="false" ht="15" hidden="false" customHeight="false" outlineLevel="0" collapsed="false">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ustomFormat="false" ht="15" hidden="false" customHeight="false" outlineLevel="0" collapsed="false">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ustomFormat="false" ht="15" hidden="false" customHeight="false" outlineLevel="0" collapsed="false">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ustomFormat="false" ht="15" hidden="false" customHeight="false" outlineLevel="0" collapsed="false">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ustomFormat="false" ht="15" hidden="false" customHeight="false" outlineLevel="0" collapsed="false">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ustomFormat="false" ht="15" hidden="false" customHeight="false" outlineLevel="0" collapsed="false">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ustomFormat="false" ht="15" hidden="false" customHeight="false" outlineLevel="0" collapsed="false">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ustomFormat="false" ht="15" hidden="false" customHeight="false" outlineLevel="0" collapsed="false">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ustomFormat="false" ht="15" hidden="false" customHeight="false" outlineLevel="0" collapsed="false">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ustomFormat="false" ht="15" hidden="false" customHeight="false" outlineLevel="0" collapsed="false">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ustomFormat="false" ht="15" hidden="false" customHeight="false" outlineLevel="0" collapsed="false">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ustomFormat="false" ht="15" hidden="false" customHeight="false" outlineLevel="0" collapsed="false">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ustomFormat="false" ht="15" hidden="false" customHeight="false" outlineLevel="0" collapsed="false">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ustomFormat="false" ht="15" hidden="false" customHeight="false" outlineLevel="0" collapsed="false">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ustomFormat="false" ht="15" hidden="false" customHeight="false" outlineLevel="0" collapsed="false">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ustomFormat="false" ht="15" hidden="false" customHeight="false" outlineLevel="0" collapsed="false">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ustomFormat="false" ht="15" hidden="false" customHeight="false" outlineLevel="0" collapsed="false">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ustomFormat="false" ht="15" hidden="false" customHeight="false" outlineLevel="0" collapsed="false">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ustomFormat="false" ht="15" hidden="false" customHeight="false" outlineLevel="0" collapsed="false">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ustomFormat="false" ht="15" hidden="false" customHeight="false" outlineLevel="0" collapsed="false">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ustomFormat="false" ht="15" hidden="false" customHeight="false" outlineLevel="0" collapsed="false">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ustomFormat="false" ht="15" hidden="false" customHeight="false" outlineLevel="0" collapsed="false">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ustomFormat="false" ht="15" hidden="false" customHeight="false" outlineLevel="0" collapsed="false">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ustomFormat="false" ht="15" hidden="false" customHeight="false" outlineLevel="0" collapsed="false">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ustomFormat="false" ht="15" hidden="false" customHeight="false" outlineLevel="0" collapsed="false">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ustomFormat="false" ht="15" hidden="false" customHeight="false" outlineLevel="0" collapsed="false">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ustomFormat="false" ht="15" hidden="false" customHeight="false" outlineLevel="0" collapsed="false">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ustomFormat="false" ht="15" hidden="false" customHeight="false" outlineLevel="0" collapsed="false">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ustomFormat="false" ht="15" hidden="false" customHeight="false" outlineLevel="0" collapsed="false">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ustomFormat="false" ht="15" hidden="false" customHeight="false" outlineLevel="0" collapsed="false">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ustomFormat="false" ht="15" hidden="false" customHeight="false" outlineLevel="0" collapsed="false">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ustomFormat="false" ht="15" hidden="false" customHeight="false" outlineLevel="0" collapsed="false">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ustomFormat="false" ht="15" hidden="false" customHeight="false" outlineLevel="0" collapsed="false">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ustomFormat="false" ht="15" hidden="false" customHeight="false" outlineLevel="0" collapsed="false">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ustomFormat="false" ht="15" hidden="false" customHeight="false" outlineLevel="0" collapsed="false">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ustomFormat="false" ht="15" hidden="false" customHeight="false" outlineLevel="0" collapsed="false">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ustomFormat="false" ht="15" hidden="false" customHeight="false" outlineLevel="0" collapsed="false">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ustomFormat="false" ht="15" hidden="false" customHeight="false" outlineLevel="0" collapsed="false">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ustomFormat="false" ht="15" hidden="false" customHeight="false" outlineLevel="0" collapsed="false">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ustomFormat="false" ht="15" hidden="false" customHeight="false" outlineLevel="0" collapsed="false">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ustomFormat="false" ht="15" hidden="false" customHeight="false" outlineLevel="0" collapsed="false">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ustomFormat="false" ht="15" hidden="false" customHeight="false" outlineLevel="0" collapsed="false">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ustomFormat="false" ht="15" hidden="false" customHeight="false" outlineLevel="0" collapsed="false">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ustomFormat="false" ht="15" hidden="false" customHeight="false" outlineLevel="0" collapsed="false">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ustomFormat="false" ht="15" hidden="false" customHeight="false" outlineLevel="0" collapsed="false">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ustomFormat="false" ht="15" hidden="false" customHeight="false" outlineLevel="0" collapsed="false">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ustomFormat="false" ht="15" hidden="false" customHeight="false" outlineLevel="0" collapsed="false">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ustomFormat="false" ht="15" hidden="false" customHeight="false" outlineLevel="0" collapsed="false">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ustomFormat="false" ht="15" hidden="false" customHeight="false" outlineLevel="0" collapsed="false">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ustomFormat="false" ht="15" hidden="false" customHeight="false" outlineLevel="0" collapsed="false">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ustomFormat="false" ht="15" hidden="false" customHeight="false" outlineLevel="0" collapsed="false">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ustomFormat="false" ht="15" hidden="false" customHeight="false" outlineLevel="0" collapsed="false">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ustomFormat="false" ht="15" hidden="false" customHeight="false" outlineLevel="0" collapsed="false">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ustomFormat="false" ht="15" hidden="false" customHeight="false" outlineLevel="0" collapsed="false">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Format="false" ht="15" hidden="false" customHeight="false" outlineLevel="0" collapsed="false">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ustomFormat="false" ht="15" hidden="false" customHeight="false" outlineLevel="0" collapsed="false">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ustomFormat="false" ht="15" hidden="false" customHeight="false" outlineLevel="0" collapsed="false">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ustomFormat="false" ht="15" hidden="false" customHeight="false" outlineLevel="0" collapsed="false">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ustomFormat="false" ht="15" hidden="false" customHeight="false" outlineLevel="0" collapsed="false">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ustomFormat="false" ht="15" hidden="false" customHeight="false" outlineLevel="0" collapsed="false">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ustomFormat="false" ht="15" hidden="false" customHeight="false" outlineLevel="0" collapsed="false">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ustomFormat="false" ht="15" hidden="false" customHeight="false" outlineLevel="0" collapsed="false">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ustomFormat="false" ht="15" hidden="false" customHeight="false" outlineLevel="0" collapsed="false">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ustomFormat="false" ht="15" hidden="false" customHeight="fals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ustomFormat="false" ht="15" hidden="false" customHeight="false" outlineLevel="0" collapsed="false">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ustomFormat="false" ht="15" hidden="false" customHeight="false" outlineLevel="0" collapsed="false">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ustomFormat="false" ht="15" hidden="false" customHeight="false" outlineLevel="0" collapsed="false">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ustomFormat="false" ht="15" hidden="false" customHeight="false" outlineLevel="0" collapsed="false">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ustomFormat="false" ht="15" hidden="false" customHeight="false" outlineLevel="0" collapsed="false">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ustomFormat="false" ht="15" hidden="false" customHeight="false" outlineLevel="0" collapsed="false">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ustomFormat="false" ht="15" hidden="false" customHeight="false" outlineLevel="0" collapsed="false">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ustomFormat="false" ht="15" hidden="false" customHeight="false" outlineLevel="0" collapsed="false">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ustomFormat="false" ht="15" hidden="false" customHeight="false" outlineLevel="0" collapsed="false">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Format="false" ht="15" hidden="false" customHeight="false" outlineLevel="0" collapsed="false">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ustomFormat="false" ht="15" hidden="false" customHeight="false" outlineLevel="0" collapsed="false">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ustomFormat="false" ht="15" hidden="false" customHeight="false" outlineLevel="0" collapsed="false">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ustomFormat="false" ht="15" hidden="false" customHeight="false" outlineLevel="0" collapsed="false">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ustomFormat="false" ht="15" hidden="false" customHeight="false" outlineLevel="0" collapsed="false">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ustomFormat="false" ht="15" hidden="false" customHeight="false" outlineLevel="0" collapsed="false">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 hidden="false" customHeight="false" outlineLevel="0" collapsed="false">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ustomFormat="false" ht="15" hidden="false" customHeight="false" outlineLevel="0" collapsed="false">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Format="false" ht="15" hidden="false" customHeight="false" outlineLevel="0" collapsed="false">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ustomFormat="false" ht="15" hidden="false" customHeight="false" outlineLevel="0" collapsed="false">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ustomFormat="false" ht="15" hidden="false" customHeight="false" outlineLevel="0" collapsed="false">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ustomFormat="false" ht="15" hidden="false" customHeight="false" outlineLevel="0" collapsed="false">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ustomFormat="false" ht="15" hidden="false" customHeight="false" outlineLevel="0" collapsed="false">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ustomFormat="false" ht="15" hidden="false" customHeight="false" outlineLevel="0" collapsed="false">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ustomFormat="false" ht="15" hidden="false" customHeight="false" outlineLevel="0" collapsed="false">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ustomFormat="false" ht="15" hidden="false" customHeight="false" outlineLevel="0" collapsed="false">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ustomFormat="false" ht="15" hidden="false" customHeight="false" outlineLevel="0" collapsed="false">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ustomFormat="false" ht="15" hidden="false" customHeight="false" outlineLevel="0" collapsed="false">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ustomFormat="false" ht="15" hidden="false" customHeight="false" outlineLevel="0" collapsed="false">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ustomFormat="false" ht="15" hidden="false" customHeight="fals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ustomFormat="false" ht="15" hidden="false" customHeight="fals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ustomFormat="false" ht="15" hidden="false" customHeight="fals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 hidden="false" customHeight="false" outlineLevel="0" collapsed="false">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ustomFormat="false" ht="15" hidden="false" customHeight="false" outlineLevel="0" collapsed="false">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 hidden="false" customHeight="false" outlineLevel="0" collapsed="false">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 hidden="false" customHeight="false" outlineLevel="0" collapsed="false">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 hidden="false" customHeight="false" outlineLevel="0" collapsed="false">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 hidden="false" customHeight="false" outlineLevel="0" collapsed="false">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 hidden="false" customHeight="false" outlineLevel="0" collapsed="false">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 hidden="false" customHeight="false" outlineLevel="0" collapsed="false">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 hidden="false" customHeight="false" outlineLevel="0" collapsed="false">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 hidden="false" customHeight="false" outlineLevel="0" collapsed="false">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ustomFormat="false" ht="15" hidden="false" customHeight="false" outlineLevel="0" collapsed="false">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ustomFormat="false" ht="15" hidden="false" customHeight="fals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 hidden="false" customHeight="false" outlineLevel="0" collapsed="false">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296875" defaultRowHeight="15" zeroHeight="false" outlineLevelRow="0" outlineLevelCol="0"/>
  <cols>
    <col collapsed="false" customWidth="true" hidden="false" outlineLevel="0" max="1" min="1" style="0" width="14.71"/>
    <col collapsed="false" customWidth="true" hidden="false" outlineLevel="0" max="2" min="2" style="0" width="11.28"/>
    <col collapsed="false" customWidth="true" hidden="false" outlineLevel="0" max="3" min="3" style="0" width="15.14"/>
    <col collapsed="false" customWidth="true" hidden="false" outlineLevel="0" max="4" min="4" style="0" width="12.71"/>
    <col collapsed="false" customWidth="true" hidden="false" outlineLevel="0" max="6" min="5" style="0" width="11.43"/>
    <col collapsed="false" customWidth="true" hidden="false" outlineLevel="0" max="26" min="7" style="0" width="10.71"/>
  </cols>
  <sheetData>
    <row r="1" customFormat="false" ht="15" hidden="false" customHeight="true" outlineLevel="0" collapsed="false">
      <c r="A1" s="12" t="s">
        <v>25</v>
      </c>
      <c r="B1" s="13"/>
      <c r="C1" s="13"/>
      <c r="D1" s="13"/>
      <c r="E1" s="2"/>
      <c r="F1" s="2"/>
      <c r="G1" s="2"/>
      <c r="H1" s="2"/>
      <c r="I1" s="2"/>
      <c r="J1" s="2"/>
      <c r="K1" s="2"/>
      <c r="L1" s="2"/>
      <c r="M1" s="2"/>
      <c r="N1" s="2"/>
      <c r="O1" s="2"/>
      <c r="P1" s="2"/>
      <c r="Q1" s="2"/>
      <c r="R1" s="2"/>
      <c r="S1" s="2"/>
      <c r="T1" s="2"/>
      <c r="U1" s="2"/>
      <c r="V1" s="2"/>
      <c r="W1" s="2"/>
      <c r="X1" s="2"/>
      <c r="Y1" s="2"/>
      <c r="Z1" s="2"/>
    </row>
    <row r="2" customFormat="false" ht="15" hidden="false" customHeight="true" outlineLevel="0" collapsed="false">
      <c r="A2" s="13"/>
      <c r="B2" s="13"/>
      <c r="C2" s="13"/>
      <c r="D2" s="13"/>
      <c r="E2" s="2"/>
      <c r="F2" s="2"/>
      <c r="G2" s="2"/>
      <c r="H2" s="2"/>
      <c r="I2" s="2"/>
      <c r="J2" s="2"/>
      <c r="K2" s="2"/>
      <c r="L2" s="2"/>
      <c r="M2" s="2"/>
      <c r="N2" s="2"/>
      <c r="O2" s="2"/>
      <c r="P2" s="2"/>
      <c r="Q2" s="2"/>
      <c r="R2" s="2"/>
      <c r="S2" s="2"/>
      <c r="T2" s="2"/>
      <c r="U2" s="2"/>
      <c r="V2" s="2"/>
      <c r="W2" s="2"/>
      <c r="X2" s="2"/>
      <c r="Y2" s="2"/>
      <c r="Z2" s="2"/>
    </row>
    <row r="3" customFormat="false" ht="15" hidden="false" customHeight="true" outlineLevel="0" collapsed="false">
      <c r="A3" s="13" t="s">
        <v>26</v>
      </c>
      <c r="B3" s="13"/>
      <c r="C3" s="13"/>
      <c r="D3" s="13"/>
      <c r="E3" s="2"/>
      <c r="F3" s="2"/>
      <c r="G3" s="2"/>
      <c r="H3" s="2"/>
      <c r="I3" s="2"/>
      <c r="J3" s="2"/>
      <c r="K3" s="2"/>
      <c r="L3" s="2"/>
      <c r="M3" s="2"/>
      <c r="N3" s="2"/>
      <c r="O3" s="2"/>
      <c r="P3" s="2"/>
      <c r="Q3" s="2"/>
      <c r="R3" s="2"/>
      <c r="S3" s="2"/>
      <c r="T3" s="2"/>
      <c r="U3" s="2"/>
      <c r="V3" s="2"/>
      <c r="W3" s="2"/>
      <c r="X3" s="2"/>
      <c r="Y3" s="2"/>
      <c r="Z3" s="2"/>
    </row>
    <row r="4" customFormat="false" ht="15" hidden="false" customHeight="true" outlineLevel="0" collapsed="false">
      <c r="A4" s="14" t="s">
        <v>27</v>
      </c>
      <c r="B4" s="13"/>
      <c r="C4" s="13"/>
      <c r="D4" s="13"/>
      <c r="E4" s="2"/>
      <c r="F4" s="2"/>
      <c r="G4" s="2"/>
      <c r="H4" s="2"/>
      <c r="I4" s="2"/>
      <c r="J4" s="2"/>
      <c r="K4" s="2"/>
      <c r="L4" s="2"/>
      <c r="M4" s="2"/>
      <c r="N4" s="2"/>
      <c r="O4" s="2"/>
      <c r="P4" s="2"/>
      <c r="Q4" s="2"/>
      <c r="R4" s="2"/>
      <c r="S4" s="2"/>
      <c r="T4" s="2"/>
      <c r="U4" s="2"/>
      <c r="V4" s="2"/>
      <c r="W4" s="2"/>
      <c r="X4" s="2"/>
      <c r="Y4" s="2"/>
      <c r="Z4" s="2"/>
    </row>
    <row r="5" customFormat="false" ht="15" hidden="false" customHeight="true" outlineLevel="0" collapsed="false">
      <c r="A5" s="13"/>
      <c r="B5" s="13"/>
      <c r="C5" s="13"/>
      <c r="D5" s="13"/>
      <c r="E5" s="2"/>
      <c r="F5" s="2"/>
      <c r="G5" s="2"/>
      <c r="H5" s="2"/>
      <c r="I5" s="2"/>
      <c r="J5" s="2"/>
      <c r="K5" s="2"/>
      <c r="L5" s="2"/>
      <c r="M5" s="2"/>
      <c r="N5" s="2"/>
      <c r="O5" s="2"/>
      <c r="P5" s="2"/>
      <c r="Q5" s="2"/>
      <c r="R5" s="2"/>
      <c r="S5" s="2"/>
      <c r="T5" s="2"/>
      <c r="U5" s="2"/>
      <c r="V5" s="2"/>
      <c r="W5" s="2"/>
      <c r="X5" s="2"/>
      <c r="Y5" s="2"/>
      <c r="Z5" s="2"/>
    </row>
    <row r="6" customFormat="false" ht="15" hidden="false" customHeight="true" outlineLevel="0" collapsed="false">
      <c r="A6" s="13"/>
      <c r="B6" s="13"/>
      <c r="C6" s="13"/>
      <c r="D6" s="13"/>
      <c r="E6" s="2"/>
      <c r="F6" s="2"/>
      <c r="G6" s="2"/>
      <c r="H6" s="2"/>
      <c r="I6" s="2"/>
      <c r="J6" s="2"/>
      <c r="K6" s="2"/>
      <c r="L6" s="2"/>
      <c r="M6" s="2"/>
      <c r="N6" s="2"/>
      <c r="O6" s="2"/>
      <c r="P6" s="2"/>
      <c r="Q6" s="2"/>
      <c r="R6" s="2"/>
      <c r="S6" s="2"/>
      <c r="T6" s="2"/>
      <c r="U6" s="2"/>
      <c r="V6" s="2"/>
      <c r="W6" s="2"/>
      <c r="X6" s="2"/>
      <c r="Y6" s="2"/>
      <c r="Z6" s="2"/>
    </row>
    <row r="7" customFormat="false" ht="15" hidden="false" customHeight="true" outlineLevel="0" collapsed="false">
      <c r="A7" s="15" t="s">
        <v>28</v>
      </c>
      <c r="B7" s="13"/>
      <c r="C7" s="13"/>
      <c r="D7" s="13"/>
      <c r="E7" s="2"/>
      <c r="F7" s="2"/>
      <c r="G7" s="2"/>
      <c r="H7" s="2"/>
      <c r="I7" s="2"/>
      <c r="J7" s="2"/>
      <c r="K7" s="2"/>
      <c r="L7" s="2"/>
      <c r="M7" s="2"/>
      <c r="N7" s="2"/>
      <c r="O7" s="2"/>
      <c r="P7" s="2"/>
      <c r="Q7" s="2"/>
      <c r="R7" s="2"/>
      <c r="S7" s="2"/>
      <c r="T7" s="2"/>
      <c r="U7" s="2"/>
      <c r="V7" s="2"/>
      <c r="W7" s="2"/>
      <c r="X7" s="2"/>
      <c r="Y7" s="2"/>
      <c r="Z7" s="2"/>
    </row>
    <row r="8" customFormat="false" ht="15" hidden="false" customHeight="true" outlineLevel="0" collapsed="false">
      <c r="A8" s="13"/>
      <c r="B8" s="13"/>
      <c r="C8" s="13"/>
      <c r="D8" s="13"/>
      <c r="E8" s="2"/>
      <c r="F8" s="2"/>
      <c r="G8" s="2"/>
      <c r="H8" s="2"/>
      <c r="I8" s="2"/>
      <c r="J8" s="2"/>
      <c r="K8" s="2"/>
      <c r="L8" s="2"/>
      <c r="M8" s="2"/>
      <c r="N8" s="2"/>
      <c r="O8" s="2"/>
      <c r="P8" s="2"/>
      <c r="Q8" s="2"/>
      <c r="R8" s="2"/>
      <c r="S8" s="2"/>
      <c r="T8" s="2"/>
      <c r="U8" s="2"/>
      <c r="V8" s="2"/>
      <c r="W8" s="2"/>
      <c r="X8" s="2"/>
      <c r="Y8" s="2"/>
      <c r="Z8" s="2"/>
    </row>
    <row r="9" customFormat="false" ht="15" hidden="false" customHeight="true" outlineLevel="0" collapsed="false">
      <c r="A9" s="16" t="s">
        <v>29</v>
      </c>
      <c r="B9" s="13"/>
      <c r="C9" s="13"/>
      <c r="D9" s="13"/>
      <c r="E9" s="2"/>
      <c r="F9" s="2"/>
      <c r="G9" s="2"/>
      <c r="H9" s="2"/>
      <c r="I9" s="2"/>
      <c r="J9" s="2"/>
      <c r="K9" s="2"/>
      <c r="L9" s="2"/>
      <c r="M9" s="2"/>
      <c r="N9" s="2"/>
      <c r="O9" s="2"/>
      <c r="P9" s="2"/>
      <c r="Q9" s="2"/>
      <c r="R9" s="2"/>
      <c r="S9" s="2"/>
      <c r="T9" s="2"/>
      <c r="U9" s="2"/>
      <c r="V9" s="2"/>
      <c r="W9" s="2"/>
      <c r="X9" s="2"/>
      <c r="Y9" s="2"/>
      <c r="Z9" s="2"/>
    </row>
    <row r="10" customFormat="false" ht="15" hidden="false" customHeight="true" outlineLevel="0" collapsed="false">
      <c r="A10" s="13"/>
      <c r="B10" s="13"/>
      <c r="C10" s="13"/>
      <c r="D10" s="13"/>
      <c r="E10" s="2"/>
      <c r="F10" s="2"/>
      <c r="G10" s="2"/>
      <c r="H10" s="2"/>
      <c r="I10" s="2"/>
      <c r="J10" s="2"/>
      <c r="K10" s="2"/>
      <c r="L10" s="2"/>
      <c r="M10" s="2"/>
      <c r="N10" s="2"/>
      <c r="O10" s="2"/>
      <c r="P10" s="2"/>
      <c r="Q10" s="2"/>
      <c r="R10" s="2"/>
      <c r="S10" s="2"/>
      <c r="T10" s="2"/>
      <c r="U10" s="2"/>
      <c r="V10" s="2"/>
      <c r="W10" s="2"/>
      <c r="X10" s="2"/>
      <c r="Y10" s="2"/>
      <c r="Z10" s="2"/>
    </row>
    <row r="11" customFormat="false" ht="15" hidden="false" customHeight="true" outlineLevel="0" collapsed="false">
      <c r="A11" s="16" t="s">
        <v>30</v>
      </c>
      <c r="B11" s="13"/>
      <c r="C11" s="13"/>
      <c r="D11" s="13"/>
      <c r="E11" s="2"/>
      <c r="F11" s="2"/>
      <c r="G11" s="2"/>
      <c r="H11" s="2"/>
      <c r="I11" s="2"/>
      <c r="J11" s="2"/>
      <c r="K11" s="2"/>
      <c r="L11" s="2"/>
      <c r="M11" s="2"/>
      <c r="N11" s="2"/>
      <c r="O11" s="2"/>
      <c r="P11" s="2"/>
      <c r="Q11" s="2"/>
      <c r="R11" s="2"/>
      <c r="S11" s="2"/>
      <c r="T11" s="2"/>
      <c r="U11" s="2"/>
      <c r="V11" s="2"/>
      <c r="W11" s="2"/>
      <c r="X11" s="2"/>
      <c r="Y11" s="2"/>
      <c r="Z11" s="2"/>
    </row>
    <row r="12" customFormat="false" ht="15" hidden="false" customHeight="true" outlineLevel="0" collapsed="false">
      <c r="A12" s="13"/>
      <c r="B12" s="13"/>
      <c r="C12" s="13"/>
      <c r="D12" s="13"/>
      <c r="E12" s="2"/>
      <c r="F12" s="2"/>
      <c r="G12" s="2"/>
      <c r="H12" s="2"/>
      <c r="I12" s="2"/>
      <c r="J12" s="2"/>
      <c r="K12" s="2"/>
      <c r="L12" s="2"/>
      <c r="M12" s="2"/>
      <c r="N12" s="2"/>
      <c r="O12" s="2"/>
      <c r="P12" s="2"/>
      <c r="Q12" s="2"/>
      <c r="R12" s="2"/>
      <c r="S12" s="2"/>
      <c r="T12" s="2"/>
      <c r="U12" s="2"/>
      <c r="V12" s="2"/>
      <c r="W12" s="2"/>
      <c r="X12" s="2"/>
      <c r="Y12" s="2"/>
      <c r="Z12" s="2"/>
    </row>
    <row r="13" customFormat="false" ht="15" hidden="false" customHeight="true" outlineLevel="0" collapsed="false">
      <c r="A13" s="16" t="s">
        <v>31</v>
      </c>
      <c r="B13" s="13"/>
      <c r="C13" s="13"/>
      <c r="D13" s="13"/>
      <c r="E13" s="2"/>
      <c r="F13" s="2"/>
      <c r="G13" s="2"/>
      <c r="H13" s="2"/>
      <c r="I13" s="2"/>
      <c r="J13" s="2"/>
      <c r="K13" s="2"/>
      <c r="L13" s="2"/>
      <c r="M13" s="2"/>
      <c r="N13" s="2"/>
      <c r="O13" s="2"/>
      <c r="P13" s="2"/>
      <c r="Q13" s="2"/>
      <c r="R13" s="2"/>
      <c r="S13" s="2"/>
      <c r="T13" s="2"/>
      <c r="U13" s="2"/>
      <c r="V13" s="2"/>
      <c r="W13" s="2"/>
      <c r="X13" s="2"/>
      <c r="Y13" s="2"/>
      <c r="Z13" s="2"/>
    </row>
    <row r="14" customFormat="false" ht="15" hidden="false" customHeight="true" outlineLevel="0" collapsed="false">
      <c r="A14" s="13"/>
      <c r="B14" s="13"/>
      <c r="C14" s="13"/>
      <c r="D14" s="13"/>
      <c r="E14" s="2"/>
      <c r="F14" s="2"/>
      <c r="G14" s="2"/>
      <c r="H14" s="2"/>
      <c r="I14" s="2"/>
      <c r="J14" s="2"/>
      <c r="K14" s="2"/>
      <c r="L14" s="2"/>
      <c r="M14" s="2"/>
      <c r="N14" s="2"/>
      <c r="O14" s="2"/>
      <c r="P14" s="2"/>
      <c r="Q14" s="2"/>
      <c r="R14" s="2"/>
      <c r="S14" s="2"/>
      <c r="T14" s="2"/>
      <c r="U14" s="2"/>
      <c r="V14" s="2"/>
      <c r="W14" s="2"/>
      <c r="X14" s="2"/>
      <c r="Y14" s="2"/>
      <c r="Z14" s="2"/>
    </row>
    <row r="15" customFormat="false" ht="15" hidden="false" customHeight="true" outlineLevel="0" collapsed="false">
      <c r="A15" s="16" t="s">
        <v>32</v>
      </c>
      <c r="B15" s="13"/>
      <c r="C15" s="13"/>
      <c r="D15" s="13"/>
      <c r="E15" s="2"/>
      <c r="F15" s="2"/>
      <c r="G15" s="2"/>
      <c r="H15" s="2"/>
      <c r="I15" s="2"/>
      <c r="J15" s="2"/>
      <c r="K15" s="2"/>
      <c r="L15" s="2"/>
      <c r="M15" s="2"/>
      <c r="N15" s="2"/>
      <c r="O15" s="2"/>
      <c r="P15" s="2"/>
      <c r="Q15" s="2"/>
      <c r="R15" s="2"/>
      <c r="S15" s="2"/>
      <c r="T15" s="2"/>
      <c r="U15" s="2"/>
      <c r="V15" s="2"/>
      <c r="W15" s="2"/>
      <c r="X15" s="2"/>
      <c r="Y15" s="2"/>
      <c r="Z15" s="2"/>
    </row>
    <row r="16" customFormat="false" ht="15" hidden="false" customHeight="true" outlineLevel="0" collapsed="false">
      <c r="A16" s="13"/>
      <c r="B16" s="13"/>
      <c r="C16" s="13"/>
      <c r="D16" s="13"/>
      <c r="E16" s="2"/>
      <c r="F16" s="2"/>
      <c r="G16" s="2"/>
      <c r="H16" s="2"/>
      <c r="I16" s="2"/>
      <c r="J16" s="2"/>
      <c r="K16" s="2"/>
      <c r="L16" s="2"/>
      <c r="M16" s="2"/>
      <c r="N16" s="2"/>
      <c r="O16" s="2"/>
      <c r="P16" s="2"/>
      <c r="Q16" s="2"/>
      <c r="R16" s="2"/>
      <c r="S16" s="2"/>
      <c r="T16" s="2"/>
      <c r="U16" s="2"/>
      <c r="V16" s="2"/>
      <c r="W16" s="2"/>
      <c r="X16" s="2"/>
      <c r="Y16" s="2"/>
      <c r="Z16" s="2"/>
    </row>
    <row r="17" customFormat="false" ht="15" hidden="false" customHeight="true" outlineLevel="0" collapsed="false">
      <c r="A17" s="16" t="s">
        <v>33</v>
      </c>
      <c r="B17" s="13"/>
      <c r="C17" s="13"/>
      <c r="D17" s="13"/>
      <c r="E17" s="2"/>
      <c r="F17" s="2"/>
      <c r="G17" s="2"/>
      <c r="H17" s="2"/>
      <c r="I17" s="2"/>
      <c r="J17" s="2"/>
      <c r="K17" s="2"/>
      <c r="L17" s="2"/>
      <c r="M17" s="2"/>
      <c r="N17" s="2"/>
      <c r="O17" s="2"/>
      <c r="P17" s="2"/>
      <c r="Q17" s="2"/>
      <c r="R17" s="2"/>
      <c r="S17" s="2"/>
      <c r="T17" s="2"/>
      <c r="U17" s="2"/>
      <c r="V17" s="2"/>
      <c r="W17" s="2"/>
      <c r="X17" s="2"/>
      <c r="Y17" s="2"/>
      <c r="Z17" s="2"/>
    </row>
    <row r="18" customFormat="false" ht="15" hidden="false" customHeight="true" outlineLevel="0" collapsed="false">
      <c r="A18" s="13"/>
      <c r="B18" s="13"/>
      <c r="C18" s="13"/>
      <c r="D18" s="13"/>
      <c r="E18" s="2"/>
      <c r="F18" s="2"/>
      <c r="G18" s="2"/>
      <c r="H18" s="2"/>
      <c r="I18" s="2"/>
      <c r="J18" s="2"/>
      <c r="K18" s="2"/>
      <c r="L18" s="2"/>
      <c r="M18" s="2"/>
      <c r="N18" s="2"/>
      <c r="O18" s="2"/>
      <c r="P18" s="2"/>
      <c r="Q18" s="2"/>
      <c r="R18" s="2"/>
      <c r="S18" s="2"/>
      <c r="T18" s="2"/>
      <c r="U18" s="2"/>
      <c r="V18" s="2"/>
      <c r="W18" s="2"/>
      <c r="X18" s="2"/>
      <c r="Y18" s="2"/>
      <c r="Z18" s="2"/>
    </row>
    <row r="19" customFormat="false" ht="15" hidden="false" customHeight="true" outlineLevel="0" collapsed="false">
      <c r="A19" s="15" t="s">
        <v>34</v>
      </c>
      <c r="B19" s="13"/>
      <c r="C19" s="13"/>
      <c r="D19" s="13"/>
      <c r="E19" s="2"/>
      <c r="F19" s="2"/>
      <c r="G19" s="2"/>
      <c r="H19" s="2"/>
      <c r="I19" s="2"/>
      <c r="J19" s="2"/>
      <c r="K19" s="2"/>
      <c r="L19" s="2"/>
      <c r="M19" s="2"/>
      <c r="N19" s="2"/>
      <c r="O19" s="2"/>
      <c r="P19" s="2"/>
      <c r="Q19" s="2"/>
      <c r="R19" s="2"/>
      <c r="S19" s="2"/>
      <c r="T19" s="2"/>
      <c r="U19" s="2"/>
      <c r="V19" s="2"/>
      <c r="W19" s="2"/>
      <c r="X19" s="2"/>
      <c r="Y19" s="2"/>
      <c r="Z19" s="2"/>
    </row>
    <row r="20" customFormat="false" ht="15" hidden="false" customHeight="true" outlineLevel="0" collapsed="false">
      <c r="A20" s="13"/>
      <c r="B20" s="13"/>
      <c r="C20" s="13"/>
      <c r="D20" s="13"/>
      <c r="E20" s="2"/>
      <c r="F20" s="2"/>
      <c r="G20" s="2"/>
      <c r="H20" s="2"/>
      <c r="I20" s="2"/>
      <c r="J20" s="2"/>
      <c r="K20" s="2"/>
      <c r="L20" s="2"/>
      <c r="M20" s="2"/>
      <c r="N20" s="2"/>
      <c r="O20" s="2"/>
      <c r="P20" s="2"/>
      <c r="Q20" s="2"/>
      <c r="R20" s="2"/>
      <c r="S20" s="2"/>
      <c r="T20" s="2"/>
      <c r="U20" s="2"/>
      <c r="V20" s="2"/>
      <c r="W20" s="2"/>
      <c r="X20" s="2"/>
      <c r="Y20" s="2"/>
      <c r="Z20" s="2"/>
    </row>
    <row r="21" customFormat="false" ht="15" hidden="false" customHeight="true" outlineLevel="0" collapsed="false">
      <c r="A21" s="15" t="s">
        <v>35</v>
      </c>
      <c r="B21" s="13"/>
      <c r="C21" s="13"/>
      <c r="D21" s="13"/>
      <c r="E21" s="2"/>
      <c r="F21" s="2"/>
      <c r="G21" s="2"/>
      <c r="H21" s="2"/>
      <c r="I21" s="2"/>
      <c r="J21" s="2"/>
      <c r="K21" s="2"/>
      <c r="L21" s="2"/>
      <c r="M21" s="2"/>
      <c r="N21" s="2"/>
      <c r="O21" s="2"/>
      <c r="P21" s="2"/>
      <c r="Q21" s="2"/>
      <c r="R21" s="2"/>
      <c r="S21" s="2"/>
      <c r="T21" s="2"/>
      <c r="U21" s="2"/>
      <c r="V21" s="2"/>
      <c r="W21" s="2"/>
      <c r="X21" s="2"/>
      <c r="Y21" s="2"/>
      <c r="Z21" s="2"/>
    </row>
    <row r="22" customFormat="false" ht="15" hidden="false" customHeight="true" outlineLevel="0" collapsed="false">
      <c r="A22" s="13"/>
      <c r="B22" s="13"/>
      <c r="C22" s="13"/>
      <c r="D22" s="13"/>
      <c r="E22" s="2"/>
      <c r="F22" s="2"/>
      <c r="G22" s="2"/>
      <c r="H22" s="2"/>
      <c r="I22" s="2"/>
      <c r="J22" s="2"/>
      <c r="K22" s="2"/>
      <c r="L22" s="2"/>
      <c r="M22" s="2"/>
      <c r="N22" s="2"/>
      <c r="O22" s="2"/>
      <c r="P22" s="2"/>
      <c r="Q22" s="2"/>
      <c r="R22" s="2"/>
      <c r="S22" s="2"/>
      <c r="T22" s="2"/>
      <c r="U22" s="2"/>
      <c r="V22" s="2"/>
      <c r="W22" s="2"/>
      <c r="X22" s="2"/>
      <c r="Y22" s="2"/>
      <c r="Z22" s="2"/>
    </row>
    <row r="23" customFormat="false" ht="15" hidden="false" customHeight="true" outlineLevel="0" collapsed="false">
      <c r="A23" s="15" t="s">
        <v>36</v>
      </c>
      <c r="B23" s="13"/>
      <c r="C23" s="13"/>
      <c r="D23" s="13"/>
      <c r="E23" s="2"/>
      <c r="F23" s="2"/>
      <c r="G23" s="2"/>
      <c r="H23" s="2"/>
      <c r="I23" s="2"/>
      <c r="J23" s="2"/>
      <c r="K23" s="2"/>
      <c r="L23" s="2"/>
      <c r="M23" s="2"/>
      <c r="N23" s="2"/>
      <c r="O23" s="2"/>
      <c r="P23" s="2"/>
      <c r="Q23" s="2"/>
      <c r="R23" s="2"/>
      <c r="S23" s="2"/>
      <c r="T23" s="2"/>
      <c r="U23" s="2"/>
      <c r="V23" s="2"/>
      <c r="W23" s="2"/>
      <c r="X23" s="2"/>
      <c r="Y23" s="2"/>
      <c r="Z23" s="2"/>
    </row>
    <row r="24" customFormat="false" ht="15" hidden="false" customHeight="true" outlineLevel="0" collapsed="false">
      <c r="A24" s="2"/>
      <c r="B24" s="2"/>
      <c r="C24" s="2"/>
      <c r="D24" s="2"/>
      <c r="E24" s="2"/>
      <c r="F24" s="2"/>
      <c r="G24" s="2"/>
      <c r="H24" s="2"/>
      <c r="I24" s="2"/>
      <c r="J24" s="2"/>
      <c r="K24" s="2"/>
      <c r="L24" s="2"/>
      <c r="M24" s="2"/>
      <c r="N24" s="2"/>
      <c r="O24" s="2"/>
      <c r="P24" s="2"/>
      <c r="Q24" s="2"/>
      <c r="R24" s="2"/>
      <c r="S24" s="2"/>
      <c r="T24" s="2"/>
      <c r="U24" s="2"/>
      <c r="V24" s="2"/>
      <c r="W24" s="2"/>
      <c r="X24" s="2"/>
      <c r="Y24" s="2"/>
      <c r="Z24" s="2"/>
    </row>
    <row r="25" customFormat="false" ht="15" hidden="false" customHeight="true" outlineLevel="0" collapsed="false">
      <c r="A25" s="2"/>
      <c r="B25" s="2"/>
      <c r="C25" s="2"/>
      <c r="D25" s="2"/>
      <c r="E25" s="2"/>
      <c r="F25" s="2"/>
      <c r="G25" s="2"/>
      <c r="H25" s="2"/>
      <c r="I25" s="2"/>
      <c r="J25" s="2"/>
      <c r="K25" s="2"/>
      <c r="L25" s="2"/>
      <c r="M25" s="2"/>
      <c r="N25" s="2"/>
      <c r="O25" s="2"/>
      <c r="P25" s="2"/>
      <c r="Q25" s="2"/>
      <c r="R25" s="2"/>
      <c r="S25" s="2"/>
      <c r="T25" s="2"/>
      <c r="U25" s="2"/>
      <c r="V25" s="2"/>
      <c r="W25" s="2"/>
      <c r="X25" s="2"/>
      <c r="Y25" s="2"/>
      <c r="Z25" s="2"/>
    </row>
    <row r="26" customFormat="false" ht="15" hidden="false" customHeight="true" outlineLevel="0" collapsed="false">
      <c r="A26" s="2"/>
      <c r="B26" s="2"/>
      <c r="C26" s="2"/>
      <c r="D26" s="2"/>
      <c r="E26" s="2"/>
      <c r="F26" s="2"/>
      <c r="G26" s="2"/>
      <c r="H26" s="2"/>
      <c r="I26" s="2"/>
      <c r="J26" s="2"/>
      <c r="K26" s="2"/>
      <c r="L26" s="2"/>
      <c r="M26" s="2"/>
      <c r="N26" s="2"/>
      <c r="O26" s="2"/>
      <c r="P26" s="2"/>
      <c r="Q26" s="2"/>
      <c r="R26" s="2"/>
      <c r="S26" s="2"/>
      <c r="T26" s="2"/>
      <c r="U26" s="2"/>
      <c r="V26" s="2"/>
      <c r="W26" s="2"/>
      <c r="X26" s="2"/>
      <c r="Y26" s="2"/>
      <c r="Z26" s="2"/>
    </row>
    <row r="27" customFormat="false" ht="15" hidden="false" customHeight="true" outlineLevel="0" collapsed="false">
      <c r="A27" s="2"/>
      <c r="B27" s="2"/>
      <c r="C27" s="2"/>
      <c r="D27" s="2"/>
      <c r="E27" s="2"/>
      <c r="F27" s="2"/>
      <c r="G27" s="2"/>
      <c r="H27" s="2"/>
      <c r="I27" s="2"/>
      <c r="J27" s="2"/>
      <c r="K27" s="2"/>
      <c r="L27" s="2"/>
      <c r="M27" s="2"/>
      <c r="N27" s="2"/>
      <c r="O27" s="2"/>
      <c r="P27" s="2"/>
      <c r="Q27" s="2"/>
      <c r="R27" s="2"/>
      <c r="S27" s="2"/>
      <c r="T27" s="2"/>
      <c r="U27" s="2"/>
      <c r="V27" s="2"/>
      <c r="W27" s="2"/>
      <c r="X27" s="2"/>
      <c r="Y27" s="2"/>
      <c r="Z27" s="2"/>
    </row>
    <row r="28" customFormat="false" ht="15" hidden="false" customHeight="true" outlineLevel="0" collapsed="false">
      <c r="A28" s="2"/>
      <c r="B28" s="2"/>
      <c r="C28" s="2"/>
      <c r="D28" s="2"/>
      <c r="E28" s="2"/>
      <c r="F28" s="2"/>
      <c r="G28" s="2"/>
      <c r="H28" s="2"/>
      <c r="I28" s="2"/>
      <c r="J28" s="2"/>
      <c r="K28" s="2"/>
      <c r="L28" s="2"/>
      <c r="M28" s="2"/>
      <c r="N28" s="2"/>
      <c r="O28" s="2"/>
      <c r="P28" s="2"/>
      <c r="Q28" s="2"/>
      <c r="R28" s="2"/>
      <c r="S28" s="2"/>
      <c r="T28" s="2"/>
      <c r="U28" s="2"/>
      <c r="V28" s="2"/>
      <c r="W28" s="2"/>
      <c r="X28" s="2"/>
      <c r="Y28" s="2"/>
      <c r="Z28" s="2"/>
    </row>
    <row r="29" customFormat="false" ht="15" hidden="false" customHeight="false" outlineLevel="0" collapsed="false">
      <c r="A29" s="2"/>
      <c r="B29" s="2"/>
      <c r="C29" s="2"/>
      <c r="D29" s="2"/>
      <c r="E29" s="2"/>
      <c r="F29" s="2"/>
      <c r="G29" s="2"/>
      <c r="H29" s="2"/>
      <c r="I29" s="2"/>
      <c r="J29" s="2"/>
      <c r="K29" s="2"/>
      <c r="L29" s="2"/>
      <c r="M29" s="2"/>
      <c r="N29" s="2"/>
      <c r="O29" s="2"/>
      <c r="P29" s="2"/>
      <c r="Q29" s="2"/>
      <c r="R29" s="2"/>
      <c r="S29" s="2"/>
      <c r="T29" s="2"/>
      <c r="U29" s="2"/>
      <c r="V29" s="2"/>
      <c r="W29" s="2"/>
      <c r="X29" s="2"/>
      <c r="Y29" s="2"/>
      <c r="Z29" s="2"/>
    </row>
    <row r="30" customFormat="false" ht="15" hidden="false" customHeight="false" outlineLevel="0" collapsed="false">
      <c r="A30" s="2"/>
      <c r="B30" s="2"/>
      <c r="C30" s="2"/>
      <c r="D30" s="2"/>
      <c r="E30" s="2"/>
      <c r="F30" s="2"/>
      <c r="G30" s="2"/>
      <c r="H30" s="2"/>
      <c r="I30" s="2"/>
      <c r="J30" s="2"/>
      <c r="K30" s="2"/>
      <c r="L30" s="2"/>
      <c r="M30" s="2"/>
      <c r="N30" s="2"/>
      <c r="O30" s="2"/>
      <c r="P30" s="2"/>
      <c r="Q30" s="2"/>
      <c r="R30" s="2"/>
      <c r="S30" s="2"/>
      <c r="T30" s="2"/>
      <c r="U30" s="2"/>
      <c r="V30" s="2"/>
      <c r="W30" s="2"/>
      <c r="X30" s="2"/>
      <c r="Y30" s="2"/>
      <c r="Z30" s="2"/>
    </row>
    <row r="31" customFormat="false" ht="15" hidden="false" customHeight="false" outlineLevel="0" collapsed="false">
      <c r="A31" s="2"/>
      <c r="B31" s="2"/>
      <c r="C31" s="2"/>
      <c r="D31" s="2"/>
      <c r="E31" s="2"/>
      <c r="F31" s="2"/>
      <c r="G31" s="2"/>
      <c r="H31" s="2"/>
      <c r="I31" s="2"/>
      <c r="J31" s="2"/>
      <c r="K31" s="2"/>
      <c r="L31" s="2"/>
      <c r="M31" s="2"/>
      <c r="N31" s="2"/>
      <c r="O31" s="2"/>
      <c r="P31" s="2"/>
      <c r="Q31" s="2"/>
      <c r="R31" s="2"/>
      <c r="S31" s="2"/>
      <c r="T31" s="2"/>
      <c r="U31" s="2"/>
      <c r="V31" s="2"/>
      <c r="W31" s="2"/>
      <c r="X31" s="2"/>
      <c r="Y31" s="2"/>
      <c r="Z31" s="2"/>
    </row>
    <row r="32" customFormat="false" ht="15" hidden="false" customHeight="false" outlineLevel="0" collapsed="false">
      <c r="A32" s="2"/>
      <c r="B32" s="2"/>
      <c r="C32" s="2"/>
      <c r="D32" s="2"/>
      <c r="E32" s="2"/>
      <c r="F32" s="2"/>
      <c r="G32" s="2"/>
      <c r="H32" s="2"/>
      <c r="I32" s="2"/>
      <c r="J32" s="2"/>
      <c r="K32" s="2"/>
      <c r="L32" s="2"/>
      <c r="M32" s="2"/>
      <c r="N32" s="2"/>
      <c r="O32" s="2"/>
      <c r="P32" s="2"/>
      <c r="Q32" s="2"/>
      <c r="R32" s="2"/>
      <c r="S32" s="2"/>
      <c r="T32" s="2"/>
      <c r="U32" s="2"/>
      <c r="V32" s="2"/>
      <c r="W32" s="2"/>
      <c r="X32" s="2"/>
      <c r="Y32" s="2"/>
      <c r="Z32" s="2"/>
    </row>
    <row r="33" customFormat="false" ht="15" hidden="false" customHeight="false" outlineLevel="0" collapsed="false">
      <c r="A33" s="2"/>
      <c r="B33" s="2"/>
      <c r="C33" s="2"/>
      <c r="D33" s="2"/>
      <c r="E33" s="2"/>
      <c r="F33" s="2"/>
      <c r="G33" s="2"/>
      <c r="H33" s="2"/>
      <c r="I33" s="2"/>
      <c r="J33" s="2"/>
      <c r="K33" s="2"/>
      <c r="L33" s="2"/>
      <c r="M33" s="2"/>
      <c r="N33" s="2"/>
      <c r="O33" s="2"/>
      <c r="P33" s="2"/>
      <c r="Q33" s="2"/>
      <c r="R33" s="2"/>
      <c r="S33" s="2"/>
      <c r="T33" s="2"/>
      <c r="U33" s="2"/>
      <c r="V33" s="2"/>
      <c r="W33" s="2"/>
      <c r="X33" s="2"/>
      <c r="Y33" s="2"/>
      <c r="Z33" s="2"/>
    </row>
    <row r="34" customFormat="false" ht="15" hidden="false" customHeight="false" outlineLevel="0" collapsed="false">
      <c r="A34" s="2"/>
      <c r="B34" s="2"/>
      <c r="C34" s="2"/>
      <c r="D34" s="2"/>
      <c r="E34" s="2"/>
      <c r="F34" s="2"/>
      <c r="G34" s="2"/>
      <c r="H34" s="2"/>
      <c r="I34" s="2"/>
      <c r="J34" s="2"/>
      <c r="K34" s="2"/>
      <c r="L34" s="2"/>
      <c r="M34" s="2"/>
      <c r="N34" s="2"/>
      <c r="O34" s="2"/>
      <c r="P34" s="2"/>
      <c r="Q34" s="2"/>
      <c r="R34" s="2"/>
      <c r="S34" s="2"/>
      <c r="T34" s="2"/>
      <c r="U34" s="2"/>
      <c r="V34" s="2"/>
      <c r="W34" s="2"/>
      <c r="X34" s="2"/>
      <c r="Y34" s="2"/>
      <c r="Z34" s="2"/>
    </row>
    <row r="35" customFormat="false" ht="15" hidden="false" customHeight="false" outlineLevel="0" collapsed="false">
      <c r="A35" s="2"/>
      <c r="B35" s="2"/>
      <c r="C35" s="2"/>
      <c r="D35" s="2"/>
      <c r="E35" s="2"/>
      <c r="F35" s="2"/>
      <c r="G35" s="2"/>
      <c r="H35" s="2"/>
      <c r="I35" s="2"/>
      <c r="J35" s="2"/>
      <c r="K35" s="2"/>
      <c r="L35" s="2"/>
      <c r="M35" s="2"/>
      <c r="N35" s="2"/>
      <c r="O35" s="2"/>
      <c r="P35" s="2"/>
      <c r="Q35" s="2"/>
      <c r="R35" s="2"/>
      <c r="S35" s="2"/>
      <c r="T35" s="2"/>
      <c r="U35" s="2"/>
      <c r="V35" s="2"/>
      <c r="W35" s="2"/>
      <c r="X35" s="2"/>
      <c r="Y35" s="2"/>
      <c r="Z35" s="2"/>
    </row>
    <row r="36" customFormat="false" ht="15" hidden="false" customHeight="false" outlineLevel="0" collapsed="false">
      <c r="A36" s="2"/>
      <c r="B36" s="2"/>
      <c r="C36" s="2"/>
      <c r="D36" s="2"/>
      <c r="E36" s="2"/>
      <c r="F36" s="2"/>
      <c r="G36" s="2"/>
      <c r="H36" s="2"/>
      <c r="I36" s="2"/>
      <c r="J36" s="2"/>
      <c r="K36" s="2"/>
      <c r="L36" s="2"/>
      <c r="M36" s="2"/>
      <c r="N36" s="2"/>
      <c r="O36" s="2"/>
      <c r="P36" s="2"/>
      <c r="Q36" s="2"/>
      <c r="R36" s="2"/>
      <c r="S36" s="2"/>
      <c r="T36" s="2"/>
      <c r="U36" s="2"/>
      <c r="V36" s="2"/>
      <c r="W36" s="2"/>
      <c r="X36" s="2"/>
      <c r="Y36" s="2"/>
      <c r="Z36" s="2"/>
    </row>
    <row r="37" customFormat="false" ht="15" hidden="false" customHeight="false" outlineLevel="0" collapsed="false">
      <c r="A37" s="2"/>
      <c r="B37" s="2"/>
      <c r="C37" s="2"/>
      <c r="D37" s="2"/>
      <c r="E37" s="2"/>
      <c r="F37" s="2"/>
      <c r="G37" s="2"/>
      <c r="H37" s="2"/>
      <c r="I37" s="2"/>
      <c r="J37" s="2"/>
      <c r="K37" s="2"/>
      <c r="L37" s="2"/>
      <c r="M37" s="2"/>
      <c r="N37" s="2"/>
      <c r="O37" s="2"/>
      <c r="P37" s="2"/>
      <c r="Q37" s="2"/>
      <c r="R37" s="2"/>
      <c r="S37" s="2"/>
      <c r="T37" s="2"/>
      <c r="U37" s="2"/>
      <c r="V37" s="2"/>
      <c r="W37" s="2"/>
      <c r="X37" s="2"/>
      <c r="Y37" s="2"/>
      <c r="Z37" s="2"/>
    </row>
    <row r="38" customFormat="false" ht="15" hidden="false" customHeight="false" outlineLevel="0" collapsed="false">
      <c r="A38" s="2"/>
      <c r="B38" s="2"/>
      <c r="C38" s="2"/>
      <c r="D38" s="2"/>
      <c r="E38" s="2"/>
      <c r="F38" s="2"/>
      <c r="G38" s="2"/>
      <c r="H38" s="2"/>
      <c r="I38" s="2"/>
      <c r="J38" s="2"/>
      <c r="K38" s="2"/>
      <c r="L38" s="2"/>
      <c r="M38" s="2"/>
      <c r="N38" s="2"/>
      <c r="O38" s="2"/>
      <c r="P38" s="2"/>
      <c r="Q38" s="2"/>
      <c r="R38" s="2"/>
      <c r="S38" s="2"/>
      <c r="T38" s="2"/>
      <c r="U38" s="2"/>
      <c r="V38" s="2"/>
      <c r="W38" s="2"/>
      <c r="X38" s="2"/>
      <c r="Y38" s="2"/>
      <c r="Z38" s="2"/>
    </row>
    <row r="39" customFormat="false" ht="15" hidden="false" customHeight="false" outlineLevel="0" collapsed="false">
      <c r="A39" s="2"/>
      <c r="B39" s="2"/>
      <c r="C39" s="2"/>
      <c r="D39" s="2"/>
      <c r="E39" s="2"/>
      <c r="F39" s="2"/>
      <c r="G39" s="2"/>
      <c r="H39" s="2"/>
      <c r="I39" s="2"/>
      <c r="J39" s="2"/>
      <c r="K39" s="2"/>
      <c r="L39" s="2"/>
      <c r="M39" s="2"/>
      <c r="N39" s="2"/>
      <c r="O39" s="2"/>
      <c r="P39" s="2"/>
      <c r="Q39" s="2"/>
      <c r="R39" s="2"/>
      <c r="S39" s="2"/>
      <c r="T39" s="2"/>
      <c r="U39" s="2"/>
      <c r="V39" s="2"/>
      <c r="W39" s="2"/>
      <c r="X39" s="2"/>
      <c r="Y39" s="2"/>
      <c r="Z39" s="2"/>
    </row>
    <row r="40" customFormat="false" ht="15" hidden="false" customHeight="false" outlineLevel="0" collapsed="false">
      <c r="A40" s="2"/>
      <c r="B40" s="2"/>
      <c r="C40" s="2"/>
      <c r="D40" s="2"/>
      <c r="E40" s="2"/>
      <c r="F40" s="2"/>
      <c r="G40" s="2"/>
      <c r="H40" s="2"/>
      <c r="I40" s="2"/>
      <c r="J40" s="2"/>
      <c r="K40" s="2"/>
      <c r="L40" s="2"/>
      <c r="M40" s="2"/>
      <c r="N40" s="2"/>
      <c r="O40" s="2"/>
      <c r="P40" s="2"/>
      <c r="Q40" s="2"/>
      <c r="R40" s="2"/>
      <c r="S40" s="2"/>
      <c r="T40" s="2"/>
      <c r="U40" s="2"/>
      <c r="V40" s="2"/>
      <c r="W40" s="2"/>
      <c r="X40" s="2"/>
      <c r="Y40" s="2"/>
      <c r="Z40" s="2"/>
    </row>
    <row r="41" customFormat="false" ht="15" hidden="false" customHeight="false" outlineLevel="0" collapsed="false">
      <c r="A41" s="2"/>
      <c r="B41" s="2"/>
      <c r="C41" s="2"/>
      <c r="D41" s="2"/>
      <c r="E41" s="2"/>
      <c r="F41" s="2"/>
      <c r="G41" s="2"/>
      <c r="H41" s="2"/>
      <c r="I41" s="2"/>
      <c r="J41" s="2"/>
      <c r="K41" s="2"/>
      <c r="L41" s="2"/>
      <c r="M41" s="2"/>
      <c r="N41" s="2"/>
      <c r="O41" s="2"/>
      <c r="P41" s="2"/>
      <c r="Q41" s="2"/>
      <c r="R41" s="2"/>
      <c r="S41" s="2"/>
      <c r="T41" s="2"/>
      <c r="U41" s="2"/>
      <c r="V41" s="2"/>
      <c r="W41" s="2"/>
      <c r="X41" s="2"/>
      <c r="Y41" s="2"/>
      <c r="Z41" s="2"/>
    </row>
    <row r="42" customFormat="false" ht="15" hidden="false" customHeight="false" outlineLevel="0" collapsed="false">
      <c r="A42" s="2"/>
      <c r="B42" s="2"/>
      <c r="C42" s="2"/>
      <c r="D42" s="2"/>
      <c r="E42" s="2"/>
      <c r="F42" s="2"/>
      <c r="G42" s="2"/>
      <c r="H42" s="2"/>
      <c r="I42" s="2"/>
      <c r="J42" s="2"/>
      <c r="K42" s="2"/>
      <c r="L42" s="2"/>
      <c r="M42" s="2"/>
      <c r="N42" s="2"/>
      <c r="O42" s="2"/>
      <c r="P42" s="2"/>
      <c r="Q42" s="2"/>
      <c r="R42" s="2"/>
      <c r="S42" s="2"/>
      <c r="T42" s="2"/>
      <c r="U42" s="2"/>
      <c r="V42" s="2"/>
      <c r="W42" s="2"/>
      <c r="X42" s="2"/>
      <c r="Y42" s="2"/>
      <c r="Z42" s="2"/>
    </row>
    <row r="43" customFormat="false" ht="15" hidden="false" customHeight="false" outlineLevel="0" collapsed="false">
      <c r="A43" s="2"/>
      <c r="B43" s="2"/>
      <c r="C43" s="2"/>
      <c r="D43" s="2"/>
      <c r="E43" s="2"/>
      <c r="F43" s="2"/>
      <c r="G43" s="2"/>
      <c r="H43" s="2"/>
      <c r="I43" s="2"/>
      <c r="J43" s="2"/>
      <c r="K43" s="2"/>
      <c r="L43" s="2"/>
      <c r="M43" s="2"/>
      <c r="N43" s="2"/>
      <c r="O43" s="2"/>
      <c r="P43" s="2"/>
      <c r="Q43" s="2"/>
      <c r="R43" s="2"/>
      <c r="S43" s="2"/>
      <c r="T43" s="2"/>
      <c r="U43" s="2"/>
      <c r="V43" s="2"/>
      <c r="W43" s="2"/>
      <c r="X43" s="2"/>
      <c r="Y43" s="2"/>
      <c r="Z43" s="2"/>
    </row>
    <row r="44" customFormat="false" ht="15" hidden="false" customHeight="false" outlineLevel="0" collapsed="false">
      <c r="A44" s="2"/>
      <c r="B44" s="2"/>
      <c r="C44" s="2"/>
      <c r="D44" s="2"/>
      <c r="E44" s="2"/>
      <c r="F44" s="2"/>
      <c r="G44" s="2"/>
      <c r="H44" s="2"/>
      <c r="I44" s="2"/>
      <c r="J44" s="2"/>
      <c r="K44" s="2"/>
      <c r="L44" s="2"/>
      <c r="M44" s="2"/>
      <c r="N44" s="2"/>
      <c r="O44" s="2"/>
      <c r="P44" s="2"/>
      <c r="Q44" s="2"/>
      <c r="R44" s="2"/>
      <c r="S44" s="2"/>
      <c r="T44" s="2"/>
      <c r="U44" s="2"/>
      <c r="V44" s="2"/>
      <c r="W44" s="2"/>
      <c r="X44" s="2"/>
      <c r="Y44" s="2"/>
      <c r="Z44" s="2"/>
    </row>
    <row r="45" customFormat="false" ht="15" hidden="false" customHeight="false" outlineLevel="0" collapsed="false">
      <c r="A45" s="2"/>
      <c r="B45" s="2"/>
      <c r="C45" s="2"/>
      <c r="D45" s="2"/>
      <c r="E45" s="2"/>
      <c r="F45" s="2"/>
      <c r="G45" s="2"/>
      <c r="H45" s="2"/>
      <c r="I45" s="2"/>
      <c r="J45" s="2"/>
      <c r="K45" s="2"/>
      <c r="L45" s="2"/>
      <c r="M45" s="2"/>
      <c r="N45" s="2"/>
      <c r="O45" s="2"/>
      <c r="P45" s="2"/>
      <c r="Q45" s="2"/>
      <c r="R45" s="2"/>
      <c r="S45" s="2"/>
      <c r="T45" s="2"/>
      <c r="U45" s="2"/>
      <c r="V45" s="2"/>
      <c r="W45" s="2"/>
      <c r="X45" s="2"/>
      <c r="Y45" s="2"/>
      <c r="Z45" s="2"/>
    </row>
    <row r="46" customFormat="false" ht="15" hidden="false" customHeight="false" outlineLevel="0" collapsed="false">
      <c r="A46" s="2"/>
      <c r="B46" s="2"/>
      <c r="C46" s="2"/>
      <c r="D46" s="2"/>
      <c r="E46" s="2"/>
      <c r="F46" s="2"/>
      <c r="G46" s="2"/>
      <c r="H46" s="2"/>
      <c r="I46" s="2"/>
      <c r="J46" s="2"/>
      <c r="K46" s="2"/>
      <c r="L46" s="2"/>
      <c r="M46" s="2"/>
      <c r="N46" s="2"/>
      <c r="O46" s="2"/>
      <c r="P46" s="2"/>
      <c r="Q46" s="2"/>
      <c r="R46" s="2"/>
      <c r="S46" s="2"/>
      <c r="T46" s="2"/>
      <c r="U46" s="2"/>
      <c r="V46" s="2"/>
      <c r="W46" s="2"/>
      <c r="X46" s="2"/>
      <c r="Y46" s="2"/>
      <c r="Z46" s="2"/>
    </row>
    <row r="47" customFormat="false" ht="15" hidden="false" customHeight="false" outlineLevel="0" collapsed="false">
      <c r="A47" s="2"/>
      <c r="B47" s="2"/>
      <c r="C47" s="2"/>
      <c r="D47" s="2"/>
      <c r="E47" s="2"/>
      <c r="F47" s="2"/>
      <c r="G47" s="2"/>
      <c r="H47" s="2"/>
      <c r="I47" s="2"/>
      <c r="J47" s="2"/>
      <c r="K47" s="2"/>
      <c r="L47" s="2"/>
      <c r="M47" s="2"/>
      <c r="N47" s="2"/>
      <c r="O47" s="2"/>
      <c r="P47" s="2"/>
      <c r="Q47" s="2"/>
      <c r="R47" s="2"/>
      <c r="S47" s="2"/>
      <c r="T47" s="2"/>
      <c r="U47" s="2"/>
      <c r="V47" s="2"/>
      <c r="W47" s="2"/>
      <c r="X47" s="2"/>
      <c r="Y47" s="2"/>
      <c r="Z47" s="2"/>
    </row>
    <row r="48" customFormat="false" ht="15" hidden="false" customHeight="false" outlineLevel="0" collapsed="false">
      <c r="A48" s="2"/>
      <c r="B48" s="2"/>
      <c r="C48" s="2"/>
      <c r="D48" s="2"/>
      <c r="E48" s="2"/>
      <c r="F48" s="2"/>
      <c r="G48" s="2"/>
      <c r="H48" s="2"/>
      <c r="I48" s="2"/>
      <c r="J48" s="2"/>
      <c r="K48" s="2"/>
      <c r="L48" s="2"/>
      <c r="M48" s="2"/>
      <c r="N48" s="2"/>
      <c r="O48" s="2"/>
      <c r="P48" s="2"/>
      <c r="Q48" s="2"/>
      <c r="R48" s="2"/>
      <c r="S48" s="2"/>
      <c r="T48" s="2"/>
      <c r="U48" s="2"/>
      <c r="V48" s="2"/>
      <c r="W48" s="2"/>
      <c r="X48" s="2"/>
      <c r="Y48" s="2"/>
      <c r="Z48" s="2"/>
    </row>
    <row r="49" customFormat="false" ht="15" hidden="false" customHeight="false" outlineLevel="0" collapsed="false">
      <c r="A49" s="2"/>
      <c r="B49" s="2"/>
      <c r="C49" s="2"/>
      <c r="D49" s="2"/>
      <c r="E49" s="2"/>
      <c r="F49" s="2"/>
      <c r="G49" s="2"/>
      <c r="H49" s="2"/>
      <c r="I49" s="2"/>
      <c r="J49" s="2"/>
      <c r="K49" s="2"/>
      <c r="L49" s="2"/>
      <c r="M49" s="2"/>
      <c r="N49" s="2"/>
      <c r="O49" s="2"/>
      <c r="P49" s="2"/>
      <c r="Q49" s="2"/>
      <c r="R49" s="2"/>
      <c r="S49" s="2"/>
      <c r="T49" s="2"/>
      <c r="U49" s="2"/>
      <c r="V49" s="2"/>
      <c r="W49" s="2"/>
      <c r="X49" s="2"/>
      <c r="Y49" s="2"/>
      <c r="Z49" s="2"/>
    </row>
    <row r="50" customFormat="false" ht="15" hidden="false" customHeight="false" outlineLevel="0" collapsed="false">
      <c r="A50" s="2"/>
      <c r="B50" s="2"/>
      <c r="C50" s="2"/>
      <c r="D50" s="2"/>
      <c r="E50" s="2"/>
      <c r="F50" s="2"/>
      <c r="G50" s="2"/>
      <c r="H50" s="2"/>
      <c r="I50" s="2"/>
      <c r="J50" s="2"/>
      <c r="K50" s="2"/>
      <c r="L50" s="2"/>
      <c r="M50" s="2"/>
      <c r="N50" s="2"/>
      <c r="O50" s="2"/>
      <c r="P50" s="2"/>
      <c r="Q50" s="2"/>
      <c r="R50" s="2"/>
      <c r="S50" s="2"/>
      <c r="T50" s="2"/>
      <c r="U50" s="2"/>
      <c r="V50" s="2"/>
      <c r="W50" s="2"/>
      <c r="X50" s="2"/>
      <c r="Y50" s="2"/>
      <c r="Z50" s="2"/>
    </row>
    <row r="51" customFormat="false" ht="15" hidden="false" customHeight="false" outlineLevel="0" collapsed="false">
      <c r="A51" s="2"/>
      <c r="B51" s="2"/>
      <c r="C51" s="2"/>
      <c r="D51" s="2"/>
      <c r="E51" s="2"/>
      <c r="F51" s="2"/>
      <c r="G51" s="2"/>
      <c r="H51" s="2"/>
      <c r="I51" s="2"/>
      <c r="J51" s="2"/>
      <c r="K51" s="2"/>
      <c r="L51" s="2"/>
      <c r="M51" s="2"/>
      <c r="N51" s="2"/>
      <c r="O51" s="2"/>
      <c r="P51" s="2"/>
      <c r="Q51" s="2"/>
      <c r="R51" s="2"/>
      <c r="S51" s="2"/>
      <c r="T51" s="2"/>
      <c r="U51" s="2"/>
      <c r="V51" s="2"/>
      <c r="W51" s="2"/>
      <c r="X51" s="2"/>
      <c r="Y51" s="2"/>
      <c r="Z51" s="2"/>
    </row>
    <row r="52" customFormat="false" ht="15" hidden="false" customHeight="false" outlineLevel="0" collapsed="false">
      <c r="A52" s="2"/>
      <c r="B52" s="2"/>
      <c r="C52" s="2"/>
      <c r="D52" s="2"/>
      <c r="E52" s="2"/>
      <c r="F52" s="2"/>
      <c r="G52" s="2"/>
      <c r="H52" s="2"/>
      <c r="I52" s="2"/>
      <c r="J52" s="2"/>
      <c r="K52" s="2"/>
      <c r="L52" s="2"/>
      <c r="M52" s="2"/>
      <c r="N52" s="2"/>
      <c r="O52" s="2"/>
      <c r="P52" s="2"/>
      <c r="Q52" s="2"/>
      <c r="R52" s="2"/>
      <c r="S52" s="2"/>
      <c r="T52" s="2"/>
      <c r="U52" s="2"/>
      <c r="V52" s="2"/>
      <c r="W52" s="2"/>
      <c r="X52" s="2"/>
      <c r="Y52" s="2"/>
      <c r="Z52" s="2"/>
    </row>
    <row r="53" customFormat="false" ht="15" hidden="false" customHeight="false" outlineLevel="0" collapsed="false">
      <c r="A53" s="2"/>
      <c r="B53" s="2"/>
      <c r="C53" s="2"/>
      <c r="D53" s="2"/>
      <c r="E53" s="2"/>
      <c r="F53" s="2"/>
      <c r="G53" s="2"/>
      <c r="H53" s="2"/>
      <c r="I53" s="2"/>
      <c r="J53" s="2"/>
      <c r="K53" s="2"/>
      <c r="L53" s="2"/>
      <c r="M53" s="2"/>
      <c r="N53" s="2"/>
      <c r="O53" s="2"/>
      <c r="P53" s="2"/>
      <c r="Q53" s="2"/>
      <c r="R53" s="2"/>
      <c r="S53" s="2"/>
      <c r="T53" s="2"/>
      <c r="U53" s="2"/>
      <c r="V53" s="2"/>
      <c r="W53" s="2"/>
      <c r="X53" s="2"/>
      <c r="Y53" s="2"/>
      <c r="Z53" s="2"/>
    </row>
    <row r="54" customFormat="false" ht="15" hidden="false" customHeight="false" outlineLevel="0" collapsed="false">
      <c r="A54" s="2"/>
      <c r="B54" s="2"/>
      <c r="C54" s="2"/>
      <c r="D54" s="2"/>
      <c r="E54" s="2"/>
      <c r="F54" s="2"/>
      <c r="G54" s="2"/>
      <c r="H54" s="2"/>
      <c r="I54" s="2"/>
      <c r="J54" s="2"/>
      <c r="K54" s="2"/>
      <c r="L54" s="2"/>
      <c r="M54" s="2"/>
      <c r="N54" s="2"/>
      <c r="O54" s="2"/>
      <c r="P54" s="2"/>
      <c r="Q54" s="2"/>
      <c r="R54" s="2"/>
      <c r="S54" s="2"/>
      <c r="T54" s="2"/>
      <c r="U54" s="2"/>
      <c r="V54" s="2"/>
      <c r="W54" s="2"/>
      <c r="X54" s="2"/>
      <c r="Y54" s="2"/>
      <c r="Z54" s="2"/>
    </row>
    <row r="55" customFormat="false" ht="15" hidden="false" customHeight="false" outlineLevel="0" collapsed="false">
      <c r="A55" s="2"/>
      <c r="B55" s="2"/>
      <c r="C55" s="2"/>
      <c r="D55" s="2"/>
      <c r="E55" s="2"/>
      <c r="F55" s="2"/>
      <c r="G55" s="2"/>
      <c r="H55" s="2"/>
      <c r="I55" s="2"/>
      <c r="J55" s="2"/>
      <c r="K55" s="2"/>
      <c r="L55" s="2"/>
      <c r="M55" s="2"/>
      <c r="N55" s="2"/>
      <c r="O55" s="2"/>
      <c r="P55" s="2"/>
      <c r="Q55" s="2"/>
      <c r="R55" s="2"/>
      <c r="S55" s="2"/>
      <c r="T55" s="2"/>
      <c r="U55" s="2"/>
      <c r="V55" s="2"/>
      <c r="W55" s="2"/>
      <c r="X55" s="2"/>
      <c r="Y55" s="2"/>
      <c r="Z55" s="2"/>
    </row>
    <row r="56" customFormat="false" ht="15" hidden="false" customHeight="false" outlineLevel="0" collapsed="false">
      <c r="A56" s="2"/>
      <c r="B56" s="2"/>
      <c r="C56" s="2"/>
      <c r="D56" s="2"/>
      <c r="E56" s="2"/>
      <c r="F56" s="2"/>
      <c r="G56" s="2"/>
      <c r="H56" s="2"/>
      <c r="I56" s="2"/>
      <c r="J56" s="2"/>
      <c r="K56" s="2"/>
      <c r="L56" s="2"/>
      <c r="M56" s="2"/>
      <c r="N56" s="2"/>
      <c r="O56" s="2"/>
      <c r="P56" s="2"/>
      <c r="Q56" s="2"/>
      <c r="R56" s="2"/>
      <c r="S56" s="2"/>
      <c r="T56" s="2"/>
      <c r="U56" s="2"/>
      <c r="V56" s="2"/>
      <c r="W56" s="2"/>
      <c r="X56" s="2"/>
      <c r="Y56" s="2"/>
      <c r="Z56" s="2"/>
    </row>
    <row r="57" customFormat="false" ht="15" hidden="false" customHeight="false" outlineLevel="0" collapsed="false">
      <c r="A57" s="2"/>
      <c r="B57" s="2"/>
      <c r="C57" s="2"/>
      <c r="D57" s="2"/>
      <c r="E57" s="2"/>
      <c r="F57" s="2"/>
      <c r="G57" s="2"/>
      <c r="H57" s="2"/>
      <c r="I57" s="2"/>
      <c r="J57" s="2"/>
      <c r="K57" s="2"/>
      <c r="L57" s="2"/>
      <c r="M57" s="2"/>
      <c r="N57" s="2"/>
      <c r="O57" s="2"/>
      <c r="P57" s="2"/>
      <c r="Q57" s="2"/>
      <c r="R57" s="2"/>
      <c r="S57" s="2"/>
      <c r="T57" s="2"/>
      <c r="U57" s="2"/>
      <c r="V57" s="2"/>
      <c r="W57" s="2"/>
      <c r="X57" s="2"/>
      <c r="Y57" s="2"/>
      <c r="Z57" s="2"/>
    </row>
    <row r="58" customFormat="false" ht="15" hidden="false" customHeight="false" outlineLevel="0" collapsed="false">
      <c r="A58" s="2"/>
      <c r="B58" s="2"/>
      <c r="C58" s="2"/>
      <c r="D58" s="2"/>
      <c r="E58" s="2"/>
      <c r="F58" s="2"/>
      <c r="G58" s="2"/>
      <c r="H58" s="2"/>
      <c r="I58" s="2"/>
      <c r="J58" s="2"/>
      <c r="K58" s="2"/>
      <c r="L58" s="2"/>
      <c r="M58" s="2"/>
      <c r="N58" s="2"/>
      <c r="O58" s="2"/>
      <c r="P58" s="2"/>
      <c r="Q58" s="2"/>
      <c r="R58" s="2"/>
      <c r="S58" s="2"/>
      <c r="T58" s="2"/>
      <c r="U58" s="2"/>
      <c r="V58" s="2"/>
      <c r="W58" s="2"/>
      <c r="X58" s="2"/>
      <c r="Y58" s="2"/>
      <c r="Z58" s="2"/>
    </row>
    <row r="59" customFormat="false" ht="15" hidden="false" customHeight="false" outlineLevel="0" collapsed="false">
      <c r="A59" s="2"/>
      <c r="B59" s="2"/>
      <c r="C59" s="2"/>
      <c r="D59" s="2"/>
      <c r="E59" s="2"/>
      <c r="F59" s="2"/>
      <c r="G59" s="2"/>
      <c r="H59" s="2"/>
      <c r="I59" s="2"/>
      <c r="J59" s="2"/>
      <c r="K59" s="2"/>
      <c r="L59" s="2"/>
      <c r="M59" s="2"/>
      <c r="N59" s="2"/>
      <c r="O59" s="2"/>
      <c r="P59" s="2"/>
      <c r="Q59" s="2"/>
      <c r="R59" s="2"/>
      <c r="S59" s="2"/>
      <c r="T59" s="2"/>
      <c r="U59" s="2"/>
      <c r="V59" s="2"/>
      <c r="W59" s="2"/>
      <c r="X59" s="2"/>
      <c r="Y59" s="2"/>
      <c r="Z59" s="2"/>
    </row>
    <row r="60" customFormat="false" ht="15" hidden="false" customHeight="false" outlineLevel="0" collapsed="false">
      <c r="A60" s="2"/>
      <c r="B60" s="2"/>
      <c r="C60" s="2"/>
      <c r="D60" s="2"/>
      <c r="E60" s="2"/>
      <c r="F60" s="2"/>
      <c r="G60" s="2"/>
      <c r="H60" s="2"/>
      <c r="I60" s="2"/>
      <c r="J60" s="2"/>
      <c r="K60" s="2"/>
      <c r="L60" s="2"/>
      <c r="M60" s="2"/>
      <c r="N60" s="2"/>
      <c r="O60" s="2"/>
      <c r="P60" s="2"/>
      <c r="Q60" s="2"/>
      <c r="R60" s="2"/>
      <c r="S60" s="2"/>
      <c r="T60" s="2"/>
      <c r="U60" s="2"/>
      <c r="V60" s="2"/>
      <c r="W60" s="2"/>
      <c r="X60" s="2"/>
      <c r="Y60" s="2"/>
      <c r="Z60" s="2"/>
    </row>
    <row r="61" customFormat="false" ht="15" hidden="false" customHeight="false" outlineLevel="0" collapsed="false">
      <c r="A61" s="2"/>
      <c r="B61" s="2"/>
      <c r="C61" s="2"/>
      <c r="D61" s="2"/>
      <c r="E61" s="2"/>
      <c r="F61" s="2"/>
      <c r="G61" s="2"/>
      <c r="H61" s="2"/>
      <c r="I61" s="2"/>
      <c r="J61" s="2"/>
      <c r="K61" s="2"/>
      <c r="L61" s="2"/>
      <c r="M61" s="2"/>
      <c r="N61" s="2"/>
      <c r="O61" s="2"/>
      <c r="P61" s="2"/>
      <c r="Q61" s="2"/>
      <c r="R61" s="2"/>
      <c r="S61" s="2"/>
      <c r="T61" s="2"/>
      <c r="U61" s="2"/>
      <c r="V61" s="2"/>
      <c r="W61" s="2"/>
      <c r="X61" s="2"/>
      <c r="Y61" s="2"/>
      <c r="Z61" s="2"/>
    </row>
    <row r="62" customFormat="false" ht="15" hidden="false" customHeight="false" outlineLevel="0" collapsed="false">
      <c r="A62" s="2"/>
      <c r="B62" s="2"/>
      <c r="C62" s="2"/>
      <c r="D62" s="2"/>
      <c r="E62" s="2"/>
      <c r="F62" s="2"/>
      <c r="G62" s="2"/>
      <c r="H62" s="2"/>
      <c r="I62" s="2"/>
      <c r="J62" s="2"/>
      <c r="K62" s="2"/>
      <c r="L62" s="2"/>
      <c r="M62" s="2"/>
      <c r="N62" s="2"/>
      <c r="O62" s="2"/>
      <c r="P62" s="2"/>
      <c r="Q62" s="2"/>
      <c r="R62" s="2"/>
      <c r="S62" s="2"/>
      <c r="T62" s="2"/>
      <c r="U62" s="2"/>
      <c r="V62" s="2"/>
      <c r="W62" s="2"/>
      <c r="X62" s="2"/>
      <c r="Y62" s="2"/>
      <c r="Z62" s="2"/>
    </row>
    <row r="63" customFormat="false" ht="15" hidden="false" customHeight="false" outlineLevel="0" collapsed="false">
      <c r="A63" s="2"/>
      <c r="B63" s="2"/>
      <c r="C63" s="2"/>
      <c r="D63" s="2"/>
      <c r="E63" s="2"/>
      <c r="F63" s="2"/>
      <c r="G63" s="2"/>
      <c r="H63" s="2"/>
      <c r="I63" s="2"/>
      <c r="J63" s="2"/>
      <c r="K63" s="2"/>
      <c r="L63" s="2"/>
      <c r="M63" s="2"/>
      <c r="N63" s="2"/>
      <c r="O63" s="2"/>
      <c r="P63" s="2"/>
      <c r="Q63" s="2"/>
      <c r="R63" s="2"/>
      <c r="S63" s="2"/>
      <c r="T63" s="2"/>
      <c r="U63" s="2"/>
      <c r="V63" s="2"/>
      <c r="W63" s="2"/>
      <c r="X63" s="2"/>
      <c r="Y63" s="2"/>
      <c r="Z63" s="2"/>
    </row>
    <row r="64" customFormat="false" ht="15" hidden="false" customHeight="false" outlineLevel="0" collapsed="false">
      <c r="A64" s="2"/>
      <c r="B64" s="2"/>
      <c r="C64" s="2"/>
      <c r="D64" s="2"/>
      <c r="E64" s="2"/>
      <c r="F64" s="2"/>
      <c r="G64" s="2"/>
      <c r="H64" s="2"/>
      <c r="I64" s="2"/>
      <c r="J64" s="2"/>
      <c r="K64" s="2"/>
      <c r="L64" s="2"/>
      <c r="M64" s="2"/>
      <c r="N64" s="2"/>
      <c r="O64" s="2"/>
      <c r="P64" s="2"/>
      <c r="Q64" s="2"/>
      <c r="R64" s="2"/>
      <c r="S64" s="2"/>
      <c r="T64" s="2"/>
      <c r="U64" s="2"/>
      <c r="V64" s="2"/>
      <c r="W64" s="2"/>
      <c r="X64" s="2"/>
      <c r="Y64" s="2"/>
      <c r="Z64" s="2"/>
    </row>
    <row r="65" customFormat="false" ht="15" hidden="false" customHeight="false" outlineLevel="0" collapsed="false">
      <c r="A65" s="2"/>
      <c r="B65" s="2"/>
      <c r="C65" s="2"/>
      <c r="D65" s="2"/>
      <c r="E65" s="2"/>
      <c r="F65" s="2"/>
      <c r="G65" s="2"/>
      <c r="H65" s="2"/>
      <c r="I65" s="2"/>
      <c r="J65" s="2"/>
      <c r="K65" s="2"/>
      <c r="L65" s="2"/>
      <c r="M65" s="2"/>
      <c r="N65" s="2"/>
      <c r="O65" s="2"/>
      <c r="P65" s="2"/>
      <c r="Q65" s="2"/>
      <c r="R65" s="2"/>
      <c r="S65" s="2"/>
      <c r="T65" s="2"/>
      <c r="U65" s="2"/>
      <c r="V65" s="2"/>
      <c r="W65" s="2"/>
      <c r="X65" s="2"/>
      <c r="Y65" s="2"/>
      <c r="Z65" s="2"/>
    </row>
    <row r="66" customFormat="false" ht="15" hidden="false" customHeight="false" outlineLevel="0" collapsed="false">
      <c r="A66" s="2"/>
      <c r="B66" s="2"/>
      <c r="C66" s="2"/>
      <c r="D66" s="2"/>
      <c r="E66" s="2"/>
      <c r="F66" s="2"/>
      <c r="G66" s="2"/>
      <c r="H66" s="2"/>
      <c r="I66" s="2"/>
      <c r="J66" s="2"/>
      <c r="K66" s="2"/>
      <c r="L66" s="2"/>
      <c r="M66" s="2"/>
      <c r="N66" s="2"/>
      <c r="O66" s="2"/>
      <c r="P66" s="2"/>
      <c r="Q66" s="2"/>
      <c r="R66" s="2"/>
      <c r="S66" s="2"/>
      <c r="T66" s="2"/>
      <c r="U66" s="2"/>
      <c r="V66" s="2"/>
      <c r="W66" s="2"/>
      <c r="X66" s="2"/>
      <c r="Y66" s="2"/>
      <c r="Z66" s="2"/>
    </row>
    <row r="67" customFormat="false" ht="15" hidden="false" customHeight="false" outlineLevel="0" collapsed="false">
      <c r="A67" s="2"/>
      <c r="B67" s="2"/>
      <c r="C67" s="2"/>
      <c r="D67" s="2"/>
      <c r="E67" s="2"/>
      <c r="F67" s="2"/>
      <c r="G67" s="2"/>
      <c r="H67" s="2"/>
      <c r="I67" s="2"/>
      <c r="J67" s="2"/>
      <c r="K67" s="2"/>
      <c r="L67" s="2"/>
      <c r="M67" s="2"/>
      <c r="N67" s="2"/>
      <c r="O67" s="2"/>
      <c r="P67" s="2"/>
      <c r="Q67" s="2"/>
      <c r="R67" s="2"/>
      <c r="S67" s="2"/>
      <c r="T67" s="2"/>
      <c r="U67" s="2"/>
      <c r="V67" s="2"/>
      <c r="W67" s="2"/>
      <c r="X67" s="2"/>
      <c r="Y67" s="2"/>
      <c r="Z67" s="2"/>
    </row>
    <row r="68" customFormat="false" ht="15" hidden="false" customHeight="false" outlineLevel="0" collapsed="false">
      <c r="A68" s="2"/>
      <c r="B68" s="2"/>
      <c r="C68" s="2"/>
      <c r="D68" s="2"/>
      <c r="E68" s="2"/>
      <c r="F68" s="2"/>
      <c r="G68" s="2"/>
      <c r="H68" s="2"/>
      <c r="I68" s="2"/>
      <c r="J68" s="2"/>
      <c r="K68" s="2"/>
      <c r="L68" s="2"/>
      <c r="M68" s="2"/>
      <c r="N68" s="2"/>
      <c r="O68" s="2"/>
      <c r="P68" s="2"/>
      <c r="Q68" s="2"/>
      <c r="R68" s="2"/>
      <c r="S68" s="2"/>
      <c r="T68" s="2"/>
      <c r="U68" s="2"/>
      <c r="V68" s="2"/>
      <c r="W68" s="2"/>
      <c r="X68" s="2"/>
      <c r="Y68" s="2"/>
      <c r="Z68" s="2"/>
    </row>
    <row r="69" customFormat="false" ht="15" hidden="false" customHeight="false" outlineLevel="0" collapsed="false">
      <c r="A69" s="2"/>
      <c r="B69" s="2"/>
      <c r="C69" s="2"/>
      <c r="D69" s="2"/>
      <c r="E69" s="2"/>
      <c r="F69" s="2"/>
      <c r="G69" s="2"/>
      <c r="H69" s="2"/>
      <c r="I69" s="2"/>
      <c r="J69" s="2"/>
      <c r="K69" s="2"/>
      <c r="L69" s="2"/>
      <c r="M69" s="2"/>
      <c r="N69" s="2"/>
      <c r="O69" s="2"/>
      <c r="P69" s="2"/>
      <c r="Q69" s="2"/>
      <c r="R69" s="2"/>
      <c r="S69" s="2"/>
      <c r="T69" s="2"/>
      <c r="U69" s="2"/>
      <c r="V69" s="2"/>
      <c r="W69" s="2"/>
      <c r="X69" s="2"/>
      <c r="Y69" s="2"/>
      <c r="Z69" s="2"/>
    </row>
    <row r="70" customFormat="false" ht="15" hidden="false" customHeight="false" outlineLevel="0" collapsed="false">
      <c r="A70" s="2"/>
      <c r="B70" s="2"/>
      <c r="C70" s="2"/>
      <c r="D70" s="2"/>
      <c r="E70" s="2"/>
      <c r="F70" s="2"/>
      <c r="G70" s="2"/>
      <c r="H70" s="2"/>
      <c r="I70" s="2"/>
      <c r="J70" s="2"/>
      <c r="K70" s="2"/>
      <c r="L70" s="2"/>
      <c r="M70" s="2"/>
      <c r="N70" s="2"/>
      <c r="O70" s="2"/>
      <c r="P70" s="2"/>
      <c r="Q70" s="2"/>
      <c r="R70" s="2"/>
      <c r="S70" s="2"/>
      <c r="T70" s="2"/>
      <c r="U70" s="2"/>
      <c r="V70" s="2"/>
      <c r="W70" s="2"/>
      <c r="X70" s="2"/>
      <c r="Y70" s="2"/>
      <c r="Z70" s="2"/>
    </row>
    <row r="71" customFormat="false" ht="15" hidden="false" customHeight="false" outlineLevel="0" collapsed="false">
      <c r="A71" s="2"/>
      <c r="B71" s="2"/>
      <c r="C71" s="2"/>
      <c r="D71" s="2"/>
      <c r="E71" s="2"/>
      <c r="F71" s="2"/>
      <c r="G71" s="2"/>
      <c r="H71" s="2"/>
      <c r="I71" s="2"/>
      <c r="J71" s="2"/>
      <c r="K71" s="2"/>
      <c r="L71" s="2"/>
      <c r="M71" s="2"/>
      <c r="N71" s="2"/>
      <c r="O71" s="2"/>
      <c r="P71" s="2"/>
      <c r="Q71" s="2"/>
      <c r="R71" s="2"/>
      <c r="S71" s="2"/>
      <c r="T71" s="2"/>
      <c r="U71" s="2"/>
      <c r="V71" s="2"/>
      <c r="W71" s="2"/>
      <c r="X71" s="2"/>
      <c r="Y71" s="2"/>
      <c r="Z71" s="2"/>
    </row>
    <row r="72" customFormat="false" ht="15" hidden="false" customHeight="false" outlineLevel="0" collapsed="false">
      <c r="A72" s="2"/>
      <c r="B72" s="2"/>
      <c r="C72" s="2"/>
      <c r="D72" s="2"/>
      <c r="E72" s="2"/>
      <c r="F72" s="2"/>
      <c r="G72" s="2"/>
      <c r="H72" s="2"/>
      <c r="I72" s="2"/>
      <c r="J72" s="2"/>
      <c r="K72" s="2"/>
      <c r="L72" s="2"/>
      <c r="M72" s="2"/>
      <c r="N72" s="2"/>
      <c r="O72" s="2"/>
      <c r="P72" s="2"/>
      <c r="Q72" s="2"/>
      <c r="R72" s="2"/>
      <c r="S72" s="2"/>
      <c r="T72" s="2"/>
      <c r="U72" s="2"/>
      <c r="V72" s="2"/>
      <c r="W72" s="2"/>
      <c r="X72" s="2"/>
      <c r="Y72" s="2"/>
      <c r="Z72" s="2"/>
    </row>
    <row r="73" customFormat="false" ht="15" hidden="false" customHeight="false" outlineLevel="0" collapsed="false">
      <c r="A73" s="2"/>
      <c r="B73" s="2"/>
      <c r="C73" s="2"/>
      <c r="D73" s="2"/>
      <c r="E73" s="2"/>
      <c r="F73" s="2"/>
      <c r="G73" s="2"/>
      <c r="H73" s="2"/>
      <c r="I73" s="2"/>
      <c r="J73" s="2"/>
      <c r="K73" s="2"/>
      <c r="L73" s="2"/>
      <c r="M73" s="2"/>
      <c r="N73" s="2"/>
      <c r="O73" s="2"/>
      <c r="P73" s="2"/>
      <c r="Q73" s="2"/>
      <c r="R73" s="2"/>
      <c r="S73" s="2"/>
      <c r="T73" s="2"/>
      <c r="U73" s="2"/>
      <c r="V73" s="2"/>
      <c r="W73" s="2"/>
      <c r="X73" s="2"/>
      <c r="Y73" s="2"/>
      <c r="Z73" s="2"/>
    </row>
    <row r="74" customFormat="false" ht="15" hidden="false" customHeight="false" outlineLevel="0" collapsed="false">
      <c r="A74" s="2"/>
      <c r="B74" s="2"/>
      <c r="C74" s="2"/>
      <c r="D74" s="2"/>
      <c r="E74" s="2"/>
      <c r="F74" s="2"/>
      <c r="G74" s="2"/>
      <c r="H74" s="2"/>
      <c r="I74" s="2"/>
      <c r="J74" s="2"/>
      <c r="K74" s="2"/>
      <c r="L74" s="2"/>
      <c r="M74" s="2"/>
      <c r="N74" s="2"/>
      <c r="O74" s="2"/>
      <c r="P74" s="2"/>
      <c r="Q74" s="2"/>
      <c r="R74" s="2"/>
      <c r="S74" s="2"/>
      <c r="T74" s="2"/>
      <c r="U74" s="2"/>
      <c r="V74" s="2"/>
      <c r="W74" s="2"/>
      <c r="X74" s="2"/>
      <c r="Y74" s="2"/>
      <c r="Z74" s="2"/>
    </row>
    <row r="75" customFormat="false" ht="15" hidden="false" customHeight="false" outlineLevel="0" collapsed="false">
      <c r="A75" s="2"/>
      <c r="B75" s="2"/>
      <c r="C75" s="2"/>
      <c r="D75" s="2"/>
      <c r="E75" s="2"/>
      <c r="F75" s="2"/>
      <c r="G75" s="2"/>
      <c r="H75" s="2"/>
      <c r="I75" s="2"/>
      <c r="J75" s="2"/>
      <c r="K75" s="2"/>
      <c r="L75" s="2"/>
      <c r="M75" s="2"/>
      <c r="N75" s="2"/>
      <c r="O75" s="2"/>
      <c r="P75" s="2"/>
      <c r="Q75" s="2"/>
      <c r="R75" s="2"/>
      <c r="S75" s="2"/>
      <c r="T75" s="2"/>
      <c r="U75" s="2"/>
      <c r="V75" s="2"/>
      <c r="W75" s="2"/>
      <c r="X75" s="2"/>
      <c r="Y75" s="2"/>
      <c r="Z75" s="2"/>
    </row>
    <row r="76" customFormat="false" ht="15" hidden="false" customHeight="false" outlineLevel="0" collapsed="false">
      <c r="A76" s="2"/>
      <c r="B76" s="2"/>
      <c r="C76" s="2"/>
      <c r="D76" s="2"/>
      <c r="E76" s="2"/>
      <c r="F76" s="2"/>
      <c r="G76" s="2"/>
      <c r="H76" s="2"/>
      <c r="I76" s="2"/>
      <c r="J76" s="2"/>
      <c r="K76" s="2"/>
      <c r="L76" s="2"/>
      <c r="M76" s="2"/>
      <c r="N76" s="2"/>
      <c r="O76" s="2"/>
      <c r="P76" s="2"/>
      <c r="Q76" s="2"/>
      <c r="R76" s="2"/>
      <c r="S76" s="2"/>
      <c r="T76" s="2"/>
      <c r="U76" s="2"/>
      <c r="V76" s="2"/>
      <c r="W76" s="2"/>
      <c r="X76" s="2"/>
      <c r="Y76" s="2"/>
      <c r="Z76" s="2"/>
    </row>
    <row r="77" customFormat="false" ht="15" hidden="false" customHeight="false" outlineLevel="0" collapsed="false">
      <c r="A77" s="2"/>
      <c r="B77" s="2"/>
      <c r="C77" s="2"/>
      <c r="D77" s="2"/>
      <c r="E77" s="2"/>
      <c r="F77" s="2"/>
      <c r="G77" s="2"/>
      <c r="H77" s="2"/>
      <c r="I77" s="2"/>
      <c r="J77" s="2"/>
      <c r="K77" s="2"/>
      <c r="L77" s="2"/>
      <c r="M77" s="2"/>
      <c r="N77" s="2"/>
      <c r="O77" s="2"/>
      <c r="P77" s="2"/>
      <c r="Q77" s="2"/>
      <c r="R77" s="2"/>
      <c r="S77" s="2"/>
      <c r="T77" s="2"/>
      <c r="U77" s="2"/>
      <c r="V77" s="2"/>
      <c r="W77" s="2"/>
      <c r="X77" s="2"/>
      <c r="Y77" s="2"/>
      <c r="Z77" s="2"/>
    </row>
    <row r="78" customFormat="false" ht="15" hidden="false" customHeight="false" outlineLevel="0" collapsed="false">
      <c r="A78" s="2"/>
      <c r="B78" s="2"/>
      <c r="C78" s="2"/>
      <c r="D78" s="2"/>
      <c r="E78" s="2"/>
      <c r="F78" s="2"/>
      <c r="G78" s="2"/>
      <c r="H78" s="2"/>
      <c r="I78" s="2"/>
      <c r="J78" s="2"/>
      <c r="K78" s="2"/>
      <c r="L78" s="2"/>
      <c r="M78" s="2"/>
      <c r="N78" s="2"/>
      <c r="O78" s="2"/>
      <c r="P78" s="2"/>
      <c r="Q78" s="2"/>
      <c r="R78" s="2"/>
      <c r="S78" s="2"/>
      <c r="T78" s="2"/>
      <c r="U78" s="2"/>
      <c r="V78" s="2"/>
      <c r="W78" s="2"/>
      <c r="X78" s="2"/>
      <c r="Y78" s="2"/>
      <c r="Z78" s="2"/>
    </row>
    <row r="79" customFormat="false" ht="15" hidden="false" customHeight="false" outlineLevel="0" collapsed="false">
      <c r="A79" s="2"/>
      <c r="B79" s="2"/>
      <c r="C79" s="2"/>
      <c r="D79" s="2"/>
      <c r="E79" s="2"/>
      <c r="F79" s="2"/>
      <c r="G79" s="2"/>
      <c r="H79" s="2"/>
      <c r="I79" s="2"/>
      <c r="J79" s="2"/>
      <c r="K79" s="2"/>
      <c r="L79" s="2"/>
      <c r="M79" s="2"/>
      <c r="N79" s="2"/>
      <c r="O79" s="2"/>
      <c r="P79" s="2"/>
      <c r="Q79" s="2"/>
      <c r="R79" s="2"/>
      <c r="S79" s="2"/>
      <c r="T79" s="2"/>
      <c r="U79" s="2"/>
      <c r="V79" s="2"/>
      <c r="W79" s="2"/>
      <c r="X79" s="2"/>
      <c r="Y79" s="2"/>
      <c r="Z79" s="2"/>
    </row>
    <row r="80" customFormat="false" ht="15" hidden="false" customHeight="false" outlineLevel="0" collapsed="false">
      <c r="A80" s="2"/>
      <c r="B80" s="2"/>
      <c r="C80" s="2"/>
      <c r="D80" s="2"/>
      <c r="E80" s="2"/>
      <c r="F80" s="2"/>
      <c r="G80" s="2"/>
      <c r="H80" s="2"/>
      <c r="I80" s="2"/>
      <c r="J80" s="2"/>
      <c r="K80" s="2"/>
      <c r="L80" s="2"/>
      <c r="M80" s="2"/>
      <c r="N80" s="2"/>
      <c r="O80" s="2"/>
      <c r="P80" s="2"/>
      <c r="Q80" s="2"/>
      <c r="R80" s="2"/>
      <c r="S80" s="2"/>
      <c r="T80" s="2"/>
      <c r="U80" s="2"/>
      <c r="V80" s="2"/>
      <c r="W80" s="2"/>
      <c r="X80" s="2"/>
      <c r="Y80" s="2"/>
      <c r="Z80" s="2"/>
    </row>
    <row r="81" customFormat="false" ht="15" hidden="false" customHeight="false" outlineLevel="0" collapsed="false">
      <c r="A81" s="2"/>
      <c r="B81" s="2"/>
      <c r="C81" s="2"/>
      <c r="D81" s="2"/>
      <c r="E81" s="2"/>
      <c r="F81" s="2"/>
      <c r="G81" s="2"/>
      <c r="H81" s="2"/>
      <c r="I81" s="2"/>
      <c r="J81" s="2"/>
      <c r="K81" s="2"/>
      <c r="L81" s="2"/>
      <c r="M81" s="2"/>
      <c r="N81" s="2"/>
      <c r="O81" s="2"/>
      <c r="P81" s="2"/>
      <c r="Q81" s="2"/>
      <c r="R81" s="2"/>
      <c r="S81" s="2"/>
      <c r="T81" s="2"/>
      <c r="U81" s="2"/>
      <c r="V81" s="2"/>
      <c r="W81" s="2"/>
      <c r="X81" s="2"/>
      <c r="Y81" s="2"/>
      <c r="Z81" s="2"/>
    </row>
    <row r="82" customFormat="false" ht="15" hidden="false" customHeight="false" outlineLevel="0" collapsed="false">
      <c r="A82" s="2"/>
      <c r="B82" s="2"/>
      <c r="C82" s="2"/>
      <c r="D82" s="2"/>
      <c r="E82" s="2"/>
      <c r="F82" s="2"/>
      <c r="G82" s="2"/>
      <c r="H82" s="2"/>
      <c r="I82" s="2"/>
      <c r="J82" s="2"/>
      <c r="K82" s="2"/>
      <c r="L82" s="2"/>
      <c r="M82" s="2"/>
      <c r="N82" s="2"/>
      <c r="O82" s="2"/>
      <c r="P82" s="2"/>
      <c r="Q82" s="2"/>
      <c r="R82" s="2"/>
      <c r="S82" s="2"/>
      <c r="T82" s="2"/>
      <c r="U82" s="2"/>
      <c r="V82" s="2"/>
      <c r="W82" s="2"/>
      <c r="X82" s="2"/>
      <c r="Y82" s="2"/>
      <c r="Z82" s="2"/>
    </row>
    <row r="83" customFormat="false" ht="15" hidden="false" customHeight="false" outlineLevel="0" collapsed="false">
      <c r="A83" s="2"/>
      <c r="B83" s="2"/>
      <c r="C83" s="2"/>
      <c r="D83" s="2"/>
      <c r="E83" s="2"/>
      <c r="F83" s="2"/>
      <c r="G83" s="2"/>
      <c r="H83" s="2"/>
      <c r="I83" s="2"/>
      <c r="J83" s="2"/>
      <c r="K83" s="2"/>
      <c r="L83" s="2"/>
      <c r="M83" s="2"/>
      <c r="N83" s="2"/>
      <c r="O83" s="2"/>
      <c r="P83" s="2"/>
      <c r="Q83" s="2"/>
      <c r="R83" s="2"/>
      <c r="S83" s="2"/>
      <c r="T83" s="2"/>
      <c r="U83" s="2"/>
      <c r="V83" s="2"/>
      <c r="W83" s="2"/>
      <c r="X83" s="2"/>
      <c r="Y83" s="2"/>
      <c r="Z83" s="2"/>
    </row>
    <row r="84" customFormat="false" ht="15" hidden="false" customHeight="false" outlineLevel="0" collapsed="false">
      <c r="A84" s="2"/>
      <c r="B84" s="2"/>
      <c r="C84" s="2"/>
      <c r="D84" s="2"/>
      <c r="E84" s="2"/>
      <c r="F84" s="2"/>
      <c r="G84" s="2"/>
      <c r="H84" s="2"/>
      <c r="I84" s="2"/>
      <c r="J84" s="2"/>
      <c r="K84" s="2"/>
      <c r="L84" s="2"/>
      <c r="M84" s="2"/>
      <c r="N84" s="2"/>
      <c r="O84" s="2"/>
      <c r="P84" s="2"/>
      <c r="Q84" s="2"/>
      <c r="R84" s="2"/>
      <c r="S84" s="2"/>
      <c r="T84" s="2"/>
      <c r="U84" s="2"/>
      <c r="V84" s="2"/>
      <c r="W84" s="2"/>
      <c r="X84" s="2"/>
      <c r="Y84" s="2"/>
      <c r="Z84" s="2"/>
    </row>
    <row r="85" customFormat="false" ht="15" hidden="false" customHeight="false" outlineLevel="0" collapsed="false">
      <c r="A85" s="2"/>
      <c r="B85" s="2"/>
      <c r="C85" s="2"/>
      <c r="D85" s="2"/>
      <c r="E85" s="2"/>
      <c r="F85" s="2"/>
      <c r="G85" s="2"/>
      <c r="H85" s="2"/>
      <c r="I85" s="2"/>
      <c r="J85" s="2"/>
      <c r="K85" s="2"/>
      <c r="L85" s="2"/>
      <c r="M85" s="2"/>
      <c r="N85" s="2"/>
      <c r="O85" s="2"/>
      <c r="P85" s="2"/>
      <c r="Q85" s="2"/>
      <c r="R85" s="2"/>
      <c r="S85" s="2"/>
      <c r="T85" s="2"/>
      <c r="U85" s="2"/>
      <c r="V85" s="2"/>
      <c r="W85" s="2"/>
      <c r="X85" s="2"/>
      <c r="Y85" s="2"/>
      <c r="Z85" s="2"/>
    </row>
    <row r="86" customFormat="false" ht="15" hidden="false" customHeight="false" outlineLevel="0" collapsed="false">
      <c r="A86" s="2"/>
      <c r="B86" s="2"/>
      <c r="C86" s="2"/>
      <c r="D86" s="2"/>
      <c r="E86" s="2"/>
      <c r="F86" s="2"/>
      <c r="G86" s="2"/>
      <c r="H86" s="2"/>
      <c r="I86" s="2"/>
      <c r="J86" s="2"/>
      <c r="K86" s="2"/>
      <c r="L86" s="2"/>
      <c r="M86" s="2"/>
      <c r="N86" s="2"/>
      <c r="O86" s="2"/>
      <c r="P86" s="2"/>
      <c r="Q86" s="2"/>
      <c r="R86" s="2"/>
      <c r="S86" s="2"/>
      <c r="T86" s="2"/>
      <c r="U86" s="2"/>
      <c r="V86" s="2"/>
      <c r="W86" s="2"/>
      <c r="X86" s="2"/>
      <c r="Y86" s="2"/>
      <c r="Z86" s="2"/>
    </row>
    <row r="87" customFormat="false" ht="15" hidden="false" customHeight="false" outlineLevel="0" collapsed="false">
      <c r="A87" s="2"/>
      <c r="B87" s="2"/>
      <c r="C87" s="2"/>
      <c r="D87" s="2"/>
      <c r="E87" s="2"/>
      <c r="F87" s="2"/>
      <c r="G87" s="2"/>
      <c r="H87" s="2"/>
      <c r="I87" s="2"/>
      <c r="J87" s="2"/>
      <c r="K87" s="2"/>
      <c r="L87" s="2"/>
      <c r="M87" s="2"/>
      <c r="N87" s="2"/>
      <c r="O87" s="2"/>
      <c r="P87" s="2"/>
      <c r="Q87" s="2"/>
      <c r="R87" s="2"/>
      <c r="S87" s="2"/>
      <c r="T87" s="2"/>
      <c r="U87" s="2"/>
      <c r="V87" s="2"/>
      <c r="W87" s="2"/>
      <c r="X87" s="2"/>
      <c r="Y87" s="2"/>
      <c r="Z87" s="2"/>
    </row>
    <row r="88" customFormat="false" ht="15" hidden="false" customHeight="false" outlineLevel="0" collapsed="false">
      <c r="A88" s="2"/>
      <c r="B88" s="2"/>
      <c r="C88" s="2"/>
      <c r="D88" s="2"/>
      <c r="E88" s="2"/>
      <c r="F88" s="2"/>
      <c r="G88" s="2"/>
      <c r="H88" s="2"/>
      <c r="I88" s="2"/>
      <c r="J88" s="2"/>
      <c r="K88" s="2"/>
      <c r="L88" s="2"/>
      <c r="M88" s="2"/>
      <c r="N88" s="2"/>
      <c r="O88" s="2"/>
      <c r="P88" s="2"/>
      <c r="Q88" s="2"/>
      <c r="R88" s="2"/>
      <c r="S88" s="2"/>
      <c r="T88" s="2"/>
      <c r="U88" s="2"/>
      <c r="V88" s="2"/>
      <c r="W88" s="2"/>
      <c r="X88" s="2"/>
      <c r="Y88" s="2"/>
      <c r="Z88" s="2"/>
    </row>
    <row r="89" customFormat="false" ht="15" hidden="false" customHeight="false" outlineLevel="0" collapsed="false">
      <c r="A89" s="2"/>
      <c r="B89" s="2"/>
      <c r="C89" s="2"/>
      <c r="D89" s="2"/>
      <c r="E89" s="2"/>
      <c r="F89" s="2"/>
      <c r="G89" s="2"/>
      <c r="H89" s="2"/>
      <c r="I89" s="2"/>
      <c r="J89" s="2"/>
      <c r="K89" s="2"/>
      <c r="L89" s="2"/>
      <c r="M89" s="2"/>
      <c r="N89" s="2"/>
      <c r="O89" s="2"/>
      <c r="P89" s="2"/>
      <c r="Q89" s="2"/>
      <c r="R89" s="2"/>
      <c r="S89" s="2"/>
      <c r="T89" s="2"/>
      <c r="U89" s="2"/>
      <c r="V89" s="2"/>
      <c r="W89" s="2"/>
      <c r="X89" s="2"/>
      <c r="Y89" s="2"/>
      <c r="Z89" s="2"/>
    </row>
    <row r="90" customFormat="false" ht="15" hidden="false" customHeight="false" outlineLevel="0" collapsed="false">
      <c r="A90" s="2"/>
      <c r="B90" s="2"/>
      <c r="C90" s="2"/>
      <c r="D90" s="2"/>
      <c r="E90" s="2"/>
      <c r="F90" s="2"/>
      <c r="G90" s="2"/>
      <c r="H90" s="2"/>
      <c r="I90" s="2"/>
      <c r="J90" s="2"/>
      <c r="K90" s="2"/>
      <c r="L90" s="2"/>
      <c r="M90" s="2"/>
      <c r="N90" s="2"/>
      <c r="O90" s="2"/>
      <c r="P90" s="2"/>
      <c r="Q90" s="2"/>
      <c r="R90" s="2"/>
      <c r="S90" s="2"/>
      <c r="T90" s="2"/>
      <c r="U90" s="2"/>
      <c r="V90" s="2"/>
      <c r="W90" s="2"/>
      <c r="X90" s="2"/>
      <c r="Y90" s="2"/>
      <c r="Z90" s="2"/>
    </row>
    <row r="91" customFormat="false" ht="15" hidden="false" customHeight="false" outlineLevel="0" collapsed="false">
      <c r="A91" s="2"/>
      <c r="B91" s="2"/>
      <c r="C91" s="2"/>
      <c r="D91" s="2"/>
      <c r="E91" s="2"/>
      <c r="F91" s="2"/>
      <c r="G91" s="2"/>
      <c r="H91" s="2"/>
      <c r="I91" s="2"/>
      <c r="J91" s="2"/>
      <c r="K91" s="2"/>
      <c r="L91" s="2"/>
      <c r="M91" s="2"/>
      <c r="N91" s="2"/>
      <c r="O91" s="2"/>
      <c r="P91" s="2"/>
      <c r="Q91" s="2"/>
      <c r="R91" s="2"/>
      <c r="S91" s="2"/>
      <c r="T91" s="2"/>
      <c r="U91" s="2"/>
      <c r="V91" s="2"/>
      <c r="W91" s="2"/>
      <c r="X91" s="2"/>
      <c r="Y91" s="2"/>
      <c r="Z91" s="2"/>
    </row>
    <row r="92" customFormat="false" ht="15" hidden="false" customHeight="false" outlineLevel="0" collapsed="false">
      <c r="A92" s="2"/>
      <c r="B92" s="2"/>
      <c r="C92" s="2"/>
      <c r="D92" s="2"/>
      <c r="E92" s="2"/>
      <c r="F92" s="2"/>
      <c r="G92" s="2"/>
      <c r="H92" s="2"/>
      <c r="I92" s="2"/>
      <c r="J92" s="2"/>
      <c r="K92" s="2"/>
      <c r="L92" s="2"/>
      <c r="M92" s="2"/>
      <c r="N92" s="2"/>
      <c r="O92" s="2"/>
      <c r="P92" s="2"/>
      <c r="Q92" s="2"/>
      <c r="R92" s="2"/>
      <c r="S92" s="2"/>
      <c r="T92" s="2"/>
      <c r="U92" s="2"/>
      <c r="V92" s="2"/>
      <c r="W92" s="2"/>
      <c r="X92" s="2"/>
      <c r="Y92" s="2"/>
      <c r="Z92" s="2"/>
    </row>
    <row r="93" customFormat="false" ht="15" hidden="false" customHeight="false" outlineLevel="0" collapsed="false">
      <c r="A93" s="2"/>
      <c r="B93" s="2"/>
      <c r="C93" s="2"/>
      <c r="D93" s="2"/>
      <c r="E93" s="2"/>
      <c r="F93" s="2"/>
      <c r="G93" s="2"/>
      <c r="H93" s="2"/>
      <c r="I93" s="2"/>
      <c r="J93" s="2"/>
      <c r="K93" s="2"/>
      <c r="L93" s="2"/>
      <c r="M93" s="2"/>
      <c r="N93" s="2"/>
      <c r="O93" s="2"/>
      <c r="P93" s="2"/>
      <c r="Q93" s="2"/>
      <c r="R93" s="2"/>
      <c r="S93" s="2"/>
      <c r="T93" s="2"/>
      <c r="U93" s="2"/>
      <c r="V93" s="2"/>
      <c r="W93" s="2"/>
      <c r="X93" s="2"/>
      <c r="Y93" s="2"/>
      <c r="Z93" s="2"/>
    </row>
    <row r="94" customFormat="false" ht="15" hidden="false" customHeight="false" outlineLevel="0" collapsed="false">
      <c r="A94" s="2"/>
      <c r="B94" s="2"/>
      <c r="C94" s="2"/>
      <c r="D94" s="2"/>
      <c r="E94" s="2"/>
      <c r="F94" s="2"/>
      <c r="G94" s="2"/>
      <c r="H94" s="2"/>
      <c r="I94" s="2"/>
      <c r="J94" s="2"/>
      <c r="K94" s="2"/>
      <c r="L94" s="2"/>
      <c r="M94" s="2"/>
      <c r="N94" s="2"/>
      <c r="O94" s="2"/>
      <c r="P94" s="2"/>
      <c r="Q94" s="2"/>
      <c r="R94" s="2"/>
      <c r="S94" s="2"/>
      <c r="T94" s="2"/>
      <c r="U94" s="2"/>
      <c r="V94" s="2"/>
      <c r="W94" s="2"/>
      <c r="X94" s="2"/>
      <c r="Y94" s="2"/>
      <c r="Z94" s="2"/>
    </row>
    <row r="95" customFormat="false" ht="15" hidden="false" customHeight="false" outlineLevel="0" collapsed="false">
      <c r="A95" s="2"/>
      <c r="B95" s="2"/>
      <c r="C95" s="2"/>
      <c r="D95" s="2"/>
      <c r="E95" s="2"/>
      <c r="F95" s="2"/>
      <c r="G95" s="2"/>
      <c r="H95" s="2"/>
      <c r="I95" s="2"/>
      <c r="J95" s="2"/>
      <c r="K95" s="2"/>
      <c r="L95" s="2"/>
      <c r="M95" s="2"/>
      <c r="N95" s="2"/>
      <c r="O95" s="2"/>
      <c r="P95" s="2"/>
      <c r="Q95" s="2"/>
      <c r="R95" s="2"/>
      <c r="S95" s="2"/>
      <c r="T95" s="2"/>
      <c r="U95" s="2"/>
      <c r="V95" s="2"/>
      <c r="W95" s="2"/>
      <c r="X95" s="2"/>
      <c r="Y95" s="2"/>
      <c r="Z95" s="2"/>
    </row>
    <row r="96" customFormat="false" ht="15" hidden="false" customHeight="false" outlineLevel="0" collapsed="false">
      <c r="A96" s="2"/>
      <c r="B96" s="2"/>
      <c r="C96" s="2"/>
      <c r="D96" s="2"/>
      <c r="E96" s="2"/>
      <c r="F96" s="2"/>
      <c r="G96" s="2"/>
      <c r="H96" s="2"/>
      <c r="I96" s="2"/>
      <c r="J96" s="2"/>
      <c r="K96" s="2"/>
      <c r="L96" s="2"/>
      <c r="M96" s="2"/>
      <c r="N96" s="2"/>
      <c r="O96" s="2"/>
      <c r="P96" s="2"/>
      <c r="Q96" s="2"/>
      <c r="R96" s="2"/>
      <c r="S96" s="2"/>
      <c r="T96" s="2"/>
      <c r="U96" s="2"/>
      <c r="V96" s="2"/>
      <c r="W96" s="2"/>
      <c r="X96" s="2"/>
      <c r="Y96" s="2"/>
      <c r="Z96" s="2"/>
    </row>
    <row r="97" customFormat="false" ht="15" hidden="false" customHeight="false" outlineLevel="0" collapsed="false">
      <c r="A97" s="2"/>
      <c r="B97" s="2"/>
      <c r="C97" s="2"/>
      <c r="D97" s="2"/>
      <c r="E97" s="2"/>
      <c r="F97" s="2"/>
      <c r="G97" s="2"/>
      <c r="H97" s="2"/>
      <c r="I97" s="2"/>
      <c r="J97" s="2"/>
      <c r="K97" s="2"/>
      <c r="L97" s="2"/>
      <c r="M97" s="2"/>
      <c r="N97" s="2"/>
      <c r="O97" s="2"/>
      <c r="P97" s="2"/>
      <c r="Q97" s="2"/>
      <c r="R97" s="2"/>
      <c r="S97" s="2"/>
      <c r="T97" s="2"/>
      <c r="U97" s="2"/>
      <c r="V97" s="2"/>
      <c r="W97" s="2"/>
      <c r="X97" s="2"/>
      <c r="Y97" s="2"/>
      <c r="Z97" s="2"/>
    </row>
    <row r="98" customFormat="false" ht="15" hidden="false" customHeight="false" outlineLevel="0" collapsed="false">
      <c r="A98" s="2"/>
      <c r="B98" s="2"/>
      <c r="C98" s="2"/>
      <c r="D98" s="2"/>
      <c r="E98" s="2"/>
      <c r="F98" s="2"/>
      <c r="G98" s="2"/>
      <c r="H98" s="2"/>
      <c r="I98" s="2"/>
      <c r="J98" s="2"/>
      <c r="K98" s="2"/>
      <c r="L98" s="2"/>
      <c r="M98" s="2"/>
      <c r="N98" s="2"/>
      <c r="O98" s="2"/>
      <c r="P98" s="2"/>
      <c r="Q98" s="2"/>
      <c r="R98" s="2"/>
      <c r="S98" s="2"/>
      <c r="T98" s="2"/>
      <c r="U98" s="2"/>
      <c r="V98" s="2"/>
      <c r="W98" s="2"/>
      <c r="X98" s="2"/>
      <c r="Y98" s="2"/>
      <c r="Z98" s="2"/>
    </row>
    <row r="99" customFormat="false" ht="15" hidden="false" customHeight="false" outlineLevel="0" collapsed="false">
      <c r="A99" s="2"/>
      <c r="B99" s="2"/>
      <c r="C99" s="2"/>
      <c r="D99" s="2"/>
      <c r="E99" s="2"/>
      <c r="F99" s="2"/>
      <c r="G99" s="2"/>
      <c r="H99" s="2"/>
      <c r="I99" s="2"/>
      <c r="J99" s="2"/>
      <c r="K99" s="2"/>
      <c r="L99" s="2"/>
      <c r="M99" s="2"/>
      <c r="N99" s="2"/>
      <c r="O99" s="2"/>
      <c r="P99" s="2"/>
      <c r="Q99" s="2"/>
      <c r="R99" s="2"/>
      <c r="S99" s="2"/>
      <c r="T99" s="2"/>
      <c r="U99" s="2"/>
      <c r="V99" s="2"/>
      <c r="W99" s="2"/>
      <c r="X99" s="2"/>
      <c r="Y99" s="2"/>
      <c r="Z99" s="2"/>
    </row>
    <row r="100" customFormat="false" ht="15" hidden="false" customHeight="false" outlineLevel="0" collapsed="false">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ustomFormat="false" ht="15" hidden="false" customHeight="false" outlineLevel="0" collapsed="false">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ustomFormat="false" ht="15" hidden="false" customHeight="false" outlineLevel="0" collapsed="false">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ustomFormat="false" ht="15" hidden="false" customHeight="false" outlineLevel="0" collapsed="false">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ustomFormat="false" ht="15" hidden="false" customHeight="false" outlineLevel="0" collapsed="false">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ustomFormat="false" ht="15" hidden="false" customHeight="false" outlineLevel="0" collapsed="false">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ustomFormat="false" ht="15" hidden="false" customHeight="false" outlineLevel="0" collapsed="false">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ustomFormat="false" ht="15" hidden="false" customHeight="false" outlineLevel="0" collapsed="false">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ustomFormat="false" ht="15" hidden="false" customHeight="false" outlineLevel="0" collapsed="false">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ustomFormat="false" ht="15" hidden="false" customHeight="false" outlineLevel="0" collapsed="false">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ustomFormat="false" ht="15" hidden="false" customHeight="false" outlineLevel="0" collapsed="false">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ustomFormat="false" ht="15" hidden="false" customHeight="false" outlineLevel="0" collapsed="false">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ustomFormat="false" ht="15" hidden="false" customHeight="false" outlineLevel="0" collapsed="false">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ustomFormat="false" ht="15" hidden="false" customHeight="false" outlineLevel="0" collapsed="false">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ustomFormat="false" ht="15" hidden="false" customHeight="false" outlineLevel="0" collapsed="false">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ustomFormat="false" ht="15" hidden="false" customHeight="false" outlineLevel="0" collapsed="false">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ustomFormat="false" ht="15" hidden="false" customHeight="false" outlineLevel="0" collapsed="false">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ustomFormat="false" ht="15" hidden="false" customHeight="false" outlineLevel="0" collapsed="false">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ustomFormat="false" ht="15" hidden="false" customHeight="false" outlineLevel="0" collapsed="false">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ustomFormat="false" ht="15" hidden="false" customHeight="false" outlineLevel="0" collapsed="false">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ustomFormat="false" ht="15" hidden="false" customHeight="false" outlineLevel="0" collapsed="false">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ustomFormat="false" ht="15" hidden="false" customHeight="false" outlineLevel="0" collapsed="false">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ustomFormat="false" ht="15" hidden="false" customHeight="false" outlineLevel="0" collapsed="false">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ustomFormat="false" ht="15" hidden="false" customHeight="false" outlineLevel="0" collapsed="false">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ustomFormat="false" ht="15" hidden="false" customHeight="false" outlineLevel="0" collapsed="false">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ustomFormat="false" ht="15" hidden="false" customHeight="false" outlineLevel="0" collapsed="false">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ustomFormat="false" ht="15" hidden="false" customHeight="false" outlineLevel="0" collapsed="false">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ustomFormat="false" ht="15" hidden="false" customHeight="false" outlineLevel="0" collapsed="false">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ustomFormat="false" ht="15" hidden="false" customHeight="false" outlineLevel="0" collapsed="false">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ustomFormat="false" ht="15" hidden="false" customHeight="false" outlineLevel="0" collapsed="false">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ustomFormat="false" ht="15" hidden="false" customHeight="false" outlineLevel="0" collapsed="false">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ustomFormat="false" ht="15" hidden="false" customHeight="false" outlineLevel="0" collapsed="false">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ustomFormat="false" ht="15" hidden="false" customHeight="false" outlineLevel="0" collapsed="false">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ustomFormat="false" ht="15" hidden="false" customHeight="false" outlineLevel="0" collapsed="false">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ustomFormat="false" ht="15" hidden="false" customHeight="false" outlineLevel="0" collapsed="false">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ustomFormat="false" ht="15" hidden="false" customHeight="false" outlineLevel="0" collapsed="false">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ustomFormat="false" ht="15" hidden="false" customHeight="false" outlineLevel="0" collapsed="false">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ustomFormat="false" ht="15" hidden="false" customHeight="false" outlineLevel="0" collapsed="false">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ustomFormat="false" ht="15" hidden="false" customHeight="false" outlineLevel="0" collapsed="false">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ustomFormat="false" ht="15" hidden="false" customHeight="false" outlineLevel="0" collapsed="false">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ustomFormat="false" ht="15" hidden="false" customHeight="false" outlineLevel="0" collapsed="false">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ustomFormat="false" ht="15" hidden="false" customHeight="false" outlineLevel="0" collapsed="false">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ustomFormat="false" ht="15" hidden="false" customHeight="false" outlineLevel="0" collapsed="false">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ustomFormat="false" ht="15" hidden="false" customHeight="false" outlineLevel="0" collapsed="false">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ustomFormat="false" ht="15" hidden="false" customHeight="false" outlineLevel="0" collapsed="false">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ustomFormat="false" ht="15" hidden="false" customHeight="false" outlineLevel="0" collapsed="false">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ustomFormat="false" ht="15" hidden="false" customHeight="false" outlineLevel="0" collapsed="false">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ustomFormat="false" ht="15" hidden="false" customHeight="false" outlineLevel="0" collapsed="false">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ustomFormat="false" ht="15" hidden="false" customHeight="false" outlineLevel="0" collapsed="false">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ustomFormat="false" ht="15" hidden="false" customHeight="false" outlineLevel="0" collapsed="false">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ustomFormat="false" ht="15" hidden="false" customHeight="false" outlineLevel="0" collapsed="false">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ustomFormat="false" ht="15" hidden="false" customHeight="false" outlineLevel="0" collapsed="false">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ustomFormat="false" ht="15" hidden="false" customHeight="false" outlineLevel="0" collapsed="false">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ustomFormat="false" ht="15" hidden="false" customHeight="false" outlineLevel="0" collapsed="false">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ustomFormat="false" ht="15" hidden="false" customHeight="false" outlineLevel="0" collapsed="false">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ustomFormat="false" ht="15" hidden="false" customHeight="false" outlineLevel="0" collapsed="false">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ustomFormat="false" ht="15" hidden="false" customHeight="false" outlineLevel="0" collapsed="false">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ustomFormat="false" ht="15" hidden="false" customHeight="false" outlineLevel="0" collapsed="false">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ustomFormat="false" ht="15" hidden="false" customHeight="false" outlineLevel="0" collapsed="false">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ustomFormat="false" ht="15" hidden="false" customHeight="false" outlineLevel="0" collapsed="false">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ustomFormat="false" ht="15" hidden="false" customHeight="false" outlineLevel="0" collapsed="false">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ustomFormat="false" ht="15" hidden="false" customHeight="false" outlineLevel="0" collapsed="false">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ustomFormat="false" ht="15" hidden="false" customHeight="false" outlineLevel="0" collapsed="false">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ustomFormat="false" ht="15" hidden="false" customHeight="false" outlineLevel="0" collapsed="false">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ustomFormat="false" ht="15" hidden="false" customHeight="false" outlineLevel="0" collapsed="false">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ustomFormat="false" ht="15" hidden="false" customHeight="false" outlineLevel="0" collapsed="false">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ustomFormat="false" ht="15" hidden="false" customHeight="false" outlineLevel="0" collapsed="false">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ustomFormat="false" ht="15" hidden="false" customHeight="false" outlineLevel="0" collapsed="false">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ustomFormat="false" ht="15" hidden="false" customHeight="false" outlineLevel="0" collapsed="false">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ustomFormat="false" ht="15" hidden="false" customHeight="false" outlineLevel="0" collapsed="false">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Format="false" ht="15" hidden="false" customHeight="false" outlineLevel="0" collapsed="false">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ustomFormat="false" ht="15" hidden="false" customHeight="false" outlineLevel="0" collapsed="false">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ustomFormat="false" ht="15" hidden="false" customHeight="false" outlineLevel="0" collapsed="false">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ustomFormat="false" ht="15" hidden="false" customHeight="false" outlineLevel="0" collapsed="false">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ustomFormat="false" ht="15" hidden="false" customHeight="false" outlineLevel="0" collapsed="false">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ustomFormat="false" ht="15" hidden="false" customHeight="false" outlineLevel="0" collapsed="false">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ustomFormat="false" ht="15" hidden="false" customHeight="false" outlineLevel="0" collapsed="false">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ustomFormat="false" ht="15" hidden="false" customHeight="false" outlineLevel="0" collapsed="false">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ustomFormat="false" ht="15" hidden="false" customHeight="false" outlineLevel="0" collapsed="false">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ustomFormat="false" ht="15" hidden="false" customHeight="fals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ustomFormat="false" ht="15" hidden="false" customHeight="false" outlineLevel="0" collapsed="false">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ustomFormat="false" ht="15" hidden="false" customHeight="false" outlineLevel="0" collapsed="false">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ustomFormat="false" ht="15" hidden="false" customHeight="false" outlineLevel="0" collapsed="false">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ustomFormat="false" ht="15" hidden="false" customHeight="false" outlineLevel="0" collapsed="false">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ustomFormat="false" ht="15" hidden="false" customHeight="false" outlineLevel="0" collapsed="false">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ustomFormat="false" ht="15" hidden="false" customHeight="false" outlineLevel="0" collapsed="false">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ustomFormat="false" ht="15" hidden="false" customHeight="false" outlineLevel="0" collapsed="false">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ustomFormat="false" ht="15" hidden="false" customHeight="false" outlineLevel="0" collapsed="false">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ustomFormat="false" ht="15" hidden="false" customHeight="false" outlineLevel="0" collapsed="false">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Format="false" ht="15" hidden="false" customHeight="false" outlineLevel="0" collapsed="false">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ustomFormat="false" ht="15" hidden="false" customHeight="false" outlineLevel="0" collapsed="false">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ustomFormat="false" ht="15" hidden="false" customHeight="false" outlineLevel="0" collapsed="false">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ustomFormat="false" ht="15" hidden="false" customHeight="false" outlineLevel="0" collapsed="false">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ustomFormat="false" ht="15" hidden="false" customHeight="false" outlineLevel="0" collapsed="false">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ustomFormat="false" ht="15" hidden="false" customHeight="false" outlineLevel="0" collapsed="false">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 hidden="false" customHeight="false" outlineLevel="0" collapsed="false">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ustomFormat="false" ht="15" hidden="false" customHeight="false" outlineLevel="0" collapsed="false">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Format="false" ht="15" hidden="false" customHeight="false" outlineLevel="0" collapsed="false">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ustomFormat="false" ht="15" hidden="false" customHeight="false" outlineLevel="0" collapsed="false">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ustomFormat="false" ht="15" hidden="false" customHeight="false" outlineLevel="0" collapsed="false">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ustomFormat="false" ht="15" hidden="false" customHeight="false" outlineLevel="0" collapsed="false">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ustomFormat="false" ht="15" hidden="false" customHeight="false" outlineLevel="0" collapsed="false">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ustomFormat="false" ht="15" hidden="false" customHeight="false" outlineLevel="0" collapsed="false">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ustomFormat="false" ht="15" hidden="false" customHeight="false" outlineLevel="0" collapsed="false">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ustomFormat="false" ht="15" hidden="false" customHeight="false" outlineLevel="0" collapsed="false">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ustomFormat="false" ht="15" hidden="false" customHeight="false" outlineLevel="0" collapsed="false">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ustomFormat="false" ht="15" hidden="false" customHeight="false" outlineLevel="0" collapsed="false">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ustomFormat="false" ht="15" hidden="false" customHeight="false" outlineLevel="0" collapsed="false">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ustomFormat="false" ht="15" hidden="false" customHeight="fals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ustomFormat="false" ht="15" hidden="false" customHeight="fals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ustomFormat="false" ht="15" hidden="false" customHeight="fals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 hidden="false" customHeight="false" outlineLevel="0" collapsed="false">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ustomFormat="false" ht="15" hidden="false" customHeight="false" outlineLevel="0" collapsed="false">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 hidden="false" customHeight="false" outlineLevel="0" collapsed="false">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 hidden="false" customHeight="false" outlineLevel="0" collapsed="false">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 hidden="false" customHeight="false" outlineLevel="0" collapsed="false">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 hidden="false" customHeight="false" outlineLevel="0" collapsed="false">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 hidden="false" customHeight="false" outlineLevel="0" collapsed="false">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 hidden="false" customHeight="false" outlineLevel="0" collapsed="false">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 hidden="false" customHeight="false" outlineLevel="0" collapsed="false">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 hidden="false" customHeight="false" outlineLevel="0" collapsed="false">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ustomFormat="false" ht="15" hidden="false" customHeight="false" outlineLevel="0" collapsed="false">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ustomFormat="false" ht="15" hidden="false" customHeight="fals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 hidden="false" customHeight="false" outlineLevel="0" collapsed="false">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29"/>
  <sheetViews>
    <sheetView showFormulas="false" showGridLines="true" showRowColHeaders="true" showZeros="true" rightToLeft="false" tabSelected="true" showOutlineSymbols="true" defaultGridColor="true" view="normal" topLeftCell="A16" colorId="64" zoomScale="100" zoomScaleNormal="100" zoomScalePageLayoutView="100" workbookViewId="0">
      <selection pane="topLeft" activeCell="A22" activeCellId="0" sqref="A22"/>
    </sheetView>
  </sheetViews>
  <sheetFormatPr defaultColWidth="11.4296875" defaultRowHeight="15" zeroHeight="false" outlineLevelRow="0" outlineLevelCol="0"/>
  <cols>
    <col collapsed="false" customWidth="true" hidden="false" outlineLevel="0" max="1" min="1" style="17" width="46.85"/>
    <col collapsed="false" customWidth="true" hidden="false" outlineLevel="0" max="2" min="2" style="17" width="21.05"/>
    <col collapsed="false" customWidth="true" hidden="false" outlineLevel="0" max="3" min="3" style="17" width="13.28"/>
    <col collapsed="false" customWidth="true" hidden="false" outlineLevel="0" max="4" min="4" style="17" width="14.85"/>
    <col collapsed="false" customWidth="true" hidden="false" outlineLevel="0" max="5" min="5" style="17" width="22.43"/>
    <col collapsed="false" customWidth="false" hidden="false" outlineLevel="0" max="1024" min="6" style="17" width="11.43"/>
  </cols>
  <sheetData>
    <row r="1" customFormat="false" ht="15" hidden="false" customHeight="true" outlineLevel="0" collapsed="false">
      <c r="A1" s="18" t="s">
        <v>37</v>
      </c>
    </row>
    <row r="2" customFormat="false" ht="13.5" hidden="false" customHeight="false" outlineLevel="0" collapsed="false"/>
    <row r="3" customFormat="false" ht="13.8" hidden="false" customHeight="false" outlineLevel="0" collapsed="false">
      <c r="A3" s="19" t="s">
        <v>38</v>
      </c>
      <c r="B3" s="20" t="s">
        <v>39</v>
      </c>
      <c r="D3" s="0"/>
      <c r="E3" s="0"/>
    </row>
    <row r="4" customFormat="false" ht="12.8" hidden="false" customHeight="false" outlineLevel="0" collapsed="false">
      <c r="A4" s="17" t="s">
        <v>40</v>
      </c>
      <c r="B4" s="20" t="s">
        <v>41</v>
      </c>
    </row>
    <row r="5" customFormat="false" ht="13.8" hidden="false" customHeight="false" outlineLevel="0" collapsed="false">
      <c r="A5" s="21" t="s">
        <v>42</v>
      </c>
      <c r="B5" s="20" t="s">
        <v>43</v>
      </c>
    </row>
    <row r="6" customFormat="false" ht="13.8" hidden="false" customHeight="false" outlineLevel="0" collapsed="false">
      <c r="A6" s="21" t="s">
        <v>44</v>
      </c>
      <c r="B6" s="20" t="s">
        <v>45</v>
      </c>
    </row>
    <row r="7" customFormat="false" ht="13.5" hidden="false" customHeight="false" outlineLevel="0" collapsed="false"/>
    <row r="8" customFormat="false" ht="13.8" hidden="false" customHeight="false" outlineLevel="0" collapsed="false">
      <c r="A8" s="20" t="s">
        <v>46</v>
      </c>
      <c r="B8" s="20"/>
      <c r="C8" s="0"/>
      <c r="D8" s="0"/>
      <c r="E8" s="20"/>
    </row>
    <row r="9" customFormat="false" ht="13.8" hidden="false" customHeight="false" outlineLevel="0" collapsed="false">
      <c r="A9" s="22" t="s">
        <v>47</v>
      </c>
      <c r="B9" s="23" t="s">
        <v>48</v>
      </c>
    </row>
    <row r="10" customFormat="false" ht="12.8" hidden="false" customHeight="false" outlineLevel="0" collapsed="false">
      <c r="A10" s="17" t="s">
        <v>49</v>
      </c>
      <c r="B10" s="23" t="n">
        <v>54</v>
      </c>
    </row>
    <row r="11" customFormat="false" ht="13.8" hidden="false" customHeight="false" outlineLevel="0" collapsed="false">
      <c r="A11" s="24" t="s">
        <v>50</v>
      </c>
    </row>
    <row r="12" customFormat="false" ht="13.8" hidden="false" customHeight="false" outlineLevel="0" collapsed="false">
      <c r="A12" s="22" t="s">
        <v>51</v>
      </c>
      <c r="B12" s="23" t="n">
        <v>162</v>
      </c>
    </row>
    <row r="13" customFormat="false" ht="13.8" hidden="false" customHeight="false" outlineLevel="0" collapsed="false">
      <c r="A13" s="22" t="s">
        <v>52</v>
      </c>
      <c r="B13" s="23" t="n">
        <v>5</v>
      </c>
    </row>
    <row r="14" customFormat="false" ht="13.8" hidden="false" customHeight="false" outlineLevel="0" collapsed="false">
      <c r="A14" s="22" t="s">
        <v>53</v>
      </c>
      <c r="B14" s="23" t="n">
        <v>1</v>
      </c>
    </row>
    <row r="15" customFormat="false" ht="13.8" hidden="false" customHeight="false" outlineLevel="0" collapsed="false">
      <c r="A15" s="22" t="s">
        <v>54</v>
      </c>
      <c r="B15" s="23" t="n">
        <v>0.2</v>
      </c>
    </row>
    <row r="16" customFormat="false" ht="13.8" hidden="false" customHeight="false" outlineLevel="0" collapsed="false">
      <c r="A16" s="22" t="s">
        <v>55</v>
      </c>
      <c r="B16" s="23" t="n">
        <v>5</v>
      </c>
    </row>
    <row r="17" customFormat="false" ht="13.5" hidden="false" customHeight="false" outlineLevel="0" collapsed="false"/>
    <row r="18" customFormat="false" ht="13.5" hidden="false" customHeight="false" outlineLevel="0" collapsed="false">
      <c r="A18" s="20" t="s">
        <v>56</v>
      </c>
    </row>
    <row r="19" customFormat="false" ht="13.8" hidden="false" customHeight="false" outlineLevel="0" collapsed="false">
      <c r="A19" s="17" t="s">
        <v>57</v>
      </c>
      <c r="B19" s="17" t="s">
        <v>58</v>
      </c>
      <c r="C19" s="0"/>
      <c r="D19" s="0"/>
      <c r="E19" s="0"/>
    </row>
    <row r="20" customFormat="false" ht="13.8" hidden="false" customHeight="false" outlineLevel="0" collapsed="false">
      <c r="A20" s="17" t="s">
        <v>59</v>
      </c>
      <c r="B20" s="23" t="n">
        <v>100</v>
      </c>
      <c r="C20" s="0"/>
      <c r="D20" s="0"/>
      <c r="E20" s="0"/>
    </row>
    <row r="21" customFormat="false" ht="13.8" hidden="false" customHeight="false" outlineLevel="0" collapsed="false">
      <c r="A21" s="22" t="s">
        <v>60</v>
      </c>
      <c r="B21" s="23" t="s">
        <v>61</v>
      </c>
    </row>
    <row r="22" customFormat="false" ht="15" hidden="false" customHeight="false" outlineLevel="0" collapsed="false">
      <c r="B22" s="23"/>
      <c r="I22" s="25"/>
    </row>
    <row r="23" customFormat="false" ht="13.8" hidden="false" customHeight="false" outlineLevel="0" collapsed="false">
      <c r="A23" s="26" t="s">
        <v>62</v>
      </c>
      <c r="I23" s="25"/>
    </row>
    <row r="24" customFormat="false" ht="13.8" hidden="false" customHeight="false" outlineLevel="0" collapsed="false">
      <c r="A24" s="24" t="s">
        <v>63</v>
      </c>
      <c r="B24" s="27" t="n">
        <v>179.8</v>
      </c>
      <c r="C24" s="0"/>
      <c r="D24" s="0"/>
      <c r="E24" s="0"/>
      <c r="F24" s="0"/>
      <c r="I24" s="25"/>
    </row>
    <row r="25" customFormat="false" ht="13.8" hidden="false" customHeight="false" outlineLevel="0" collapsed="false">
      <c r="A25" s="24" t="s">
        <v>64</v>
      </c>
      <c r="B25" s="27" t="n">
        <v>130.6</v>
      </c>
      <c r="C25" s="0"/>
      <c r="D25" s="0"/>
      <c r="E25" s="0"/>
      <c r="F25" s="0"/>
      <c r="I25" s="25"/>
    </row>
    <row r="26" customFormat="false" ht="13.8" hidden="false" customHeight="false" outlineLevel="0" collapsed="false">
      <c r="A26" s="24" t="s">
        <v>65</v>
      </c>
      <c r="B26" s="27" t="n">
        <v>84.8</v>
      </c>
      <c r="C26" s="0"/>
      <c r="D26" s="0"/>
      <c r="I26" s="25"/>
    </row>
    <row r="27" customFormat="false" ht="13.8" hidden="false" customHeight="false" outlineLevel="0" collapsed="false">
      <c r="A27" s="24" t="s">
        <v>66</v>
      </c>
      <c r="B27" s="27" t="n">
        <v>26</v>
      </c>
      <c r="C27" s="0"/>
      <c r="D27" s="0"/>
      <c r="I27" s="25"/>
    </row>
    <row r="28" customFormat="false" ht="13.8" hidden="false" customHeight="false" outlineLevel="0" collapsed="false">
      <c r="A28" s="24" t="s">
        <v>67</v>
      </c>
      <c r="B28" s="27" t="n">
        <v>3</v>
      </c>
      <c r="C28" s="0"/>
      <c r="D28" s="0"/>
      <c r="I28" s="25"/>
    </row>
    <row r="29" customFormat="false" ht="13.8" hidden="false" customHeight="false" outlineLevel="0" collapsed="false">
      <c r="A29" s="24" t="s">
        <v>68</v>
      </c>
      <c r="B29" s="27" t="n">
        <v>1.2</v>
      </c>
      <c r="D29" s="27"/>
      <c r="I29" s="25"/>
    </row>
    <row r="30" customFormat="false" ht="13.8" hidden="false" customHeight="false" outlineLevel="0" collapsed="false">
      <c r="A30" s="24" t="s">
        <v>69</v>
      </c>
      <c r="B30" s="27" t="n">
        <v>0</v>
      </c>
      <c r="D30" s="27"/>
      <c r="I30" s="25"/>
    </row>
    <row r="31" customFormat="false" ht="13.8" hidden="false" customHeight="false" outlineLevel="0" collapsed="false">
      <c r="A31" s="24" t="s">
        <v>70</v>
      </c>
      <c r="B31" s="27" t="n">
        <v>0</v>
      </c>
      <c r="D31" s="27"/>
      <c r="I31" s="25"/>
    </row>
    <row r="32" customFormat="false" ht="13.8" hidden="false" customHeight="false" outlineLevel="0" collapsed="false">
      <c r="A32" s="24" t="s">
        <v>71</v>
      </c>
      <c r="B32" s="27" t="n">
        <v>8.8</v>
      </c>
      <c r="D32" s="27"/>
      <c r="I32" s="25"/>
    </row>
    <row r="33" customFormat="false" ht="13.8" hidden="false" customHeight="false" outlineLevel="0" collapsed="false">
      <c r="A33" s="24" t="s">
        <v>72</v>
      </c>
      <c r="B33" s="27" t="n">
        <v>25.6</v>
      </c>
      <c r="D33" s="27"/>
      <c r="I33" s="25"/>
    </row>
    <row r="34" customFormat="false" ht="13.8" hidden="false" customHeight="false" outlineLevel="0" collapsed="false">
      <c r="A34" s="24" t="s">
        <v>73</v>
      </c>
      <c r="B34" s="27" t="n">
        <v>186.2</v>
      </c>
      <c r="D34" s="27"/>
      <c r="I34" s="25"/>
    </row>
    <row r="35" customFormat="false" ht="13.8" hidden="false" customHeight="false" outlineLevel="0" collapsed="false">
      <c r="A35" s="24" t="s">
        <v>74</v>
      </c>
      <c r="B35" s="27" t="n">
        <v>104.6</v>
      </c>
      <c r="D35" s="27"/>
      <c r="I35" s="25"/>
    </row>
    <row r="36" customFormat="false" ht="13.8" hidden="false" customHeight="false" outlineLevel="0" collapsed="false">
      <c r="A36" s="24" t="s">
        <v>75</v>
      </c>
      <c r="B36" s="28" t="n">
        <v>840</v>
      </c>
      <c r="I36" s="25"/>
    </row>
    <row r="37" customFormat="false" ht="15" hidden="false" customHeight="false" outlineLevel="0" collapsed="false">
      <c r="I37" s="25"/>
    </row>
    <row r="38" customFormat="false" ht="15" hidden="false" customHeight="false" outlineLevel="0" collapsed="false">
      <c r="I38" s="25"/>
    </row>
    <row r="39" customFormat="false" ht="13.5" hidden="false" customHeight="false" outlineLevel="0" collapsed="false">
      <c r="A39" s="20" t="s">
        <v>76</v>
      </c>
    </row>
    <row r="40" customFormat="false" ht="13.5" hidden="false" customHeight="false" outlineLevel="0" collapsed="false">
      <c r="A40" s="17" t="s">
        <v>77</v>
      </c>
      <c r="B40" s="27" t="s">
        <v>78</v>
      </c>
    </row>
    <row r="41" customFormat="false" ht="12.8" hidden="false" customHeight="false" outlineLevel="0" collapsed="false">
      <c r="A41" s="17" t="s">
        <v>79</v>
      </c>
      <c r="B41" s="27" t="s">
        <v>80</v>
      </c>
    </row>
    <row r="42" customFormat="false" ht="13.8" hidden="false" customHeight="false" outlineLevel="0" collapsed="false">
      <c r="A42" s="17" t="s">
        <v>81</v>
      </c>
      <c r="B42" s="27"/>
      <c r="D42" s="0"/>
      <c r="E42" s="0"/>
    </row>
    <row r="43" customFormat="false" ht="13.5" hidden="false" customHeight="false" outlineLevel="0" collapsed="false">
      <c r="A43" s="17" t="s">
        <v>82</v>
      </c>
      <c r="B43" s="27" t="n">
        <v>0.8</v>
      </c>
    </row>
    <row r="44" customFormat="false" ht="13.5" hidden="false" customHeight="false" outlineLevel="0" collapsed="false">
      <c r="A44" s="17" t="s">
        <v>83</v>
      </c>
      <c r="B44" s="29" t="n">
        <v>0.00115</v>
      </c>
    </row>
    <row r="45" customFormat="false" ht="15" hidden="false" customHeight="false" outlineLevel="0" collapsed="false">
      <c r="A45" s="17" t="s">
        <v>84</v>
      </c>
      <c r="B45" s="27" t="n">
        <v>97</v>
      </c>
      <c r="C45" s="30" t="s">
        <v>85</v>
      </c>
      <c r="D45" s="30"/>
      <c r="E45" s="30"/>
      <c r="F45" s="30"/>
    </row>
    <row r="46" customFormat="false" ht="13.5" hidden="false" customHeight="false" outlineLevel="0" collapsed="false">
      <c r="A46" s="17" t="s">
        <v>86</v>
      </c>
      <c r="B46" s="27"/>
      <c r="C46" s="17" t="s">
        <v>87</v>
      </c>
    </row>
    <row r="47" customFormat="false" ht="13.5" hidden="false" customHeight="false" outlineLevel="0" collapsed="false">
      <c r="A47" s="17" t="s">
        <v>88</v>
      </c>
      <c r="B47" s="27" t="n">
        <v>7.45</v>
      </c>
      <c r="C47" s="30" t="s">
        <v>89</v>
      </c>
      <c r="D47" s="30"/>
      <c r="E47" s="30"/>
      <c r="F47" s="30"/>
    </row>
    <row r="48" customFormat="false" ht="13.5" hidden="false" customHeight="false" outlineLevel="0" collapsed="false">
      <c r="B48" s="31"/>
    </row>
    <row r="49" customFormat="false" ht="13.5" hidden="false" customHeight="false" outlineLevel="0" collapsed="false">
      <c r="A49" s="17" t="s">
        <v>90</v>
      </c>
      <c r="B49" s="32" t="s">
        <v>91</v>
      </c>
    </row>
    <row r="50" customFormat="false" ht="13.8" hidden="false" customHeight="false" outlineLevel="0" collapsed="false">
      <c r="A50" s="21" t="s">
        <v>92</v>
      </c>
      <c r="B50" s="27" t="n">
        <v>300</v>
      </c>
      <c r="C50" s="17" t="s">
        <v>93</v>
      </c>
    </row>
    <row r="51" customFormat="false" ht="12.8" hidden="false" customHeight="false" outlineLevel="0" collapsed="false">
      <c r="A51" s="17" t="s">
        <v>94</v>
      </c>
      <c r="B51" s="27" t="s">
        <v>95</v>
      </c>
    </row>
    <row r="52" customFormat="false" ht="12.8" hidden="false" customHeight="false" outlineLevel="0" collapsed="false">
      <c r="A52" s="17" t="s">
        <v>96</v>
      </c>
      <c r="B52" s="33" t="s">
        <v>97</v>
      </c>
      <c r="C52" s="34"/>
      <c r="D52" s="34"/>
      <c r="E52" s="34"/>
      <c r="F52" s="34"/>
    </row>
    <row r="53" customFormat="false" ht="13.5" hidden="false" customHeight="false" outlineLevel="0" collapsed="false">
      <c r="A53" s="35" t="s">
        <v>98</v>
      </c>
    </row>
    <row r="54" customFormat="false" ht="13.5" hidden="false" customHeight="false" outlineLevel="0" collapsed="false">
      <c r="A54" s="35" t="s">
        <v>99</v>
      </c>
    </row>
    <row r="55" customFormat="false" ht="13.5" hidden="false" customHeight="false" outlineLevel="0" collapsed="false"/>
    <row r="56" customFormat="false" ht="13.8" hidden="false" customHeight="false" outlineLevel="0" collapsed="false">
      <c r="A56" s="3" t="s">
        <v>100</v>
      </c>
    </row>
    <row r="57" customFormat="false" ht="13.8" hidden="false" customHeight="false" outlineLevel="0" collapsed="false">
      <c r="A57" s="0" t="s">
        <v>63</v>
      </c>
      <c r="B57" s="36" t="n">
        <v>25.7251943080879</v>
      </c>
      <c r="C57" s="0"/>
      <c r="D57" s="0"/>
      <c r="E57" s="0"/>
      <c r="F57" s="0"/>
    </row>
    <row r="58" customFormat="false" ht="13.8" hidden="false" customHeight="false" outlineLevel="0" collapsed="false">
      <c r="A58" s="0" t="s">
        <v>64</v>
      </c>
      <c r="B58" s="36" t="n">
        <v>24.5475446428571</v>
      </c>
      <c r="C58" s="0"/>
      <c r="D58" s="0"/>
      <c r="E58" s="0"/>
      <c r="F58" s="0"/>
    </row>
    <row r="59" customFormat="false" ht="13.8" hidden="false" customHeight="false" outlineLevel="0" collapsed="false">
      <c r="A59" s="0" t="s">
        <v>65</v>
      </c>
      <c r="B59" s="36" t="n">
        <v>23.153561827957</v>
      </c>
      <c r="C59" s="0"/>
      <c r="D59" s="0"/>
    </row>
    <row r="60" customFormat="false" ht="13.8" hidden="false" customHeight="false" outlineLevel="0" collapsed="false">
      <c r="A60" s="0" t="s">
        <v>66</v>
      </c>
      <c r="B60" s="36" t="n">
        <v>21.7158189608854</v>
      </c>
      <c r="C60" s="0"/>
      <c r="D60" s="0"/>
    </row>
    <row r="61" customFormat="false" ht="13.8" hidden="false" customHeight="false" outlineLevel="0" collapsed="false">
      <c r="A61" s="0" t="s">
        <v>67</v>
      </c>
      <c r="B61" s="36" t="n">
        <v>15.1702620967742</v>
      </c>
      <c r="C61" s="0"/>
      <c r="D61" s="0"/>
    </row>
    <row r="62" customFormat="false" ht="13.8" hidden="false" customHeight="false" outlineLevel="0" collapsed="false">
      <c r="A62" s="0" t="s">
        <v>68</v>
      </c>
      <c r="B62" s="36" t="n">
        <v>11.7764930555556</v>
      </c>
      <c r="D62" s="36"/>
    </row>
    <row r="63" customFormat="false" ht="13.8" hidden="false" customHeight="false" outlineLevel="0" collapsed="false">
      <c r="A63" s="0" t="s">
        <v>69</v>
      </c>
      <c r="B63" s="36" t="n">
        <v>12.1628696236559</v>
      </c>
      <c r="D63" s="36"/>
    </row>
    <row r="64" customFormat="false" ht="13.8" hidden="false" customHeight="false" outlineLevel="0" collapsed="false">
      <c r="A64" s="0" t="s">
        <v>70</v>
      </c>
      <c r="B64" s="36" t="n">
        <v>14.9097782258065</v>
      </c>
      <c r="D64" s="36"/>
    </row>
    <row r="65" customFormat="false" ht="13.8" hidden="false" customHeight="false" outlineLevel="0" collapsed="false">
      <c r="A65" s="0" t="s">
        <v>71</v>
      </c>
      <c r="B65" s="36" t="n">
        <v>20.5426041666667</v>
      </c>
      <c r="D65" s="36"/>
    </row>
    <row r="66" customFormat="false" ht="13.8" hidden="false" customHeight="false" outlineLevel="0" collapsed="false">
      <c r="A66" s="0" t="s">
        <v>72</v>
      </c>
      <c r="B66" s="36" t="n">
        <v>22.6709005376344</v>
      </c>
    </row>
    <row r="67" customFormat="false" ht="13.8" hidden="false" customHeight="false" outlineLevel="0" collapsed="false">
      <c r="A67" s="0" t="s">
        <v>73</v>
      </c>
      <c r="B67" s="36" t="n">
        <v>22.7466666666667</v>
      </c>
    </row>
    <row r="68" customFormat="false" ht="13.8" hidden="false" customHeight="false" outlineLevel="0" collapsed="false">
      <c r="A68" s="0" t="s">
        <v>74</v>
      </c>
      <c r="B68" s="36" t="n">
        <v>27.6973454301075</v>
      </c>
    </row>
    <row r="69" customFormat="false" ht="13.8" hidden="false" customHeight="false" outlineLevel="0" collapsed="false">
      <c r="A69" s="3" t="s">
        <v>101</v>
      </c>
      <c r="B69" s="17" t="s">
        <v>102</v>
      </c>
    </row>
    <row r="70" customFormat="false" ht="13.5" hidden="false" customHeight="false" outlineLevel="0" collapsed="false"/>
    <row r="71" customFormat="false" ht="13.5" hidden="false" customHeight="false" outlineLevel="0" collapsed="false"/>
    <row r="72" customFormat="false" ht="13.5" hidden="false" customHeight="false" outlineLevel="0" collapsed="false"/>
    <row r="73" customFormat="false" ht="13.5" hidden="false" customHeight="false" outlineLevel="0" collapsed="false">
      <c r="A73" s="20" t="s">
        <v>103</v>
      </c>
      <c r="B73" s="20"/>
    </row>
    <row r="74" customFormat="false" ht="13.5" hidden="false" customHeight="false" outlineLevel="0" collapsed="false">
      <c r="A74" s="17" t="s">
        <v>104</v>
      </c>
    </row>
    <row r="75" customFormat="false" ht="13.5" hidden="false" customHeight="false" outlineLevel="0" collapsed="false">
      <c r="C75" s="37" t="s">
        <v>105</v>
      </c>
    </row>
    <row r="76" customFormat="false" ht="13.5" hidden="false" customHeight="false" outlineLevel="0" collapsed="false">
      <c r="A76" s="17" t="s">
        <v>106</v>
      </c>
      <c r="B76" s="37" t="s">
        <v>107</v>
      </c>
      <c r="C76" s="37" t="s">
        <v>108</v>
      </c>
      <c r="D76" s="37" t="s">
        <v>109</v>
      </c>
      <c r="E76" s="37" t="s">
        <v>110</v>
      </c>
    </row>
    <row r="77" customFormat="false" ht="13.5" hidden="false" customHeight="false" outlineLevel="0" collapsed="false">
      <c r="A77" s="20" t="s">
        <v>111</v>
      </c>
      <c r="B77" s="27"/>
      <c r="C77" s="27"/>
      <c r="D77" s="27"/>
      <c r="E77" s="27"/>
    </row>
    <row r="78" customFormat="false" ht="13.5" hidden="false" customHeight="false" outlineLevel="0" collapsed="false">
      <c r="A78" s="20" t="s">
        <v>112</v>
      </c>
      <c r="B78" s="27"/>
      <c r="C78" s="27"/>
      <c r="D78" s="27"/>
      <c r="E78" s="27"/>
    </row>
    <row r="79" customFormat="false" ht="13.5" hidden="false" customHeight="false" outlineLevel="0" collapsed="false">
      <c r="A79" s="20" t="s">
        <v>113</v>
      </c>
      <c r="B79" s="27"/>
      <c r="C79" s="27"/>
      <c r="D79" s="27"/>
      <c r="E79" s="27"/>
    </row>
    <row r="80" customFormat="false" ht="13.5" hidden="false" customHeight="false" outlineLevel="0" collapsed="false">
      <c r="A80" s="38" t="s">
        <v>114</v>
      </c>
      <c r="B80" s="39"/>
      <c r="C80" s="39"/>
      <c r="D80" s="40"/>
    </row>
    <row r="81" customFormat="false" ht="13.5" hidden="false" customHeight="false" outlineLevel="0" collapsed="false"/>
    <row r="82" customFormat="false" ht="13.5" hidden="false" customHeight="false" outlineLevel="0" collapsed="false"/>
    <row r="83" customFormat="false" ht="13.5" hidden="false" customHeight="false" outlineLevel="0" collapsed="false">
      <c r="A83" s="17" t="s">
        <v>115</v>
      </c>
    </row>
    <row r="84" customFormat="false" ht="13.5" hidden="false" customHeight="false" outlineLevel="0" collapsed="false">
      <c r="C84" s="37" t="s">
        <v>105</v>
      </c>
    </row>
    <row r="85" customFormat="false" ht="13.5" hidden="false" customHeight="false" outlineLevel="0" collapsed="false">
      <c r="A85" s="17" t="s">
        <v>106</v>
      </c>
      <c r="B85" s="37" t="s">
        <v>107</v>
      </c>
      <c r="C85" s="37" t="s">
        <v>108</v>
      </c>
      <c r="D85" s="37" t="s">
        <v>109</v>
      </c>
      <c r="E85" s="37" t="s">
        <v>110</v>
      </c>
    </row>
    <row r="86" customFormat="false" ht="13.5" hidden="false" customHeight="false" outlineLevel="0" collapsed="false">
      <c r="A86" s="20" t="s">
        <v>111</v>
      </c>
      <c r="B86" s="27"/>
      <c r="C86" s="27"/>
      <c r="D86" s="27"/>
      <c r="E86" s="27"/>
    </row>
    <row r="87" customFormat="false" ht="13.5" hidden="false" customHeight="false" outlineLevel="0" collapsed="false">
      <c r="A87" s="20" t="s">
        <v>112</v>
      </c>
      <c r="B87" s="27"/>
      <c r="C87" s="27"/>
      <c r="D87" s="27"/>
      <c r="E87" s="27"/>
    </row>
    <row r="88" customFormat="false" ht="13.5" hidden="false" customHeight="false" outlineLevel="0" collapsed="false">
      <c r="A88" s="20" t="s">
        <v>113</v>
      </c>
      <c r="B88" s="27"/>
      <c r="C88" s="27"/>
      <c r="D88" s="27"/>
      <c r="E88" s="27"/>
    </row>
    <row r="89" customFormat="false" ht="13.5" hidden="false" customHeight="false" outlineLevel="0" collapsed="false">
      <c r="A89" s="38" t="s">
        <v>114</v>
      </c>
      <c r="B89" s="39"/>
      <c r="C89" s="39"/>
      <c r="D89" s="40"/>
    </row>
    <row r="90" customFormat="false" ht="13.5" hidden="false" customHeight="false" outlineLevel="0" collapsed="false"/>
    <row r="91" customFormat="false" ht="13.5" hidden="false" customHeight="false" outlineLevel="0" collapsed="false"/>
    <row r="92" customFormat="false" ht="13.5" hidden="false" customHeight="false" outlineLevel="0" collapsed="false">
      <c r="A92" s="17" t="s">
        <v>116</v>
      </c>
    </row>
    <row r="93" customFormat="false" ht="13.5" hidden="false" customHeight="false" outlineLevel="0" collapsed="false">
      <c r="C93" s="37" t="s">
        <v>105</v>
      </c>
    </row>
    <row r="94" customFormat="false" ht="13.5" hidden="false" customHeight="false" outlineLevel="0" collapsed="false">
      <c r="A94" s="17" t="s">
        <v>106</v>
      </c>
      <c r="B94" s="37" t="s">
        <v>107</v>
      </c>
      <c r="C94" s="37" t="s">
        <v>108</v>
      </c>
      <c r="D94" s="37" t="s">
        <v>109</v>
      </c>
      <c r="E94" s="37" t="s">
        <v>110</v>
      </c>
    </row>
    <row r="95" customFormat="false" ht="13.5" hidden="false" customHeight="false" outlineLevel="0" collapsed="false">
      <c r="A95" s="20" t="s">
        <v>111</v>
      </c>
      <c r="B95" s="27"/>
      <c r="C95" s="27"/>
      <c r="D95" s="27"/>
      <c r="E95" s="27"/>
    </row>
    <row r="96" customFormat="false" ht="13.5" hidden="false" customHeight="false" outlineLevel="0" collapsed="false">
      <c r="A96" s="20" t="s">
        <v>112</v>
      </c>
      <c r="B96" s="27"/>
      <c r="C96" s="27"/>
      <c r="D96" s="27"/>
      <c r="E96" s="27"/>
    </row>
    <row r="97" customFormat="false" ht="13.5" hidden="false" customHeight="false" outlineLevel="0" collapsed="false">
      <c r="A97" s="20" t="s">
        <v>113</v>
      </c>
      <c r="B97" s="27"/>
      <c r="C97" s="27"/>
      <c r="D97" s="27"/>
      <c r="E97" s="27"/>
    </row>
    <row r="98" customFormat="false" ht="13.5" hidden="false" customHeight="false" outlineLevel="0" collapsed="false">
      <c r="A98" s="38" t="s">
        <v>114</v>
      </c>
      <c r="B98" s="39"/>
      <c r="C98" s="39"/>
      <c r="D98" s="40"/>
    </row>
    <row r="99" customFormat="false" ht="13.5" hidden="false" customHeight="false" outlineLevel="0" collapsed="false"/>
    <row r="100" customFormat="false" ht="13.5" hidden="false" customHeight="false" outlineLevel="0" collapsed="false"/>
    <row r="101" customFormat="false" ht="13.5" hidden="false" customHeight="false" outlineLevel="0" collapsed="false">
      <c r="A101" s="17" t="s">
        <v>117</v>
      </c>
    </row>
    <row r="102" customFormat="false" ht="13.5" hidden="false" customHeight="false" outlineLevel="0" collapsed="false">
      <c r="C102" s="37" t="s">
        <v>105</v>
      </c>
    </row>
    <row r="103" customFormat="false" ht="13.5" hidden="false" customHeight="false" outlineLevel="0" collapsed="false">
      <c r="A103" s="17" t="s">
        <v>106</v>
      </c>
      <c r="B103" s="37" t="s">
        <v>107</v>
      </c>
      <c r="C103" s="37" t="s">
        <v>108</v>
      </c>
      <c r="D103" s="37" t="s">
        <v>109</v>
      </c>
      <c r="E103" s="37" t="s">
        <v>110</v>
      </c>
    </row>
    <row r="104" customFormat="false" ht="13.5" hidden="false" customHeight="false" outlineLevel="0" collapsed="false">
      <c r="A104" s="20" t="s">
        <v>111</v>
      </c>
      <c r="B104" s="27"/>
      <c r="C104" s="27"/>
      <c r="D104" s="27"/>
      <c r="E104" s="27"/>
    </row>
    <row r="105" customFormat="false" ht="13.5" hidden="false" customHeight="false" outlineLevel="0" collapsed="false">
      <c r="A105" s="20" t="s">
        <v>112</v>
      </c>
      <c r="B105" s="27"/>
      <c r="C105" s="27"/>
      <c r="D105" s="27"/>
      <c r="E105" s="27"/>
    </row>
    <row r="106" customFormat="false" ht="13.5" hidden="false" customHeight="false" outlineLevel="0" collapsed="false">
      <c r="A106" s="20" t="s">
        <v>113</v>
      </c>
      <c r="B106" s="27"/>
      <c r="C106" s="27"/>
      <c r="D106" s="27"/>
      <c r="E106" s="27"/>
    </row>
    <row r="107" customFormat="false" ht="13.5" hidden="false" customHeight="false" outlineLevel="0" collapsed="false">
      <c r="A107" s="38" t="s">
        <v>114</v>
      </c>
      <c r="B107" s="39"/>
      <c r="C107" s="39"/>
      <c r="D107" s="40"/>
    </row>
    <row r="108" customFormat="false" ht="13.5" hidden="false" customHeight="false" outlineLevel="0" collapsed="false"/>
    <row r="109" customFormat="false" ht="13.5" hidden="false" customHeight="false" outlineLevel="0" collapsed="false"/>
    <row r="110" customFormat="false" ht="13.5" hidden="false" customHeight="false" outlineLevel="0" collapsed="false"/>
    <row r="111" customFormat="false" ht="13.5" hidden="false" customHeight="false" outlineLevel="0" collapsed="false"/>
    <row r="112" customFormat="false" ht="13.5" hidden="false" customHeight="false" outlineLevel="0" collapsed="false"/>
    <row r="113" customFormat="false" ht="13.5" hidden="false" customHeight="false" outlineLevel="0" collapsed="false"/>
    <row r="114" customFormat="false" ht="13.5" hidden="false" customHeight="false" outlineLevel="0" collapsed="false"/>
    <row r="115" customFormat="false" ht="13.5" hidden="false" customHeight="false" outlineLevel="0" collapsed="false"/>
    <row r="116" customFormat="false" ht="13.5" hidden="false" customHeight="false" outlineLevel="0" collapsed="false"/>
    <row r="117" customFormat="false" ht="13.5" hidden="false" customHeight="false" outlineLevel="0" collapsed="false"/>
    <row r="118" customFormat="false" ht="13.5" hidden="false" customHeight="false" outlineLevel="0" collapsed="false"/>
    <row r="119" customFormat="false" ht="13.5" hidden="false" customHeight="false" outlineLevel="0" collapsed="false"/>
    <row r="120" customFormat="false" ht="13.5" hidden="false" customHeight="false" outlineLevel="0" collapsed="false"/>
    <row r="121" customFormat="false" ht="13.5" hidden="false" customHeight="false" outlineLevel="0" collapsed="false"/>
    <row r="122" customFormat="false" ht="13.5" hidden="false" customHeight="false" outlineLevel="0" collapsed="false"/>
    <row r="123" customFormat="false" ht="13.5" hidden="false" customHeight="false" outlineLevel="0" collapsed="false"/>
    <row r="124" customFormat="false" ht="13.5" hidden="false" customHeight="false" outlineLevel="0" collapsed="false"/>
    <row r="125" customFormat="false" ht="13.5" hidden="false" customHeight="false" outlineLevel="0" collapsed="false"/>
    <row r="126" customFormat="false" ht="13.5" hidden="false" customHeight="false" outlineLevel="0" collapsed="false"/>
    <row r="127" customFormat="false" ht="13.5" hidden="false" customHeight="false" outlineLevel="0" collapsed="false"/>
    <row r="128" customFormat="false" ht="13.5" hidden="false" customHeight="false" outlineLevel="0" collapsed="false"/>
    <row r="129" customFormat="false" ht="13.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1" colorId="64" zoomScale="89" zoomScaleNormal="89" zoomScalePageLayoutView="100" workbookViewId="0">
      <selection pane="topLeft" activeCell="A1" activeCellId="0" sqref="A1"/>
    </sheetView>
  </sheetViews>
  <sheetFormatPr defaultColWidth="10.5390625" defaultRowHeight="15" zeroHeight="false" outlineLevelRow="0" outlineLevelCol="0"/>
  <sheetData>
    <row r="1" customFormat="false" ht="15" hidden="false" customHeight="false" outlineLevel="0" collapsed="false">
      <c r="A1" s="41" t="s">
        <v>118</v>
      </c>
    </row>
    <row r="2" customFormat="false" ht="15" hidden="false" customHeight="false" outlineLevel="0" collapsed="false">
      <c r="A2" s="42" t="s">
        <v>119</v>
      </c>
    </row>
    <row r="3" customFormat="false" ht="15" hidden="false" customHeight="false" outlineLevel="0" collapsed="false">
      <c r="A3" s="42" t="s">
        <v>120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296875" defaultRowHeight="15" zeroHeight="false" outlineLevelRow="0" outlineLevelCol="0"/>
  <cols>
    <col collapsed="false" customWidth="true" hidden="false" outlineLevel="0" max="1" min="1" style="0" width="79.85"/>
    <col collapsed="false" customWidth="true" hidden="false" outlineLevel="0" max="6" min="2" style="0" width="11.43"/>
    <col collapsed="false" customWidth="true" hidden="false" outlineLevel="0" max="26" min="7" style="0" width="10.71"/>
  </cols>
  <sheetData>
    <row r="1" customFormat="false" ht="15" hidden="false" customHeight="true" outlineLevel="0" collapsed="false">
      <c r="A1" s="43" t="s">
        <v>121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9" zoomScaleNormal="89"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296875" defaultRowHeight="15" zeroHeight="false" outlineLevelRow="0" outlineLevelCol="0"/>
  <cols>
    <col collapsed="false" customWidth="true" hidden="false" outlineLevel="0" max="2" min="1" style="0" width="11.43"/>
    <col collapsed="false" customWidth="true" hidden="false" outlineLevel="0" max="3" min="3" style="0" width="25.72"/>
    <col collapsed="false" customWidth="true" hidden="false" outlineLevel="0" max="10" min="4" style="0" width="12.71"/>
    <col collapsed="false" customWidth="true" hidden="false" outlineLevel="0" max="11" min="11" style="0" width="25.72"/>
    <col collapsed="false" customWidth="true" hidden="false" outlineLevel="0" max="17" min="12" style="0" width="12.71"/>
    <col collapsed="false" customWidth="true" hidden="false" outlineLevel="0" max="26" min="18" style="0" width="10.71"/>
  </cols>
  <sheetData>
    <row r="1" customFormat="false" ht="15" hidden="false" customHeight="false" outlineLevel="0" collapsed="false">
      <c r="A1" s="1" t="s">
        <v>122</v>
      </c>
      <c r="B1" s="2"/>
      <c r="C1" s="44" t="s">
        <v>123</v>
      </c>
      <c r="D1" s="3"/>
      <c r="E1" s="2"/>
      <c r="F1" s="44" t="s">
        <v>124</v>
      </c>
      <c r="G1" s="2"/>
      <c r="H1" s="2"/>
      <c r="I1" s="2"/>
      <c r="J1" s="2"/>
      <c r="K1" s="2"/>
      <c r="L1" s="2"/>
      <c r="M1" s="2"/>
      <c r="N1" s="2"/>
      <c r="O1" s="2"/>
      <c r="P1" s="2"/>
      <c r="Q1" s="2"/>
      <c r="R1" s="2"/>
      <c r="S1" s="2"/>
      <c r="T1" s="2"/>
      <c r="U1" s="2"/>
      <c r="V1" s="2"/>
      <c r="W1" s="2"/>
      <c r="X1" s="2"/>
      <c r="Y1" s="2"/>
      <c r="Z1" s="2"/>
    </row>
    <row r="2" customFormat="false" ht="15" hidden="false" customHeight="false" outlineLevel="0" collapsed="false">
      <c r="A2" s="45" t="s">
        <v>125</v>
      </c>
      <c r="B2" s="44"/>
      <c r="C2" s="44"/>
      <c r="D2" s="44"/>
      <c r="E2" s="2"/>
      <c r="F2" s="2"/>
      <c r="G2" s="2"/>
      <c r="H2" s="2"/>
      <c r="I2" s="2"/>
      <c r="J2" s="2"/>
      <c r="K2" s="2"/>
      <c r="L2" s="2"/>
      <c r="M2" s="2"/>
      <c r="N2" s="2"/>
      <c r="O2" s="2"/>
      <c r="P2" s="2"/>
      <c r="Q2" s="2"/>
      <c r="R2" s="2"/>
      <c r="S2" s="2"/>
      <c r="T2" s="2"/>
      <c r="U2" s="2"/>
      <c r="V2" s="2"/>
      <c r="W2" s="2"/>
      <c r="X2" s="2"/>
      <c r="Y2" s="2"/>
      <c r="Z2" s="2"/>
    </row>
    <row r="3" customFormat="false" ht="15" hidden="false" customHeight="false" outlineLevel="0" collapsed="false">
      <c r="A3" s="2"/>
      <c r="B3" s="2"/>
      <c r="C3" s="3"/>
      <c r="D3" s="3"/>
      <c r="E3" s="2"/>
      <c r="F3" s="2"/>
      <c r="G3" s="2"/>
      <c r="H3" s="2"/>
      <c r="I3" s="2"/>
      <c r="J3" s="2"/>
      <c r="K3" s="2"/>
      <c r="L3" s="2"/>
      <c r="M3" s="2"/>
      <c r="N3" s="2"/>
      <c r="O3" s="2"/>
      <c r="P3" s="2"/>
      <c r="Q3" s="2"/>
      <c r="R3" s="2"/>
      <c r="S3" s="2"/>
      <c r="T3" s="2"/>
      <c r="U3" s="2"/>
      <c r="V3" s="2"/>
      <c r="W3" s="2"/>
      <c r="X3" s="2"/>
      <c r="Y3" s="2"/>
      <c r="Z3" s="2"/>
    </row>
    <row r="4" customFormat="false" ht="15" hidden="false" customHeight="false" outlineLevel="0" collapsed="false">
      <c r="A4" s="2"/>
      <c r="B4" s="2"/>
      <c r="C4" s="46" t="s">
        <v>126</v>
      </c>
      <c r="D4" s="47"/>
      <c r="E4" s="47"/>
      <c r="F4" s="47"/>
      <c r="G4" s="47"/>
      <c r="H4" s="47"/>
      <c r="I4" s="48"/>
      <c r="J4" s="2"/>
      <c r="K4" s="49" t="s">
        <v>127</v>
      </c>
      <c r="L4" s="50"/>
      <c r="M4" s="50"/>
      <c r="N4" s="50"/>
      <c r="O4" s="50"/>
      <c r="P4" s="50"/>
      <c r="Q4" s="51"/>
      <c r="R4" s="2"/>
      <c r="S4" s="2"/>
      <c r="T4" s="2"/>
      <c r="U4" s="2"/>
      <c r="V4" s="2"/>
      <c r="W4" s="2"/>
      <c r="X4" s="2"/>
      <c r="Y4" s="2"/>
      <c r="Z4" s="2"/>
    </row>
    <row r="5" customFormat="false" ht="45" hidden="false" customHeight="true" outlineLevel="0" collapsed="false">
      <c r="A5" s="52" t="s">
        <v>128</v>
      </c>
      <c r="B5" s="52" t="s">
        <v>129</v>
      </c>
      <c r="C5" s="52" t="s">
        <v>130</v>
      </c>
      <c r="D5" s="52" t="s">
        <v>131</v>
      </c>
      <c r="E5" s="52" t="s">
        <v>132</v>
      </c>
      <c r="F5" s="52" t="s">
        <v>133</v>
      </c>
      <c r="G5" s="52" t="s">
        <v>134</v>
      </c>
      <c r="H5" s="52" t="s">
        <v>135</v>
      </c>
      <c r="I5" s="52" t="s">
        <v>136</v>
      </c>
      <c r="J5" s="2"/>
      <c r="K5" s="52" t="s">
        <v>130</v>
      </c>
      <c r="L5" s="52" t="s">
        <v>131</v>
      </c>
      <c r="M5" s="52" t="s">
        <v>132</v>
      </c>
      <c r="N5" s="52" t="s">
        <v>133</v>
      </c>
      <c r="O5" s="52" t="s">
        <v>134</v>
      </c>
      <c r="P5" s="52" t="s">
        <v>135</v>
      </c>
      <c r="Q5" s="52" t="s">
        <v>136</v>
      </c>
      <c r="R5" s="2"/>
      <c r="S5" s="2"/>
      <c r="T5" s="2"/>
      <c r="U5" s="2"/>
      <c r="V5" s="2"/>
      <c r="W5" s="2"/>
      <c r="X5" s="2"/>
      <c r="Y5" s="2"/>
      <c r="Z5" s="2"/>
    </row>
    <row r="6" customFormat="false" ht="15" hidden="false" customHeight="true" outlineLevel="0" collapsed="false">
      <c r="A6" s="53" t="n">
        <v>1</v>
      </c>
      <c r="B6" s="54"/>
      <c r="C6" s="55" t="s">
        <v>137</v>
      </c>
      <c r="D6" s="56"/>
      <c r="E6" s="56"/>
      <c r="F6" s="57"/>
      <c r="G6" s="58" t="n">
        <f aca="false">IF(D6=0,0,IF(E6=0,0,MAX(E6-D6)))</f>
        <v>0</v>
      </c>
      <c r="H6" s="58" t="n">
        <f aca="false">IF(E6=0,0,IF(F6=0,0,MAX(F6-E6)))</f>
        <v>0</v>
      </c>
      <c r="I6" s="58" t="n">
        <f aca="false">IF(F6=0,0,IF(D6=0,0,MAX(F6-D6)))</f>
        <v>0</v>
      </c>
      <c r="J6" s="2"/>
      <c r="K6" s="59" t="str">
        <f aca="false">C6</f>
        <v>BIO BASILIO</v>
      </c>
      <c r="L6" s="60" t="n">
        <v>44370</v>
      </c>
      <c r="M6" s="61" t="n">
        <v>44471</v>
      </c>
      <c r="N6" s="62" t="n">
        <v>44505</v>
      </c>
      <c r="O6" s="58" t="n">
        <f aca="false">IF(L6=0,0,IF(M6=0,0,MAX(M6-L6)))</f>
        <v>101</v>
      </c>
      <c r="P6" s="58" t="n">
        <f aca="false">IF(M6=0,0,IF(N6=0,0,MAX(N6-M6)))</f>
        <v>34</v>
      </c>
      <c r="Q6" s="58" t="n">
        <f aca="false">IF(L6=0,0,IF(N6=0,0,MAX(N6-L6)))</f>
        <v>135</v>
      </c>
      <c r="R6" s="2"/>
      <c r="S6" s="2"/>
      <c r="T6" s="2"/>
      <c r="U6" s="2"/>
      <c r="V6" s="2"/>
      <c r="W6" s="2"/>
      <c r="X6" s="2"/>
      <c r="Y6" s="2"/>
      <c r="Z6" s="2"/>
    </row>
    <row r="7" customFormat="false" ht="15" hidden="false" customHeight="true" outlineLevel="0" collapsed="false">
      <c r="A7" s="53" t="n">
        <v>2</v>
      </c>
      <c r="B7" s="54"/>
      <c r="C7" s="63" t="s">
        <v>138</v>
      </c>
      <c r="D7" s="56"/>
      <c r="E7" s="56"/>
      <c r="F7" s="57"/>
      <c r="G7" s="58" t="n">
        <f aca="false">IF(D7=0,0,IF(E7=0,0,MAX(E7-D7)))</f>
        <v>0</v>
      </c>
      <c r="H7" s="58" t="n">
        <f aca="false">IF(E7=0,0,IF(F7=0,0,MAX(F7-E7)))</f>
        <v>0</v>
      </c>
      <c r="I7" s="58" t="n">
        <f aca="false">IF(F7=0,0,IF(D7=0,0,MAX(F7-D7)))</f>
        <v>0</v>
      </c>
      <c r="J7" s="2"/>
      <c r="K7" s="59" t="str">
        <f aca="false">C7</f>
        <v>Klein Titanio</v>
      </c>
      <c r="L7" s="60" t="n">
        <v>44370</v>
      </c>
      <c r="M7" s="64" t="n">
        <v>44460</v>
      </c>
      <c r="N7" s="65" t="n">
        <v>44504</v>
      </c>
      <c r="O7" s="58" t="n">
        <f aca="false">IF(L7=0,0,IF(M7=0,0,MAX(M7-L7)))</f>
        <v>90</v>
      </c>
      <c r="P7" s="58" t="n">
        <f aca="false">IF(M7=0,0,IF(N7=0,0,MAX(N7-M7)))</f>
        <v>44</v>
      </c>
      <c r="Q7" s="58" t="n">
        <f aca="false">IF(L7=0,0,IF(N7=0,0,MAX(N7-L7)))</f>
        <v>134</v>
      </c>
      <c r="R7" s="2"/>
      <c r="S7" s="2"/>
      <c r="T7" s="2"/>
      <c r="U7" s="2"/>
      <c r="V7" s="2"/>
      <c r="W7" s="2"/>
      <c r="X7" s="2"/>
      <c r="Y7" s="2"/>
      <c r="Z7" s="2"/>
    </row>
    <row r="8" customFormat="false" ht="15" hidden="false" customHeight="true" outlineLevel="0" collapsed="false">
      <c r="A8" s="53" t="n">
        <v>3</v>
      </c>
      <c r="B8" s="54"/>
      <c r="C8" s="66" t="s">
        <v>139</v>
      </c>
      <c r="D8" s="56"/>
      <c r="E8" s="56"/>
      <c r="F8" s="57"/>
      <c r="G8" s="58" t="n">
        <f aca="false">IF(D8=0,0,IF(E8=0,0,MAX(E8-D8)))</f>
        <v>0</v>
      </c>
      <c r="H8" s="58" t="n">
        <f aca="false">IF(E8=0,0,IF(F8=0,0,MAX(F8-E8)))</f>
        <v>0</v>
      </c>
      <c r="I8" s="58" t="n">
        <f aca="false">IF(F8=0,0,IF(D8=0,0,MAX(F8-D8)))</f>
        <v>0</v>
      </c>
      <c r="J8" s="2"/>
      <c r="K8" s="59" t="str">
        <f aca="false">C8</f>
        <v>SY 120</v>
      </c>
      <c r="L8" s="60" t="n">
        <v>44370</v>
      </c>
      <c r="M8" s="64" t="n">
        <v>44466</v>
      </c>
      <c r="N8" s="65" t="n">
        <v>44504</v>
      </c>
      <c r="O8" s="58" t="n">
        <f aca="false">IF(L8=0,0,IF(M8=0,0,MAX(M8-L8)))</f>
        <v>96</v>
      </c>
      <c r="P8" s="58" t="n">
        <f aca="false">IF(M8=0,0,IF(N8=0,0,MAX(N8-M8)))</f>
        <v>38</v>
      </c>
      <c r="Q8" s="58" t="n">
        <f aca="false">IF(L8=0,0,IF(N8=0,0,MAX(N8-L8)))</f>
        <v>134</v>
      </c>
      <c r="R8" s="2"/>
      <c r="S8" s="2"/>
      <c r="T8" s="2"/>
      <c r="U8" s="2"/>
      <c r="V8" s="2"/>
      <c r="W8" s="2"/>
      <c r="X8" s="2"/>
      <c r="Y8" s="2"/>
      <c r="Z8" s="2"/>
    </row>
    <row r="9" customFormat="false" ht="15" hidden="false" customHeight="true" outlineLevel="0" collapsed="false">
      <c r="A9" s="53" t="n">
        <v>4</v>
      </c>
      <c r="B9" s="54"/>
      <c r="C9" s="67"/>
      <c r="D9" s="56"/>
      <c r="E9" s="56"/>
      <c r="F9" s="57"/>
      <c r="G9" s="58" t="n">
        <f aca="false">IF(D9=0,0,IF(E9=0,0,MAX(E9-D9)))</f>
        <v>0</v>
      </c>
      <c r="H9" s="58" t="n">
        <f aca="false">IF(E9=0,0,IF(F9=0,0,MAX(F9-E9)))</f>
        <v>0</v>
      </c>
      <c r="I9" s="58" t="n">
        <f aca="false">IF(F9=0,0,IF(D9=0,0,MAX(F9-D9)))</f>
        <v>0</v>
      </c>
      <c r="J9" s="2"/>
      <c r="K9" s="59" t="n">
        <f aca="false">C9</f>
        <v>0</v>
      </c>
      <c r="L9" s="56"/>
      <c r="M9" s="56"/>
      <c r="N9" s="57"/>
      <c r="O9" s="58" t="n">
        <f aca="false">IF(L9=0,0,IF(M9=0,0,MAX(M9-L9)))</f>
        <v>0</v>
      </c>
      <c r="P9" s="58" t="n">
        <f aca="false">IF(M9=0,0,IF(N9=0,0,MAX(N9-M9)))</f>
        <v>0</v>
      </c>
      <c r="Q9" s="58" t="n">
        <f aca="false">IF(L9=0,0,IF(N9=0,0,MAX(N9-L9)))</f>
        <v>0</v>
      </c>
      <c r="R9" s="2"/>
      <c r="S9" s="2"/>
      <c r="T9" s="2"/>
      <c r="U9" s="2"/>
      <c r="V9" s="2"/>
      <c r="W9" s="2"/>
      <c r="X9" s="2"/>
      <c r="Y9" s="2"/>
      <c r="Z9" s="2"/>
    </row>
    <row r="10" customFormat="false" ht="15" hidden="false" customHeight="true" outlineLevel="0" collapsed="false">
      <c r="A10" s="53" t="n">
        <v>5</v>
      </c>
      <c r="B10" s="54"/>
      <c r="C10" s="67"/>
      <c r="D10" s="56"/>
      <c r="E10" s="56"/>
      <c r="F10" s="57"/>
      <c r="G10" s="58" t="n">
        <f aca="false">IF(D10=0,0,IF(E10=0,0,MAX(E10-D10)))</f>
        <v>0</v>
      </c>
      <c r="H10" s="58" t="n">
        <f aca="false">IF(E10=0,0,IF(F10=0,0,MAX(F10-E10)))</f>
        <v>0</v>
      </c>
      <c r="I10" s="58" t="n">
        <f aca="false">IF(F10=0,0,IF(D10=0,0,MAX(F10-D10)))</f>
        <v>0</v>
      </c>
      <c r="J10" s="2"/>
      <c r="K10" s="59" t="n">
        <f aca="false">C10</f>
        <v>0</v>
      </c>
      <c r="L10" s="56"/>
      <c r="M10" s="56"/>
      <c r="N10" s="57"/>
      <c r="O10" s="58" t="n">
        <f aca="false">IF(L10=0,0,IF(M10=0,0,MAX(M10-L10)))</f>
        <v>0</v>
      </c>
      <c r="P10" s="58" t="n">
        <f aca="false">IF(M10=0,0,IF(N10=0,0,MAX(N10-M10)))</f>
        <v>0</v>
      </c>
      <c r="Q10" s="58" t="n">
        <f aca="false">IF(L10=0,0,IF(N10=0,0,MAX(N10-L10)))</f>
        <v>0</v>
      </c>
      <c r="R10" s="2"/>
      <c r="S10" s="2"/>
      <c r="T10" s="2"/>
      <c r="U10" s="2"/>
      <c r="V10" s="2"/>
      <c r="W10" s="2"/>
      <c r="X10" s="2"/>
      <c r="Y10" s="2"/>
      <c r="Z10" s="2"/>
    </row>
    <row r="11" customFormat="false" ht="15" hidden="false" customHeight="true" outlineLevel="0" collapsed="false">
      <c r="A11" s="53" t="n">
        <v>6</v>
      </c>
      <c r="B11" s="54"/>
      <c r="C11" s="67"/>
      <c r="D11" s="56"/>
      <c r="E11" s="56"/>
      <c r="F11" s="57"/>
      <c r="G11" s="58" t="n">
        <f aca="false">IF(D11=0,0,IF(E11=0,0,MAX(E11-D11)))</f>
        <v>0</v>
      </c>
      <c r="H11" s="58" t="n">
        <f aca="false">IF(E11=0,0,IF(F11=0,0,MAX(F11-E11)))</f>
        <v>0</v>
      </c>
      <c r="I11" s="58" t="n">
        <f aca="false">IF(F11=0,0,IF(D11=0,0,MAX(F11-D11)))</f>
        <v>0</v>
      </c>
      <c r="J11" s="2"/>
      <c r="K11" s="59" t="n">
        <f aca="false">C11</f>
        <v>0</v>
      </c>
      <c r="L11" s="56"/>
      <c r="M11" s="56"/>
      <c r="N11" s="57"/>
      <c r="O11" s="58" t="n">
        <f aca="false">IF(L11=0,0,IF(M11=0,0,MAX(M11-L11)))</f>
        <v>0</v>
      </c>
      <c r="P11" s="58" t="n">
        <f aca="false">IF(M11=0,0,IF(N11=0,0,MAX(N11-M11)))</f>
        <v>0</v>
      </c>
      <c r="Q11" s="58" t="n">
        <f aca="false">IF(L11=0,0,IF(N11=0,0,MAX(N11-L11)))</f>
        <v>0</v>
      </c>
      <c r="R11" s="2"/>
      <c r="S11" s="2"/>
      <c r="T11" s="2"/>
      <c r="U11" s="2"/>
      <c r="V11" s="2"/>
      <c r="W11" s="2"/>
      <c r="X11" s="2"/>
      <c r="Y11" s="2"/>
      <c r="Z11" s="2"/>
    </row>
    <row r="12" customFormat="false" ht="15" hidden="false" customHeight="true" outlineLevel="0" collapsed="false">
      <c r="A12" s="53" t="n">
        <v>7</v>
      </c>
      <c r="B12" s="54"/>
      <c r="C12" s="67"/>
      <c r="D12" s="56"/>
      <c r="E12" s="56"/>
      <c r="F12" s="57"/>
      <c r="G12" s="58" t="n">
        <f aca="false">IF(D12=0,0,IF(E12=0,0,MAX(E12-D12)))</f>
        <v>0</v>
      </c>
      <c r="H12" s="58" t="n">
        <f aca="false">IF(E12=0,0,IF(F12=0,0,MAX(F12-E12)))</f>
        <v>0</v>
      </c>
      <c r="I12" s="58" t="n">
        <f aca="false">IF(F12=0,0,IF(D12=0,0,MAX(F12-D12)))</f>
        <v>0</v>
      </c>
      <c r="J12" s="2"/>
      <c r="K12" s="59" t="n">
        <f aca="false">C12</f>
        <v>0</v>
      </c>
      <c r="L12" s="56"/>
      <c r="M12" s="56"/>
      <c r="N12" s="57"/>
      <c r="O12" s="58" t="n">
        <f aca="false">IF(L12=0,0,IF(M12=0,0,MAX(M12-L12)))</f>
        <v>0</v>
      </c>
      <c r="P12" s="58" t="n">
        <f aca="false">IF(M12=0,0,IF(N12=0,0,MAX(N12-M12)))</f>
        <v>0</v>
      </c>
      <c r="Q12" s="58" t="n">
        <f aca="false">IF(L12=0,0,IF(N12=0,0,MAX(N12-L12)))</f>
        <v>0</v>
      </c>
      <c r="R12" s="2"/>
      <c r="S12" s="2"/>
      <c r="T12" s="2"/>
      <c r="U12" s="2"/>
      <c r="V12" s="2"/>
      <c r="W12" s="2"/>
      <c r="X12" s="2"/>
      <c r="Y12" s="2"/>
      <c r="Z12" s="2"/>
    </row>
    <row r="13" customFormat="false" ht="15" hidden="false" customHeight="true" outlineLevel="0" collapsed="false">
      <c r="A13" s="53" t="n">
        <v>8</v>
      </c>
      <c r="B13" s="54"/>
      <c r="C13" s="67"/>
      <c r="D13" s="56"/>
      <c r="E13" s="56"/>
      <c r="F13" s="57"/>
      <c r="G13" s="58" t="n">
        <f aca="false">IF(D13=0,0,IF(E13=0,0,MAX(E13-D13)))</f>
        <v>0</v>
      </c>
      <c r="H13" s="58" t="n">
        <f aca="false">IF(E13=0,0,IF(F13=0,0,MAX(F13-E13)))</f>
        <v>0</v>
      </c>
      <c r="I13" s="58" t="n">
        <f aca="false">IF(F13=0,0,IF(D13=0,0,MAX(F13-D13)))</f>
        <v>0</v>
      </c>
      <c r="J13" s="2"/>
      <c r="K13" s="59" t="n">
        <f aca="false">C13</f>
        <v>0</v>
      </c>
      <c r="L13" s="56"/>
      <c r="M13" s="56"/>
      <c r="N13" s="57"/>
      <c r="O13" s="58" t="n">
        <f aca="false">IF(L13=0,0,IF(M13=0,0,MAX(M13-L13)))</f>
        <v>0</v>
      </c>
      <c r="P13" s="58" t="n">
        <f aca="false">IF(M13=0,0,IF(N13=0,0,MAX(N13-M13)))</f>
        <v>0</v>
      </c>
      <c r="Q13" s="58" t="n">
        <f aca="false">IF(L13=0,0,IF(N13=0,0,MAX(N13-L13)))</f>
        <v>0</v>
      </c>
      <c r="R13" s="2"/>
      <c r="S13" s="2"/>
      <c r="T13" s="2"/>
      <c r="U13" s="2"/>
      <c r="V13" s="2"/>
      <c r="W13" s="2"/>
      <c r="X13" s="2"/>
      <c r="Y13" s="2"/>
      <c r="Z13" s="2"/>
    </row>
    <row r="14" customFormat="false" ht="15" hidden="false" customHeight="true" outlineLevel="0" collapsed="false">
      <c r="A14" s="53" t="n">
        <v>9</v>
      </c>
      <c r="B14" s="54"/>
      <c r="C14" s="67"/>
      <c r="D14" s="56"/>
      <c r="E14" s="56"/>
      <c r="F14" s="57"/>
      <c r="G14" s="58" t="n">
        <f aca="false">IF(D14=0,0,IF(E14=0,0,MAX(E14-D14)))</f>
        <v>0</v>
      </c>
      <c r="H14" s="58" t="n">
        <f aca="false">IF(E14=0,0,IF(F14=0,0,MAX(F14-E14)))</f>
        <v>0</v>
      </c>
      <c r="I14" s="58" t="n">
        <f aca="false">IF(F14=0,0,IF(D14=0,0,MAX(F14-D14)))</f>
        <v>0</v>
      </c>
      <c r="J14" s="2"/>
      <c r="K14" s="59" t="n">
        <f aca="false">C14</f>
        <v>0</v>
      </c>
      <c r="L14" s="56"/>
      <c r="M14" s="56"/>
      <c r="N14" s="57"/>
      <c r="O14" s="58" t="n">
        <f aca="false">IF(L14=0,0,IF(M14=0,0,MAX(M14-L14)))</f>
        <v>0</v>
      </c>
      <c r="P14" s="58" t="n">
        <f aca="false">IF(M14=0,0,IF(N14=0,0,MAX(N14-M14)))</f>
        <v>0</v>
      </c>
      <c r="Q14" s="58" t="n">
        <f aca="false">IF(L14=0,0,IF(N14=0,0,MAX(N14-L14)))</f>
        <v>0</v>
      </c>
      <c r="R14" s="2"/>
      <c r="S14" s="2"/>
      <c r="T14" s="2"/>
      <c r="U14" s="2"/>
      <c r="V14" s="2"/>
      <c r="W14" s="2"/>
      <c r="X14" s="2"/>
      <c r="Y14" s="2"/>
      <c r="Z14" s="2"/>
    </row>
    <row r="15" customFormat="false" ht="15" hidden="false" customHeight="true" outlineLevel="0" collapsed="false">
      <c r="A15" s="53" t="n">
        <v>10</v>
      </c>
      <c r="B15" s="54"/>
      <c r="C15" s="67"/>
      <c r="D15" s="56"/>
      <c r="E15" s="56"/>
      <c r="F15" s="57"/>
      <c r="G15" s="58" t="n">
        <f aca="false">IF(D15=0,0,IF(E15=0,0,MAX(E15-D15)))</f>
        <v>0</v>
      </c>
      <c r="H15" s="58" t="n">
        <f aca="false">IF(E15=0,0,IF(F15=0,0,MAX(F15-E15)))</f>
        <v>0</v>
      </c>
      <c r="I15" s="58" t="n">
        <f aca="false">IF(F15=0,0,IF(D15=0,0,MAX(F15-D15)))</f>
        <v>0</v>
      </c>
      <c r="J15" s="2"/>
      <c r="K15" s="59" t="n">
        <f aca="false">C15</f>
        <v>0</v>
      </c>
      <c r="L15" s="56"/>
      <c r="M15" s="56"/>
      <c r="N15" s="57"/>
      <c r="O15" s="58" t="n">
        <f aca="false">IF(L15=0,0,IF(M15=0,0,MAX(M15-L15)))</f>
        <v>0</v>
      </c>
      <c r="P15" s="58" t="n">
        <f aca="false">IF(M15=0,0,IF(N15=0,0,MAX(N15-M15)))</f>
        <v>0</v>
      </c>
      <c r="Q15" s="58" t="n">
        <f aca="false">IF(L15=0,0,IF(N15=0,0,MAX(N15-L15)))</f>
        <v>0</v>
      </c>
      <c r="R15" s="2"/>
      <c r="S15" s="2"/>
      <c r="T15" s="2"/>
      <c r="U15" s="2"/>
      <c r="V15" s="2"/>
      <c r="W15" s="2"/>
      <c r="X15" s="2"/>
      <c r="Y15" s="2"/>
      <c r="Z15" s="2"/>
    </row>
    <row r="16" customFormat="false" ht="15" hidden="false" customHeight="true" outlineLevel="0" collapsed="false">
      <c r="A16" s="53" t="n">
        <v>11</v>
      </c>
      <c r="B16" s="54"/>
      <c r="C16" s="67"/>
      <c r="D16" s="56"/>
      <c r="E16" s="56"/>
      <c r="F16" s="57"/>
      <c r="G16" s="58" t="n">
        <f aca="false">IF(D16=0,0,IF(E16=0,0,MAX(E16-D16)))</f>
        <v>0</v>
      </c>
      <c r="H16" s="58" t="n">
        <f aca="false">IF(E16=0,0,IF(F16=0,0,MAX(F16-E16)))</f>
        <v>0</v>
      </c>
      <c r="I16" s="58" t="n">
        <f aca="false">IF(F16=0,0,IF(D16=0,0,MAX(F16-D16)))</f>
        <v>0</v>
      </c>
      <c r="J16" s="2"/>
      <c r="K16" s="59" t="n">
        <f aca="false">C16</f>
        <v>0</v>
      </c>
      <c r="L16" s="56"/>
      <c r="M16" s="56"/>
      <c r="N16" s="57"/>
      <c r="O16" s="58" t="n">
        <f aca="false">IF(L16=0,0,IF(M16=0,0,MAX(M16-L16)))</f>
        <v>0</v>
      </c>
      <c r="P16" s="58" t="n">
        <f aca="false">IF(M16=0,0,IF(N16=0,0,MAX(N16-M16)))</f>
        <v>0</v>
      </c>
      <c r="Q16" s="58" t="n">
        <f aca="false">IF(L16=0,0,IF(N16=0,0,MAX(N16-L16)))</f>
        <v>0</v>
      </c>
      <c r="R16" s="2"/>
      <c r="S16" s="2"/>
      <c r="T16" s="2"/>
      <c r="U16" s="2"/>
      <c r="V16" s="2"/>
      <c r="W16" s="2"/>
      <c r="X16" s="2"/>
      <c r="Y16" s="2"/>
      <c r="Z16" s="2"/>
    </row>
    <row r="17" customFormat="false" ht="15" hidden="false" customHeight="true" outlineLevel="0" collapsed="false">
      <c r="A17" s="53" t="n">
        <v>12</v>
      </c>
      <c r="B17" s="54"/>
      <c r="C17" s="67"/>
      <c r="D17" s="56"/>
      <c r="E17" s="56"/>
      <c r="F17" s="57"/>
      <c r="G17" s="58" t="n">
        <f aca="false">IF(D17=0,0,IF(E17=0,0,MAX(E17-D17)))</f>
        <v>0</v>
      </c>
      <c r="H17" s="58" t="n">
        <f aca="false">IF(E17=0,0,IF(F17=0,0,MAX(F17-E17)))</f>
        <v>0</v>
      </c>
      <c r="I17" s="58" t="n">
        <f aca="false">IF(F17=0,0,IF(D17=0,0,MAX(F17-D17)))</f>
        <v>0</v>
      </c>
      <c r="J17" s="2"/>
      <c r="K17" s="59" t="n">
        <f aca="false">C17</f>
        <v>0</v>
      </c>
      <c r="L17" s="56"/>
      <c r="M17" s="56"/>
      <c r="N17" s="57"/>
      <c r="O17" s="58" t="n">
        <f aca="false">IF(L17=0,0,IF(M17=0,0,MAX(M17-L17)))</f>
        <v>0</v>
      </c>
      <c r="P17" s="58" t="n">
        <f aca="false">IF(M17=0,0,IF(N17=0,0,MAX(N17-M17)))</f>
        <v>0</v>
      </c>
      <c r="Q17" s="58" t="n">
        <f aca="false">IF(L17=0,0,IF(N17=0,0,MAX(N17-L17)))</f>
        <v>0</v>
      </c>
      <c r="R17" s="2"/>
      <c r="S17" s="2"/>
      <c r="T17" s="2"/>
      <c r="U17" s="2"/>
      <c r="V17" s="2"/>
      <c r="W17" s="2"/>
      <c r="X17" s="2"/>
      <c r="Y17" s="2"/>
      <c r="Z17" s="2"/>
    </row>
    <row r="18" customFormat="false" ht="15" hidden="false" customHeight="true" outlineLevel="0" collapsed="false">
      <c r="A18" s="53" t="n">
        <v>13</v>
      </c>
      <c r="B18" s="54"/>
      <c r="C18" s="67"/>
      <c r="D18" s="56"/>
      <c r="E18" s="56"/>
      <c r="F18" s="57"/>
      <c r="G18" s="58" t="n">
        <f aca="false">IF(D18=0,0,IF(E18=0,0,MAX(E18-D18)))</f>
        <v>0</v>
      </c>
      <c r="H18" s="58" t="n">
        <f aca="false">IF(E18=0,0,IF(F18=0,0,MAX(F18-E18)))</f>
        <v>0</v>
      </c>
      <c r="I18" s="58" t="n">
        <f aca="false">IF(F18=0,0,IF(D18=0,0,MAX(F18-D18)))</f>
        <v>0</v>
      </c>
      <c r="J18" s="2"/>
      <c r="K18" s="59" t="n">
        <f aca="false">C18</f>
        <v>0</v>
      </c>
      <c r="L18" s="56"/>
      <c r="M18" s="56"/>
      <c r="N18" s="57"/>
      <c r="O18" s="58" t="n">
        <f aca="false">IF(L18=0,0,IF(M18=0,0,MAX(M18-L18)))</f>
        <v>0</v>
      </c>
      <c r="P18" s="58" t="n">
        <f aca="false">IF(M18=0,0,IF(N18=0,0,MAX(N18-M18)))</f>
        <v>0</v>
      </c>
      <c r="Q18" s="58" t="n">
        <f aca="false">IF(L18=0,0,IF(N18=0,0,MAX(N18-L18)))</f>
        <v>0</v>
      </c>
      <c r="R18" s="2"/>
      <c r="S18" s="2"/>
      <c r="T18" s="2"/>
      <c r="U18" s="2"/>
      <c r="V18" s="2"/>
      <c r="W18" s="2"/>
      <c r="X18" s="2"/>
      <c r="Y18" s="2"/>
      <c r="Z18" s="2"/>
    </row>
    <row r="19" customFormat="false" ht="15" hidden="false" customHeight="true" outlineLevel="0" collapsed="false">
      <c r="A19" s="53" t="n">
        <v>14</v>
      </c>
      <c r="B19" s="54"/>
      <c r="C19" s="67"/>
      <c r="D19" s="56"/>
      <c r="E19" s="56"/>
      <c r="F19" s="57"/>
      <c r="G19" s="58" t="n">
        <f aca="false">IF(D19=0,0,IF(E19=0,0,MAX(E19-D19)))</f>
        <v>0</v>
      </c>
      <c r="H19" s="58" t="n">
        <f aca="false">IF(E19=0,0,IF(F19=0,0,MAX(F19-E19)))</f>
        <v>0</v>
      </c>
      <c r="I19" s="58" t="n">
        <f aca="false">IF(F19=0,0,IF(D19=0,0,MAX(F19-D19)))</f>
        <v>0</v>
      </c>
      <c r="J19" s="2"/>
      <c r="K19" s="59" t="n">
        <f aca="false">C19</f>
        <v>0</v>
      </c>
      <c r="L19" s="56"/>
      <c r="M19" s="56"/>
      <c r="N19" s="57"/>
      <c r="O19" s="58" t="n">
        <f aca="false">IF(L19=0,0,IF(M19=0,0,MAX(M19-L19)))</f>
        <v>0</v>
      </c>
      <c r="P19" s="58" t="n">
        <f aca="false">IF(M19=0,0,IF(N19=0,0,MAX(N19-M19)))</f>
        <v>0</v>
      </c>
      <c r="Q19" s="58" t="n">
        <f aca="false">IF(L19=0,0,IF(N19=0,0,MAX(N19-L19)))</f>
        <v>0</v>
      </c>
      <c r="R19" s="2"/>
      <c r="S19" s="2"/>
      <c r="T19" s="2"/>
      <c r="U19" s="2"/>
      <c r="V19" s="2"/>
      <c r="W19" s="2"/>
      <c r="X19" s="2"/>
      <c r="Y19" s="2"/>
      <c r="Z19" s="2"/>
    </row>
    <row r="20" customFormat="false" ht="15" hidden="false" customHeight="true" outlineLevel="0" collapsed="false">
      <c r="A20" s="53" t="n">
        <v>15</v>
      </c>
      <c r="B20" s="54"/>
      <c r="C20" s="67"/>
      <c r="D20" s="56"/>
      <c r="E20" s="56"/>
      <c r="F20" s="57"/>
      <c r="G20" s="58" t="n">
        <f aca="false">IF(D20=0,0,IF(E20=0,0,MAX(E20-D20)))</f>
        <v>0</v>
      </c>
      <c r="H20" s="58" t="n">
        <f aca="false">IF(E20=0,0,IF(F20=0,0,MAX(F20-E20)))</f>
        <v>0</v>
      </c>
      <c r="I20" s="58" t="n">
        <f aca="false">IF(F20=0,0,IF(D20=0,0,MAX(F20-D20)))</f>
        <v>0</v>
      </c>
      <c r="J20" s="2"/>
      <c r="K20" s="59" t="n">
        <f aca="false">C20</f>
        <v>0</v>
      </c>
      <c r="L20" s="56"/>
      <c r="M20" s="56"/>
      <c r="N20" s="57"/>
      <c r="O20" s="58" t="n">
        <f aca="false">IF(L20=0,0,IF(M20=0,0,MAX(M20-L20)))</f>
        <v>0</v>
      </c>
      <c r="P20" s="58" t="n">
        <f aca="false">IF(M20=0,0,IF(N20=0,0,MAX(N20-M20)))</f>
        <v>0</v>
      </c>
      <c r="Q20" s="58" t="n">
        <f aca="false">IF(L20=0,0,IF(N20=0,0,MAX(N20-L20)))</f>
        <v>0</v>
      </c>
      <c r="R20" s="2"/>
      <c r="S20" s="2"/>
      <c r="T20" s="2"/>
      <c r="U20" s="2"/>
      <c r="V20" s="2"/>
      <c r="W20" s="2"/>
      <c r="X20" s="2"/>
      <c r="Y20" s="2"/>
      <c r="Z20" s="2"/>
    </row>
    <row r="21" customFormat="false" ht="15" hidden="false" customHeight="true" outlineLevel="0" collapsed="false">
      <c r="A21" s="53" t="n">
        <v>16</v>
      </c>
      <c r="B21" s="54"/>
      <c r="C21" s="67"/>
      <c r="D21" s="56"/>
      <c r="E21" s="56"/>
      <c r="F21" s="57"/>
      <c r="G21" s="58" t="n">
        <f aca="false">IF(D21=0,0,IF(E21=0,0,MAX(E21-D21)))</f>
        <v>0</v>
      </c>
      <c r="H21" s="58" t="n">
        <f aca="false">IF(E21=0,0,IF(F21=0,0,MAX(F21-E21)))</f>
        <v>0</v>
      </c>
      <c r="I21" s="58" t="n">
        <f aca="false">IF(F21=0,0,IF(D21=0,0,MAX(F21-D21)))</f>
        <v>0</v>
      </c>
      <c r="J21" s="2"/>
      <c r="K21" s="59" t="n">
        <f aca="false">C21</f>
        <v>0</v>
      </c>
      <c r="L21" s="56"/>
      <c r="M21" s="56"/>
      <c r="N21" s="57"/>
      <c r="O21" s="58" t="n">
        <f aca="false">IF(L21=0,0,IF(M21=0,0,MAX(M21-L21)))</f>
        <v>0</v>
      </c>
      <c r="P21" s="58" t="n">
        <f aca="false">IF(M21=0,0,IF(N21=0,0,MAX(N21-M21)))</f>
        <v>0</v>
      </c>
      <c r="Q21" s="58" t="n">
        <f aca="false">IF(L21=0,0,IF(N21=0,0,MAX(N21-L21)))</f>
        <v>0</v>
      </c>
      <c r="R21" s="2"/>
      <c r="S21" s="2"/>
      <c r="T21" s="2"/>
      <c r="U21" s="2"/>
      <c r="V21" s="2"/>
      <c r="W21" s="2"/>
      <c r="X21" s="2"/>
      <c r="Y21" s="2"/>
      <c r="Z21" s="2"/>
    </row>
    <row r="22" customFormat="false" ht="15" hidden="false" customHeight="true" outlineLevel="0" collapsed="false">
      <c r="A22" s="53" t="n">
        <v>17</v>
      </c>
      <c r="B22" s="54"/>
      <c r="C22" s="67"/>
      <c r="D22" s="56"/>
      <c r="E22" s="56"/>
      <c r="F22" s="57"/>
      <c r="G22" s="58" t="n">
        <f aca="false">IF(D22=0,0,IF(E22=0,0,MAX(E22-D22)))</f>
        <v>0</v>
      </c>
      <c r="H22" s="58" t="n">
        <f aca="false">IF(E22=0,0,IF(F22=0,0,MAX(F22-E22)))</f>
        <v>0</v>
      </c>
      <c r="I22" s="58" t="n">
        <f aca="false">IF(F22=0,0,IF(D22=0,0,MAX(F22-D22)))</f>
        <v>0</v>
      </c>
      <c r="J22" s="2"/>
      <c r="K22" s="59" t="n">
        <f aca="false">C22</f>
        <v>0</v>
      </c>
      <c r="L22" s="56"/>
      <c r="M22" s="56"/>
      <c r="N22" s="57"/>
      <c r="O22" s="58" t="n">
        <f aca="false">IF(L22=0,0,IF(M22=0,0,MAX(M22-L22)))</f>
        <v>0</v>
      </c>
      <c r="P22" s="58" t="n">
        <f aca="false">IF(M22=0,0,IF(N22=0,0,MAX(N22-M22)))</f>
        <v>0</v>
      </c>
      <c r="Q22" s="58" t="n">
        <f aca="false">IF(L22=0,0,IF(N22=0,0,MAX(N22-L22)))</f>
        <v>0</v>
      </c>
      <c r="R22" s="2"/>
      <c r="S22" s="2"/>
      <c r="T22" s="2"/>
      <c r="U22" s="2"/>
      <c r="V22" s="2"/>
      <c r="W22" s="2"/>
      <c r="X22" s="2"/>
      <c r="Y22" s="2"/>
      <c r="Z22" s="2"/>
    </row>
    <row r="23" customFormat="false" ht="15" hidden="false" customHeight="true" outlineLevel="0" collapsed="false">
      <c r="A23" s="53" t="n">
        <v>18</v>
      </c>
      <c r="B23" s="54"/>
      <c r="C23" s="67"/>
      <c r="D23" s="56"/>
      <c r="E23" s="56"/>
      <c r="F23" s="57"/>
      <c r="G23" s="58" t="n">
        <f aca="false">IF(D23=0,0,IF(E23=0,0,MAX(E23-D23)))</f>
        <v>0</v>
      </c>
      <c r="H23" s="58" t="n">
        <f aca="false">IF(E23=0,0,IF(F23=0,0,MAX(F23-E23)))</f>
        <v>0</v>
      </c>
      <c r="I23" s="58" t="n">
        <f aca="false">IF(F23=0,0,IF(D23=0,0,MAX(F23-D23)))</f>
        <v>0</v>
      </c>
      <c r="J23" s="2"/>
      <c r="K23" s="59" t="n">
        <f aca="false">C23</f>
        <v>0</v>
      </c>
      <c r="L23" s="56"/>
      <c r="M23" s="56"/>
      <c r="N23" s="57"/>
      <c r="O23" s="58" t="n">
        <f aca="false">IF(L23=0,0,IF(M23=0,0,MAX(M23-L23)))</f>
        <v>0</v>
      </c>
      <c r="P23" s="58" t="n">
        <f aca="false">IF(M23=0,0,IF(N23=0,0,MAX(N23-M23)))</f>
        <v>0</v>
      </c>
      <c r="Q23" s="58" t="n">
        <f aca="false">IF(L23=0,0,IF(N23=0,0,MAX(N23-L23)))</f>
        <v>0</v>
      </c>
      <c r="R23" s="2"/>
      <c r="S23" s="2"/>
      <c r="T23" s="2"/>
      <c r="U23" s="2"/>
      <c r="V23" s="2"/>
      <c r="W23" s="2"/>
      <c r="X23" s="2"/>
      <c r="Y23" s="2"/>
      <c r="Z23" s="2"/>
    </row>
    <row r="24" customFormat="false" ht="15" hidden="false" customHeight="true" outlineLevel="0" collapsed="false">
      <c r="A24" s="53" t="n">
        <v>19</v>
      </c>
      <c r="B24" s="54"/>
      <c r="C24" s="67"/>
      <c r="D24" s="56"/>
      <c r="E24" s="56"/>
      <c r="F24" s="57"/>
      <c r="G24" s="58" t="n">
        <f aca="false">IF(D24=0,0,IF(E24=0,0,MAX(E24-D24)))</f>
        <v>0</v>
      </c>
      <c r="H24" s="58" t="n">
        <f aca="false">IF(E24=0,0,IF(F24=0,0,MAX(F24-E24)))</f>
        <v>0</v>
      </c>
      <c r="I24" s="58" t="n">
        <f aca="false">IF(F24=0,0,IF(D24=0,0,MAX(F24-D24)))</f>
        <v>0</v>
      </c>
      <c r="J24" s="2"/>
      <c r="K24" s="59" t="n">
        <f aca="false">C24</f>
        <v>0</v>
      </c>
      <c r="L24" s="56"/>
      <c r="M24" s="56"/>
      <c r="N24" s="57"/>
      <c r="O24" s="58" t="n">
        <f aca="false">IF(L24=0,0,IF(M24=0,0,MAX(M24-L24)))</f>
        <v>0</v>
      </c>
      <c r="P24" s="58" t="n">
        <f aca="false">IF(M24=0,0,IF(N24=0,0,MAX(N24-M24)))</f>
        <v>0</v>
      </c>
      <c r="Q24" s="58" t="n">
        <f aca="false">IF(L24=0,0,IF(N24=0,0,MAX(N24-L24)))</f>
        <v>0</v>
      </c>
      <c r="R24" s="2"/>
      <c r="S24" s="2"/>
      <c r="T24" s="2"/>
      <c r="U24" s="2"/>
      <c r="V24" s="2"/>
      <c r="W24" s="2"/>
      <c r="X24" s="2"/>
      <c r="Y24" s="2"/>
      <c r="Z24" s="2"/>
    </row>
    <row r="25" customFormat="false" ht="15" hidden="false" customHeight="true" outlineLevel="0" collapsed="false">
      <c r="A25" s="53" t="n">
        <v>20</v>
      </c>
      <c r="B25" s="54"/>
      <c r="C25" s="67"/>
      <c r="D25" s="56"/>
      <c r="E25" s="56"/>
      <c r="F25" s="57"/>
      <c r="G25" s="58" t="n">
        <f aca="false">IF(D25=0,0,IF(E25=0,0,MAX(E25-D25)))</f>
        <v>0</v>
      </c>
      <c r="H25" s="58" t="n">
        <f aca="false">IF(E25=0,0,IF(F25=0,0,MAX(F25-E25)))</f>
        <v>0</v>
      </c>
      <c r="I25" s="58" t="n">
        <f aca="false">IF(F25=0,0,IF(D25=0,0,MAX(F25-D25)))</f>
        <v>0</v>
      </c>
      <c r="J25" s="2"/>
      <c r="K25" s="59" t="n">
        <f aca="false">C25</f>
        <v>0</v>
      </c>
      <c r="L25" s="56"/>
      <c r="M25" s="56"/>
      <c r="N25" s="57"/>
      <c r="O25" s="58" t="n">
        <f aca="false">IF(L25=0,0,IF(M25=0,0,MAX(M25-L25)))</f>
        <v>0</v>
      </c>
      <c r="P25" s="58" t="n">
        <f aca="false">IF(M25=0,0,IF(N25=0,0,MAX(N25-M25)))</f>
        <v>0</v>
      </c>
      <c r="Q25" s="58" t="n">
        <f aca="false">IF(L25=0,0,IF(N25=0,0,MAX(N25-L25)))</f>
        <v>0</v>
      </c>
      <c r="R25" s="2"/>
      <c r="S25" s="2"/>
      <c r="T25" s="2"/>
      <c r="U25" s="2"/>
      <c r="V25" s="2"/>
      <c r="W25" s="2"/>
      <c r="X25" s="2"/>
      <c r="Y25" s="2"/>
      <c r="Z25" s="2"/>
    </row>
    <row r="26" customFormat="false" ht="15" hidden="false" customHeight="true" outlineLevel="0" collapsed="false">
      <c r="A26" s="53" t="n">
        <v>21</v>
      </c>
      <c r="B26" s="54"/>
      <c r="C26" s="67"/>
      <c r="D26" s="56"/>
      <c r="E26" s="56"/>
      <c r="F26" s="57"/>
      <c r="G26" s="58" t="n">
        <f aca="false">IF(D26=0,0,IF(E26=0,0,MAX(E26-D26)))</f>
        <v>0</v>
      </c>
      <c r="H26" s="58" t="n">
        <f aca="false">IF(E26=0,0,IF(F26=0,0,MAX(F26-E26)))</f>
        <v>0</v>
      </c>
      <c r="I26" s="58" t="n">
        <f aca="false">IF(F26=0,0,IF(D26=0,0,MAX(F26-D26)))</f>
        <v>0</v>
      </c>
      <c r="J26" s="2"/>
      <c r="K26" s="59" t="n">
        <f aca="false">C26</f>
        <v>0</v>
      </c>
      <c r="L26" s="56"/>
      <c r="M26" s="56"/>
      <c r="N26" s="57"/>
      <c r="O26" s="58" t="n">
        <f aca="false">IF(L26=0,0,IF(M26=0,0,MAX(M26-L26)))</f>
        <v>0</v>
      </c>
      <c r="P26" s="58" t="n">
        <f aca="false">IF(M26=0,0,IF(N26=0,0,MAX(N26-M26)))</f>
        <v>0</v>
      </c>
      <c r="Q26" s="58" t="n">
        <f aca="false">IF(L26=0,0,IF(N26=0,0,MAX(N26-L26)))</f>
        <v>0</v>
      </c>
      <c r="R26" s="2"/>
      <c r="S26" s="2"/>
      <c r="T26" s="2"/>
      <c r="U26" s="2"/>
      <c r="V26" s="2"/>
      <c r="W26" s="2"/>
      <c r="X26" s="2"/>
      <c r="Y26" s="2"/>
      <c r="Z26" s="2"/>
    </row>
    <row r="27" customFormat="false" ht="15" hidden="false" customHeight="true" outlineLevel="0" collapsed="false">
      <c r="A27" s="53" t="n">
        <v>22</v>
      </c>
      <c r="B27" s="54"/>
      <c r="C27" s="67"/>
      <c r="D27" s="56"/>
      <c r="E27" s="56"/>
      <c r="F27" s="57"/>
      <c r="G27" s="58" t="n">
        <f aca="false">IF(D27=0,0,IF(E27=0,0,MAX(E27-D27)))</f>
        <v>0</v>
      </c>
      <c r="H27" s="58" t="n">
        <f aca="false">IF(E27=0,0,IF(F27=0,0,MAX(F27-E27)))</f>
        <v>0</v>
      </c>
      <c r="I27" s="58" t="n">
        <f aca="false">IF(F27=0,0,IF(D27=0,0,MAX(F27-D27)))</f>
        <v>0</v>
      </c>
      <c r="J27" s="2"/>
      <c r="K27" s="59" t="n">
        <f aca="false">C27</f>
        <v>0</v>
      </c>
      <c r="L27" s="56"/>
      <c r="M27" s="56"/>
      <c r="N27" s="57"/>
      <c r="O27" s="58" t="n">
        <f aca="false">IF(L27=0,0,IF(M27=0,0,MAX(M27-L27)))</f>
        <v>0</v>
      </c>
      <c r="P27" s="58" t="n">
        <f aca="false">IF(M27=0,0,IF(N27=0,0,MAX(N27-M27)))</f>
        <v>0</v>
      </c>
      <c r="Q27" s="58" t="n">
        <f aca="false">IF(L27=0,0,IF(N27=0,0,MAX(N27-L27)))</f>
        <v>0</v>
      </c>
      <c r="R27" s="2"/>
      <c r="S27" s="2"/>
      <c r="T27" s="2"/>
      <c r="U27" s="2"/>
      <c r="V27" s="2"/>
      <c r="W27" s="2"/>
      <c r="X27" s="2"/>
      <c r="Y27" s="2"/>
      <c r="Z27" s="2"/>
    </row>
    <row r="28" customFormat="false" ht="15" hidden="false" customHeight="true" outlineLevel="0" collapsed="false">
      <c r="A28" s="53" t="n">
        <v>23</v>
      </c>
      <c r="B28" s="68"/>
      <c r="C28" s="67"/>
      <c r="D28" s="56"/>
      <c r="E28" s="56"/>
      <c r="F28" s="57"/>
      <c r="G28" s="58" t="n">
        <f aca="false">IF(D28=0,0,IF(E28=0,0,MAX(E28-D28)))</f>
        <v>0</v>
      </c>
      <c r="H28" s="58" t="n">
        <f aca="false">IF(E28=0,0,IF(F28=0,0,MAX(F28-E28)))</f>
        <v>0</v>
      </c>
      <c r="I28" s="58" t="n">
        <f aca="false">IF(F28=0,0,IF(D28=0,0,MAX(F28-D28)))</f>
        <v>0</v>
      </c>
      <c r="J28" s="2"/>
      <c r="K28" s="59" t="n">
        <f aca="false">C28</f>
        <v>0</v>
      </c>
      <c r="L28" s="56"/>
      <c r="M28" s="56"/>
      <c r="N28" s="57"/>
      <c r="O28" s="58" t="n">
        <f aca="false">IF(L28=0,0,IF(M28=0,0,MAX(M28-L28)))</f>
        <v>0</v>
      </c>
      <c r="P28" s="58" t="n">
        <f aca="false">IF(M28=0,0,IF(N28=0,0,MAX(N28-M28)))</f>
        <v>0</v>
      </c>
      <c r="Q28" s="58" t="n">
        <f aca="false">IF(L28=0,0,IF(N28=0,0,MAX(N28-L28)))</f>
        <v>0</v>
      </c>
      <c r="R28" s="2"/>
      <c r="S28" s="2"/>
      <c r="T28" s="2"/>
      <c r="U28" s="2"/>
      <c r="V28" s="2"/>
      <c r="W28" s="2"/>
      <c r="X28" s="2"/>
      <c r="Y28" s="2"/>
      <c r="Z28" s="2"/>
    </row>
    <row r="29" customFormat="false" ht="15" hidden="false" customHeight="true" outlineLevel="0" collapsed="false">
      <c r="A29" s="53" t="n">
        <v>24</v>
      </c>
      <c r="B29" s="68"/>
      <c r="C29" s="67"/>
      <c r="D29" s="56"/>
      <c r="E29" s="56"/>
      <c r="F29" s="57"/>
      <c r="G29" s="58" t="n">
        <f aca="false">IF(D29=0,0,IF(E29=0,0,MAX(E29-D29)))</f>
        <v>0</v>
      </c>
      <c r="H29" s="58" t="n">
        <f aca="false">IF(E29=0,0,IF(F29=0,0,MAX(F29-E29)))</f>
        <v>0</v>
      </c>
      <c r="I29" s="58" t="n">
        <f aca="false">IF(F29=0,0,IF(D29=0,0,MAX(F29-D29)))</f>
        <v>0</v>
      </c>
      <c r="J29" s="2"/>
      <c r="K29" s="59" t="n">
        <f aca="false">C29</f>
        <v>0</v>
      </c>
      <c r="L29" s="56"/>
      <c r="M29" s="56"/>
      <c r="N29" s="57"/>
      <c r="O29" s="58" t="n">
        <f aca="false">IF(L29=0,0,IF(M29=0,0,MAX(M29-L29)))</f>
        <v>0</v>
      </c>
      <c r="P29" s="58" t="n">
        <f aca="false">IF(M29=0,0,IF(N29=0,0,MAX(N29-M29)))</f>
        <v>0</v>
      </c>
      <c r="Q29" s="58" t="n">
        <f aca="false">IF(L29=0,0,IF(N29=0,0,MAX(N29-L29)))</f>
        <v>0</v>
      </c>
      <c r="R29" s="2"/>
      <c r="S29" s="2"/>
      <c r="T29" s="2"/>
      <c r="U29" s="2"/>
      <c r="V29" s="2"/>
      <c r="W29" s="2"/>
      <c r="X29" s="2"/>
      <c r="Y29" s="2"/>
      <c r="Z29" s="2"/>
    </row>
    <row r="30" customFormat="false" ht="15" hidden="false" customHeight="true" outlineLevel="0" collapsed="false">
      <c r="A30" s="53" t="n">
        <v>25</v>
      </c>
      <c r="B30" s="68"/>
      <c r="C30" s="67"/>
      <c r="D30" s="56"/>
      <c r="E30" s="56"/>
      <c r="F30" s="57"/>
      <c r="G30" s="58" t="n">
        <f aca="false">IF(D30=0,0,IF(E30=0,0,MAX(E30-D30)))</f>
        <v>0</v>
      </c>
      <c r="H30" s="58" t="n">
        <f aca="false">IF(E30=0,0,IF(F30=0,0,MAX(F30-E30)))</f>
        <v>0</v>
      </c>
      <c r="I30" s="58" t="n">
        <f aca="false">IF(F30=0,0,IF(D30=0,0,MAX(F30-D30)))</f>
        <v>0</v>
      </c>
      <c r="J30" s="2"/>
      <c r="K30" s="59" t="n">
        <f aca="false">C30</f>
        <v>0</v>
      </c>
      <c r="L30" s="56"/>
      <c r="M30" s="56"/>
      <c r="N30" s="57"/>
      <c r="O30" s="58" t="n">
        <f aca="false">IF(L30=0,0,IF(M30=0,0,MAX(M30-L30)))</f>
        <v>0</v>
      </c>
      <c r="P30" s="58" t="n">
        <f aca="false">IF(M30=0,0,IF(N30=0,0,MAX(N30-M30)))</f>
        <v>0</v>
      </c>
      <c r="Q30" s="58" t="n">
        <f aca="false">IF(L30=0,0,IF(N30=0,0,MAX(N30-L30)))</f>
        <v>0</v>
      </c>
      <c r="R30" s="2"/>
      <c r="S30" s="2"/>
      <c r="T30" s="2"/>
      <c r="U30" s="2"/>
      <c r="V30" s="2"/>
      <c r="W30" s="2"/>
      <c r="X30" s="2"/>
      <c r="Y30" s="2"/>
      <c r="Z30" s="2"/>
    </row>
    <row r="31" customFormat="false" ht="15" hidden="false" customHeight="true" outlineLevel="0" collapsed="false">
      <c r="A31" s="53" t="n">
        <v>26</v>
      </c>
      <c r="B31" s="68"/>
      <c r="C31" s="67"/>
      <c r="D31" s="56"/>
      <c r="E31" s="56"/>
      <c r="F31" s="57"/>
      <c r="G31" s="58" t="n">
        <f aca="false">IF(D31=0,0,IF(E31=0,0,MAX(E31-D31)))</f>
        <v>0</v>
      </c>
      <c r="H31" s="58" t="n">
        <f aca="false">IF(E31=0,0,IF(F31=0,0,MAX(F31-E31)))</f>
        <v>0</v>
      </c>
      <c r="I31" s="58" t="n">
        <f aca="false">IF(F31=0,0,IF(D31=0,0,MAX(F31-D31)))</f>
        <v>0</v>
      </c>
      <c r="J31" s="2"/>
      <c r="K31" s="59" t="n">
        <f aca="false">C31</f>
        <v>0</v>
      </c>
      <c r="L31" s="56"/>
      <c r="M31" s="56"/>
      <c r="N31" s="57"/>
      <c r="O31" s="58" t="n">
        <f aca="false">IF(L31=0,0,IF(M31=0,0,MAX(M31-L31)))</f>
        <v>0</v>
      </c>
      <c r="P31" s="58" t="n">
        <f aca="false">IF(M31=0,0,IF(N31=0,0,MAX(N31-M31)))</f>
        <v>0</v>
      </c>
      <c r="Q31" s="58" t="n">
        <f aca="false">IF(L31=0,0,IF(N31=0,0,MAX(N31-L31)))</f>
        <v>0</v>
      </c>
      <c r="R31" s="2"/>
      <c r="S31" s="2"/>
      <c r="T31" s="2"/>
      <c r="U31" s="2"/>
      <c r="V31" s="2"/>
      <c r="W31" s="2"/>
      <c r="X31" s="2"/>
      <c r="Y31" s="2"/>
      <c r="Z31" s="2"/>
    </row>
    <row r="32" customFormat="false" ht="15" hidden="false" customHeight="true" outlineLevel="0" collapsed="false">
      <c r="A32" s="53" t="n">
        <v>27</v>
      </c>
      <c r="B32" s="68"/>
      <c r="C32" s="67"/>
      <c r="D32" s="56"/>
      <c r="E32" s="56"/>
      <c r="F32" s="57"/>
      <c r="G32" s="58" t="n">
        <f aca="false">IF(D32=0,0,IF(E32=0,0,MAX(E32-D32)))</f>
        <v>0</v>
      </c>
      <c r="H32" s="58" t="n">
        <f aca="false">IF(E32=0,0,IF(F32=0,0,MAX(F32-E32)))</f>
        <v>0</v>
      </c>
      <c r="I32" s="58" t="n">
        <f aca="false">IF(F32=0,0,IF(D32=0,0,MAX(F32-D32)))</f>
        <v>0</v>
      </c>
      <c r="J32" s="2"/>
      <c r="K32" s="59" t="n">
        <f aca="false">C32</f>
        <v>0</v>
      </c>
      <c r="L32" s="56"/>
      <c r="M32" s="56"/>
      <c r="N32" s="57"/>
      <c r="O32" s="58" t="n">
        <f aca="false">IF(L32=0,0,IF(M32=0,0,MAX(M32-L32)))</f>
        <v>0</v>
      </c>
      <c r="P32" s="58" t="n">
        <f aca="false">IF(M32=0,0,IF(N32=0,0,MAX(N32-M32)))</f>
        <v>0</v>
      </c>
      <c r="Q32" s="58" t="n">
        <f aca="false">IF(L32=0,0,IF(N32=0,0,MAX(N32-L32)))</f>
        <v>0</v>
      </c>
      <c r="R32" s="2"/>
      <c r="S32" s="2"/>
      <c r="T32" s="2"/>
      <c r="U32" s="2"/>
      <c r="V32" s="2"/>
      <c r="W32" s="2"/>
      <c r="X32" s="2"/>
      <c r="Y32" s="2"/>
      <c r="Z32" s="2"/>
    </row>
    <row r="33" customFormat="false" ht="15" hidden="false" customHeight="true" outlineLevel="0" collapsed="false">
      <c r="A33" s="53" t="n">
        <v>28</v>
      </c>
      <c r="B33" s="68"/>
      <c r="C33" s="67"/>
      <c r="D33" s="56"/>
      <c r="E33" s="56"/>
      <c r="F33" s="57"/>
      <c r="G33" s="58" t="n">
        <f aca="false">IF(D33=0,0,IF(E33=0,0,MAX(E33-D33)))</f>
        <v>0</v>
      </c>
      <c r="H33" s="58" t="n">
        <f aca="false">IF(E33=0,0,IF(F33=0,0,MAX(F33-E33)))</f>
        <v>0</v>
      </c>
      <c r="I33" s="58" t="n">
        <f aca="false">IF(F33=0,0,IF(D33=0,0,MAX(F33-D33)))</f>
        <v>0</v>
      </c>
      <c r="J33" s="2"/>
      <c r="K33" s="59" t="n">
        <f aca="false">C33</f>
        <v>0</v>
      </c>
      <c r="L33" s="56"/>
      <c r="M33" s="56"/>
      <c r="N33" s="57"/>
      <c r="O33" s="58" t="n">
        <f aca="false">IF(L33=0,0,IF(M33=0,0,MAX(M33-L33)))</f>
        <v>0</v>
      </c>
      <c r="P33" s="58" t="n">
        <f aca="false">IF(M33=0,0,IF(N33=0,0,MAX(N33-M33)))</f>
        <v>0</v>
      </c>
      <c r="Q33" s="58" t="n">
        <f aca="false">IF(L33=0,0,IF(N33=0,0,MAX(N33-L33)))</f>
        <v>0</v>
      </c>
      <c r="R33" s="2"/>
      <c r="S33" s="2"/>
      <c r="T33" s="2"/>
      <c r="U33" s="2"/>
      <c r="V33" s="2"/>
      <c r="W33" s="2"/>
      <c r="X33" s="2"/>
      <c r="Y33" s="2"/>
      <c r="Z33" s="2"/>
    </row>
    <row r="34" customFormat="false" ht="15" hidden="false" customHeight="true" outlineLevel="0" collapsed="false">
      <c r="A34" s="53" t="n">
        <v>29</v>
      </c>
      <c r="B34" s="68"/>
      <c r="C34" s="67"/>
      <c r="D34" s="56"/>
      <c r="E34" s="56"/>
      <c r="F34" s="57"/>
      <c r="G34" s="58" t="n">
        <f aca="false">IF(D34=0,0,IF(E34=0,0,MAX(E34-D34)))</f>
        <v>0</v>
      </c>
      <c r="H34" s="58" t="n">
        <f aca="false">IF(E34=0,0,IF(F34=0,0,MAX(F34-E34)))</f>
        <v>0</v>
      </c>
      <c r="I34" s="58" t="n">
        <f aca="false">IF(F34=0,0,IF(D34=0,0,MAX(F34-D34)))</f>
        <v>0</v>
      </c>
      <c r="J34" s="2"/>
      <c r="K34" s="59" t="n">
        <f aca="false">C34</f>
        <v>0</v>
      </c>
      <c r="L34" s="56"/>
      <c r="M34" s="56"/>
      <c r="N34" s="57"/>
      <c r="O34" s="58" t="n">
        <f aca="false">IF(L34=0,0,IF(M34=0,0,MAX(M34-L34)))</f>
        <v>0</v>
      </c>
      <c r="P34" s="58" t="n">
        <f aca="false">IF(M34=0,0,IF(N34=0,0,MAX(N34-M34)))</f>
        <v>0</v>
      </c>
      <c r="Q34" s="58" t="n">
        <f aca="false">IF(L34=0,0,IF(N34=0,0,MAX(N34-L34)))</f>
        <v>0</v>
      </c>
      <c r="R34" s="2"/>
      <c r="S34" s="2"/>
      <c r="T34" s="2"/>
      <c r="U34" s="2"/>
      <c r="V34" s="2"/>
      <c r="W34" s="2"/>
      <c r="X34" s="2"/>
      <c r="Y34" s="2"/>
      <c r="Z34" s="2"/>
    </row>
    <row r="35" customFormat="false" ht="15" hidden="false" customHeight="true" outlineLevel="0" collapsed="false">
      <c r="A35" s="53" t="n">
        <v>30</v>
      </c>
      <c r="B35" s="53"/>
      <c r="C35" s="67"/>
      <c r="D35" s="56"/>
      <c r="E35" s="56"/>
      <c r="F35" s="57"/>
      <c r="G35" s="58" t="n">
        <f aca="false">IF(D35=0,0,IF(E35=0,0,MAX(E35-D35)))</f>
        <v>0</v>
      </c>
      <c r="H35" s="58" t="n">
        <f aca="false">IF(E35=0,0,IF(F35=0,0,MAX(F35-E35)))</f>
        <v>0</v>
      </c>
      <c r="I35" s="58" t="n">
        <f aca="false">IF(F35=0,0,IF(D35=0,0,MAX(F35-D35)))</f>
        <v>0</v>
      </c>
      <c r="J35" s="2"/>
      <c r="K35" s="59" t="n">
        <f aca="false">C35</f>
        <v>0</v>
      </c>
      <c r="L35" s="56"/>
      <c r="M35" s="56"/>
      <c r="N35" s="57"/>
      <c r="O35" s="58" t="n">
        <f aca="false">IF(L35=0,0,IF(M35=0,0,MAX(M35-L35)))</f>
        <v>0</v>
      </c>
      <c r="P35" s="58" t="n">
        <f aca="false">IF(M35=0,0,IF(N35=0,0,MAX(N35-M35)))</f>
        <v>0</v>
      </c>
      <c r="Q35" s="58" t="n">
        <f aca="false">IF(L35=0,0,IF(N35=0,0,MAX(N35-L35)))</f>
        <v>0</v>
      </c>
      <c r="R35" s="2"/>
      <c r="S35" s="2"/>
      <c r="T35" s="2"/>
      <c r="U35" s="2"/>
      <c r="V35" s="2"/>
      <c r="W35" s="2"/>
      <c r="X35" s="2"/>
      <c r="Y35" s="2"/>
      <c r="Z35" s="2"/>
    </row>
    <row r="36" customFormat="false" ht="15" hidden="false" customHeight="true" outlineLevel="0" collapsed="false">
      <c r="A36" s="53" t="n">
        <v>31</v>
      </c>
      <c r="B36" s="53"/>
      <c r="C36" s="53"/>
      <c r="D36" s="57"/>
      <c r="E36" s="57"/>
      <c r="F36" s="57"/>
      <c r="G36" s="58" t="n">
        <f aca="false">IF(D36=0,0,IF(E36=0,0,MAX(E36-D36)))</f>
        <v>0</v>
      </c>
      <c r="H36" s="58" t="n">
        <f aca="false">IF(E36=0,0,IF(F36=0,0,MAX(F36-E36)))</f>
        <v>0</v>
      </c>
      <c r="I36" s="58" t="n">
        <f aca="false">IF(F36=0,0,IF(D36=0,0,MAX(F36-D36)))</f>
        <v>0</v>
      </c>
      <c r="J36" s="2"/>
      <c r="K36" s="59" t="n">
        <f aca="false">C36</f>
        <v>0</v>
      </c>
      <c r="L36" s="57"/>
      <c r="M36" s="57"/>
      <c r="N36" s="57"/>
      <c r="O36" s="58" t="n">
        <f aca="false">IF(L36=0,0,IF(M36=0,0,MAX(M36-L36)))</f>
        <v>0</v>
      </c>
      <c r="P36" s="58" t="n">
        <f aca="false">IF(M36=0,0,IF(N36=0,0,MAX(N36-M36)))</f>
        <v>0</v>
      </c>
      <c r="Q36" s="58" t="n">
        <f aca="false">IF(L36=0,0,IF(N36=0,0,MAX(N36-L36)))</f>
        <v>0</v>
      </c>
      <c r="R36" s="2"/>
      <c r="S36" s="2"/>
      <c r="T36" s="2"/>
      <c r="U36" s="2"/>
      <c r="V36" s="2"/>
      <c r="W36" s="2"/>
      <c r="X36" s="2"/>
      <c r="Y36" s="2"/>
      <c r="Z36" s="2"/>
    </row>
    <row r="37" customFormat="false" ht="15" hidden="false" customHeight="true" outlineLevel="0" collapsed="false">
      <c r="A37" s="53" t="n">
        <v>32</v>
      </c>
      <c r="B37" s="53"/>
      <c r="C37" s="53"/>
      <c r="D37" s="57"/>
      <c r="E37" s="57"/>
      <c r="F37" s="57"/>
      <c r="G37" s="58" t="n">
        <f aca="false">IF(D37=0,0,IF(E37=0,0,MAX(E37-D37)))</f>
        <v>0</v>
      </c>
      <c r="H37" s="58" t="n">
        <f aca="false">IF(E37=0,0,IF(F37=0,0,MAX(F37-E37)))</f>
        <v>0</v>
      </c>
      <c r="I37" s="58" t="n">
        <f aca="false">IF(F37=0,0,IF(D37=0,0,MAX(F37-D37)))</f>
        <v>0</v>
      </c>
      <c r="J37" s="2"/>
      <c r="K37" s="59" t="n">
        <f aca="false">C37</f>
        <v>0</v>
      </c>
      <c r="L37" s="57"/>
      <c r="M37" s="57"/>
      <c r="N37" s="57"/>
      <c r="O37" s="58" t="n">
        <f aca="false">IF(L37=0,0,IF(M37=0,0,MAX(M37-L37)))</f>
        <v>0</v>
      </c>
      <c r="P37" s="58" t="n">
        <f aca="false">IF(M37=0,0,IF(N37=0,0,MAX(N37-M37)))</f>
        <v>0</v>
      </c>
      <c r="Q37" s="58" t="n">
        <f aca="false">IF(L37=0,0,IF(N37=0,0,MAX(N37-L37)))</f>
        <v>0</v>
      </c>
      <c r="R37" s="2"/>
      <c r="S37" s="2"/>
      <c r="T37" s="2"/>
      <c r="U37" s="2"/>
      <c r="V37" s="2"/>
      <c r="W37" s="2"/>
      <c r="X37" s="2"/>
      <c r="Y37" s="2"/>
      <c r="Z37" s="2"/>
    </row>
    <row r="38" customFormat="false" ht="15" hidden="false" customHeight="true" outlineLevel="0" collapsed="false">
      <c r="A38" s="53" t="n">
        <v>33</v>
      </c>
      <c r="B38" s="53"/>
      <c r="C38" s="53"/>
      <c r="D38" s="57"/>
      <c r="E38" s="57"/>
      <c r="F38" s="57"/>
      <c r="G38" s="58" t="n">
        <f aca="false">IF(D38=0,0,IF(E38=0,0,MAX(E38-D38)))</f>
        <v>0</v>
      </c>
      <c r="H38" s="58" t="n">
        <f aca="false">IF(E38=0,0,IF(F38=0,0,MAX(F38-E38)))</f>
        <v>0</v>
      </c>
      <c r="I38" s="58" t="n">
        <f aca="false">IF(F38=0,0,IF(D38=0,0,MAX(F38-D38)))</f>
        <v>0</v>
      </c>
      <c r="J38" s="2"/>
      <c r="K38" s="59" t="n">
        <f aca="false">C38</f>
        <v>0</v>
      </c>
      <c r="L38" s="57"/>
      <c r="M38" s="57"/>
      <c r="N38" s="57"/>
      <c r="O38" s="58" t="n">
        <f aca="false">IF(L38=0,0,IF(M38=0,0,MAX(M38-L38)))</f>
        <v>0</v>
      </c>
      <c r="P38" s="58" t="n">
        <f aca="false">IF(M38=0,0,IF(N38=0,0,MAX(N38-M38)))</f>
        <v>0</v>
      </c>
      <c r="Q38" s="58" t="n">
        <f aca="false">IF(L38=0,0,IF(N38=0,0,MAX(N38-L38)))</f>
        <v>0</v>
      </c>
      <c r="R38" s="2"/>
      <c r="S38" s="2"/>
      <c r="T38" s="2"/>
      <c r="U38" s="2"/>
      <c r="V38" s="2"/>
      <c r="W38" s="2"/>
      <c r="X38" s="2"/>
      <c r="Y38" s="2"/>
      <c r="Z38" s="2"/>
    </row>
    <row r="39" customFormat="false" ht="15" hidden="false" customHeight="true" outlineLevel="0" collapsed="false">
      <c r="A39" s="53" t="n">
        <v>34</v>
      </c>
      <c r="B39" s="53"/>
      <c r="C39" s="53"/>
      <c r="D39" s="57"/>
      <c r="E39" s="57"/>
      <c r="F39" s="57"/>
      <c r="G39" s="58" t="n">
        <f aca="false">IF(D39=0,0,IF(E39=0,0,MAX(E39-D39)))</f>
        <v>0</v>
      </c>
      <c r="H39" s="58" t="n">
        <f aca="false">IF(E39=0,0,IF(F39=0,0,MAX(F39-E39)))</f>
        <v>0</v>
      </c>
      <c r="I39" s="58" t="n">
        <f aca="false">IF(F39=0,0,IF(D39=0,0,MAX(F39-D39)))</f>
        <v>0</v>
      </c>
      <c r="J39" s="2"/>
      <c r="K39" s="59" t="n">
        <f aca="false">C39</f>
        <v>0</v>
      </c>
      <c r="L39" s="57"/>
      <c r="M39" s="57"/>
      <c r="N39" s="57"/>
      <c r="O39" s="58" t="n">
        <f aca="false">IF(L39=0,0,IF(M39=0,0,MAX(M39-L39)))</f>
        <v>0</v>
      </c>
      <c r="P39" s="58" t="n">
        <f aca="false">IF(M39=0,0,IF(N39=0,0,MAX(N39-M39)))</f>
        <v>0</v>
      </c>
      <c r="Q39" s="58" t="n">
        <f aca="false">IF(L39=0,0,IF(N39=0,0,MAX(N39-L39)))</f>
        <v>0</v>
      </c>
      <c r="R39" s="2"/>
      <c r="S39" s="2"/>
      <c r="T39" s="2"/>
      <c r="U39" s="2"/>
      <c r="V39" s="2"/>
      <c r="W39" s="2"/>
      <c r="X39" s="2"/>
      <c r="Y39" s="2"/>
      <c r="Z39" s="2"/>
    </row>
    <row r="40" customFormat="false" ht="15" hidden="false" customHeight="true" outlineLevel="0" collapsed="false">
      <c r="A40" s="53" t="n">
        <v>35</v>
      </c>
      <c r="B40" s="53"/>
      <c r="C40" s="53"/>
      <c r="D40" s="57"/>
      <c r="E40" s="57"/>
      <c r="F40" s="57"/>
      <c r="G40" s="58" t="n">
        <f aca="false">IF(D40=0,0,IF(E40=0,0,MAX(E40-D40)))</f>
        <v>0</v>
      </c>
      <c r="H40" s="58" t="n">
        <f aca="false">IF(E40=0,0,IF(F40=0,0,MAX(F40-E40)))</f>
        <v>0</v>
      </c>
      <c r="I40" s="58" t="n">
        <f aca="false">IF(F40=0,0,IF(D40=0,0,MAX(F40-D40)))</f>
        <v>0</v>
      </c>
      <c r="J40" s="2"/>
      <c r="K40" s="59" t="n">
        <f aca="false">C40</f>
        <v>0</v>
      </c>
      <c r="L40" s="57"/>
      <c r="M40" s="57"/>
      <c r="N40" s="57"/>
      <c r="O40" s="58" t="n">
        <f aca="false">IF(L40=0,0,IF(M40=0,0,MAX(M40-L40)))</f>
        <v>0</v>
      </c>
      <c r="P40" s="58" t="n">
        <f aca="false">IF(M40=0,0,IF(N40=0,0,MAX(N40-M40)))</f>
        <v>0</v>
      </c>
      <c r="Q40" s="58" t="n">
        <f aca="false">IF(L40=0,0,IF(N40=0,0,MAX(N40-L40)))</f>
        <v>0</v>
      </c>
      <c r="R40" s="2"/>
      <c r="S40" s="2"/>
      <c r="T40" s="2"/>
      <c r="U40" s="2"/>
      <c r="V40" s="2"/>
      <c r="W40" s="2"/>
      <c r="X40" s="2"/>
      <c r="Y40" s="2"/>
      <c r="Z40" s="2"/>
    </row>
    <row r="41" customFormat="false" ht="15" hidden="false" customHeight="true" outlineLevel="0" collapsed="false">
      <c r="A41" s="53" t="n">
        <v>36</v>
      </c>
      <c r="B41" s="53"/>
      <c r="C41" s="53"/>
      <c r="D41" s="57"/>
      <c r="E41" s="57"/>
      <c r="F41" s="57"/>
      <c r="G41" s="58" t="n">
        <f aca="false">IF(D41=0,0,IF(E41=0,0,MAX(E41-D41)))</f>
        <v>0</v>
      </c>
      <c r="H41" s="58" t="n">
        <f aca="false">IF(E41=0,0,IF(F41=0,0,MAX(F41-E41)))</f>
        <v>0</v>
      </c>
      <c r="I41" s="58" t="n">
        <f aca="false">IF(F41=0,0,IF(D41=0,0,MAX(F41-D41)))</f>
        <v>0</v>
      </c>
      <c r="J41" s="2"/>
      <c r="K41" s="59" t="n">
        <f aca="false">C41</f>
        <v>0</v>
      </c>
      <c r="L41" s="57"/>
      <c r="M41" s="57"/>
      <c r="N41" s="57"/>
      <c r="O41" s="58" t="n">
        <f aca="false">IF(L41=0,0,IF(M41=0,0,MAX(M41-L41)))</f>
        <v>0</v>
      </c>
      <c r="P41" s="58" t="n">
        <f aca="false">IF(M41=0,0,IF(N41=0,0,MAX(N41-M41)))</f>
        <v>0</v>
      </c>
      <c r="Q41" s="58" t="n">
        <f aca="false">IF(L41=0,0,IF(N41=0,0,MAX(N41-L41)))</f>
        <v>0</v>
      </c>
      <c r="R41" s="2"/>
      <c r="S41" s="2"/>
      <c r="T41" s="2"/>
      <c r="U41" s="2"/>
      <c r="V41" s="2"/>
      <c r="W41" s="2"/>
      <c r="X41" s="2"/>
      <c r="Y41" s="2"/>
      <c r="Z41" s="2"/>
    </row>
    <row r="42" customFormat="false" ht="15" hidden="false" customHeight="true" outlineLevel="0" collapsed="false">
      <c r="A42" s="53" t="n">
        <v>37</v>
      </c>
      <c r="B42" s="53"/>
      <c r="C42" s="53"/>
      <c r="D42" s="57"/>
      <c r="E42" s="57"/>
      <c r="F42" s="57"/>
      <c r="G42" s="58" t="n">
        <f aca="false">IF(D42=0,0,IF(E42=0,0,MAX(E42-D42)))</f>
        <v>0</v>
      </c>
      <c r="H42" s="58" t="n">
        <f aca="false">IF(E42=0,0,IF(F42=0,0,MAX(F42-E42)))</f>
        <v>0</v>
      </c>
      <c r="I42" s="58" t="n">
        <f aca="false">IF(F42=0,0,IF(D42=0,0,MAX(F42-D42)))</f>
        <v>0</v>
      </c>
      <c r="J42" s="2"/>
      <c r="K42" s="59" t="n">
        <f aca="false">C42</f>
        <v>0</v>
      </c>
      <c r="L42" s="57"/>
      <c r="M42" s="57"/>
      <c r="N42" s="57"/>
      <c r="O42" s="58" t="n">
        <f aca="false">IF(L42=0,0,IF(M42=0,0,MAX(M42-L42)))</f>
        <v>0</v>
      </c>
      <c r="P42" s="58" t="n">
        <f aca="false">IF(M42=0,0,IF(N42=0,0,MAX(N42-M42)))</f>
        <v>0</v>
      </c>
      <c r="Q42" s="58" t="n">
        <f aca="false">IF(L42=0,0,IF(N42=0,0,MAX(N42-L42)))</f>
        <v>0</v>
      </c>
      <c r="R42" s="2"/>
      <c r="S42" s="2"/>
      <c r="T42" s="2"/>
      <c r="U42" s="2"/>
      <c r="V42" s="2"/>
      <c r="W42" s="2"/>
      <c r="X42" s="2"/>
      <c r="Y42" s="2"/>
      <c r="Z42" s="2"/>
    </row>
    <row r="43" customFormat="false" ht="15" hidden="false" customHeight="true" outlineLevel="0" collapsed="false">
      <c r="A43" s="53" t="n">
        <v>38</v>
      </c>
      <c r="B43" s="53"/>
      <c r="C43" s="53"/>
      <c r="D43" s="57"/>
      <c r="E43" s="57"/>
      <c r="F43" s="57"/>
      <c r="G43" s="58" t="n">
        <f aca="false">IF(D43=0,0,IF(E43=0,0,MAX(E43-D43)))</f>
        <v>0</v>
      </c>
      <c r="H43" s="58" t="n">
        <f aca="false">IF(E43=0,0,IF(F43=0,0,MAX(F43-E43)))</f>
        <v>0</v>
      </c>
      <c r="I43" s="58" t="n">
        <f aca="false">IF(F43=0,0,IF(D43=0,0,MAX(F43-D43)))</f>
        <v>0</v>
      </c>
      <c r="J43" s="2"/>
      <c r="K43" s="59" t="n">
        <f aca="false">C43</f>
        <v>0</v>
      </c>
      <c r="L43" s="57"/>
      <c r="M43" s="57"/>
      <c r="N43" s="57"/>
      <c r="O43" s="58" t="n">
        <f aca="false">IF(L43=0,0,IF(M43=0,0,MAX(M43-L43)))</f>
        <v>0</v>
      </c>
      <c r="P43" s="58" t="n">
        <f aca="false">IF(M43=0,0,IF(N43=0,0,MAX(N43-M43)))</f>
        <v>0</v>
      </c>
      <c r="Q43" s="58" t="n">
        <f aca="false">IF(L43=0,0,IF(N43=0,0,MAX(N43-L43)))</f>
        <v>0</v>
      </c>
      <c r="R43" s="2"/>
      <c r="S43" s="2"/>
      <c r="T43" s="2"/>
      <c r="U43" s="2"/>
      <c r="V43" s="2"/>
      <c r="W43" s="2"/>
      <c r="X43" s="2"/>
      <c r="Y43" s="2"/>
      <c r="Z43" s="2"/>
    </row>
    <row r="44" customFormat="false" ht="15" hidden="false" customHeight="true" outlineLevel="0" collapsed="false">
      <c r="A44" s="53" t="n">
        <v>39</v>
      </c>
      <c r="B44" s="53"/>
      <c r="C44" s="53"/>
      <c r="D44" s="57"/>
      <c r="E44" s="57"/>
      <c r="F44" s="57"/>
      <c r="G44" s="58" t="n">
        <f aca="false">IF(D44=0,0,IF(E44=0,0,MAX(E44-D44)))</f>
        <v>0</v>
      </c>
      <c r="H44" s="58" t="n">
        <f aca="false">IF(E44=0,0,IF(F44=0,0,MAX(F44-E44)))</f>
        <v>0</v>
      </c>
      <c r="I44" s="58" t="n">
        <f aca="false">IF(F44=0,0,IF(D44=0,0,MAX(F44-D44)))</f>
        <v>0</v>
      </c>
      <c r="J44" s="2"/>
      <c r="K44" s="59" t="n">
        <f aca="false">C44</f>
        <v>0</v>
      </c>
      <c r="L44" s="57"/>
      <c r="M44" s="57"/>
      <c r="N44" s="57"/>
      <c r="O44" s="58" t="n">
        <f aca="false">IF(L44=0,0,IF(M44=0,0,MAX(M44-L44)))</f>
        <v>0</v>
      </c>
      <c r="P44" s="58" t="n">
        <f aca="false">IF(M44=0,0,IF(N44=0,0,MAX(N44-M44)))</f>
        <v>0</v>
      </c>
      <c r="Q44" s="58" t="n">
        <f aca="false">IF(L44=0,0,IF(N44=0,0,MAX(N44-L44)))</f>
        <v>0</v>
      </c>
      <c r="R44" s="2"/>
      <c r="S44" s="2"/>
      <c r="T44" s="2"/>
      <c r="U44" s="2"/>
      <c r="V44" s="2"/>
      <c r="W44" s="2"/>
      <c r="X44" s="2"/>
      <c r="Y44" s="2"/>
      <c r="Z44" s="2"/>
    </row>
    <row r="45" customFormat="false" ht="15" hidden="false" customHeight="true" outlineLevel="0" collapsed="false">
      <c r="A45" s="53" t="n">
        <v>40</v>
      </c>
      <c r="B45" s="53"/>
      <c r="C45" s="53"/>
      <c r="D45" s="57"/>
      <c r="E45" s="57"/>
      <c r="F45" s="57"/>
      <c r="G45" s="58" t="n">
        <f aca="false">IF(D45=0,0,IF(E45=0,0,MAX(E45-D45)))</f>
        <v>0</v>
      </c>
      <c r="H45" s="58" t="n">
        <f aca="false">IF(E45=0,0,IF(F45=0,0,MAX(F45-E45)))</f>
        <v>0</v>
      </c>
      <c r="I45" s="58" t="n">
        <f aca="false">IF(F45=0,0,IF(D45=0,0,MAX(F45-D45)))</f>
        <v>0</v>
      </c>
      <c r="J45" s="2"/>
      <c r="K45" s="59" t="n">
        <f aca="false">C45</f>
        <v>0</v>
      </c>
      <c r="L45" s="57"/>
      <c r="M45" s="57"/>
      <c r="N45" s="57"/>
      <c r="O45" s="58" t="n">
        <f aca="false">IF(L45=0,0,IF(M45=0,0,MAX(M45-L45)))</f>
        <v>0</v>
      </c>
      <c r="P45" s="58" t="n">
        <f aca="false">IF(M45=0,0,IF(N45=0,0,MAX(N45-M45)))</f>
        <v>0</v>
      </c>
      <c r="Q45" s="58" t="n">
        <f aca="false">IF(L45=0,0,IF(N45=0,0,MAX(N45-L45)))</f>
        <v>0</v>
      </c>
      <c r="R45" s="2"/>
      <c r="S45" s="2"/>
      <c r="T45" s="2"/>
      <c r="U45" s="2"/>
      <c r="V45" s="2"/>
      <c r="W45" s="2"/>
      <c r="X45" s="2"/>
      <c r="Y45" s="2"/>
      <c r="Z45" s="2"/>
    </row>
    <row r="46" customFormat="false" ht="15" hidden="false" customHeight="true" outlineLevel="0" collapsed="false">
      <c r="A46" s="53" t="n">
        <v>41</v>
      </c>
      <c r="B46" s="53"/>
      <c r="C46" s="53"/>
      <c r="D46" s="57"/>
      <c r="E46" s="69"/>
      <c r="F46" s="69"/>
      <c r="G46" s="58" t="n">
        <f aca="false">IF(D46=0,0,IF(E46=0,0,MAX(E46-D46)))</f>
        <v>0</v>
      </c>
      <c r="H46" s="58" t="n">
        <f aca="false">IF(E46=0,0,IF(F46=0,0,MAX(F46-E46)))</f>
        <v>0</v>
      </c>
      <c r="I46" s="58" t="n">
        <f aca="false">IF(F46=0,0,IF(D46=0,0,MAX(F46-D46)))</f>
        <v>0</v>
      </c>
      <c r="J46" s="2"/>
      <c r="K46" s="59" t="n">
        <f aca="false">C46</f>
        <v>0</v>
      </c>
      <c r="L46" s="57"/>
      <c r="M46" s="69"/>
      <c r="N46" s="69"/>
      <c r="O46" s="58" t="n">
        <f aca="false">IF(L46=0,0,IF(M46=0,0,MAX(M46-L46)))</f>
        <v>0</v>
      </c>
      <c r="P46" s="58" t="n">
        <f aca="false">IF(M46=0,0,IF(N46=0,0,MAX(N46-M46)))</f>
        <v>0</v>
      </c>
      <c r="Q46" s="58" t="n">
        <f aca="false">IF(L46=0,0,IF(N46=0,0,MAX(N46-L46)))</f>
        <v>0</v>
      </c>
      <c r="R46" s="2"/>
      <c r="S46" s="2"/>
      <c r="T46" s="2"/>
      <c r="U46" s="2"/>
      <c r="V46" s="2"/>
      <c r="W46" s="2"/>
      <c r="X46" s="2"/>
      <c r="Y46" s="2"/>
      <c r="Z46" s="2"/>
    </row>
    <row r="47" customFormat="false" ht="15" hidden="false" customHeight="true" outlineLevel="0" collapsed="false">
      <c r="A47" s="53" t="n">
        <v>42</v>
      </c>
      <c r="B47" s="53"/>
      <c r="C47" s="53"/>
      <c r="D47" s="57"/>
      <c r="E47" s="69"/>
      <c r="F47" s="69"/>
      <c r="G47" s="58" t="n">
        <f aca="false">IF(D47=0,0,IF(E47=0,0,MAX(E47-D47)))</f>
        <v>0</v>
      </c>
      <c r="H47" s="58" t="n">
        <f aca="false">IF(E47=0,0,IF(F47=0,0,MAX(F47-E47)))</f>
        <v>0</v>
      </c>
      <c r="I47" s="58" t="n">
        <f aca="false">IF(F47=0,0,IF(D47=0,0,MAX(F47-D47)))</f>
        <v>0</v>
      </c>
      <c r="J47" s="2"/>
      <c r="K47" s="59" t="n">
        <f aca="false">C47</f>
        <v>0</v>
      </c>
      <c r="L47" s="57"/>
      <c r="M47" s="69"/>
      <c r="N47" s="69"/>
      <c r="O47" s="58" t="n">
        <f aca="false">IF(L47=0,0,IF(M47=0,0,MAX(M47-L47)))</f>
        <v>0</v>
      </c>
      <c r="P47" s="58" t="n">
        <f aca="false">IF(M47=0,0,IF(N47=0,0,MAX(N47-M47)))</f>
        <v>0</v>
      </c>
      <c r="Q47" s="58" t="n">
        <f aca="false">IF(L47=0,0,IF(N47=0,0,MAX(N47-L47)))</f>
        <v>0</v>
      </c>
      <c r="R47" s="2"/>
      <c r="S47" s="2"/>
      <c r="T47" s="2"/>
      <c r="U47" s="2"/>
      <c r="V47" s="2"/>
      <c r="W47" s="2"/>
      <c r="X47" s="2"/>
      <c r="Y47" s="2"/>
      <c r="Z47" s="2"/>
    </row>
    <row r="48" customFormat="false" ht="15" hidden="false" customHeight="true" outlineLevel="0" collapsed="false">
      <c r="A48" s="53" t="n">
        <v>43</v>
      </c>
      <c r="B48" s="53"/>
      <c r="C48" s="53"/>
      <c r="D48" s="57"/>
      <c r="E48" s="69"/>
      <c r="F48" s="69"/>
      <c r="G48" s="58" t="n">
        <f aca="false">IF(D48=0,0,IF(E48=0,0,MAX(E48-D48)))</f>
        <v>0</v>
      </c>
      <c r="H48" s="58" t="n">
        <f aca="false">IF(E48=0,0,IF(F48=0,0,MAX(F48-E48)))</f>
        <v>0</v>
      </c>
      <c r="I48" s="58" t="n">
        <f aca="false">IF(F48=0,0,IF(D48=0,0,MAX(F48-D48)))</f>
        <v>0</v>
      </c>
      <c r="J48" s="2"/>
      <c r="K48" s="59" t="n">
        <f aca="false">C48</f>
        <v>0</v>
      </c>
      <c r="L48" s="57"/>
      <c r="M48" s="69"/>
      <c r="N48" s="69"/>
      <c r="O48" s="58" t="n">
        <f aca="false">IF(L48=0,0,IF(M48=0,0,MAX(M48-L48)))</f>
        <v>0</v>
      </c>
      <c r="P48" s="58" t="n">
        <f aca="false">IF(M48=0,0,IF(N48=0,0,MAX(N48-M48)))</f>
        <v>0</v>
      </c>
      <c r="Q48" s="58" t="n">
        <f aca="false">IF(L48=0,0,IF(N48=0,0,MAX(N48-L48)))</f>
        <v>0</v>
      </c>
      <c r="R48" s="2"/>
      <c r="S48" s="2"/>
      <c r="T48" s="2"/>
      <c r="U48" s="2"/>
      <c r="V48" s="2"/>
      <c r="W48" s="2"/>
      <c r="X48" s="2"/>
      <c r="Y48" s="2"/>
      <c r="Z48" s="2"/>
    </row>
    <row r="49" customFormat="false" ht="15" hidden="false" customHeight="true" outlineLevel="0" collapsed="false">
      <c r="A49" s="53" t="n">
        <v>44</v>
      </c>
      <c r="B49" s="53"/>
      <c r="C49" s="53"/>
      <c r="D49" s="57"/>
      <c r="E49" s="69"/>
      <c r="F49" s="69"/>
      <c r="G49" s="58" t="n">
        <f aca="false">IF(D49=0,0,IF(E49=0,0,MAX(E49-D49)))</f>
        <v>0</v>
      </c>
      <c r="H49" s="58" t="n">
        <f aca="false">IF(E49=0,0,IF(F49=0,0,MAX(F49-E49)))</f>
        <v>0</v>
      </c>
      <c r="I49" s="58" t="n">
        <f aca="false">IF(F49=0,0,IF(D49=0,0,MAX(F49-D49)))</f>
        <v>0</v>
      </c>
      <c r="J49" s="2"/>
      <c r="K49" s="59" t="n">
        <f aca="false">C49</f>
        <v>0</v>
      </c>
      <c r="L49" s="57"/>
      <c r="M49" s="69"/>
      <c r="N49" s="69"/>
      <c r="O49" s="58" t="n">
        <f aca="false">IF(L49=0,0,IF(M49=0,0,MAX(M49-L49)))</f>
        <v>0</v>
      </c>
      <c r="P49" s="58" t="n">
        <f aca="false">IF(M49=0,0,IF(N49=0,0,MAX(N49-M49)))</f>
        <v>0</v>
      </c>
      <c r="Q49" s="58" t="n">
        <f aca="false">IF(L49=0,0,IF(N49=0,0,MAX(N49-L49)))</f>
        <v>0</v>
      </c>
      <c r="R49" s="2"/>
      <c r="S49" s="2"/>
      <c r="T49" s="2"/>
      <c r="U49" s="2"/>
      <c r="V49" s="2"/>
      <c r="W49" s="2"/>
      <c r="X49" s="2"/>
      <c r="Y49" s="2"/>
      <c r="Z49" s="2"/>
    </row>
    <row r="50" customFormat="false" ht="15" hidden="false" customHeight="true" outlineLevel="0" collapsed="false">
      <c r="A50" s="53" t="n">
        <v>45</v>
      </c>
      <c r="B50" s="53"/>
      <c r="C50" s="53"/>
      <c r="D50" s="57"/>
      <c r="E50" s="69"/>
      <c r="F50" s="69"/>
      <c r="G50" s="58" t="n">
        <f aca="false">IF(D50=0,0,IF(E50=0,0,MAX(E50-D50)))</f>
        <v>0</v>
      </c>
      <c r="H50" s="58" t="n">
        <f aca="false">IF(E50=0,0,IF(F50=0,0,MAX(F50-E50)))</f>
        <v>0</v>
      </c>
      <c r="I50" s="58" t="n">
        <f aca="false">IF(F50=0,0,IF(D50=0,0,MAX(F50-D50)))</f>
        <v>0</v>
      </c>
      <c r="J50" s="2"/>
      <c r="K50" s="59" t="n">
        <f aca="false">C50</f>
        <v>0</v>
      </c>
      <c r="L50" s="57"/>
      <c r="M50" s="69"/>
      <c r="N50" s="69"/>
      <c r="O50" s="58" t="n">
        <f aca="false">IF(L50=0,0,IF(M50=0,0,MAX(M50-L50)))</f>
        <v>0</v>
      </c>
      <c r="P50" s="58" t="n">
        <f aca="false">IF(M50=0,0,IF(N50=0,0,MAX(N50-M50)))</f>
        <v>0</v>
      </c>
      <c r="Q50" s="58" t="n">
        <f aca="false">IF(L50=0,0,IF(N50=0,0,MAX(N50-L50)))</f>
        <v>0</v>
      </c>
      <c r="R50" s="2"/>
      <c r="S50" s="2"/>
      <c r="T50" s="2"/>
      <c r="U50" s="2"/>
      <c r="V50" s="2"/>
      <c r="W50" s="2"/>
      <c r="X50" s="2"/>
      <c r="Y50" s="2"/>
      <c r="Z50" s="2"/>
    </row>
    <row r="51" customFormat="false" ht="15" hidden="false" customHeight="true" outlineLevel="0" collapsed="false">
      <c r="A51" s="53" t="n">
        <v>46</v>
      </c>
      <c r="B51" s="53"/>
      <c r="C51" s="53"/>
      <c r="D51" s="57"/>
      <c r="E51" s="69"/>
      <c r="F51" s="69"/>
      <c r="G51" s="58" t="n">
        <f aca="false">IF(D51=0,0,IF(E51=0,0,MAX(E51-D51)))</f>
        <v>0</v>
      </c>
      <c r="H51" s="58" t="n">
        <f aca="false">IF(E51=0,0,IF(F51=0,0,MAX(F51-E51)))</f>
        <v>0</v>
      </c>
      <c r="I51" s="58" t="n">
        <f aca="false">IF(F51=0,0,IF(D51=0,0,MAX(F51-D51)))</f>
        <v>0</v>
      </c>
      <c r="J51" s="2"/>
      <c r="K51" s="59" t="n">
        <f aca="false">C51</f>
        <v>0</v>
      </c>
      <c r="L51" s="57"/>
      <c r="M51" s="69"/>
      <c r="N51" s="69"/>
      <c r="O51" s="58" t="n">
        <f aca="false">IF(L51=0,0,IF(M51=0,0,MAX(M51-L51)))</f>
        <v>0</v>
      </c>
      <c r="P51" s="58" t="n">
        <f aca="false">IF(M51=0,0,IF(N51=0,0,MAX(N51-M51)))</f>
        <v>0</v>
      </c>
      <c r="Q51" s="58" t="n">
        <f aca="false">IF(L51=0,0,IF(N51=0,0,MAX(N51-L51)))</f>
        <v>0</v>
      </c>
      <c r="R51" s="2"/>
      <c r="S51" s="2"/>
      <c r="T51" s="2"/>
      <c r="U51" s="2"/>
      <c r="V51" s="2"/>
      <c r="W51" s="2"/>
      <c r="X51" s="2"/>
      <c r="Y51" s="2"/>
      <c r="Z51" s="2"/>
    </row>
    <row r="52" customFormat="false" ht="15" hidden="false" customHeight="true" outlineLevel="0" collapsed="false">
      <c r="A52" s="53" t="n">
        <v>47</v>
      </c>
      <c r="B52" s="53"/>
      <c r="C52" s="53"/>
      <c r="D52" s="57"/>
      <c r="E52" s="69"/>
      <c r="F52" s="69"/>
      <c r="G52" s="58" t="n">
        <f aca="false">IF(D52=0,0,IF(E52=0,0,MAX(E52-D52)))</f>
        <v>0</v>
      </c>
      <c r="H52" s="58" t="n">
        <f aca="false">IF(E52=0,0,IF(F52=0,0,MAX(F52-E52)))</f>
        <v>0</v>
      </c>
      <c r="I52" s="58" t="n">
        <f aca="false">IF(F52=0,0,IF(D52=0,0,MAX(F52-D52)))</f>
        <v>0</v>
      </c>
      <c r="J52" s="2"/>
      <c r="K52" s="59" t="n">
        <f aca="false">C52</f>
        <v>0</v>
      </c>
      <c r="L52" s="57"/>
      <c r="M52" s="69"/>
      <c r="N52" s="69"/>
      <c r="O52" s="58" t="n">
        <f aca="false">IF(L52=0,0,IF(M52=0,0,MAX(M52-L52)))</f>
        <v>0</v>
      </c>
      <c r="P52" s="58" t="n">
        <f aca="false">IF(M52=0,0,IF(N52=0,0,MAX(N52-M52)))</f>
        <v>0</v>
      </c>
      <c r="Q52" s="58" t="n">
        <f aca="false">IF(L52=0,0,IF(N52=0,0,MAX(N52-L52)))</f>
        <v>0</v>
      </c>
      <c r="R52" s="2"/>
      <c r="S52" s="2"/>
      <c r="T52" s="2"/>
      <c r="U52" s="2"/>
      <c r="V52" s="2"/>
      <c r="W52" s="2"/>
      <c r="X52" s="2"/>
      <c r="Y52" s="2"/>
      <c r="Z52" s="2"/>
    </row>
    <row r="53" customFormat="false" ht="15" hidden="false" customHeight="true" outlineLevel="0" collapsed="false">
      <c r="A53" s="53" t="n">
        <v>48</v>
      </c>
      <c r="B53" s="53"/>
      <c r="C53" s="53"/>
      <c r="D53" s="57"/>
      <c r="E53" s="69"/>
      <c r="F53" s="69"/>
      <c r="G53" s="58" t="n">
        <f aca="false">IF(D53=0,0,IF(E53=0,0,MAX(E53-D53)))</f>
        <v>0</v>
      </c>
      <c r="H53" s="58" t="n">
        <f aca="false">IF(E53=0,0,IF(F53=0,0,MAX(F53-E53)))</f>
        <v>0</v>
      </c>
      <c r="I53" s="58" t="n">
        <f aca="false">IF(F53=0,0,IF(D53=0,0,MAX(F53-D53)))</f>
        <v>0</v>
      </c>
      <c r="J53" s="2"/>
      <c r="K53" s="59" t="n">
        <f aca="false">C53</f>
        <v>0</v>
      </c>
      <c r="L53" s="57"/>
      <c r="M53" s="69"/>
      <c r="N53" s="69"/>
      <c r="O53" s="58" t="n">
        <f aca="false">IF(L53=0,0,IF(M53=0,0,MAX(M53-L53)))</f>
        <v>0</v>
      </c>
      <c r="P53" s="58" t="n">
        <f aca="false">IF(M53=0,0,IF(N53=0,0,MAX(N53-M53)))</f>
        <v>0</v>
      </c>
      <c r="Q53" s="58" t="n">
        <f aca="false">IF(L53=0,0,IF(N53=0,0,MAX(N53-L53)))</f>
        <v>0</v>
      </c>
      <c r="R53" s="2"/>
      <c r="S53" s="2"/>
      <c r="T53" s="2"/>
      <c r="U53" s="2"/>
      <c r="V53" s="2"/>
      <c r="W53" s="2"/>
      <c r="X53" s="2"/>
      <c r="Y53" s="2"/>
      <c r="Z53" s="2"/>
    </row>
    <row r="54" customFormat="false" ht="15" hidden="false" customHeight="true" outlineLevel="0" collapsed="false">
      <c r="A54" s="53" t="n">
        <v>49</v>
      </c>
      <c r="B54" s="53"/>
      <c r="C54" s="53"/>
      <c r="D54" s="57"/>
      <c r="E54" s="69"/>
      <c r="F54" s="69"/>
      <c r="G54" s="58" t="n">
        <f aca="false">IF(D54=0,0,IF(E54=0,0,MAX(E54-D54)))</f>
        <v>0</v>
      </c>
      <c r="H54" s="58" t="n">
        <f aca="false">IF(E54=0,0,IF(F54=0,0,MAX(F54-E54)))</f>
        <v>0</v>
      </c>
      <c r="I54" s="58" t="n">
        <f aca="false">IF(F54=0,0,IF(D54=0,0,MAX(F54-D54)))</f>
        <v>0</v>
      </c>
      <c r="J54" s="2"/>
      <c r="K54" s="59" t="n">
        <f aca="false">C54</f>
        <v>0</v>
      </c>
      <c r="L54" s="57"/>
      <c r="M54" s="69"/>
      <c r="N54" s="69"/>
      <c r="O54" s="58" t="n">
        <f aca="false">IF(L54=0,0,IF(M54=0,0,MAX(M54-L54)))</f>
        <v>0</v>
      </c>
      <c r="P54" s="58" t="n">
        <f aca="false">IF(M54=0,0,IF(N54=0,0,MAX(N54-M54)))</f>
        <v>0</v>
      </c>
      <c r="Q54" s="58" t="n">
        <f aca="false">IF(L54=0,0,IF(N54=0,0,MAX(N54-L54)))</f>
        <v>0</v>
      </c>
      <c r="R54" s="2"/>
      <c r="S54" s="2"/>
      <c r="T54" s="2"/>
      <c r="U54" s="2"/>
      <c r="V54" s="2"/>
      <c r="W54" s="2"/>
      <c r="X54" s="2"/>
      <c r="Y54" s="2"/>
      <c r="Z54" s="2"/>
    </row>
    <row r="55" customFormat="false" ht="15" hidden="false" customHeight="true" outlineLevel="0" collapsed="false">
      <c r="A55" s="53" t="n">
        <v>50</v>
      </c>
      <c r="B55" s="53"/>
      <c r="C55" s="53"/>
      <c r="D55" s="57"/>
      <c r="E55" s="69"/>
      <c r="F55" s="69"/>
      <c r="G55" s="58" t="n">
        <f aca="false">IF(D55=0,0,IF(E55=0,0,MAX(E55-D55)))</f>
        <v>0</v>
      </c>
      <c r="H55" s="58" t="n">
        <f aca="false">IF(E55=0,0,IF(F55=0,0,MAX(F55-E55)))</f>
        <v>0</v>
      </c>
      <c r="I55" s="58" t="n">
        <f aca="false">IF(F55=0,0,IF(D55=0,0,MAX(F55-D55)))</f>
        <v>0</v>
      </c>
      <c r="J55" s="2"/>
      <c r="K55" s="59" t="n">
        <f aca="false">C55</f>
        <v>0</v>
      </c>
      <c r="L55" s="57"/>
      <c r="M55" s="69"/>
      <c r="N55" s="69"/>
      <c r="O55" s="58" t="n">
        <f aca="false">IF(L55=0,0,IF(M55=0,0,MAX(M55-L55)))</f>
        <v>0</v>
      </c>
      <c r="P55" s="58" t="n">
        <f aca="false">IF(M55=0,0,IF(N55=0,0,MAX(N55-M55)))</f>
        <v>0</v>
      </c>
      <c r="Q55" s="58" t="n">
        <f aca="false">IF(L55=0,0,IF(N55=0,0,MAX(N55-L55)))</f>
        <v>0</v>
      </c>
      <c r="R55" s="2"/>
      <c r="S55" s="2"/>
      <c r="T55" s="2"/>
      <c r="U55" s="2"/>
      <c r="V55" s="2"/>
      <c r="W55" s="2"/>
      <c r="X55" s="2"/>
      <c r="Y55" s="2"/>
      <c r="Z55" s="2"/>
    </row>
    <row r="56" customFormat="false" ht="15" hidden="false" customHeight="true" outlineLevel="0" collapsed="false">
      <c r="C56" s="3"/>
      <c r="D56" s="3"/>
      <c r="G56" s="70"/>
      <c r="H56" s="70"/>
      <c r="I56" s="70"/>
      <c r="J56" s="2"/>
      <c r="K56" s="3"/>
      <c r="O56" s="70"/>
      <c r="P56" s="70"/>
      <c r="Q56" s="70"/>
      <c r="R56" s="2"/>
      <c r="S56" s="2"/>
      <c r="T56" s="2"/>
      <c r="U56" s="2"/>
      <c r="V56" s="2"/>
      <c r="W56" s="2"/>
      <c r="X56" s="2"/>
      <c r="Y56" s="2"/>
      <c r="Z56" s="2"/>
    </row>
    <row r="57" customFormat="false" ht="15" hidden="false" customHeight="true" outlineLevel="0" collapsed="false">
      <c r="C57" s="3"/>
      <c r="D57" s="3"/>
      <c r="G57" s="70"/>
      <c r="H57" s="70"/>
      <c r="I57" s="70"/>
      <c r="J57" s="2"/>
      <c r="K57" s="3"/>
      <c r="O57" s="70"/>
      <c r="P57" s="70"/>
      <c r="Q57" s="70"/>
      <c r="R57" s="2"/>
      <c r="S57" s="2"/>
      <c r="T57" s="2"/>
      <c r="U57" s="2"/>
      <c r="V57" s="2"/>
      <c r="W57" s="2"/>
      <c r="X57" s="2"/>
      <c r="Y57" s="2"/>
      <c r="Z57" s="2"/>
    </row>
    <row r="58" customFormat="false" ht="15" hidden="false" customHeight="true" outlineLevel="0" collapsed="false">
      <c r="C58" s="3"/>
      <c r="D58" s="3"/>
      <c r="J58" s="2"/>
      <c r="K58" s="3"/>
      <c r="R58" s="2"/>
      <c r="S58" s="2"/>
      <c r="T58" s="2"/>
      <c r="U58" s="2"/>
      <c r="V58" s="2"/>
      <c r="W58" s="2"/>
      <c r="X58" s="2"/>
      <c r="Y58" s="2"/>
      <c r="Z58" s="2"/>
    </row>
    <row r="59" customFormat="false" ht="15" hidden="false" customHeight="false" outlineLevel="0" collapsed="false">
      <c r="C59" s="71" t="s">
        <v>140</v>
      </c>
      <c r="D59" s="72"/>
      <c r="E59" s="72"/>
      <c r="F59" s="72"/>
      <c r="G59" s="72"/>
      <c r="H59" s="72"/>
      <c r="I59" s="73"/>
      <c r="J59" s="2"/>
      <c r="K59" s="74" t="s">
        <v>141</v>
      </c>
      <c r="L59" s="75"/>
      <c r="M59" s="75"/>
      <c r="N59" s="75"/>
      <c r="O59" s="75"/>
      <c r="P59" s="75"/>
      <c r="Q59" s="76"/>
      <c r="R59" s="2"/>
      <c r="S59" s="2"/>
      <c r="T59" s="2"/>
      <c r="U59" s="2"/>
      <c r="V59" s="2"/>
      <c r="W59" s="2"/>
      <c r="X59" s="2"/>
      <c r="Y59" s="2"/>
      <c r="Z59" s="2"/>
    </row>
    <row r="60" customFormat="false" ht="45" hidden="false" customHeight="true" outlineLevel="0" collapsed="false">
      <c r="A60" s="52" t="s">
        <v>128</v>
      </c>
      <c r="B60" s="52" t="s">
        <v>129</v>
      </c>
      <c r="C60" s="52" t="s">
        <v>130</v>
      </c>
      <c r="D60" s="52" t="str">
        <f aca="false">D$5</f>
        <v>Fecha de siembra</v>
      </c>
      <c r="E60" s="52" t="str">
        <f aca="false">E$5</f>
        <v>Fecha de espigazón</v>
      </c>
      <c r="F60" s="52" t="str">
        <f aca="false">F$5</f>
        <v>Fecha de madurez</v>
      </c>
      <c r="G60" s="52" t="str">
        <f aca="false">G$5</f>
        <v>Días Siembra-Espigazón</v>
      </c>
      <c r="H60" s="52" t="str">
        <f aca="false">H$5</f>
        <v>Días Espigazón-Madurez</v>
      </c>
      <c r="I60" s="52" t="str">
        <f aca="false">I$5</f>
        <v>Días Siembra-Madurez</v>
      </c>
      <c r="J60" s="2"/>
      <c r="K60" s="52" t="s">
        <v>130</v>
      </c>
      <c r="L60" s="52" t="str">
        <f aca="false">L$5</f>
        <v>Fecha de siembra</v>
      </c>
      <c r="M60" s="52" t="str">
        <f aca="false">M$5</f>
        <v>Fecha de espigazón</v>
      </c>
      <c r="N60" s="52" t="str">
        <f aca="false">N$5</f>
        <v>Fecha de madurez</v>
      </c>
      <c r="O60" s="52" t="str">
        <f aca="false">O$5</f>
        <v>Días Siembra-Espigazón</v>
      </c>
      <c r="P60" s="52" t="str">
        <f aca="false">P$5</f>
        <v>Días Espigazón-Madurez</v>
      </c>
      <c r="Q60" s="52" t="str">
        <f aca="false">Q$5</f>
        <v>Días Siembra-Madurez</v>
      </c>
      <c r="R60" s="2"/>
      <c r="S60" s="2"/>
      <c r="T60" s="2"/>
      <c r="U60" s="2"/>
      <c r="V60" s="2"/>
      <c r="W60" s="2"/>
      <c r="X60" s="2"/>
      <c r="Y60" s="2"/>
      <c r="Z60" s="2"/>
    </row>
    <row r="61" customFormat="false" ht="15" hidden="false" customHeight="true" outlineLevel="0" collapsed="false">
      <c r="A61" s="53" t="n">
        <v>1</v>
      </c>
      <c r="B61" s="53"/>
      <c r="C61" s="77" t="s">
        <v>142</v>
      </c>
      <c r="D61" s="56"/>
      <c r="E61" s="56"/>
      <c r="F61" s="57"/>
      <c r="G61" s="58" t="n">
        <f aca="false">IF(D61=0,0,IF(E61=0,0,MAX(E61-D61)))</f>
        <v>0</v>
      </c>
      <c r="H61" s="58" t="n">
        <f aca="false">IF(E61=0,0,IF(F61=0,0,MAX(F61-E61)))</f>
        <v>0</v>
      </c>
      <c r="I61" s="58" t="n">
        <f aca="false">IF(F61=0,0,IF(D61=0,0,MAX(F61-D61)))</f>
        <v>0</v>
      </c>
      <c r="J61" s="2"/>
      <c r="K61" s="59" t="str">
        <f aca="false">C61</f>
        <v>ACA 602</v>
      </c>
      <c r="L61" s="60" t="n">
        <v>44370</v>
      </c>
      <c r="M61" s="78" t="n">
        <v>44451</v>
      </c>
      <c r="N61" s="78" t="n">
        <v>44495</v>
      </c>
      <c r="O61" s="58" t="n">
        <f aca="false">IF(L61=0,0,IF(M61=0,0,MAX(M61-L61)))</f>
        <v>81</v>
      </c>
      <c r="P61" s="58" t="n">
        <f aca="false">IF(M61=0,0,IF(N61=0,0,MAX(N61-M61)))</f>
        <v>44</v>
      </c>
      <c r="Q61" s="58" t="n">
        <f aca="false">IF(L61=0,0,IF(N61=0,0,MAX(N61-L61)))</f>
        <v>125</v>
      </c>
      <c r="R61" s="2"/>
      <c r="S61" s="2"/>
      <c r="T61" s="2"/>
      <c r="U61" s="2"/>
      <c r="V61" s="2"/>
      <c r="W61" s="2"/>
      <c r="X61" s="2"/>
      <c r="Y61" s="2"/>
      <c r="Z61" s="2"/>
    </row>
    <row r="62" customFormat="false" ht="15" hidden="false" customHeight="true" outlineLevel="0" collapsed="false">
      <c r="A62" s="53" t="n">
        <v>2</v>
      </c>
      <c r="B62" s="53"/>
      <c r="C62" s="79" t="s">
        <v>143</v>
      </c>
      <c r="D62" s="56"/>
      <c r="E62" s="56"/>
      <c r="F62" s="57"/>
      <c r="G62" s="58" t="n">
        <f aca="false">IF(D62=0,0,IF(E62=0,0,MAX(E62-D62)))</f>
        <v>0</v>
      </c>
      <c r="H62" s="58" t="n">
        <f aca="false">IF(E62=0,0,IF(F62=0,0,MAX(F62-E62)))</f>
        <v>0</v>
      </c>
      <c r="I62" s="58" t="n">
        <f aca="false">IF(F62=0,0,IF(D62=0,0,MAX(F62-D62)))</f>
        <v>0</v>
      </c>
      <c r="J62" s="2"/>
      <c r="K62" s="59" t="str">
        <f aca="false">C62</f>
        <v>ACA 604</v>
      </c>
      <c r="L62" s="60" t="n">
        <v>44370</v>
      </c>
      <c r="M62" s="78" t="n">
        <v>44451</v>
      </c>
      <c r="N62" s="78" t="n">
        <v>44496</v>
      </c>
      <c r="O62" s="58" t="n">
        <f aca="false">IF(L62=0,0,IF(M62=0,0,MAX(M62-L62)))</f>
        <v>81</v>
      </c>
      <c r="P62" s="58" t="n">
        <f aca="false">IF(M62=0,0,IF(N62=0,0,MAX(N62-M62)))</f>
        <v>45</v>
      </c>
      <c r="Q62" s="58" t="n">
        <f aca="false">IF(L62=0,0,IF(N62=0,0,MAX(N62-L62)))</f>
        <v>126</v>
      </c>
      <c r="R62" s="2"/>
      <c r="S62" s="2"/>
      <c r="T62" s="2"/>
      <c r="U62" s="2"/>
      <c r="V62" s="2"/>
      <c r="W62" s="2"/>
      <c r="X62" s="2"/>
      <c r="Y62" s="2"/>
      <c r="Z62" s="2"/>
    </row>
    <row r="63" customFormat="false" ht="15" hidden="false" customHeight="true" outlineLevel="0" collapsed="false">
      <c r="A63" s="53" t="n">
        <v>3</v>
      </c>
      <c r="B63" s="53"/>
      <c r="C63" s="66" t="s">
        <v>144</v>
      </c>
      <c r="D63" s="56"/>
      <c r="E63" s="56"/>
      <c r="F63" s="57"/>
      <c r="G63" s="58" t="n">
        <f aca="false">IF(D63=0,0,IF(E63=0,0,MAX(E63-D63)))</f>
        <v>0</v>
      </c>
      <c r="H63" s="58" t="n">
        <f aca="false">IF(E63=0,0,IF(F63=0,0,MAX(F63-E63)))</f>
        <v>0</v>
      </c>
      <c r="I63" s="58" t="n">
        <f aca="false">IF(F63=0,0,IF(D63=0,0,MAX(F63-D63)))</f>
        <v>0</v>
      </c>
      <c r="J63" s="2"/>
      <c r="K63" s="59" t="str">
        <f aca="false">C63</f>
        <v> SAUCE</v>
      </c>
      <c r="L63" s="60" t="n">
        <v>44370</v>
      </c>
      <c r="M63" s="78" t="n">
        <v>44459</v>
      </c>
      <c r="N63" s="78" t="n">
        <v>44501</v>
      </c>
      <c r="O63" s="58" t="n">
        <f aca="false">IF(L63=0,0,IF(M63=0,0,MAX(M63-L63)))</f>
        <v>89</v>
      </c>
      <c r="P63" s="58" t="n">
        <f aca="false">IF(M63=0,0,IF(N63=0,0,MAX(N63-M63)))</f>
        <v>42</v>
      </c>
      <c r="Q63" s="58" t="n">
        <f aca="false">IF(L63=0,0,IF(N63=0,0,MAX(N63-L63)))</f>
        <v>131</v>
      </c>
      <c r="R63" s="2"/>
      <c r="S63" s="2"/>
      <c r="T63" s="2"/>
      <c r="U63" s="2"/>
      <c r="V63" s="2"/>
      <c r="W63" s="2"/>
      <c r="X63" s="2"/>
      <c r="Y63" s="2"/>
      <c r="Z63" s="2"/>
    </row>
    <row r="64" customFormat="false" ht="15" hidden="false" customHeight="true" outlineLevel="0" collapsed="false">
      <c r="A64" s="53" t="n">
        <v>4</v>
      </c>
      <c r="B64" s="53"/>
      <c r="C64" s="79" t="s">
        <v>145</v>
      </c>
      <c r="D64" s="56"/>
      <c r="E64" s="56"/>
      <c r="F64" s="57"/>
      <c r="G64" s="58" t="n">
        <f aca="false">IF(D64=0,0,IF(E64=0,0,MAX(E64-D64)))</f>
        <v>0</v>
      </c>
      <c r="H64" s="58" t="n">
        <f aca="false">IF(E64=0,0,IF(F64=0,0,MAX(F64-E64)))</f>
        <v>0</v>
      </c>
      <c r="I64" s="58" t="n">
        <f aca="false">IF(F64=0,0,IF(D64=0,0,MAX(F64-D64)))</f>
        <v>0</v>
      </c>
      <c r="J64" s="2"/>
      <c r="K64" s="59" t="str">
        <f aca="false">C64</f>
        <v>GUAYABO</v>
      </c>
      <c r="L64" s="60" t="n">
        <v>44370</v>
      </c>
      <c r="M64" s="78" t="n">
        <v>44463</v>
      </c>
      <c r="N64" s="78" t="n">
        <v>44501</v>
      </c>
      <c r="O64" s="58" t="n">
        <f aca="false">IF(L64=0,0,IF(M64=0,0,MAX(M64-L64)))</f>
        <v>93</v>
      </c>
      <c r="P64" s="58" t="n">
        <f aca="false">IF(M64=0,0,IF(N64=0,0,MAX(N64-M64)))</f>
        <v>38</v>
      </c>
      <c r="Q64" s="58" t="n">
        <f aca="false">IF(L64=0,0,IF(N64=0,0,MAX(N64-L64)))</f>
        <v>131</v>
      </c>
      <c r="R64" s="2"/>
      <c r="S64" s="2"/>
      <c r="T64" s="2"/>
      <c r="U64" s="2"/>
      <c r="V64" s="2"/>
      <c r="W64" s="2"/>
      <c r="X64" s="2"/>
      <c r="Y64" s="2"/>
      <c r="Z64" s="2"/>
    </row>
    <row r="65" customFormat="false" ht="15" hidden="false" customHeight="true" outlineLevel="0" collapsed="false">
      <c r="A65" s="53" t="n">
        <v>5</v>
      </c>
      <c r="B65" s="53"/>
      <c r="C65" s="66" t="s">
        <v>146</v>
      </c>
      <c r="D65" s="56"/>
      <c r="E65" s="56"/>
      <c r="F65" s="57"/>
      <c r="G65" s="58" t="n">
        <f aca="false">IF(D65=0,0,IF(E65=0,0,MAX(E65-D65)))</f>
        <v>0</v>
      </c>
      <c r="H65" s="58" t="n">
        <f aca="false">IF(E65=0,0,IF(F65=0,0,MAX(F65-E65)))</f>
        <v>0</v>
      </c>
      <c r="I65" s="58" t="n">
        <f aca="false">IF(F65=0,0,IF(D65=0,0,MAX(F65-D65)))</f>
        <v>0</v>
      </c>
      <c r="J65" s="2"/>
      <c r="K65" s="59" t="str">
        <f aca="false">C65</f>
        <v>Klein Cien años</v>
      </c>
      <c r="L65" s="60" t="n">
        <v>44370</v>
      </c>
      <c r="M65" s="78" t="n">
        <v>44466</v>
      </c>
      <c r="N65" s="78" t="n">
        <v>44506</v>
      </c>
      <c r="O65" s="58" t="n">
        <f aca="false">IF(L65=0,0,IF(M65=0,0,MAX(M65-L65)))</f>
        <v>96</v>
      </c>
      <c r="P65" s="58" t="n">
        <f aca="false">IF(M65=0,0,IF(N65=0,0,MAX(N65-M65)))</f>
        <v>40</v>
      </c>
      <c r="Q65" s="58" t="n">
        <f aca="false">IF(L65=0,0,IF(N65=0,0,MAX(N65-L65)))</f>
        <v>136</v>
      </c>
      <c r="R65" s="2"/>
      <c r="S65" s="2"/>
      <c r="T65" s="2"/>
      <c r="U65" s="2"/>
      <c r="V65" s="2"/>
      <c r="W65" s="2"/>
      <c r="X65" s="2"/>
      <c r="Y65" s="2"/>
      <c r="Z65" s="2"/>
    </row>
    <row r="66" customFormat="false" ht="15" hidden="false" customHeight="true" outlineLevel="0" collapsed="false">
      <c r="A66" s="53" t="n">
        <v>6</v>
      </c>
      <c r="B66" s="53"/>
      <c r="C66" s="66" t="s">
        <v>147</v>
      </c>
      <c r="D66" s="56"/>
      <c r="E66" s="56"/>
      <c r="F66" s="57"/>
      <c r="G66" s="58" t="n">
        <f aca="false">IF(D66=0,0,IF(E66=0,0,MAX(E66-D66)))</f>
        <v>0</v>
      </c>
      <c r="H66" s="58" t="n">
        <f aca="false">IF(E66=0,0,IF(F66=0,0,MAX(F66-E66)))</f>
        <v>0</v>
      </c>
      <c r="I66" s="58" t="n">
        <f aca="false">IF(F66=0,0,IF(D66=0,0,MAX(F66-D66)))</f>
        <v>0</v>
      </c>
      <c r="J66" s="2"/>
      <c r="K66" s="59" t="str">
        <f aca="false">C66</f>
        <v>Klein Geminis</v>
      </c>
      <c r="L66" s="60" t="n">
        <v>44370</v>
      </c>
      <c r="M66" s="78" t="n">
        <v>44466</v>
      </c>
      <c r="N66" s="78" t="n">
        <v>44506</v>
      </c>
      <c r="O66" s="58" t="n">
        <f aca="false">IF(L66=0,0,IF(M66=0,0,MAX(M66-L66)))</f>
        <v>96</v>
      </c>
      <c r="P66" s="58" t="n">
        <f aca="false">IF(M66=0,0,IF(N66=0,0,MAX(N66-M66)))</f>
        <v>40</v>
      </c>
      <c r="Q66" s="58" t="n">
        <f aca="false">IF(L66=0,0,IF(N66=0,0,MAX(N66-L66)))</f>
        <v>136</v>
      </c>
      <c r="R66" s="2"/>
      <c r="S66" s="2"/>
      <c r="T66" s="2"/>
      <c r="U66" s="2"/>
      <c r="V66" s="2"/>
      <c r="W66" s="2"/>
      <c r="X66" s="2"/>
      <c r="Y66" s="2"/>
      <c r="Z66" s="2"/>
    </row>
    <row r="67" customFormat="false" ht="15" hidden="false" customHeight="true" outlineLevel="0" collapsed="false">
      <c r="A67" s="53" t="n">
        <v>7</v>
      </c>
      <c r="B67" s="53"/>
      <c r="C67" s="79" t="s">
        <v>148</v>
      </c>
      <c r="D67" s="56"/>
      <c r="E67" s="56"/>
      <c r="F67" s="57"/>
      <c r="G67" s="58" t="n">
        <f aca="false">IF(D67=0,0,IF(E67=0,0,MAX(E67-D67)))</f>
        <v>0</v>
      </c>
      <c r="H67" s="58" t="n">
        <f aca="false">IF(E67=0,0,IF(F67=0,0,MAX(F67-E67)))</f>
        <v>0</v>
      </c>
      <c r="I67" s="58" t="n">
        <f aca="false">IF(F67=0,0,IF(D67=0,0,MAX(F67-D67)))</f>
        <v>0</v>
      </c>
      <c r="J67" s="2"/>
      <c r="K67" s="59" t="str">
        <f aca="false">C67</f>
        <v>Klein Minerva</v>
      </c>
      <c r="L67" s="60" t="n">
        <v>44370</v>
      </c>
      <c r="M67" s="78" t="n">
        <v>44468</v>
      </c>
      <c r="N67" s="78" t="n">
        <v>44505</v>
      </c>
      <c r="O67" s="58" t="n">
        <f aca="false">IF(L67=0,0,IF(M67=0,0,MAX(M67-L67)))</f>
        <v>98</v>
      </c>
      <c r="P67" s="58" t="n">
        <f aca="false">IF(M67=0,0,IF(N67=0,0,MAX(N67-M67)))</f>
        <v>37</v>
      </c>
      <c r="Q67" s="58" t="n">
        <f aca="false">IF(L67=0,0,IF(N67=0,0,MAX(N67-L67)))</f>
        <v>135</v>
      </c>
      <c r="R67" s="2"/>
      <c r="S67" s="2"/>
      <c r="T67" s="2"/>
      <c r="U67" s="2"/>
      <c r="V67" s="2"/>
      <c r="W67" s="2"/>
      <c r="X67" s="2"/>
      <c r="Y67" s="2"/>
      <c r="Z67" s="2"/>
    </row>
    <row r="68" customFormat="false" ht="15" hidden="false" customHeight="true" outlineLevel="0" collapsed="false">
      <c r="A68" s="53" t="n">
        <v>8</v>
      </c>
      <c r="B68" s="53"/>
      <c r="C68" s="67"/>
      <c r="D68" s="56"/>
      <c r="E68" s="56"/>
      <c r="F68" s="57"/>
      <c r="G68" s="58" t="n">
        <f aca="false">IF(D68=0,0,IF(E68=0,0,MAX(E68-D68)))</f>
        <v>0</v>
      </c>
      <c r="H68" s="58" t="n">
        <f aca="false">IF(E68=0,0,IF(F68=0,0,MAX(F68-E68)))</f>
        <v>0</v>
      </c>
      <c r="I68" s="58" t="n">
        <f aca="false">IF(F68=0,0,IF(D68=0,0,MAX(F68-D68)))</f>
        <v>0</v>
      </c>
      <c r="J68" s="2"/>
      <c r="K68" s="59" t="n">
        <f aca="false">C68</f>
        <v>0</v>
      </c>
      <c r="L68" s="57"/>
      <c r="M68" s="69"/>
      <c r="N68" s="57"/>
      <c r="O68" s="58" t="n">
        <f aca="false">IF(L68=0,0,IF(M68=0,0,MAX(M68-L68)))</f>
        <v>0</v>
      </c>
      <c r="P68" s="58" t="n">
        <f aca="false">IF(M68=0,0,IF(N68=0,0,MAX(N68-M68)))</f>
        <v>0</v>
      </c>
      <c r="Q68" s="58" t="n">
        <f aca="false">IF(L68=0,0,IF(N68=0,0,MAX(N68-L68)))</f>
        <v>0</v>
      </c>
      <c r="R68" s="2"/>
      <c r="S68" s="2"/>
      <c r="T68" s="2"/>
      <c r="U68" s="2"/>
      <c r="V68" s="2"/>
      <c r="W68" s="2"/>
      <c r="X68" s="2"/>
      <c r="Y68" s="2"/>
      <c r="Z68" s="2"/>
    </row>
    <row r="69" customFormat="false" ht="15" hidden="false" customHeight="true" outlineLevel="0" collapsed="false">
      <c r="A69" s="53" t="n">
        <v>9</v>
      </c>
      <c r="B69" s="53"/>
      <c r="C69" s="67"/>
      <c r="D69" s="56"/>
      <c r="E69" s="56"/>
      <c r="F69" s="57"/>
      <c r="G69" s="58" t="n">
        <f aca="false">IF(D69=0,0,IF(E69=0,0,MAX(E69-D69)))</f>
        <v>0</v>
      </c>
      <c r="H69" s="58" t="n">
        <f aca="false">IF(E69=0,0,IF(F69=0,0,MAX(F69-E69)))</f>
        <v>0</v>
      </c>
      <c r="I69" s="58" t="n">
        <f aca="false">IF(F69=0,0,IF(D69=0,0,MAX(F69-D69)))</f>
        <v>0</v>
      </c>
      <c r="J69" s="2"/>
      <c r="K69" s="59" t="n">
        <f aca="false">C69</f>
        <v>0</v>
      </c>
      <c r="L69" s="57"/>
      <c r="M69" s="69"/>
      <c r="N69" s="57"/>
      <c r="O69" s="58" t="n">
        <f aca="false">IF(L69=0,0,IF(M69=0,0,MAX(M69-L69)))</f>
        <v>0</v>
      </c>
      <c r="P69" s="58" t="n">
        <f aca="false">IF(M69=0,0,IF(N69=0,0,MAX(N69-M69)))</f>
        <v>0</v>
      </c>
      <c r="Q69" s="58" t="n">
        <f aca="false">IF(L69=0,0,IF(N69=0,0,MAX(N69-L69)))</f>
        <v>0</v>
      </c>
      <c r="R69" s="2"/>
      <c r="S69" s="2"/>
      <c r="T69" s="2"/>
      <c r="U69" s="2"/>
      <c r="V69" s="2"/>
      <c r="W69" s="2"/>
      <c r="X69" s="2"/>
      <c r="Y69" s="2"/>
      <c r="Z69" s="2"/>
    </row>
    <row r="70" customFormat="false" ht="15" hidden="false" customHeight="true" outlineLevel="0" collapsed="false">
      <c r="A70" s="53" t="n">
        <v>10</v>
      </c>
      <c r="B70" s="53"/>
      <c r="C70" s="67"/>
      <c r="D70" s="56"/>
      <c r="E70" s="56"/>
      <c r="F70" s="57"/>
      <c r="G70" s="58" t="n">
        <f aca="false">IF(D70=0,0,IF(E70=0,0,MAX(E70-D70)))</f>
        <v>0</v>
      </c>
      <c r="H70" s="58" t="n">
        <f aca="false">IF(E70=0,0,IF(F70=0,0,MAX(F70-E70)))</f>
        <v>0</v>
      </c>
      <c r="I70" s="58" t="n">
        <f aca="false">IF(F70=0,0,IF(D70=0,0,MAX(F70-D70)))</f>
        <v>0</v>
      </c>
      <c r="J70" s="2"/>
      <c r="K70" s="59" t="n">
        <f aca="false">C70</f>
        <v>0</v>
      </c>
      <c r="L70" s="57"/>
      <c r="M70" s="69"/>
      <c r="N70" s="57"/>
      <c r="O70" s="58" t="n">
        <f aca="false">IF(L70=0,0,IF(M70=0,0,MAX(M70-L70)))</f>
        <v>0</v>
      </c>
      <c r="P70" s="58" t="n">
        <f aca="false">IF(M70=0,0,IF(N70=0,0,MAX(N70-M70)))</f>
        <v>0</v>
      </c>
      <c r="Q70" s="58" t="n">
        <f aca="false">IF(L70=0,0,IF(N70=0,0,MAX(N70-L70)))</f>
        <v>0</v>
      </c>
      <c r="R70" s="2"/>
      <c r="S70" s="2"/>
      <c r="T70" s="2"/>
      <c r="U70" s="2"/>
      <c r="V70" s="2"/>
      <c r="W70" s="2"/>
      <c r="X70" s="2"/>
      <c r="Y70" s="2"/>
      <c r="Z70" s="2"/>
    </row>
    <row r="71" customFormat="false" ht="15" hidden="false" customHeight="true" outlineLevel="0" collapsed="false">
      <c r="A71" s="53" t="n">
        <v>11</v>
      </c>
      <c r="B71" s="53"/>
      <c r="C71" s="67"/>
      <c r="D71" s="56"/>
      <c r="E71" s="56"/>
      <c r="F71" s="57"/>
      <c r="G71" s="58" t="n">
        <f aca="false">IF(D71=0,0,IF(E71=0,0,MAX(E71-D71)))</f>
        <v>0</v>
      </c>
      <c r="H71" s="58" t="n">
        <f aca="false">IF(E71=0,0,IF(F71=0,0,MAX(F71-E71)))</f>
        <v>0</v>
      </c>
      <c r="I71" s="58" t="n">
        <f aca="false">IF(F71=0,0,IF(D71=0,0,MAX(F71-D71)))</f>
        <v>0</v>
      </c>
      <c r="J71" s="2"/>
      <c r="K71" s="59" t="n">
        <f aca="false">C71</f>
        <v>0</v>
      </c>
      <c r="L71" s="57"/>
      <c r="M71" s="69"/>
      <c r="N71" s="57"/>
      <c r="O71" s="58" t="n">
        <f aca="false">IF(L71=0,0,IF(M71=0,0,MAX(M71-L71)))</f>
        <v>0</v>
      </c>
      <c r="P71" s="58" t="n">
        <f aca="false">IF(M71=0,0,IF(N71=0,0,MAX(N71-M71)))</f>
        <v>0</v>
      </c>
      <c r="Q71" s="58" t="n">
        <f aca="false">IF(L71=0,0,IF(N71=0,0,MAX(N71-L71)))</f>
        <v>0</v>
      </c>
      <c r="R71" s="2"/>
      <c r="S71" s="2"/>
      <c r="T71" s="2"/>
      <c r="U71" s="2"/>
      <c r="V71" s="2"/>
      <c r="W71" s="2"/>
      <c r="X71" s="2"/>
      <c r="Y71" s="2"/>
      <c r="Z71" s="2"/>
    </row>
    <row r="72" customFormat="false" ht="15" hidden="false" customHeight="true" outlineLevel="0" collapsed="false">
      <c r="A72" s="53" t="n">
        <v>12</v>
      </c>
      <c r="B72" s="53"/>
      <c r="C72" s="67"/>
      <c r="D72" s="56"/>
      <c r="E72" s="56"/>
      <c r="F72" s="57"/>
      <c r="G72" s="58" t="n">
        <f aca="false">IF(D72=0,0,IF(E72=0,0,MAX(E72-D72)))</f>
        <v>0</v>
      </c>
      <c r="H72" s="58" t="n">
        <f aca="false">IF(E72=0,0,IF(F72=0,0,MAX(F72-E72)))</f>
        <v>0</v>
      </c>
      <c r="I72" s="58" t="n">
        <f aca="false">IF(F72=0,0,IF(D72=0,0,MAX(F72-D72)))</f>
        <v>0</v>
      </c>
      <c r="J72" s="2"/>
      <c r="K72" s="59" t="n">
        <f aca="false">C72</f>
        <v>0</v>
      </c>
      <c r="L72" s="57"/>
      <c r="M72" s="69"/>
      <c r="N72" s="57"/>
      <c r="O72" s="58" t="n">
        <f aca="false">IF(L72=0,0,IF(M72=0,0,MAX(M72-L72)))</f>
        <v>0</v>
      </c>
      <c r="P72" s="58" t="n">
        <f aca="false">IF(M72=0,0,IF(N72=0,0,MAX(N72-M72)))</f>
        <v>0</v>
      </c>
      <c r="Q72" s="58" t="n">
        <f aca="false">IF(L72=0,0,IF(N72=0,0,MAX(N72-L72)))</f>
        <v>0</v>
      </c>
      <c r="R72" s="2"/>
      <c r="S72" s="2"/>
      <c r="T72" s="2"/>
      <c r="U72" s="2"/>
      <c r="V72" s="2"/>
      <c r="W72" s="2"/>
      <c r="X72" s="2"/>
      <c r="Y72" s="2"/>
      <c r="Z72" s="2"/>
    </row>
    <row r="73" customFormat="false" ht="15" hidden="false" customHeight="true" outlineLevel="0" collapsed="false">
      <c r="A73" s="53" t="n">
        <v>13</v>
      </c>
      <c r="B73" s="53"/>
      <c r="C73" s="67"/>
      <c r="D73" s="56"/>
      <c r="E73" s="56"/>
      <c r="F73" s="57"/>
      <c r="G73" s="58" t="n">
        <f aca="false">IF(D73=0,0,IF(E73=0,0,MAX(E73-D73)))</f>
        <v>0</v>
      </c>
      <c r="H73" s="58" t="n">
        <f aca="false">IF(E73=0,0,IF(F73=0,0,MAX(F73-E73)))</f>
        <v>0</v>
      </c>
      <c r="I73" s="58" t="n">
        <f aca="false">IF(F73=0,0,IF(D73=0,0,MAX(F73-D73)))</f>
        <v>0</v>
      </c>
      <c r="J73" s="2"/>
      <c r="K73" s="59" t="n">
        <f aca="false">C73</f>
        <v>0</v>
      </c>
      <c r="L73" s="57"/>
      <c r="M73" s="69"/>
      <c r="N73" s="57"/>
      <c r="O73" s="58" t="n">
        <f aca="false">IF(L73=0,0,IF(M73=0,0,MAX(M73-L73)))</f>
        <v>0</v>
      </c>
      <c r="P73" s="58" t="n">
        <f aca="false">IF(M73=0,0,IF(N73=0,0,MAX(N73-M73)))</f>
        <v>0</v>
      </c>
      <c r="Q73" s="58" t="n">
        <f aca="false">IF(L73=0,0,IF(N73=0,0,MAX(N73-L73)))</f>
        <v>0</v>
      </c>
      <c r="R73" s="2"/>
      <c r="S73" s="2"/>
      <c r="T73" s="2"/>
      <c r="U73" s="2"/>
      <c r="V73" s="2"/>
      <c r="W73" s="2"/>
      <c r="X73" s="2"/>
      <c r="Y73" s="2"/>
      <c r="Z73" s="2"/>
    </row>
    <row r="74" customFormat="false" ht="15" hidden="false" customHeight="true" outlineLevel="0" collapsed="false">
      <c r="A74" s="53" t="n">
        <v>14</v>
      </c>
      <c r="B74" s="53"/>
      <c r="C74" s="67"/>
      <c r="D74" s="56"/>
      <c r="E74" s="56"/>
      <c r="F74" s="57"/>
      <c r="G74" s="58" t="n">
        <f aca="false">IF(D74=0,0,IF(E74=0,0,MAX(E74-D74)))</f>
        <v>0</v>
      </c>
      <c r="H74" s="58" t="n">
        <f aca="false">IF(E74=0,0,IF(F74=0,0,MAX(F74-E74)))</f>
        <v>0</v>
      </c>
      <c r="I74" s="58" t="n">
        <f aca="false">IF(F74=0,0,IF(D74=0,0,MAX(F74-D74)))</f>
        <v>0</v>
      </c>
      <c r="J74" s="2"/>
      <c r="K74" s="59" t="n">
        <f aca="false">C74</f>
        <v>0</v>
      </c>
      <c r="L74" s="57"/>
      <c r="M74" s="69"/>
      <c r="N74" s="57"/>
      <c r="O74" s="58" t="n">
        <f aca="false">IF(L74=0,0,IF(M74=0,0,MAX(M74-L74)))</f>
        <v>0</v>
      </c>
      <c r="P74" s="58" t="n">
        <f aca="false">IF(M74=0,0,IF(N74=0,0,MAX(N74-M74)))</f>
        <v>0</v>
      </c>
      <c r="Q74" s="58" t="n">
        <f aca="false">IF(L74=0,0,IF(N74=0,0,MAX(N74-L74)))</f>
        <v>0</v>
      </c>
      <c r="R74" s="2"/>
      <c r="S74" s="2"/>
      <c r="T74" s="2"/>
      <c r="U74" s="2"/>
      <c r="V74" s="2"/>
      <c r="W74" s="2"/>
      <c r="X74" s="2"/>
      <c r="Y74" s="2"/>
      <c r="Z74" s="2"/>
    </row>
    <row r="75" customFormat="false" ht="15" hidden="false" customHeight="true" outlineLevel="0" collapsed="false">
      <c r="A75" s="53" t="n">
        <v>15</v>
      </c>
      <c r="B75" s="53"/>
      <c r="C75" s="67"/>
      <c r="D75" s="56"/>
      <c r="E75" s="56"/>
      <c r="F75" s="57"/>
      <c r="G75" s="58" t="n">
        <f aca="false">IF(D75=0,0,IF(E75=0,0,MAX(E75-D75)))</f>
        <v>0</v>
      </c>
      <c r="H75" s="58" t="n">
        <f aca="false">IF(E75=0,0,IF(F75=0,0,MAX(F75-E75)))</f>
        <v>0</v>
      </c>
      <c r="I75" s="58" t="n">
        <f aca="false">IF(F75=0,0,IF(D75=0,0,MAX(F75-D75)))</f>
        <v>0</v>
      </c>
      <c r="J75" s="2"/>
      <c r="K75" s="59" t="n">
        <f aca="false">C75</f>
        <v>0</v>
      </c>
      <c r="L75" s="57"/>
      <c r="M75" s="69"/>
      <c r="N75" s="57"/>
      <c r="O75" s="58" t="n">
        <f aca="false">IF(L75=0,0,IF(M75=0,0,MAX(M75-L75)))</f>
        <v>0</v>
      </c>
      <c r="P75" s="58" t="n">
        <f aca="false">IF(M75=0,0,IF(N75=0,0,MAX(N75-M75)))</f>
        <v>0</v>
      </c>
      <c r="Q75" s="58" t="n">
        <f aca="false">IF(L75=0,0,IF(N75=0,0,MAX(N75-L75)))</f>
        <v>0</v>
      </c>
      <c r="R75" s="2"/>
      <c r="S75" s="2"/>
      <c r="T75" s="2"/>
      <c r="U75" s="2"/>
      <c r="V75" s="2"/>
      <c r="W75" s="2"/>
      <c r="X75" s="2"/>
      <c r="Y75" s="2"/>
      <c r="Z75" s="2"/>
    </row>
    <row r="76" customFormat="false" ht="15" hidden="false" customHeight="true" outlineLevel="0" collapsed="false">
      <c r="A76" s="53" t="n">
        <v>16</v>
      </c>
      <c r="B76" s="53"/>
      <c r="C76" s="67"/>
      <c r="D76" s="56"/>
      <c r="E76" s="56"/>
      <c r="F76" s="57"/>
      <c r="G76" s="58" t="n">
        <f aca="false">IF(D76=0,0,IF(E76=0,0,MAX(E76-D76)))</f>
        <v>0</v>
      </c>
      <c r="H76" s="58" t="n">
        <f aca="false">IF(E76=0,0,IF(F76=0,0,MAX(F76-E76)))</f>
        <v>0</v>
      </c>
      <c r="I76" s="58" t="n">
        <f aca="false">IF(F76=0,0,IF(D76=0,0,MAX(F76-D76)))</f>
        <v>0</v>
      </c>
      <c r="J76" s="2"/>
      <c r="K76" s="59" t="n">
        <f aca="false">C76</f>
        <v>0</v>
      </c>
      <c r="L76" s="57"/>
      <c r="M76" s="69"/>
      <c r="N76" s="57"/>
      <c r="O76" s="58" t="n">
        <f aca="false">IF(L76=0,0,IF(M76=0,0,MAX(M76-L76)))</f>
        <v>0</v>
      </c>
      <c r="P76" s="58" t="n">
        <f aca="false">IF(M76=0,0,IF(N76=0,0,MAX(N76-M76)))</f>
        <v>0</v>
      </c>
      <c r="Q76" s="58" t="n">
        <f aca="false">IF(L76=0,0,IF(N76=0,0,MAX(N76-L76)))</f>
        <v>0</v>
      </c>
      <c r="R76" s="2"/>
      <c r="S76" s="2"/>
      <c r="T76" s="2"/>
      <c r="U76" s="2"/>
      <c r="V76" s="2"/>
      <c r="W76" s="2"/>
      <c r="X76" s="2"/>
      <c r="Y76" s="2"/>
      <c r="Z76" s="2"/>
    </row>
    <row r="77" customFormat="false" ht="15" hidden="false" customHeight="true" outlineLevel="0" collapsed="false">
      <c r="A77" s="53" t="n">
        <v>17</v>
      </c>
      <c r="B77" s="53"/>
      <c r="C77" s="67"/>
      <c r="D77" s="56"/>
      <c r="E77" s="56"/>
      <c r="F77" s="57"/>
      <c r="G77" s="58" t="n">
        <f aca="false">IF(D77=0,0,IF(E77=0,0,MAX(E77-D77)))</f>
        <v>0</v>
      </c>
      <c r="H77" s="58" t="n">
        <f aca="false">IF(E77=0,0,IF(F77=0,0,MAX(F77-E77)))</f>
        <v>0</v>
      </c>
      <c r="I77" s="58" t="n">
        <f aca="false">IF(F77=0,0,IF(D77=0,0,MAX(F77-D77)))</f>
        <v>0</v>
      </c>
      <c r="J77" s="2"/>
      <c r="K77" s="59" t="n">
        <f aca="false">C77</f>
        <v>0</v>
      </c>
      <c r="L77" s="57"/>
      <c r="M77" s="69"/>
      <c r="N77" s="57"/>
      <c r="O77" s="58" t="n">
        <f aca="false">IF(L77=0,0,IF(M77=0,0,MAX(M77-L77)))</f>
        <v>0</v>
      </c>
      <c r="P77" s="58" t="n">
        <f aca="false">IF(M77=0,0,IF(N77=0,0,MAX(N77-M77)))</f>
        <v>0</v>
      </c>
      <c r="Q77" s="58" t="n">
        <f aca="false">IF(L77=0,0,IF(N77=0,0,MAX(N77-L77)))</f>
        <v>0</v>
      </c>
      <c r="R77" s="2"/>
      <c r="S77" s="2"/>
      <c r="T77" s="2"/>
      <c r="U77" s="2"/>
      <c r="V77" s="2"/>
      <c r="W77" s="2"/>
      <c r="X77" s="2"/>
      <c r="Y77" s="2"/>
      <c r="Z77" s="2"/>
    </row>
    <row r="78" customFormat="false" ht="15" hidden="false" customHeight="true" outlineLevel="0" collapsed="false">
      <c r="A78" s="53" t="n">
        <v>18</v>
      </c>
      <c r="B78" s="53"/>
      <c r="C78" s="67"/>
      <c r="D78" s="56"/>
      <c r="E78" s="56"/>
      <c r="F78" s="57"/>
      <c r="G78" s="58" t="n">
        <f aca="false">IF(D78=0,0,IF(E78=0,0,MAX(E78-D78)))</f>
        <v>0</v>
      </c>
      <c r="H78" s="58" t="n">
        <f aca="false">IF(E78=0,0,IF(F78=0,0,MAX(F78-E78)))</f>
        <v>0</v>
      </c>
      <c r="I78" s="58" t="n">
        <f aca="false">IF(F78=0,0,IF(D78=0,0,MAX(F78-D78)))</f>
        <v>0</v>
      </c>
      <c r="J78" s="2"/>
      <c r="K78" s="59" t="n">
        <f aca="false">C78</f>
        <v>0</v>
      </c>
      <c r="L78" s="57"/>
      <c r="M78" s="69"/>
      <c r="N78" s="57"/>
      <c r="O78" s="58" t="n">
        <f aca="false">IF(L78=0,0,IF(M78=0,0,MAX(M78-L78)))</f>
        <v>0</v>
      </c>
      <c r="P78" s="58" t="n">
        <f aca="false">IF(M78=0,0,IF(N78=0,0,MAX(N78-M78)))</f>
        <v>0</v>
      </c>
      <c r="Q78" s="58" t="n">
        <f aca="false">IF(L78=0,0,IF(N78=0,0,MAX(N78-L78)))</f>
        <v>0</v>
      </c>
      <c r="R78" s="2"/>
      <c r="S78" s="2"/>
      <c r="T78" s="2"/>
      <c r="U78" s="2"/>
      <c r="V78" s="2"/>
      <c r="W78" s="2"/>
      <c r="X78" s="2"/>
      <c r="Y78" s="2"/>
      <c r="Z78" s="2"/>
    </row>
    <row r="79" customFormat="false" ht="15" hidden="false" customHeight="true" outlineLevel="0" collapsed="false">
      <c r="A79" s="53" t="n">
        <v>19</v>
      </c>
      <c r="B79" s="53"/>
      <c r="C79" s="67"/>
      <c r="D79" s="56"/>
      <c r="E79" s="56"/>
      <c r="F79" s="57"/>
      <c r="G79" s="58" t="n">
        <f aca="false">IF(D79=0,0,IF(E79=0,0,MAX(E79-D79)))</f>
        <v>0</v>
      </c>
      <c r="H79" s="58" t="n">
        <f aca="false">IF(E79=0,0,IF(F79=0,0,MAX(F79-E79)))</f>
        <v>0</v>
      </c>
      <c r="I79" s="58" t="n">
        <f aca="false">IF(F79=0,0,IF(D79=0,0,MAX(F79-D79)))</f>
        <v>0</v>
      </c>
      <c r="J79" s="2"/>
      <c r="K79" s="59" t="n">
        <f aca="false">C79</f>
        <v>0</v>
      </c>
      <c r="L79" s="57"/>
      <c r="M79" s="69"/>
      <c r="N79" s="57"/>
      <c r="O79" s="58" t="n">
        <f aca="false">IF(L79=0,0,IF(M79=0,0,MAX(M79-L79)))</f>
        <v>0</v>
      </c>
      <c r="P79" s="58" t="n">
        <f aca="false">IF(M79=0,0,IF(N79=0,0,MAX(N79-M79)))</f>
        <v>0</v>
      </c>
      <c r="Q79" s="58" t="n">
        <f aca="false">IF(L79=0,0,IF(N79=0,0,MAX(N79-L79)))</f>
        <v>0</v>
      </c>
      <c r="R79" s="2"/>
      <c r="S79" s="2"/>
      <c r="T79" s="2"/>
      <c r="U79" s="2"/>
      <c r="V79" s="2"/>
      <c r="W79" s="2"/>
      <c r="X79" s="2"/>
      <c r="Y79" s="2"/>
      <c r="Z79" s="2"/>
    </row>
    <row r="80" customFormat="false" ht="15" hidden="false" customHeight="true" outlineLevel="0" collapsed="false">
      <c r="A80" s="53" t="n">
        <v>20</v>
      </c>
      <c r="B80" s="53"/>
      <c r="C80" s="67"/>
      <c r="D80" s="56"/>
      <c r="E80" s="56"/>
      <c r="F80" s="57"/>
      <c r="G80" s="58" t="n">
        <f aca="false">IF(D80=0,0,IF(E80=0,0,MAX(E80-D80)))</f>
        <v>0</v>
      </c>
      <c r="H80" s="58" t="n">
        <f aca="false">IF(E80=0,0,IF(F80=0,0,MAX(F80-E80)))</f>
        <v>0</v>
      </c>
      <c r="I80" s="58" t="n">
        <f aca="false">IF(F80=0,0,IF(D80=0,0,MAX(F80-D80)))</f>
        <v>0</v>
      </c>
      <c r="J80" s="2"/>
      <c r="K80" s="59" t="n">
        <f aca="false">C80</f>
        <v>0</v>
      </c>
      <c r="L80" s="57"/>
      <c r="M80" s="69"/>
      <c r="N80" s="57"/>
      <c r="O80" s="58" t="n">
        <f aca="false">IF(L80=0,0,IF(M80=0,0,MAX(M80-L80)))</f>
        <v>0</v>
      </c>
      <c r="P80" s="58" t="n">
        <f aca="false">IF(M80=0,0,IF(N80=0,0,MAX(N80-M80)))</f>
        <v>0</v>
      </c>
      <c r="Q80" s="58" t="n">
        <f aca="false">IF(L80=0,0,IF(N80=0,0,MAX(N80-L80)))</f>
        <v>0</v>
      </c>
      <c r="R80" s="2"/>
      <c r="S80" s="2"/>
      <c r="T80" s="2"/>
      <c r="U80" s="2"/>
      <c r="V80" s="2"/>
      <c r="W80" s="2"/>
      <c r="X80" s="2"/>
      <c r="Y80" s="2"/>
      <c r="Z80" s="2"/>
    </row>
    <row r="81" customFormat="false" ht="15" hidden="false" customHeight="true" outlineLevel="0" collapsed="false">
      <c r="A81" s="53" t="n">
        <v>21</v>
      </c>
      <c r="B81" s="53"/>
      <c r="C81" s="67"/>
      <c r="D81" s="56"/>
      <c r="E81" s="56"/>
      <c r="F81" s="57"/>
      <c r="G81" s="58" t="n">
        <f aca="false">IF(D81=0,0,IF(E81=0,0,MAX(E81-D81)))</f>
        <v>0</v>
      </c>
      <c r="H81" s="58" t="n">
        <f aca="false">IF(E81=0,0,IF(F81=0,0,MAX(F81-E81)))</f>
        <v>0</v>
      </c>
      <c r="I81" s="58" t="n">
        <f aca="false">IF(F81=0,0,IF(D81=0,0,MAX(F81-D81)))</f>
        <v>0</v>
      </c>
      <c r="J81" s="2"/>
      <c r="K81" s="59" t="n">
        <f aca="false">C81</f>
        <v>0</v>
      </c>
      <c r="L81" s="57"/>
      <c r="M81" s="69"/>
      <c r="N81" s="57"/>
      <c r="O81" s="58" t="n">
        <f aca="false">IF(L81=0,0,IF(M81=0,0,MAX(M81-L81)))</f>
        <v>0</v>
      </c>
      <c r="P81" s="58" t="n">
        <f aca="false">IF(M81=0,0,IF(N81=0,0,MAX(N81-M81)))</f>
        <v>0</v>
      </c>
      <c r="Q81" s="58" t="n">
        <f aca="false">IF(L81=0,0,IF(N81=0,0,MAX(N81-L81)))</f>
        <v>0</v>
      </c>
      <c r="R81" s="2"/>
      <c r="S81" s="2"/>
      <c r="T81" s="2"/>
      <c r="U81" s="2"/>
      <c r="V81" s="2"/>
      <c r="W81" s="2"/>
      <c r="X81" s="2"/>
      <c r="Y81" s="2"/>
      <c r="Z81" s="2"/>
    </row>
    <row r="82" customFormat="false" ht="15" hidden="false" customHeight="true" outlineLevel="0" collapsed="false">
      <c r="A82" s="53" t="n">
        <v>22</v>
      </c>
      <c r="B82" s="53"/>
      <c r="C82" s="67"/>
      <c r="D82" s="56"/>
      <c r="E82" s="56"/>
      <c r="F82" s="57"/>
      <c r="G82" s="58" t="n">
        <f aca="false">IF(D82=0,0,IF(E82=0,0,MAX(E82-D82)))</f>
        <v>0</v>
      </c>
      <c r="H82" s="58" t="n">
        <f aca="false">IF(E82=0,0,IF(F82=0,0,MAX(F82-E82)))</f>
        <v>0</v>
      </c>
      <c r="I82" s="58" t="n">
        <f aca="false">IF(F82=0,0,IF(D82=0,0,MAX(F82-D82)))</f>
        <v>0</v>
      </c>
      <c r="J82" s="2"/>
      <c r="K82" s="59" t="n">
        <f aca="false">C82</f>
        <v>0</v>
      </c>
      <c r="L82" s="57"/>
      <c r="M82" s="69"/>
      <c r="N82" s="57"/>
      <c r="O82" s="58" t="n">
        <f aca="false">IF(L82=0,0,IF(M82=0,0,MAX(M82-L82)))</f>
        <v>0</v>
      </c>
      <c r="P82" s="58" t="n">
        <f aca="false">IF(M82=0,0,IF(N82=0,0,MAX(N82-M82)))</f>
        <v>0</v>
      </c>
      <c r="Q82" s="58" t="n">
        <f aca="false">IF(L82=0,0,IF(N82=0,0,MAX(N82-L82)))</f>
        <v>0</v>
      </c>
      <c r="R82" s="2"/>
      <c r="S82" s="2"/>
      <c r="T82" s="2"/>
      <c r="U82" s="2"/>
      <c r="V82" s="2"/>
      <c r="W82" s="2"/>
      <c r="X82" s="2"/>
      <c r="Y82" s="2"/>
      <c r="Z82" s="2"/>
    </row>
    <row r="83" customFormat="false" ht="15" hidden="false" customHeight="true" outlineLevel="0" collapsed="false">
      <c r="A83" s="53" t="n">
        <v>23</v>
      </c>
      <c r="B83" s="53"/>
      <c r="C83" s="67"/>
      <c r="D83" s="56"/>
      <c r="E83" s="56"/>
      <c r="F83" s="57"/>
      <c r="G83" s="58" t="n">
        <f aca="false">IF(D83=0,0,IF(E83=0,0,MAX(E83-D83)))</f>
        <v>0</v>
      </c>
      <c r="H83" s="58" t="n">
        <f aca="false">IF(E83=0,0,IF(F83=0,0,MAX(F83-E83)))</f>
        <v>0</v>
      </c>
      <c r="I83" s="58" t="n">
        <f aca="false">IF(F83=0,0,IF(D83=0,0,MAX(F83-D83)))</f>
        <v>0</v>
      </c>
      <c r="J83" s="2"/>
      <c r="K83" s="59" t="n">
        <f aca="false">C83</f>
        <v>0</v>
      </c>
      <c r="L83" s="57"/>
      <c r="M83" s="69"/>
      <c r="N83" s="57"/>
      <c r="O83" s="58" t="n">
        <f aca="false">IF(L83=0,0,IF(M83=0,0,MAX(M83-L83)))</f>
        <v>0</v>
      </c>
      <c r="P83" s="58" t="n">
        <f aca="false">IF(M83=0,0,IF(N83=0,0,MAX(N83-M83)))</f>
        <v>0</v>
      </c>
      <c r="Q83" s="58" t="n">
        <f aca="false">IF(L83=0,0,IF(N83=0,0,MAX(N83-L83)))</f>
        <v>0</v>
      </c>
      <c r="R83" s="2"/>
      <c r="S83" s="2"/>
      <c r="T83" s="2"/>
      <c r="U83" s="2"/>
      <c r="V83" s="2"/>
      <c r="W83" s="2"/>
      <c r="X83" s="2"/>
      <c r="Y83" s="2"/>
      <c r="Z83" s="2"/>
    </row>
    <row r="84" customFormat="false" ht="15" hidden="false" customHeight="true" outlineLevel="0" collapsed="false">
      <c r="A84" s="53" t="n">
        <v>24</v>
      </c>
      <c r="B84" s="53"/>
      <c r="C84" s="67"/>
      <c r="D84" s="56"/>
      <c r="E84" s="56"/>
      <c r="F84" s="57"/>
      <c r="G84" s="58" t="n">
        <f aca="false">IF(D84=0,0,IF(E84=0,0,MAX(E84-D84)))</f>
        <v>0</v>
      </c>
      <c r="H84" s="58" t="n">
        <f aca="false">IF(E84=0,0,IF(F84=0,0,MAX(F84-E84)))</f>
        <v>0</v>
      </c>
      <c r="I84" s="58" t="n">
        <f aca="false">IF(F84=0,0,IF(D84=0,0,MAX(F84-D84)))</f>
        <v>0</v>
      </c>
      <c r="J84" s="2"/>
      <c r="K84" s="59" t="n">
        <f aca="false">C84</f>
        <v>0</v>
      </c>
      <c r="L84" s="57"/>
      <c r="M84" s="69"/>
      <c r="N84" s="57"/>
      <c r="O84" s="58" t="n">
        <f aca="false">IF(L84=0,0,IF(M84=0,0,MAX(M84-L84)))</f>
        <v>0</v>
      </c>
      <c r="P84" s="58" t="n">
        <f aca="false">IF(M84=0,0,IF(N84=0,0,MAX(N84-M84)))</f>
        <v>0</v>
      </c>
      <c r="Q84" s="58" t="n">
        <f aca="false">IF(L84=0,0,IF(N84=0,0,MAX(N84-L84)))</f>
        <v>0</v>
      </c>
      <c r="R84" s="2"/>
      <c r="S84" s="2"/>
      <c r="T84" s="2"/>
      <c r="U84" s="2"/>
      <c r="V84" s="2"/>
      <c r="W84" s="2"/>
      <c r="X84" s="2"/>
      <c r="Y84" s="2"/>
      <c r="Z84" s="2"/>
    </row>
    <row r="85" customFormat="false" ht="15" hidden="false" customHeight="true" outlineLevel="0" collapsed="false">
      <c r="A85" s="53" t="n">
        <v>25</v>
      </c>
      <c r="B85" s="53"/>
      <c r="C85" s="67"/>
      <c r="D85" s="56"/>
      <c r="E85" s="56"/>
      <c r="F85" s="57"/>
      <c r="G85" s="58" t="n">
        <f aca="false">IF(D85=0,0,IF(E85=0,0,MAX(E85-D85)))</f>
        <v>0</v>
      </c>
      <c r="H85" s="58" t="n">
        <f aca="false">IF(E85=0,0,IF(F85=0,0,MAX(F85-E85)))</f>
        <v>0</v>
      </c>
      <c r="I85" s="58" t="n">
        <f aca="false">IF(F85=0,0,IF(D85=0,0,MAX(F85-D85)))</f>
        <v>0</v>
      </c>
      <c r="J85" s="2"/>
      <c r="K85" s="59" t="n">
        <f aca="false">C85</f>
        <v>0</v>
      </c>
      <c r="L85" s="57"/>
      <c r="M85" s="69"/>
      <c r="N85" s="57"/>
      <c r="O85" s="58" t="n">
        <f aca="false">IF(L85=0,0,IF(M85=0,0,MAX(M85-L85)))</f>
        <v>0</v>
      </c>
      <c r="P85" s="58" t="n">
        <f aca="false">IF(M85=0,0,IF(N85=0,0,MAX(N85-M85)))</f>
        <v>0</v>
      </c>
      <c r="Q85" s="58" t="n">
        <f aca="false">IF(L85=0,0,IF(N85=0,0,MAX(N85-L85)))</f>
        <v>0</v>
      </c>
      <c r="R85" s="2"/>
      <c r="S85" s="2"/>
      <c r="T85" s="2"/>
      <c r="U85" s="2"/>
      <c r="V85" s="2"/>
      <c r="W85" s="2"/>
      <c r="X85" s="2"/>
      <c r="Y85" s="2"/>
      <c r="Z85" s="2"/>
    </row>
    <row r="86" customFormat="false" ht="15" hidden="false" customHeight="true" outlineLevel="0" collapsed="false">
      <c r="A86" s="53" t="n">
        <v>26</v>
      </c>
      <c r="B86" s="53"/>
      <c r="C86" s="67"/>
      <c r="D86" s="56"/>
      <c r="E86" s="56"/>
      <c r="F86" s="57"/>
      <c r="G86" s="58" t="n">
        <f aca="false">IF(D86=0,0,IF(E86=0,0,MAX(E86-D86)))</f>
        <v>0</v>
      </c>
      <c r="H86" s="58" t="n">
        <f aca="false">IF(E86=0,0,IF(F86=0,0,MAX(F86-E86)))</f>
        <v>0</v>
      </c>
      <c r="I86" s="58" t="n">
        <f aca="false">IF(F86=0,0,IF(D86=0,0,MAX(F86-D86)))</f>
        <v>0</v>
      </c>
      <c r="J86" s="2"/>
      <c r="K86" s="59" t="n">
        <f aca="false">C86</f>
        <v>0</v>
      </c>
      <c r="L86" s="57"/>
      <c r="M86" s="69"/>
      <c r="N86" s="57"/>
      <c r="O86" s="58" t="n">
        <f aca="false">IF(L86=0,0,IF(M86=0,0,MAX(M86-L86)))</f>
        <v>0</v>
      </c>
      <c r="P86" s="58" t="n">
        <f aca="false">IF(M86=0,0,IF(N86=0,0,MAX(N86-M86)))</f>
        <v>0</v>
      </c>
      <c r="Q86" s="58" t="n">
        <f aca="false">IF(L86=0,0,IF(N86=0,0,MAX(N86-L86)))</f>
        <v>0</v>
      </c>
      <c r="R86" s="2"/>
      <c r="S86" s="2"/>
      <c r="T86" s="2"/>
      <c r="U86" s="2"/>
      <c r="V86" s="2"/>
      <c r="W86" s="2"/>
      <c r="X86" s="2"/>
      <c r="Y86" s="2"/>
      <c r="Z86" s="2"/>
    </row>
    <row r="87" customFormat="false" ht="15" hidden="false" customHeight="true" outlineLevel="0" collapsed="false">
      <c r="A87" s="53" t="n">
        <v>27</v>
      </c>
      <c r="B87" s="53"/>
      <c r="C87" s="67"/>
      <c r="D87" s="56"/>
      <c r="E87" s="56"/>
      <c r="F87" s="57"/>
      <c r="G87" s="58" t="n">
        <f aca="false">IF(D87=0,0,IF(E87=0,0,MAX(E87-D87)))</f>
        <v>0</v>
      </c>
      <c r="H87" s="58" t="n">
        <f aca="false">IF(E87=0,0,IF(F87=0,0,MAX(F87-E87)))</f>
        <v>0</v>
      </c>
      <c r="I87" s="58" t="n">
        <f aca="false">IF(F87=0,0,IF(D87=0,0,MAX(F87-D87)))</f>
        <v>0</v>
      </c>
      <c r="J87" s="2"/>
      <c r="K87" s="59" t="n">
        <f aca="false">C87</f>
        <v>0</v>
      </c>
      <c r="L87" s="57"/>
      <c r="M87" s="69"/>
      <c r="N87" s="57"/>
      <c r="O87" s="58" t="n">
        <f aca="false">IF(L87=0,0,IF(M87=0,0,MAX(M87-L87)))</f>
        <v>0</v>
      </c>
      <c r="P87" s="58" t="n">
        <f aca="false">IF(M87=0,0,IF(N87=0,0,MAX(N87-M87)))</f>
        <v>0</v>
      </c>
      <c r="Q87" s="58" t="n">
        <f aca="false">IF(L87=0,0,IF(N87=0,0,MAX(N87-L87)))</f>
        <v>0</v>
      </c>
      <c r="R87" s="2"/>
      <c r="S87" s="2"/>
      <c r="T87" s="2"/>
      <c r="U87" s="2"/>
      <c r="V87" s="2"/>
      <c r="W87" s="2"/>
      <c r="X87" s="2"/>
      <c r="Y87" s="2"/>
      <c r="Z87" s="2"/>
    </row>
    <row r="88" customFormat="false" ht="15" hidden="false" customHeight="true" outlineLevel="0" collapsed="false">
      <c r="A88" s="53" t="n">
        <v>28</v>
      </c>
      <c r="B88" s="80"/>
      <c r="C88" s="67"/>
      <c r="D88" s="56"/>
      <c r="E88" s="56"/>
      <c r="F88" s="57"/>
      <c r="G88" s="58" t="n">
        <f aca="false">IF(D88=0,0,IF(E88=0,0,MAX(E88-D88)))</f>
        <v>0</v>
      </c>
      <c r="H88" s="58" t="n">
        <f aca="false">IF(E88=0,0,IF(F88=0,0,MAX(F88-E88)))</f>
        <v>0</v>
      </c>
      <c r="I88" s="58" t="n">
        <f aca="false">IF(F88=0,0,IF(D88=0,0,MAX(F88-D88)))</f>
        <v>0</v>
      </c>
      <c r="J88" s="2"/>
      <c r="K88" s="59" t="n">
        <f aca="false">C88</f>
        <v>0</v>
      </c>
      <c r="L88" s="57"/>
      <c r="M88" s="69"/>
      <c r="N88" s="57"/>
      <c r="O88" s="58" t="n">
        <f aca="false">IF(L88=0,0,IF(M88=0,0,MAX(M88-L88)))</f>
        <v>0</v>
      </c>
      <c r="P88" s="58" t="n">
        <f aca="false">IF(M88=0,0,IF(N88=0,0,MAX(N88-M88)))</f>
        <v>0</v>
      </c>
      <c r="Q88" s="58" t="n">
        <f aca="false">IF(L88=0,0,IF(N88=0,0,MAX(N88-L88)))</f>
        <v>0</v>
      </c>
      <c r="R88" s="2"/>
      <c r="S88" s="2"/>
      <c r="T88" s="2"/>
      <c r="U88" s="2"/>
      <c r="V88" s="2"/>
      <c r="W88" s="2"/>
      <c r="X88" s="2"/>
      <c r="Y88" s="2"/>
      <c r="Z88" s="2"/>
    </row>
    <row r="89" customFormat="false" ht="15" hidden="false" customHeight="true" outlineLevel="0" collapsed="false">
      <c r="A89" s="53" t="n">
        <v>29</v>
      </c>
      <c r="B89" s="80"/>
      <c r="C89" s="67"/>
      <c r="D89" s="56"/>
      <c r="E89" s="56"/>
      <c r="F89" s="57"/>
      <c r="G89" s="58" t="n">
        <f aca="false">IF(D89=0,0,IF(E89=0,0,MAX(E89-D89)))</f>
        <v>0</v>
      </c>
      <c r="H89" s="58" t="n">
        <f aca="false">IF(E89=0,0,IF(F89=0,0,MAX(F89-E89)))</f>
        <v>0</v>
      </c>
      <c r="I89" s="58" t="n">
        <f aca="false">IF(F89=0,0,IF(D89=0,0,MAX(F89-D89)))</f>
        <v>0</v>
      </c>
      <c r="J89" s="2"/>
      <c r="K89" s="59" t="n">
        <f aca="false">C89</f>
        <v>0</v>
      </c>
      <c r="L89" s="57"/>
      <c r="M89" s="69"/>
      <c r="N89" s="57"/>
      <c r="O89" s="58" t="n">
        <f aca="false">IF(L89=0,0,IF(M89=0,0,MAX(M89-L89)))</f>
        <v>0</v>
      </c>
      <c r="P89" s="58" t="n">
        <f aca="false">IF(M89=0,0,IF(N89=0,0,MAX(N89-M89)))</f>
        <v>0</v>
      </c>
      <c r="Q89" s="58" t="n">
        <f aca="false">IF(L89=0,0,IF(N89=0,0,MAX(N89-L89)))</f>
        <v>0</v>
      </c>
      <c r="R89" s="2"/>
      <c r="S89" s="2"/>
      <c r="T89" s="2"/>
      <c r="U89" s="2"/>
      <c r="V89" s="2"/>
      <c r="W89" s="2"/>
      <c r="X89" s="2"/>
      <c r="Y89" s="2"/>
      <c r="Z89" s="2"/>
    </row>
    <row r="90" customFormat="false" ht="15" hidden="false" customHeight="true" outlineLevel="0" collapsed="false">
      <c r="A90" s="53" t="n">
        <v>30</v>
      </c>
      <c r="B90" s="80"/>
      <c r="C90" s="67"/>
      <c r="D90" s="56"/>
      <c r="E90" s="56"/>
      <c r="F90" s="57"/>
      <c r="G90" s="58" t="n">
        <f aca="false">IF(D90=0,0,IF(E90=0,0,MAX(E90-D90)))</f>
        <v>0</v>
      </c>
      <c r="H90" s="58" t="n">
        <f aca="false">IF(E90=0,0,IF(F90=0,0,MAX(F90-E90)))</f>
        <v>0</v>
      </c>
      <c r="I90" s="58" t="n">
        <f aca="false">IF(F90=0,0,IF(D90=0,0,MAX(F90-D90)))</f>
        <v>0</v>
      </c>
      <c r="J90" s="2"/>
      <c r="K90" s="59" t="n">
        <f aca="false">C90</f>
        <v>0</v>
      </c>
      <c r="L90" s="57"/>
      <c r="M90" s="57"/>
      <c r="N90" s="57"/>
      <c r="O90" s="58" t="n">
        <f aca="false">IF(L90=0,0,IF(M90=0,0,MAX(M90-L90)))</f>
        <v>0</v>
      </c>
      <c r="P90" s="58" t="n">
        <f aca="false">IF(M90=0,0,IF(N90=0,0,MAX(N90-M90)))</f>
        <v>0</v>
      </c>
      <c r="Q90" s="58" t="n">
        <f aca="false">IF(L90=0,0,IF(N90=0,0,MAX(N90-L90)))</f>
        <v>0</v>
      </c>
      <c r="R90" s="2"/>
      <c r="S90" s="2"/>
      <c r="T90" s="2"/>
      <c r="U90" s="2"/>
      <c r="V90" s="2"/>
      <c r="W90" s="2"/>
      <c r="X90" s="2"/>
      <c r="Y90" s="2"/>
      <c r="Z90" s="2"/>
    </row>
    <row r="91" customFormat="false" ht="15" hidden="false" customHeight="true" outlineLevel="0" collapsed="false">
      <c r="A91" s="53" t="n">
        <v>31</v>
      </c>
      <c r="B91" s="80"/>
      <c r="C91" s="67"/>
      <c r="D91" s="56"/>
      <c r="E91" s="56"/>
      <c r="F91" s="57"/>
      <c r="G91" s="58" t="n">
        <f aca="false">IF(D91=0,0,IF(E91=0,0,MAX(E91-D91)))</f>
        <v>0</v>
      </c>
      <c r="H91" s="58" t="n">
        <f aca="false">IF(E91=0,0,IF(F91=0,0,MAX(F91-E91)))</f>
        <v>0</v>
      </c>
      <c r="I91" s="58" t="n">
        <f aca="false">IF(F91=0,0,IF(D91=0,0,MAX(F91-D91)))</f>
        <v>0</v>
      </c>
      <c r="J91" s="2"/>
      <c r="K91" s="59" t="n">
        <f aca="false">C91</f>
        <v>0</v>
      </c>
      <c r="L91" s="57"/>
      <c r="M91" s="57"/>
      <c r="N91" s="57"/>
      <c r="O91" s="58" t="n">
        <f aca="false">IF(L91=0,0,IF(M91=0,0,MAX(M91-L91)))</f>
        <v>0</v>
      </c>
      <c r="P91" s="58" t="n">
        <f aca="false">IF(M91=0,0,IF(N91=0,0,MAX(N91-M91)))</f>
        <v>0</v>
      </c>
      <c r="Q91" s="58" t="n">
        <f aca="false">IF(L91=0,0,IF(N91=0,0,MAX(N91-L91)))</f>
        <v>0</v>
      </c>
      <c r="R91" s="2"/>
      <c r="S91" s="2"/>
      <c r="T91" s="2"/>
      <c r="U91" s="2"/>
      <c r="V91" s="2"/>
      <c r="W91" s="2"/>
      <c r="X91" s="2"/>
      <c r="Y91" s="2"/>
      <c r="Z91" s="2"/>
    </row>
    <row r="92" customFormat="false" ht="15" hidden="false" customHeight="true" outlineLevel="0" collapsed="false">
      <c r="A92" s="53" t="n">
        <v>32</v>
      </c>
      <c r="B92" s="80"/>
      <c r="C92" s="67"/>
      <c r="D92" s="56"/>
      <c r="E92" s="56"/>
      <c r="F92" s="57"/>
      <c r="G92" s="58" t="n">
        <f aca="false">IF(D92=0,0,IF(E92=0,0,MAX(E92-D92)))</f>
        <v>0</v>
      </c>
      <c r="H92" s="58" t="n">
        <f aca="false">IF(E92=0,0,IF(F92=0,0,MAX(F92-E92)))</f>
        <v>0</v>
      </c>
      <c r="I92" s="58" t="n">
        <f aca="false">IF(F92=0,0,IF(D92=0,0,MAX(F92-D92)))</f>
        <v>0</v>
      </c>
      <c r="J92" s="2"/>
      <c r="K92" s="59" t="n">
        <f aca="false">C92</f>
        <v>0</v>
      </c>
      <c r="L92" s="57"/>
      <c r="M92" s="57"/>
      <c r="N92" s="57"/>
      <c r="O92" s="58" t="n">
        <f aca="false">IF(L92=0,0,IF(M92=0,0,MAX(M92-L92)))</f>
        <v>0</v>
      </c>
      <c r="P92" s="58" t="n">
        <f aca="false">IF(M92=0,0,IF(N92=0,0,MAX(N92-M92)))</f>
        <v>0</v>
      </c>
      <c r="Q92" s="58" t="n">
        <f aca="false">IF(L92=0,0,IF(N92=0,0,MAX(N92-L92)))</f>
        <v>0</v>
      </c>
      <c r="R92" s="2"/>
      <c r="S92" s="2"/>
      <c r="T92" s="2"/>
      <c r="U92" s="2"/>
      <c r="V92" s="2"/>
      <c r="W92" s="2"/>
      <c r="X92" s="2"/>
      <c r="Y92" s="2"/>
      <c r="Z92" s="2"/>
    </row>
    <row r="93" customFormat="false" ht="15" hidden="false" customHeight="true" outlineLevel="0" collapsed="false">
      <c r="A93" s="53" t="n">
        <v>33</v>
      </c>
      <c r="B93" s="80"/>
      <c r="C93" s="67"/>
      <c r="D93" s="56"/>
      <c r="E93" s="56"/>
      <c r="F93" s="57"/>
      <c r="G93" s="58" t="n">
        <f aca="false">IF(D93=0,0,IF(E93=0,0,MAX(E93-D93)))</f>
        <v>0</v>
      </c>
      <c r="H93" s="58" t="n">
        <f aca="false">IF(E93=0,0,IF(F93=0,0,MAX(F93-E93)))</f>
        <v>0</v>
      </c>
      <c r="I93" s="58" t="n">
        <f aca="false">IF(F93=0,0,IF(D93=0,0,MAX(F93-D93)))</f>
        <v>0</v>
      </c>
      <c r="J93" s="2"/>
      <c r="K93" s="59" t="n">
        <f aca="false">C93</f>
        <v>0</v>
      </c>
      <c r="L93" s="57"/>
      <c r="M93" s="57"/>
      <c r="N93" s="57"/>
      <c r="O93" s="58" t="n">
        <f aca="false">IF(L93=0,0,IF(M93=0,0,MAX(M93-L93)))</f>
        <v>0</v>
      </c>
      <c r="P93" s="58" t="n">
        <f aca="false">IF(M93=0,0,IF(N93=0,0,MAX(N93-M93)))</f>
        <v>0</v>
      </c>
      <c r="Q93" s="58" t="n">
        <f aca="false">IF(L93=0,0,IF(N93=0,0,MAX(N93-L93)))</f>
        <v>0</v>
      </c>
      <c r="R93" s="2"/>
      <c r="S93" s="2"/>
      <c r="T93" s="2"/>
      <c r="U93" s="2"/>
      <c r="V93" s="2"/>
      <c r="W93" s="2"/>
      <c r="X93" s="2"/>
      <c r="Y93" s="2"/>
      <c r="Z93" s="2"/>
    </row>
    <row r="94" customFormat="false" ht="15" hidden="false" customHeight="true" outlineLevel="0" collapsed="false">
      <c r="A94" s="53" t="n">
        <v>34</v>
      </c>
      <c r="B94" s="53"/>
      <c r="C94" s="67"/>
      <c r="D94" s="56"/>
      <c r="E94" s="56"/>
      <c r="F94" s="57"/>
      <c r="G94" s="58" t="n">
        <f aca="false">IF(D94=0,0,IF(E94=0,0,MAX(E94-D94)))</f>
        <v>0</v>
      </c>
      <c r="H94" s="58" t="n">
        <f aca="false">IF(E94=0,0,IF(F94=0,0,MAX(F94-E94)))</f>
        <v>0</v>
      </c>
      <c r="I94" s="58" t="n">
        <f aca="false">IF(F94=0,0,IF(D94=0,0,MAX(F94-D94)))</f>
        <v>0</v>
      </c>
      <c r="J94" s="2"/>
      <c r="K94" s="59" t="n">
        <f aca="false">C94</f>
        <v>0</v>
      </c>
      <c r="L94" s="57"/>
      <c r="M94" s="57"/>
      <c r="N94" s="57"/>
      <c r="O94" s="58" t="n">
        <f aca="false">IF(L94=0,0,IF(M94=0,0,MAX(M94-L94)))</f>
        <v>0</v>
      </c>
      <c r="P94" s="58" t="n">
        <f aca="false">IF(M94=0,0,IF(N94=0,0,MAX(N94-M94)))</f>
        <v>0</v>
      </c>
      <c r="Q94" s="58" t="n">
        <f aca="false">IF(L94=0,0,IF(N94=0,0,MAX(N94-L94)))</f>
        <v>0</v>
      </c>
      <c r="R94" s="2"/>
      <c r="S94" s="2"/>
      <c r="T94" s="2"/>
      <c r="U94" s="2"/>
      <c r="V94" s="2"/>
      <c r="W94" s="2"/>
      <c r="X94" s="2"/>
      <c r="Y94" s="2"/>
      <c r="Z94" s="2"/>
    </row>
    <row r="95" customFormat="false" ht="15" hidden="false" customHeight="true" outlineLevel="0" collapsed="false">
      <c r="A95" s="53" t="n">
        <v>35</v>
      </c>
      <c r="B95" s="53"/>
      <c r="C95" s="67"/>
      <c r="D95" s="56"/>
      <c r="E95" s="56"/>
      <c r="F95" s="57"/>
      <c r="G95" s="58" t="n">
        <f aca="false">IF(D95=0,0,IF(E95=0,0,MAX(E95-D95)))</f>
        <v>0</v>
      </c>
      <c r="H95" s="58" t="n">
        <f aca="false">IF(E95=0,0,IF(F95=0,0,MAX(F95-E95)))</f>
        <v>0</v>
      </c>
      <c r="I95" s="58" t="n">
        <f aca="false">IF(F95=0,0,IF(D95=0,0,MAX(F95-D95)))</f>
        <v>0</v>
      </c>
      <c r="J95" s="2"/>
      <c r="K95" s="59" t="n">
        <f aca="false">C95</f>
        <v>0</v>
      </c>
      <c r="L95" s="57"/>
      <c r="M95" s="57"/>
      <c r="N95" s="57"/>
      <c r="O95" s="58" t="n">
        <f aca="false">IF(L95=0,0,IF(M95=0,0,MAX(M95-L95)))</f>
        <v>0</v>
      </c>
      <c r="P95" s="58" t="n">
        <f aca="false">IF(M95=0,0,IF(N95=0,0,MAX(N95-M95)))</f>
        <v>0</v>
      </c>
      <c r="Q95" s="58" t="n">
        <f aca="false">IF(L95=0,0,IF(N95=0,0,MAX(N95-L95)))</f>
        <v>0</v>
      </c>
      <c r="R95" s="2"/>
      <c r="S95" s="2"/>
      <c r="T95" s="2"/>
      <c r="U95" s="2"/>
      <c r="V95" s="2"/>
      <c r="W95" s="2"/>
      <c r="X95" s="2"/>
      <c r="Y95" s="2"/>
      <c r="Z95" s="2"/>
    </row>
    <row r="96" customFormat="false" ht="15" hidden="false" customHeight="true" outlineLevel="0" collapsed="false">
      <c r="A96" s="53" t="n">
        <v>36</v>
      </c>
      <c r="B96" s="53"/>
      <c r="C96" s="67"/>
      <c r="D96" s="56"/>
      <c r="E96" s="56"/>
      <c r="F96" s="57"/>
      <c r="G96" s="58" t="n">
        <f aca="false">IF(D96=0,0,IF(E96=0,0,MAX(E96-D96)))</f>
        <v>0</v>
      </c>
      <c r="H96" s="58" t="n">
        <f aca="false">IF(E96=0,0,IF(F96=0,0,MAX(F96-E96)))</f>
        <v>0</v>
      </c>
      <c r="I96" s="58" t="n">
        <f aca="false">IF(F96=0,0,IF(D96=0,0,MAX(F96-D96)))</f>
        <v>0</v>
      </c>
      <c r="J96" s="2"/>
      <c r="K96" s="59" t="n">
        <f aca="false">C96</f>
        <v>0</v>
      </c>
      <c r="L96" s="57"/>
      <c r="M96" s="57"/>
      <c r="N96" s="57"/>
      <c r="O96" s="58" t="n">
        <f aca="false">IF(L96=0,0,IF(M96=0,0,MAX(M96-L96)))</f>
        <v>0</v>
      </c>
      <c r="P96" s="58" t="n">
        <f aca="false">IF(M96=0,0,IF(N96=0,0,MAX(N96-M96)))</f>
        <v>0</v>
      </c>
      <c r="Q96" s="58" t="n">
        <f aca="false">IF(L96=0,0,IF(N96=0,0,MAX(N96-L96)))</f>
        <v>0</v>
      </c>
      <c r="R96" s="2"/>
      <c r="S96" s="2"/>
      <c r="T96" s="2"/>
      <c r="U96" s="2"/>
      <c r="V96" s="2"/>
      <c r="W96" s="2"/>
      <c r="X96" s="2"/>
      <c r="Y96" s="2"/>
      <c r="Z96" s="2"/>
    </row>
    <row r="97" customFormat="false" ht="15" hidden="false" customHeight="true" outlineLevel="0" collapsed="false">
      <c r="A97" s="53" t="n">
        <v>37</v>
      </c>
      <c r="B97" s="53"/>
      <c r="C97" s="67"/>
      <c r="D97" s="56"/>
      <c r="E97" s="56"/>
      <c r="F97" s="57"/>
      <c r="G97" s="58" t="n">
        <f aca="false">IF(D97=0,0,IF(E97=0,0,MAX(E97-D97)))</f>
        <v>0</v>
      </c>
      <c r="H97" s="58" t="n">
        <f aca="false">IF(E97=0,0,IF(F97=0,0,MAX(F97-E97)))</f>
        <v>0</v>
      </c>
      <c r="I97" s="58" t="n">
        <f aca="false">IF(F97=0,0,IF(D97=0,0,MAX(F97-D97)))</f>
        <v>0</v>
      </c>
      <c r="J97" s="2"/>
      <c r="K97" s="59" t="n">
        <f aca="false">C97</f>
        <v>0</v>
      </c>
      <c r="L97" s="57"/>
      <c r="M97" s="57"/>
      <c r="N97" s="57"/>
      <c r="O97" s="58" t="n">
        <f aca="false">IF(L97=0,0,IF(M97=0,0,MAX(M97-L97)))</f>
        <v>0</v>
      </c>
      <c r="P97" s="58" t="n">
        <f aca="false">IF(M97=0,0,IF(N97=0,0,MAX(N97-M97)))</f>
        <v>0</v>
      </c>
      <c r="Q97" s="58" t="n">
        <f aca="false">IF(L97=0,0,IF(N97=0,0,MAX(N97-L97)))</f>
        <v>0</v>
      </c>
      <c r="R97" s="2"/>
      <c r="S97" s="2"/>
      <c r="T97" s="2"/>
      <c r="U97" s="2"/>
      <c r="V97" s="2"/>
      <c r="W97" s="2"/>
      <c r="X97" s="2"/>
      <c r="Y97" s="2"/>
      <c r="Z97" s="2"/>
    </row>
    <row r="98" customFormat="false" ht="15" hidden="false" customHeight="true" outlineLevel="0" collapsed="false">
      <c r="A98" s="53" t="n">
        <v>38</v>
      </c>
      <c r="B98" s="53"/>
      <c r="C98" s="67"/>
      <c r="D98" s="56"/>
      <c r="E98" s="56"/>
      <c r="F98" s="57"/>
      <c r="G98" s="58" t="n">
        <f aca="false">IF(D98=0,0,IF(E98=0,0,MAX(E98-D98)))</f>
        <v>0</v>
      </c>
      <c r="H98" s="58" t="n">
        <f aca="false">IF(E98=0,0,IF(F98=0,0,MAX(F98-E98)))</f>
        <v>0</v>
      </c>
      <c r="I98" s="58" t="n">
        <f aca="false">IF(F98=0,0,IF(D98=0,0,MAX(F98-D98)))</f>
        <v>0</v>
      </c>
      <c r="J98" s="2"/>
      <c r="K98" s="59" t="n">
        <f aca="false">C98</f>
        <v>0</v>
      </c>
      <c r="L98" s="57"/>
      <c r="M98" s="57"/>
      <c r="N98" s="57"/>
      <c r="O98" s="58" t="n">
        <f aca="false">IF(L98=0,0,IF(M98=0,0,MAX(M98-L98)))</f>
        <v>0</v>
      </c>
      <c r="P98" s="58" t="n">
        <f aca="false">IF(M98=0,0,IF(N98=0,0,MAX(N98-M98)))</f>
        <v>0</v>
      </c>
      <c r="Q98" s="58" t="n">
        <f aca="false">IF(L98=0,0,IF(N98=0,0,MAX(N98-L98)))</f>
        <v>0</v>
      </c>
      <c r="R98" s="2"/>
      <c r="S98" s="2"/>
      <c r="T98" s="2"/>
      <c r="U98" s="2"/>
      <c r="V98" s="2"/>
      <c r="W98" s="2"/>
      <c r="X98" s="2"/>
      <c r="Y98" s="2"/>
      <c r="Z98" s="2"/>
    </row>
    <row r="99" customFormat="false" ht="15" hidden="false" customHeight="true" outlineLevel="0" collapsed="false">
      <c r="A99" s="53" t="n">
        <v>39</v>
      </c>
      <c r="B99" s="53"/>
      <c r="C99" s="67"/>
      <c r="D99" s="56"/>
      <c r="E99" s="56"/>
      <c r="F99" s="57"/>
      <c r="G99" s="58" t="n">
        <f aca="false">IF(D99=0,0,IF(E99=0,0,MAX(E99-D99)))</f>
        <v>0</v>
      </c>
      <c r="H99" s="58" t="n">
        <f aca="false">IF(E99=0,0,IF(F99=0,0,MAX(F99-E99)))</f>
        <v>0</v>
      </c>
      <c r="I99" s="58" t="n">
        <f aca="false">IF(F99=0,0,IF(D99=0,0,MAX(F99-D99)))</f>
        <v>0</v>
      </c>
      <c r="J99" s="2"/>
      <c r="K99" s="59" t="n">
        <f aca="false">C99</f>
        <v>0</v>
      </c>
      <c r="L99" s="57"/>
      <c r="M99" s="57"/>
      <c r="N99" s="57"/>
      <c r="O99" s="58" t="n">
        <f aca="false">IF(L99=0,0,IF(M99=0,0,MAX(M99-L99)))</f>
        <v>0</v>
      </c>
      <c r="P99" s="58" t="n">
        <f aca="false">IF(M99=0,0,IF(N99=0,0,MAX(N99-M99)))</f>
        <v>0</v>
      </c>
      <c r="Q99" s="58" t="n">
        <f aca="false">IF(L99=0,0,IF(N99=0,0,MAX(N99-L99)))</f>
        <v>0</v>
      </c>
      <c r="R99" s="2"/>
      <c r="S99" s="2"/>
      <c r="T99" s="2"/>
      <c r="U99" s="2"/>
      <c r="V99" s="2"/>
      <c r="W99" s="2"/>
      <c r="X99" s="2"/>
      <c r="Y99" s="2"/>
      <c r="Z99" s="2"/>
    </row>
    <row r="100" customFormat="false" ht="15" hidden="false" customHeight="true" outlineLevel="0" collapsed="false">
      <c r="A100" s="53" t="n">
        <v>40</v>
      </c>
      <c r="B100" s="53"/>
      <c r="C100" s="67"/>
      <c r="D100" s="56"/>
      <c r="E100" s="56"/>
      <c r="F100" s="57"/>
      <c r="G100" s="58" t="n">
        <f aca="false">IF(D100=0,0,IF(E100=0,0,MAX(E100-D100)))</f>
        <v>0</v>
      </c>
      <c r="H100" s="58" t="n">
        <f aca="false">IF(E100=0,0,IF(F100=0,0,MAX(F100-E100)))</f>
        <v>0</v>
      </c>
      <c r="I100" s="58" t="n">
        <f aca="false">IF(F100=0,0,IF(D100=0,0,MAX(F100-D100)))</f>
        <v>0</v>
      </c>
      <c r="J100" s="2"/>
      <c r="K100" s="59" t="n">
        <f aca="false">C100</f>
        <v>0</v>
      </c>
      <c r="L100" s="57"/>
      <c r="M100" s="57"/>
      <c r="N100" s="57"/>
      <c r="O100" s="58" t="n">
        <f aca="false">IF(L100=0,0,IF(M100=0,0,MAX(M100-L100)))</f>
        <v>0</v>
      </c>
      <c r="P100" s="58" t="n">
        <f aca="false">IF(M100=0,0,IF(N100=0,0,MAX(N100-M100)))</f>
        <v>0</v>
      </c>
      <c r="Q100" s="58" t="n">
        <f aca="false">IF(L100=0,0,IF(N100=0,0,MAX(N100-L100)))</f>
        <v>0</v>
      </c>
      <c r="R100" s="2"/>
      <c r="S100" s="2"/>
      <c r="T100" s="2"/>
      <c r="U100" s="2"/>
      <c r="V100" s="2"/>
      <c r="W100" s="2"/>
      <c r="X100" s="2"/>
      <c r="Y100" s="2"/>
      <c r="Z100" s="2"/>
    </row>
    <row r="101" customFormat="false" ht="15" hidden="false" customHeight="true" outlineLevel="0" collapsed="false">
      <c r="A101" s="53" t="n">
        <v>41</v>
      </c>
      <c r="B101" s="53"/>
      <c r="C101" s="67"/>
      <c r="D101" s="56"/>
      <c r="E101" s="56"/>
      <c r="F101" s="69"/>
      <c r="G101" s="58" t="n">
        <f aca="false">IF(D101=0,0,IF(E101=0,0,MAX(E101-D101)))</f>
        <v>0</v>
      </c>
      <c r="H101" s="58" t="n">
        <f aca="false">IF(E101=0,0,IF(F101=0,0,MAX(F101-E101)))</f>
        <v>0</v>
      </c>
      <c r="I101" s="58" t="n">
        <f aca="false">IF(F101=0,0,IF(D101=0,0,MAX(F101-D101)))</f>
        <v>0</v>
      </c>
      <c r="J101" s="2"/>
      <c r="K101" s="59" t="n">
        <f aca="false">C101</f>
        <v>0</v>
      </c>
      <c r="L101" s="57"/>
      <c r="M101" s="69"/>
      <c r="N101" s="69"/>
      <c r="O101" s="58" t="n">
        <f aca="false">IF(L101=0,0,IF(M101=0,0,MAX(M101-L101)))</f>
        <v>0</v>
      </c>
      <c r="P101" s="58" t="n">
        <f aca="false">IF(M101=0,0,IF(N101=0,0,MAX(N101-M101)))</f>
        <v>0</v>
      </c>
      <c r="Q101" s="58" t="n">
        <f aca="false">IF(L101=0,0,IF(N101=0,0,MAX(N101-L101)))</f>
        <v>0</v>
      </c>
      <c r="R101" s="2"/>
      <c r="S101" s="2"/>
      <c r="T101" s="2"/>
      <c r="U101" s="2"/>
      <c r="V101" s="2"/>
      <c r="W101" s="2"/>
      <c r="X101" s="2"/>
      <c r="Y101" s="2"/>
      <c r="Z101" s="2"/>
    </row>
    <row r="102" customFormat="false" ht="15" hidden="false" customHeight="true" outlineLevel="0" collapsed="false">
      <c r="A102" s="53" t="n">
        <v>42</v>
      </c>
      <c r="B102" s="53"/>
      <c r="C102" s="67"/>
      <c r="D102" s="56"/>
      <c r="E102" s="56"/>
      <c r="F102" s="69"/>
      <c r="G102" s="58" t="n">
        <f aca="false">IF(D102=0,0,IF(E102=0,0,MAX(E102-D102)))</f>
        <v>0</v>
      </c>
      <c r="H102" s="58" t="n">
        <f aca="false">IF(E102=0,0,IF(F102=0,0,MAX(F102-E102)))</f>
        <v>0</v>
      </c>
      <c r="I102" s="58" t="n">
        <f aca="false">IF(F102=0,0,IF(D102=0,0,MAX(F102-D102)))</f>
        <v>0</v>
      </c>
      <c r="J102" s="2"/>
      <c r="K102" s="59" t="n">
        <f aca="false">C102</f>
        <v>0</v>
      </c>
      <c r="L102" s="57"/>
      <c r="M102" s="69"/>
      <c r="N102" s="69"/>
      <c r="O102" s="58" t="n">
        <f aca="false">IF(L102=0,0,IF(M102=0,0,MAX(M102-L102)))</f>
        <v>0</v>
      </c>
      <c r="P102" s="58" t="n">
        <f aca="false">IF(M102=0,0,IF(N102=0,0,MAX(N102-M102)))</f>
        <v>0</v>
      </c>
      <c r="Q102" s="58" t="n">
        <f aca="false">IF(L102=0,0,IF(N102=0,0,MAX(N102-L102)))</f>
        <v>0</v>
      </c>
      <c r="R102" s="2"/>
      <c r="S102" s="2"/>
      <c r="T102" s="2"/>
      <c r="U102" s="2"/>
      <c r="V102" s="2"/>
      <c r="W102" s="2"/>
      <c r="X102" s="2"/>
      <c r="Y102" s="2"/>
      <c r="Z102" s="2"/>
    </row>
    <row r="103" customFormat="false" ht="15" hidden="false" customHeight="true" outlineLevel="0" collapsed="false">
      <c r="A103" s="53" t="n">
        <v>43</v>
      </c>
      <c r="B103" s="53"/>
      <c r="C103" s="80"/>
      <c r="D103" s="57"/>
      <c r="E103" s="69"/>
      <c r="F103" s="69"/>
      <c r="G103" s="58" t="n">
        <f aca="false">IF(D103=0,0,IF(E103=0,0,MAX(E103-D103)))</f>
        <v>0</v>
      </c>
      <c r="H103" s="58" t="n">
        <f aca="false">IF(E103=0,0,IF(F103=0,0,MAX(F103-E103)))</f>
        <v>0</v>
      </c>
      <c r="I103" s="58" t="n">
        <f aca="false">IF(F103=0,0,IF(D103=0,0,MAX(F103-D103)))</f>
        <v>0</v>
      </c>
      <c r="J103" s="2"/>
      <c r="K103" s="59" t="n">
        <f aca="false">C103</f>
        <v>0</v>
      </c>
      <c r="L103" s="57"/>
      <c r="M103" s="69"/>
      <c r="N103" s="69"/>
      <c r="O103" s="58" t="n">
        <f aca="false">IF(L103=0,0,IF(M103=0,0,MAX(M103-L103)))</f>
        <v>0</v>
      </c>
      <c r="P103" s="58" t="n">
        <f aca="false">IF(M103=0,0,IF(N103=0,0,MAX(N103-M103)))</f>
        <v>0</v>
      </c>
      <c r="Q103" s="58" t="n">
        <f aca="false">IF(L103=0,0,IF(N103=0,0,MAX(N103-L103)))</f>
        <v>0</v>
      </c>
      <c r="R103" s="2"/>
      <c r="S103" s="2"/>
      <c r="T103" s="2"/>
      <c r="U103" s="2"/>
      <c r="V103" s="2"/>
      <c r="W103" s="2"/>
      <c r="X103" s="2"/>
      <c r="Y103" s="2"/>
      <c r="Z103" s="2"/>
    </row>
    <row r="104" customFormat="false" ht="15" hidden="false" customHeight="true" outlineLevel="0" collapsed="false">
      <c r="A104" s="53" t="n">
        <v>44</v>
      </c>
      <c r="B104" s="53"/>
      <c r="C104" s="80"/>
      <c r="D104" s="57"/>
      <c r="E104" s="69"/>
      <c r="F104" s="69"/>
      <c r="G104" s="58" t="n">
        <f aca="false">IF(D104=0,0,IF(E104=0,0,MAX(E104-D104)))</f>
        <v>0</v>
      </c>
      <c r="H104" s="58" t="n">
        <f aca="false">IF(E104=0,0,IF(F104=0,0,MAX(F104-E104)))</f>
        <v>0</v>
      </c>
      <c r="I104" s="58" t="n">
        <f aca="false">IF(F104=0,0,IF(D104=0,0,MAX(F104-D104)))</f>
        <v>0</v>
      </c>
      <c r="J104" s="2"/>
      <c r="K104" s="59" t="n">
        <f aca="false">C104</f>
        <v>0</v>
      </c>
      <c r="L104" s="57"/>
      <c r="M104" s="69"/>
      <c r="N104" s="69"/>
      <c r="O104" s="58" t="n">
        <f aca="false">IF(L104=0,0,IF(M104=0,0,MAX(M104-L104)))</f>
        <v>0</v>
      </c>
      <c r="P104" s="58" t="n">
        <f aca="false">IF(M104=0,0,IF(N104=0,0,MAX(N104-M104)))</f>
        <v>0</v>
      </c>
      <c r="Q104" s="58" t="n">
        <f aca="false">IF(L104=0,0,IF(N104=0,0,MAX(N104-L104)))</f>
        <v>0</v>
      </c>
      <c r="R104" s="2"/>
      <c r="S104" s="2"/>
      <c r="T104" s="2"/>
      <c r="U104" s="2"/>
      <c r="V104" s="2"/>
      <c r="W104" s="2"/>
      <c r="X104" s="2"/>
      <c r="Y104" s="2"/>
      <c r="Z104" s="2"/>
    </row>
    <row r="105" customFormat="false" ht="15" hidden="false" customHeight="true" outlineLevel="0" collapsed="false">
      <c r="A105" s="53" t="n">
        <v>45</v>
      </c>
      <c r="B105" s="53"/>
      <c r="C105" s="53"/>
      <c r="D105" s="57"/>
      <c r="E105" s="69"/>
      <c r="F105" s="69"/>
      <c r="G105" s="58" t="n">
        <f aca="false">IF(D105=0,0,IF(E105=0,0,MAX(E105-D105)))</f>
        <v>0</v>
      </c>
      <c r="H105" s="58" t="n">
        <f aca="false">IF(E105=0,0,IF(F105=0,0,MAX(F105-E105)))</f>
        <v>0</v>
      </c>
      <c r="I105" s="58" t="n">
        <f aca="false">IF(F105=0,0,IF(D105=0,0,MAX(F105-D105)))</f>
        <v>0</v>
      </c>
      <c r="J105" s="2"/>
      <c r="K105" s="59" t="n">
        <f aca="false">C105</f>
        <v>0</v>
      </c>
      <c r="L105" s="57"/>
      <c r="M105" s="69"/>
      <c r="N105" s="69"/>
      <c r="O105" s="58" t="n">
        <f aca="false">IF(L105=0,0,IF(M105=0,0,MAX(M105-L105)))</f>
        <v>0</v>
      </c>
      <c r="P105" s="58" t="n">
        <f aca="false">IF(M105=0,0,IF(N105=0,0,MAX(N105-M105)))</f>
        <v>0</v>
      </c>
      <c r="Q105" s="58" t="n">
        <f aca="false">IF(L105=0,0,IF(N105=0,0,MAX(N105-L105)))</f>
        <v>0</v>
      </c>
      <c r="R105" s="2"/>
      <c r="S105" s="2"/>
      <c r="T105" s="2"/>
      <c r="U105" s="2"/>
      <c r="V105" s="2"/>
      <c r="W105" s="2"/>
      <c r="X105" s="2"/>
      <c r="Y105" s="2"/>
      <c r="Z105" s="2"/>
    </row>
    <row r="106" customFormat="false" ht="15" hidden="false" customHeight="true" outlineLevel="0" collapsed="false">
      <c r="A106" s="53" t="n">
        <v>46</v>
      </c>
      <c r="B106" s="53"/>
      <c r="C106" s="53"/>
      <c r="D106" s="57"/>
      <c r="E106" s="69"/>
      <c r="F106" s="69"/>
      <c r="G106" s="58" t="n">
        <f aca="false">IF(D106=0,0,IF(E106=0,0,MAX(E106-D106)))</f>
        <v>0</v>
      </c>
      <c r="H106" s="58" t="n">
        <f aca="false">IF(E106=0,0,IF(F106=0,0,MAX(F106-E106)))</f>
        <v>0</v>
      </c>
      <c r="I106" s="58" t="n">
        <f aca="false">IF(F106=0,0,IF(D106=0,0,MAX(F106-D106)))</f>
        <v>0</v>
      </c>
      <c r="J106" s="2"/>
      <c r="K106" s="59" t="n">
        <f aca="false">C106</f>
        <v>0</v>
      </c>
      <c r="L106" s="57"/>
      <c r="M106" s="69"/>
      <c r="N106" s="69"/>
      <c r="O106" s="58" t="n">
        <f aca="false">IF(L106=0,0,IF(M106=0,0,MAX(M106-L106)))</f>
        <v>0</v>
      </c>
      <c r="P106" s="58" t="n">
        <f aca="false">IF(M106=0,0,IF(N106=0,0,MAX(N106-M106)))</f>
        <v>0</v>
      </c>
      <c r="Q106" s="58" t="n">
        <f aca="false">IF(L106=0,0,IF(N106=0,0,MAX(N106-L106)))</f>
        <v>0</v>
      </c>
      <c r="R106" s="2"/>
      <c r="S106" s="2"/>
      <c r="T106" s="2"/>
      <c r="U106" s="2"/>
      <c r="V106" s="2"/>
      <c r="W106" s="2"/>
      <c r="X106" s="2"/>
      <c r="Y106" s="2"/>
      <c r="Z106" s="2"/>
    </row>
    <row r="107" customFormat="false" ht="15" hidden="false" customHeight="true" outlineLevel="0" collapsed="false">
      <c r="A107" s="53" t="n">
        <v>47</v>
      </c>
      <c r="B107" s="53"/>
      <c r="C107" s="53"/>
      <c r="D107" s="57"/>
      <c r="E107" s="69"/>
      <c r="F107" s="69"/>
      <c r="G107" s="58" t="n">
        <f aca="false">IF(D107=0,0,IF(E107=0,0,MAX(E107-D107)))</f>
        <v>0</v>
      </c>
      <c r="H107" s="58" t="n">
        <f aca="false">IF(E107=0,0,IF(F107=0,0,MAX(F107-E107)))</f>
        <v>0</v>
      </c>
      <c r="I107" s="58" t="n">
        <f aca="false">IF(F107=0,0,IF(D107=0,0,MAX(F107-D107)))</f>
        <v>0</v>
      </c>
      <c r="J107" s="2"/>
      <c r="K107" s="59" t="n">
        <f aca="false">C107</f>
        <v>0</v>
      </c>
      <c r="L107" s="57"/>
      <c r="M107" s="69"/>
      <c r="N107" s="69"/>
      <c r="O107" s="58" t="n">
        <f aca="false">IF(L107=0,0,IF(M107=0,0,MAX(M107-L107)))</f>
        <v>0</v>
      </c>
      <c r="P107" s="58" t="n">
        <f aca="false">IF(M107=0,0,IF(N107=0,0,MAX(N107-M107)))</f>
        <v>0</v>
      </c>
      <c r="Q107" s="58" t="n">
        <f aca="false">IF(L107=0,0,IF(N107=0,0,MAX(N107-L107)))</f>
        <v>0</v>
      </c>
      <c r="R107" s="2"/>
      <c r="S107" s="2"/>
      <c r="T107" s="2"/>
      <c r="U107" s="2"/>
      <c r="V107" s="2"/>
      <c r="W107" s="2"/>
      <c r="X107" s="2"/>
      <c r="Y107" s="2"/>
      <c r="Z107" s="2"/>
    </row>
    <row r="108" customFormat="false" ht="15" hidden="false" customHeight="true" outlineLevel="0" collapsed="false">
      <c r="A108" s="53" t="n">
        <v>48</v>
      </c>
      <c r="B108" s="53"/>
      <c r="C108" s="53"/>
      <c r="D108" s="57"/>
      <c r="E108" s="69"/>
      <c r="F108" s="69"/>
      <c r="G108" s="58" t="n">
        <f aca="false">IF(D108=0,0,IF(E108=0,0,MAX(E108-D108)))</f>
        <v>0</v>
      </c>
      <c r="H108" s="58" t="n">
        <f aca="false">IF(E108=0,0,IF(F108=0,0,MAX(F108-E108)))</f>
        <v>0</v>
      </c>
      <c r="I108" s="58" t="n">
        <f aca="false">IF(F108=0,0,IF(D108=0,0,MAX(F108-D108)))</f>
        <v>0</v>
      </c>
      <c r="J108" s="2"/>
      <c r="K108" s="59" t="n">
        <f aca="false">C108</f>
        <v>0</v>
      </c>
      <c r="L108" s="57"/>
      <c r="M108" s="69"/>
      <c r="N108" s="69"/>
      <c r="O108" s="58" t="n">
        <f aca="false">IF(L108=0,0,IF(M108=0,0,MAX(M108-L108)))</f>
        <v>0</v>
      </c>
      <c r="P108" s="58" t="n">
        <f aca="false">IF(M108=0,0,IF(N108=0,0,MAX(N108-M108)))</f>
        <v>0</v>
      </c>
      <c r="Q108" s="58" t="n">
        <f aca="false">IF(L108=0,0,IF(N108=0,0,MAX(N108-L108)))</f>
        <v>0</v>
      </c>
      <c r="R108" s="2"/>
      <c r="S108" s="2"/>
      <c r="T108" s="2"/>
      <c r="U108" s="2"/>
      <c r="V108" s="2"/>
      <c r="W108" s="2"/>
      <c r="X108" s="2"/>
      <c r="Y108" s="2"/>
      <c r="Z108" s="2"/>
    </row>
    <row r="109" customFormat="false" ht="15" hidden="false" customHeight="true" outlineLevel="0" collapsed="false">
      <c r="A109" s="53" t="n">
        <v>49</v>
      </c>
      <c r="B109" s="53"/>
      <c r="C109" s="53"/>
      <c r="D109" s="57"/>
      <c r="E109" s="69"/>
      <c r="F109" s="69"/>
      <c r="G109" s="58" t="n">
        <f aca="false">IF(D109=0,0,IF(E109=0,0,MAX(E109-D109)))</f>
        <v>0</v>
      </c>
      <c r="H109" s="58" t="n">
        <f aca="false">IF(E109=0,0,IF(F109=0,0,MAX(F109-E109)))</f>
        <v>0</v>
      </c>
      <c r="I109" s="58" t="n">
        <f aca="false">IF(F109=0,0,IF(D109=0,0,MAX(F109-D109)))</f>
        <v>0</v>
      </c>
      <c r="J109" s="2"/>
      <c r="K109" s="59" t="n">
        <f aca="false">C109</f>
        <v>0</v>
      </c>
      <c r="L109" s="57"/>
      <c r="M109" s="69"/>
      <c r="N109" s="69"/>
      <c r="O109" s="58" t="n">
        <f aca="false">IF(L109=0,0,IF(M109=0,0,MAX(M109-L109)))</f>
        <v>0</v>
      </c>
      <c r="P109" s="58" t="n">
        <f aca="false">IF(M109=0,0,IF(N109=0,0,MAX(N109-M109)))</f>
        <v>0</v>
      </c>
      <c r="Q109" s="58" t="n">
        <f aca="false">IF(L109=0,0,IF(N109=0,0,MAX(N109-L109)))</f>
        <v>0</v>
      </c>
      <c r="R109" s="2"/>
      <c r="S109" s="2"/>
      <c r="T109" s="2"/>
      <c r="U109" s="2"/>
      <c r="V109" s="2"/>
      <c r="W109" s="2"/>
      <c r="X109" s="2"/>
      <c r="Y109" s="2"/>
      <c r="Z109" s="2"/>
    </row>
    <row r="110" customFormat="false" ht="15" hidden="false" customHeight="true" outlineLevel="0" collapsed="false">
      <c r="A110" s="53" t="n">
        <v>50</v>
      </c>
      <c r="B110" s="53"/>
      <c r="C110" s="53"/>
      <c r="D110" s="57"/>
      <c r="E110" s="69"/>
      <c r="F110" s="69"/>
      <c r="G110" s="58" t="n">
        <f aca="false">IF(D110=0,0,IF(E110=0,0,MAX(E110-D110)))</f>
        <v>0</v>
      </c>
      <c r="H110" s="58" t="n">
        <f aca="false">IF(E110=0,0,IF(F110=0,0,MAX(F110-E110)))</f>
        <v>0</v>
      </c>
      <c r="I110" s="58" t="n">
        <f aca="false">IF(F110=0,0,IF(D110=0,0,MAX(F110-D110)))</f>
        <v>0</v>
      </c>
      <c r="J110" s="2"/>
      <c r="K110" s="59" t="n">
        <f aca="false">C110</f>
        <v>0</v>
      </c>
      <c r="L110" s="57"/>
      <c r="M110" s="69"/>
      <c r="N110" s="69"/>
      <c r="O110" s="58" t="n">
        <f aca="false">IF(L110=0,0,IF(M110=0,0,MAX(M110-L110)))</f>
        <v>0</v>
      </c>
      <c r="P110" s="58" t="n">
        <f aca="false">IF(M110=0,0,IF(N110=0,0,MAX(N110-M110)))</f>
        <v>0</v>
      </c>
      <c r="Q110" s="58" t="n">
        <f aca="false">IF(L110=0,0,IF(N110=0,0,MAX(N110-L110)))</f>
        <v>0</v>
      </c>
      <c r="R110" s="2"/>
      <c r="S110" s="2"/>
      <c r="T110" s="2"/>
      <c r="U110" s="2"/>
      <c r="V110" s="2"/>
      <c r="W110" s="2"/>
      <c r="X110" s="2"/>
      <c r="Y110" s="2"/>
      <c r="Z110" s="2"/>
    </row>
    <row r="111" customFormat="false" ht="15" hidden="false" customHeight="true" outlineLevel="0" collapsed="false">
      <c r="A111" s="2"/>
      <c r="B111" s="2"/>
      <c r="C111" s="3"/>
      <c r="D111" s="3"/>
      <c r="E111" s="2"/>
      <c r="F111" s="81"/>
      <c r="G111" s="70"/>
      <c r="H111" s="70"/>
      <c r="I111" s="70"/>
      <c r="J111" s="2"/>
      <c r="K111" s="3"/>
      <c r="L111" s="2"/>
      <c r="M111" s="2"/>
      <c r="N111" s="2"/>
      <c r="O111" s="70"/>
      <c r="P111" s="70"/>
      <c r="Q111" s="70"/>
      <c r="R111" s="2"/>
      <c r="S111" s="2"/>
      <c r="T111" s="2"/>
      <c r="U111" s="2"/>
      <c r="V111" s="2"/>
      <c r="W111" s="2"/>
      <c r="X111" s="2"/>
      <c r="Y111" s="2"/>
      <c r="Z111" s="2"/>
    </row>
    <row r="112" customFormat="false" ht="15" hidden="false" customHeight="true" outlineLevel="0" collapsed="false">
      <c r="A112" s="2"/>
      <c r="B112" s="2"/>
      <c r="C112" s="3"/>
      <c r="D112" s="3"/>
      <c r="E112" s="2"/>
      <c r="F112" s="81"/>
      <c r="G112" s="70"/>
      <c r="H112" s="70"/>
      <c r="I112" s="70"/>
      <c r="J112" s="2"/>
      <c r="K112" s="3"/>
      <c r="L112" s="2"/>
      <c r="M112" s="2"/>
      <c r="N112" s="2"/>
      <c r="O112" s="70"/>
      <c r="P112" s="70"/>
      <c r="Q112" s="70"/>
      <c r="R112" s="2"/>
      <c r="S112" s="2"/>
      <c r="T112" s="2"/>
      <c r="U112" s="2"/>
      <c r="V112" s="2"/>
      <c r="W112" s="2"/>
      <c r="X112" s="2"/>
      <c r="Y112" s="2"/>
      <c r="Z112" s="2"/>
    </row>
    <row r="113" customFormat="false" ht="15" hidden="false" customHeight="true" outlineLevel="0" collapsed="false">
      <c r="J113" s="2"/>
      <c r="R113" s="2"/>
      <c r="S113" s="2"/>
      <c r="T113" s="2"/>
      <c r="U113" s="2"/>
      <c r="V113" s="2"/>
      <c r="W113" s="2"/>
      <c r="X113" s="2"/>
      <c r="Y113" s="2"/>
      <c r="Z113" s="2"/>
    </row>
    <row r="114" customFormat="false" ht="15" hidden="false" customHeight="true" outlineLevel="0" collapsed="false">
      <c r="C114" s="82" t="s">
        <v>149</v>
      </c>
      <c r="D114" s="83"/>
      <c r="E114" s="83"/>
      <c r="F114" s="83"/>
      <c r="G114" s="84"/>
      <c r="H114" s="84"/>
      <c r="I114" s="85"/>
      <c r="J114" s="2"/>
      <c r="K114" s="86" t="s">
        <v>150</v>
      </c>
      <c r="L114" s="87"/>
      <c r="M114" s="87"/>
      <c r="N114" s="87"/>
      <c r="O114" s="88"/>
      <c r="P114" s="88"/>
      <c r="Q114" s="89"/>
      <c r="R114" s="2"/>
      <c r="S114" s="2"/>
      <c r="T114" s="2"/>
      <c r="U114" s="2"/>
      <c r="V114" s="2"/>
      <c r="W114" s="2"/>
      <c r="X114" s="2"/>
      <c r="Y114" s="2"/>
      <c r="Z114" s="2"/>
    </row>
    <row r="115" customFormat="false" ht="45" hidden="false" customHeight="true" outlineLevel="0" collapsed="false">
      <c r="A115" s="52" t="s">
        <v>128</v>
      </c>
      <c r="B115" s="52" t="s">
        <v>129</v>
      </c>
      <c r="C115" s="52" t="s">
        <v>130</v>
      </c>
      <c r="D115" s="52" t="str">
        <f aca="false">D$5</f>
        <v>Fecha de siembra</v>
      </c>
      <c r="E115" s="52" t="str">
        <f aca="false">E$5</f>
        <v>Fecha de espigazón</v>
      </c>
      <c r="F115" s="52" t="str">
        <f aca="false">F$5</f>
        <v>Fecha de madurez</v>
      </c>
      <c r="G115" s="52" t="str">
        <f aca="false">G$5</f>
        <v>Días Siembra-Espigazón</v>
      </c>
      <c r="H115" s="52" t="str">
        <f aca="false">H$5</f>
        <v>Días Espigazón-Madurez</v>
      </c>
      <c r="I115" s="52" t="str">
        <f aca="false">I$5</f>
        <v>Días Siembra-Madurez</v>
      </c>
      <c r="J115" s="2"/>
      <c r="K115" s="52" t="s">
        <v>130</v>
      </c>
      <c r="L115" s="52" t="str">
        <f aca="false">L$5</f>
        <v>Fecha de siembra</v>
      </c>
      <c r="M115" s="52" t="str">
        <f aca="false">M$5</f>
        <v>Fecha de espigazón</v>
      </c>
      <c r="N115" s="52" t="str">
        <f aca="false">N$5</f>
        <v>Fecha de madurez</v>
      </c>
      <c r="O115" s="52" t="str">
        <f aca="false">O$5</f>
        <v>Días Siembra-Espigazón</v>
      </c>
      <c r="P115" s="52" t="str">
        <f aca="false">P$5</f>
        <v>Días Espigazón-Madurez</v>
      </c>
      <c r="Q115" s="52" t="str">
        <f aca="false">Q$5</f>
        <v>Días Siembra-Madurez</v>
      </c>
      <c r="R115" s="2"/>
      <c r="S115" s="2"/>
      <c r="T115" s="2"/>
      <c r="U115" s="2"/>
      <c r="V115" s="2"/>
      <c r="W115" s="2"/>
      <c r="X115" s="2"/>
      <c r="Y115" s="2"/>
      <c r="Z115" s="2"/>
    </row>
    <row r="116" customFormat="false" ht="15" hidden="false" customHeight="true" outlineLevel="0" collapsed="false">
      <c r="A116" s="53" t="n">
        <v>1</v>
      </c>
      <c r="B116" s="54"/>
      <c r="C116" s="90" t="s">
        <v>151</v>
      </c>
      <c r="D116" s="56"/>
      <c r="E116" s="56"/>
      <c r="F116" s="57"/>
      <c r="G116" s="58" t="n">
        <f aca="false">IF(D116=0,0,IF(E116=0,0,MAX(E116-D116)))</f>
        <v>0</v>
      </c>
      <c r="H116" s="58" t="n">
        <f aca="false">IF(E116=0,0,IF(F116=0,0,MAX(F116-E116)))</f>
        <v>0</v>
      </c>
      <c r="I116" s="58" t="n">
        <f aca="false">IF(F116=0,0,IF(D116=0,0,MAX(F116-D116)))</f>
        <v>0</v>
      </c>
      <c r="J116" s="2"/>
      <c r="K116" s="59" t="str">
        <f aca="false">C116</f>
        <v>Buck Bravio</v>
      </c>
      <c r="L116" s="60" t="n">
        <v>44370</v>
      </c>
      <c r="M116" s="91" t="n">
        <v>44447</v>
      </c>
      <c r="N116" s="62" t="n">
        <v>44496</v>
      </c>
      <c r="O116" s="58" t="n">
        <f aca="false">IF(L116=0,0,IF(M116=0,0,MAX(M116-L116)))</f>
        <v>77</v>
      </c>
      <c r="P116" s="58" t="n">
        <f aca="false">IF(M116=0,0,IF(N116=0,0,MAX(N116-M116)))</f>
        <v>49</v>
      </c>
      <c r="Q116" s="58" t="n">
        <f aca="false">IF(L116=0,0,IF(N116=0,0,MAX(N116-L116)))</f>
        <v>126</v>
      </c>
      <c r="R116" s="2"/>
      <c r="S116" s="2"/>
      <c r="T116" s="2"/>
      <c r="U116" s="2"/>
      <c r="V116" s="2"/>
      <c r="W116" s="2"/>
      <c r="X116" s="2"/>
      <c r="Y116" s="2"/>
      <c r="Z116" s="2"/>
    </row>
    <row r="117" customFormat="false" ht="15" hidden="false" customHeight="true" outlineLevel="0" collapsed="false">
      <c r="A117" s="53" t="n">
        <v>2</v>
      </c>
      <c r="B117" s="54"/>
      <c r="C117" s="90" t="s">
        <v>152</v>
      </c>
      <c r="D117" s="56"/>
      <c r="E117" s="56"/>
      <c r="F117" s="57"/>
      <c r="G117" s="58" t="n">
        <f aca="false">IF(D117=0,0,IF(E117=0,0,MAX(E117-D117)))</f>
        <v>0</v>
      </c>
      <c r="H117" s="58" t="n">
        <f aca="false">IF(E117=0,0,IF(F117=0,0,MAX(F117-E117)))</f>
        <v>0</v>
      </c>
      <c r="I117" s="58" t="n">
        <f aca="false">IF(F117=0,0,IF(D117=0,0,MAX(F117-D117)))</f>
        <v>0</v>
      </c>
      <c r="J117" s="2"/>
      <c r="K117" s="59" t="str">
        <f aca="false">C117</f>
        <v> ÑANDUBAY</v>
      </c>
      <c r="L117" s="60" t="n">
        <v>44370</v>
      </c>
      <c r="M117" s="92" t="n">
        <v>44463</v>
      </c>
      <c r="N117" s="65" t="n">
        <v>44504</v>
      </c>
      <c r="O117" s="58" t="n">
        <f aca="false">IF(L117=0,0,IF(M117=0,0,MAX(M117-L117)))</f>
        <v>93</v>
      </c>
      <c r="P117" s="58" t="n">
        <f aca="false">IF(M117=0,0,IF(N117=0,0,MAX(N117-M117)))</f>
        <v>41</v>
      </c>
      <c r="Q117" s="58" t="n">
        <f aca="false">IF(L117=0,0,IF(N117=0,0,MAX(N117-L117)))</f>
        <v>134</v>
      </c>
      <c r="R117" s="2"/>
      <c r="S117" s="2"/>
      <c r="T117" s="2"/>
      <c r="U117" s="2"/>
      <c r="V117" s="2"/>
      <c r="W117" s="2"/>
      <c r="X117" s="2"/>
      <c r="Y117" s="2"/>
      <c r="Z117" s="2"/>
    </row>
    <row r="118" customFormat="false" ht="15" hidden="false" customHeight="true" outlineLevel="0" collapsed="false">
      <c r="A118" s="53" t="n">
        <v>3</v>
      </c>
      <c r="B118" s="54"/>
      <c r="C118" s="90" t="s">
        <v>153</v>
      </c>
      <c r="D118" s="56"/>
      <c r="E118" s="56"/>
      <c r="F118" s="57"/>
      <c r="G118" s="58" t="n">
        <f aca="false">IF(D118=0,0,IF(E118=0,0,MAX(E118-D118)))</f>
        <v>0</v>
      </c>
      <c r="H118" s="58" t="n">
        <f aca="false">IF(E118=0,0,IF(F118=0,0,MAX(F118-E118)))</f>
        <v>0</v>
      </c>
      <c r="I118" s="58" t="n">
        <f aca="false">IF(F118=0,0,IF(D118=0,0,MAX(F118-D118)))</f>
        <v>0</v>
      </c>
      <c r="J118" s="2"/>
      <c r="K118" s="59" t="str">
        <f aca="false">C118</f>
        <v>ACA 603</v>
      </c>
      <c r="L118" s="60" t="n">
        <v>44370</v>
      </c>
      <c r="M118" s="92" t="n">
        <v>44452</v>
      </c>
      <c r="N118" s="65" t="n">
        <v>44499</v>
      </c>
      <c r="O118" s="58" t="n">
        <f aca="false">IF(L118=0,0,IF(M118=0,0,MAX(M118-L118)))</f>
        <v>82</v>
      </c>
      <c r="P118" s="58" t="n">
        <f aca="false">IF(M118=0,0,IF(N118=0,0,MAX(N118-M118)))</f>
        <v>47</v>
      </c>
      <c r="Q118" s="58" t="n">
        <f aca="false">IF(L118=0,0,IF(N118=0,0,MAX(N118-L118)))</f>
        <v>129</v>
      </c>
      <c r="R118" s="2"/>
      <c r="S118" s="2"/>
      <c r="T118" s="2"/>
      <c r="U118" s="2"/>
      <c r="V118" s="2"/>
      <c r="W118" s="2"/>
      <c r="X118" s="2"/>
      <c r="Y118" s="2"/>
      <c r="Z118" s="2"/>
    </row>
    <row r="119" customFormat="false" ht="15" hidden="false" customHeight="true" outlineLevel="0" collapsed="false">
      <c r="A119" s="53" t="n">
        <v>4</v>
      </c>
      <c r="B119" s="54"/>
      <c r="C119" s="90" t="s">
        <v>154</v>
      </c>
      <c r="D119" s="56"/>
      <c r="E119" s="56"/>
      <c r="F119" s="57"/>
      <c r="G119" s="58" t="n">
        <f aca="false">IF(D119=0,0,IF(E119=0,0,MAX(E119-D119)))</f>
        <v>0</v>
      </c>
      <c r="H119" s="58" t="n">
        <f aca="false">IF(E119=0,0,IF(F119=0,0,MAX(F119-E119)))</f>
        <v>0</v>
      </c>
      <c r="I119" s="58" t="n">
        <f aca="false">IF(F119=0,0,IF(D119=0,0,MAX(F119-D119)))</f>
        <v>0</v>
      </c>
      <c r="J119" s="2"/>
      <c r="K119" s="59" t="str">
        <f aca="false">C119</f>
        <v>Buck Camba</v>
      </c>
      <c r="L119" s="60" t="n">
        <v>44370</v>
      </c>
      <c r="M119" s="92" t="n">
        <v>44455</v>
      </c>
      <c r="N119" s="65" t="n">
        <v>44502</v>
      </c>
      <c r="O119" s="58" t="n">
        <f aca="false">IF(L119=0,0,IF(M119=0,0,MAX(M119-L119)))</f>
        <v>85</v>
      </c>
      <c r="P119" s="58" t="n">
        <f aca="false">IF(M119=0,0,IF(N119=0,0,MAX(N119-M119)))</f>
        <v>47</v>
      </c>
      <c r="Q119" s="58" t="n">
        <f aca="false">IF(L119=0,0,IF(N119=0,0,MAX(N119-L119)))</f>
        <v>132</v>
      </c>
      <c r="R119" s="2"/>
      <c r="S119" s="2"/>
      <c r="T119" s="2"/>
      <c r="U119" s="2"/>
      <c r="V119" s="2"/>
      <c r="W119" s="2"/>
      <c r="X119" s="2"/>
      <c r="Y119" s="2"/>
      <c r="Z119" s="2"/>
    </row>
    <row r="120" customFormat="false" ht="15" hidden="false" customHeight="true" outlineLevel="0" collapsed="false">
      <c r="A120" s="53" t="n">
        <v>5</v>
      </c>
      <c r="B120" s="54"/>
      <c r="C120" s="90" t="s">
        <v>155</v>
      </c>
      <c r="D120" s="56"/>
      <c r="E120" s="56"/>
      <c r="F120" s="57"/>
      <c r="G120" s="58" t="n">
        <f aca="false">IF(D120=0,0,IF(E120=0,0,MAX(E120-D120)))</f>
        <v>0</v>
      </c>
      <c r="H120" s="58" t="n">
        <f aca="false">IF(E120=0,0,IF(F120=0,0,MAX(F120-E120)))</f>
        <v>0</v>
      </c>
      <c r="I120" s="58" t="n">
        <f aca="false">IF(F120=0,0,IF(D120=0,0,MAX(F120-D120)))</f>
        <v>0</v>
      </c>
      <c r="J120" s="2"/>
      <c r="K120" s="59" t="str">
        <f aca="false">C120</f>
        <v>Buck Colihue</v>
      </c>
      <c r="L120" s="60" t="n">
        <v>44370</v>
      </c>
      <c r="M120" s="92" t="n">
        <v>44459</v>
      </c>
      <c r="N120" s="65" t="n">
        <v>44499</v>
      </c>
      <c r="O120" s="58" t="n">
        <f aca="false">IF(L120=0,0,IF(M120=0,0,MAX(M120-L120)))</f>
        <v>89</v>
      </c>
      <c r="P120" s="58" t="n">
        <f aca="false">IF(M120=0,0,IF(N120=0,0,MAX(N120-M120)))</f>
        <v>40</v>
      </c>
      <c r="Q120" s="58" t="n">
        <f aca="false">IF(L120=0,0,IF(N120=0,0,MAX(N120-L120)))</f>
        <v>129</v>
      </c>
      <c r="R120" s="2"/>
      <c r="S120" s="2"/>
      <c r="T120" s="2"/>
      <c r="U120" s="2"/>
      <c r="V120" s="2"/>
      <c r="W120" s="2"/>
      <c r="X120" s="2"/>
      <c r="Y120" s="2"/>
      <c r="Z120" s="2"/>
    </row>
    <row r="121" customFormat="false" ht="15" hidden="false" customHeight="true" outlineLevel="0" collapsed="false">
      <c r="A121" s="53" t="n">
        <v>6</v>
      </c>
      <c r="B121" s="54"/>
      <c r="C121" s="90" t="s">
        <v>156</v>
      </c>
      <c r="D121" s="56"/>
      <c r="E121" s="56"/>
      <c r="F121" s="57"/>
      <c r="G121" s="58" t="n">
        <f aca="false">IF(D121=0,0,IF(E121=0,0,MAX(E121-D121)))</f>
        <v>0</v>
      </c>
      <c r="H121" s="58" t="n">
        <f aca="false">IF(E121=0,0,IF(F121=0,0,MAX(F121-E121)))</f>
        <v>0</v>
      </c>
      <c r="I121" s="58" t="n">
        <f aca="false">IF(F121=0,0,IF(D121=0,0,MAX(F121-D121)))</f>
        <v>0</v>
      </c>
      <c r="J121" s="2"/>
      <c r="K121" s="59" t="str">
        <f aca="false">C121</f>
        <v> ALGARROBO</v>
      </c>
      <c r="L121" s="60" t="n">
        <v>44370</v>
      </c>
      <c r="M121" s="92" t="n">
        <v>44466</v>
      </c>
      <c r="N121" s="65" t="n">
        <v>44506</v>
      </c>
      <c r="O121" s="58" t="n">
        <f aca="false">IF(L121=0,0,IF(M121=0,0,MAX(M121-L121)))</f>
        <v>96</v>
      </c>
      <c r="P121" s="58" t="n">
        <f aca="false">IF(M121=0,0,IF(N121=0,0,MAX(N121-M121)))</f>
        <v>40</v>
      </c>
      <c r="Q121" s="58" t="n">
        <f aca="false">IF(L121=0,0,IF(N121=0,0,MAX(N121-L121)))</f>
        <v>136</v>
      </c>
      <c r="R121" s="2"/>
      <c r="S121" s="2"/>
      <c r="T121" s="2"/>
      <c r="U121" s="2"/>
      <c r="V121" s="2"/>
      <c r="W121" s="2"/>
      <c r="X121" s="2"/>
      <c r="Y121" s="2"/>
      <c r="Z121" s="2"/>
    </row>
    <row r="122" customFormat="false" ht="15" hidden="false" customHeight="true" outlineLevel="0" collapsed="false">
      <c r="A122" s="53" t="n">
        <v>7</v>
      </c>
      <c r="B122" s="54"/>
      <c r="C122" s="90" t="s">
        <v>157</v>
      </c>
      <c r="D122" s="56"/>
      <c r="E122" s="56"/>
      <c r="F122" s="57"/>
      <c r="G122" s="58" t="n">
        <f aca="false">IF(D122=0,0,IF(E122=0,0,MAX(E122-D122)))</f>
        <v>0</v>
      </c>
      <c r="H122" s="58" t="n">
        <f aca="false">IF(E122=0,0,IF(F122=0,0,MAX(F122-E122)))</f>
        <v>0</v>
      </c>
      <c r="I122" s="58" t="n">
        <f aca="false">IF(F122=0,0,IF(D122=0,0,MAX(F122-D122)))</f>
        <v>0</v>
      </c>
      <c r="J122" s="2"/>
      <c r="K122" s="59" t="str">
        <f aca="false">C122</f>
        <v> PEHUEN</v>
      </c>
      <c r="L122" s="60" t="n">
        <v>44370</v>
      </c>
      <c r="M122" s="92" t="n">
        <v>44456</v>
      </c>
      <c r="N122" s="65" t="n">
        <v>44501</v>
      </c>
      <c r="O122" s="58" t="n">
        <f aca="false">IF(L122=0,0,IF(M122=0,0,MAX(M122-L122)))</f>
        <v>86</v>
      </c>
      <c r="P122" s="58" t="n">
        <f aca="false">IF(M122=0,0,IF(N122=0,0,MAX(N122-M122)))</f>
        <v>45</v>
      </c>
      <c r="Q122" s="58" t="n">
        <f aca="false">IF(L122=0,0,IF(N122=0,0,MAX(N122-L122)))</f>
        <v>131</v>
      </c>
      <c r="R122" s="2"/>
      <c r="S122" s="2"/>
      <c r="T122" s="2"/>
      <c r="U122" s="2"/>
      <c r="V122" s="2"/>
      <c r="W122" s="2"/>
      <c r="X122" s="2"/>
      <c r="Y122" s="2"/>
      <c r="Z122" s="2"/>
    </row>
    <row r="123" customFormat="false" ht="15" hidden="false" customHeight="true" outlineLevel="0" collapsed="false">
      <c r="A123" s="53" t="n">
        <v>8</v>
      </c>
      <c r="B123" s="54"/>
      <c r="C123" s="90" t="s">
        <v>158</v>
      </c>
      <c r="D123" s="56"/>
      <c r="E123" s="56"/>
      <c r="F123" s="57"/>
      <c r="G123" s="58" t="n">
        <f aca="false">IF(D123=0,0,IF(E123=0,0,MAX(E123-D123)))</f>
        <v>0</v>
      </c>
      <c r="H123" s="58" t="n">
        <f aca="false">IF(E123=0,0,IF(F123=0,0,MAX(F123-E123)))</f>
        <v>0</v>
      </c>
      <c r="I123" s="58" t="n">
        <f aca="false">IF(F123=0,0,IF(D123=0,0,MAX(F123-D123)))</f>
        <v>0</v>
      </c>
      <c r="J123" s="2"/>
      <c r="K123" s="59" t="str">
        <f aca="false">C123</f>
        <v>Klein Favorito II</v>
      </c>
      <c r="L123" s="60" t="n">
        <v>44370</v>
      </c>
      <c r="M123" s="92" t="n">
        <v>44459</v>
      </c>
      <c r="N123" s="65" t="n">
        <v>44501</v>
      </c>
      <c r="O123" s="58" t="n">
        <f aca="false">IF(L123=0,0,IF(M123=0,0,MAX(M123-L123)))</f>
        <v>89</v>
      </c>
      <c r="P123" s="58" t="n">
        <f aca="false">IF(M123=0,0,IF(N123=0,0,MAX(N123-M123)))</f>
        <v>42</v>
      </c>
      <c r="Q123" s="58" t="n">
        <f aca="false">IF(L123=0,0,IF(N123=0,0,MAX(N123-L123)))</f>
        <v>131</v>
      </c>
      <c r="R123" s="2"/>
      <c r="S123" s="2"/>
      <c r="T123" s="2"/>
      <c r="U123" s="2"/>
      <c r="V123" s="2"/>
      <c r="W123" s="2"/>
      <c r="X123" s="2"/>
      <c r="Y123" s="2"/>
      <c r="Z123" s="2"/>
    </row>
    <row r="124" customFormat="false" ht="15" hidden="false" customHeight="true" outlineLevel="0" collapsed="false">
      <c r="A124" s="53" t="n">
        <v>9</v>
      </c>
      <c r="B124" s="54"/>
      <c r="C124" s="90" t="s">
        <v>159</v>
      </c>
      <c r="D124" s="56"/>
      <c r="E124" s="56"/>
      <c r="F124" s="57"/>
      <c r="G124" s="58" t="n">
        <f aca="false">IF(D124=0,0,IF(E124=0,0,MAX(E124-D124)))</f>
        <v>0</v>
      </c>
      <c r="H124" s="58" t="n">
        <f aca="false">IF(E124=0,0,IF(F124=0,0,MAX(F124-E124)))</f>
        <v>0</v>
      </c>
      <c r="I124" s="58" t="n">
        <f aca="false">IF(F124=0,0,IF(D124=0,0,MAX(F124-D124)))</f>
        <v>0</v>
      </c>
      <c r="J124" s="2"/>
      <c r="K124" s="59" t="str">
        <f aca="false">C124</f>
        <v>Klein Liebre</v>
      </c>
      <c r="L124" s="60" t="n">
        <v>44370</v>
      </c>
      <c r="M124" s="92" t="n">
        <v>44452</v>
      </c>
      <c r="N124" s="65" t="n">
        <v>44503</v>
      </c>
      <c r="O124" s="58" t="n">
        <f aca="false">IF(L124=0,0,IF(M124=0,0,MAX(M124-L124)))</f>
        <v>82</v>
      </c>
      <c r="P124" s="58" t="n">
        <f aca="false">IF(M124=0,0,IF(N124=0,0,MAX(N124-M124)))</f>
        <v>51</v>
      </c>
      <c r="Q124" s="58" t="n">
        <f aca="false">IF(L124=0,0,IF(N124=0,0,MAX(N124-L124)))</f>
        <v>133</v>
      </c>
      <c r="R124" s="2"/>
      <c r="S124" s="2"/>
      <c r="T124" s="2"/>
      <c r="U124" s="2"/>
      <c r="V124" s="2"/>
      <c r="W124" s="2"/>
      <c r="X124" s="2"/>
      <c r="Y124" s="2"/>
      <c r="Z124" s="2"/>
    </row>
    <row r="125" customFormat="false" ht="15" hidden="false" customHeight="true" outlineLevel="0" collapsed="false">
      <c r="A125" s="53" t="n">
        <v>10</v>
      </c>
      <c r="B125" s="54"/>
      <c r="C125" s="90" t="s">
        <v>160</v>
      </c>
      <c r="D125" s="56"/>
      <c r="E125" s="56"/>
      <c r="F125" s="57"/>
      <c r="G125" s="58" t="n">
        <f aca="false">IF(D125=0,0,IF(E125=0,0,MAX(E125-D125)))</f>
        <v>0</v>
      </c>
      <c r="H125" s="58" t="n">
        <f aca="false">IF(E125=0,0,IF(F125=0,0,MAX(F125-E125)))</f>
        <v>0</v>
      </c>
      <c r="I125" s="58" t="n">
        <f aca="false">IF(F125=0,0,IF(D125=0,0,MAX(F125-D125)))</f>
        <v>0</v>
      </c>
      <c r="J125" s="2"/>
      <c r="K125" s="59" t="str">
        <f aca="false">C125</f>
        <v>MS INTA 415</v>
      </c>
      <c r="L125" s="60" t="n">
        <v>44370</v>
      </c>
      <c r="M125" s="92" t="n">
        <v>44459</v>
      </c>
      <c r="N125" s="65" t="n">
        <v>44502</v>
      </c>
      <c r="O125" s="58" t="n">
        <f aca="false">IF(L125=0,0,IF(M125=0,0,MAX(M125-L125)))</f>
        <v>89</v>
      </c>
      <c r="P125" s="58" t="n">
        <f aca="false">IF(M125=0,0,IF(N125=0,0,MAX(N125-M125)))</f>
        <v>43</v>
      </c>
      <c r="Q125" s="58" t="n">
        <f aca="false">IF(L125=0,0,IF(N125=0,0,MAX(N125-L125)))</f>
        <v>132</v>
      </c>
      <c r="R125" s="2"/>
      <c r="S125" s="2"/>
      <c r="T125" s="2"/>
      <c r="U125" s="2"/>
      <c r="V125" s="2"/>
      <c r="W125" s="2"/>
      <c r="X125" s="2"/>
      <c r="Y125" s="2"/>
      <c r="Z125" s="2"/>
    </row>
    <row r="126" customFormat="false" ht="15" hidden="false" customHeight="true" outlineLevel="0" collapsed="false">
      <c r="A126" s="53" t="n">
        <v>11</v>
      </c>
      <c r="B126" s="54"/>
      <c r="C126" s="90" t="s">
        <v>161</v>
      </c>
      <c r="D126" s="56"/>
      <c r="E126" s="56"/>
      <c r="F126" s="57"/>
      <c r="G126" s="58" t="n">
        <f aca="false">IF(D126=0,0,IF(E126=0,0,MAX(E126-D126)))</f>
        <v>0</v>
      </c>
      <c r="H126" s="58" t="n">
        <f aca="false">IF(E126=0,0,IF(F126=0,0,MAX(F126-E126)))</f>
        <v>0</v>
      </c>
      <c r="I126" s="58" t="n">
        <f aca="false">IF(F126=0,0,IF(D126=0,0,MAX(F126-D126)))</f>
        <v>0</v>
      </c>
      <c r="J126" s="2"/>
      <c r="K126" s="59" t="str">
        <f aca="false">C126</f>
        <v>SY 200</v>
      </c>
      <c r="L126" s="60" t="n">
        <v>44370</v>
      </c>
      <c r="M126" s="92" t="n">
        <v>44457</v>
      </c>
      <c r="N126" s="65" t="n">
        <v>44498</v>
      </c>
      <c r="O126" s="58" t="n">
        <f aca="false">IF(L126=0,0,IF(M126=0,0,MAX(M126-L126)))</f>
        <v>87</v>
      </c>
      <c r="P126" s="58" t="n">
        <f aca="false">IF(M126=0,0,IF(N126=0,0,MAX(N126-M126)))</f>
        <v>41</v>
      </c>
      <c r="Q126" s="58" t="n">
        <f aca="false">IF(L126=0,0,IF(N126=0,0,MAX(N126-L126)))</f>
        <v>128</v>
      </c>
      <c r="R126" s="2"/>
      <c r="S126" s="2"/>
      <c r="T126" s="2"/>
      <c r="U126" s="2"/>
      <c r="V126" s="2"/>
      <c r="W126" s="2"/>
      <c r="X126" s="2"/>
      <c r="Y126" s="2"/>
      <c r="Z126" s="2"/>
    </row>
    <row r="127" customFormat="false" ht="15" hidden="false" customHeight="true" outlineLevel="0" collapsed="false">
      <c r="A127" s="53" t="n">
        <v>12</v>
      </c>
      <c r="B127" s="54"/>
      <c r="C127" s="90" t="s">
        <v>162</v>
      </c>
      <c r="D127" s="56"/>
      <c r="E127" s="56"/>
      <c r="F127" s="57"/>
      <c r="G127" s="58" t="n">
        <f aca="false">IF(D127=0,0,IF(E127=0,0,MAX(E127-D127)))</f>
        <v>0</v>
      </c>
      <c r="H127" s="58" t="n">
        <f aca="false">IF(E127=0,0,IF(F127=0,0,MAX(F127-E127)))</f>
        <v>0</v>
      </c>
      <c r="I127" s="58" t="n">
        <f aca="false">IF(F127=0,0,IF(D127=0,0,MAX(F127-D127)))</f>
        <v>0</v>
      </c>
      <c r="J127" s="2"/>
      <c r="K127" s="59" t="str">
        <f aca="false">C127</f>
        <v>SY 211</v>
      </c>
      <c r="L127" s="60" t="n">
        <v>44370</v>
      </c>
      <c r="M127" s="92" t="n">
        <v>44457</v>
      </c>
      <c r="N127" s="65" t="n">
        <v>44499</v>
      </c>
      <c r="O127" s="58" t="n">
        <f aca="false">IF(L127=0,0,IF(M127=0,0,MAX(M127-L127)))</f>
        <v>87</v>
      </c>
      <c r="P127" s="58" t="n">
        <f aca="false">IF(M127=0,0,IF(N127=0,0,MAX(N127-M127)))</f>
        <v>42</v>
      </c>
      <c r="Q127" s="58" t="n">
        <f aca="false">IF(L127=0,0,IF(N127=0,0,MAX(N127-L127)))</f>
        <v>129</v>
      </c>
      <c r="R127" s="2"/>
      <c r="S127" s="2"/>
      <c r="T127" s="2"/>
      <c r="U127" s="2"/>
      <c r="V127" s="2"/>
      <c r="W127" s="2"/>
      <c r="X127" s="2"/>
      <c r="Y127" s="2"/>
      <c r="Z127" s="2"/>
    </row>
    <row r="128" customFormat="false" ht="15" hidden="false" customHeight="true" outlineLevel="0" collapsed="false">
      <c r="A128" s="53" t="n">
        <v>13</v>
      </c>
      <c r="B128" s="54"/>
      <c r="C128" s="67"/>
      <c r="D128" s="56"/>
      <c r="E128" s="56"/>
      <c r="F128" s="57"/>
      <c r="G128" s="58" t="n">
        <f aca="false">IF(D128=0,0,IF(E128=0,0,MAX(E128-D128)))</f>
        <v>0</v>
      </c>
      <c r="H128" s="58" t="n">
        <f aca="false">IF(E128=0,0,IF(F128=0,0,MAX(F128-E128)))</f>
        <v>0</v>
      </c>
      <c r="I128" s="58" t="n">
        <f aca="false">IF(F128=0,0,IF(D128=0,0,MAX(F128-D128)))</f>
        <v>0</v>
      </c>
      <c r="J128" s="2"/>
      <c r="K128" s="59" t="n">
        <f aca="false">C128</f>
        <v>0</v>
      </c>
      <c r="L128" s="56"/>
      <c r="M128" s="56"/>
      <c r="N128" s="57"/>
      <c r="O128" s="58" t="n">
        <f aca="false">IF(L128=0,0,IF(M128=0,0,MAX(M128-L128)))</f>
        <v>0</v>
      </c>
      <c r="P128" s="58" t="n">
        <f aca="false">IF(M128=0,0,IF(N128=0,0,MAX(N128-M128)))</f>
        <v>0</v>
      </c>
      <c r="Q128" s="58" t="n">
        <f aca="false">IF(L128=0,0,IF(N128=0,0,MAX(N128-L128)))</f>
        <v>0</v>
      </c>
      <c r="R128" s="2"/>
      <c r="S128" s="2"/>
      <c r="T128" s="2"/>
      <c r="U128" s="2"/>
      <c r="V128" s="2"/>
      <c r="W128" s="2"/>
      <c r="X128" s="2"/>
      <c r="Y128" s="2"/>
      <c r="Z128" s="2"/>
    </row>
    <row r="129" customFormat="false" ht="15" hidden="false" customHeight="true" outlineLevel="0" collapsed="false">
      <c r="A129" s="53" t="n">
        <v>14</v>
      </c>
      <c r="B129" s="54"/>
      <c r="C129" s="67"/>
      <c r="D129" s="56"/>
      <c r="E129" s="56"/>
      <c r="F129" s="57"/>
      <c r="G129" s="58" t="n">
        <f aca="false">IF(D129=0,0,IF(E129=0,0,MAX(E129-D129)))</f>
        <v>0</v>
      </c>
      <c r="H129" s="58" t="n">
        <f aca="false">IF(E129=0,0,IF(F129=0,0,MAX(F129-E129)))</f>
        <v>0</v>
      </c>
      <c r="I129" s="58" t="n">
        <f aca="false">IF(F129=0,0,IF(D129=0,0,MAX(F129-D129)))</f>
        <v>0</v>
      </c>
      <c r="J129" s="2"/>
      <c r="K129" s="59" t="n">
        <f aca="false">C129</f>
        <v>0</v>
      </c>
      <c r="L129" s="56"/>
      <c r="M129" s="56"/>
      <c r="N129" s="57"/>
      <c r="O129" s="58" t="n">
        <f aca="false">IF(L129=0,0,IF(M129=0,0,MAX(M129-L129)))</f>
        <v>0</v>
      </c>
      <c r="P129" s="58" t="n">
        <f aca="false">IF(M129=0,0,IF(N129=0,0,MAX(N129-M129)))</f>
        <v>0</v>
      </c>
      <c r="Q129" s="58" t="n">
        <f aca="false">IF(L129=0,0,IF(N129=0,0,MAX(N129-L129)))</f>
        <v>0</v>
      </c>
      <c r="R129" s="2"/>
      <c r="S129" s="2"/>
      <c r="T129" s="2"/>
      <c r="U129" s="2"/>
      <c r="V129" s="2"/>
      <c r="W129" s="2"/>
      <c r="X129" s="2"/>
      <c r="Y129" s="2"/>
      <c r="Z129" s="2"/>
    </row>
    <row r="130" customFormat="false" ht="15" hidden="false" customHeight="true" outlineLevel="0" collapsed="false">
      <c r="A130" s="53" t="n">
        <v>15</v>
      </c>
      <c r="B130" s="54"/>
      <c r="C130" s="67"/>
      <c r="D130" s="56"/>
      <c r="E130" s="56"/>
      <c r="F130" s="57"/>
      <c r="G130" s="58" t="n">
        <f aca="false">IF(D130=0,0,IF(E130=0,0,MAX(E130-D130)))</f>
        <v>0</v>
      </c>
      <c r="H130" s="58" t="n">
        <f aca="false">IF(E130=0,0,IF(F130=0,0,MAX(F130-E130)))</f>
        <v>0</v>
      </c>
      <c r="I130" s="58" t="n">
        <f aca="false">IF(F130=0,0,IF(D130=0,0,MAX(F130-D130)))</f>
        <v>0</v>
      </c>
      <c r="J130" s="2"/>
      <c r="K130" s="59" t="n">
        <f aca="false">C130</f>
        <v>0</v>
      </c>
      <c r="L130" s="56"/>
      <c r="M130" s="56"/>
      <c r="N130" s="57"/>
      <c r="O130" s="58" t="n">
        <f aca="false">IF(L130=0,0,IF(M130=0,0,MAX(M130-L130)))</f>
        <v>0</v>
      </c>
      <c r="P130" s="58" t="n">
        <f aca="false">IF(M130=0,0,IF(N130=0,0,MAX(N130-M130)))</f>
        <v>0</v>
      </c>
      <c r="Q130" s="58" t="n">
        <f aca="false">IF(L130=0,0,IF(N130=0,0,MAX(N130-L130)))</f>
        <v>0</v>
      </c>
      <c r="R130" s="2"/>
      <c r="S130" s="2"/>
      <c r="T130" s="2"/>
      <c r="U130" s="2"/>
      <c r="V130" s="2"/>
      <c r="W130" s="2"/>
      <c r="X130" s="2"/>
      <c r="Y130" s="2"/>
      <c r="Z130" s="2"/>
    </row>
    <row r="131" customFormat="false" ht="15" hidden="false" customHeight="true" outlineLevel="0" collapsed="false">
      <c r="A131" s="53" t="n">
        <v>16</v>
      </c>
      <c r="B131" s="54"/>
      <c r="C131" s="67"/>
      <c r="D131" s="56"/>
      <c r="E131" s="56"/>
      <c r="F131" s="57"/>
      <c r="G131" s="58" t="n">
        <f aca="false">IF(D131=0,0,IF(E131=0,0,MAX(E131-D131)))</f>
        <v>0</v>
      </c>
      <c r="H131" s="58" t="n">
        <f aca="false">IF(E131=0,0,IF(F131=0,0,MAX(F131-E131)))</f>
        <v>0</v>
      </c>
      <c r="I131" s="58" t="n">
        <f aca="false">IF(F131=0,0,IF(D131=0,0,MAX(F131-D131)))</f>
        <v>0</v>
      </c>
      <c r="J131" s="2"/>
      <c r="K131" s="59" t="n">
        <f aca="false">C131</f>
        <v>0</v>
      </c>
      <c r="L131" s="56"/>
      <c r="M131" s="56"/>
      <c r="N131" s="57"/>
      <c r="O131" s="58" t="n">
        <f aca="false">IF(L131=0,0,IF(M131=0,0,MAX(M131-L131)))</f>
        <v>0</v>
      </c>
      <c r="P131" s="58" t="n">
        <f aca="false">IF(M131=0,0,IF(N131=0,0,MAX(N131-M131)))</f>
        <v>0</v>
      </c>
      <c r="Q131" s="58" t="n">
        <f aca="false">IF(L131=0,0,IF(N131=0,0,MAX(N131-L131)))</f>
        <v>0</v>
      </c>
      <c r="R131" s="2"/>
      <c r="S131" s="2"/>
      <c r="T131" s="2"/>
      <c r="U131" s="2"/>
      <c r="V131" s="2"/>
      <c r="W131" s="2"/>
      <c r="X131" s="2"/>
      <c r="Y131" s="2"/>
      <c r="Z131" s="2"/>
    </row>
    <row r="132" customFormat="false" ht="15" hidden="false" customHeight="true" outlineLevel="0" collapsed="false">
      <c r="A132" s="53" t="n">
        <v>17</v>
      </c>
      <c r="B132" s="54"/>
      <c r="C132" s="67"/>
      <c r="D132" s="56"/>
      <c r="E132" s="56"/>
      <c r="F132" s="57"/>
      <c r="G132" s="58" t="n">
        <f aca="false">IF(D132=0,0,IF(E132=0,0,MAX(E132-D132)))</f>
        <v>0</v>
      </c>
      <c r="H132" s="58" t="n">
        <f aca="false">IF(E132=0,0,IF(F132=0,0,MAX(F132-E132)))</f>
        <v>0</v>
      </c>
      <c r="I132" s="58" t="n">
        <f aca="false">IF(F132=0,0,IF(D132=0,0,MAX(F132-D132)))</f>
        <v>0</v>
      </c>
      <c r="J132" s="2"/>
      <c r="K132" s="59" t="n">
        <f aca="false">C132</f>
        <v>0</v>
      </c>
      <c r="L132" s="56"/>
      <c r="M132" s="56"/>
      <c r="N132" s="57"/>
      <c r="O132" s="58" t="n">
        <f aca="false">IF(L132=0,0,IF(M132=0,0,MAX(M132-L132)))</f>
        <v>0</v>
      </c>
      <c r="P132" s="58" t="n">
        <f aca="false">IF(M132=0,0,IF(N132=0,0,MAX(N132-M132)))</f>
        <v>0</v>
      </c>
      <c r="Q132" s="58" t="n">
        <f aca="false">IF(L132=0,0,IF(N132=0,0,MAX(N132-L132)))</f>
        <v>0</v>
      </c>
      <c r="R132" s="2"/>
      <c r="S132" s="2"/>
      <c r="T132" s="2"/>
      <c r="U132" s="2"/>
      <c r="V132" s="2"/>
      <c r="W132" s="2"/>
      <c r="X132" s="2"/>
      <c r="Y132" s="2"/>
      <c r="Z132" s="2"/>
    </row>
    <row r="133" customFormat="false" ht="15" hidden="false" customHeight="true" outlineLevel="0" collapsed="false">
      <c r="A133" s="53" t="n">
        <v>18</v>
      </c>
      <c r="B133" s="54"/>
      <c r="C133" s="67"/>
      <c r="D133" s="56"/>
      <c r="E133" s="56"/>
      <c r="F133" s="57"/>
      <c r="G133" s="58" t="n">
        <f aca="false">IF(D133=0,0,IF(E133=0,0,MAX(E133-D133)))</f>
        <v>0</v>
      </c>
      <c r="H133" s="58" t="n">
        <f aca="false">IF(E133=0,0,IF(F133=0,0,MAX(F133-E133)))</f>
        <v>0</v>
      </c>
      <c r="I133" s="58" t="n">
        <f aca="false">IF(F133=0,0,IF(D133=0,0,MAX(F133-D133)))</f>
        <v>0</v>
      </c>
      <c r="J133" s="2"/>
      <c r="K133" s="59" t="n">
        <f aca="false">C133</f>
        <v>0</v>
      </c>
      <c r="L133" s="56"/>
      <c r="M133" s="56"/>
      <c r="N133" s="57"/>
      <c r="O133" s="58" t="n">
        <f aca="false">IF(L133=0,0,IF(M133=0,0,MAX(M133-L133)))</f>
        <v>0</v>
      </c>
      <c r="P133" s="58" t="n">
        <f aca="false">IF(M133=0,0,IF(N133=0,0,MAX(N133-M133)))</f>
        <v>0</v>
      </c>
      <c r="Q133" s="58" t="n">
        <f aca="false">IF(L133=0,0,IF(N133=0,0,MAX(N133-L133)))</f>
        <v>0</v>
      </c>
      <c r="R133" s="2"/>
      <c r="S133" s="2"/>
      <c r="T133" s="2"/>
      <c r="U133" s="2"/>
      <c r="V133" s="2"/>
      <c r="W133" s="2"/>
      <c r="X133" s="2"/>
      <c r="Y133" s="2"/>
      <c r="Z133" s="2"/>
    </row>
    <row r="134" customFormat="false" ht="15" hidden="false" customHeight="true" outlineLevel="0" collapsed="false">
      <c r="A134" s="53" t="n">
        <v>19</v>
      </c>
      <c r="B134" s="54"/>
      <c r="C134" s="67"/>
      <c r="D134" s="56"/>
      <c r="E134" s="56"/>
      <c r="F134" s="57"/>
      <c r="G134" s="58" t="n">
        <f aca="false">IF(D134=0,0,IF(E134=0,0,MAX(E134-D134)))</f>
        <v>0</v>
      </c>
      <c r="H134" s="58" t="n">
        <f aca="false">IF(E134=0,0,IF(F134=0,0,MAX(F134-E134)))</f>
        <v>0</v>
      </c>
      <c r="I134" s="58" t="n">
        <f aca="false">IF(F134=0,0,IF(D134=0,0,MAX(F134-D134)))</f>
        <v>0</v>
      </c>
      <c r="J134" s="2"/>
      <c r="K134" s="59" t="n">
        <f aca="false">C134</f>
        <v>0</v>
      </c>
      <c r="L134" s="56"/>
      <c r="M134" s="56"/>
      <c r="N134" s="57"/>
      <c r="O134" s="58" t="n">
        <f aca="false">IF(L134=0,0,IF(M134=0,0,MAX(M134-L134)))</f>
        <v>0</v>
      </c>
      <c r="P134" s="58" t="n">
        <f aca="false">IF(M134=0,0,IF(N134=0,0,MAX(N134-M134)))</f>
        <v>0</v>
      </c>
      <c r="Q134" s="58" t="n">
        <f aca="false">IF(L134=0,0,IF(N134=0,0,MAX(N134-L134)))</f>
        <v>0</v>
      </c>
      <c r="R134" s="2"/>
      <c r="S134" s="2"/>
      <c r="T134" s="2"/>
      <c r="U134" s="2"/>
      <c r="V134" s="2"/>
      <c r="W134" s="2"/>
      <c r="X134" s="2"/>
      <c r="Y134" s="2"/>
      <c r="Z134" s="2"/>
    </row>
    <row r="135" customFormat="false" ht="15" hidden="false" customHeight="true" outlineLevel="0" collapsed="false">
      <c r="A135" s="53" t="n">
        <v>20</v>
      </c>
      <c r="B135" s="54"/>
      <c r="C135" s="67"/>
      <c r="D135" s="56"/>
      <c r="E135" s="56"/>
      <c r="F135" s="57"/>
      <c r="G135" s="58" t="n">
        <f aca="false">IF(D135=0,0,IF(E135=0,0,MAX(E135-D135)))</f>
        <v>0</v>
      </c>
      <c r="H135" s="58" t="n">
        <f aca="false">IF(E135=0,0,IF(F135=0,0,MAX(F135-E135)))</f>
        <v>0</v>
      </c>
      <c r="I135" s="58" t="n">
        <f aca="false">IF(F135=0,0,IF(D135=0,0,MAX(F135-D135)))</f>
        <v>0</v>
      </c>
      <c r="J135" s="2"/>
      <c r="K135" s="59" t="n">
        <f aca="false">C135</f>
        <v>0</v>
      </c>
      <c r="L135" s="56"/>
      <c r="M135" s="56"/>
      <c r="N135" s="57"/>
      <c r="O135" s="58" t="n">
        <f aca="false">IF(L135=0,0,IF(M135=0,0,MAX(M135-L135)))</f>
        <v>0</v>
      </c>
      <c r="P135" s="58" t="n">
        <f aca="false">IF(M135=0,0,IF(N135=0,0,MAX(N135-M135)))</f>
        <v>0</v>
      </c>
      <c r="Q135" s="58" t="n">
        <f aca="false">IF(L135=0,0,IF(N135=0,0,MAX(N135-L135)))</f>
        <v>0</v>
      </c>
      <c r="R135" s="2"/>
      <c r="S135" s="2"/>
      <c r="T135" s="2"/>
      <c r="U135" s="2"/>
      <c r="V135" s="2"/>
      <c r="W135" s="2"/>
      <c r="X135" s="2"/>
      <c r="Y135" s="2"/>
      <c r="Z135" s="2"/>
    </row>
    <row r="136" customFormat="false" ht="15" hidden="false" customHeight="true" outlineLevel="0" collapsed="false">
      <c r="A136" s="53" t="n">
        <v>21</v>
      </c>
      <c r="B136" s="54"/>
      <c r="C136" s="67"/>
      <c r="D136" s="56"/>
      <c r="E136" s="56"/>
      <c r="F136" s="57"/>
      <c r="G136" s="58" t="n">
        <f aca="false">IF(D136=0,0,IF(E136=0,0,MAX(E136-D136)))</f>
        <v>0</v>
      </c>
      <c r="H136" s="58" t="n">
        <f aca="false">IF(E136=0,0,IF(F136=0,0,MAX(F136-E136)))</f>
        <v>0</v>
      </c>
      <c r="I136" s="58" t="n">
        <f aca="false">IF(F136=0,0,IF(D136=0,0,MAX(F136-D136)))</f>
        <v>0</v>
      </c>
      <c r="J136" s="2"/>
      <c r="K136" s="59" t="n">
        <f aca="false">C136</f>
        <v>0</v>
      </c>
      <c r="L136" s="56"/>
      <c r="M136" s="56"/>
      <c r="N136" s="57"/>
      <c r="O136" s="58" t="n">
        <f aca="false">IF(L136=0,0,IF(M136=0,0,MAX(M136-L136)))</f>
        <v>0</v>
      </c>
      <c r="P136" s="58" t="n">
        <f aca="false">IF(M136=0,0,IF(N136=0,0,MAX(N136-M136)))</f>
        <v>0</v>
      </c>
      <c r="Q136" s="58" t="n">
        <f aca="false">IF(L136=0,0,IF(N136=0,0,MAX(N136-L136)))</f>
        <v>0</v>
      </c>
      <c r="R136" s="2"/>
      <c r="S136" s="2"/>
      <c r="T136" s="2"/>
      <c r="U136" s="2"/>
      <c r="V136" s="2"/>
      <c r="W136" s="2"/>
      <c r="X136" s="2"/>
      <c r="Y136" s="2"/>
      <c r="Z136" s="2"/>
    </row>
    <row r="137" customFormat="false" ht="15" hidden="false" customHeight="true" outlineLevel="0" collapsed="false">
      <c r="A137" s="53" t="n">
        <v>22</v>
      </c>
      <c r="B137" s="54"/>
      <c r="C137" s="67"/>
      <c r="D137" s="56"/>
      <c r="E137" s="56"/>
      <c r="F137" s="57"/>
      <c r="G137" s="58" t="n">
        <f aca="false">IF(D137=0,0,IF(E137=0,0,MAX(E137-D137)))</f>
        <v>0</v>
      </c>
      <c r="H137" s="58" t="n">
        <f aca="false">IF(E137=0,0,IF(F137=0,0,MAX(F137-E137)))</f>
        <v>0</v>
      </c>
      <c r="I137" s="58" t="n">
        <f aca="false">IF(F137=0,0,IF(D137=0,0,MAX(F137-D137)))</f>
        <v>0</v>
      </c>
      <c r="J137" s="2"/>
      <c r="K137" s="59" t="n">
        <f aca="false">C137</f>
        <v>0</v>
      </c>
      <c r="L137" s="56"/>
      <c r="M137" s="56"/>
      <c r="N137" s="57"/>
      <c r="O137" s="58" t="n">
        <f aca="false">IF(L137=0,0,IF(M137=0,0,MAX(M137-L137)))</f>
        <v>0</v>
      </c>
      <c r="P137" s="58" t="n">
        <f aca="false">IF(M137=0,0,IF(N137=0,0,MAX(N137-M137)))</f>
        <v>0</v>
      </c>
      <c r="Q137" s="58" t="n">
        <f aca="false">IF(L137=0,0,IF(N137=0,0,MAX(N137-L137)))</f>
        <v>0</v>
      </c>
      <c r="R137" s="2"/>
      <c r="S137" s="2"/>
      <c r="T137" s="2"/>
      <c r="U137" s="2"/>
      <c r="V137" s="2"/>
      <c r="W137" s="2"/>
      <c r="X137" s="2"/>
      <c r="Y137" s="2"/>
      <c r="Z137" s="2"/>
    </row>
    <row r="138" customFormat="false" ht="15" hidden="false" customHeight="true" outlineLevel="0" collapsed="false">
      <c r="A138" s="53" t="n">
        <v>23</v>
      </c>
      <c r="B138" s="68"/>
      <c r="C138" s="67"/>
      <c r="D138" s="56"/>
      <c r="E138" s="56"/>
      <c r="F138" s="57"/>
      <c r="G138" s="58" t="n">
        <f aca="false">IF(D138=0,0,IF(E138=0,0,MAX(E138-D138)))</f>
        <v>0</v>
      </c>
      <c r="H138" s="58" t="n">
        <f aca="false">IF(E138=0,0,IF(F138=0,0,MAX(F138-E138)))</f>
        <v>0</v>
      </c>
      <c r="I138" s="58" t="n">
        <f aca="false">IF(F138=0,0,IF(D138=0,0,MAX(F138-D138)))</f>
        <v>0</v>
      </c>
      <c r="J138" s="2"/>
      <c r="K138" s="59" t="n">
        <f aca="false">C138</f>
        <v>0</v>
      </c>
      <c r="L138" s="56"/>
      <c r="M138" s="56"/>
      <c r="N138" s="57"/>
      <c r="O138" s="58" t="n">
        <f aca="false">IF(L138=0,0,IF(M138=0,0,MAX(M138-L138)))</f>
        <v>0</v>
      </c>
      <c r="P138" s="58" t="n">
        <f aca="false">IF(M138=0,0,IF(N138=0,0,MAX(N138-M138)))</f>
        <v>0</v>
      </c>
      <c r="Q138" s="58" t="n">
        <f aca="false">IF(L138=0,0,IF(N138=0,0,MAX(N138-L138)))</f>
        <v>0</v>
      </c>
      <c r="R138" s="2"/>
      <c r="S138" s="2"/>
      <c r="T138" s="2"/>
      <c r="U138" s="2"/>
      <c r="V138" s="2"/>
      <c r="W138" s="2"/>
      <c r="X138" s="2"/>
      <c r="Y138" s="2"/>
      <c r="Z138" s="2"/>
    </row>
    <row r="139" customFormat="false" ht="15" hidden="false" customHeight="true" outlineLevel="0" collapsed="false">
      <c r="A139" s="53" t="n">
        <v>24</v>
      </c>
      <c r="B139" s="68"/>
      <c r="C139" s="67"/>
      <c r="D139" s="56"/>
      <c r="E139" s="56"/>
      <c r="F139" s="57"/>
      <c r="G139" s="58" t="n">
        <f aca="false">IF(D139=0,0,IF(E139=0,0,MAX(E139-D139)))</f>
        <v>0</v>
      </c>
      <c r="H139" s="58" t="n">
        <f aca="false">IF(E139=0,0,IF(F139=0,0,MAX(F139-E139)))</f>
        <v>0</v>
      </c>
      <c r="I139" s="58" t="n">
        <f aca="false">IF(F139=0,0,IF(D139=0,0,MAX(F139-D139)))</f>
        <v>0</v>
      </c>
      <c r="J139" s="2"/>
      <c r="K139" s="59" t="n">
        <f aca="false">C139</f>
        <v>0</v>
      </c>
      <c r="L139" s="56"/>
      <c r="M139" s="56"/>
      <c r="N139" s="57"/>
      <c r="O139" s="58" t="n">
        <f aca="false">IF(L139=0,0,IF(M139=0,0,MAX(M139-L139)))</f>
        <v>0</v>
      </c>
      <c r="P139" s="58" t="n">
        <f aca="false">IF(M139=0,0,IF(N139=0,0,MAX(N139-M139)))</f>
        <v>0</v>
      </c>
      <c r="Q139" s="58" t="n">
        <f aca="false">IF(L139=0,0,IF(N139=0,0,MAX(N139-L139)))</f>
        <v>0</v>
      </c>
      <c r="R139" s="2"/>
      <c r="S139" s="2"/>
      <c r="T139" s="2"/>
      <c r="U139" s="2"/>
      <c r="V139" s="2"/>
      <c r="W139" s="2"/>
      <c r="X139" s="2"/>
      <c r="Y139" s="2"/>
      <c r="Z139" s="2"/>
    </row>
    <row r="140" customFormat="false" ht="15" hidden="false" customHeight="true" outlineLevel="0" collapsed="false">
      <c r="A140" s="53" t="n">
        <v>25</v>
      </c>
      <c r="B140" s="68"/>
      <c r="C140" s="67"/>
      <c r="D140" s="56"/>
      <c r="E140" s="56"/>
      <c r="F140" s="57"/>
      <c r="G140" s="58" t="n">
        <f aca="false">IF(D140=0,0,IF(E140=0,0,MAX(E140-D140)))</f>
        <v>0</v>
      </c>
      <c r="H140" s="58" t="n">
        <f aca="false">IF(E140=0,0,IF(F140=0,0,MAX(F140-E140)))</f>
        <v>0</v>
      </c>
      <c r="I140" s="58" t="n">
        <f aca="false">IF(F140=0,0,IF(D140=0,0,MAX(F140-D140)))</f>
        <v>0</v>
      </c>
      <c r="J140" s="2"/>
      <c r="K140" s="59" t="n">
        <f aca="false">C140</f>
        <v>0</v>
      </c>
      <c r="L140" s="56"/>
      <c r="M140" s="56"/>
      <c r="N140" s="57"/>
      <c r="O140" s="58" t="n">
        <f aca="false">IF(L140=0,0,IF(M140=0,0,MAX(M140-L140)))</f>
        <v>0</v>
      </c>
      <c r="P140" s="58" t="n">
        <f aca="false">IF(M140=0,0,IF(N140=0,0,MAX(N140-M140)))</f>
        <v>0</v>
      </c>
      <c r="Q140" s="58" t="n">
        <f aca="false">IF(L140=0,0,IF(N140=0,0,MAX(N140-L140)))</f>
        <v>0</v>
      </c>
      <c r="R140" s="2"/>
      <c r="S140" s="2"/>
      <c r="T140" s="2"/>
      <c r="U140" s="2"/>
      <c r="V140" s="2"/>
      <c r="W140" s="2"/>
      <c r="X140" s="2"/>
      <c r="Y140" s="2"/>
      <c r="Z140" s="2"/>
    </row>
    <row r="141" customFormat="false" ht="15" hidden="false" customHeight="true" outlineLevel="0" collapsed="false">
      <c r="A141" s="53" t="n">
        <v>26</v>
      </c>
      <c r="B141" s="68"/>
      <c r="C141" s="67"/>
      <c r="D141" s="56"/>
      <c r="E141" s="56"/>
      <c r="F141" s="57"/>
      <c r="G141" s="58" t="n">
        <f aca="false">IF(D141=0,0,IF(E141=0,0,MAX(E141-D141)))</f>
        <v>0</v>
      </c>
      <c r="H141" s="58" t="n">
        <f aca="false">IF(E141=0,0,IF(F141=0,0,MAX(F141-E141)))</f>
        <v>0</v>
      </c>
      <c r="I141" s="58" t="n">
        <f aca="false">IF(F141=0,0,IF(D141=0,0,MAX(F141-D141)))</f>
        <v>0</v>
      </c>
      <c r="J141" s="2"/>
      <c r="K141" s="59" t="n">
        <f aca="false">C141</f>
        <v>0</v>
      </c>
      <c r="L141" s="56"/>
      <c r="M141" s="56"/>
      <c r="N141" s="57"/>
      <c r="O141" s="58" t="n">
        <f aca="false">IF(L141=0,0,IF(M141=0,0,MAX(M141-L141)))</f>
        <v>0</v>
      </c>
      <c r="P141" s="58" t="n">
        <f aca="false">IF(M141=0,0,IF(N141=0,0,MAX(N141-M141)))</f>
        <v>0</v>
      </c>
      <c r="Q141" s="58" t="n">
        <f aca="false">IF(L141=0,0,IF(N141=0,0,MAX(N141-L141)))</f>
        <v>0</v>
      </c>
      <c r="R141" s="2"/>
      <c r="S141" s="2"/>
      <c r="T141" s="2"/>
      <c r="U141" s="2"/>
      <c r="V141" s="2"/>
      <c r="W141" s="2"/>
      <c r="X141" s="2"/>
      <c r="Y141" s="2"/>
      <c r="Z141" s="2"/>
    </row>
    <row r="142" customFormat="false" ht="15" hidden="false" customHeight="true" outlineLevel="0" collapsed="false">
      <c r="A142" s="53" t="n">
        <v>27</v>
      </c>
      <c r="B142" s="68"/>
      <c r="C142" s="67"/>
      <c r="D142" s="56"/>
      <c r="E142" s="56"/>
      <c r="F142" s="57"/>
      <c r="G142" s="58" t="n">
        <f aca="false">IF(D142=0,0,IF(E142=0,0,MAX(E142-D142)))</f>
        <v>0</v>
      </c>
      <c r="H142" s="58" t="n">
        <f aca="false">IF(E142=0,0,IF(F142=0,0,MAX(F142-E142)))</f>
        <v>0</v>
      </c>
      <c r="I142" s="58" t="n">
        <f aca="false">IF(F142=0,0,IF(D142=0,0,MAX(F142-D142)))</f>
        <v>0</v>
      </c>
      <c r="J142" s="2"/>
      <c r="K142" s="59" t="n">
        <f aca="false">C142</f>
        <v>0</v>
      </c>
      <c r="L142" s="56"/>
      <c r="M142" s="56"/>
      <c r="N142" s="57"/>
      <c r="O142" s="58" t="n">
        <f aca="false">IF(L142=0,0,IF(M142=0,0,MAX(M142-L142)))</f>
        <v>0</v>
      </c>
      <c r="P142" s="58" t="n">
        <f aca="false">IF(M142=0,0,IF(N142=0,0,MAX(N142-M142)))</f>
        <v>0</v>
      </c>
      <c r="Q142" s="58" t="n">
        <f aca="false">IF(L142=0,0,IF(N142=0,0,MAX(N142-L142)))</f>
        <v>0</v>
      </c>
      <c r="R142" s="2"/>
      <c r="S142" s="2"/>
      <c r="T142" s="2"/>
      <c r="U142" s="2"/>
      <c r="V142" s="2"/>
      <c r="W142" s="2"/>
      <c r="X142" s="2"/>
      <c r="Y142" s="2"/>
      <c r="Z142" s="2"/>
    </row>
    <row r="143" customFormat="false" ht="15" hidden="false" customHeight="true" outlineLevel="0" collapsed="false">
      <c r="A143" s="53" t="n">
        <v>28</v>
      </c>
      <c r="B143" s="68"/>
      <c r="C143" s="67"/>
      <c r="D143" s="56"/>
      <c r="E143" s="56"/>
      <c r="F143" s="57"/>
      <c r="G143" s="58" t="n">
        <f aca="false">IF(D143=0,0,IF(E143=0,0,MAX(E143-D143)))</f>
        <v>0</v>
      </c>
      <c r="H143" s="58" t="n">
        <f aca="false">IF(E143=0,0,IF(F143=0,0,MAX(F143-E143)))</f>
        <v>0</v>
      </c>
      <c r="I143" s="58" t="n">
        <f aca="false">IF(F143=0,0,IF(D143=0,0,MAX(F143-D143)))</f>
        <v>0</v>
      </c>
      <c r="J143" s="2"/>
      <c r="K143" s="59" t="n">
        <f aca="false">C143</f>
        <v>0</v>
      </c>
      <c r="L143" s="56"/>
      <c r="M143" s="56"/>
      <c r="N143" s="57"/>
      <c r="O143" s="58" t="n">
        <f aca="false">IF(L143=0,0,IF(M143=0,0,MAX(M143-L143)))</f>
        <v>0</v>
      </c>
      <c r="P143" s="58" t="n">
        <f aca="false">IF(M143=0,0,IF(N143=0,0,MAX(N143-M143)))</f>
        <v>0</v>
      </c>
      <c r="Q143" s="58" t="n">
        <f aca="false">IF(L143=0,0,IF(N143=0,0,MAX(N143-L143)))</f>
        <v>0</v>
      </c>
      <c r="R143" s="2"/>
      <c r="S143" s="2"/>
      <c r="T143" s="2"/>
      <c r="U143" s="2"/>
      <c r="V143" s="2"/>
      <c r="W143" s="2"/>
      <c r="X143" s="2"/>
      <c r="Y143" s="2"/>
      <c r="Z143" s="2"/>
    </row>
    <row r="144" customFormat="false" ht="15" hidden="false" customHeight="true" outlineLevel="0" collapsed="false">
      <c r="A144" s="53" t="n">
        <v>29</v>
      </c>
      <c r="B144" s="68"/>
      <c r="C144" s="67"/>
      <c r="D144" s="56"/>
      <c r="E144" s="56"/>
      <c r="F144" s="57"/>
      <c r="G144" s="58" t="n">
        <f aca="false">IF(D144=0,0,IF(E144=0,0,MAX(E144-D144)))</f>
        <v>0</v>
      </c>
      <c r="H144" s="58" t="n">
        <f aca="false">IF(E144=0,0,IF(F144=0,0,MAX(F144-E144)))</f>
        <v>0</v>
      </c>
      <c r="I144" s="58" t="n">
        <f aca="false">IF(F144=0,0,IF(D144=0,0,MAX(F144-D144)))</f>
        <v>0</v>
      </c>
      <c r="J144" s="2"/>
      <c r="K144" s="59" t="n">
        <f aca="false">C144</f>
        <v>0</v>
      </c>
      <c r="L144" s="56"/>
      <c r="M144" s="56"/>
      <c r="N144" s="57"/>
      <c r="O144" s="58" t="n">
        <f aca="false">IF(L144=0,0,IF(M144=0,0,MAX(M144-L144)))</f>
        <v>0</v>
      </c>
      <c r="P144" s="58" t="n">
        <f aca="false">IF(M144=0,0,IF(N144=0,0,MAX(N144-M144)))</f>
        <v>0</v>
      </c>
      <c r="Q144" s="58" t="n">
        <f aca="false">IF(L144=0,0,IF(N144=0,0,MAX(N144-L144)))</f>
        <v>0</v>
      </c>
      <c r="R144" s="2"/>
      <c r="S144" s="2"/>
      <c r="T144" s="2"/>
      <c r="U144" s="2"/>
      <c r="V144" s="2"/>
      <c r="W144" s="2"/>
      <c r="X144" s="2"/>
      <c r="Y144" s="2"/>
      <c r="Z144" s="2"/>
    </row>
    <row r="145" customFormat="false" ht="15" hidden="false" customHeight="true" outlineLevel="0" collapsed="false">
      <c r="A145" s="53" t="n">
        <v>30</v>
      </c>
      <c r="B145" s="53"/>
      <c r="C145" s="67"/>
      <c r="D145" s="56"/>
      <c r="E145" s="56"/>
      <c r="F145" s="57"/>
      <c r="G145" s="58" t="n">
        <f aca="false">IF(D145=0,0,IF(E145=0,0,MAX(E145-D145)))</f>
        <v>0</v>
      </c>
      <c r="H145" s="58" t="n">
        <f aca="false">IF(E145=0,0,IF(F145=0,0,MAX(F145-E145)))</f>
        <v>0</v>
      </c>
      <c r="I145" s="58" t="n">
        <f aca="false">IF(F145=0,0,IF(D145=0,0,MAX(F145-D145)))</f>
        <v>0</v>
      </c>
      <c r="J145" s="2"/>
      <c r="K145" s="59" t="n">
        <f aca="false">C145</f>
        <v>0</v>
      </c>
      <c r="L145" s="56"/>
      <c r="M145" s="56"/>
      <c r="N145" s="57"/>
      <c r="O145" s="58" t="n">
        <f aca="false">IF(L145=0,0,IF(M145=0,0,MAX(M145-L145)))</f>
        <v>0</v>
      </c>
      <c r="P145" s="58" t="n">
        <f aca="false">IF(M145=0,0,IF(N145=0,0,MAX(N145-M145)))</f>
        <v>0</v>
      </c>
      <c r="Q145" s="58" t="n">
        <f aca="false">IF(L145=0,0,IF(N145=0,0,MAX(N145-L145)))</f>
        <v>0</v>
      </c>
      <c r="R145" s="2"/>
      <c r="S145" s="2"/>
      <c r="T145" s="2"/>
      <c r="U145" s="2"/>
      <c r="V145" s="2"/>
      <c r="W145" s="2"/>
      <c r="X145" s="2"/>
      <c r="Y145" s="2"/>
      <c r="Z145" s="2"/>
    </row>
    <row r="146" customFormat="false" ht="15" hidden="false" customHeight="true" outlineLevel="0" collapsed="false">
      <c r="A146" s="53" t="n">
        <v>31</v>
      </c>
      <c r="B146" s="53"/>
      <c r="C146" s="53"/>
      <c r="D146" s="57"/>
      <c r="E146" s="57"/>
      <c r="F146" s="57"/>
      <c r="G146" s="58" t="n">
        <f aca="false">IF(D146=0,0,IF(E146=0,0,MAX(E146-D146)))</f>
        <v>0</v>
      </c>
      <c r="H146" s="58" t="n">
        <f aca="false">IF(E146=0,0,IF(F146=0,0,MAX(F146-E146)))</f>
        <v>0</v>
      </c>
      <c r="I146" s="58" t="n">
        <f aca="false">IF(F146=0,0,IF(D146=0,0,MAX(F146-D146)))</f>
        <v>0</v>
      </c>
      <c r="J146" s="2"/>
      <c r="K146" s="59" t="n">
        <f aca="false">C146</f>
        <v>0</v>
      </c>
      <c r="L146" s="57"/>
      <c r="M146" s="57"/>
      <c r="N146" s="57"/>
      <c r="O146" s="58" t="n">
        <f aca="false">IF(L146=0,0,IF(M146=0,0,MAX(M146-L146)))</f>
        <v>0</v>
      </c>
      <c r="P146" s="58" t="n">
        <f aca="false">IF(M146=0,0,IF(N146=0,0,MAX(N146-M146)))</f>
        <v>0</v>
      </c>
      <c r="Q146" s="58" t="n">
        <f aca="false">IF(L146=0,0,IF(N146=0,0,MAX(N146-L146)))</f>
        <v>0</v>
      </c>
      <c r="R146" s="2"/>
      <c r="S146" s="2"/>
      <c r="T146" s="2"/>
      <c r="U146" s="2"/>
      <c r="V146" s="2"/>
      <c r="W146" s="2"/>
      <c r="X146" s="2"/>
      <c r="Y146" s="2"/>
      <c r="Z146" s="2"/>
    </row>
    <row r="147" customFormat="false" ht="15" hidden="false" customHeight="true" outlineLevel="0" collapsed="false">
      <c r="A147" s="53" t="n">
        <v>32</v>
      </c>
      <c r="B147" s="53"/>
      <c r="C147" s="53"/>
      <c r="D147" s="57"/>
      <c r="E147" s="57"/>
      <c r="F147" s="57"/>
      <c r="G147" s="58" t="n">
        <f aca="false">IF(D147=0,0,IF(E147=0,0,MAX(E147-D147)))</f>
        <v>0</v>
      </c>
      <c r="H147" s="58" t="n">
        <f aca="false">IF(E147=0,0,IF(F147=0,0,MAX(F147-E147)))</f>
        <v>0</v>
      </c>
      <c r="I147" s="58" t="n">
        <f aca="false">IF(F147=0,0,IF(D147=0,0,MAX(F147-D147)))</f>
        <v>0</v>
      </c>
      <c r="J147" s="2"/>
      <c r="K147" s="59" t="n">
        <f aca="false">C147</f>
        <v>0</v>
      </c>
      <c r="L147" s="57"/>
      <c r="M147" s="57"/>
      <c r="N147" s="57"/>
      <c r="O147" s="58" t="n">
        <f aca="false">IF(L147=0,0,IF(M147=0,0,MAX(M147-L147)))</f>
        <v>0</v>
      </c>
      <c r="P147" s="58" t="n">
        <f aca="false">IF(M147=0,0,IF(N147=0,0,MAX(N147-M147)))</f>
        <v>0</v>
      </c>
      <c r="Q147" s="58" t="n">
        <f aca="false">IF(L147=0,0,IF(N147=0,0,MAX(N147-L147)))</f>
        <v>0</v>
      </c>
      <c r="R147" s="2"/>
      <c r="S147" s="2"/>
      <c r="T147" s="2"/>
      <c r="U147" s="2"/>
      <c r="V147" s="2"/>
      <c r="W147" s="2"/>
      <c r="X147" s="2"/>
      <c r="Y147" s="2"/>
      <c r="Z147" s="2"/>
    </row>
    <row r="148" customFormat="false" ht="15" hidden="false" customHeight="true" outlineLevel="0" collapsed="false">
      <c r="A148" s="53" t="n">
        <v>33</v>
      </c>
      <c r="B148" s="53"/>
      <c r="C148" s="53"/>
      <c r="D148" s="57"/>
      <c r="E148" s="57"/>
      <c r="F148" s="57"/>
      <c r="G148" s="58" t="n">
        <f aca="false">IF(D148=0,0,IF(E148=0,0,MAX(E148-D148)))</f>
        <v>0</v>
      </c>
      <c r="H148" s="58" t="n">
        <f aca="false">IF(E148=0,0,IF(F148=0,0,MAX(F148-E148)))</f>
        <v>0</v>
      </c>
      <c r="I148" s="58" t="n">
        <f aca="false">IF(F148=0,0,IF(D148=0,0,MAX(F148-D148)))</f>
        <v>0</v>
      </c>
      <c r="J148" s="2"/>
      <c r="K148" s="59" t="n">
        <f aca="false">C148</f>
        <v>0</v>
      </c>
      <c r="L148" s="57"/>
      <c r="M148" s="57"/>
      <c r="N148" s="57"/>
      <c r="O148" s="58" t="n">
        <f aca="false">IF(L148=0,0,IF(M148=0,0,MAX(M148-L148)))</f>
        <v>0</v>
      </c>
      <c r="P148" s="58" t="n">
        <f aca="false">IF(M148=0,0,IF(N148=0,0,MAX(N148-M148)))</f>
        <v>0</v>
      </c>
      <c r="Q148" s="58" t="n">
        <f aca="false">IF(L148=0,0,IF(N148=0,0,MAX(N148-L148)))</f>
        <v>0</v>
      </c>
      <c r="R148" s="2"/>
      <c r="S148" s="2"/>
      <c r="T148" s="2"/>
      <c r="U148" s="2"/>
      <c r="V148" s="2"/>
      <c r="W148" s="2"/>
      <c r="X148" s="2"/>
      <c r="Y148" s="2"/>
      <c r="Z148" s="2"/>
    </row>
    <row r="149" customFormat="false" ht="15" hidden="false" customHeight="true" outlineLevel="0" collapsed="false">
      <c r="A149" s="53" t="n">
        <v>34</v>
      </c>
      <c r="B149" s="53"/>
      <c r="C149" s="53"/>
      <c r="D149" s="57"/>
      <c r="E149" s="57"/>
      <c r="F149" s="57"/>
      <c r="G149" s="58" t="n">
        <f aca="false">IF(D149=0,0,IF(E149=0,0,MAX(E149-D149)))</f>
        <v>0</v>
      </c>
      <c r="H149" s="58" t="n">
        <f aca="false">IF(E149=0,0,IF(F149=0,0,MAX(F149-E149)))</f>
        <v>0</v>
      </c>
      <c r="I149" s="58" t="n">
        <f aca="false">IF(F149=0,0,IF(D149=0,0,MAX(F149-D149)))</f>
        <v>0</v>
      </c>
      <c r="J149" s="2"/>
      <c r="K149" s="59" t="n">
        <f aca="false">C149</f>
        <v>0</v>
      </c>
      <c r="L149" s="57"/>
      <c r="M149" s="57"/>
      <c r="N149" s="57"/>
      <c r="O149" s="58" t="n">
        <f aca="false">IF(L149=0,0,IF(M149=0,0,MAX(M149-L149)))</f>
        <v>0</v>
      </c>
      <c r="P149" s="58" t="n">
        <f aca="false">IF(M149=0,0,IF(N149=0,0,MAX(N149-M149)))</f>
        <v>0</v>
      </c>
      <c r="Q149" s="58" t="n">
        <f aca="false">IF(L149=0,0,IF(N149=0,0,MAX(N149-L149)))</f>
        <v>0</v>
      </c>
      <c r="R149" s="2"/>
      <c r="S149" s="2"/>
      <c r="T149" s="2"/>
      <c r="U149" s="2"/>
      <c r="V149" s="2"/>
      <c r="W149" s="2"/>
      <c r="X149" s="2"/>
      <c r="Y149" s="2"/>
      <c r="Z149" s="2"/>
    </row>
    <row r="150" customFormat="false" ht="15" hidden="false" customHeight="true" outlineLevel="0" collapsed="false">
      <c r="A150" s="53" t="n">
        <v>35</v>
      </c>
      <c r="B150" s="53"/>
      <c r="C150" s="80"/>
      <c r="D150" s="57"/>
      <c r="E150" s="57"/>
      <c r="F150" s="57"/>
      <c r="G150" s="58" t="n">
        <f aca="false">IF(D150=0,0,IF(E150=0,0,MAX(E150-D150)))</f>
        <v>0</v>
      </c>
      <c r="H150" s="58" t="n">
        <f aca="false">IF(E150=0,0,IF(F150=0,0,MAX(F150-E150)))</f>
        <v>0</v>
      </c>
      <c r="I150" s="58" t="n">
        <f aca="false">IF(F150=0,0,IF(D150=0,0,MAX(F150-D150)))</f>
        <v>0</v>
      </c>
      <c r="J150" s="2"/>
      <c r="K150" s="59" t="n">
        <f aca="false">C150</f>
        <v>0</v>
      </c>
      <c r="L150" s="57"/>
      <c r="M150" s="57"/>
      <c r="N150" s="57"/>
      <c r="O150" s="58" t="n">
        <f aca="false">IF(L150=0,0,IF(M150=0,0,MAX(M150-L150)))</f>
        <v>0</v>
      </c>
      <c r="P150" s="58" t="n">
        <f aca="false">IF(M150=0,0,IF(N150=0,0,MAX(N150-M150)))</f>
        <v>0</v>
      </c>
      <c r="Q150" s="58" t="n">
        <f aca="false">IF(L150=0,0,IF(N150=0,0,MAX(N150-L150)))</f>
        <v>0</v>
      </c>
      <c r="R150" s="2"/>
      <c r="S150" s="2"/>
      <c r="T150" s="2"/>
      <c r="U150" s="2"/>
      <c r="V150" s="2"/>
      <c r="W150" s="2"/>
      <c r="X150" s="2"/>
      <c r="Y150" s="2"/>
      <c r="Z150" s="2"/>
    </row>
    <row r="151" customFormat="false" ht="15" hidden="false" customHeight="true" outlineLevel="0" collapsed="false">
      <c r="A151" s="53" t="n">
        <v>36</v>
      </c>
      <c r="B151" s="53"/>
      <c r="C151" s="80"/>
      <c r="D151" s="57"/>
      <c r="E151" s="57"/>
      <c r="F151" s="57"/>
      <c r="G151" s="58" t="n">
        <f aca="false">IF(D151=0,0,IF(E151=0,0,MAX(E151-D151)))</f>
        <v>0</v>
      </c>
      <c r="H151" s="58" t="n">
        <f aca="false">IF(E151=0,0,IF(F151=0,0,MAX(F151-E151)))</f>
        <v>0</v>
      </c>
      <c r="I151" s="58" t="n">
        <f aca="false">IF(F151=0,0,IF(D151=0,0,MAX(F151-D151)))</f>
        <v>0</v>
      </c>
      <c r="J151" s="2"/>
      <c r="K151" s="59" t="n">
        <f aca="false">C151</f>
        <v>0</v>
      </c>
      <c r="L151" s="57"/>
      <c r="M151" s="57"/>
      <c r="N151" s="57"/>
      <c r="O151" s="58" t="n">
        <f aca="false">IF(L151=0,0,IF(M151=0,0,MAX(M151-L151)))</f>
        <v>0</v>
      </c>
      <c r="P151" s="58" t="n">
        <f aca="false">IF(M151=0,0,IF(N151=0,0,MAX(N151-M151)))</f>
        <v>0</v>
      </c>
      <c r="Q151" s="58" t="n">
        <f aca="false">IF(L151=0,0,IF(N151=0,0,MAX(N151-L151)))</f>
        <v>0</v>
      </c>
      <c r="R151" s="2"/>
      <c r="S151" s="2"/>
      <c r="T151" s="2"/>
      <c r="U151" s="2"/>
      <c r="V151" s="2"/>
      <c r="W151" s="2"/>
      <c r="X151" s="2"/>
      <c r="Y151" s="2"/>
      <c r="Z151" s="2"/>
    </row>
    <row r="152" customFormat="false" ht="15" hidden="false" customHeight="true" outlineLevel="0" collapsed="false">
      <c r="A152" s="53" t="n">
        <v>37</v>
      </c>
      <c r="B152" s="53"/>
      <c r="C152" s="80"/>
      <c r="D152" s="57"/>
      <c r="E152" s="57"/>
      <c r="F152" s="57"/>
      <c r="G152" s="58" t="n">
        <f aca="false">IF(D152=0,0,IF(E152=0,0,MAX(E152-D152)))</f>
        <v>0</v>
      </c>
      <c r="H152" s="58" t="n">
        <f aca="false">IF(E152=0,0,IF(F152=0,0,MAX(F152-E152)))</f>
        <v>0</v>
      </c>
      <c r="I152" s="58" t="n">
        <f aca="false">IF(F152=0,0,IF(D152=0,0,MAX(F152-D152)))</f>
        <v>0</v>
      </c>
      <c r="J152" s="2"/>
      <c r="K152" s="59" t="n">
        <f aca="false">C152</f>
        <v>0</v>
      </c>
      <c r="L152" s="57"/>
      <c r="M152" s="57"/>
      <c r="N152" s="57"/>
      <c r="O152" s="58" t="n">
        <f aca="false">IF(L152=0,0,IF(M152=0,0,MAX(M152-L152)))</f>
        <v>0</v>
      </c>
      <c r="P152" s="58" t="n">
        <f aca="false">IF(M152=0,0,IF(N152=0,0,MAX(N152-M152)))</f>
        <v>0</v>
      </c>
      <c r="Q152" s="58" t="n">
        <f aca="false">IF(L152=0,0,IF(N152=0,0,MAX(N152-L152)))</f>
        <v>0</v>
      </c>
      <c r="R152" s="2"/>
      <c r="S152" s="2"/>
      <c r="T152" s="2"/>
      <c r="U152" s="2"/>
      <c r="V152" s="2"/>
      <c r="W152" s="2"/>
      <c r="X152" s="2"/>
      <c r="Y152" s="2"/>
      <c r="Z152" s="2"/>
    </row>
    <row r="153" customFormat="false" ht="15" hidden="false" customHeight="true" outlineLevel="0" collapsed="false">
      <c r="A153" s="53" t="n">
        <v>38</v>
      </c>
      <c r="B153" s="53"/>
      <c r="C153" s="80"/>
      <c r="D153" s="57"/>
      <c r="E153" s="57"/>
      <c r="F153" s="57"/>
      <c r="G153" s="58" t="n">
        <f aca="false">IF(D153=0,0,IF(E153=0,0,MAX(E153-D153)))</f>
        <v>0</v>
      </c>
      <c r="H153" s="58" t="n">
        <f aca="false">IF(E153=0,0,IF(F153=0,0,MAX(F153-E153)))</f>
        <v>0</v>
      </c>
      <c r="I153" s="58" t="n">
        <f aca="false">IF(F153=0,0,IF(D153=0,0,MAX(F153-D153)))</f>
        <v>0</v>
      </c>
      <c r="J153" s="2"/>
      <c r="K153" s="59" t="n">
        <f aca="false">C153</f>
        <v>0</v>
      </c>
      <c r="L153" s="57"/>
      <c r="M153" s="57"/>
      <c r="N153" s="57"/>
      <c r="O153" s="58" t="n">
        <f aca="false">IF(L153=0,0,IF(M153=0,0,MAX(M153-L153)))</f>
        <v>0</v>
      </c>
      <c r="P153" s="58" t="n">
        <f aca="false">IF(M153=0,0,IF(N153=0,0,MAX(N153-M153)))</f>
        <v>0</v>
      </c>
      <c r="Q153" s="58" t="n">
        <f aca="false">IF(L153=0,0,IF(N153=0,0,MAX(N153-L153)))</f>
        <v>0</v>
      </c>
      <c r="R153" s="2"/>
      <c r="S153" s="2"/>
      <c r="T153" s="2"/>
      <c r="U153" s="2"/>
      <c r="V153" s="2"/>
      <c r="W153" s="2"/>
      <c r="X153" s="2"/>
      <c r="Y153" s="2"/>
      <c r="Z153" s="2"/>
    </row>
    <row r="154" customFormat="false" ht="15" hidden="false" customHeight="true" outlineLevel="0" collapsed="false">
      <c r="A154" s="53" t="n">
        <v>39</v>
      </c>
      <c r="B154" s="53"/>
      <c r="C154" s="80"/>
      <c r="D154" s="57"/>
      <c r="E154" s="57"/>
      <c r="F154" s="57"/>
      <c r="G154" s="58" t="n">
        <f aca="false">IF(D154=0,0,IF(E154=0,0,MAX(E154-D154)))</f>
        <v>0</v>
      </c>
      <c r="H154" s="58" t="n">
        <f aca="false">IF(E154=0,0,IF(F154=0,0,MAX(F154-E154)))</f>
        <v>0</v>
      </c>
      <c r="I154" s="58" t="n">
        <f aca="false">IF(F154=0,0,IF(D154=0,0,MAX(F154-D154)))</f>
        <v>0</v>
      </c>
      <c r="J154" s="2"/>
      <c r="K154" s="59" t="n">
        <f aca="false">C154</f>
        <v>0</v>
      </c>
      <c r="L154" s="57"/>
      <c r="M154" s="57"/>
      <c r="N154" s="57"/>
      <c r="O154" s="58" t="n">
        <f aca="false">IF(L154=0,0,IF(M154=0,0,MAX(M154-L154)))</f>
        <v>0</v>
      </c>
      <c r="P154" s="58" t="n">
        <f aca="false">IF(M154=0,0,IF(N154=0,0,MAX(N154-M154)))</f>
        <v>0</v>
      </c>
      <c r="Q154" s="58" t="n">
        <f aca="false">IF(L154=0,0,IF(N154=0,0,MAX(N154-L154)))</f>
        <v>0</v>
      </c>
      <c r="R154" s="2"/>
      <c r="S154" s="2"/>
      <c r="T154" s="2"/>
      <c r="U154" s="2"/>
      <c r="V154" s="2"/>
      <c r="W154" s="2"/>
      <c r="X154" s="2"/>
      <c r="Y154" s="2"/>
      <c r="Z154" s="2"/>
    </row>
    <row r="155" customFormat="false" ht="15" hidden="false" customHeight="true" outlineLevel="0" collapsed="false">
      <c r="A155" s="53" t="n">
        <v>40</v>
      </c>
      <c r="B155" s="53"/>
      <c r="C155" s="80"/>
      <c r="D155" s="57"/>
      <c r="E155" s="57"/>
      <c r="F155" s="57"/>
      <c r="G155" s="58" t="n">
        <f aca="false">IF(D155=0,0,IF(E155=0,0,MAX(E155-D155)))</f>
        <v>0</v>
      </c>
      <c r="H155" s="58" t="n">
        <f aca="false">IF(E155=0,0,IF(F155=0,0,MAX(F155-E155)))</f>
        <v>0</v>
      </c>
      <c r="I155" s="58" t="n">
        <f aca="false">IF(F155=0,0,IF(D155=0,0,MAX(F155-D155)))</f>
        <v>0</v>
      </c>
      <c r="J155" s="2"/>
      <c r="K155" s="59" t="n">
        <f aca="false">C155</f>
        <v>0</v>
      </c>
      <c r="L155" s="57"/>
      <c r="M155" s="57"/>
      <c r="N155" s="57"/>
      <c r="O155" s="58" t="n">
        <f aca="false">IF(L155=0,0,IF(M155=0,0,MAX(M155-L155)))</f>
        <v>0</v>
      </c>
      <c r="P155" s="58" t="n">
        <f aca="false">IF(M155=0,0,IF(N155=0,0,MAX(N155-M155)))</f>
        <v>0</v>
      </c>
      <c r="Q155" s="58" t="n">
        <f aca="false">IF(L155=0,0,IF(N155=0,0,MAX(N155-L155)))</f>
        <v>0</v>
      </c>
      <c r="R155" s="2"/>
      <c r="S155" s="2"/>
      <c r="T155" s="2"/>
      <c r="U155" s="2"/>
      <c r="V155" s="2"/>
      <c r="W155" s="2"/>
      <c r="X155" s="2"/>
      <c r="Y155" s="2"/>
      <c r="Z155" s="2"/>
    </row>
    <row r="156" customFormat="false" ht="15" hidden="false" customHeight="true" outlineLevel="0" collapsed="false">
      <c r="A156" s="53" t="n">
        <v>41</v>
      </c>
      <c r="B156" s="53"/>
      <c r="C156" s="80"/>
      <c r="D156" s="57"/>
      <c r="E156" s="69"/>
      <c r="F156" s="69"/>
      <c r="G156" s="58" t="n">
        <f aca="false">IF(D156=0,0,IF(E156=0,0,MAX(E156-D156)))</f>
        <v>0</v>
      </c>
      <c r="H156" s="58" t="n">
        <f aca="false">IF(E156=0,0,IF(F156=0,0,MAX(F156-E156)))</f>
        <v>0</v>
      </c>
      <c r="I156" s="58" t="n">
        <f aca="false">IF(F156=0,0,IF(D156=0,0,MAX(F156-D156)))</f>
        <v>0</v>
      </c>
      <c r="J156" s="2"/>
      <c r="K156" s="59" t="n">
        <f aca="false">C156</f>
        <v>0</v>
      </c>
      <c r="L156" s="57"/>
      <c r="M156" s="69"/>
      <c r="N156" s="69"/>
      <c r="O156" s="58" t="n">
        <f aca="false">IF(L156=0,0,IF(M156=0,0,MAX(M156-L156)))</f>
        <v>0</v>
      </c>
      <c r="P156" s="58" t="n">
        <f aca="false">IF(M156=0,0,IF(N156=0,0,MAX(N156-M156)))</f>
        <v>0</v>
      </c>
      <c r="Q156" s="58" t="n">
        <f aca="false">IF(L156=0,0,IF(N156=0,0,MAX(N156-L156)))</f>
        <v>0</v>
      </c>
      <c r="R156" s="2"/>
      <c r="S156" s="2"/>
      <c r="T156" s="2"/>
      <c r="U156" s="2"/>
      <c r="V156" s="2"/>
      <c r="W156" s="2"/>
      <c r="X156" s="2"/>
      <c r="Y156" s="2"/>
      <c r="Z156" s="2"/>
    </row>
    <row r="157" customFormat="false" ht="15" hidden="false" customHeight="true" outlineLevel="0" collapsed="false">
      <c r="A157" s="53" t="n">
        <v>42</v>
      </c>
      <c r="B157" s="53"/>
      <c r="C157" s="80"/>
      <c r="D157" s="57"/>
      <c r="E157" s="69"/>
      <c r="F157" s="69"/>
      <c r="G157" s="58" t="n">
        <f aca="false">IF(D157=0,0,IF(E157=0,0,MAX(E157-D157)))</f>
        <v>0</v>
      </c>
      <c r="H157" s="58" t="n">
        <f aca="false">IF(E157=0,0,IF(F157=0,0,MAX(F157-E157)))</f>
        <v>0</v>
      </c>
      <c r="I157" s="58" t="n">
        <f aca="false">IF(F157=0,0,IF(D157=0,0,MAX(F157-D157)))</f>
        <v>0</v>
      </c>
      <c r="J157" s="2"/>
      <c r="K157" s="59" t="n">
        <f aca="false">C157</f>
        <v>0</v>
      </c>
      <c r="L157" s="57"/>
      <c r="M157" s="69"/>
      <c r="N157" s="69"/>
      <c r="O157" s="58" t="n">
        <f aca="false">IF(L157=0,0,IF(M157=0,0,MAX(M157-L157)))</f>
        <v>0</v>
      </c>
      <c r="P157" s="58" t="n">
        <f aca="false">IF(M157=0,0,IF(N157=0,0,MAX(N157-M157)))</f>
        <v>0</v>
      </c>
      <c r="Q157" s="58" t="n">
        <f aca="false">IF(L157=0,0,IF(N157=0,0,MAX(N157-L157)))</f>
        <v>0</v>
      </c>
      <c r="R157" s="2"/>
      <c r="S157" s="2"/>
      <c r="T157" s="2"/>
      <c r="U157" s="2"/>
      <c r="V157" s="2"/>
      <c r="W157" s="2"/>
      <c r="X157" s="2"/>
      <c r="Y157" s="2"/>
      <c r="Z157" s="2"/>
    </row>
    <row r="158" customFormat="false" ht="15" hidden="false" customHeight="true" outlineLevel="0" collapsed="false">
      <c r="A158" s="53" t="n">
        <v>43</v>
      </c>
      <c r="B158" s="53"/>
      <c r="C158" s="80"/>
      <c r="D158" s="57"/>
      <c r="E158" s="69"/>
      <c r="F158" s="69"/>
      <c r="G158" s="58" t="n">
        <f aca="false">IF(D158=0,0,IF(E158=0,0,MAX(E158-D158)))</f>
        <v>0</v>
      </c>
      <c r="H158" s="58" t="n">
        <f aca="false">IF(E158=0,0,IF(F158=0,0,MAX(F158-E158)))</f>
        <v>0</v>
      </c>
      <c r="I158" s="58" t="n">
        <f aca="false">IF(F158=0,0,IF(D158=0,0,MAX(F158-D158)))</f>
        <v>0</v>
      </c>
      <c r="J158" s="2"/>
      <c r="K158" s="59" t="n">
        <f aca="false">C158</f>
        <v>0</v>
      </c>
      <c r="L158" s="57"/>
      <c r="M158" s="69"/>
      <c r="N158" s="69"/>
      <c r="O158" s="58" t="n">
        <f aca="false">IF(L158=0,0,IF(M158=0,0,MAX(M158-L158)))</f>
        <v>0</v>
      </c>
      <c r="P158" s="58" t="n">
        <f aca="false">IF(M158=0,0,IF(N158=0,0,MAX(N158-M158)))</f>
        <v>0</v>
      </c>
      <c r="Q158" s="58" t="n">
        <f aca="false">IF(L158=0,0,IF(N158=0,0,MAX(N158-L158)))</f>
        <v>0</v>
      </c>
      <c r="R158" s="2"/>
      <c r="S158" s="2"/>
      <c r="T158" s="2"/>
      <c r="U158" s="2"/>
      <c r="V158" s="2"/>
      <c r="W158" s="2"/>
      <c r="X158" s="2"/>
      <c r="Y158" s="2"/>
      <c r="Z158" s="2"/>
    </row>
    <row r="159" customFormat="false" ht="15" hidden="false" customHeight="true" outlineLevel="0" collapsed="false">
      <c r="A159" s="53" t="n">
        <v>44</v>
      </c>
      <c r="B159" s="53"/>
      <c r="C159" s="80"/>
      <c r="D159" s="57"/>
      <c r="E159" s="69"/>
      <c r="F159" s="69"/>
      <c r="G159" s="58" t="n">
        <f aca="false">IF(D159=0,0,IF(E159=0,0,MAX(E159-D159)))</f>
        <v>0</v>
      </c>
      <c r="H159" s="58" t="n">
        <f aca="false">IF(E159=0,0,IF(F159=0,0,MAX(F159-E159)))</f>
        <v>0</v>
      </c>
      <c r="I159" s="58" t="n">
        <f aca="false">IF(F159=0,0,IF(D159=0,0,MAX(F159-D159)))</f>
        <v>0</v>
      </c>
      <c r="J159" s="2"/>
      <c r="K159" s="59" t="n">
        <f aca="false">C159</f>
        <v>0</v>
      </c>
      <c r="L159" s="57"/>
      <c r="M159" s="69"/>
      <c r="N159" s="69"/>
      <c r="O159" s="58" t="n">
        <f aca="false">IF(L159=0,0,IF(M159=0,0,MAX(M159-L159)))</f>
        <v>0</v>
      </c>
      <c r="P159" s="58" t="n">
        <f aca="false">IF(M159=0,0,IF(N159=0,0,MAX(N159-M159)))</f>
        <v>0</v>
      </c>
      <c r="Q159" s="58" t="n">
        <f aca="false">IF(L159=0,0,IF(N159=0,0,MAX(N159-L159)))</f>
        <v>0</v>
      </c>
      <c r="R159" s="2"/>
      <c r="S159" s="2"/>
      <c r="T159" s="2"/>
      <c r="U159" s="2"/>
      <c r="V159" s="2"/>
      <c r="W159" s="2"/>
      <c r="X159" s="2"/>
      <c r="Y159" s="2"/>
      <c r="Z159" s="2"/>
    </row>
    <row r="160" customFormat="false" ht="15" hidden="false" customHeight="true" outlineLevel="0" collapsed="false">
      <c r="A160" s="53" t="n">
        <v>45</v>
      </c>
      <c r="B160" s="53"/>
      <c r="C160" s="53"/>
      <c r="D160" s="57"/>
      <c r="E160" s="69"/>
      <c r="F160" s="69"/>
      <c r="G160" s="58" t="n">
        <f aca="false">IF(D160=0,0,IF(E160=0,0,MAX(E160-D160)))</f>
        <v>0</v>
      </c>
      <c r="H160" s="58" t="n">
        <f aca="false">IF(E160=0,0,IF(F160=0,0,MAX(F160-E160)))</f>
        <v>0</v>
      </c>
      <c r="I160" s="58" t="n">
        <f aca="false">IF(F160=0,0,IF(D160=0,0,MAX(F160-D160)))</f>
        <v>0</v>
      </c>
      <c r="J160" s="2"/>
      <c r="K160" s="59" t="n">
        <f aca="false">C160</f>
        <v>0</v>
      </c>
      <c r="L160" s="57"/>
      <c r="M160" s="69"/>
      <c r="N160" s="69"/>
      <c r="O160" s="58" t="n">
        <f aca="false">IF(L160=0,0,IF(M160=0,0,MAX(M160-L160)))</f>
        <v>0</v>
      </c>
      <c r="P160" s="58" t="n">
        <f aca="false">IF(M160=0,0,IF(N160=0,0,MAX(N160-M160)))</f>
        <v>0</v>
      </c>
      <c r="Q160" s="58" t="n">
        <f aca="false">IF(L160=0,0,IF(N160=0,0,MAX(N160-L160)))</f>
        <v>0</v>
      </c>
      <c r="R160" s="2"/>
      <c r="S160" s="2"/>
      <c r="T160" s="2"/>
      <c r="U160" s="2"/>
      <c r="V160" s="2"/>
      <c r="W160" s="2"/>
      <c r="X160" s="2"/>
      <c r="Y160" s="2"/>
      <c r="Z160" s="2"/>
    </row>
    <row r="161" customFormat="false" ht="15" hidden="false" customHeight="true" outlineLevel="0" collapsed="false">
      <c r="A161" s="53" t="n">
        <v>46</v>
      </c>
      <c r="B161" s="53"/>
      <c r="C161" s="53"/>
      <c r="D161" s="57"/>
      <c r="E161" s="69"/>
      <c r="F161" s="69"/>
      <c r="G161" s="58" t="n">
        <f aca="false">IF(D161=0,0,IF(E161=0,0,MAX(E161-D161)))</f>
        <v>0</v>
      </c>
      <c r="H161" s="58" t="n">
        <f aca="false">IF(E161=0,0,IF(F161=0,0,MAX(F161-E161)))</f>
        <v>0</v>
      </c>
      <c r="I161" s="58" t="n">
        <f aca="false">IF(F161=0,0,IF(D161=0,0,MAX(F161-D161)))</f>
        <v>0</v>
      </c>
      <c r="J161" s="2"/>
      <c r="K161" s="59" t="n">
        <f aca="false">C161</f>
        <v>0</v>
      </c>
      <c r="L161" s="57"/>
      <c r="M161" s="69"/>
      <c r="N161" s="69"/>
      <c r="O161" s="58" t="n">
        <f aca="false">IF(L161=0,0,IF(M161=0,0,MAX(M161-L161)))</f>
        <v>0</v>
      </c>
      <c r="P161" s="58" t="n">
        <f aca="false">IF(M161=0,0,IF(N161=0,0,MAX(N161-M161)))</f>
        <v>0</v>
      </c>
      <c r="Q161" s="58" t="n">
        <f aca="false">IF(L161=0,0,IF(N161=0,0,MAX(N161-L161)))</f>
        <v>0</v>
      </c>
      <c r="R161" s="2"/>
      <c r="S161" s="2"/>
      <c r="T161" s="2"/>
      <c r="U161" s="2"/>
      <c r="V161" s="2"/>
      <c r="W161" s="2"/>
      <c r="X161" s="2"/>
      <c r="Y161" s="2"/>
      <c r="Z161" s="2"/>
    </row>
    <row r="162" customFormat="false" ht="15" hidden="false" customHeight="true" outlineLevel="0" collapsed="false">
      <c r="A162" s="53" t="n">
        <v>47</v>
      </c>
      <c r="B162" s="53"/>
      <c r="C162" s="53"/>
      <c r="D162" s="57"/>
      <c r="E162" s="69"/>
      <c r="F162" s="69"/>
      <c r="G162" s="58" t="n">
        <f aca="false">IF(D162=0,0,IF(E162=0,0,MAX(E162-D162)))</f>
        <v>0</v>
      </c>
      <c r="H162" s="58" t="n">
        <f aca="false">IF(E162=0,0,IF(F162=0,0,MAX(F162-E162)))</f>
        <v>0</v>
      </c>
      <c r="I162" s="58" t="n">
        <f aca="false">IF(F162=0,0,IF(D162=0,0,MAX(F162-D162)))</f>
        <v>0</v>
      </c>
      <c r="J162" s="2"/>
      <c r="K162" s="59" t="n">
        <f aca="false">C162</f>
        <v>0</v>
      </c>
      <c r="L162" s="57"/>
      <c r="M162" s="69"/>
      <c r="N162" s="69"/>
      <c r="O162" s="58" t="n">
        <f aca="false">IF(L162=0,0,IF(M162=0,0,MAX(M162-L162)))</f>
        <v>0</v>
      </c>
      <c r="P162" s="58" t="n">
        <f aca="false">IF(M162=0,0,IF(N162=0,0,MAX(N162-M162)))</f>
        <v>0</v>
      </c>
      <c r="Q162" s="58" t="n">
        <f aca="false">IF(L162=0,0,IF(N162=0,0,MAX(N162-L162)))</f>
        <v>0</v>
      </c>
      <c r="R162" s="2"/>
      <c r="S162" s="2"/>
      <c r="T162" s="2"/>
      <c r="U162" s="2"/>
      <c r="V162" s="2"/>
      <c r="W162" s="2"/>
      <c r="X162" s="2"/>
      <c r="Y162" s="2"/>
      <c r="Z162" s="2"/>
    </row>
    <row r="163" customFormat="false" ht="15" hidden="false" customHeight="true" outlineLevel="0" collapsed="false">
      <c r="A163" s="53" t="n">
        <v>48</v>
      </c>
      <c r="B163" s="53"/>
      <c r="C163" s="53"/>
      <c r="D163" s="57"/>
      <c r="E163" s="69"/>
      <c r="F163" s="69"/>
      <c r="G163" s="58" t="n">
        <f aca="false">IF(D163=0,0,IF(E163=0,0,MAX(E163-D163)))</f>
        <v>0</v>
      </c>
      <c r="H163" s="58" t="n">
        <f aca="false">IF(E163=0,0,IF(F163=0,0,MAX(F163-E163)))</f>
        <v>0</v>
      </c>
      <c r="I163" s="58" t="n">
        <f aca="false">IF(F163=0,0,IF(D163=0,0,MAX(F163-D163)))</f>
        <v>0</v>
      </c>
      <c r="J163" s="2"/>
      <c r="K163" s="59" t="n">
        <f aca="false">C163</f>
        <v>0</v>
      </c>
      <c r="L163" s="57"/>
      <c r="M163" s="69"/>
      <c r="N163" s="69"/>
      <c r="O163" s="58" t="n">
        <f aca="false">IF(L163=0,0,IF(M163=0,0,MAX(M163-L163)))</f>
        <v>0</v>
      </c>
      <c r="P163" s="58" t="n">
        <f aca="false">IF(M163=0,0,IF(N163=0,0,MAX(N163-M163)))</f>
        <v>0</v>
      </c>
      <c r="Q163" s="58" t="n">
        <f aca="false">IF(L163=0,0,IF(N163=0,0,MAX(N163-L163)))</f>
        <v>0</v>
      </c>
      <c r="R163" s="2"/>
      <c r="S163" s="2"/>
      <c r="T163" s="2"/>
      <c r="U163" s="2"/>
      <c r="V163" s="2"/>
      <c r="W163" s="2"/>
      <c r="X163" s="2"/>
      <c r="Y163" s="2"/>
      <c r="Z163" s="2"/>
    </row>
    <row r="164" customFormat="false" ht="15" hidden="false" customHeight="true" outlineLevel="0" collapsed="false">
      <c r="A164" s="53" t="n">
        <v>49</v>
      </c>
      <c r="B164" s="53"/>
      <c r="C164" s="53"/>
      <c r="D164" s="57"/>
      <c r="E164" s="69"/>
      <c r="F164" s="69"/>
      <c r="G164" s="58" t="n">
        <f aca="false">IF(D164=0,0,IF(E164=0,0,MAX(E164-D164)))</f>
        <v>0</v>
      </c>
      <c r="H164" s="58" t="n">
        <f aca="false">IF(E164=0,0,IF(F164=0,0,MAX(F164-E164)))</f>
        <v>0</v>
      </c>
      <c r="I164" s="58" t="n">
        <f aca="false">IF(F164=0,0,IF(D164=0,0,MAX(F164-D164)))</f>
        <v>0</v>
      </c>
      <c r="J164" s="2"/>
      <c r="K164" s="59" t="n">
        <f aca="false">C164</f>
        <v>0</v>
      </c>
      <c r="L164" s="57"/>
      <c r="M164" s="69"/>
      <c r="N164" s="69"/>
      <c r="O164" s="58" t="n">
        <f aca="false">IF(L164=0,0,IF(M164=0,0,MAX(M164-L164)))</f>
        <v>0</v>
      </c>
      <c r="P164" s="58" t="n">
        <f aca="false">IF(M164=0,0,IF(N164=0,0,MAX(N164-M164)))</f>
        <v>0</v>
      </c>
      <c r="Q164" s="58" t="n">
        <f aca="false">IF(L164=0,0,IF(N164=0,0,MAX(N164-L164)))</f>
        <v>0</v>
      </c>
      <c r="R164" s="2"/>
      <c r="S164" s="2"/>
      <c r="T164" s="2"/>
      <c r="U164" s="2"/>
      <c r="V164" s="2"/>
      <c r="W164" s="2"/>
      <c r="X164" s="2"/>
      <c r="Y164" s="2"/>
      <c r="Z164" s="2"/>
    </row>
    <row r="165" customFormat="false" ht="15" hidden="false" customHeight="true" outlineLevel="0" collapsed="false">
      <c r="A165" s="53" t="n">
        <v>50</v>
      </c>
      <c r="B165" s="53"/>
      <c r="C165" s="53"/>
      <c r="D165" s="57"/>
      <c r="E165" s="69"/>
      <c r="F165" s="69"/>
      <c r="G165" s="58" t="n">
        <f aca="false">IF(D165=0,0,IF(E165=0,0,MAX(E165-D165)))</f>
        <v>0</v>
      </c>
      <c r="H165" s="58" t="n">
        <f aca="false">IF(E165=0,0,IF(F165=0,0,MAX(F165-E165)))</f>
        <v>0</v>
      </c>
      <c r="I165" s="58" t="n">
        <f aca="false">IF(F165=0,0,IF(D165=0,0,MAX(F165-D165)))</f>
        <v>0</v>
      </c>
      <c r="J165" s="2"/>
      <c r="K165" s="59" t="n">
        <f aca="false">C165</f>
        <v>0</v>
      </c>
      <c r="L165" s="57"/>
      <c r="M165" s="69"/>
      <c r="N165" s="69"/>
      <c r="O165" s="58" t="n">
        <f aca="false">IF(L165=0,0,IF(M165=0,0,MAX(M165-L165)))</f>
        <v>0</v>
      </c>
      <c r="P165" s="58" t="n">
        <f aca="false">IF(M165=0,0,IF(N165=0,0,MAX(N165-M165)))</f>
        <v>0</v>
      </c>
      <c r="Q165" s="58" t="n">
        <f aca="false">IF(L165=0,0,IF(N165=0,0,MAX(N165-L165)))</f>
        <v>0</v>
      </c>
      <c r="R165" s="2"/>
      <c r="S165" s="2"/>
      <c r="T165" s="2"/>
      <c r="U165" s="2"/>
      <c r="V165" s="2"/>
      <c r="W165" s="2"/>
      <c r="X165" s="2"/>
      <c r="Y165" s="2"/>
      <c r="Z165" s="2"/>
    </row>
    <row r="166" customFormat="false" ht="15" hidden="false" customHeight="true" outlineLevel="0" collapsed="false">
      <c r="A166" s="2"/>
      <c r="B166" s="2"/>
      <c r="C166" s="2"/>
      <c r="D166" s="93"/>
      <c r="E166" s="93"/>
      <c r="F166" s="93"/>
      <c r="G166" s="94"/>
      <c r="H166" s="94"/>
      <c r="I166" s="94"/>
      <c r="J166" s="2"/>
      <c r="K166" s="2"/>
      <c r="L166" s="93"/>
      <c r="M166" s="93"/>
      <c r="N166" s="93"/>
      <c r="O166" s="94"/>
      <c r="P166" s="94"/>
      <c r="Q166" s="94"/>
      <c r="R166" s="2"/>
      <c r="S166" s="2"/>
      <c r="T166" s="2"/>
      <c r="U166" s="2"/>
      <c r="V166" s="2"/>
      <c r="W166" s="2"/>
      <c r="X166" s="2"/>
      <c r="Y166" s="2"/>
      <c r="Z166" s="2"/>
    </row>
    <row r="167" customFormat="false" ht="15" hidden="false" customHeight="true" outlineLevel="0" collapsed="false">
      <c r="A167" s="2"/>
      <c r="B167" s="2"/>
      <c r="C167" s="2"/>
      <c r="D167" s="93"/>
      <c r="E167" s="93"/>
      <c r="F167" s="93"/>
      <c r="G167" s="70"/>
      <c r="H167" s="70"/>
      <c r="I167" s="70"/>
      <c r="J167" s="2"/>
      <c r="K167" s="2"/>
      <c r="L167" s="93"/>
      <c r="M167" s="93"/>
      <c r="N167" s="93"/>
      <c r="O167" s="70"/>
      <c r="P167" s="70"/>
      <c r="Q167" s="70"/>
      <c r="R167" s="2"/>
      <c r="S167" s="2"/>
      <c r="T167" s="2"/>
      <c r="U167" s="2"/>
      <c r="V167" s="2"/>
      <c r="W167" s="2"/>
      <c r="X167" s="2"/>
      <c r="Y167" s="2"/>
      <c r="Z167" s="2"/>
    </row>
    <row r="168" customFormat="false" ht="15" hidden="false" customHeight="true" outlineLevel="0" collapsed="false">
      <c r="D168" s="93"/>
      <c r="E168" s="93"/>
      <c r="F168" s="93"/>
      <c r="J168" s="2"/>
      <c r="L168" s="93"/>
      <c r="M168" s="93"/>
      <c r="N168" s="93"/>
      <c r="R168" s="2"/>
      <c r="S168" s="2"/>
      <c r="T168" s="2"/>
      <c r="U168" s="2"/>
      <c r="V168" s="2"/>
      <c r="W168" s="2"/>
      <c r="X168" s="2"/>
      <c r="Y168" s="2"/>
      <c r="Z168" s="2"/>
    </row>
    <row r="169" customFormat="false" ht="15" hidden="false" customHeight="true" outlineLevel="0" collapsed="false">
      <c r="C169" s="95" t="s">
        <v>163</v>
      </c>
      <c r="D169" s="96"/>
      <c r="E169" s="96"/>
      <c r="F169" s="96"/>
      <c r="G169" s="97"/>
      <c r="H169" s="97"/>
      <c r="I169" s="98"/>
      <c r="J169" s="2"/>
      <c r="K169" s="99" t="s">
        <v>164</v>
      </c>
      <c r="L169" s="100"/>
      <c r="M169" s="100"/>
      <c r="N169" s="100"/>
      <c r="O169" s="101"/>
      <c r="P169" s="101"/>
      <c r="Q169" s="102"/>
      <c r="R169" s="2"/>
      <c r="S169" s="2"/>
      <c r="T169" s="2"/>
      <c r="U169" s="2"/>
      <c r="V169" s="2"/>
      <c r="W169" s="2"/>
      <c r="X169" s="2"/>
      <c r="Y169" s="2"/>
      <c r="Z169" s="2"/>
    </row>
    <row r="170" customFormat="false" ht="45" hidden="false" customHeight="true" outlineLevel="0" collapsed="false">
      <c r="A170" s="52" t="s">
        <v>128</v>
      </c>
      <c r="B170" s="52" t="s">
        <v>129</v>
      </c>
      <c r="C170" s="52" t="s">
        <v>130</v>
      </c>
      <c r="D170" s="52" t="str">
        <f aca="false">D$5</f>
        <v>Fecha de siembra</v>
      </c>
      <c r="E170" s="52" t="str">
        <f aca="false">E$5</f>
        <v>Fecha de espigazón</v>
      </c>
      <c r="F170" s="52" t="str">
        <f aca="false">F$5</f>
        <v>Fecha de madurez</v>
      </c>
      <c r="G170" s="52" t="str">
        <f aca="false">G$5</f>
        <v>Días Siembra-Espigazón</v>
      </c>
      <c r="H170" s="52" t="str">
        <f aca="false">H$5</f>
        <v>Días Espigazón-Madurez</v>
      </c>
      <c r="I170" s="52" t="str">
        <f aca="false">I$5</f>
        <v>Días Siembra-Madurez</v>
      </c>
      <c r="J170" s="2"/>
      <c r="K170" s="52" t="s">
        <v>130</v>
      </c>
      <c r="L170" s="52" t="str">
        <f aca="false">L$5</f>
        <v>Fecha de siembra</v>
      </c>
      <c r="M170" s="52" t="str">
        <f aca="false">M$5</f>
        <v>Fecha de espigazón</v>
      </c>
      <c r="N170" s="52" t="str">
        <f aca="false">N$5</f>
        <v>Fecha de madurez</v>
      </c>
      <c r="O170" s="52" t="str">
        <f aca="false">O$5</f>
        <v>Días Siembra-Espigazón</v>
      </c>
      <c r="P170" s="52" t="str">
        <f aca="false">P$5</f>
        <v>Días Espigazón-Madurez</v>
      </c>
      <c r="Q170" s="52" t="str">
        <f aca="false">Q$5</f>
        <v>Días Siembra-Madurez</v>
      </c>
      <c r="R170" s="2"/>
      <c r="S170" s="2"/>
      <c r="T170" s="2"/>
      <c r="U170" s="2"/>
      <c r="V170" s="2"/>
      <c r="W170" s="2"/>
      <c r="X170" s="2"/>
      <c r="Y170" s="2"/>
      <c r="Z170" s="2"/>
    </row>
    <row r="171" customFormat="false" ht="15" hidden="false" customHeight="true" outlineLevel="0" collapsed="false">
      <c r="A171" s="53" t="n">
        <v>1</v>
      </c>
      <c r="B171" s="53"/>
      <c r="C171" s="103" t="s">
        <v>165</v>
      </c>
      <c r="D171" s="56"/>
      <c r="E171" s="56"/>
      <c r="F171" s="57"/>
      <c r="G171" s="58" t="n">
        <f aca="false">IF(D171=0,0,IF(E171=0,0,MAX(E171-D171)))</f>
        <v>0</v>
      </c>
      <c r="H171" s="58" t="n">
        <f aca="false">IF(E171=0,0,IF(F171=0,0,MAX(F171-E171)))</f>
        <v>0</v>
      </c>
      <c r="I171" s="58" t="n">
        <f aca="false">IF(F171=0,0,IF(D171=0,0,MAX(F171-D171)))</f>
        <v>0</v>
      </c>
      <c r="J171" s="2"/>
      <c r="K171" s="59" t="str">
        <f aca="false">C171</f>
        <v>ACA 460</v>
      </c>
      <c r="L171" s="60" t="n">
        <v>44370</v>
      </c>
      <c r="M171" s="104" t="n">
        <v>44445</v>
      </c>
      <c r="N171" s="104" t="n">
        <v>44491</v>
      </c>
      <c r="O171" s="58" t="n">
        <f aca="false">IF(L171=0,0,IF(M171=0,0,MAX(M171-L171)))</f>
        <v>75</v>
      </c>
      <c r="P171" s="58" t="n">
        <f aca="false">IF(M171=0,0,IF(N171=0,0,MAX(N171-M171)))</f>
        <v>46</v>
      </c>
      <c r="Q171" s="58" t="n">
        <f aca="false">IF(L171=0,0,IF(N171=0,0,MAX(N171-L171)))</f>
        <v>121</v>
      </c>
      <c r="R171" s="2"/>
      <c r="S171" s="2"/>
      <c r="T171" s="2"/>
      <c r="U171" s="2"/>
      <c r="V171" s="2"/>
      <c r="W171" s="2"/>
      <c r="X171" s="2"/>
      <c r="Y171" s="2"/>
      <c r="Z171" s="2"/>
    </row>
    <row r="172" customFormat="false" ht="15" hidden="false" customHeight="true" outlineLevel="0" collapsed="false">
      <c r="A172" s="53" t="n">
        <v>2</v>
      </c>
      <c r="B172" s="53"/>
      <c r="C172" s="105" t="s">
        <v>166</v>
      </c>
      <c r="D172" s="56"/>
      <c r="E172" s="56"/>
      <c r="F172" s="57"/>
      <c r="G172" s="58" t="n">
        <f aca="false">IF(D172=0,0,IF(E172=0,0,MAX(E172-D172)))</f>
        <v>0</v>
      </c>
      <c r="H172" s="58" t="n">
        <f aca="false">IF(E172=0,0,IF(F172=0,0,MAX(F172-E172)))</f>
        <v>0</v>
      </c>
      <c r="I172" s="58" t="n">
        <f aca="false">IF(F172=0,0,IF(D172=0,0,MAX(F172-D172)))</f>
        <v>0</v>
      </c>
      <c r="J172" s="2"/>
      <c r="K172" s="59" t="str">
        <f aca="false">C172</f>
        <v>ACA 915</v>
      </c>
      <c r="L172" s="60" t="n">
        <v>44370</v>
      </c>
      <c r="M172" s="65" t="n">
        <v>44442</v>
      </c>
      <c r="N172" s="65" t="n">
        <v>44491</v>
      </c>
      <c r="O172" s="58" t="n">
        <f aca="false">IF(L172=0,0,IF(M172=0,0,MAX(M172-L172)))</f>
        <v>72</v>
      </c>
      <c r="P172" s="58" t="n">
        <f aca="false">IF(M172=0,0,IF(N172=0,0,MAX(N172-M172)))</f>
        <v>49</v>
      </c>
      <c r="Q172" s="58" t="n">
        <f aca="false">IF(L172=0,0,IF(N172=0,0,MAX(N172-L172)))</f>
        <v>121</v>
      </c>
      <c r="R172" s="2"/>
      <c r="S172" s="2"/>
      <c r="T172" s="2"/>
      <c r="U172" s="2"/>
      <c r="V172" s="2"/>
      <c r="W172" s="2"/>
      <c r="X172" s="2"/>
      <c r="Y172" s="2"/>
      <c r="Z172" s="2"/>
    </row>
    <row r="173" customFormat="false" ht="15" hidden="false" customHeight="true" outlineLevel="0" collapsed="false">
      <c r="A173" s="53" t="n">
        <v>3</v>
      </c>
      <c r="B173" s="53"/>
      <c r="C173" s="105" t="s">
        <v>167</v>
      </c>
      <c r="D173" s="56"/>
      <c r="E173" s="56"/>
      <c r="F173" s="57"/>
      <c r="G173" s="58" t="n">
        <f aca="false">IF(D173=0,0,IF(E173=0,0,MAX(E173-D173)))</f>
        <v>0</v>
      </c>
      <c r="H173" s="58" t="n">
        <f aca="false">IF(E173=0,0,IF(F173=0,0,MAX(F173-E173)))</f>
        <v>0</v>
      </c>
      <c r="I173" s="58" t="n">
        <f aca="false">IF(F173=0,0,IF(D173=0,0,MAX(F173-D173)))</f>
        <v>0</v>
      </c>
      <c r="J173" s="2"/>
      <c r="K173" s="59" t="str">
        <f aca="false">C173</f>
        <v>ACA 916</v>
      </c>
      <c r="L173" s="60" t="n">
        <v>44370</v>
      </c>
      <c r="M173" s="65" t="n">
        <v>44445</v>
      </c>
      <c r="N173" s="65" t="n">
        <v>44491</v>
      </c>
      <c r="O173" s="58" t="n">
        <f aca="false">IF(L173=0,0,IF(M173=0,0,MAX(M173-L173)))</f>
        <v>75</v>
      </c>
      <c r="P173" s="58" t="n">
        <f aca="false">IF(M173=0,0,IF(N173=0,0,MAX(N173-M173)))</f>
        <v>46</v>
      </c>
      <c r="Q173" s="58" t="n">
        <f aca="false">IF(L173=0,0,IF(N173=0,0,MAX(N173-L173)))</f>
        <v>121</v>
      </c>
      <c r="R173" s="2"/>
      <c r="S173" s="2"/>
      <c r="T173" s="2"/>
      <c r="U173" s="2"/>
      <c r="V173" s="2"/>
      <c r="W173" s="2"/>
      <c r="X173" s="2"/>
      <c r="Y173" s="2"/>
      <c r="Z173" s="2"/>
    </row>
    <row r="174" customFormat="false" ht="15" hidden="false" customHeight="true" outlineLevel="0" collapsed="false">
      <c r="A174" s="53" t="n">
        <v>4</v>
      </c>
      <c r="B174" s="53"/>
      <c r="C174" s="106" t="s">
        <v>168</v>
      </c>
      <c r="D174" s="56"/>
      <c r="E174" s="56"/>
      <c r="F174" s="57"/>
      <c r="G174" s="58" t="n">
        <f aca="false">IF(D174=0,0,IF(E174=0,0,MAX(E174-D174)))</f>
        <v>0</v>
      </c>
      <c r="H174" s="58" t="n">
        <f aca="false">IF(E174=0,0,IF(F174=0,0,MAX(F174-E174)))</f>
        <v>0</v>
      </c>
      <c r="I174" s="58" t="n">
        <f aca="false">IF(F174=0,0,IF(D174=0,0,MAX(F174-D174)))</f>
        <v>0</v>
      </c>
      <c r="J174" s="2"/>
      <c r="K174" s="59" t="str">
        <f aca="false">C174</f>
        <v>ACA 917</v>
      </c>
      <c r="L174" s="60" t="n">
        <v>44370</v>
      </c>
      <c r="M174" s="65" t="n">
        <v>44450</v>
      </c>
      <c r="N174" s="65" t="n">
        <v>44494</v>
      </c>
      <c r="O174" s="58" t="n">
        <f aca="false">IF(L174=0,0,IF(M174=0,0,MAX(M174-L174)))</f>
        <v>80</v>
      </c>
      <c r="P174" s="58" t="n">
        <f aca="false">IF(M174=0,0,IF(N174=0,0,MAX(N174-M174)))</f>
        <v>44</v>
      </c>
      <c r="Q174" s="58" t="n">
        <f aca="false">IF(L174=0,0,IF(N174=0,0,MAX(N174-L174)))</f>
        <v>124</v>
      </c>
      <c r="R174" s="2"/>
      <c r="S174" s="2"/>
      <c r="T174" s="2"/>
      <c r="U174" s="2"/>
      <c r="V174" s="2"/>
      <c r="W174" s="2"/>
      <c r="X174" s="2"/>
      <c r="Y174" s="2"/>
      <c r="Z174" s="2"/>
    </row>
    <row r="175" customFormat="false" ht="15" hidden="false" customHeight="true" outlineLevel="0" collapsed="false">
      <c r="A175" s="53" t="n">
        <v>5</v>
      </c>
      <c r="B175" s="53"/>
      <c r="C175" s="105" t="s">
        <v>169</v>
      </c>
      <c r="D175" s="56"/>
      <c r="E175" s="56"/>
      <c r="F175" s="57"/>
      <c r="G175" s="58" t="n">
        <f aca="false">IF(D175=0,0,IF(E175=0,0,MAX(E175-D175)))</f>
        <v>0</v>
      </c>
      <c r="H175" s="58" t="n">
        <f aca="false">IF(E175=0,0,IF(F175=0,0,MAX(F175-E175)))</f>
        <v>0</v>
      </c>
      <c r="I175" s="58" t="n">
        <f aca="false">IF(F175=0,0,IF(D175=0,0,MAX(F175-D175)))</f>
        <v>0</v>
      </c>
      <c r="J175" s="2"/>
      <c r="K175" s="59" t="str">
        <f aca="false">C175</f>
        <v>ACA 920</v>
      </c>
      <c r="L175" s="60" t="n">
        <v>44370</v>
      </c>
      <c r="M175" s="65" t="n">
        <v>44452</v>
      </c>
      <c r="N175" s="65" t="n">
        <v>44494</v>
      </c>
      <c r="O175" s="58" t="n">
        <f aca="false">IF(L175=0,0,IF(M175=0,0,MAX(M175-L175)))</f>
        <v>82</v>
      </c>
      <c r="P175" s="58" t="n">
        <f aca="false">IF(M175=0,0,IF(N175=0,0,MAX(N175-M175)))</f>
        <v>42</v>
      </c>
      <c r="Q175" s="58" t="n">
        <f aca="false">IF(L175=0,0,IF(N175=0,0,MAX(N175-L175)))</f>
        <v>124</v>
      </c>
      <c r="R175" s="2"/>
      <c r="S175" s="2"/>
      <c r="T175" s="2"/>
      <c r="U175" s="2"/>
      <c r="V175" s="2"/>
      <c r="W175" s="2"/>
      <c r="X175" s="2"/>
      <c r="Y175" s="2"/>
      <c r="Z175" s="2"/>
    </row>
    <row r="176" customFormat="false" ht="15" hidden="false" customHeight="true" outlineLevel="0" collapsed="false">
      <c r="A176" s="53" t="n">
        <v>6</v>
      </c>
      <c r="B176" s="53"/>
      <c r="C176" s="106" t="s">
        <v>170</v>
      </c>
      <c r="D176" s="56"/>
      <c r="E176" s="56"/>
      <c r="F176" s="57"/>
      <c r="G176" s="58" t="n">
        <f aca="false">IF(D176=0,0,IF(E176=0,0,MAX(E176-D176)))</f>
        <v>0</v>
      </c>
      <c r="H176" s="58" t="n">
        <f aca="false">IF(E176=0,0,IF(F176=0,0,MAX(F176-E176)))</f>
        <v>0</v>
      </c>
      <c r="I176" s="58" t="n">
        <f aca="false">IF(F176=0,0,IF(D176=0,0,MAX(F176-D176)))</f>
        <v>0</v>
      </c>
      <c r="J176" s="2"/>
      <c r="K176" s="59" t="str">
        <f aca="false">C176</f>
        <v>BAGUETTE 450</v>
      </c>
      <c r="L176" s="60" t="n">
        <v>44370</v>
      </c>
      <c r="M176" s="65" t="n">
        <v>44449</v>
      </c>
      <c r="N176" s="65" t="n">
        <v>44499</v>
      </c>
      <c r="O176" s="58" t="n">
        <f aca="false">IF(L176=0,0,IF(M176=0,0,MAX(M176-L176)))</f>
        <v>79</v>
      </c>
      <c r="P176" s="58" t="n">
        <f aca="false">IF(M176=0,0,IF(N176=0,0,MAX(N176-M176)))</f>
        <v>50</v>
      </c>
      <c r="Q176" s="58" t="n">
        <f aca="false">IF(L176=0,0,IF(N176=0,0,MAX(N176-L176)))</f>
        <v>129</v>
      </c>
      <c r="R176" s="2"/>
      <c r="S176" s="2"/>
      <c r="T176" s="2"/>
      <c r="U176" s="2"/>
      <c r="V176" s="2"/>
      <c r="W176" s="2"/>
      <c r="X176" s="2"/>
      <c r="Y176" s="2"/>
      <c r="Z176" s="2"/>
    </row>
    <row r="177" customFormat="false" ht="15" hidden="false" customHeight="true" outlineLevel="0" collapsed="false">
      <c r="A177" s="53" t="n">
        <v>7</v>
      </c>
      <c r="B177" s="53"/>
      <c r="C177" s="105" t="s">
        <v>171</v>
      </c>
      <c r="D177" s="56"/>
      <c r="E177" s="56"/>
      <c r="F177" s="57"/>
      <c r="G177" s="58" t="n">
        <f aca="false">IF(D177=0,0,IF(E177=0,0,MAX(E177-D177)))</f>
        <v>0</v>
      </c>
      <c r="H177" s="58" t="n">
        <f aca="false">IF(E177=0,0,IF(F177=0,0,MAX(F177-E177)))</f>
        <v>0</v>
      </c>
      <c r="I177" s="58" t="n">
        <f aca="false">IF(F177=0,0,IF(D177=0,0,MAX(F177-D177)))</f>
        <v>0</v>
      </c>
      <c r="J177" s="2"/>
      <c r="K177" s="59" t="str">
        <f aca="false">C177</f>
        <v>BAGUETTE 550</v>
      </c>
      <c r="L177" s="60" t="n">
        <v>44370</v>
      </c>
      <c r="M177" s="65" t="n">
        <v>44459</v>
      </c>
      <c r="N177" s="65" t="n">
        <v>44502</v>
      </c>
      <c r="O177" s="58" t="n">
        <f aca="false">IF(L177=0,0,IF(M177=0,0,MAX(M177-L177)))</f>
        <v>89</v>
      </c>
      <c r="P177" s="58" t="n">
        <f aca="false">IF(M177=0,0,IF(N177=0,0,MAX(N177-M177)))</f>
        <v>43</v>
      </c>
      <c r="Q177" s="58" t="n">
        <f aca="false">IF(L177=0,0,IF(N177=0,0,MAX(N177-L177)))</f>
        <v>132</v>
      </c>
      <c r="R177" s="2"/>
      <c r="S177" s="2"/>
      <c r="T177" s="2"/>
      <c r="U177" s="2"/>
      <c r="V177" s="2"/>
      <c r="W177" s="2"/>
      <c r="X177" s="2"/>
      <c r="Y177" s="2"/>
      <c r="Z177" s="2"/>
    </row>
    <row r="178" customFormat="false" ht="15" hidden="false" customHeight="true" outlineLevel="0" collapsed="false">
      <c r="A178" s="53" t="n">
        <v>8</v>
      </c>
      <c r="B178" s="53"/>
      <c r="C178" s="105" t="s">
        <v>172</v>
      </c>
      <c r="D178" s="56"/>
      <c r="E178" s="56"/>
      <c r="F178" s="57"/>
      <c r="G178" s="58" t="n">
        <f aca="false">IF(D178=0,0,IF(E178=0,0,MAX(E178-D178)))</f>
        <v>0</v>
      </c>
      <c r="H178" s="58" t="n">
        <f aca="false">IF(E178=0,0,IF(F178=0,0,MAX(F178-E178)))</f>
        <v>0</v>
      </c>
      <c r="I178" s="58" t="n">
        <f aca="false">IF(F178=0,0,IF(D178=0,0,MAX(F178-D178)))</f>
        <v>0</v>
      </c>
      <c r="J178" s="2"/>
      <c r="K178" s="59" t="str">
        <f aca="false">C178</f>
        <v>BIOCERES 1008</v>
      </c>
      <c r="L178" s="60" t="n">
        <v>44370</v>
      </c>
      <c r="M178" s="65" t="n">
        <v>44449</v>
      </c>
      <c r="N178" s="65" t="n">
        <v>44496</v>
      </c>
      <c r="O178" s="58" t="n">
        <f aca="false">IF(L178=0,0,IF(M178=0,0,MAX(M178-L178)))</f>
        <v>79</v>
      </c>
      <c r="P178" s="58" t="n">
        <f aca="false">IF(M178=0,0,IF(N178=0,0,MAX(N178-M178)))</f>
        <v>47</v>
      </c>
      <c r="Q178" s="58" t="n">
        <f aca="false">IF(L178=0,0,IF(N178=0,0,MAX(N178-L178)))</f>
        <v>126</v>
      </c>
      <c r="R178" s="2"/>
      <c r="S178" s="2"/>
      <c r="T178" s="2"/>
      <c r="U178" s="2"/>
      <c r="V178" s="2"/>
      <c r="W178" s="2"/>
      <c r="X178" s="2"/>
      <c r="Y178" s="2"/>
      <c r="Z178" s="2"/>
    </row>
    <row r="179" customFormat="false" ht="15" hidden="false" customHeight="true" outlineLevel="0" collapsed="false">
      <c r="A179" s="53" t="n">
        <v>9</v>
      </c>
      <c r="B179" s="53"/>
      <c r="C179" s="106" t="s">
        <v>173</v>
      </c>
      <c r="D179" s="56"/>
      <c r="E179" s="56"/>
      <c r="F179" s="57"/>
      <c r="G179" s="58" t="n">
        <f aca="false">IF(D179=0,0,IF(E179=0,0,MAX(E179-D179)))</f>
        <v>0</v>
      </c>
      <c r="H179" s="58" t="n">
        <f aca="false">IF(E179=0,0,IF(F179=0,0,MAX(F179-E179)))</f>
        <v>0</v>
      </c>
      <c r="I179" s="58" t="n">
        <f aca="false">IF(F179=0,0,IF(D179=0,0,MAX(F179-D179)))</f>
        <v>0</v>
      </c>
      <c r="J179" s="2"/>
      <c r="K179" s="59" t="str">
        <f aca="false">C179</f>
        <v>Biointa 1006</v>
      </c>
      <c r="L179" s="60" t="n">
        <v>44370</v>
      </c>
      <c r="M179" s="65" t="n">
        <v>44456</v>
      </c>
      <c r="N179" s="65" t="n">
        <v>44497</v>
      </c>
      <c r="O179" s="58" t="n">
        <f aca="false">IF(L179=0,0,IF(M179=0,0,MAX(M179-L179)))</f>
        <v>86</v>
      </c>
      <c r="P179" s="58" t="n">
        <f aca="false">IF(M179=0,0,IF(N179=0,0,MAX(N179-M179)))</f>
        <v>41</v>
      </c>
      <c r="Q179" s="58" t="n">
        <f aca="false">IF(L179=0,0,IF(N179=0,0,MAX(N179-L179)))</f>
        <v>127</v>
      </c>
      <c r="R179" s="2"/>
      <c r="S179" s="2"/>
      <c r="T179" s="2"/>
      <c r="U179" s="2"/>
      <c r="V179" s="2"/>
      <c r="W179" s="2"/>
      <c r="X179" s="2"/>
      <c r="Y179" s="2"/>
      <c r="Z179" s="2"/>
    </row>
    <row r="180" customFormat="false" ht="15" hidden="false" customHeight="true" outlineLevel="0" collapsed="false">
      <c r="A180" s="53" t="n">
        <v>10</v>
      </c>
      <c r="B180" s="53"/>
      <c r="C180" s="103" t="s">
        <v>174</v>
      </c>
      <c r="D180" s="56"/>
      <c r="E180" s="56"/>
      <c r="F180" s="57"/>
      <c r="G180" s="58" t="n">
        <f aca="false">IF(D180=0,0,IF(E180=0,0,MAX(E180-D180)))</f>
        <v>0</v>
      </c>
      <c r="H180" s="58" t="n">
        <f aca="false">IF(E180=0,0,IF(F180=0,0,MAX(F180-E180)))</f>
        <v>0</v>
      </c>
      <c r="I180" s="58" t="n">
        <f aca="false">IF(F180=0,0,IF(D180=0,0,MAX(F180-D180)))</f>
        <v>0</v>
      </c>
      <c r="J180" s="2"/>
      <c r="K180" s="59" t="str">
        <f aca="false">C180</f>
        <v>Buck Fulgor</v>
      </c>
      <c r="L180" s="60" t="n">
        <v>44370</v>
      </c>
      <c r="M180" s="65" t="n">
        <v>44450</v>
      </c>
      <c r="N180" s="65" t="n">
        <v>44498</v>
      </c>
      <c r="O180" s="58" t="n">
        <f aca="false">IF(L180=0,0,IF(M180=0,0,MAX(M180-L180)))</f>
        <v>80</v>
      </c>
      <c r="P180" s="58" t="n">
        <f aca="false">IF(M180=0,0,IF(N180=0,0,MAX(N180-M180)))</f>
        <v>48</v>
      </c>
      <c r="Q180" s="58" t="n">
        <f aca="false">IF(L180=0,0,IF(N180=0,0,MAX(N180-L180)))</f>
        <v>128</v>
      </c>
      <c r="R180" s="2"/>
      <c r="S180" s="2"/>
      <c r="T180" s="2"/>
      <c r="U180" s="2"/>
      <c r="V180" s="2"/>
      <c r="W180" s="2"/>
      <c r="X180" s="2"/>
      <c r="Y180" s="2"/>
      <c r="Z180" s="2"/>
    </row>
    <row r="181" customFormat="false" ht="15" hidden="false" customHeight="true" outlineLevel="0" collapsed="false">
      <c r="A181" s="53" t="n">
        <v>11</v>
      </c>
      <c r="B181" s="53"/>
      <c r="C181" s="105" t="s">
        <v>175</v>
      </c>
      <c r="D181" s="56"/>
      <c r="E181" s="56"/>
      <c r="F181" s="57"/>
      <c r="G181" s="58" t="n">
        <f aca="false">IF(D181=0,0,IF(E181=0,0,MAX(E181-D181)))</f>
        <v>0</v>
      </c>
      <c r="H181" s="58" t="n">
        <f aca="false">IF(E181=0,0,IF(F181=0,0,MAX(F181-E181)))</f>
        <v>0</v>
      </c>
      <c r="I181" s="58" t="n">
        <f aca="false">IF(F181=0,0,IF(D181=0,0,MAX(F181-D181)))</f>
        <v>0</v>
      </c>
      <c r="J181" s="2"/>
      <c r="K181" s="59" t="str">
        <f aca="false">C181</f>
        <v>Buck Mutisia</v>
      </c>
      <c r="L181" s="60" t="n">
        <v>44370</v>
      </c>
      <c r="M181" s="65" t="n">
        <v>44452</v>
      </c>
      <c r="N181" s="65" t="n">
        <v>44497</v>
      </c>
      <c r="O181" s="58" t="n">
        <f aca="false">IF(L181=0,0,IF(M181=0,0,MAX(M181-L181)))</f>
        <v>82</v>
      </c>
      <c r="P181" s="58" t="n">
        <f aca="false">IF(M181=0,0,IF(N181=0,0,MAX(N181-M181)))</f>
        <v>45</v>
      </c>
      <c r="Q181" s="58" t="n">
        <f aca="false">IF(L181=0,0,IF(N181=0,0,MAX(N181-L181)))</f>
        <v>127</v>
      </c>
      <c r="R181" s="2"/>
      <c r="S181" s="2"/>
      <c r="T181" s="2"/>
      <c r="U181" s="2"/>
      <c r="V181" s="2"/>
      <c r="W181" s="2"/>
      <c r="X181" s="2"/>
      <c r="Y181" s="2"/>
      <c r="Z181" s="2"/>
    </row>
    <row r="182" customFormat="false" ht="15" hidden="false" customHeight="true" outlineLevel="0" collapsed="false">
      <c r="A182" s="53" t="n">
        <v>12</v>
      </c>
      <c r="B182" s="53"/>
      <c r="C182" s="105" t="s">
        <v>176</v>
      </c>
      <c r="D182" s="56"/>
      <c r="E182" s="56"/>
      <c r="F182" s="57"/>
      <c r="G182" s="58" t="n">
        <f aca="false">IF(D182=0,0,IF(E182=0,0,MAX(E182-D182)))</f>
        <v>0</v>
      </c>
      <c r="H182" s="58" t="n">
        <f aca="false">IF(E182=0,0,IF(F182=0,0,MAX(F182-E182)))</f>
        <v>0</v>
      </c>
      <c r="I182" s="58" t="n">
        <f aca="false">IF(F182=0,0,IF(D182=0,0,MAX(F182-D182)))</f>
        <v>0</v>
      </c>
      <c r="J182" s="2"/>
      <c r="K182" s="59" t="str">
        <f aca="false">C182</f>
        <v>Buck Saeta</v>
      </c>
      <c r="L182" s="60" t="n">
        <v>44370</v>
      </c>
      <c r="M182" s="65" t="n">
        <v>44452</v>
      </c>
      <c r="N182" s="65" t="n">
        <v>44508</v>
      </c>
      <c r="O182" s="58" t="n">
        <f aca="false">IF(L182=0,0,IF(M182=0,0,MAX(M182-L182)))</f>
        <v>82</v>
      </c>
      <c r="P182" s="58" t="n">
        <f aca="false">IF(M182=0,0,IF(N182=0,0,MAX(N182-M182)))</f>
        <v>56</v>
      </c>
      <c r="Q182" s="58" t="n">
        <f aca="false">IF(L182=0,0,IF(N182=0,0,MAX(N182-L182)))</f>
        <v>138</v>
      </c>
      <c r="R182" s="2"/>
      <c r="S182" s="2"/>
      <c r="T182" s="2"/>
      <c r="U182" s="2"/>
      <c r="V182" s="2"/>
      <c r="W182" s="2"/>
      <c r="X182" s="2"/>
      <c r="Y182" s="2"/>
      <c r="Z182" s="2"/>
    </row>
    <row r="183" customFormat="false" ht="15" hidden="false" customHeight="true" outlineLevel="0" collapsed="false">
      <c r="A183" s="53" t="n">
        <v>13</v>
      </c>
      <c r="B183" s="53"/>
      <c r="C183" s="105" t="s">
        <v>177</v>
      </c>
      <c r="D183" s="56"/>
      <c r="E183" s="56"/>
      <c r="F183" s="57"/>
      <c r="G183" s="58" t="n">
        <f aca="false">IF(D183=0,0,IF(E183=0,0,MAX(E183-D183)))</f>
        <v>0</v>
      </c>
      <c r="H183" s="58" t="n">
        <f aca="false">IF(E183=0,0,IF(F183=0,0,MAX(F183-E183)))</f>
        <v>0</v>
      </c>
      <c r="I183" s="58" t="n">
        <f aca="false">IF(F183=0,0,IF(D183=0,0,MAX(F183-D183)))</f>
        <v>0</v>
      </c>
      <c r="J183" s="2"/>
      <c r="K183" s="59" t="str">
        <f aca="false">C183</f>
        <v> ALERCE</v>
      </c>
      <c r="L183" s="60" t="n">
        <v>44370</v>
      </c>
      <c r="M183" s="65" t="n">
        <v>44458</v>
      </c>
      <c r="N183" s="65" t="n">
        <v>44498</v>
      </c>
      <c r="O183" s="58" t="n">
        <f aca="false">IF(L183=0,0,IF(M183=0,0,MAX(M183-L183)))</f>
        <v>88</v>
      </c>
      <c r="P183" s="58" t="n">
        <f aca="false">IF(M183=0,0,IF(N183=0,0,MAX(N183-M183)))</f>
        <v>40</v>
      </c>
      <c r="Q183" s="58" t="n">
        <f aca="false">IF(L183=0,0,IF(N183=0,0,MAX(N183-L183)))</f>
        <v>128</v>
      </c>
      <c r="R183" s="2"/>
      <c r="S183" s="2"/>
      <c r="T183" s="2"/>
      <c r="U183" s="2"/>
      <c r="V183" s="2"/>
      <c r="W183" s="2"/>
      <c r="X183" s="2"/>
      <c r="Y183" s="2"/>
      <c r="Z183" s="2"/>
    </row>
    <row r="184" customFormat="false" ht="15" hidden="false" customHeight="true" outlineLevel="0" collapsed="false">
      <c r="A184" s="53" t="n">
        <v>14</v>
      </c>
      <c r="B184" s="53"/>
      <c r="C184" s="106" t="s">
        <v>178</v>
      </c>
      <c r="D184" s="56"/>
      <c r="E184" s="56"/>
      <c r="F184" s="57"/>
      <c r="G184" s="58" t="n">
        <f aca="false">IF(D184=0,0,IF(E184=0,0,MAX(E184-D184)))</f>
        <v>0</v>
      </c>
      <c r="H184" s="58" t="n">
        <f aca="false">IF(E184=0,0,IF(F184=0,0,MAX(F184-E184)))</f>
        <v>0</v>
      </c>
      <c r="I184" s="58" t="n">
        <f aca="false">IF(F184=0,0,IF(D184=0,0,MAX(F184-D184)))</f>
        <v>0</v>
      </c>
      <c r="J184" s="2"/>
      <c r="K184" s="59" t="str">
        <f aca="false">C184</f>
        <v> CEIBO</v>
      </c>
      <c r="L184" s="60" t="n">
        <v>44370</v>
      </c>
      <c r="M184" s="65" t="n">
        <v>44452</v>
      </c>
      <c r="N184" s="65" t="n">
        <v>44497</v>
      </c>
      <c r="O184" s="58" t="n">
        <f aca="false">IF(L184=0,0,IF(M184=0,0,MAX(M184-L184)))</f>
        <v>82</v>
      </c>
      <c r="P184" s="58" t="n">
        <f aca="false">IF(M184=0,0,IF(N184=0,0,MAX(N184-M184)))</f>
        <v>45</v>
      </c>
      <c r="Q184" s="58" t="n">
        <f aca="false">IF(L184=0,0,IF(N184=0,0,MAX(N184-L184)))</f>
        <v>127</v>
      </c>
      <c r="R184" s="2"/>
      <c r="S184" s="2"/>
      <c r="T184" s="2"/>
      <c r="U184" s="2"/>
      <c r="V184" s="2"/>
      <c r="W184" s="2"/>
      <c r="X184" s="2"/>
      <c r="Y184" s="2"/>
      <c r="Z184" s="2"/>
    </row>
    <row r="185" customFormat="false" ht="15" hidden="false" customHeight="true" outlineLevel="0" collapsed="false">
      <c r="A185" s="53" t="n">
        <v>15</v>
      </c>
      <c r="B185" s="53"/>
      <c r="C185" s="105" t="s">
        <v>179</v>
      </c>
      <c r="D185" s="56"/>
      <c r="E185" s="56"/>
      <c r="F185" s="57"/>
      <c r="G185" s="58" t="n">
        <f aca="false">IF(D185=0,0,IF(E185=0,0,MAX(E185-D185)))</f>
        <v>0</v>
      </c>
      <c r="H185" s="58" t="n">
        <f aca="false">IF(E185=0,0,IF(F185=0,0,MAX(F185-E185)))</f>
        <v>0</v>
      </c>
      <c r="I185" s="58" t="n">
        <f aca="false">IF(F185=0,0,IF(D185=0,0,MAX(F185-D185)))</f>
        <v>0</v>
      </c>
      <c r="J185" s="2"/>
      <c r="K185" s="59" t="str">
        <f aca="false">C185</f>
        <v> HORNERO</v>
      </c>
      <c r="L185" s="60" t="n">
        <v>44370</v>
      </c>
      <c r="M185" s="65" t="n">
        <v>44449</v>
      </c>
      <c r="N185" s="65" t="n">
        <v>44494</v>
      </c>
      <c r="O185" s="58" t="n">
        <f aca="false">IF(L185=0,0,IF(M185=0,0,MAX(M185-L185)))</f>
        <v>79</v>
      </c>
      <c r="P185" s="58" t="n">
        <f aca="false">IF(M185=0,0,IF(N185=0,0,MAX(N185-M185)))</f>
        <v>45</v>
      </c>
      <c r="Q185" s="58" t="n">
        <f aca="false">IF(L185=0,0,IF(N185=0,0,MAX(N185-L185)))</f>
        <v>124</v>
      </c>
      <c r="R185" s="2"/>
      <c r="S185" s="2"/>
      <c r="T185" s="2"/>
      <c r="U185" s="2"/>
      <c r="V185" s="2"/>
      <c r="W185" s="2"/>
      <c r="X185" s="2"/>
      <c r="Y185" s="2"/>
      <c r="Z185" s="2"/>
    </row>
    <row r="186" customFormat="false" ht="15" hidden="false" customHeight="true" outlineLevel="0" collapsed="false">
      <c r="A186" s="53" t="n">
        <v>16</v>
      </c>
      <c r="B186" s="53"/>
      <c r="C186" s="103" t="s">
        <v>180</v>
      </c>
      <c r="D186" s="56"/>
      <c r="E186" s="56"/>
      <c r="F186" s="57"/>
      <c r="G186" s="58" t="n">
        <f aca="false">IF(D186=0,0,IF(E186=0,0,MAX(E186-D186)))</f>
        <v>0</v>
      </c>
      <c r="H186" s="58" t="n">
        <f aca="false">IF(E186=0,0,IF(F186=0,0,MAX(F186-E186)))</f>
        <v>0</v>
      </c>
      <c r="I186" s="58" t="n">
        <f aca="false">IF(F186=0,0,IF(D186=0,0,MAX(F186-D186)))</f>
        <v>0</v>
      </c>
      <c r="J186" s="2"/>
      <c r="K186" s="59" t="str">
        <f aca="false">C186</f>
        <v> MAITEN</v>
      </c>
      <c r="L186" s="60" t="n">
        <v>44370</v>
      </c>
      <c r="M186" s="65" t="n">
        <v>44474</v>
      </c>
      <c r="N186" s="65" t="n">
        <v>44510</v>
      </c>
      <c r="O186" s="58" t="n">
        <f aca="false">IF(L186=0,0,IF(M186=0,0,MAX(M186-L186)))</f>
        <v>104</v>
      </c>
      <c r="P186" s="58" t="n">
        <f aca="false">IF(M186=0,0,IF(N186=0,0,MAX(N186-M186)))</f>
        <v>36</v>
      </c>
      <c r="Q186" s="58" t="n">
        <f aca="false">IF(L186=0,0,IF(N186=0,0,MAX(N186-L186)))</f>
        <v>140</v>
      </c>
      <c r="R186" s="2"/>
      <c r="S186" s="2"/>
      <c r="T186" s="2"/>
      <c r="U186" s="2"/>
      <c r="V186" s="2"/>
      <c r="W186" s="2"/>
      <c r="X186" s="2"/>
      <c r="Y186" s="2"/>
      <c r="Z186" s="2"/>
    </row>
    <row r="187" customFormat="false" ht="15" hidden="false" customHeight="true" outlineLevel="0" collapsed="false">
      <c r="A187" s="53" t="n">
        <v>17</v>
      </c>
      <c r="B187" s="53"/>
      <c r="C187" s="103" t="s">
        <v>181</v>
      </c>
      <c r="D187" s="56"/>
      <c r="E187" s="56"/>
      <c r="F187" s="57"/>
      <c r="G187" s="58" t="n">
        <f aca="false">IF(D187=0,0,IF(E187=0,0,MAX(E187-D187)))</f>
        <v>0</v>
      </c>
      <c r="H187" s="58" t="n">
        <f aca="false">IF(E187=0,0,IF(F187=0,0,MAX(F187-E187)))</f>
        <v>0</v>
      </c>
      <c r="I187" s="58" t="n">
        <f aca="false">IF(F187=0,0,IF(D187=0,0,MAX(F187-D187)))</f>
        <v>0</v>
      </c>
      <c r="J187" s="2"/>
      <c r="K187" s="59" t="str">
        <f aca="false">C187</f>
        <v> TBIO AUDAZ</v>
      </c>
      <c r="L187" s="60" t="n">
        <v>44370</v>
      </c>
      <c r="M187" s="65" t="n">
        <v>44445</v>
      </c>
      <c r="N187" s="65" t="n">
        <v>44495</v>
      </c>
      <c r="O187" s="58" t="n">
        <f aca="false">IF(L187=0,0,IF(M187=0,0,MAX(M187-L187)))</f>
        <v>75</v>
      </c>
      <c r="P187" s="58" t="n">
        <f aca="false">IF(M187=0,0,IF(N187=0,0,MAX(N187-M187)))</f>
        <v>50</v>
      </c>
      <c r="Q187" s="58" t="n">
        <f aca="false">IF(L187=0,0,IF(N187=0,0,MAX(N187-L187)))</f>
        <v>125</v>
      </c>
      <c r="R187" s="2"/>
      <c r="S187" s="2"/>
      <c r="T187" s="2"/>
      <c r="U187" s="2"/>
      <c r="V187" s="2"/>
      <c r="W187" s="2"/>
      <c r="X187" s="2"/>
      <c r="Y187" s="2"/>
      <c r="Z187" s="2"/>
    </row>
    <row r="188" customFormat="false" ht="15" hidden="false" customHeight="true" outlineLevel="0" collapsed="false">
      <c r="A188" s="53" t="n">
        <v>18</v>
      </c>
      <c r="B188" s="53"/>
      <c r="C188" s="105" t="s">
        <v>182</v>
      </c>
      <c r="D188" s="56"/>
      <c r="E188" s="56"/>
      <c r="F188" s="57"/>
      <c r="G188" s="58" t="n">
        <f aca="false">IF(D188=0,0,IF(E188=0,0,MAX(E188-D188)))</f>
        <v>0</v>
      </c>
      <c r="H188" s="58" t="n">
        <f aca="false">IF(E188=0,0,IF(F188=0,0,MAX(F188-E188)))</f>
        <v>0</v>
      </c>
      <c r="I188" s="58" t="n">
        <f aca="false">IF(F188=0,0,IF(D188=0,0,MAX(F188-D188)))</f>
        <v>0</v>
      </c>
      <c r="J188" s="2"/>
      <c r="K188" s="59" t="str">
        <f aca="false">C188</f>
        <v> TORDO</v>
      </c>
      <c r="L188" s="60" t="n">
        <v>44370</v>
      </c>
      <c r="M188" s="65" t="n">
        <v>44449</v>
      </c>
      <c r="N188" s="65" t="n">
        <v>44494</v>
      </c>
      <c r="O188" s="58" t="n">
        <f aca="false">IF(L188=0,0,IF(M188=0,0,MAX(M188-L188)))</f>
        <v>79</v>
      </c>
      <c r="P188" s="58" t="n">
        <f aca="false">IF(M188=0,0,IF(N188=0,0,MAX(N188-M188)))</f>
        <v>45</v>
      </c>
      <c r="Q188" s="58" t="n">
        <f aca="false">IF(L188=0,0,IF(N188=0,0,MAX(N188-L188)))</f>
        <v>124</v>
      </c>
      <c r="R188" s="2"/>
      <c r="S188" s="2"/>
      <c r="T188" s="2"/>
      <c r="U188" s="2"/>
      <c r="V188" s="2"/>
      <c r="W188" s="2"/>
      <c r="X188" s="2"/>
      <c r="Y188" s="2"/>
      <c r="Z188" s="2"/>
    </row>
    <row r="189" customFormat="false" ht="15" hidden="false" customHeight="true" outlineLevel="0" collapsed="false">
      <c r="A189" s="53" t="n">
        <v>19</v>
      </c>
      <c r="B189" s="53"/>
      <c r="C189" s="105" t="s">
        <v>183</v>
      </c>
      <c r="D189" s="56"/>
      <c r="E189" s="56"/>
      <c r="F189" s="57"/>
      <c r="G189" s="58" t="n">
        <f aca="false">IF(D189=0,0,IF(E189=0,0,MAX(E189-D189)))</f>
        <v>0</v>
      </c>
      <c r="H189" s="58" t="n">
        <f aca="false">IF(E189=0,0,IF(F189=0,0,MAX(F189-E189)))</f>
        <v>0</v>
      </c>
      <c r="I189" s="58" t="n">
        <f aca="false">IF(F189=0,0,IF(D189=0,0,MAX(F189-D189)))</f>
        <v>0</v>
      </c>
      <c r="J189" s="2"/>
      <c r="K189" s="59" t="str">
        <f aca="false">C189</f>
        <v>GINGKO</v>
      </c>
      <c r="L189" s="60" t="n">
        <v>44370</v>
      </c>
      <c r="M189" s="65" t="n">
        <v>44449</v>
      </c>
      <c r="N189" s="65" t="n">
        <v>44494</v>
      </c>
      <c r="O189" s="58" t="n">
        <f aca="false">IF(L189=0,0,IF(M189=0,0,MAX(M189-L189)))</f>
        <v>79</v>
      </c>
      <c r="P189" s="58" t="n">
        <f aca="false">IF(M189=0,0,IF(N189=0,0,MAX(N189-M189)))</f>
        <v>45</v>
      </c>
      <c r="Q189" s="58" t="n">
        <f aca="false">IF(L189=0,0,IF(N189=0,0,MAX(N189-L189)))</f>
        <v>124</v>
      </c>
      <c r="R189" s="2"/>
      <c r="S189" s="2"/>
      <c r="T189" s="2"/>
      <c r="U189" s="2"/>
      <c r="V189" s="2"/>
      <c r="W189" s="2"/>
      <c r="X189" s="2"/>
      <c r="Y189" s="2"/>
      <c r="Z189" s="2"/>
    </row>
    <row r="190" customFormat="false" ht="15" hidden="false" customHeight="true" outlineLevel="0" collapsed="false">
      <c r="A190" s="53" t="n">
        <v>20</v>
      </c>
      <c r="B190" s="53"/>
      <c r="C190" s="106" t="s">
        <v>184</v>
      </c>
      <c r="D190" s="56"/>
      <c r="E190" s="69"/>
      <c r="F190" s="57"/>
      <c r="G190" s="58" t="n">
        <f aca="false">IF(D190=0,0,IF(E190=0,0,MAX(E190-D190)))</f>
        <v>0</v>
      </c>
      <c r="H190" s="58" t="n">
        <f aca="false">IF(E190=0,0,IF(F190=0,0,MAX(F190-E190)))</f>
        <v>0</v>
      </c>
      <c r="I190" s="58" t="n">
        <f aca="false">IF(F190=0,0,IF(D190=0,0,MAX(F190-D190)))</f>
        <v>0</v>
      </c>
      <c r="J190" s="2"/>
      <c r="K190" s="59" t="str">
        <f aca="false">C190</f>
        <v>Klein Nutria</v>
      </c>
      <c r="L190" s="60" t="n">
        <v>44370</v>
      </c>
      <c r="M190" s="65" t="n">
        <v>44452</v>
      </c>
      <c r="N190" s="65" t="n">
        <v>44497</v>
      </c>
      <c r="O190" s="58" t="n">
        <f aca="false">IF(L190=0,0,IF(M190=0,0,MAX(M190-L190)))</f>
        <v>82</v>
      </c>
      <c r="P190" s="58" t="n">
        <f aca="false">IF(M190=0,0,IF(N190=0,0,MAX(N190-M190)))</f>
        <v>45</v>
      </c>
      <c r="Q190" s="58" t="n">
        <f aca="false">IF(L190=0,0,IF(N190=0,0,MAX(N190-L190)))</f>
        <v>127</v>
      </c>
      <c r="R190" s="2"/>
      <c r="S190" s="2"/>
      <c r="T190" s="2"/>
      <c r="U190" s="2"/>
      <c r="V190" s="2"/>
      <c r="W190" s="2"/>
      <c r="X190" s="2"/>
      <c r="Y190" s="2"/>
      <c r="Z190" s="2"/>
    </row>
    <row r="191" customFormat="false" ht="15" hidden="false" customHeight="true" outlineLevel="0" collapsed="false">
      <c r="A191" s="53" t="n">
        <v>21</v>
      </c>
      <c r="B191" s="53"/>
      <c r="C191" s="105" t="s">
        <v>185</v>
      </c>
      <c r="D191" s="56"/>
      <c r="E191" s="69"/>
      <c r="F191" s="57"/>
      <c r="G191" s="58" t="n">
        <f aca="false">IF(D191=0,0,IF(E191=0,0,MAX(E191-D191)))</f>
        <v>0</v>
      </c>
      <c r="H191" s="58" t="n">
        <f aca="false">IF(E191=0,0,IF(F191=0,0,MAX(F191-E191)))</f>
        <v>0</v>
      </c>
      <c r="I191" s="58" t="n">
        <f aca="false">IF(F191=0,0,IF(D191=0,0,MAX(F191-D191)))</f>
        <v>0</v>
      </c>
      <c r="J191" s="2"/>
      <c r="K191" s="59" t="str">
        <f aca="false">C191</f>
        <v>Klein Potro</v>
      </c>
      <c r="L191" s="60" t="n">
        <v>44370</v>
      </c>
      <c r="M191" s="65" t="n">
        <v>44457</v>
      </c>
      <c r="N191" s="65" t="n">
        <v>44501</v>
      </c>
      <c r="O191" s="58" t="n">
        <f aca="false">IF(L191=0,0,IF(M191=0,0,MAX(M191-L191)))</f>
        <v>87</v>
      </c>
      <c r="P191" s="58" t="n">
        <f aca="false">IF(M191=0,0,IF(N191=0,0,MAX(N191-M191)))</f>
        <v>44</v>
      </c>
      <c r="Q191" s="58" t="n">
        <f aca="false">IF(L191=0,0,IF(N191=0,0,MAX(N191-L191)))</f>
        <v>131</v>
      </c>
      <c r="R191" s="2"/>
      <c r="S191" s="2"/>
      <c r="T191" s="2"/>
      <c r="U191" s="2"/>
      <c r="V191" s="2"/>
      <c r="W191" s="2"/>
      <c r="X191" s="2"/>
      <c r="Y191" s="2"/>
      <c r="Z191" s="2"/>
    </row>
    <row r="192" customFormat="false" ht="15" hidden="false" customHeight="true" outlineLevel="0" collapsed="false">
      <c r="A192" s="53" t="n">
        <v>22</v>
      </c>
      <c r="B192" s="53"/>
      <c r="C192" s="106" t="s">
        <v>186</v>
      </c>
      <c r="D192" s="56"/>
      <c r="E192" s="69"/>
      <c r="F192" s="57"/>
      <c r="G192" s="58" t="n">
        <f aca="false">IF(D192=0,0,IF(E192=0,0,MAX(E192-D192)))</f>
        <v>0</v>
      </c>
      <c r="H192" s="58" t="n">
        <f aca="false">IF(E192=0,0,IF(F192=0,0,MAX(F192-E192)))</f>
        <v>0</v>
      </c>
      <c r="I192" s="58" t="n">
        <f aca="false">IF(F192=0,0,IF(D192=0,0,MAX(F192-D192)))</f>
        <v>0</v>
      </c>
      <c r="J192" s="2"/>
      <c r="K192" s="59" t="str">
        <f aca="false">C192</f>
        <v>Klein Prometeo</v>
      </c>
      <c r="L192" s="60" t="n">
        <v>44370</v>
      </c>
      <c r="M192" s="65" t="n">
        <v>44458</v>
      </c>
      <c r="N192" s="65" t="n">
        <v>44503</v>
      </c>
      <c r="O192" s="58" t="n">
        <f aca="false">IF(L192=0,0,IF(M192=0,0,MAX(M192-L192)))</f>
        <v>88</v>
      </c>
      <c r="P192" s="58" t="n">
        <f aca="false">IF(M192=0,0,IF(N192=0,0,MAX(N192-M192)))</f>
        <v>45</v>
      </c>
      <c r="Q192" s="58" t="n">
        <f aca="false">IF(L192=0,0,IF(N192=0,0,MAX(N192-L192)))</f>
        <v>133</v>
      </c>
      <c r="R192" s="2"/>
      <c r="S192" s="2"/>
      <c r="T192" s="2"/>
      <c r="U192" s="2"/>
      <c r="V192" s="2"/>
      <c r="W192" s="2"/>
      <c r="X192" s="2"/>
      <c r="Y192" s="2"/>
      <c r="Z192" s="2"/>
    </row>
    <row r="193" customFormat="false" ht="15" hidden="false" customHeight="true" outlineLevel="0" collapsed="false">
      <c r="A193" s="53" t="n">
        <v>23</v>
      </c>
      <c r="B193" s="53"/>
      <c r="C193" s="105" t="s">
        <v>187</v>
      </c>
      <c r="D193" s="56"/>
      <c r="E193" s="69"/>
      <c r="F193" s="57"/>
      <c r="G193" s="58" t="n">
        <f aca="false">IF(D193=0,0,IF(E193=0,0,MAX(E193-D193)))</f>
        <v>0</v>
      </c>
      <c r="H193" s="58" t="n">
        <f aca="false">IF(E193=0,0,IF(F193=0,0,MAX(F193-E193)))</f>
        <v>0</v>
      </c>
      <c r="I193" s="58" t="n">
        <f aca="false">IF(F193=0,0,IF(D193=0,0,MAX(F193-D193)))</f>
        <v>0</v>
      </c>
      <c r="J193" s="2"/>
      <c r="K193" s="59" t="str">
        <f aca="false">C193</f>
        <v>Klein Selenio</v>
      </c>
      <c r="L193" s="60" t="n">
        <v>44370</v>
      </c>
      <c r="M193" s="65" t="n">
        <v>44463</v>
      </c>
      <c r="N193" s="65" t="n">
        <v>44506</v>
      </c>
      <c r="O193" s="58" t="n">
        <f aca="false">IF(L193=0,0,IF(M193=0,0,MAX(M193-L193)))</f>
        <v>93</v>
      </c>
      <c r="P193" s="58" t="n">
        <f aca="false">IF(M193=0,0,IF(N193=0,0,MAX(N193-M193)))</f>
        <v>43</v>
      </c>
      <c r="Q193" s="58" t="n">
        <f aca="false">IF(L193=0,0,IF(N193=0,0,MAX(N193-L193)))</f>
        <v>136</v>
      </c>
      <c r="R193" s="2"/>
      <c r="S193" s="2"/>
      <c r="T193" s="2"/>
      <c r="U193" s="2"/>
      <c r="V193" s="2"/>
      <c r="W193" s="2"/>
      <c r="X193" s="2"/>
      <c r="Y193" s="2"/>
      <c r="Z193" s="2"/>
    </row>
    <row r="194" customFormat="false" ht="15" hidden="false" customHeight="true" outlineLevel="0" collapsed="false">
      <c r="A194" s="53" t="n">
        <v>24</v>
      </c>
      <c r="B194" s="53"/>
      <c r="C194" s="79" t="s">
        <v>188</v>
      </c>
      <c r="D194" s="56"/>
      <c r="E194" s="69"/>
      <c r="F194" s="57"/>
      <c r="G194" s="58" t="n">
        <f aca="false">IF(D194=0,0,IF(E194=0,0,MAX(E194-D194)))</f>
        <v>0</v>
      </c>
      <c r="H194" s="58" t="n">
        <f aca="false">IF(E194=0,0,IF(F194=0,0,MAX(F194-E194)))</f>
        <v>0</v>
      </c>
      <c r="I194" s="58" t="n">
        <f aca="false">IF(F194=0,0,IF(D194=0,0,MAX(F194-D194)))</f>
        <v>0</v>
      </c>
      <c r="J194" s="2"/>
      <c r="K194" s="59" t="str">
        <f aca="false">C194</f>
        <v>Klein Valor</v>
      </c>
      <c r="L194" s="60" t="n">
        <v>44370</v>
      </c>
      <c r="M194" s="64" t="n">
        <v>44459</v>
      </c>
      <c r="N194" s="64" t="n">
        <v>44505</v>
      </c>
      <c r="O194" s="58" t="n">
        <f aca="false">IF(L194=0,0,IF(M194=0,0,MAX(M194-L194)))</f>
        <v>89</v>
      </c>
      <c r="P194" s="58" t="n">
        <f aca="false">IF(M194=0,0,IF(N194=0,0,MAX(N194-M194)))</f>
        <v>46</v>
      </c>
      <c r="Q194" s="58" t="n">
        <f aca="false">IF(L194=0,0,IF(N194=0,0,MAX(N194-L194)))</f>
        <v>135</v>
      </c>
      <c r="R194" s="2"/>
      <c r="S194" s="2"/>
      <c r="T194" s="2"/>
      <c r="U194" s="2"/>
      <c r="V194" s="2"/>
      <c r="W194" s="2"/>
      <c r="X194" s="2"/>
      <c r="Y194" s="2"/>
      <c r="Z194" s="2"/>
    </row>
    <row r="195" customFormat="false" ht="15" hidden="false" customHeight="true" outlineLevel="0" collapsed="false">
      <c r="A195" s="53" t="n">
        <v>25</v>
      </c>
      <c r="B195" s="53"/>
      <c r="C195" s="79" t="s">
        <v>189</v>
      </c>
      <c r="D195" s="56"/>
      <c r="E195" s="69"/>
      <c r="F195" s="57"/>
      <c r="G195" s="58" t="n">
        <f aca="false">IF(D195=0,0,IF(E195=0,0,MAX(E195-D195)))</f>
        <v>0</v>
      </c>
      <c r="H195" s="58" t="n">
        <f aca="false">IF(E195=0,0,IF(F195=0,0,MAX(F195-E195)))</f>
        <v>0</v>
      </c>
      <c r="I195" s="58" t="n">
        <f aca="false">IF(F195=0,0,IF(D195=0,0,MAX(F195-D195)))</f>
        <v>0</v>
      </c>
      <c r="J195" s="2"/>
      <c r="K195" s="59" t="str">
        <f aca="false">C195</f>
        <v>MS INTA 815</v>
      </c>
      <c r="L195" s="60" t="n">
        <v>44370</v>
      </c>
      <c r="M195" s="65" t="n">
        <v>44446</v>
      </c>
      <c r="N195" s="65" t="n">
        <v>44494</v>
      </c>
      <c r="O195" s="58" t="n">
        <f aca="false">IF(L195=0,0,IF(M195=0,0,MAX(M195-L195)))</f>
        <v>76</v>
      </c>
      <c r="P195" s="58" t="n">
        <f aca="false">IF(M195=0,0,IF(N195=0,0,MAX(N195-M195)))</f>
        <v>48</v>
      </c>
      <c r="Q195" s="58" t="n">
        <f aca="false">IF(L195=0,0,IF(N195=0,0,MAX(N195-L195)))</f>
        <v>124</v>
      </c>
      <c r="R195" s="2"/>
      <c r="S195" s="2"/>
      <c r="T195" s="2"/>
      <c r="U195" s="2"/>
      <c r="V195" s="2"/>
      <c r="W195" s="2"/>
      <c r="X195" s="2"/>
      <c r="Y195" s="2"/>
      <c r="Z195" s="2"/>
    </row>
    <row r="196" customFormat="false" ht="15" hidden="false" customHeight="true" outlineLevel="0" collapsed="false">
      <c r="A196" s="53" t="n">
        <v>26</v>
      </c>
      <c r="B196" s="53"/>
      <c r="C196" s="63" t="s">
        <v>190</v>
      </c>
      <c r="D196" s="56"/>
      <c r="E196" s="69"/>
      <c r="F196" s="57"/>
      <c r="G196" s="58" t="n">
        <f aca="false">IF(D196=0,0,IF(E196=0,0,MAX(E196-D196)))</f>
        <v>0</v>
      </c>
      <c r="H196" s="58" t="n">
        <f aca="false">IF(E196=0,0,IF(F196=0,0,MAX(F196-E196)))</f>
        <v>0</v>
      </c>
      <c r="I196" s="58" t="n">
        <f aca="false">IF(F196=0,0,IF(D196=0,0,MAX(F196-D196)))</f>
        <v>0</v>
      </c>
      <c r="J196" s="2"/>
      <c r="K196" s="59" t="str">
        <f aca="false">C196</f>
        <v>MS INTA 817</v>
      </c>
      <c r="L196" s="60" t="n">
        <v>44370</v>
      </c>
      <c r="M196" s="65" t="n">
        <v>44449</v>
      </c>
      <c r="N196" s="65" t="n">
        <v>44498</v>
      </c>
      <c r="O196" s="58" t="n">
        <f aca="false">IF(L196=0,0,IF(M196=0,0,MAX(M196-L196)))</f>
        <v>79</v>
      </c>
      <c r="P196" s="58" t="n">
        <f aca="false">IF(M196=0,0,IF(N196=0,0,MAX(N196-M196)))</f>
        <v>49</v>
      </c>
      <c r="Q196" s="58" t="n">
        <f aca="false">IF(L196=0,0,IF(N196=0,0,MAX(N196-L196)))</f>
        <v>128</v>
      </c>
      <c r="R196" s="2"/>
      <c r="S196" s="2"/>
      <c r="T196" s="2"/>
      <c r="U196" s="2"/>
      <c r="V196" s="2"/>
      <c r="W196" s="2"/>
      <c r="X196" s="2"/>
      <c r="Y196" s="2"/>
      <c r="Z196" s="2"/>
    </row>
    <row r="197" customFormat="false" ht="15" hidden="false" customHeight="true" outlineLevel="0" collapsed="false">
      <c r="A197" s="53" t="n">
        <v>27</v>
      </c>
      <c r="B197" s="53"/>
      <c r="C197" s="66" t="s">
        <v>191</v>
      </c>
      <c r="D197" s="56"/>
      <c r="E197" s="69"/>
      <c r="F197" s="57"/>
      <c r="G197" s="58" t="n">
        <f aca="false">IF(D197=0,0,IF(E197=0,0,MAX(E197-D197)))</f>
        <v>0</v>
      </c>
      <c r="H197" s="58" t="n">
        <f aca="false">IF(E197=0,0,IF(F197=0,0,MAX(F197-E197)))</f>
        <v>0</v>
      </c>
      <c r="I197" s="58" t="n">
        <f aca="false">IF(F197=0,0,IF(D197=0,0,MAX(F197-D197)))</f>
        <v>0</v>
      </c>
      <c r="J197" s="2"/>
      <c r="K197" s="59" t="str">
        <f aca="false">C197</f>
        <v>PAMPERO</v>
      </c>
      <c r="L197" s="60" t="n">
        <v>44370</v>
      </c>
      <c r="M197" s="64" t="n">
        <v>44456</v>
      </c>
      <c r="N197" s="65" t="n">
        <v>44496</v>
      </c>
      <c r="O197" s="58" t="n">
        <f aca="false">IF(L197=0,0,IF(M197=0,0,MAX(M197-L197)))</f>
        <v>86</v>
      </c>
      <c r="P197" s="58" t="n">
        <f aca="false">IF(M197=0,0,IF(N197=0,0,MAX(N197-M197)))</f>
        <v>40</v>
      </c>
      <c r="Q197" s="58" t="n">
        <f aca="false">IF(L197=0,0,IF(N197=0,0,MAX(N197-L197)))</f>
        <v>126</v>
      </c>
      <c r="R197" s="2"/>
      <c r="S197" s="2"/>
      <c r="T197" s="2"/>
      <c r="U197" s="2"/>
      <c r="V197" s="2"/>
      <c r="W197" s="2"/>
      <c r="X197" s="2"/>
      <c r="Y197" s="2"/>
      <c r="Z197" s="2"/>
    </row>
    <row r="198" customFormat="false" ht="15" hidden="false" customHeight="true" outlineLevel="0" collapsed="false">
      <c r="A198" s="53" t="n">
        <v>28</v>
      </c>
      <c r="B198" s="80"/>
      <c r="C198" s="66" t="s">
        <v>192</v>
      </c>
      <c r="D198" s="56"/>
      <c r="E198" s="69"/>
      <c r="F198" s="57"/>
      <c r="G198" s="58" t="n">
        <f aca="false">IF(D198=0,0,IF(E198=0,0,MAX(E198-D198)))</f>
        <v>0</v>
      </c>
      <c r="H198" s="58" t="n">
        <f aca="false">IF(E198=0,0,IF(F198=0,0,MAX(F198-E198)))</f>
        <v>0</v>
      </c>
      <c r="I198" s="58" t="n">
        <f aca="false">IF(F198=0,0,IF(D198=0,0,MAX(F198-D198)))</f>
        <v>0</v>
      </c>
      <c r="J198" s="2"/>
      <c r="K198" s="59" t="str">
        <f aca="false">C198</f>
        <v>SY 330</v>
      </c>
      <c r="L198" s="60" t="n">
        <v>44370</v>
      </c>
      <c r="M198" s="64" t="n">
        <v>44450</v>
      </c>
      <c r="N198" s="65" t="n">
        <v>44495</v>
      </c>
      <c r="O198" s="58" t="n">
        <f aca="false">IF(L198=0,0,IF(M198=0,0,MAX(M198-L198)))</f>
        <v>80</v>
      </c>
      <c r="P198" s="58" t="n">
        <f aca="false">IF(M198=0,0,IF(N198=0,0,MAX(N198-M198)))</f>
        <v>45</v>
      </c>
      <c r="Q198" s="58" t="n">
        <f aca="false">IF(L198=0,0,IF(N198=0,0,MAX(N198-L198)))</f>
        <v>125</v>
      </c>
      <c r="R198" s="2"/>
      <c r="S198" s="2"/>
      <c r="T198" s="2"/>
      <c r="U198" s="2"/>
      <c r="V198" s="2"/>
      <c r="W198" s="2"/>
      <c r="X198" s="2"/>
      <c r="Y198" s="2"/>
      <c r="Z198" s="2"/>
    </row>
    <row r="199" customFormat="false" ht="15" hidden="false" customHeight="true" outlineLevel="0" collapsed="false">
      <c r="A199" s="53" t="n">
        <v>29</v>
      </c>
      <c r="B199" s="80"/>
      <c r="C199" s="66" t="s">
        <v>193</v>
      </c>
      <c r="D199" s="56"/>
      <c r="E199" s="69"/>
      <c r="F199" s="57"/>
      <c r="G199" s="58" t="n">
        <f aca="false">IF(D199=0,0,IF(E199=0,0,MAX(E199-D199)))</f>
        <v>0</v>
      </c>
      <c r="H199" s="58" t="n">
        <f aca="false">IF(E199=0,0,IF(F199=0,0,MAX(F199-E199)))</f>
        <v>0</v>
      </c>
      <c r="I199" s="58" t="n">
        <f aca="false">IF(F199=0,0,IF(D199=0,0,MAX(F199-D199)))</f>
        <v>0</v>
      </c>
      <c r="J199" s="2"/>
      <c r="K199" s="59" t="str">
        <f aca="false">C199</f>
        <v>Tuc Elitte 17</v>
      </c>
      <c r="L199" s="60" t="n">
        <v>44370</v>
      </c>
      <c r="M199" s="64" t="n">
        <v>44451</v>
      </c>
      <c r="N199" s="65" t="n">
        <v>44499</v>
      </c>
      <c r="O199" s="58" t="n">
        <f aca="false">IF(L199=0,0,IF(M199=0,0,MAX(M199-L199)))</f>
        <v>81</v>
      </c>
      <c r="P199" s="58" t="n">
        <f aca="false">IF(M199=0,0,IF(N199=0,0,MAX(N199-M199)))</f>
        <v>48</v>
      </c>
      <c r="Q199" s="58" t="n">
        <f aca="false">IF(L199=0,0,IF(N199=0,0,MAX(N199-L199)))</f>
        <v>129</v>
      </c>
      <c r="R199" s="2"/>
      <c r="S199" s="2"/>
      <c r="T199" s="2"/>
      <c r="U199" s="2"/>
      <c r="V199" s="2"/>
      <c r="W199" s="2"/>
      <c r="X199" s="2"/>
      <c r="Y199" s="2"/>
      <c r="Z199" s="2"/>
    </row>
    <row r="200" customFormat="false" ht="15" hidden="false" customHeight="true" outlineLevel="0" collapsed="false">
      <c r="A200" s="53" t="n">
        <v>30</v>
      </c>
      <c r="B200" s="80"/>
      <c r="C200" s="66" t="s">
        <v>194</v>
      </c>
      <c r="D200" s="56"/>
      <c r="E200" s="57"/>
      <c r="F200" s="57"/>
      <c r="G200" s="58" t="n">
        <f aca="false">IF(D200=0,0,IF(E200=0,0,MAX(E200-D200)))</f>
        <v>0</v>
      </c>
      <c r="H200" s="58" t="n">
        <f aca="false">IF(E200=0,0,IF(F200=0,0,MAX(F200-E200)))</f>
        <v>0</v>
      </c>
      <c r="I200" s="58" t="n">
        <f aca="false">IF(F200=0,0,IF(D200=0,0,MAX(F200-D200)))</f>
        <v>0</v>
      </c>
      <c r="J200" s="2"/>
      <c r="K200" s="59" t="str">
        <f aca="false">C200</f>
        <v>Tuc Elitte 43</v>
      </c>
      <c r="L200" s="60" t="n">
        <v>44370</v>
      </c>
      <c r="M200" s="64" t="n">
        <v>44456</v>
      </c>
      <c r="N200" s="65" t="n">
        <v>44499</v>
      </c>
      <c r="O200" s="58" t="n">
        <f aca="false">IF(L200=0,0,IF(M200=0,0,MAX(M200-L200)))</f>
        <v>86</v>
      </c>
      <c r="P200" s="58" t="n">
        <f aca="false">IF(M200=0,0,IF(N200=0,0,MAX(N200-M200)))</f>
        <v>43</v>
      </c>
      <c r="Q200" s="58" t="n">
        <f aca="false">IF(L200=0,0,IF(N200=0,0,MAX(N200-L200)))</f>
        <v>129</v>
      </c>
      <c r="R200" s="2"/>
      <c r="S200" s="2"/>
      <c r="T200" s="2"/>
      <c r="U200" s="2"/>
      <c r="V200" s="2"/>
      <c r="W200" s="2"/>
      <c r="X200" s="2"/>
      <c r="Y200" s="2"/>
      <c r="Z200" s="2"/>
    </row>
    <row r="201" customFormat="false" ht="15" hidden="false" customHeight="true" outlineLevel="0" collapsed="false">
      <c r="A201" s="53" t="n">
        <v>31</v>
      </c>
      <c r="B201" s="80"/>
      <c r="C201" s="66" t="s">
        <v>195</v>
      </c>
      <c r="D201" s="56"/>
      <c r="E201" s="57"/>
      <c r="F201" s="57"/>
      <c r="G201" s="58" t="n">
        <f aca="false">IF(D201=0,0,IF(E201=0,0,MAX(E201-D201)))</f>
        <v>0</v>
      </c>
      <c r="H201" s="58" t="n">
        <f aca="false">IF(E201=0,0,IF(F201=0,0,MAX(F201-E201)))</f>
        <v>0</v>
      </c>
      <c r="I201" s="58" t="n">
        <f aca="false">IF(F201=0,0,IF(D201=0,0,MAX(F201-D201)))</f>
        <v>0</v>
      </c>
      <c r="J201" s="2"/>
      <c r="K201" s="59" t="str">
        <f aca="false">C201</f>
        <v>Tuc Granivo</v>
      </c>
      <c r="L201" s="60" t="n">
        <v>44370</v>
      </c>
      <c r="M201" s="64" t="n">
        <v>44452</v>
      </c>
      <c r="N201" s="65" t="n">
        <v>44499</v>
      </c>
      <c r="O201" s="58" t="n">
        <f aca="false">IF(L201=0,0,IF(M201=0,0,MAX(M201-L201)))</f>
        <v>82</v>
      </c>
      <c r="P201" s="58" t="n">
        <f aca="false">IF(M201=0,0,IF(N201=0,0,MAX(N201-M201)))</f>
        <v>47</v>
      </c>
      <c r="Q201" s="58" t="n">
        <f aca="false">IF(L201=0,0,IF(N201=0,0,MAX(N201-L201)))</f>
        <v>129</v>
      </c>
      <c r="R201" s="2"/>
      <c r="S201" s="2"/>
      <c r="T201" s="2"/>
      <c r="U201" s="2"/>
      <c r="V201" s="2"/>
      <c r="W201" s="2"/>
      <c r="X201" s="2"/>
      <c r="Y201" s="2"/>
      <c r="Z201" s="2"/>
    </row>
    <row r="202" customFormat="false" ht="15" hidden="false" customHeight="true" outlineLevel="0" collapsed="false">
      <c r="A202" s="53" t="n">
        <v>32</v>
      </c>
      <c r="B202" s="80"/>
      <c r="C202" s="107"/>
      <c r="D202" s="56"/>
      <c r="E202" s="57"/>
      <c r="F202" s="57"/>
      <c r="G202" s="58" t="n">
        <f aca="false">IF(D202=0,0,IF(E202=0,0,MAX(E202-D202)))</f>
        <v>0</v>
      </c>
      <c r="H202" s="58" t="n">
        <f aca="false">IF(E202=0,0,IF(F202=0,0,MAX(F202-E202)))</f>
        <v>0</v>
      </c>
      <c r="I202" s="58" t="n">
        <f aca="false">IF(F202=0,0,IF(D202=0,0,MAX(F202-D202)))</f>
        <v>0</v>
      </c>
      <c r="J202" s="2"/>
      <c r="K202" s="59" t="n">
        <f aca="false">C202</f>
        <v>0</v>
      </c>
      <c r="L202" s="57"/>
      <c r="M202" s="57"/>
      <c r="N202" s="57"/>
      <c r="O202" s="58" t="n">
        <f aca="false">IF(L202=0,0,IF(M202=0,0,MAX(M202-L202)))</f>
        <v>0</v>
      </c>
      <c r="P202" s="58" t="n">
        <f aca="false">IF(M202=0,0,IF(N202=0,0,MAX(N202-M202)))</f>
        <v>0</v>
      </c>
      <c r="Q202" s="58" t="n">
        <f aca="false">IF(L202=0,0,IF(N202=0,0,MAX(N202-L202)))</f>
        <v>0</v>
      </c>
      <c r="R202" s="2"/>
      <c r="S202" s="2"/>
      <c r="T202" s="2"/>
      <c r="U202" s="2"/>
      <c r="V202" s="2"/>
      <c r="W202" s="2"/>
      <c r="X202" s="2"/>
      <c r="Y202" s="2"/>
      <c r="Z202" s="2"/>
    </row>
    <row r="203" customFormat="false" ht="15" hidden="false" customHeight="true" outlineLevel="0" collapsed="false">
      <c r="A203" s="53" t="n">
        <v>33</v>
      </c>
      <c r="B203" s="80"/>
      <c r="C203" s="107"/>
      <c r="D203" s="56"/>
      <c r="E203" s="57"/>
      <c r="F203" s="57"/>
      <c r="G203" s="58" t="n">
        <f aca="false">IF(D203=0,0,IF(E203=0,0,MAX(E203-D203)))</f>
        <v>0</v>
      </c>
      <c r="H203" s="58" t="n">
        <f aca="false">IF(E203=0,0,IF(F203=0,0,MAX(F203-E203)))</f>
        <v>0</v>
      </c>
      <c r="I203" s="58" t="n">
        <f aca="false">IF(F203=0,0,IF(D203=0,0,MAX(F203-D203)))</f>
        <v>0</v>
      </c>
      <c r="J203" s="2"/>
      <c r="K203" s="59" t="n">
        <f aca="false">C203</f>
        <v>0</v>
      </c>
      <c r="L203" s="57"/>
      <c r="M203" s="57"/>
      <c r="N203" s="57"/>
      <c r="O203" s="58" t="n">
        <f aca="false">IF(L203=0,0,IF(M203=0,0,MAX(M203-L203)))</f>
        <v>0</v>
      </c>
      <c r="P203" s="58" t="n">
        <f aca="false">IF(M203=0,0,IF(N203=0,0,MAX(N203-M203)))</f>
        <v>0</v>
      </c>
      <c r="Q203" s="58" t="n">
        <f aca="false">IF(L203=0,0,IF(N203=0,0,MAX(N203-L203)))</f>
        <v>0</v>
      </c>
      <c r="R203" s="2"/>
      <c r="S203" s="2"/>
      <c r="T203" s="2"/>
      <c r="U203" s="2"/>
      <c r="V203" s="2"/>
      <c r="W203" s="2"/>
      <c r="X203" s="2"/>
      <c r="Y203" s="2"/>
      <c r="Z203" s="2"/>
    </row>
    <row r="204" customFormat="false" ht="15" hidden="false" customHeight="true" outlineLevel="0" collapsed="false">
      <c r="A204" s="53" t="n">
        <v>34</v>
      </c>
      <c r="B204" s="53"/>
      <c r="C204" s="107"/>
      <c r="D204" s="56"/>
      <c r="E204" s="57"/>
      <c r="F204" s="57"/>
      <c r="G204" s="58" t="n">
        <f aca="false">IF(D204=0,0,IF(E204=0,0,MAX(E204-D204)))</f>
        <v>0</v>
      </c>
      <c r="H204" s="58" t="n">
        <f aca="false">IF(E204=0,0,IF(F204=0,0,MAX(F204-E204)))</f>
        <v>0</v>
      </c>
      <c r="I204" s="58" t="n">
        <f aca="false">IF(F204=0,0,IF(D204=0,0,MAX(F204-D204)))</f>
        <v>0</v>
      </c>
      <c r="J204" s="2"/>
      <c r="K204" s="59" t="n">
        <f aca="false">C204</f>
        <v>0</v>
      </c>
      <c r="L204" s="57"/>
      <c r="M204" s="57"/>
      <c r="N204" s="57"/>
      <c r="O204" s="58" t="n">
        <f aca="false">IF(L204=0,0,IF(M204=0,0,MAX(M204-L204)))</f>
        <v>0</v>
      </c>
      <c r="P204" s="58" t="n">
        <f aca="false">IF(M204=0,0,IF(N204=0,0,MAX(N204-M204)))</f>
        <v>0</v>
      </c>
      <c r="Q204" s="58" t="n">
        <f aca="false">IF(L204=0,0,IF(N204=0,0,MAX(N204-L204)))</f>
        <v>0</v>
      </c>
      <c r="R204" s="2"/>
      <c r="S204" s="2"/>
      <c r="T204" s="2"/>
      <c r="U204" s="2"/>
      <c r="V204" s="2"/>
      <c r="W204" s="2"/>
      <c r="X204" s="2"/>
      <c r="Y204" s="2"/>
      <c r="Z204" s="2"/>
    </row>
    <row r="205" customFormat="false" ht="15" hidden="false" customHeight="true" outlineLevel="0" collapsed="false">
      <c r="A205" s="53" t="n">
        <v>35</v>
      </c>
      <c r="B205" s="53"/>
      <c r="C205" s="107"/>
      <c r="D205" s="56"/>
      <c r="E205" s="57"/>
      <c r="F205" s="57"/>
      <c r="G205" s="58" t="n">
        <f aca="false">IF(D205=0,0,IF(E205=0,0,MAX(E205-D205)))</f>
        <v>0</v>
      </c>
      <c r="H205" s="58" t="n">
        <f aca="false">IF(E205=0,0,IF(F205=0,0,MAX(F205-E205)))</f>
        <v>0</v>
      </c>
      <c r="I205" s="58" t="n">
        <f aca="false">IF(F205=0,0,IF(D205=0,0,MAX(F205-D205)))</f>
        <v>0</v>
      </c>
      <c r="J205" s="2"/>
      <c r="K205" s="59" t="n">
        <f aca="false">C205</f>
        <v>0</v>
      </c>
      <c r="L205" s="57"/>
      <c r="M205" s="57"/>
      <c r="N205" s="57"/>
      <c r="O205" s="58" t="n">
        <f aca="false">IF(L205=0,0,IF(M205=0,0,MAX(M205-L205)))</f>
        <v>0</v>
      </c>
      <c r="P205" s="58" t="n">
        <f aca="false">IF(M205=0,0,IF(N205=0,0,MAX(N205-M205)))</f>
        <v>0</v>
      </c>
      <c r="Q205" s="58" t="n">
        <f aca="false">IF(L205=0,0,IF(N205=0,0,MAX(N205-L205)))</f>
        <v>0</v>
      </c>
      <c r="R205" s="2"/>
      <c r="S205" s="2"/>
      <c r="T205" s="2"/>
      <c r="U205" s="2"/>
      <c r="V205" s="2"/>
      <c r="W205" s="2"/>
      <c r="X205" s="2"/>
      <c r="Y205" s="2"/>
      <c r="Z205" s="2"/>
    </row>
    <row r="206" customFormat="false" ht="15" hidden="false" customHeight="true" outlineLevel="0" collapsed="false">
      <c r="A206" s="53" t="n">
        <v>36</v>
      </c>
      <c r="B206" s="53"/>
      <c r="C206" s="107"/>
      <c r="D206" s="56"/>
      <c r="E206" s="57"/>
      <c r="F206" s="57"/>
      <c r="G206" s="58" t="n">
        <f aca="false">IF(D206=0,0,IF(E206=0,0,MAX(E206-D206)))</f>
        <v>0</v>
      </c>
      <c r="H206" s="58" t="n">
        <f aca="false">IF(E206=0,0,IF(F206=0,0,MAX(F206-E206)))</f>
        <v>0</v>
      </c>
      <c r="I206" s="58" t="n">
        <f aca="false">IF(F206=0,0,IF(D206=0,0,MAX(F206-D206)))</f>
        <v>0</v>
      </c>
      <c r="J206" s="2"/>
      <c r="K206" s="59" t="n">
        <f aca="false">C206</f>
        <v>0</v>
      </c>
      <c r="L206" s="57"/>
      <c r="M206" s="57"/>
      <c r="N206" s="57"/>
      <c r="O206" s="58" t="n">
        <f aca="false">IF(L206=0,0,IF(M206=0,0,MAX(M206-L206)))</f>
        <v>0</v>
      </c>
      <c r="P206" s="58" t="n">
        <f aca="false">IF(M206=0,0,IF(N206=0,0,MAX(N206-M206)))</f>
        <v>0</v>
      </c>
      <c r="Q206" s="58" t="n">
        <f aca="false">IF(L206=0,0,IF(N206=0,0,MAX(N206-L206)))</f>
        <v>0</v>
      </c>
      <c r="R206" s="2"/>
      <c r="S206" s="2"/>
      <c r="T206" s="2"/>
      <c r="U206" s="2"/>
      <c r="V206" s="2"/>
      <c r="W206" s="2"/>
      <c r="X206" s="2"/>
      <c r="Y206" s="2"/>
      <c r="Z206" s="2"/>
    </row>
    <row r="207" customFormat="false" ht="15" hidden="false" customHeight="true" outlineLevel="0" collapsed="false">
      <c r="A207" s="53" t="n">
        <v>37</v>
      </c>
      <c r="B207" s="53"/>
      <c r="C207" s="107"/>
      <c r="D207" s="56"/>
      <c r="E207" s="57"/>
      <c r="F207" s="57"/>
      <c r="G207" s="58" t="n">
        <f aca="false">IF(D207=0,0,IF(E207=0,0,MAX(E207-D207)))</f>
        <v>0</v>
      </c>
      <c r="H207" s="58" t="n">
        <f aca="false">IF(E207=0,0,IF(F207=0,0,MAX(F207-E207)))</f>
        <v>0</v>
      </c>
      <c r="I207" s="58" t="n">
        <f aca="false">IF(F207=0,0,IF(D207=0,0,MAX(F207-D207)))</f>
        <v>0</v>
      </c>
      <c r="J207" s="2"/>
      <c r="K207" s="59" t="n">
        <f aca="false">C207</f>
        <v>0</v>
      </c>
      <c r="L207" s="57"/>
      <c r="M207" s="57"/>
      <c r="N207" s="57"/>
      <c r="O207" s="58" t="n">
        <f aca="false">IF(L207=0,0,IF(M207=0,0,MAX(M207-L207)))</f>
        <v>0</v>
      </c>
      <c r="P207" s="58" t="n">
        <f aca="false">IF(M207=0,0,IF(N207=0,0,MAX(N207-M207)))</f>
        <v>0</v>
      </c>
      <c r="Q207" s="58" t="n">
        <f aca="false">IF(L207=0,0,IF(N207=0,0,MAX(N207-L207)))</f>
        <v>0</v>
      </c>
      <c r="R207" s="2"/>
      <c r="S207" s="2"/>
      <c r="T207" s="2"/>
      <c r="U207" s="2"/>
      <c r="V207" s="2"/>
      <c r="W207" s="2"/>
      <c r="X207" s="2"/>
      <c r="Y207" s="2"/>
      <c r="Z207" s="2"/>
    </row>
    <row r="208" customFormat="false" ht="15" hidden="false" customHeight="true" outlineLevel="0" collapsed="false">
      <c r="A208" s="53" t="n">
        <v>38</v>
      </c>
      <c r="B208" s="53"/>
      <c r="C208" s="107"/>
      <c r="D208" s="56"/>
      <c r="E208" s="57"/>
      <c r="F208" s="57"/>
      <c r="G208" s="58" t="n">
        <f aca="false">IF(D208=0,0,IF(E208=0,0,MAX(E208-D208)))</f>
        <v>0</v>
      </c>
      <c r="H208" s="58" t="n">
        <f aca="false">IF(E208=0,0,IF(F208=0,0,MAX(F208-E208)))</f>
        <v>0</v>
      </c>
      <c r="I208" s="58" t="n">
        <f aca="false">IF(F208=0,0,IF(D208=0,0,MAX(F208-D208)))</f>
        <v>0</v>
      </c>
      <c r="J208" s="2"/>
      <c r="K208" s="59" t="n">
        <f aca="false">C208</f>
        <v>0</v>
      </c>
      <c r="L208" s="57"/>
      <c r="M208" s="57"/>
      <c r="N208" s="57"/>
      <c r="O208" s="58" t="n">
        <f aca="false">IF(L208=0,0,IF(M208=0,0,MAX(M208-L208)))</f>
        <v>0</v>
      </c>
      <c r="P208" s="58" t="n">
        <f aca="false">IF(M208=0,0,IF(N208=0,0,MAX(N208-M208)))</f>
        <v>0</v>
      </c>
      <c r="Q208" s="58" t="n">
        <f aca="false">IF(L208=0,0,IF(N208=0,0,MAX(N208-L208)))</f>
        <v>0</v>
      </c>
      <c r="R208" s="2"/>
      <c r="S208" s="2"/>
      <c r="T208" s="2"/>
      <c r="U208" s="2"/>
      <c r="V208" s="2"/>
      <c r="W208" s="2"/>
      <c r="X208" s="2"/>
      <c r="Y208" s="2"/>
      <c r="Z208" s="2"/>
    </row>
    <row r="209" customFormat="false" ht="15" hidden="false" customHeight="true" outlineLevel="0" collapsed="false">
      <c r="A209" s="53" t="n">
        <v>39</v>
      </c>
      <c r="B209" s="53"/>
      <c r="C209" s="53"/>
      <c r="D209" s="57"/>
      <c r="E209" s="57"/>
      <c r="F209" s="57"/>
      <c r="G209" s="58" t="n">
        <f aca="false">IF(D209=0,0,IF(E209=0,0,MAX(E209-D209)))</f>
        <v>0</v>
      </c>
      <c r="H209" s="58" t="n">
        <f aca="false">IF(E209=0,0,IF(F209=0,0,MAX(F209-E209)))</f>
        <v>0</v>
      </c>
      <c r="I209" s="58" t="n">
        <f aca="false">IF(F209=0,0,IF(D209=0,0,MAX(F209-D209)))</f>
        <v>0</v>
      </c>
      <c r="J209" s="2"/>
      <c r="K209" s="59" t="n">
        <f aca="false">C209</f>
        <v>0</v>
      </c>
      <c r="L209" s="57"/>
      <c r="M209" s="57"/>
      <c r="N209" s="57"/>
      <c r="O209" s="58" t="n">
        <f aca="false">IF(L209=0,0,IF(M209=0,0,MAX(M209-L209)))</f>
        <v>0</v>
      </c>
      <c r="P209" s="58" t="n">
        <f aca="false">IF(M209=0,0,IF(N209=0,0,MAX(N209-M209)))</f>
        <v>0</v>
      </c>
      <c r="Q209" s="58" t="n">
        <f aca="false">IF(L209=0,0,IF(N209=0,0,MAX(N209-L209)))</f>
        <v>0</v>
      </c>
      <c r="R209" s="2"/>
      <c r="S209" s="2"/>
      <c r="T209" s="2"/>
      <c r="U209" s="2"/>
      <c r="V209" s="2"/>
      <c r="W209" s="2"/>
      <c r="X209" s="2"/>
      <c r="Y209" s="2"/>
      <c r="Z209" s="2"/>
    </row>
    <row r="210" customFormat="false" ht="15" hidden="false" customHeight="true" outlineLevel="0" collapsed="false">
      <c r="A210" s="53" t="n">
        <v>40</v>
      </c>
      <c r="B210" s="53"/>
      <c r="C210" s="53"/>
      <c r="D210" s="57"/>
      <c r="E210" s="57"/>
      <c r="F210" s="57"/>
      <c r="G210" s="58" t="n">
        <f aca="false">IF(D210=0,0,IF(E210=0,0,MAX(E210-D210)))</f>
        <v>0</v>
      </c>
      <c r="H210" s="58" t="n">
        <f aca="false">IF(E210=0,0,IF(F210=0,0,MAX(F210-E210)))</f>
        <v>0</v>
      </c>
      <c r="I210" s="58" t="n">
        <f aca="false">IF(F210=0,0,IF(D210=0,0,MAX(F210-D210)))</f>
        <v>0</v>
      </c>
      <c r="J210" s="2"/>
      <c r="K210" s="59" t="n">
        <f aca="false">C210</f>
        <v>0</v>
      </c>
      <c r="L210" s="57"/>
      <c r="M210" s="57"/>
      <c r="N210" s="57"/>
      <c r="O210" s="58" t="n">
        <f aca="false">IF(L210=0,0,IF(M210=0,0,MAX(M210-L210)))</f>
        <v>0</v>
      </c>
      <c r="P210" s="58" t="n">
        <f aca="false">IF(M210=0,0,IF(N210=0,0,MAX(N210-M210)))</f>
        <v>0</v>
      </c>
      <c r="Q210" s="58" t="n">
        <f aca="false">IF(L210=0,0,IF(N210=0,0,MAX(N210-L210)))</f>
        <v>0</v>
      </c>
      <c r="R210" s="2"/>
      <c r="S210" s="2"/>
      <c r="T210" s="2"/>
      <c r="U210" s="2"/>
      <c r="V210" s="2"/>
      <c r="W210" s="2"/>
      <c r="X210" s="2"/>
      <c r="Y210" s="2"/>
      <c r="Z210" s="2"/>
    </row>
    <row r="211" customFormat="false" ht="15" hidden="false" customHeight="true" outlineLevel="0" collapsed="false">
      <c r="A211" s="53" t="n">
        <v>41</v>
      </c>
      <c r="B211" s="53"/>
      <c r="C211" s="53"/>
      <c r="D211" s="57"/>
      <c r="E211" s="69"/>
      <c r="F211" s="69"/>
      <c r="G211" s="58" t="n">
        <f aca="false">IF(D211=0,0,IF(E211=0,0,MAX(E211-D211)))</f>
        <v>0</v>
      </c>
      <c r="H211" s="58" t="n">
        <f aca="false">IF(E211=0,0,IF(F211=0,0,MAX(F211-E211)))</f>
        <v>0</v>
      </c>
      <c r="I211" s="58" t="n">
        <f aca="false">IF(F211=0,0,IF(D211=0,0,MAX(F211-D211)))</f>
        <v>0</v>
      </c>
      <c r="J211" s="2"/>
      <c r="K211" s="59" t="n">
        <f aca="false">C211</f>
        <v>0</v>
      </c>
      <c r="L211" s="57"/>
      <c r="M211" s="69"/>
      <c r="N211" s="69"/>
      <c r="O211" s="58" t="n">
        <f aca="false">IF(L211=0,0,IF(M211=0,0,MAX(M211-L211)))</f>
        <v>0</v>
      </c>
      <c r="P211" s="58" t="n">
        <f aca="false">IF(M211=0,0,IF(N211=0,0,MAX(N211-M211)))</f>
        <v>0</v>
      </c>
      <c r="Q211" s="58" t="n">
        <f aca="false">IF(L211=0,0,IF(N211=0,0,MAX(N211-L211)))</f>
        <v>0</v>
      </c>
      <c r="R211" s="2"/>
      <c r="S211" s="2"/>
      <c r="T211" s="2"/>
      <c r="U211" s="2"/>
      <c r="V211" s="2"/>
      <c r="W211" s="2"/>
      <c r="X211" s="2"/>
      <c r="Y211" s="2"/>
      <c r="Z211" s="2"/>
    </row>
    <row r="212" customFormat="false" ht="15" hidden="false" customHeight="true" outlineLevel="0" collapsed="false">
      <c r="A212" s="53" t="n">
        <v>42</v>
      </c>
      <c r="B212" s="53"/>
      <c r="C212" s="53"/>
      <c r="D212" s="57"/>
      <c r="E212" s="69"/>
      <c r="F212" s="69"/>
      <c r="G212" s="58" t="n">
        <f aca="false">IF(D212=0,0,IF(E212=0,0,MAX(E212-D212)))</f>
        <v>0</v>
      </c>
      <c r="H212" s="58" t="n">
        <f aca="false">IF(E212=0,0,IF(F212=0,0,MAX(F212-E212)))</f>
        <v>0</v>
      </c>
      <c r="I212" s="58" t="n">
        <f aca="false">IF(F212=0,0,IF(D212=0,0,MAX(F212-D212)))</f>
        <v>0</v>
      </c>
      <c r="J212" s="2"/>
      <c r="K212" s="59" t="n">
        <f aca="false">C212</f>
        <v>0</v>
      </c>
      <c r="L212" s="57"/>
      <c r="M212" s="69"/>
      <c r="N212" s="69"/>
      <c r="O212" s="58" t="n">
        <f aca="false">IF(L212=0,0,IF(M212=0,0,MAX(M212-L212)))</f>
        <v>0</v>
      </c>
      <c r="P212" s="58" t="n">
        <f aca="false">IF(M212=0,0,IF(N212=0,0,MAX(N212-M212)))</f>
        <v>0</v>
      </c>
      <c r="Q212" s="58" t="n">
        <f aca="false">IF(L212=0,0,IF(N212=0,0,MAX(N212-L212)))</f>
        <v>0</v>
      </c>
      <c r="R212" s="2"/>
      <c r="S212" s="2"/>
      <c r="T212" s="2"/>
      <c r="U212" s="2"/>
      <c r="V212" s="2"/>
      <c r="W212" s="2"/>
      <c r="X212" s="2"/>
      <c r="Y212" s="2"/>
      <c r="Z212" s="2"/>
    </row>
    <row r="213" customFormat="false" ht="15" hidden="false" customHeight="true" outlineLevel="0" collapsed="false">
      <c r="A213" s="53" t="n">
        <v>43</v>
      </c>
      <c r="B213" s="53"/>
      <c r="C213" s="53"/>
      <c r="D213" s="57"/>
      <c r="E213" s="69"/>
      <c r="F213" s="69"/>
      <c r="G213" s="58" t="n">
        <f aca="false">IF(D213=0,0,IF(E213=0,0,MAX(E213-D213)))</f>
        <v>0</v>
      </c>
      <c r="H213" s="58" t="n">
        <f aca="false">IF(E213=0,0,IF(F213=0,0,MAX(F213-E213)))</f>
        <v>0</v>
      </c>
      <c r="I213" s="58" t="n">
        <f aca="false">IF(F213=0,0,IF(D213=0,0,MAX(F213-D213)))</f>
        <v>0</v>
      </c>
      <c r="J213" s="2"/>
      <c r="K213" s="59" t="n">
        <f aca="false">C213</f>
        <v>0</v>
      </c>
      <c r="L213" s="57"/>
      <c r="M213" s="69"/>
      <c r="N213" s="69"/>
      <c r="O213" s="58" t="n">
        <f aca="false">IF(L213=0,0,IF(M213=0,0,MAX(M213-L213)))</f>
        <v>0</v>
      </c>
      <c r="P213" s="58" t="n">
        <f aca="false">IF(M213=0,0,IF(N213=0,0,MAX(N213-M213)))</f>
        <v>0</v>
      </c>
      <c r="Q213" s="58" t="n">
        <f aca="false">IF(L213=0,0,IF(N213=0,0,MAX(N213-L213)))</f>
        <v>0</v>
      </c>
      <c r="R213" s="2"/>
      <c r="S213" s="2"/>
      <c r="T213" s="2"/>
      <c r="U213" s="2"/>
      <c r="V213" s="2"/>
      <c r="W213" s="2"/>
      <c r="X213" s="2"/>
      <c r="Y213" s="2"/>
      <c r="Z213" s="2"/>
    </row>
    <row r="214" customFormat="false" ht="15" hidden="false" customHeight="true" outlineLevel="0" collapsed="false">
      <c r="A214" s="53" t="n">
        <v>44</v>
      </c>
      <c r="B214" s="53"/>
      <c r="C214" s="53"/>
      <c r="D214" s="57"/>
      <c r="E214" s="69"/>
      <c r="F214" s="69"/>
      <c r="G214" s="58" t="n">
        <f aca="false">IF(D214=0,0,IF(E214=0,0,MAX(E214-D214)))</f>
        <v>0</v>
      </c>
      <c r="H214" s="58" t="n">
        <f aca="false">IF(E214=0,0,IF(F214=0,0,MAX(F214-E214)))</f>
        <v>0</v>
      </c>
      <c r="I214" s="58" t="n">
        <f aca="false">IF(F214=0,0,IF(D214=0,0,MAX(F214-D214)))</f>
        <v>0</v>
      </c>
      <c r="J214" s="2"/>
      <c r="K214" s="59" t="n">
        <f aca="false">C214</f>
        <v>0</v>
      </c>
      <c r="L214" s="57"/>
      <c r="M214" s="69"/>
      <c r="N214" s="69"/>
      <c r="O214" s="58" t="n">
        <f aca="false">IF(L214=0,0,IF(M214=0,0,MAX(M214-L214)))</f>
        <v>0</v>
      </c>
      <c r="P214" s="58" t="n">
        <f aca="false">IF(M214=0,0,IF(N214=0,0,MAX(N214-M214)))</f>
        <v>0</v>
      </c>
      <c r="Q214" s="58" t="n">
        <f aca="false">IF(L214=0,0,IF(N214=0,0,MAX(N214-L214)))</f>
        <v>0</v>
      </c>
      <c r="R214" s="2"/>
      <c r="S214" s="2"/>
      <c r="T214" s="2"/>
      <c r="U214" s="2"/>
      <c r="V214" s="2"/>
      <c r="W214" s="2"/>
      <c r="X214" s="2"/>
      <c r="Y214" s="2"/>
      <c r="Z214" s="2"/>
    </row>
    <row r="215" customFormat="false" ht="15" hidden="false" customHeight="true" outlineLevel="0" collapsed="false">
      <c r="A215" s="53" t="n">
        <v>45</v>
      </c>
      <c r="B215" s="53"/>
      <c r="C215" s="53"/>
      <c r="D215" s="57"/>
      <c r="E215" s="69"/>
      <c r="F215" s="69"/>
      <c r="G215" s="58" t="n">
        <f aca="false">IF(D215=0,0,IF(E215=0,0,MAX(E215-D215)))</f>
        <v>0</v>
      </c>
      <c r="H215" s="58" t="n">
        <f aca="false">IF(E215=0,0,IF(F215=0,0,MAX(F215-E215)))</f>
        <v>0</v>
      </c>
      <c r="I215" s="58" t="n">
        <f aca="false">IF(F215=0,0,IF(D215=0,0,MAX(F215-D215)))</f>
        <v>0</v>
      </c>
      <c r="J215" s="2"/>
      <c r="K215" s="59" t="n">
        <f aca="false">C215</f>
        <v>0</v>
      </c>
      <c r="L215" s="57"/>
      <c r="M215" s="69"/>
      <c r="N215" s="69"/>
      <c r="O215" s="58" t="n">
        <f aca="false">IF(L215=0,0,IF(M215=0,0,MAX(M215-L215)))</f>
        <v>0</v>
      </c>
      <c r="P215" s="58" t="n">
        <f aca="false">IF(M215=0,0,IF(N215=0,0,MAX(N215-M215)))</f>
        <v>0</v>
      </c>
      <c r="Q215" s="58" t="n">
        <f aca="false">IF(L215=0,0,IF(N215=0,0,MAX(N215-L215)))</f>
        <v>0</v>
      </c>
      <c r="R215" s="2"/>
      <c r="S215" s="2"/>
      <c r="T215" s="2"/>
      <c r="U215" s="2"/>
      <c r="V215" s="2"/>
      <c r="W215" s="2"/>
      <c r="X215" s="2"/>
      <c r="Y215" s="2"/>
      <c r="Z215" s="2"/>
    </row>
    <row r="216" customFormat="false" ht="15" hidden="false" customHeight="true" outlineLevel="0" collapsed="false">
      <c r="A216" s="53" t="n">
        <v>46</v>
      </c>
      <c r="B216" s="53"/>
      <c r="C216" s="53"/>
      <c r="D216" s="57"/>
      <c r="E216" s="69"/>
      <c r="F216" s="69"/>
      <c r="G216" s="58" t="n">
        <f aca="false">IF(D216=0,0,IF(E216=0,0,MAX(E216-D216)))</f>
        <v>0</v>
      </c>
      <c r="H216" s="58" t="n">
        <f aca="false">IF(E216=0,0,IF(F216=0,0,MAX(F216-E216)))</f>
        <v>0</v>
      </c>
      <c r="I216" s="58" t="n">
        <f aca="false">IF(F216=0,0,IF(D216=0,0,MAX(F216-D216)))</f>
        <v>0</v>
      </c>
      <c r="J216" s="2"/>
      <c r="K216" s="59" t="n">
        <f aca="false">C216</f>
        <v>0</v>
      </c>
      <c r="L216" s="57"/>
      <c r="M216" s="69"/>
      <c r="N216" s="69"/>
      <c r="O216" s="58" t="n">
        <f aca="false">IF(L216=0,0,IF(M216=0,0,MAX(M216-L216)))</f>
        <v>0</v>
      </c>
      <c r="P216" s="58" t="n">
        <f aca="false">IF(M216=0,0,IF(N216=0,0,MAX(N216-M216)))</f>
        <v>0</v>
      </c>
      <c r="Q216" s="58" t="n">
        <f aca="false">IF(L216=0,0,IF(N216=0,0,MAX(N216-L216)))</f>
        <v>0</v>
      </c>
      <c r="R216" s="2"/>
      <c r="S216" s="2"/>
      <c r="T216" s="2"/>
      <c r="U216" s="2"/>
      <c r="V216" s="2"/>
      <c r="W216" s="2"/>
      <c r="X216" s="2"/>
      <c r="Y216" s="2"/>
      <c r="Z216" s="2"/>
    </row>
    <row r="217" customFormat="false" ht="15" hidden="false" customHeight="true" outlineLevel="0" collapsed="false">
      <c r="A217" s="53" t="n">
        <v>47</v>
      </c>
      <c r="B217" s="53"/>
      <c r="C217" s="53"/>
      <c r="D217" s="57"/>
      <c r="E217" s="69"/>
      <c r="F217" s="69"/>
      <c r="G217" s="58" t="n">
        <f aca="false">IF(D217=0,0,IF(E217=0,0,MAX(E217-D217)))</f>
        <v>0</v>
      </c>
      <c r="H217" s="58" t="n">
        <f aca="false">IF(E217=0,0,IF(F217=0,0,MAX(F217-E217)))</f>
        <v>0</v>
      </c>
      <c r="I217" s="58" t="n">
        <f aca="false">IF(F217=0,0,IF(D217=0,0,MAX(F217-D217)))</f>
        <v>0</v>
      </c>
      <c r="J217" s="2"/>
      <c r="K217" s="59" t="n">
        <f aca="false">C217</f>
        <v>0</v>
      </c>
      <c r="L217" s="57"/>
      <c r="M217" s="69"/>
      <c r="N217" s="69"/>
      <c r="O217" s="58" t="n">
        <f aca="false">IF(L217=0,0,IF(M217=0,0,MAX(M217-L217)))</f>
        <v>0</v>
      </c>
      <c r="P217" s="58" t="n">
        <f aca="false">IF(M217=0,0,IF(N217=0,0,MAX(N217-M217)))</f>
        <v>0</v>
      </c>
      <c r="Q217" s="58" t="n">
        <f aca="false">IF(L217=0,0,IF(N217=0,0,MAX(N217-L217)))</f>
        <v>0</v>
      </c>
      <c r="R217" s="2"/>
      <c r="S217" s="2"/>
      <c r="T217" s="2"/>
      <c r="U217" s="2"/>
      <c r="V217" s="2"/>
      <c r="W217" s="2"/>
      <c r="X217" s="2"/>
      <c r="Y217" s="2"/>
      <c r="Z217" s="2"/>
    </row>
    <row r="218" customFormat="false" ht="15" hidden="false" customHeight="true" outlineLevel="0" collapsed="false">
      <c r="A218" s="53" t="n">
        <v>48</v>
      </c>
      <c r="B218" s="53"/>
      <c r="C218" s="53"/>
      <c r="D218" s="57"/>
      <c r="E218" s="69"/>
      <c r="F218" s="69"/>
      <c r="G218" s="58" t="n">
        <f aca="false">IF(D218=0,0,IF(E218=0,0,MAX(E218-D218)))</f>
        <v>0</v>
      </c>
      <c r="H218" s="58" t="n">
        <f aca="false">IF(E218=0,0,IF(F218=0,0,MAX(F218-E218)))</f>
        <v>0</v>
      </c>
      <c r="I218" s="58" t="n">
        <f aca="false">IF(F218=0,0,IF(D218=0,0,MAX(F218-D218)))</f>
        <v>0</v>
      </c>
      <c r="J218" s="2"/>
      <c r="K218" s="59" t="n">
        <f aca="false">C218</f>
        <v>0</v>
      </c>
      <c r="L218" s="57"/>
      <c r="M218" s="69"/>
      <c r="N218" s="69"/>
      <c r="O218" s="58" t="n">
        <f aca="false">IF(L218=0,0,IF(M218=0,0,MAX(M218-L218)))</f>
        <v>0</v>
      </c>
      <c r="P218" s="58" t="n">
        <f aca="false">IF(M218=0,0,IF(N218=0,0,MAX(N218-M218)))</f>
        <v>0</v>
      </c>
      <c r="Q218" s="58" t="n">
        <f aca="false">IF(L218=0,0,IF(N218=0,0,MAX(N218-L218)))</f>
        <v>0</v>
      </c>
      <c r="R218" s="2"/>
      <c r="S218" s="2"/>
      <c r="T218" s="2"/>
      <c r="U218" s="2"/>
      <c r="V218" s="2"/>
      <c r="W218" s="2"/>
      <c r="X218" s="2"/>
      <c r="Y218" s="2"/>
      <c r="Z218" s="2"/>
    </row>
    <row r="219" customFormat="false" ht="15" hidden="false" customHeight="true" outlineLevel="0" collapsed="false">
      <c r="A219" s="53" t="n">
        <v>49</v>
      </c>
      <c r="B219" s="53"/>
      <c r="C219" s="53"/>
      <c r="D219" s="57"/>
      <c r="E219" s="69"/>
      <c r="F219" s="69"/>
      <c r="G219" s="58" t="n">
        <f aca="false">IF(D219=0,0,IF(E219=0,0,MAX(E219-D219)))</f>
        <v>0</v>
      </c>
      <c r="H219" s="58" t="n">
        <f aca="false">IF(E219=0,0,IF(F219=0,0,MAX(F219-E219)))</f>
        <v>0</v>
      </c>
      <c r="I219" s="58" t="n">
        <f aca="false">IF(F219=0,0,IF(D219=0,0,MAX(F219-D219)))</f>
        <v>0</v>
      </c>
      <c r="J219" s="2"/>
      <c r="K219" s="59" t="n">
        <f aca="false">C219</f>
        <v>0</v>
      </c>
      <c r="L219" s="57"/>
      <c r="M219" s="69"/>
      <c r="N219" s="69"/>
      <c r="O219" s="58" t="n">
        <f aca="false">IF(L219=0,0,IF(M219=0,0,MAX(M219-L219)))</f>
        <v>0</v>
      </c>
      <c r="P219" s="58" t="n">
        <f aca="false">IF(M219=0,0,IF(N219=0,0,MAX(N219-M219)))</f>
        <v>0</v>
      </c>
      <c r="Q219" s="58" t="n">
        <f aca="false">IF(L219=0,0,IF(N219=0,0,MAX(N219-L219)))</f>
        <v>0</v>
      </c>
      <c r="R219" s="2"/>
      <c r="S219" s="2"/>
      <c r="T219" s="2"/>
      <c r="U219" s="2"/>
      <c r="V219" s="2"/>
      <c r="W219" s="2"/>
      <c r="X219" s="2"/>
      <c r="Y219" s="2"/>
      <c r="Z219" s="2"/>
    </row>
    <row r="220" customFormat="false" ht="15" hidden="false" customHeight="true" outlineLevel="0" collapsed="false">
      <c r="A220" s="53" t="n">
        <v>50</v>
      </c>
      <c r="B220" s="53"/>
      <c r="C220" s="53"/>
      <c r="D220" s="57"/>
      <c r="E220" s="69"/>
      <c r="F220" s="69"/>
      <c r="G220" s="58" t="n">
        <f aca="false">IF(D220=0,0,IF(E220=0,0,MAX(E220-D220)))</f>
        <v>0</v>
      </c>
      <c r="H220" s="58" t="n">
        <f aca="false">IF(E220=0,0,IF(F220=0,0,MAX(F220-E220)))</f>
        <v>0</v>
      </c>
      <c r="I220" s="58" t="n">
        <f aca="false">IF(F220=0,0,IF(D220=0,0,MAX(F220-D220)))</f>
        <v>0</v>
      </c>
      <c r="J220" s="2"/>
      <c r="K220" s="59" t="n">
        <f aca="false">C220</f>
        <v>0</v>
      </c>
      <c r="L220" s="57"/>
      <c r="M220" s="69"/>
      <c r="N220" s="69"/>
      <c r="O220" s="58" t="n">
        <f aca="false">IF(L220=0,0,IF(M220=0,0,MAX(M220-L220)))</f>
        <v>0</v>
      </c>
      <c r="P220" s="58" t="n">
        <f aca="false">IF(M220=0,0,IF(N220=0,0,MAX(N220-M220)))</f>
        <v>0</v>
      </c>
      <c r="Q220" s="58" t="n">
        <f aca="false">IF(L220=0,0,IF(N220=0,0,MAX(N220-L220)))</f>
        <v>0</v>
      </c>
      <c r="R220" s="2"/>
      <c r="S220" s="2"/>
      <c r="T220" s="2"/>
      <c r="U220" s="2"/>
      <c r="V220" s="2"/>
      <c r="W220" s="2"/>
      <c r="X220" s="2"/>
      <c r="Y220" s="2"/>
      <c r="Z220" s="2"/>
    </row>
    <row r="221" customFormat="false" ht="15" hidden="false" customHeight="true" outlineLevel="0" collapsed="false">
      <c r="A221" s="2"/>
      <c r="B221" s="2"/>
      <c r="C221" s="2"/>
      <c r="D221" s="93"/>
      <c r="E221" s="93"/>
      <c r="F221" s="93"/>
      <c r="G221" s="94"/>
      <c r="H221" s="94"/>
      <c r="I221" s="94"/>
      <c r="J221" s="2"/>
      <c r="K221" s="2"/>
      <c r="L221" s="93"/>
      <c r="M221" s="93"/>
      <c r="N221" s="93"/>
      <c r="O221" s="94"/>
      <c r="P221" s="94"/>
      <c r="Q221" s="94"/>
      <c r="R221" s="2"/>
      <c r="S221" s="2"/>
      <c r="T221" s="2"/>
      <c r="U221" s="2"/>
      <c r="V221" s="2"/>
      <c r="W221" s="2"/>
      <c r="X221" s="2"/>
      <c r="Y221" s="2"/>
      <c r="Z221" s="2"/>
    </row>
    <row r="222" customFormat="false" ht="15" hidden="false" customHeight="true" outlineLevel="0" collapsed="false">
      <c r="A222" s="2"/>
      <c r="B222" s="2"/>
      <c r="C222" s="2"/>
      <c r="D222" s="93"/>
      <c r="E222" s="93"/>
      <c r="F222" s="93"/>
      <c r="G222" s="70"/>
      <c r="H222" s="70"/>
      <c r="I222" s="70"/>
      <c r="J222" s="2"/>
      <c r="K222" s="2"/>
      <c r="L222" s="93"/>
      <c r="M222" s="93"/>
      <c r="N222" s="93"/>
      <c r="O222" s="70"/>
      <c r="P222" s="70"/>
      <c r="Q222" s="70"/>
      <c r="R222" s="2"/>
      <c r="S222" s="2"/>
      <c r="T222" s="2"/>
      <c r="U222" s="2"/>
      <c r="V222" s="2"/>
      <c r="W222" s="2"/>
      <c r="X222" s="2"/>
      <c r="Y222" s="2"/>
      <c r="Z222" s="2"/>
    </row>
    <row r="223" customFormat="false" ht="15" hidden="false" customHeight="false" outlineLevel="0" collapsed="false">
      <c r="D223" s="93"/>
      <c r="E223" s="93"/>
      <c r="F223" s="93"/>
      <c r="J223" s="2"/>
      <c r="K223" s="2"/>
      <c r="L223" s="93"/>
      <c r="M223" s="93"/>
      <c r="N223" s="93"/>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3"/>
      <c r="D248" s="3"/>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3"/>
      <c r="D249" s="3"/>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3"/>
      <c r="D250" s="3"/>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3"/>
      <c r="D251" s="3"/>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3"/>
      <c r="D252" s="3"/>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3"/>
      <c r="D253" s="3"/>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3"/>
      <c r="D254" s="3"/>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3"/>
      <c r="D255" s="3"/>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3"/>
      <c r="D256" s="3"/>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3"/>
      <c r="D257" s="3"/>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3"/>
      <c r="D258" s="3"/>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3"/>
      <c r="D259" s="3"/>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3"/>
      <c r="D260" s="3"/>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3"/>
      <c r="D261" s="3"/>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3"/>
      <c r="D262" s="3"/>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3"/>
      <c r="D263" s="3"/>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3"/>
      <c r="D264" s="3"/>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3"/>
      <c r="D265" s="3"/>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3"/>
      <c r="D266" s="3"/>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3"/>
      <c r="D267" s="3"/>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3"/>
      <c r="D268" s="3"/>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3"/>
      <c r="D269" s="3"/>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3"/>
      <c r="D270" s="3"/>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3"/>
      <c r="D271" s="3"/>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3"/>
      <c r="D272" s="3"/>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3"/>
      <c r="D273" s="3"/>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3"/>
      <c r="D274" s="3"/>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3"/>
      <c r="D275" s="3"/>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3"/>
      <c r="D276" s="3"/>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3"/>
      <c r="D277" s="3"/>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3"/>
      <c r="D278" s="3"/>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3"/>
      <c r="D279" s="3"/>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3"/>
      <c r="D280" s="3"/>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3"/>
      <c r="D281" s="3"/>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3"/>
      <c r="D282" s="3"/>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3"/>
      <c r="D283" s="3"/>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3"/>
      <c r="D284" s="3"/>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3"/>
      <c r="D285" s="3"/>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3"/>
      <c r="D286" s="3"/>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3"/>
      <c r="D287" s="3"/>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3"/>
      <c r="D288" s="3"/>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3"/>
      <c r="D289" s="3"/>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3"/>
      <c r="D290" s="3"/>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3"/>
      <c r="D291" s="3"/>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3"/>
      <c r="D292" s="3"/>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3"/>
      <c r="D293" s="3"/>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3"/>
      <c r="D294" s="3"/>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3"/>
      <c r="D295" s="3"/>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3"/>
      <c r="D296" s="3"/>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3"/>
      <c r="D297" s="3"/>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3"/>
      <c r="D298" s="3"/>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3"/>
      <c r="D299" s="3"/>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3"/>
      <c r="D300" s="3"/>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3"/>
      <c r="D301" s="3"/>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3"/>
      <c r="D302" s="3"/>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3"/>
      <c r="D303" s="3"/>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3"/>
      <c r="D304" s="3"/>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3"/>
      <c r="D305" s="3"/>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3"/>
      <c r="D306" s="3"/>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3"/>
      <c r="D307" s="3"/>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3"/>
      <c r="D308" s="3"/>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3"/>
      <c r="D309" s="3"/>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3"/>
      <c r="D310" s="3"/>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3"/>
      <c r="D311" s="3"/>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3"/>
      <c r="D312" s="3"/>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3"/>
      <c r="D313" s="3"/>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3"/>
      <c r="D314" s="3"/>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3"/>
      <c r="D315" s="3"/>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3"/>
      <c r="D316" s="3"/>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3"/>
      <c r="D317" s="3"/>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3"/>
      <c r="D318" s="3"/>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3"/>
      <c r="D319" s="3"/>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3"/>
      <c r="D320" s="3"/>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3"/>
      <c r="D321" s="3"/>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3"/>
      <c r="D322" s="3"/>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3"/>
      <c r="D323" s="3"/>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3"/>
      <c r="D324" s="3"/>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3"/>
      <c r="D325" s="3"/>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3"/>
      <c r="D326" s="3"/>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3"/>
      <c r="D327" s="3"/>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3"/>
      <c r="D328" s="3"/>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3"/>
      <c r="D329" s="3"/>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3"/>
      <c r="D330" s="3"/>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3"/>
      <c r="D331" s="3"/>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3"/>
      <c r="D332" s="3"/>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3"/>
      <c r="D333" s="3"/>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3"/>
      <c r="D334" s="3"/>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3"/>
      <c r="D335" s="3"/>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3"/>
      <c r="D336" s="3"/>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3"/>
      <c r="D337" s="3"/>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3"/>
      <c r="D338" s="3"/>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3"/>
      <c r="D339" s="3"/>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3"/>
      <c r="D340" s="3"/>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3"/>
      <c r="D341" s="3"/>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3"/>
      <c r="D342" s="3"/>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3"/>
      <c r="D343" s="3"/>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3"/>
      <c r="D344" s="3"/>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3"/>
      <c r="D345" s="3"/>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3"/>
      <c r="D346" s="3"/>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3"/>
      <c r="D347" s="3"/>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3"/>
      <c r="D348" s="3"/>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3"/>
      <c r="D349" s="3"/>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3"/>
      <c r="D350" s="3"/>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3"/>
      <c r="D351" s="3"/>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3"/>
      <c r="D352" s="3"/>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3"/>
      <c r="D353" s="3"/>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3"/>
      <c r="D354" s="3"/>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3"/>
      <c r="D355" s="3"/>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3"/>
      <c r="D356" s="3"/>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3"/>
      <c r="D357" s="3"/>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3"/>
      <c r="D358" s="3"/>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3"/>
      <c r="D359" s="3"/>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3"/>
      <c r="D360" s="3"/>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3"/>
      <c r="D361" s="3"/>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3"/>
      <c r="D362" s="3"/>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3"/>
      <c r="D363" s="3"/>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3"/>
      <c r="D364" s="3"/>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3"/>
      <c r="D365" s="3"/>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3"/>
      <c r="D366" s="3"/>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3"/>
      <c r="D367" s="3"/>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3"/>
      <c r="D368" s="3"/>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3"/>
      <c r="D369" s="3"/>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3"/>
      <c r="D370" s="3"/>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3"/>
      <c r="D371" s="3"/>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3"/>
      <c r="D372" s="3"/>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3"/>
      <c r="D373" s="3"/>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3"/>
      <c r="D374" s="3"/>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3"/>
      <c r="D375" s="3"/>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3"/>
      <c r="D376" s="3"/>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3"/>
      <c r="D377" s="3"/>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3"/>
      <c r="D378" s="3"/>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3"/>
      <c r="D379" s="3"/>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3"/>
      <c r="D380" s="3"/>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3"/>
      <c r="D381" s="3"/>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3"/>
      <c r="D382" s="3"/>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3"/>
      <c r="D383" s="3"/>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3"/>
      <c r="D384" s="3"/>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3"/>
      <c r="D385" s="3"/>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3"/>
      <c r="D386" s="3"/>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3"/>
      <c r="D387" s="3"/>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3"/>
      <c r="D388" s="3"/>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3"/>
      <c r="D389" s="3"/>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3"/>
      <c r="D390" s="3"/>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3"/>
      <c r="D391" s="3"/>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3"/>
      <c r="D392" s="3"/>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3"/>
      <c r="D393" s="3"/>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3"/>
      <c r="D394" s="3"/>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3"/>
      <c r="D395" s="3"/>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3"/>
      <c r="D396" s="3"/>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3"/>
      <c r="D397" s="3"/>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3"/>
      <c r="D398" s="3"/>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3"/>
      <c r="D399" s="3"/>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3"/>
      <c r="D400" s="3"/>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3"/>
      <c r="D401" s="3"/>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3"/>
      <c r="D402" s="3"/>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3"/>
      <c r="D403" s="3"/>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3"/>
      <c r="D404" s="3"/>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3"/>
      <c r="D405" s="3"/>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3"/>
      <c r="D406" s="3"/>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3"/>
      <c r="D407" s="3"/>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3"/>
      <c r="D408" s="3"/>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3"/>
      <c r="D409" s="3"/>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3"/>
      <c r="D410" s="3"/>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3"/>
      <c r="D411" s="3"/>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3"/>
      <c r="D412" s="3"/>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3"/>
      <c r="D413" s="3"/>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3"/>
      <c r="D414" s="3"/>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3"/>
      <c r="D415" s="3"/>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3"/>
      <c r="D416" s="3"/>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3"/>
      <c r="D417" s="3"/>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3"/>
      <c r="D418" s="3"/>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3"/>
      <c r="D419" s="3"/>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3"/>
      <c r="D420" s="3"/>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3"/>
      <c r="D421" s="3"/>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3"/>
      <c r="D422" s="3"/>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3"/>
      <c r="D423" s="3"/>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3"/>
      <c r="D424" s="3"/>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3"/>
      <c r="D425" s="3"/>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3"/>
      <c r="D426" s="3"/>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3"/>
      <c r="D427" s="3"/>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3"/>
      <c r="D428" s="3"/>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3"/>
      <c r="D429" s="3"/>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3"/>
      <c r="D430" s="3"/>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3"/>
      <c r="D431" s="3"/>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3"/>
      <c r="D432" s="3"/>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3"/>
      <c r="D433" s="3"/>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3"/>
      <c r="D434" s="3"/>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3"/>
      <c r="D435" s="3"/>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3"/>
      <c r="D436" s="3"/>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3"/>
      <c r="D437" s="3"/>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3"/>
      <c r="D438" s="3"/>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3"/>
      <c r="D439" s="3"/>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3"/>
      <c r="D440" s="3"/>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3"/>
      <c r="D441" s="3"/>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3"/>
      <c r="D442" s="3"/>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3"/>
      <c r="D443" s="3"/>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3"/>
      <c r="D444" s="3"/>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3"/>
      <c r="D445" s="3"/>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3"/>
      <c r="D446" s="3"/>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3"/>
      <c r="D447" s="3"/>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3"/>
      <c r="D448" s="3"/>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3"/>
      <c r="D449" s="3"/>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3"/>
      <c r="D450" s="3"/>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3"/>
      <c r="D451" s="3"/>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3"/>
      <c r="D452" s="3"/>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3"/>
      <c r="D453" s="3"/>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3"/>
      <c r="D454" s="3"/>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3"/>
      <c r="D455" s="3"/>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3"/>
      <c r="D456" s="3"/>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3"/>
      <c r="D457" s="3"/>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3"/>
      <c r="D458" s="3"/>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3"/>
      <c r="D459" s="3"/>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3"/>
      <c r="D460" s="3"/>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3"/>
      <c r="D461" s="3"/>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3"/>
      <c r="D462" s="3"/>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3"/>
      <c r="D463" s="3"/>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3"/>
      <c r="D464" s="3"/>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3"/>
      <c r="D465" s="3"/>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3"/>
      <c r="D466" s="3"/>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3"/>
      <c r="D467" s="3"/>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3"/>
      <c r="D468" s="3"/>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3"/>
      <c r="D469" s="3"/>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3"/>
      <c r="D470" s="3"/>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3"/>
      <c r="D471" s="3"/>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3"/>
      <c r="D472" s="3"/>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3"/>
      <c r="D473" s="3"/>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3"/>
      <c r="D474" s="3"/>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3"/>
      <c r="D475" s="3"/>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3"/>
      <c r="D476" s="3"/>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3"/>
      <c r="D477" s="3"/>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3"/>
      <c r="D478" s="3"/>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3"/>
      <c r="D479" s="3"/>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3"/>
      <c r="D480" s="3"/>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3"/>
      <c r="D481" s="3"/>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3"/>
      <c r="D482" s="3"/>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3"/>
      <c r="D483" s="3"/>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3"/>
      <c r="D484" s="3"/>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3"/>
      <c r="D485" s="3"/>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3"/>
      <c r="D486" s="3"/>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3"/>
      <c r="D487" s="3"/>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3"/>
      <c r="D488" s="3"/>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3"/>
      <c r="D489" s="3"/>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3"/>
      <c r="D490" s="3"/>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3"/>
      <c r="D491" s="3"/>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3"/>
      <c r="D492" s="3"/>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3"/>
      <c r="D493" s="3"/>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3"/>
      <c r="D494" s="3"/>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3"/>
      <c r="D495" s="3"/>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3"/>
      <c r="D496" s="3"/>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3"/>
      <c r="D497" s="3"/>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3"/>
      <c r="D498" s="3"/>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3"/>
      <c r="D499" s="3"/>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3"/>
      <c r="D500" s="3"/>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3"/>
      <c r="D501" s="3"/>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3"/>
      <c r="D502" s="3"/>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3"/>
      <c r="D503" s="3"/>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3"/>
      <c r="D504" s="3"/>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3"/>
      <c r="D505" s="3"/>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3"/>
      <c r="D506" s="3"/>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3"/>
      <c r="D507" s="3"/>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3"/>
      <c r="D508" s="3"/>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3"/>
      <c r="D509" s="3"/>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3"/>
      <c r="D510" s="3"/>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3"/>
      <c r="D511" s="3"/>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3"/>
      <c r="D512" s="3"/>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3"/>
      <c r="D513" s="3"/>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3"/>
      <c r="D514" s="3"/>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3"/>
      <c r="D515" s="3"/>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3"/>
      <c r="D516" s="3"/>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3"/>
      <c r="D517" s="3"/>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3"/>
      <c r="D518" s="3"/>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3"/>
      <c r="D519" s="3"/>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3"/>
      <c r="D520" s="3"/>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3"/>
      <c r="D521" s="3"/>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3"/>
      <c r="D522" s="3"/>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3"/>
      <c r="D523" s="3"/>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3"/>
      <c r="D524" s="3"/>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3"/>
      <c r="D525" s="3"/>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3"/>
      <c r="D526" s="3"/>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3"/>
      <c r="D527" s="3"/>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3"/>
      <c r="D528" s="3"/>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3"/>
      <c r="D529" s="3"/>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3"/>
      <c r="D530" s="3"/>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3"/>
      <c r="D531" s="3"/>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3"/>
      <c r="D532" s="3"/>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3"/>
      <c r="D533" s="3"/>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3"/>
      <c r="D534" s="3"/>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3"/>
      <c r="D535" s="3"/>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3"/>
      <c r="D536" s="3"/>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3"/>
      <c r="D537" s="3"/>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3"/>
      <c r="D538" s="3"/>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3"/>
      <c r="D539" s="3"/>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3"/>
      <c r="D540" s="3"/>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3"/>
      <c r="D541" s="3"/>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3"/>
      <c r="D542" s="3"/>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3"/>
      <c r="D543" s="3"/>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3"/>
      <c r="D544" s="3"/>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3"/>
      <c r="D545" s="3"/>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3"/>
      <c r="D546" s="3"/>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3"/>
      <c r="D547" s="3"/>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3"/>
      <c r="D548" s="3"/>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3"/>
      <c r="D549" s="3"/>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3"/>
      <c r="D550" s="3"/>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3"/>
      <c r="D551" s="3"/>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3"/>
      <c r="D552" s="3"/>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3"/>
      <c r="D553" s="3"/>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3"/>
      <c r="D554" s="3"/>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3"/>
      <c r="D555" s="3"/>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3"/>
      <c r="D556" s="3"/>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3"/>
      <c r="D557" s="3"/>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3"/>
      <c r="D558" s="3"/>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3"/>
      <c r="D559" s="3"/>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3"/>
      <c r="D560" s="3"/>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3"/>
      <c r="D561" s="3"/>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3"/>
      <c r="D562" s="3"/>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3"/>
      <c r="D563" s="3"/>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3"/>
      <c r="D564" s="3"/>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3"/>
      <c r="D565" s="3"/>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3"/>
      <c r="D566" s="3"/>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3"/>
      <c r="D567" s="3"/>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3"/>
      <c r="D568" s="3"/>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3"/>
      <c r="D569" s="3"/>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3"/>
      <c r="D570" s="3"/>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3"/>
      <c r="D571" s="3"/>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3"/>
      <c r="D572" s="3"/>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3"/>
      <c r="D573" s="3"/>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3"/>
      <c r="D574" s="3"/>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3"/>
      <c r="D575" s="3"/>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3"/>
      <c r="D576" s="3"/>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3"/>
      <c r="D577" s="3"/>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3"/>
      <c r="D578" s="3"/>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3"/>
      <c r="D579" s="3"/>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3"/>
      <c r="D580" s="3"/>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3"/>
      <c r="D581" s="3"/>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3"/>
      <c r="D582" s="3"/>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3"/>
      <c r="D583" s="3"/>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3"/>
      <c r="D584" s="3"/>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3"/>
      <c r="D585" s="3"/>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3"/>
      <c r="D586" s="3"/>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3"/>
      <c r="D587" s="3"/>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3"/>
      <c r="D588" s="3"/>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3"/>
      <c r="D589" s="3"/>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3"/>
      <c r="D590" s="3"/>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3"/>
      <c r="D591" s="3"/>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3"/>
      <c r="D592" s="3"/>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3"/>
      <c r="D593" s="3"/>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3"/>
      <c r="D594" s="3"/>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3"/>
      <c r="D595" s="3"/>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3"/>
      <c r="D596" s="3"/>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3"/>
      <c r="D597" s="3"/>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3"/>
      <c r="D598" s="3"/>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3"/>
      <c r="D599" s="3"/>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3"/>
      <c r="D600" s="3"/>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3"/>
      <c r="D601" s="3"/>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3"/>
      <c r="D602" s="3"/>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3"/>
      <c r="D603" s="3"/>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3"/>
      <c r="D604" s="3"/>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3"/>
      <c r="D605" s="3"/>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3"/>
      <c r="D606" s="3"/>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3"/>
      <c r="D607" s="3"/>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3"/>
      <c r="D608" s="3"/>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3"/>
      <c r="D609" s="3"/>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3"/>
      <c r="D610" s="3"/>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3"/>
      <c r="D611" s="3"/>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3"/>
      <c r="D612" s="3"/>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3"/>
      <c r="D613" s="3"/>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3"/>
      <c r="D614" s="3"/>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3"/>
      <c r="D615" s="3"/>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3"/>
      <c r="D616" s="3"/>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3"/>
      <c r="D617" s="3"/>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3"/>
      <c r="D618" s="3"/>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3"/>
      <c r="D619" s="3"/>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3"/>
      <c r="D620" s="3"/>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3"/>
      <c r="D621" s="3"/>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3"/>
      <c r="D622" s="3"/>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3"/>
      <c r="D623" s="3"/>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3"/>
      <c r="D624" s="3"/>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3"/>
      <c r="D625" s="3"/>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3"/>
      <c r="D626" s="3"/>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3"/>
      <c r="D627" s="3"/>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3"/>
      <c r="D628" s="3"/>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3"/>
      <c r="D629" s="3"/>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3"/>
      <c r="D630" s="3"/>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3"/>
      <c r="D631" s="3"/>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3"/>
      <c r="D632" s="3"/>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3"/>
      <c r="D633" s="3"/>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3"/>
      <c r="D634" s="3"/>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3"/>
      <c r="D635" s="3"/>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3"/>
      <c r="D636" s="3"/>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3"/>
      <c r="D637" s="3"/>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3"/>
      <c r="D638" s="3"/>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3"/>
      <c r="D639" s="3"/>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3"/>
      <c r="D640" s="3"/>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3"/>
      <c r="D641" s="3"/>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3"/>
      <c r="D642" s="3"/>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3"/>
      <c r="D643" s="3"/>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3"/>
      <c r="D644" s="3"/>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3"/>
      <c r="D645" s="3"/>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3"/>
      <c r="D646" s="3"/>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3"/>
      <c r="D647" s="3"/>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3"/>
      <c r="D648" s="3"/>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3"/>
      <c r="D649" s="3"/>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3"/>
      <c r="D650" s="3"/>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3"/>
      <c r="D651" s="3"/>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3"/>
      <c r="D652" s="3"/>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3"/>
      <c r="D653" s="3"/>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3"/>
      <c r="D654" s="3"/>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3"/>
      <c r="D655" s="3"/>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3"/>
      <c r="D656" s="3"/>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3"/>
      <c r="D657" s="3"/>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3"/>
      <c r="D658" s="3"/>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3"/>
      <c r="D659" s="3"/>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3"/>
      <c r="D660" s="3"/>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3"/>
      <c r="D661" s="3"/>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3"/>
      <c r="D662" s="3"/>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3"/>
      <c r="D663" s="3"/>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3"/>
      <c r="D664" s="3"/>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3"/>
      <c r="D665" s="3"/>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3"/>
      <c r="D666" s="3"/>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3"/>
      <c r="D667" s="3"/>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3"/>
      <c r="D668" s="3"/>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3"/>
      <c r="D669" s="3"/>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3"/>
      <c r="D670" s="3"/>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3"/>
      <c r="D671" s="3"/>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3"/>
      <c r="D672" s="3"/>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3"/>
      <c r="D673" s="3"/>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3"/>
      <c r="D674" s="3"/>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3"/>
      <c r="D675" s="3"/>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3"/>
      <c r="D676" s="3"/>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3"/>
      <c r="D677" s="3"/>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3"/>
      <c r="D678" s="3"/>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3"/>
      <c r="D679" s="3"/>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3"/>
      <c r="D680" s="3"/>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3"/>
      <c r="D681" s="3"/>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3"/>
      <c r="D682" s="3"/>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3"/>
      <c r="D683" s="3"/>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3"/>
      <c r="D684" s="3"/>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3"/>
      <c r="D685" s="3"/>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3"/>
      <c r="D686" s="3"/>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3"/>
      <c r="D687" s="3"/>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3"/>
      <c r="D688" s="3"/>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3"/>
      <c r="D689" s="3"/>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3"/>
      <c r="D690" s="3"/>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3"/>
      <c r="D691" s="3"/>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3"/>
      <c r="D692" s="3"/>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3"/>
      <c r="D693" s="3"/>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3"/>
      <c r="D694" s="3"/>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3"/>
      <c r="D695" s="3"/>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3"/>
      <c r="D696" s="3"/>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3"/>
      <c r="D697" s="3"/>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3"/>
      <c r="D698" s="3"/>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3"/>
      <c r="D699" s="3"/>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3"/>
      <c r="D700" s="3"/>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3"/>
      <c r="D701" s="3"/>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3"/>
      <c r="D702" s="3"/>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3"/>
      <c r="D703" s="3"/>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3"/>
      <c r="D704" s="3"/>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3"/>
      <c r="D705" s="3"/>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3"/>
      <c r="D706" s="3"/>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3"/>
      <c r="D707" s="3"/>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3"/>
      <c r="D708" s="3"/>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3"/>
      <c r="D709" s="3"/>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3"/>
      <c r="D710" s="3"/>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3"/>
      <c r="D711" s="3"/>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3"/>
      <c r="D712" s="3"/>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3"/>
      <c r="D713" s="3"/>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3"/>
      <c r="D714" s="3"/>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3"/>
      <c r="D715" s="3"/>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3"/>
      <c r="D716" s="3"/>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3"/>
      <c r="D717" s="3"/>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3"/>
      <c r="D718" s="3"/>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3"/>
      <c r="D719" s="3"/>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3"/>
      <c r="D720" s="3"/>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3"/>
      <c r="D721" s="3"/>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3"/>
      <c r="D722" s="3"/>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3"/>
      <c r="D723" s="3"/>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3"/>
      <c r="D724" s="3"/>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3"/>
      <c r="D725" s="3"/>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3"/>
      <c r="D726" s="3"/>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3"/>
      <c r="D727" s="3"/>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3"/>
      <c r="D728" s="3"/>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3"/>
      <c r="D729" s="3"/>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3"/>
      <c r="D730" s="3"/>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3"/>
      <c r="D731" s="3"/>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3"/>
      <c r="D732" s="3"/>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3"/>
      <c r="D733" s="3"/>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3"/>
      <c r="D734" s="3"/>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3"/>
      <c r="D735" s="3"/>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3"/>
      <c r="D736" s="3"/>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3"/>
      <c r="D737" s="3"/>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3"/>
      <c r="D738" s="3"/>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3"/>
      <c r="D739" s="3"/>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3"/>
      <c r="D740" s="3"/>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3"/>
      <c r="D741" s="3"/>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3"/>
      <c r="D742" s="3"/>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3"/>
      <c r="D743" s="3"/>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3"/>
      <c r="D744" s="3"/>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3"/>
      <c r="D745" s="3"/>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3"/>
      <c r="D746" s="3"/>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3"/>
      <c r="D747" s="3"/>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3"/>
      <c r="D748" s="3"/>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3"/>
      <c r="D749" s="3"/>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3"/>
      <c r="D750" s="3"/>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3"/>
      <c r="D751" s="3"/>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3"/>
      <c r="D752" s="3"/>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3"/>
      <c r="D753" s="3"/>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3"/>
      <c r="D754" s="3"/>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3"/>
      <c r="D755" s="3"/>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3"/>
      <c r="D756" s="3"/>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3"/>
      <c r="D757" s="3"/>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3"/>
      <c r="D758" s="3"/>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3"/>
      <c r="D759" s="3"/>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3"/>
      <c r="D760" s="3"/>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3"/>
      <c r="D761" s="3"/>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3"/>
      <c r="D762" s="3"/>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3"/>
      <c r="D763" s="3"/>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3"/>
      <c r="D764" s="3"/>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3"/>
      <c r="D765" s="3"/>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3"/>
      <c r="D766" s="3"/>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3"/>
      <c r="D767" s="3"/>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3"/>
      <c r="D768" s="3"/>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3"/>
      <c r="D769" s="3"/>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3"/>
      <c r="D770" s="3"/>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3"/>
      <c r="D771" s="3"/>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3"/>
      <c r="D772" s="3"/>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3"/>
      <c r="D773" s="3"/>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3"/>
      <c r="D774" s="3"/>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3"/>
      <c r="D775" s="3"/>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3"/>
      <c r="D776" s="3"/>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3"/>
      <c r="D777" s="3"/>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3"/>
      <c r="D778" s="3"/>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3"/>
      <c r="D779" s="3"/>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3"/>
      <c r="D780" s="3"/>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3"/>
      <c r="D781" s="3"/>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3"/>
      <c r="D782" s="3"/>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3"/>
      <c r="D783" s="3"/>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3"/>
      <c r="D784" s="3"/>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3"/>
      <c r="D785" s="3"/>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3"/>
      <c r="D786" s="3"/>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3"/>
      <c r="D787" s="3"/>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3"/>
      <c r="D788" s="3"/>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3"/>
      <c r="D789" s="3"/>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3"/>
      <c r="D790" s="3"/>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3"/>
      <c r="D791" s="3"/>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3"/>
      <c r="D792" s="3"/>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3"/>
      <c r="D793" s="3"/>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3"/>
      <c r="D794" s="3"/>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3"/>
      <c r="D795" s="3"/>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3"/>
      <c r="D796" s="3"/>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3"/>
      <c r="D797" s="3"/>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3"/>
      <c r="D798" s="3"/>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3"/>
      <c r="D799" s="3"/>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3"/>
      <c r="D800" s="3"/>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3"/>
      <c r="D801" s="3"/>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3"/>
      <c r="D802" s="3"/>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3"/>
      <c r="D803" s="3"/>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3"/>
      <c r="D804" s="3"/>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3"/>
      <c r="D805" s="3"/>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3"/>
      <c r="D806" s="3"/>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3"/>
      <c r="D807" s="3"/>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3"/>
      <c r="D808" s="3"/>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3"/>
      <c r="D809" s="3"/>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3"/>
      <c r="D810" s="3"/>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3"/>
      <c r="D811" s="3"/>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3"/>
      <c r="D812" s="3"/>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3"/>
      <c r="D813" s="3"/>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3"/>
      <c r="D814" s="3"/>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3"/>
      <c r="D815" s="3"/>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3"/>
      <c r="D816" s="3"/>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3"/>
      <c r="D817" s="3"/>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3"/>
      <c r="D818" s="3"/>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3"/>
      <c r="D819" s="3"/>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3"/>
      <c r="D820" s="3"/>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3"/>
      <c r="D821" s="3"/>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3"/>
      <c r="D822" s="3"/>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3"/>
      <c r="D823" s="3"/>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3"/>
      <c r="D824" s="3"/>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3"/>
      <c r="D825" s="3"/>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3"/>
      <c r="D826" s="3"/>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3"/>
      <c r="D827" s="3"/>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3"/>
      <c r="D828" s="3"/>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3"/>
      <c r="D829" s="3"/>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3"/>
      <c r="D830" s="3"/>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3"/>
      <c r="D831" s="3"/>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3"/>
      <c r="D832" s="3"/>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3"/>
      <c r="D833" s="3"/>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3"/>
      <c r="D834" s="3"/>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3"/>
      <c r="D835" s="3"/>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3"/>
      <c r="D836" s="3"/>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3"/>
      <c r="D837" s="3"/>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3"/>
      <c r="D838" s="3"/>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3"/>
      <c r="D839" s="3"/>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3"/>
      <c r="D840" s="3"/>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3"/>
      <c r="D841" s="3"/>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3"/>
      <c r="D842" s="3"/>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3"/>
      <c r="D843" s="3"/>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3"/>
      <c r="D844" s="3"/>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3"/>
      <c r="D845" s="3"/>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3"/>
      <c r="D846" s="3"/>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3"/>
      <c r="D847" s="3"/>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3"/>
      <c r="D848" s="3"/>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3"/>
      <c r="D849" s="3"/>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3"/>
      <c r="D850" s="3"/>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3"/>
      <c r="D851" s="3"/>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3"/>
      <c r="D852" s="3"/>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3"/>
      <c r="D853" s="3"/>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3"/>
      <c r="D854" s="3"/>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3"/>
      <c r="D855" s="3"/>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3"/>
      <c r="D856" s="3"/>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3"/>
      <c r="D857" s="3"/>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3"/>
      <c r="D858" s="3"/>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3"/>
      <c r="D859" s="3"/>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3"/>
      <c r="D860" s="3"/>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3"/>
      <c r="D861" s="3"/>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3"/>
      <c r="D862" s="3"/>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3"/>
      <c r="D863" s="3"/>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3"/>
      <c r="D864" s="3"/>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3"/>
      <c r="D865" s="3"/>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3"/>
      <c r="D866" s="3"/>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3"/>
      <c r="D867" s="3"/>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3"/>
      <c r="D868" s="3"/>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3"/>
      <c r="D869" s="3"/>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3"/>
      <c r="D870" s="3"/>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3"/>
      <c r="D871" s="3"/>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3"/>
      <c r="D872" s="3"/>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3"/>
      <c r="D873" s="3"/>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3"/>
      <c r="D874" s="3"/>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3"/>
      <c r="D875" s="3"/>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3"/>
      <c r="D876" s="3"/>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3"/>
      <c r="D877" s="3"/>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3"/>
      <c r="D878" s="3"/>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3"/>
      <c r="D879" s="3"/>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3"/>
      <c r="D880" s="3"/>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3"/>
      <c r="D881" s="3"/>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3"/>
      <c r="D882" s="3"/>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3"/>
      <c r="D883" s="3"/>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3"/>
      <c r="D884" s="3"/>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3"/>
      <c r="D885" s="3"/>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3"/>
      <c r="D886" s="3"/>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3"/>
      <c r="D887" s="3"/>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3"/>
      <c r="D888" s="3"/>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3"/>
      <c r="D889" s="3"/>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3"/>
      <c r="D890" s="3"/>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3"/>
      <c r="D891" s="3"/>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3"/>
      <c r="D892" s="3"/>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3"/>
      <c r="D893" s="3"/>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3"/>
      <c r="D894" s="3"/>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3"/>
      <c r="D895" s="3"/>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3"/>
      <c r="D896" s="3"/>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3"/>
      <c r="D897" s="3"/>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3"/>
      <c r="D898" s="3"/>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3"/>
      <c r="D899" s="3"/>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3"/>
      <c r="D900" s="3"/>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3"/>
      <c r="D901" s="3"/>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3"/>
      <c r="D902" s="3"/>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3"/>
      <c r="D903" s="3"/>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3"/>
      <c r="D904" s="3"/>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3"/>
      <c r="D905" s="3"/>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3"/>
      <c r="D906" s="3"/>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3"/>
      <c r="D907" s="3"/>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3"/>
      <c r="D908" s="3"/>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3"/>
      <c r="D909" s="3"/>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3"/>
      <c r="D910" s="3"/>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3"/>
      <c r="D911" s="3"/>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3"/>
      <c r="D912" s="3"/>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3"/>
      <c r="D913" s="3"/>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3"/>
      <c r="D914" s="3"/>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3"/>
      <c r="D915" s="3"/>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3"/>
      <c r="D916" s="3"/>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3"/>
      <c r="D917" s="3"/>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3"/>
      <c r="D918" s="3"/>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3"/>
      <c r="D919" s="3"/>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3"/>
      <c r="D920" s="3"/>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3"/>
      <c r="D921" s="3"/>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3"/>
      <c r="D922" s="3"/>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3"/>
      <c r="D923" s="3"/>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3"/>
      <c r="D924" s="3"/>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3"/>
      <c r="D925" s="3"/>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3"/>
      <c r="D926" s="3"/>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3"/>
      <c r="D927" s="3"/>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3"/>
      <c r="D928" s="3"/>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3"/>
      <c r="D929" s="3"/>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3"/>
      <c r="D930" s="3"/>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3"/>
      <c r="D931" s="3"/>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3"/>
      <c r="D932" s="3"/>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3"/>
      <c r="D933" s="3"/>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3"/>
      <c r="D934" s="3"/>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3"/>
      <c r="D935" s="3"/>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3"/>
      <c r="D936" s="3"/>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3"/>
      <c r="D937" s="3"/>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3"/>
      <c r="D938" s="3"/>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3"/>
      <c r="D939" s="3"/>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3"/>
      <c r="D940" s="3"/>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3"/>
      <c r="D941" s="3"/>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3"/>
      <c r="D942" s="3"/>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3"/>
      <c r="D943" s="3"/>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3"/>
      <c r="D944" s="3"/>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3"/>
      <c r="D945" s="3"/>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3"/>
      <c r="D946" s="3"/>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3"/>
      <c r="D947" s="3"/>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3"/>
      <c r="D948" s="3"/>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3"/>
      <c r="D949" s="3"/>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3"/>
      <c r="D950" s="3"/>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3"/>
      <c r="D951" s="3"/>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3"/>
      <c r="D952" s="3"/>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3"/>
      <c r="D953" s="3"/>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3"/>
      <c r="D954" s="3"/>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3"/>
      <c r="D955" s="3"/>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3"/>
      <c r="D956" s="3"/>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3"/>
      <c r="D957" s="3"/>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3"/>
      <c r="D958" s="3"/>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3"/>
      <c r="D959" s="3"/>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3"/>
      <c r="D960" s="3"/>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3"/>
      <c r="D961" s="3"/>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3"/>
      <c r="D962" s="3"/>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3"/>
      <c r="D963" s="3"/>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3"/>
      <c r="D964" s="3"/>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3"/>
      <c r="D965" s="3"/>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3"/>
      <c r="D966" s="3"/>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3"/>
      <c r="D967" s="3"/>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3"/>
      <c r="D968" s="3"/>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3"/>
      <c r="D969" s="3"/>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3"/>
      <c r="D970" s="3"/>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3"/>
      <c r="D971" s="3"/>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3"/>
      <c r="D972" s="3"/>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3"/>
      <c r="D973" s="3"/>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3"/>
      <c r="D974" s="3"/>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3"/>
      <c r="D975" s="3"/>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3"/>
      <c r="D976" s="3"/>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3"/>
      <c r="D977" s="3"/>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3"/>
      <c r="D978" s="3"/>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3"/>
      <c r="D979" s="3"/>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3"/>
      <c r="D980" s="3"/>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3"/>
      <c r="D981" s="3"/>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3"/>
      <c r="D982" s="3"/>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3"/>
      <c r="D983" s="3"/>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3"/>
      <c r="D984" s="3"/>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3"/>
      <c r="D985" s="3"/>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3"/>
      <c r="D986" s="3"/>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3"/>
      <c r="D987" s="3"/>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3"/>
      <c r="D988" s="3"/>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3"/>
      <c r="D989" s="3"/>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3"/>
      <c r="D990" s="3"/>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3"/>
      <c r="D991" s="3"/>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3"/>
      <c r="D992" s="3"/>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3"/>
      <c r="D993" s="3"/>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3"/>
      <c r="D994" s="3"/>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3"/>
      <c r="D995" s="3"/>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3"/>
      <c r="D996" s="3"/>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3"/>
      <c r="D997" s="3"/>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3"/>
      <c r="D998" s="3"/>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3"/>
      <c r="D999" s="3"/>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3"/>
      <c r="D1000" s="3"/>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1" location="Fechas!a2" display="#gid=1243613709&amp;range=a2"/>
    <hyperlink ref="F1" location="Fechas!R51" display="#gid=1243613709&amp;range=R51"/>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48" zoomScaleNormal="48"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296875" defaultRowHeight="15" zeroHeight="false" outlineLevelRow="0" outlineLevelCol="0"/>
  <cols>
    <col collapsed="false" customWidth="true" hidden="false" outlineLevel="0" max="1" min="1" style="0" width="5.71"/>
    <col collapsed="false" customWidth="true" hidden="false" outlineLevel="0" max="2" min="2" style="0" width="25.72"/>
    <col collapsed="false" customWidth="true" hidden="false" outlineLevel="0" max="12" min="3" style="0" width="12.71"/>
    <col collapsed="false" customWidth="true" hidden="false" outlineLevel="0" max="13" min="13" style="0" width="25.72"/>
    <col collapsed="false" customWidth="true" hidden="false" outlineLevel="0" max="22" min="14" style="0" width="12.71"/>
    <col collapsed="false" customWidth="true" hidden="false" outlineLevel="0" max="26" min="23" style="0" width="10.71"/>
  </cols>
  <sheetData>
    <row r="1" customFormat="false" ht="15" hidden="false" customHeight="false" outlineLevel="0" collapsed="false">
      <c r="B1" s="43" t="s">
        <v>196</v>
      </c>
    </row>
    <row r="2" customFormat="false" ht="15" hidden="false" customHeight="false" outlineLevel="0" collapsed="false">
      <c r="B2" s="108" t="s">
        <v>197</v>
      </c>
      <c r="C2" s="2"/>
      <c r="D2" s="2"/>
      <c r="E2" s="2"/>
      <c r="F2" s="2"/>
    </row>
    <row r="3" customFormat="false" ht="15" hidden="false" customHeight="false" outlineLevel="0" collapsed="false">
      <c r="B3" s="45" t="s">
        <v>125</v>
      </c>
      <c r="C3" s="44"/>
      <c r="D3" s="44"/>
      <c r="E3" s="44"/>
      <c r="F3" s="2"/>
      <c r="G3" s="2"/>
      <c r="H3" s="2"/>
    </row>
    <row r="4" customFormat="false" ht="15" hidden="false" customHeight="false" outlineLevel="0" collapsed="false">
      <c r="B4" s="46" t="str">
        <f aca="false">Fechas!$C$4</f>
        <v>1º ÉPOCA: CICLO LARGO SIN FUNGICIDA</v>
      </c>
      <c r="C4" s="47"/>
      <c r="D4" s="47"/>
      <c r="E4" s="47"/>
      <c r="F4" s="47"/>
      <c r="G4" s="47"/>
      <c r="H4" s="47"/>
      <c r="I4" s="47"/>
      <c r="J4" s="47"/>
      <c r="K4" s="48"/>
      <c r="M4" s="49" t="str">
        <f aca="false">Fechas!$K$4</f>
        <v>1º ÉPOCA: CICLO LARGO CON FUNGICIDA</v>
      </c>
      <c r="N4" s="50"/>
      <c r="O4" s="50"/>
      <c r="P4" s="50"/>
      <c r="Q4" s="50"/>
      <c r="R4" s="50"/>
      <c r="S4" s="50"/>
      <c r="T4" s="50"/>
      <c r="U4" s="50"/>
      <c r="V4" s="51"/>
    </row>
    <row r="5" customFormat="false" ht="33" hidden="false" customHeight="true" outlineLevel="0" collapsed="false">
      <c r="B5" s="109" t="s">
        <v>130</v>
      </c>
      <c r="C5" s="110" t="s">
        <v>198</v>
      </c>
      <c r="D5" s="110" t="s">
        <v>199</v>
      </c>
      <c r="E5" s="110" t="s">
        <v>200</v>
      </c>
      <c r="F5" s="110" t="s">
        <v>201</v>
      </c>
      <c r="G5" s="110" t="s">
        <v>202</v>
      </c>
      <c r="H5" s="111" t="s">
        <v>203</v>
      </c>
      <c r="I5" s="111" t="s">
        <v>204</v>
      </c>
      <c r="J5" s="111" t="s">
        <v>205</v>
      </c>
      <c r="K5" s="52" t="s">
        <v>206</v>
      </c>
      <c r="M5" s="109" t="s">
        <v>130</v>
      </c>
      <c r="N5" s="110" t="s">
        <v>198</v>
      </c>
      <c r="O5" s="110" t="s">
        <v>199</v>
      </c>
      <c r="P5" s="110" t="s">
        <v>200</v>
      </c>
      <c r="Q5" s="110" t="s">
        <v>201</v>
      </c>
      <c r="R5" s="110" t="s">
        <v>202</v>
      </c>
      <c r="S5" s="111" t="s">
        <v>203</v>
      </c>
      <c r="T5" s="111" t="s">
        <v>204</v>
      </c>
      <c r="U5" s="111" t="s">
        <v>205</v>
      </c>
      <c r="V5" s="111" t="s">
        <v>206</v>
      </c>
    </row>
    <row r="6" customFormat="false" ht="15" hidden="false" customHeight="false" outlineLevel="0" collapsed="false">
      <c r="A6" s="53" t="n">
        <v>1</v>
      </c>
      <c r="B6" s="112" t="str">
        <f aca="false" t="array" ref="B6:B6">INDEX(CV1SF,$A6,1)</f>
        <v>BIO BASILIO</v>
      </c>
      <c r="C6" s="113"/>
      <c r="D6" s="113"/>
      <c r="E6" s="113"/>
      <c r="F6" s="113"/>
      <c r="G6" s="113"/>
      <c r="H6" s="114"/>
      <c r="I6" s="113"/>
      <c r="J6" s="113"/>
      <c r="K6" s="113"/>
      <c r="M6" s="112" t="str">
        <f aca="false" t="array" ref="M6:M6">INDEX(CV1CF,$A6,1)</f>
        <v>BIO BASILIO</v>
      </c>
      <c r="N6" s="113"/>
      <c r="O6" s="113"/>
      <c r="P6" s="113"/>
      <c r="Q6" s="115" t="n">
        <v>67.1333333333333</v>
      </c>
      <c r="R6" s="116"/>
      <c r="S6" s="117" t="n">
        <v>64.0333333333333</v>
      </c>
      <c r="T6" s="117" t="n">
        <v>27.5038986354776</v>
      </c>
      <c r="U6" s="113"/>
      <c r="V6" s="113"/>
    </row>
    <row r="7" customFormat="false" ht="15" hidden="false" customHeight="false" outlineLevel="0" collapsed="false">
      <c r="A7" s="53" t="n">
        <v>2</v>
      </c>
      <c r="B7" s="112" t="str">
        <f aca="false" t="array" ref="B7:B7">INDEX(CV1SF,$A7,1)</f>
        <v>Klein Titanio</v>
      </c>
      <c r="C7" s="113"/>
      <c r="D7" s="113"/>
      <c r="E7" s="113"/>
      <c r="F7" s="113"/>
      <c r="G7" s="113"/>
      <c r="H7" s="114"/>
      <c r="I7" s="113"/>
      <c r="J7" s="113"/>
      <c r="K7" s="113"/>
      <c r="M7" s="112" t="str">
        <f aca="false" t="array" ref="M7:M7">INDEX(CV1CF,$A7,1)</f>
        <v>Klein Titanio</v>
      </c>
      <c r="N7" s="113"/>
      <c r="O7" s="113"/>
      <c r="P7" s="113"/>
      <c r="Q7" s="115" t="n">
        <v>78.5333333333333</v>
      </c>
      <c r="R7" s="116"/>
      <c r="S7" s="117" t="n">
        <v>70.8</v>
      </c>
      <c r="T7" s="117" t="n">
        <v>36.8754385964912</v>
      </c>
      <c r="U7" s="113"/>
      <c r="V7" s="113"/>
    </row>
    <row r="8" customFormat="false" ht="15" hidden="false" customHeight="false" outlineLevel="0" collapsed="false">
      <c r="A8" s="53" t="n">
        <v>3</v>
      </c>
      <c r="B8" s="112" t="str">
        <f aca="false" t="array" ref="B8:B8">INDEX(CV1SF,$A8,1)</f>
        <v>SY 120</v>
      </c>
      <c r="C8" s="113"/>
      <c r="D8" s="113"/>
      <c r="E8" s="113"/>
      <c r="F8" s="113"/>
      <c r="G8" s="113"/>
      <c r="H8" s="114"/>
      <c r="I8" s="113"/>
      <c r="J8" s="113"/>
      <c r="K8" s="113"/>
      <c r="M8" s="112" t="str">
        <f aca="false" t="array" ref="M8:M8">INDEX(CV1CF,$A8,1)</f>
        <v>SY 120</v>
      </c>
      <c r="N8" s="113"/>
      <c r="O8" s="113"/>
      <c r="P8" s="113"/>
      <c r="Q8" s="115" t="n">
        <v>64.4666666666667</v>
      </c>
      <c r="R8" s="116"/>
      <c r="S8" s="117" t="n">
        <v>60.1166666666667</v>
      </c>
      <c r="T8" s="117" t="n">
        <v>28.1914230019493</v>
      </c>
      <c r="U8" s="113"/>
      <c r="V8" s="113"/>
    </row>
    <row r="9" customFormat="false" ht="15" hidden="false" customHeight="false" outlineLevel="0" collapsed="false">
      <c r="A9" s="53" t="n">
        <v>4</v>
      </c>
      <c r="B9" s="112" t="n">
        <f aca="false">INDEX(CV1SF,$A9,1)</f>
        <v>0</v>
      </c>
      <c r="C9" s="113"/>
      <c r="D9" s="113"/>
      <c r="E9" s="113"/>
      <c r="F9" s="113"/>
      <c r="G9" s="113"/>
      <c r="H9" s="114"/>
      <c r="I9" s="113"/>
      <c r="J9" s="113"/>
      <c r="K9" s="113"/>
      <c r="M9" s="112" t="n">
        <f aca="false" t="array" ref="M9:M9">INDEX(CV1CF,$A9,1)</f>
        <v>0</v>
      </c>
      <c r="N9" s="113"/>
      <c r="O9" s="113"/>
      <c r="P9" s="113"/>
      <c r="Q9" s="114"/>
      <c r="R9" s="118"/>
      <c r="S9" s="114"/>
      <c r="T9" s="113"/>
      <c r="U9" s="113"/>
      <c r="V9" s="113"/>
    </row>
    <row r="10" customFormat="false" ht="15" hidden="false" customHeight="false" outlineLevel="0" collapsed="false">
      <c r="A10" s="53" t="n">
        <v>5</v>
      </c>
      <c r="B10" s="112" t="n">
        <f aca="false">INDEX(CV1SF,$A10,1)</f>
        <v>0</v>
      </c>
      <c r="C10" s="113"/>
      <c r="D10" s="113"/>
      <c r="E10" s="113"/>
      <c r="F10" s="113"/>
      <c r="G10" s="113"/>
      <c r="H10" s="114"/>
      <c r="I10" s="113"/>
      <c r="J10" s="113"/>
      <c r="K10" s="113"/>
      <c r="M10" s="112" t="n">
        <f aca="false">INDEX(CV1CF,$A10,1)</f>
        <v>0</v>
      </c>
      <c r="N10" s="113"/>
      <c r="O10" s="113"/>
      <c r="P10" s="113"/>
      <c r="Q10" s="114"/>
      <c r="R10" s="118"/>
      <c r="S10" s="114"/>
      <c r="T10" s="113"/>
      <c r="U10" s="113"/>
      <c r="V10" s="113"/>
    </row>
    <row r="11" customFormat="false" ht="15" hidden="false" customHeight="false" outlineLevel="0" collapsed="false">
      <c r="A11" s="53" t="n">
        <v>6</v>
      </c>
      <c r="B11" s="112" t="n">
        <f aca="false">INDEX(CV1SF,$A11,1)</f>
        <v>0</v>
      </c>
      <c r="C11" s="113"/>
      <c r="D11" s="113"/>
      <c r="E11" s="113"/>
      <c r="F11" s="113"/>
      <c r="G11" s="113"/>
      <c r="H11" s="114"/>
      <c r="I11" s="113"/>
      <c r="J11" s="113"/>
      <c r="K11" s="113"/>
      <c r="M11" s="112" t="n">
        <f aca="false">INDEX(CV1CF,$A11,1)</f>
        <v>0</v>
      </c>
      <c r="N11" s="113"/>
      <c r="O11" s="113"/>
      <c r="P11" s="113"/>
      <c r="Q11" s="114"/>
      <c r="R11" s="118"/>
      <c r="S11" s="114"/>
      <c r="T11" s="113"/>
      <c r="U11" s="113"/>
      <c r="V11" s="113"/>
    </row>
    <row r="12" customFormat="false" ht="15" hidden="false" customHeight="false" outlineLevel="0" collapsed="false">
      <c r="A12" s="53" t="n">
        <v>7</v>
      </c>
      <c r="B12" s="112" t="n">
        <f aca="false">INDEX(CV1SF,$A12,1)</f>
        <v>0</v>
      </c>
      <c r="C12" s="113"/>
      <c r="D12" s="113"/>
      <c r="E12" s="113"/>
      <c r="F12" s="113"/>
      <c r="G12" s="113"/>
      <c r="H12" s="114"/>
      <c r="I12" s="113"/>
      <c r="J12" s="113"/>
      <c r="K12" s="113"/>
      <c r="M12" s="112" t="n">
        <f aca="false">INDEX(CV1CF,$A12,1)</f>
        <v>0</v>
      </c>
      <c r="N12" s="113"/>
      <c r="O12" s="113"/>
      <c r="P12" s="113"/>
      <c r="Q12" s="114"/>
      <c r="R12" s="118"/>
      <c r="S12" s="114"/>
      <c r="T12" s="113"/>
      <c r="U12" s="113"/>
      <c r="V12" s="113"/>
    </row>
    <row r="13" customFormat="false" ht="15" hidden="false" customHeight="false" outlineLevel="0" collapsed="false">
      <c r="A13" s="53" t="n">
        <v>8</v>
      </c>
      <c r="B13" s="112" t="n">
        <f aca="false">INDEX(CV1SF,$A13,1)</f>
        <v>0</v>
      </c>
      <c r="C13" s="113"/>
      <c r="D13" s="113"/>
      <c r="E13" s="113"/>
      <c r="F13" s="113"/>
      <c r="G13" s="113"/>
      <c r="H13" s="114"/>
      <c r="I13" s="113"/>
      <c r="J13" s="113"/>
      <c r="K13" s="113"/>
      <c r="M13" s="112" t="n">
        <f aca="false">INDEX(CV1CF,$A13,1)</f>
        <v>0</v>
      </c>
      <c r="N13" s="113"/>
      <c r="O13" s="113"/>
      <c r="P13" s="113"/>
      <c r="Q13" s="114"/>
      <c r="R13" s="118"/>
      <c r="S13" s="114"/>
      <c r="T13" s="113"/>
      <c r="U13" s="113"/>
      <c r="V13" s="113"/>
    </row>
    <row r="14" customFormat="false" ht="15" hidden="false" customHeight="false" outlineLevel="0" collapsed="false">
      <c r="A14" s="53" t="n">
        <v>9</v>
      </c>
      <c r="B14" s="112" t="n">
        <f aca="false">INDEX(CV1SF,$A14,1)</f>
        <v>0</v>
      </c>
      <c r="C14" s="113"/>
      <c r="D14" s="113"/>
      <c r="E14" s="113"/>
      <c r="F14" s="113"/>
      <c r="G14" s="113"/>
      <c r="H14" s="114"/>
      <c r="I14" s="113"/>
      <c r="J14" s="113"/>
      <c r="K14" s="113"/>
      <c r="M14" s="112" t="n">
        <f aca="false">INDEX(CV1CF,$A14,1)</f>
        <v>0</v>
      </c>
      <c r="N14" s="113"/>
      <c r="O14" s="113"/>
      <c r="P14" s="113"/>
      <c r="Q14" s="114"/>
      <c r="R14" s="118"/>
      <c r="S14" s="114"/>
      <c r="T14" s="113"/>
      <c r="U14" s="113"/>
      <c r="V14" s="113"/>
    </row>
    <row r="15" customFormat="false" ht="15" hidden="false" customHeight="false" outlineLevel="0" collapsed="false">
      <c r="A15" s="53" t="n">
        <v>10</v>
      </c>
      <c r="B15" s="112" t="n">
        <f aca="false">INDEX(CV1SF,$A15,1)</f>
        <v>0</v>
      </c>
      <c r="C15" s="113"/>
      <c r="D15" s="113"/>
      <c r="E15" s="113"/>
      <c r="F15" s="113"/>
      <c r="G15" s="113"/>
      <c r="H15" s="114"/>
      <c r="I15" s="113"/>
      <c r="J15" s="113"/>
      <c r="K15" s="113"/>
      <c r="M15" s="112" t="n">
        <f aca="false">INDEX(CV1CF,$A15,1)</f>
        <v>0</v>
      </c>
      <c r="N15" s="113"/>
      <c r="O15" s="113"/>
      <c r="P15" s="113"/>
      <c r="Q15" s="114"/>
      <c r="R15" s="118"/>
      <c r="S15" s="114"/>
      <c r="T15" s="113"/>
      <c r="U15" s="113"/>
      <c r="V15" s="113"/>
    </row>
    <row r="16" customFormat="false" ht="15" hidden="false" customHeight="false" outlineLevel="0" collapsed="false">
      <c r="A16" s="53" t="n">
        <v>11</v>
      </c>
      <c r="B16" s="112" t="n">
        <f aca="false">INDEX(CV1SF,$A16,1)</f>
        <v>0</v>
      </c>
      <c r="C16" s="113"/>
      <c r="D16" s="113"/>
      <c r="E16" s="113"/>
      <c r="F16" s="113"/>
      <c r="G16" s="113"/>
      <c r="H16" s="114"/>
      <c r="I16" s="113"/>
      <c r="J16" s="113"/>
      <c r="K16" s="113"/>
      <c r="M16" s="112" t="n">
        <f aca="false">INDEX(CV1CF,$A16,1)</f>
        <v>0</v>
      </c>
      <c r="N16" s="113"/>
      <c r="O16" s="113"/>
      <c r="P16" s="113"/>
      <c r="Q16" s="114"/>
      <c r="R16" s="118"/>
      <c r="S16" s="114"/>
      <c r="T16" s="113"/>
      <c r="U16" s="113"/>
      <c r="V16" s="113"/>
    </row>
    <row r="17" customFormat="false" ht="15" hidden="false" customHeight="false" outlineLevel="0" collapsed="false">
      <c r="A17" s="53" t="n">
        <v>12</v>
      </c>
      <c r="B17" s="112" t="n">
        <f aca="false">INDEX(CV1SF,$A17,1)</f>
        <v>0</v>
      </c>
      <c r="C17" s="113"/>
      <c r="D17" s="113"/>
      <c r="E17" s="113"/>
      <c r="F17" s="113"/>
      <c r="G17" s="113"/>
      <c r="H17" s="114"/>
      <c r="I17" s="113"/>
      <c r="J17" s="113"/>
      <c r="K17" s="113"/>
      <c r="M17" s="112" t="n">
        <f aca="false">INDEX(CV1CF,$A17,1)</f>
        <v>0</v>
      </c>
      <c r="N17" s="113"/>
      <c r="O17" s="113"/>
      <c r="P17" s="113"/>
      <c r="Q17" s="114"/>
      <c r="R17" s="118"/>
      <c r="S17" s="114"/>
      <c r="T17" s="113"/>
      <c r="U17" s="113"/>
      <c r="V17" s="113"/>
    </row>
    <row r="18" customFormat="false" ht="15" hidden="false" customHeight="false" outlineLevel="0" collapsed="false">
      <c r="A18" s="53" t="n">
        <v>13</v>
      </c>
      <c r="B18" s="112" t="n">
        <f aca="false">INDEX(CV1SF,$A18,1)</f>
        <v>0</v>
      </c>
      <c r="C18" s="113"/>
      <c r="D18" s="113"/>
      <c r="E18" s="113"/>
      <c r="F18" s="113"/>
      <c r="G18" s="113"/>
      <c r="H18" s="114"/>
      <c r="I18" s="113"/>
      <c r="J18" s="113"/>
      <c r="K18" s="113"/>
      <c r="M18" s="112" t="n">
        <f aca="false">INDEX(CV1CF,$A18,1)</f>
        <v>0</v>
      </c>
      <c r="N18" s="113"/>
      <c r="O18" s="113"/>
      <c r="P18" s="113"/>
      <c r="Q18" s="114"/>
      <c r="R18" s="118"/>
      <c r="S18" s="114"/>
      <c r="T18" s="113"/>
      <c r="U18" s="113"/>
      <c r="V18" s="113"/>
    </row>
    <row r="19" customFormat="false" ht="15" hidden="false" customHeight="false" outlineLevel="0" collapsed="false">
      <c r="A19" s="53" t="n">
        <v>14</v>
      </c>
      <c r="B19" s="112" t="n">
        <f aca="false">INDEX(CV1SF,$A19,1)</f>
        <v>0</v>
      </c>
      <c r="C19" s="113"/>
      <c r="D19" s="113"/>
      <c r="E19" s="113"/>
      <c r="F19" s="113"/>
      <c r="G19" s="113"/>
      <c r="H19" s="114"/>
      <c r="I19" s="113"/>
      <c r="J19" s="113"/>
      <c r="K19" s="113"/>
      <c r="M19" s="112" t="n">
        <f aca="false">INDEX(CV1CF,$A19,1)</f>
        <v>0</v>
      </c>
      <c r="N19" s="113"/>
      <c r="O19" s="113"/>
      <c r="P19" s="113"/>
      <c r="Q19" s="114"/>
      <c r="R19" s="118"/>
      <c r="S19" s="114"/>
      <c r="T19" s="113"/>
      <c r="U19" s="113"/>
      <c r="V19" s="113"/>
    </row>
    <row r="20" customFormat="false" ht="15" hidden="false" customHeight="false" outlineLevel="0" collapsed="false">
      <c r="A20" s="53" t="n">
        <v>15</v>
      </c>
      <c r="B20" s="112" t="n">
        <f aca="false">INDEX(CV1SF,$A20,1)</f>
        <v>0</v>
      </c>
      <c r="C20" s="113"/>
      <c r="D20" s="113"/>
      <c r="E20" s="113"/>
      <c r="F20" s="113"/>
      <c r="G20" s="113"/>
      <c r="H20" s="114"/>
      <c r="I20" s="113"/>
      <c r="J20" s="113"/>
      <c r="K20" s="113"/>
      <c r="M20" s="112" t="n">
        <f aca="false">INDEX(CV1CF,$A20,1)</f>
        <v>0</v>
      </c>
      <c r="N20" s="113"/>
      <c r="O20" s="113"/>
      <c r="P20" s="113"/>
      <c r="Q20" s="114"/>
      <c r="R20" s="118"/>
      <c r="S20" s="114"/>
      <c r="T20" s="113"/>
      <c r="U20" s="113"/>
      <c r="V20" s="113"/>
    </row>
    <row r="21" customFormat="false" ht="15" hidden="false" customHeight="false" outlineLevel="0" collapsed="false">
      <c r="A21" s="53" t="n">
        <v>16</v>
      </c>
      <c r="B21" s="112" t="n">
        <f aca="false">INDEX(CV1SF,$A21,1)</f>
        <v>0</v>
      </c>
      <c r="C21" s="113"/>
      <c r="D21" s="113"/>
      <c r="E21" s="113"/>
      <c r="F21" s="113"/>
      <c r="G21" s="113"/>
      <c r="H21" s="114"/>
      <c r="I21" s="113"/>
      <c r="J21" s="113"/>
      <c r="K21" s="113"/>
      <c r="M21" s="112" t="n">
        <f aca="false">INDEX(CV1CF,$A21,1)</f>
        <v>0</v>
      </c>
      <c r="N21" s="113"/>
      <c r="O21" s="113"/>
      <c r="P21" s="113"/>
      <c r="Q21" s="114"/>
      <c r="R21" s="118"/>
      <c r="S21" s="114"/>
      <c r="T21" s="113"/>
      <c r="U21" s="113"/>
      <c r="V21" s="113"/>
    </row>
    <row r="22" customFormat="false" ht="15" hidden="false" customHeight="false" outlineLevel="0" collapsed="false">
      <c r="A22" s="53" t="n">
        <v>17</v>
      </c>
      <c r="B22" s="112" t="n">
        <f aca="false">INDEX(CV1SF,$A22,1)</f>
        <v>0</v>
      </c>
      <c r="C22" s="113"/>
      <c r="D22" s="113"/>
      <c r="E22" s="113"/>
      <c r="F22" s="113"/>
      <c r="G22" s="113"/>
      <c r="H22" s="114"/>
      <c r="I22" s="113"/>
      <c r="J22" s="113"/>
      <c r="K22" s="113"/>
      <c r="M22" s="112" t="n">
        <f aca="false">INDEX(CV1CF,$A22,1)</f>
        <v>0</v>
      </c>
      <c r="N22" s="113"/>
      <c r="O22" s="113"/>
      <c r="P22" s="113"/>
      <c r="Q22" s="114"/>
      <c r="R22" s="118"/>
      <c r="S22" s="114"/>
      <c r="T22" s="113"/>
      <c r="U22" s="113"/>
      <c r="V22" s="113"/>
    </row>
    <row r="23" customFormat="false" ht="15" hidden="false" customHeight="false" outlineLevel="0" collapsed="false">
      <c r="A23" s="53" t="n">
        <v>18</v>
      </c>
      <c r="B23" s="112" t="n">
        <f aca="false">INDEX(CV1SF,$A23,1)</f>
        <v>0</v>
      </c>
      <c r="C23" s="113"/>
      <c r="D23" s="113"/>
      <c r="E23" s="113"/>
      <c r="F23" s="113"/>
      <c r="G23" s="113"/>
      <c r="H23" s="114"/>
      <c r="I23" s="113"/>
      <c r="J23" s="113"/>
      <c r="K23" s="113"/>
      <c r="M23" s="112" t="n">
        <f aca="false">INDEX(CV1CF,$A23,1)</f>
        <v>0</v>
      </c>
      <c r="N23" s="113"/>
      <c r="O23" s="113"/>
      <c r="P23" s="113"/>
      <c r="Q23" s="114"/>
      <c r="R23" s="118"/>
      <c r="S23" s="114"/>
      <c r="T23" s="113"/>
      <c r="U23" s="113"/>
      <c r="V23" s="113"/>
    </row>
    <row r="24" customFormat="false" ht="15" hidden="false" customHeight="false" outlineLevel="0" collapsed="false">
      <c r="A24" s="53" t="n">
        <v>19</v>
      </c>
      <c r="B24" s="112" t="n">
        <f aca="false">INDEX(CV1SF,$A24,1)</f>
        <v>0</v>
      </c>
      <c r="C24" s="113"/>
      <c r="D24" s="113"/>
      <c r="E24" s="113"/>
      <c r="F24" s="113"/>
      <c r="G24" s="113"/>
      <c r="H24" s="114"/>
      <c r="I24" s="113"/>
      <c r="J24" s="113"/>
      <c r="K24" s="113"/>
      <c r="M24" s="112" t="n">
        <f aca="false">INDEX(CV1CF,$A24,1)</f>
        <v>0</v>
      </c>
      <c r="N24" s="113"/>
      <c r="O24" s="113"/>
      <c r="P24" s="113"/>
      <c r="Q24" s="114"/>
      <c r="R24" s="118"/>
      <c r="S24" s="114"/>
      <c r="T24" s="113"/>
      <c r="U24" s="113"/>
      <c r="V24" s="113"/>
    </row>
    <row r="25" customFormat="false" ht="15" hidden="false" customHeight="false" outlineLevel="0" collapsed="false">
      <c r="A25" s="53" t="n">
        <v>20</v>
      </c>
      <c r="B25" s="112" t="n">
        <f aca="false">INDEX(CV1SF,$A25,1)</f>
        <v>0</v>
      </c>
      <c r="C25" s="113"/>
      <c r="D25" s="113"/>
      <c r="E25" s="113"/>
      <c r="F25" s="113"/>
      <c r="G25" s="113"/>
      <c r="H25" s="114"/>
      <c r="I25" s="113"/>
      <c r="J25" s="113"/>
      <c r="K25" s="113"/>
      <c r="M25" s="112" t="n">
        <f aca="false">INDEX(CV1CF,$A25,1)</f>
        <v>0</v>
      </c>
      <c r="N25" s="113"/>
      <c r="O25" s="113"/>
      <c r="P25" s="113"/>
      <c r="Q25" s="114"/>
      <c r="R25" s="118"/>
      <c r="S25" s="114"/>
      <c r="T25" s="113"/>
      <c r="U25" s="113"/>
      <c r="V25" s="113"/>
    </row>
    <row r="26" customFormat="false" ht="15" hidden="false" customHeight="false" outlineLevel="0" collapsed="false">
      <c r="A26" s="53" t="n">
        <v>21</v>
      </c>
      <c r="B26" s="112" t="n">
        <f aca="false">INDEX(CV1SF,$A26,1)</f>
        <v>0</v>
      </c>
      <c r="C26" s="113"/>
      <c r="D26" s="113"/>
      <c r="E26" s="113"/>
      <c r="F26" s="113"/>
      <c r="G26" s="113"/>
      <c r="H26" s="114"/>
      <c r="I26" s="113"/>
      <c r="J26" s="113"/>
      <c r="K26" s="113"/>
      <c r="M26" s="112" t="n">
        <f aca="false">INDEX(CV1CF,$A26,1)</f>
        <v>0</v>
      </c>
      <c r="N26" s="113"/>
      <c r="O26" s="113"/>
      <c r="P26" s="113"/>
      <c r="Q26" s="114"/>
      <c r="R26" s="118"/>
      <c r="S26" s="114"/>
      <c r="T26" s="113"/>
      <c r="U26" s="113"/>
      <c r="V26" s="113"/>
    </row>
    <row r="27" customFormat="false" ht="15" hidden="false" customHeight="false" outlineLevel="0" collapsed="false">
      <c r="A27" s="53" t="n">
        <v>22</v>
      </c>
      <c r="B27" s="112" t="n">
        <f aca="false">INDEX(CV1SF,$A27,1)</f>
        <v>0</v>
      </c>
      <c r="C27" s="113"/>
      <c r="D27" s="113"/>
      <c r="E27" s="113"/>
      <c r="F27" s="113"/>
      <c r="G27" s="113"/>
      <c r="H27" s="114"/>
      <c r="I27" s="113"/>
      <c r="J27" s="113"/>
      <c r="K27" s="113"/>
      <c r="M27" s="112" t="n">
        <f aca="false">INDEX(CV1CF,$A27,1)</f>
        <v>0</v>
      </c>
      <c r="N27" s="113"/>
      <c r="O27" s="113"/>
      <c r="P27" s="113"/>
      <c r="Q27" s="114"/>
      <c r="R27" s="118"/>
      <c r="S27" s="114"/>
      <c r="T27" s="113"/>
      <c r="U27" s="113"/>
      <c r="V27" s="113"/>
    </row>
    <row r="28" customFormat="false" ht="15" hidden="false" customHeight="false" outlineLevel="0" collapsed="false">
      <c r="A28" s="53" t="n">
        <v>23</v>
      </c>
      <c r="B28" s="112" t="n">
        <f aca="false">INDEX(CV1SF,$A28,1)</f>
        <v>0</v>
      </c>
      <c r="C28" s="113"/>
      <c r="D28" s="113"/>
      <c r="E28" s="113"/>
      <c r="F28" s="113"/>
      <c r="G28" s="113"/>
      <c r="H28" s="114"/>
      <c r="I28" s="113"/>
      <c r="J28" s="113"/>
      <c r="K28" s="113"/>
      <c r="M28" s="112" t="n">
        <f aca="false">INDEX(CV1CF,$A28,1)</f>
        <v>0</v>
      </c>
      <c r="N28" s="113"/>
      <c r="O28" s="113"/>
      <c r="P28" s="113"/>
      <c r="Q28" s="114"/>
      <c r="R28" s="118"/>
      <c r="S28" s="114"/>
      <c r="T28" s="113"/>
      <c r="U28" s="113"/>
      <c r="V28" s="113"/>
    </row>
    <row r="29" customFormat="false" ht="15" hidden="false" customHeight="false" outlineLevel="0" collapsed="false">
      <c r="A29" s="53" t="n">
        <v>24</v>
      </c>
      <c r="B29" s="112" t="n">
        <f aca="false">INDEX(CV1SF,$A29,1)</f>
        <v>0</v>
      </c>
      <c r="C29" s="113"/>
      <c r="D29" s="113"/>
      <c r="E29" s="113"/>
      <c r="F29" s="113"/>
      <c r="G29" s="113"/>
      <c r="H29" s="114"/>
      <c r="I29" s="113"/>
      <c r="J29" s="113"/>
      <c r="K29" s="113"/>
      <c r="M29" s="112" t="n">
        <f aca="false">INDEX(CV1CF,$A29,1)</f>
        <v>0</v>
      </c>
      <c r="N29" s="113"/>
      <c r="O29" s="113"/>
      <c r="P29" s="113"/>
      <c r="Q29" s="114"/>
      <c r="R29" s="118"/>
      <c r="S29" s="114"/>
      <c r="T29" s="113"/>
      <c r="U29" s="113"/>
      <c r="V29" s="113"/>
    </row>
    <row r="30" customFormat="false" ht="15" hidden="false" customHeight="false" outlineLevel="0" collapsed="false">
      <c r="A30" s="53" t="n">
        <v>25</v>
      </c>
      <c r="B30" s="112" t="n">
        <f aca="false">INDEX(CV1SF,$A30,1)</f>
        <v>0</v>
      </c>
      <c r="C30" s="113"/>
      <c r="D30" s="113"/>
      <c r="E30" s="113"/>
      <c r="F30" s="113"/>
      <c r="G30" s="113"/>
      <c r="H30" s="114"/>
      <c r="I30" s="113"/>
      <c r="J30" s="113"/>
      <c r="K30" s="113"/>
      <c r="M30" s="112" t="n">
        <f aca="false">INDEX(CV1CF,$A30,1)</f>
        <v>0</v>
      </c>
      <c r="N30" s="113"/>
      <c r="O30" s="113"/>
      <c r="P30" s="113"/>
      <c r="Q30" s="114"/>
      <c r="R30" s="118"/>
      <c r="S30" s="114"/>
      <c r="T30" s="113"/>
      <c r="U30" s="113"/>
      <c r="V30" s="113"/>
    </row>
    <row r="31" customFormat="false" ht="15" hidden="false" customHeight="false" outlineLevel="0" collapsed="false">
      <c r="A31" s="53" t="n">
        <v>26</v>
      </c>
      <c r="B31" s="112" t="n">
        <f aca="false">INDEX(CV1SF,$A31,1)</f>
        <v>0</v>
      </c>
      <c r="C31" s="113"/>
      <c r="D31" s="113"/>
      <c r="E31" s="113"/>
      <c r="F31" s="113"/>
      <c r="G31" s="113"/>
      <c r="H31" s="114"/>
      <c r="I31" s="113"/>
      <c r="J31" s="113"/>
      <c r="K31" s="113"/>
      <c r="M31" s="112" t="n">
        <f aca="false">INDEX(CV1CF,$A31,1)</f>
        <v>0</v>
      </c>
      <c r="N31" s="113"/>
      <c r="O31" s="113"/>
      <c r="P31" s="113"/>
      <c r="Q31" s="114"/>
      <c r="R31" s="118"/>
      <c r="S31" s="114"/>
      <c r="T31" s="113"/>
      <c r="U31" s="113"/>
      <c r="V31" s="113"/>
    </row>
    <row r="32" customFormat="false" ht="15" hidden="false" customHeight="false" outlineLevel="0" collapsed="false">
      <c r="A32" s="53" t="n">
        <v>27</v>
      </c>
      <c r="B32" s="112" t="n">
        <f aca="false">INDEX(CV1SF,$A32,1)</f>
        <v>0</v>
      </c>
      <c r="C32" s="113"/>
      <c r="D32" s="113"/>
      <c r="E32" s="113"/>
      <c r="F32" s="113"/>
      <c r="G32" s="113"/>
      <c r="H32" s="114"/>
      <c r="I32" s="113"/>
      <c r="J32" s="113"/>
      <c r="K32" s="113"/>
      <c r="M32" s="112" t="n">
        <f aca="false">INDEX(CV1CF,$A32,1)</f>
        <v>0</v>
      </c>
      <c r="N32" s="113"/>
      <c r="O32" s="113"/>
      <c r="P32" s="113"/>
      <c r="Q32" s="114"/>
      <c r="R32" s="118"/>
      <c r="S32" s="114"/>
      <c r="T32" s="113"/>
      <c r="U32" s="113"/>
      <c r="V32" s="113"/>
    </row>
    <row r="33" customFormat="false" ht="15" hidden="false" customHeight="false" outlineLevel="0" collapsed="false">
      <c r="A33" s="53" t="n">
        <v>28</v>
      </c>
      <c r="B33" s="112" t="n">
        <f aca="false">INDEX(CV1SF,$A33,1)</f>
        <v>0</v>
      </c>
      <c r="C33" s="113"/>
      <c r="D33" s="113"/>
      <c r="E33" s="113"/>
      <c r="F33" s="113"/>
      <c r="G33" s="113"/>
      <c r="H33" s="114"/>
      <c r="I33" s="113"/>
      <c r="J33" s="113"/>
      <c r="K33" s="113"/>
      <c r="M33" s="112" t="n">
        <f aca="false">INDEX(CV1CF,$A33,1)</f>
        <v>0</v>
      </c>
      <c r="N33" s="113"/>
      <c r="O33" s="113"/>
      <c r="P33" s="113"/>
      <c r="Q33" s="114"/>
      <c r="R33" s="118"/>
      <c r="S33" s="114"/>
      <c r="T33" s="113"/>
      <c r="U33" s="113"/>
      <c r="V33" s="113"/>
    </row>
    <row r="34" customFormat="false" ht="15" hidden="false" customHeight="false" outlineLevel="0" collapsed="false">
      <c r="A34" s="53" t="n">
        <v>29</v>
      </c>
      <c r="B34" s="112" t="n">
        <f aca="false">INDEX(CV1SF,$A34,1)</f>
        <v>0</v>
      </c>
      <c r="C34" s="113"/>
      <c r="D34" s="113"/>
      <c r="E34" s="113"/>
      <c r="F34" s="113"/>
      <c r="G34" s="113"/>
      <c r="H34" s="114"/>
      <c r="I34" s="113"/>
      <c r="J34" s="113"/>
      <c r="K34" s="113"/>
      <c r="M34" s="112" t="n">
        <f aca="false">INDEX(CV1CF,$A34,1)</f>
        <v>0</v>
      </c>
      <c r="N34" s="113"/>
      <c r="O34" s="113"/>
      <c r="P34" s="113"/>
      <c r="Q34" s="114"/>
      <c r="R34" s="118"/>
      <c r="S34" s="114"/>
      <c r="T34" s="113"/>
      <c r="U34" s="113"/>
      <c r="V34" s="113"/>
    </row>
    <row r="35" customFormat="false" ht="15" hidden="false" customHeight="false" outlineLevel="0" collapsed="false">
      <c r="A35" s="53" t="n">
        <v>30</v>
      </c>
      <c r="B35" s="112" t="n">
        <f aca="false">INDEX(CV1SF,$A35,1)</f>
        <v>0</v>
      </c>
      <c r="C35" s="113"/>
      <c r="D35" s="113"/>
      <c r="E35" s="113"/>
      <c r="F35" s="113"/>
      <c r="G35" s="113"/>
      <c r="H35" s="114"/>
      <c r="I35" s="119"/>
      <c r="J35" s="119"/>
      <c r="K35" s="119"/>
      <c r="M35" s="112" t="n">
        <f aca="false">INDEX(CV1CF,$A35,1)</f>
        <v>0</v>
      </c>
      <c r="N35" s="113"/>
      <c r="O35" s="113"/>
      <c r="P35" s="113"/>
      <c r="Q35" s="114"/>
      <c r="R35" s="118"/>
      <c r="S35" s="114"/>
      <c r="T35" s="119"/>
      <c r="U35" s="119"/>
      <c r="V35" s="119"/>
    </row>
    <row r="36" customFormat="false" ht="15" hidden="false" customHeight="false" outlineLevel="0" collapsed="false">
      <c r="A36" s="53" t="n">
        <v>31</v>
      </c>
      <c r="B36" s="112" t="n">
        <f aca="false">INDEX(CV1SF,$A36,1)</f>
        <v>0</v>
      </c>
      <c r="C36" s="113"/>
      <c r="D36" s="113"/>
      <c r="E36" s="113"/>
      <c r="F36" s="113"/>
      <c r="G36" s="113"/>
      <c r="H36" s="113"/>
      <c r="I36" s="119"/>
      <c r="J36" s="119"/>
      <c r="K36" s="119"/>
      <c r="M36" s="112" t="n">
        <f aca="false">INDEX(CV1CF,$A36,1)</f>
        <v>0</v>
      </c>
      <c r="N36" s="113"/>
      <c r="O36" s="113"/>
      <c r="P36" s="113"/>
      <c r="Q36" s="113"/>
      <c r="R36" s="113"/>
      <c r="S36" s="113"/>
      <c r="T36" s="119"/>
      <c r="U36" s="119"/>
      <c r="V36" s="119"/>
    </row>
    <row r="37" customFormat="false" ht="15" hidden="false" customHeight="false" outlineLevel="0" collapsed="false">
      <c r="A37" s="53" t="n">
        <v>32</v>
      </c>
      <c r="B37" s="112" t="n">
        <f aca="false">INDEX(CV1SF,$A37,1)</f>
        <v>0</v>
      </c>
      <c r="C37" s="113"/>
      <c r="D37" s="113"/>
      <c r="E37" s="113"/>
      <c r="F37" s="113"/>
      <c r="G37" s="113"/>
      <c r="H37" s="113"/>
      <c r="I37" s="119"/>
      <c r="J37" s="119"/>
      <c r="K37" s="119"/>
      <c r="M37" s="112" t="n">
        <f aca="false">INDEX(CV1CF,$A37,1)</f>
        <v>0</v>
      </c>
      <c r="N37" s="113"/>
      <c r="O37" s="113"/>
      <c r="P37" s="113"/>
      <c r="Q37" s="113"/>
      <c r="R37" s="113"/>
      <c r="S37" s="113"/>
      <c r="T37" s="119"/>
      <c r="U37" s="119"/>
      <c r="V37" s="119"/>
    </row>
    <row r="38" customFormat="false" ht="15" hidden="false" customHeight="false" outlineLevel="0" collapsed="false">
      <c r="A38" s="53" t="n">
        <v>33</v>
      </c>
      <c r="B38" s="112" t="n">
        <f aca="false">INDEX(CV1SF,$A38,1)</f>
        <v>0</v>
      </c>
      <c r="C38" s="113"/>
      <c r="D38" s="113"/>
      <c r="E38" s="113"/>
      <c r="F38" s="113"/>
      <c r="G38" s="113"/>
      <c r="H38" s="113"/>
      <c r="I38" s="119"/>
      <c r="J38" s="119"/>
      <c r="K38" s="119"/>
      <c r="M38" s="112" t="n">
        <f aca="false">INDEX(CV1CF,$A38,1)</f>
        <v>0</v>
      </c>
      <c r="N38" s="113"/>
      <c r="O38" s="113"/>
      <c r="P38" s="113"/>
      <c r="Q38" s="113"/>
      <c r="R38" s="113"/>
      <c r="S38" s="113"/>
      <c r="T38" s="119"/>
      <c r="U38" s="119"/>
      <c r="V38" s="119"/>
    </row>
    <row r="39" customFormat="false" ht="15" hidden="false" customHeight="false" outlineLevel="0" collapsed="false">
      <c r="A39" s="53" t="n">
        <v>34</v>
      </c>
      <c r="B39" s="112" t="n">
        <f aca="false">INDEX(CV1SF,$A39,1)</f>
        <v>0</v>
      </c>
      <c r="C39" s="113"/>
      <c r="D39" s="113"/>
      <c r="E39" s="113"/>
      <c r="F39" s="113"/>
      <c r="G39" s="113"/>
      <c r="H39" s="113"/>
      <c r="I39" s="119"/>
      <c r="J39" s="119"/>
      <c r="K39" s="119"/>
      <c r="M39" s="112" t="n">
        <f aca="false">INDEX(CV1CF,$A39,1)</f>
        <v>0</v>
      </c>
      <c r="N39" s="113"/>
      <c r="O39" s="113"/>
      <c r="P39" s="113"/>
      <c r="Q39" s="113"/>
      <c r="R39" s="113"/>
      <c r="S39" s="113"/>
      <c r="T39" s="119"/>
      <c r="U39" s="119"/>
      <c r="V39" s="119"/>
    </row>
    <row r="40" customFormat="false" ht="15" hidden="false" customHeight="false" outlineLevel="0" collapsed="false">
      <c r="A40" s="53" t="n">
        <v>35</v>
      </c>
      <c r="B40" s="112" t="n">
        <f aca="false">INDEX(CV1SF,$A40,1)</f>
        <v>0</v>
      </c>
      <c r="C40" s="119"/>
      <c r="D40" s="119"/>
      <c r="E40" s="119"/>
      <c r="F40" s="119"/>
      <c r="G40" s="119"/>
      <c r="H40" s="119"/>
      <c r="I40" s="119"/>
      <c r="J40" s="119"/>
      <c r="K40" s="119"/>
      <c r="M40" s="112" t="n">
        <f aca="false">INDEX(CV1CF,$A40,1)</f>
        <v>0</v>
      </c>
      <c r="N40" s="119"/>
      <c r="O40" s="119"/>
      <c r="P40" s="119"/>
      <c r="Q40" s="119"/>
      <c r="R40" s="119"/>
      <c r="S40" s="119"/>
      <c r="T40" s="119"/>
      <c r="U40" s="119"/>
      <c r="V40" s="119"/>
    </row>
    <row r="41" customFormat="false" ht="15" hidden="false" customHeight="false" outlineLevel="0" collapsed="false">
      <c r="A41" s="53" t="n">
        <v>36</v>
      </c>
      <c r="B41" s="112" t="n">
        <f aca="false">INDEX(CV1SF,$A41,1)</f>
        <v>0</v>
      </c>
      <c r="C41" s="119"/>
      <c r="D41" s="119"/>
      <c r="E41" s="119"/>
      <c r="F41" s="119"/>
      <c r="G41" s="119"/>
      <c r="H41" s="119"/>
      <c r="I41" s="119"/>
      <c r="J41" s="119"/>
      <c r="K41" s="119"/>
      <c r="M41" s="112" t="n">
        <f aca="false">INDEX(CV1CF,$A41,1)</f>
        <v>0</v>
      </c>
      <c r="N41" s="119"/>
      <c r="O41" s="119"/>
      <c r="P41" s="119"/>
      <c r="Q41" s="119"/>
      <c r="R41" s="119"/>
      <c r="S41" s="119"/>
      <c r="T41" s="119"/>
      <c r="U41" s="119"/>
      <c r="V41" s="119"/>
    </row>
    <row r="42" customFormat="false" ht="15" hidden="false" customHeight="false" outlineLevel="0" collapsed="false">
      <c r="A42" s="53" t="n">
        <v>37</v>
      </c>
      <c r="B42" s="112" t="n">
        <f aca="false">INDEX(CV1SF,$A42,1)</f>
        <v>0</v>
      </c>
      <c r="C42" s="119"/>
      <c r="D42" s="119"/>
      <c r="E42" s="119"/>
      <c r="F42" s="119"/>
      <c r="G42" s="119"/>
      <c r="H42" s="119"/>
      <c r="I42" s="119"/>
      <c r="J42" s="119"/>
      <c r="K42" s="119"/>
      <c r="M42" s="112" t="n">
        <f aca="false">INDEX(CV1CF,$A42,1)</f>
        <v>0</v>
      </c>
      <c r="N42" s="119"/>
      <c r="O42" s="119"/>
      <c r="P42" s="119"/>
      <c r="Q42" s="119"/>
      <c r="R42" s="119"/>
      <c r="S42" s="119"/>
      <c r="T42" s="119"/>
      <c r="U42" s="119"/>
      <c r="V42" s="119"/>
    </row>
    <row r="43" customFormat="false" ht="15" hidden="false" customHeight="false" outlineLevel="0" collapsed="false">
      <c r="A43" s="53" t="n">
        <v>38</v>
      </c>
      <c r="B43" s="112" t="n">
        <f aca="false">INDEX(CV1SF,$A43,1)</f>
        <v>0</v>
      </c>
      <c r="C43" s="120"/>
      <c r="D43" s="120"/>
      <c r="E43" s="120"/>
      <c r="F43" s="120"/>
      <c r="G43" s="120"/>
      <c r="H43" s="120"/>
      <c r="I43" s="120"/>
      <c r="J43" s="120"/>
      <c r="K43" s="119"/>
      <c r="M43" s="112" t="n">
        <f aca="false">INDEX(CV1CF,$A43,1)</f>
        <v>0</v>
      </c>
      <c r="N43" s="120"/>
      <c r="O43" s="120"/>
      <c r="P43" s="120"/>
      <c r="Q43" s="120"/>
      <c r="R43" s="120"/>
      <c r="S43" s="120"/>
      <c r="T43" s="120"/>
      <c r="U43" s="120"/>
      <c r="V43" s="119"/>
    </row>
    <row r="44" customFormat="false" ht="15" hidden="false" customHeight="false" outlineLevel="0" collapsed="false">
      <c r="A44" s="53" t="n">
        <v>39</v>
      </c>
      <c r="B44" s="112" t="n">
        <f aca="false">INDEX(CV1SF,$A44,1)</f>
        <v>0</v>
      </c>
      <c r="C44" s="119"/>
      <c r="D44" s="119"/>
      <c r="E44" s="119"/>
      <c r="F44" s="119"/>
      <c r="G44" s="119"/>
      <c r="H44" s="119"/>
      <c r="I44" s="119"/>
      <c r="J44" s="119"/>
      <c r="K44" s="119"/>
      <c r="M44" s="112" t="n">
        <f aca="false">INDEX(CV1CF,$A44,1)</f>
        <v>0</v>
      </c>
      <c r="N44" s="119"/>
      <c r="O44" s="119"/>
      <c r="P44" s="119"/>
      <c r="Q44" s="119"/>
      <c r="R44" s="119"/>
      <c r="S44" s="119"/>
      <c r="T44" s="119"/>
      <c r="U44" s="119"/>
      <c r="V44" s="119"/>
    </row>
    <row r="45" customFormat="false" ht="15" hidden="false" customHeight="false" outlineLevel="0" collapsed="false">
      <c r="A45" s="53" t="n">
        <v>40</v>
      </c>
      <c r="B45" s="112" t="n">
        <f aca="false">INDEX(CV1SF,$A45,1)</f>
        <v>0</v>
      </c>
      <c r="C45" s="119"/>
      <c r="D45" s="119"/>
      <c r="E45" s="119"/>
      <c r="F45" s="119"/>
      <c r="G45" s="119"/>
      <c r="H45" s="119"/>
      <c r="I45" s="119"/>
      <c r="J45" s="119"/>
      <c r="K45" s="119"/>
      <c r="M45" s="112" t="n">
        <f aca="false">INDEX(CV1CF,$A45,1)</f>
        <v>0</v>
      </c>
      <c r="N45" s="119"/>
      <c r="O45" s="119"/>
      <c r="P45" s="119"/>
      <c r="Q45" s="119"/>
      <c r="R45" s="119"/>
      <c r="S45" s="119"/>
      <c r="T45" s="119"/>
      <c r="U45" s="119"/>
      <c r="V45" s="119"/>
    </row>
    <row r="46" customFormat="false" ht="15" hidden="false" customHeight="false" outlineLevel="0" collapsed="false">
      <c r="A46" s="53" t="n">
        <v>41</v>
      </c>
      <c r="B46" s="112" t="n">
        <f aca="false">INDEX(CV1SF,$A46,1)</f>
        <v>0</v>
      </c>
      <c r="C46" s="119"/>
      <c r="D46" s="119"/>
      <c r="E46" s="119"/>
      <c r="F46" s="119"/>
      <c r="G46" s="119"/>
      <c r="H46" s="119"/>
      <c r="I46" s="119"/>
      <c r="J46" s="119"/>
      <c r="K46" s="119"/>
      <c r="M46" s="112" t="n">
        <f aca="false">INDEX(CV1CF,$A46,1)</f>
        <v>0</v>
      </c>
      <c r="N46" s="119"/>
      <c r="O46" s="119"/>
      <c r="P46" s="119"/>
      <c r="Q46" s="119"/>
      <c r="R46" s="119"/>
      <c r="S46" s="119"/>
      <c r="T46" s="119"/>
      <c r="U46" s="119"/>
      <c r="V46" s="119"/>
    </row>
    <row r="47" customFormat="false" ht="15" hidden="false" customHeight="false" outlineLevel="0" collapsed="false">
      <c r="A47" s="53" t="n">
        <v>42</v>
      </c>
      <c r="B47" s="112" t="n">
        <f aca="false">INDEX(CV1SF,$A47,1)</f>
        <v>0</v>
      </c>
      <c r="C47" s="119"/>
      <c r="D47" s="119"/>
      <c r="E47" s="119"/>
      <c r="F47" s="119"/>
      <c r="G47" s="119"/>
      <c r="H47" s="119"/>
      <c r="I47" s="119"/>
      <c r="J47" s="119"/>
      <c r="K47" s="119"/>
      <c r="M47" s="112" t="n">
        <f aca="false">INDEX(CV1CF,$A47,1)</f>
        <v>0</v>
      </c>
      <c r="N47" s="119"/>
      <c r="O47" s="119"/>
      <c r="P47" s="119"/>
      <c r="Q47" s="119"/>
      <c r="R47" s="119"/>
      <c r="S47" s="119"/>
      <c r="T47" s="119"/>
      <c r="U47" s="119"/>
      <c r="V47" s="119"/>
    </row>
    <row r="48" customFormat="false" ht="15" hidden="false" customHeight="false" outlineLevel="0" collapsed="false">
      <c r="A48" s="53" t="n">
        <v>43</v>
      </c>
      <c r="B48" s="112" t="n">
        <f aca="false">INDEX(CV1SF,$A48,1)</f>
        <v>0</v>
      </c>
      <c r="C48" s="119"/>
      <c r="D48" s="119"/>
      <c r="E48" s="119"/>
      <c r="F48" s="119"/>
      <c r="G48" s="119"/>
      <c r="H48" s="119"/>
      <c r="I48" s="119"/>
      <c r="J48" s="119"/>
      <c r="K48" s="119"/>
      <c r="M48" s="112" t="n">
        <f aca="false">INDEX(CV1CF,$A48,1)</f>
        <v>0</v>
      </c>
      <c r="N48" s="119"/>
      <c r="O48" s="119"/>
      <c r="P48" s="119"/>
      <c r="Q48" s="119"/>
      <c r="R48" s="119"/>
      <c r="S48" s="119"/>
      <c r="T48" s="119"/>
      <c r="U48" s="119"/>
      <c r="V48" s="119"/>
    </row>
    <row r="49" customFormat="false" ht="15" hidden="false" customHeight="false" outlineLevel="0" collapsed="false">
      <c r="A49" s="53" t="n">
        <v>44</v>
      </c>
      <c r="B49" s="112" t="n">
        <f aca="false">INDEX(CV1SF,$A49,1)</f>
        <v>0</v>
      </c>
      <c r="C49" s="119"/>
      <c r="D49" s="119"/>
      <c r="E49" s="119"/>
      <c r="F49" s="119"/>
      <c r="G49" s="119"/>
      <c r="H49" s="119"/>
      <c r="I49" s="119"/>
      <c r="J49" s="119"/>
      <c r="K49" s="119"/>
      <c r="M49" s="112" t="n">
        <f aca="false">INDEX(CV1CF,$A49,1)</f>
        <v>0</v>
      </c>
      <c r="N49" s="119"/>
      <c r="O49" s="119"/>
      <c r="P49" s="119"/>
      <c r="Q49" s="119"/>
      <c r="R49" s="119"/>
      <c r="S49" s="119"/>
      <c r="T49" s="119"/>
      <c r="U49" s="119"/>
      <c r="V49" s="119"/>
    </row>
    <row r="50" customFormat="false" ht="15" hidden="false" customHeight="false" outlineLevel="0" collapsed="false">
      <c r="A50" s="53" t="n">
        <v>45</v>
      </c>
      <c r="B50" s="112" t="n">
        <f aca="false">INDEX(CV1SF,$A50,1)</f>
        <v>0</v>
      </c>
      <c r="C50" s="119"/>
      <c r="D50" s="119"/>
      <c r="E50" s="119"/>
      <c r="F50" s="119"/>
      <c r="G50" s="119"/>
      <c r="H50" s="119"/>
      <c r="I50" s="119"/>
      <c r="J50" s="119"/>
      <c r="K50" s="119"/>
      <c r="M50" s="112" t="n">
        <f aca="false">INDEX(CV1CF,$A50,1)</f>
        <v>0</v>
      </c>
      <c r="N50" s="119"/>
      <c r="O50" s="119"/>
      <c r="P50" s="119"/>
      <c r="Q50" s="119"/>
      <c r="R50" s="119"/>
      <c r="S50" s="119"/>
      <c r="T50" s="119"/>
      <c r="U50" s="119"/>
      <c r="V50" s="119"/>
    </row>
    <row r="51" customFormat="false" ht="15" hidden="false" customHeight="false" outlineLevel="0" collapsed="false">
      <c r="A51" s="53" t="n">
        <v>46</v>
      </c>
      <c r="B51" s="112" t="n">
        <f aca="false">INDEX(CV1SF,$A51,1)</f>
        <v>0</v>
      </c>
      <c r="C51" s="119"/>
      <c r="D51" s="119"/>
      <c r="E51" s="119"/>
      <c r="F51" s="119"/>
      <c r="G51" s="119"/>
      <c r="H51" s="119"/>
      <c r="I51" s="119"/>
      <c r="J51" s="119"/>
      <c r="K51" s="119"/>
      <c r="M51" s="112" t="n">
        <f aca="false">INDEX(CV1CF,$A51,1)</f>
        <v>0</v>
      </c>
      <c r="N51" s="119"/>
      <c r="O51" s="119"/>
      <c r="P51" s="119"/>
      <c r="Q51" s="119"/>
      <c r="R51" s="119"/>
      <c r="S51" s="119"/>
      <c r="T51" s="119"/>
      <c r="U51" s="119"/>
      <c r="V51" s="119"/>
    </row>
    <row r="52" customFormat="false" ht="15" hidden="false" customHeight="false" outlineLevel="0" collapsed="false">
      <c r="A52" s="53" t="n">
        <v>47</v>
      </c>
      <c r="B52" s="112" t="n">
        <f aca="false">INDEX(CV1SF,$A52,1)</f>
        <v>0</v>
      </c>
      <c r="C52" s="119"/>
      <c r="D52" s="119"/>
      <c r="E52" s="119"/>
      <c r="F52" s="119"/>
      <c r="G52" s="119"/>
      <c r="H52" s="119"/>
      <c r="I52" s="119"/>
      <c r="J52" s="119"/>
      <c r="K52" s="119"/>
      <c r="M52" s="112" t="n">
        <f aca="false" t="array" ref="M52:M52">INDEX(CV1CF,$A52,1)</f>
        <v>0</v>
      </c>
      <c r="N52" s="119"/>
      <c r="O52" s="119"/>
      <c r="P52" s="119"/>
      <c r="Q52" s="119"/>
      <c r="R52" s="119"/>
      <c r="S52" s="119"/>
      <c r="T52" s="119"/>
      <c r="U52" s="119"/>
      <c r="V52" s="119"/>
    </row>
    <row r="53" customFormat="false" ht="15" hidden="false" customHeight="false" outlineLevel="0" collapsed="false">
      <c r="A53" s="53" t="n">
        <v>48</v>
      </c>
      <c r="B53" s="112" t="n">
        <f aca="false">INDEX(CV1SF,$A53,1)</f>
        <v>0</v>
      </c>
      <c r="C53" s="119"/>
      <c r="D53" s="119"/>
      <c r="E53" s="119"/>
      <c r="F53" s="119"/>
      <c r="G53" s="119"/>
      <c r="H53" s="119"/>
      <c r="I53" s="119"/>
      <c r="J53" s="119"/>
      <c r="K53" s="119"/>
      <c r="M53" s="112" t="n">
        <f aca="false" t="array" ref="M53:M53">INDEX(CV1CF,$A53,1)</f>
        <v>0</v>
      </c>
      <c r="N53" s="119"/>
      <c r="O53" s="119"/>
      <c r="P53" s="119"/>
      <c r="Q53" s="119"/>
      <c r="R53" s="119"/>
      <c r="S53" s="119"/>
      <c r="T53" s="119"/>
      <c r="U53" s="119"/>
      <c r="V53" s="119"/>
    </row>
    <row r="54" customFormat="false" ht="15" hidden="false" customHeight="false" outlineLevel="0" collapsed="false">
      <c r="A54" s="53" t="n">
        <v>49</v>
      </c>
      <c r="B54" s="112" t="n">
        <f aca="false">INDEX(CV1SF,$A54,1)</f>
        <v>0</v>
      </c>
      <c r="C54" s="119"/>
      <c r="D54" s="119"/>
      <c r="E54" s="119"/>
      <c r="F54" s="119"/>
      <c r="G54" s="119"/>
      <c r="H54" s="119"/>
      <c r="I54" s="119"/>
      <c r="J54" s="119"/>
      <c r="K54" s="119"/>
      <c r="M54" s="112" t="n">
        <f aca="false" t="array" ref="M54:M54">INDEX(CV1CF,$A54,1)</f>
        <v>0</v>
      </c>
      <c r="N54" s="119"/>
      <c r="O54" s="119"/>
      <c r="P54" s="119"/>
      <c r="Q54" s="119"/>
      <c r="R54" s="119"/>
      <c r="S54" s="119"/>
      <c r="T54" s="119"/>
      <c r="U54" s="119"/>
      <c r="V54" s="119"/>
    </row>
    <row r="55" customFormat="false" ht="15" hidden="false" customHeight="false" outlineLevel="0" collapsed="false">
      <c r="A55" s="53" t="n">
        <v>50</v>
      </c>
      <c r="B55" s="112" t="n">
        <f aca="false">INDEX(CV1SF,$A55,1)</f>
        <v>0</v>
      </c>
      <c r="C55" s="119"/>
      <c r="D55" s="119"/>
      <c r="E55" s="119"/>
      <c r="F55" s="119"/>
      <c r="G55" s="119"/>
      <c r="H55" s="119"/>
      <c r="I55" s="119"/>
      <c r="J55" s="119"/>
      <c r="K55" s="119"/>
      <c r="M55" s="112" t="n">
        <f aca="false" t="array" ref="M55:M55">INDEX(CV1CF,$A55,1)</f>
        <v>0</v>
      </c>
      <c r="N55" s="119"/>
      <c r="O55" s="119"/>
      <c r="P55" s="119"/>
      <c r="Q55" s="119"/>
      <c r="R55" s="119"/>
      <c r="S55" s="119"/>
      <c r="T55" s="119"/>
      <c r="U55" s="119"/>
      <c r="V55" s="119"/>
    </row>
    <row r="56" customFormat="false" ht="15" hidden="false" customHeight="false" outlineLevel="0" collapsed="false">
      <c r="B56" s="121"/>
      <c r="M56" s="121"/>
    </row>
    <row r="59" customFormat="false" ht="15" hidden="false" customHeight="false" outlineLevel="0" collapsed="false">
      <c r="B59" s="71" t="str">
        <f aca="false">Fechas!$C$59</f>
        <v>2º ÉPOCA: CICLOS LARGOS E INTERMEDIOS SIN FUNG.</v>
      </c>
      <c r="C59" s="72"/>
      <c r="D59" s="72"/>
      <c r="E59" s="72"/>
      <c r="F59" s="72"/>
      <c r="G59" s="72"/>
      <c r="H59" s="72"/>
      <c r="I59" s="72"/>
      <c r="J59" s="72"/>
      <c r="K59" s="73"/>
      <c r="M59" s="122" t="str">
        <f aca="false">Fechas!$K$59</f>
        <v>2º ÉPOCA: CICLOS LARGOS E INTERMEDIOS CON FUNG.</v>
      </c>
      <c r="N59" s="75"/>
      <c r="O59" s="75"/>
      <c r="P59" s="75"/>
      <c r="Q59" s="75"/>
      <c r="R59" s="75"/>
      <c r="S59" s="75"/>
      <c r="T59" s="75"/>
      <c r="U59" s="75"/>
      <c r="V59" s="76"/>
    </row>
    <row r="60" customFormat="false" ht="30" hidden="false" customHeight="false" outlineLevel="0" collapsed="false">
      <c r="B60" s="109" t="str">
        <f aca="false">B$5</f>
        <v>Cultivar</v>
      </c>
      <c r="C60" s="110" t="str">
        <f aca="false">C$5</f>
        <v>Helada</v>
      </c>
      <c r="D60" s="110" t="str">
        <f aca="false">D$5</f>
        <v>Vuelco</v>
      </c>
      <c r="E60" s="110" t="str">
        <f aca="false">E$5</f>
        <v>Desgrane</v>
      </c>
      <c r="F60" s="110" t="str">
        <f aca="false">F$5</f>
        <v>Altura</v>
      </c>
      <c r="G60" s="110" t="str">
        <f aca="false">G$5</f>
        <v>Aspecto </v>
      </c>
      <c r="H60" s="111" t="str">
        <f aca="false">H$5</f>
        <v>Peso hectolítrico</v>
      </c>
      <c r="I60" s="111" t="str">
        <f aca="false">I$5</f>
        <v>Peso de 1000 granos</v>
      </c>
      <c r="J60" s="111" t="str">
        <f aca="false">J$5</f>
        <v>Proteina en grano</v>
      </c>
      <c r="K60" s="52" t="s">
        <v>206</v>
      </c>
      <c r="M60" s="109" t="str">
        <f aca="false">M$5</f>
        <v>Cultivar</v>
      </c>
      <c r="N60" s="110" t="str">
        <f aca="false">N$5</f>
        <v>Helada</v>
      </c>
      <c r="O60" s="110" t="str">
        <f aca="false">O$5</f>
        <v>Vuelco</v>
      </c>
      <c r="P60" s="110" t="str">
        <f aca="false">P$5</f>
        <v>Desgrane</v>
      </c>
      <c r="Q60" s="110" t="str">
        <f aca="false">Q$5</f>
        <v>Altura</v>
      </c>
      <c r="R60" s="110" t="str">
        <f aca="false">R$5</f>
        <v>Aspecto </v>
      </c>
      <c r="S60" s="111" t="str">
        <f aca="false">S$5</f>
        <v>Peso hectolítrico</v>
      </c>
      <c r="T60" s="111" t="str">
        <f aca="false">T$5</f>
        <v>Peso de 1000 granos</v>
      </c>
      <c r="U60" s="111" t="str">
        <f aca="false">U$5</f>
        <v>Proteina en grano</v>
      </c>
      <c r="V60" s="52" t="s">
        <v>206</v>
      </c>
    </row>
    <row r="61" customFormat="false" ht="15" hidden="false" customHeight="false" outlineLevel="0" collapsed="false">
      <c r="A61" s="53" t="n">
        <v>1</v>
      </c>
      <c r="B61" s="112" t="str">
        <f aca="false" t="array" ref="B61:B61">INDEX(CV2SF,$A61,1)</f>
        <v>ACA 602</v>
      </c>
      <c r="C61" s="54"/>
      <c r="D61" s="54"/>
      <c r="E61" s="54"/>
      <c r="F61" s="123" t="n">
        <v>75</v>
      </c>
      <c r="G61" s="123"/>
      <c r="H61" s="123" t="n">
        <v>76.4</v>
      </c>
      <c r="I61" s="54"/>
      <c r="J61" s="54"/>
      <c r="K61" s="54"/>
      <c r="M61" s="112" t="str">
        <f aca="false" t="array" ref="M61:M61">INDEX(CV2CF,$A61,1)</f>
        <v>ACA 602</v>
      </c>
      <c r="N61" s="54"/>
      <c r="O61" s="54"/>
      <c r="P61" s="54"/>
      <c r="Q61" s="124" t="n">
        <v>68.1333333333333</v>
      </c>
      <c r="R61" s="125"/>
      <c r="S61" s="126" t="n">
        <v>73.95</v>
      </c>
      <c r="T61" s="126" t="n">
        <v>34.2555555555556</v>
      </c>
      <c r="U61" s="54"/>
      <c r="V61" s="54"/>
    </row>
    <row r="62" customFormat="false" ht="15" hidden="false" customHeight="false" outlineLevel="0" collapsed="false">
      <c r="A62" s="53" t="n">
        <v>2</v>
      </c>
      <c r="B62" s="112" t="str">
        <f aca="false" t="array" ref="B62:B62">INDEX(CV2SF,$A62,1)</f>
        <v>ACA 604</v>
      </c>
      <c r="C62" s="54"/>
      <c r="D62" s="54"/>
      <c r="E62" s="54"/>
      <c r="F62" s="114" t="n">
        <v>77</v>
      </c>
      <c r="G62" s="123"/>
      <c r="H62" s="123" t="n">
        <v>73.55</v>
      </c>
      <c r="I62" s="54"/>
      <c r="J62" s="54"/>
      <c r="K62" s="54"/>
      <c r="M62" s="112" t="str">
        <f aca="false" t="array" ref="M62:M62">INDEX(CV2CF,$A62,1)</f>
        <v>ACA 604</v>
      </c>
      <c r="N62" s="54"/>
      <c r="O62" s="54"/>
      <c r="P62" s="54"/>
      <c r="Q62" s="115" t="n">
        <v>75.2</v>
      </c>
      <c r="R62" s="116"/>
      <c r="S62" s="117" t="n">
        <v>68.8833333333333</v>
      </c>
      <c r="T62" s="117" t="n">
        <v>36.229044834308</v>
      </c>
      <c r="U62" s="54"/>
      <c r="V62" s="54"/>
    </row>
    <row r="63" customFormat="false" ht="15" hidden="false" customHeight="false" outlineLevel="0" collapsed="false">
      <c r="A63" s="53" t="n">
        <v>3</v>
      </c>
      <c r="B63" s="112" t="str">
        <f aca="false" t="array" ref="B63:B63">INDEX(CV2SF,$A63,1)</f>
        <v> SAUCE</v>
      </c>
      <c r="C63" s="54"/>
      <c r="D63" s="54"/>
      <c r="E63" s="54"/>
      <c r="F63" s="114" t="n">
        <v>70</v>
      </c>
      <c r="G63" s="123"/>
      <c r="H63" s="123" t="n">
        <v>75.8</v>
      </c>
      <c r="I63" s="54"/>
      <c r="J63" s="54"/>
      <c r="K63" s="54"/>
      <c r="M63" s="112" t="str">
        <f aca="false" t="array" ref="M63:M63">INDEX(CV2CF,$A63,1)</f>
        <v> SAUCE</v>
      </c>
      <c r="N63" s="54"/>
      <c r="O63" s="54"/>
      <c r="P63" s="54"/>
      <c r="Q63" s="115" t="n">
        <v>60.8</v>
      </c>
      <c r="R63" s="116"/>
      <c r="S63" s="117" t="n">
        <v>66.0833333333333</v>
      </c>
      <c r="T63" s="117" t="n">
        <v>30.7313840155945</v>
      </c>
      <c r="U63" s="54"/>
      <c r="V63" s="54"/>
    </row>
    <row r="64" customFormat="false" ht="15" hidden="false" customHeight="false" outlineLevel="0" collapsed="false">
      <c r="A64" s="53" t="n">
        <v>4</v>
      </c>
      <c r="B64" s="112" t="str">
        <f aca="false" t="array" ref="B64:B64">INDEX(CV2SF,$A64,1)</f>
        <v>GUAYABO</v>
      </c>
      <c r="C64" s="54"/>
      <c r="D64" s="54"/>
      <c r="E64" s="54"/>
      <c r="F64" s="114" t="n">
        <v>79</v>
      </c>
      <c r="G64" s="123"/>
      <c r="H64" s="123" t="n">
        <v>75.15</v>
      </c>
      <c r="I64" s="54"/>
      <c r="J64" s="54"/>
      <c r="K64" s="54"/>
      <c r="M64" s="112" t="str">
        <f aca="false" t="array" ref="M64:M64">INDEX(CV2CF,$A64,1)</f>
        <v>GUAYABO</v>
      </c>
      <c r="N64" s="54"/>
      <c r="O64" s="54"/>
      <c r="P64" s="54"/>
      <c r="Q64" s="116" t="n">
        <v>66.0666666666667</v>
      </c>
      <c r="R64" s="116"/>
      <c r="S64" s="116" t="n">
        <v>69.9166666666667</v>
      </c>
      <c r="T64" s="116" t="n">
        <v>25.4703703703704</v>
      </c>
      <c r="U64" s="54"/>
      <c r="V64" s="54"/>
    </row>
    <row r="65" customFormat="false" ht="15" hidden="false" customHeight="false" outlineLevel="0" collapsed="false">
      <c r="A65" s="53" t="n">
        <v>5</v>
      </c>
      <c r="B65" s="112" t="str">
        <f aca="false" t="array" ref="B65:B65">INDEX(CV2SF,$A65,1)</f>
        <v>Klein Cien años</v>
      </c>
      <c r="C65" s="54"/>
      <c r="D65" s="54"/>
      <c r="E65" s="54"/>
      <c r="F65" s="114" t="n">
        <v>74</v>
      </c>
      <c r="G65" s="123"/>
      <c r="H65" s="123" t="n">
        <v>74.6</v>
      </c>
      <c r="I65" s="54"/>
      <c r="J65" s="54"/>
      <c r="K65" s="54"/>
      <c r="M65" s="112" t="str">
        <f aca="false" t="array" ref="M65:M65">INDEX(CV2CF,$A65,1)</f>
        <v>Klein Cien años</v>
      </c>
      <c r="N65" s="54"/>
      <c r="O65" s="54"/>
      <c r="P65" s="54"/>
      <c r="Q65" s="116" t="n">
        <v>66.8</v>
      </c>
      <c r="R65" s="116"/>
      <c r="S65" s="116" t="n">
        <v>66.5833333333333</v>
      </c>
      <c r="T65" s="116" t="n">
        <v>33.4062378167641</v>
      </c>
      <c r="U65" s="54"/>
      <c r="V65" s="54"/>
    </row>
    <row r="66" customFormat="false" ht="15" hidden="false" customHeight="false" outlineLevel="0" collapsed="false">
      <c r="A66" s="53" t="n">
        <v>6</v>
      </c>
      <c r="B66" s="112" t="str">
        <f aca="false" t="array" ref="B66:B66">INDEX(CV2SF,$A66,1)</f>
        <v>Klein Geminis</v>
      </c>
      <c r="C66" s="54"/>
      <c r="D66" s="54"/>
      <c r="E66" s="54"/>
      <c r="F66" s="114" t="n">
        <v>74</v>
      </c>
      <c r="G66" s="123"/>
      <c r="H66" s="123" t="n">
        <v>73.65</v>
      </c>
      <c r="I66" s="54"/>
      <c r="J66" s="54"/>
      <c r="K66" s="54"/>
      <c r="M66" s="112" t="str">
        <f aca="false" t="array" ref="M66:M66">INDEX(CV2CF,$A66,1)</f>
        <v>Klein Geminis</v>
      </c>
      <c r="N66" s="54"/>
      <c r="O66" s="54"/>
      <c r="P66" s="54"/>
      <c r="Q66" s="116" t="n">
        <v>68.1333333333333</v>
      </c>
      <c r="R66" s="116"/>
      <c r="S66" s="116" t="n">
        <v>61.8</v>
      </c>
      <c r="T66" s="116" t="n">
        <v>31.0849902534113</v>
      </c>
      <c r="U66" s="54"/>
      <c r="V66" s="54"/>
    </row>
    <row r="67" customFormat="false" ht="15" hidden="false" customHeight="false" outlineLevel="0" collapsed="false">
      <c r="A67" s="53" t="n">
        <v>7</v>
      </c>
      <c r="B67" s="112" t="str">
        <f aca="false" t="array" ref="B67:B67">INDEX(CV2SF,$A67,1)</f>
        <v>Klein Minerva</v>
      </c>
      <c r="C67" s="54"/>
      <c r="D67" s="54"/>
      <c r="E67" s="54"/>
      <c r="F67" s="114" t="n">
        <v>70</v>
      </c>
      <c r="G67" s="123"/>
      <c r="H67" s="123" t="n">
        <v>78.3</v>
      </c>
      <c r="I67" s="54"/>
      <c r="J67" s="54"/>
      <c r="K67" s="54"/>
      <c r="M67" s="112" t="str">
        <f aca="false" t="array" ref="M67:M67">INDEX(CV2CF,$A67,1)</f>
        <v>Klein Minerva</v>
      </c>
      <c r="N67" s="54"/>
      <c r="O67" s="54"/>
      <c r="P67" s="54"/>
      <c r="Q67" s="116" t="n">
        <v>74.6</v>
      </c>
      <c r="R67" s="116"/>
      <c r="S67" s="116" t="n">
        <v>65.5166666666667</v>
      </c>
      <c r="T67" s="116" t="n">
        <v>33.3409356725146</v>
      </c>
      <c r="U67" s="54"/>
      <c r="V67" s="54"/>
    </row>
    <row r="68" customFormat="false" ht="15" hidden="false" customHeight="false" outlineLevel="0" collapsed="false">
      <c r="A68" s="53" t="n">
        <v>8</v>
      </c>
      <c r="B68" s="112" t="n">
        <f aca="false">INDEX(CV2SF,$A68,1)</f>
        <v>0</v>
      </c>
      <c r="C68" s="54"/>
      <c r="D68" s="54"/>
      <c r="E68" s="54"/>
      <c r="F68" s="114"/>
      <c r="G68" s="123"/>
      <c r="H68" s="123"/>
      <c r="I68" s="54"/>
      <c r="J68" s="54"/>
      <c r="K68" s="54"/>
      <c r="M68" s="112" t="n">
        <f aca="false" t="array" ref="M68:M68">INDEX(CV2CF,$A68,1)</f>
        <v>0</v>
      </c>
      <c r="N68" s="54"/>
      <c r="O68" s="54"/>
      <c r="P68" s="54"/>
      <c r="Q68" s="54"/>
      <c r="R68" s="54"/>
      <c r="S68" s="54"/>
      <c r="T68" s="54"/>
      <c r="U68" s="54"/>
      <c r="V68" s="54"/>
    </row>
    <row r="69" customFormat="false" ht="15" hidden="false" customHeight="false" outlineLevel="0" collapsed="false">
      <c r="A69" s="53" t="n">
        <v>9</v>
      </c>
      <c r="B69" s="112" t="n">
        <f aca="false">INDEX(CV2SF,$A69,1)</f>
        <v>0</v>
      </c>
      <c r="C69" s="54"/>
      <c r="D69" s="54"/>
      <c r="E69" s="54"/>
      <c r="F69" s="114"/>
      <c r="G69" s="123"/>
      <c r="H69" s="123"/>
      <c r="I69" s="54"/>
      <c r="J69" s="54"/>
      <c r="K69" s="54"/>
      <c r="M69" s="112" t="n">
        <f aca="false" t="array" ref="M69:M69">INDEX(CV2CF,$A69,1)</f>
        <v>0</v>
      </c>
      <c r="N69" s="54"/>
      <c r="O69" s="54"/>
      <c r="P69" s="54"/>
      <c r="Q69" s="54"/>
      <c r="R69" s="54"/>
      <c r="S69" s="54"/>
      <c r="T69" s="54"/>
      <c r="U69" s="54"/>
      <c r="V69" s="54"/>
    </row>
    <row r="70" customFormat="false" ht="15" hidden="false" customHeight="false" outlineLevel="0" collapsed="false">
      <c r="A70" s="53" t="n">
        <v>10</v>
      </c>
      <c r="B70" s="112" t="n">
        <f aca="false">INDEX(CV2SF,$A70,1)</f>
        <v>0</v>
      </c>
      <c r="C70" s="54"/>
      <c r="D70" s="54"/>
      <c r="E70" s="54"/>
      <c r="F70" s="114"/>
      <c r="G70" s="123"/>
      <c r="H70" s="123"/>
      <c r="I70" s="54"/>
      <c r="J70" s="54"/>
      <c r="K70" s="54"/>
      <c r="M70" s="112" t="n">
        <f aca="false" t="array" ref="M70:M70">INDEX(CV2CF,$A70,1)</f>
        <v>0</v>
      </c>
      <c r="N70" s="54"/>
      <c r="O70" s="54"/>
      <c r="P70" s="54"/>
      <c r="Q70" s="54"/>
      <c r="R70" s="54"/>
      <c r="S70" s="54"/>
      <c r="T70" s="54"/>
      <c r="U70" s="54"/>
      <c r="V70" s="54"/>
    </row>
    <row r="71" customFormat="false" ht="15" hidden="false" customHeight="false" outlineLevel="0" collapsed="false">
      <c r="A71" s="53" t="n">
        <v>11</v>
      </c>
      <c r="B71" s="112" t="n">
        <f aca="false">INDEX(CV2SF,$A71,1)</f>
        <v>0</v>
      </c>
      <c r="C71" s="54"/>
      <c r="D71" s="54"/>
      <c r="E71" s="54"/>
      <c r="F71" s="114"/>
      <c r="G71" s="123"/>
      <c r="H71" s="123"/>
      <c r="I71" s="54"/>
      <c r="J71" s="54"/>
      <c r="K71" s="54"/>
      <c r="M71" s="112" t="n">
        <f aca="false" t="array" ref="M71:M71">INDEX(CV2CF,$A71,1)</f>
        <v>0</v>
      </c>
      <c r="N71" s="54"/>
      <c r="O71" s="54"/>
      <c r="P71" s="54"/>
      <c r="Q71" s="54"/>
      <c r="R71" s="54"/>
      <c r="S71" s="54"/>
      <c r="T71" s="54"/>
      <c r="U71" s="54"/>
      <c r="V71" s="54"/>
    </row>
    <row r="72" customFormat="false" ht="15" hidden="false" customHeight="false" outlineLevel="0" collapsed="false">
      <c r="A72" s="53" t="n">
        <v>12</v>
      </c>
      <c r="B72" s="112" t="n">
        <f aca="false">INDEX(CV2SF,$A72,1)</f>
        <v>0</v>
      </c>
      <c r="C72" s="54"/>
      <c r="D72" s="54"/>
      <c r="E72" s="54"/>
      <c r="F72" s="114"/>
      <c r="G72" s="123"/>
      <c r="H72" s="123"/>
      <c r="I72" s="54"/>
      <c r="J72" s="54"/>
      <c r="K72" s="54"/>
      <c r="M72" s="112" t="n">
        <f aca="false" t="array" ref="M72:M72">INDEX(CV2CF,$A72,1)</f>
        <v>0</v>
      </c>
      <c r="N72" s="54"/>
      <c r="O72" s="54"/>
      <c r="P72" s="54"/>
      <c r="Q72" s="54"/>
      <c r="R72" s="54"/>
      <c r="S72" s="54"/>
      <c r="T72" s="54"/>
      <c r="U72" s="54"/>
      <c r="V72" s="54"/>
    </row>
    <row r="73" customFormat="false" ht="15" hidden="false" customHeight="false" outlineLevel="0" collapsed="false">
      <c r="A73" s="53" t="n">
        <v>13</v>
      </c>
      <c r="B73" s="112" t="n">
        <f aca="false">INDEX(CV2SF,$A73,1)</f>
        <v>0</v>
      </c>
      <c r="C73" s="54"/>
      <c r="D73" s="54"/>
      <c r="E73" s="54"/>
      <c r="F73" s="114"/>
      <c r="G73" s="123"/>
      <c r="H73" s="123"/>
      <c r="I73" s="54"/>
      <c r="J73" s="54"/>
      <c r="K73" s="54"/>
      <c r="M73" s="112" t="n">
        <f aca="false" t="array" ref="M73:M73">INDEX(CV2CF,$A73,1)</f>
        <v>0</v>
      </c>
      <c r="N73" s="54"/>
      <c r="O73" s="54"/>
      <c r="P73" s="54"/>
      <c r="Q73" s="54"/>
      <c r="R73" s="54"/>
      <c r="S73" s="54"/>
      <c r="T73" s="54"/>
      <c r="U73" s="54"/>
      <c r="V73" s="54"/>
    </row>
    <row r="74" customFormat="false" ht="15" hidden="false" customHeight="false" outlineLevel="0" collapsed="false">
      <c r="A74" s="53" t="n">
        <v>14</v>
      </c>
      <c r="B74" s="112" t="n">
        <f aca="false">INDEX(CV2SF,$A74,1)</f>
        <v>0</v>
      </c>
      <c r="C74" s="54"/>
      <c r="D74" s="54"/>
      <c r="E74" s="54"/>
      <c r="F74" s="114"/>
      <c r="G74" s="123"/>
      <c r="H74" s="123"/>
      <c r="I74" s="54"/>
      <c r="J74" s="54"/>
      <c r="K74" s="54"/>
      <c r="M74" s="112" t="n">
        <f aca="false" t="array" ref="M74:M74">INDEX(CV2CF,$A74,1)</f>
        <v>0</v>
      </c>
      <c r="N74" s="54"/>
      <c r="O74" s="54"/>
      <c r="P74" s="54"/>
      <c r="Q74" s="54"/>
      <c r="R74" s="54"/>
      <c r="S74" s="54"/>
      <c r="T74" s="54"/>
      <c r="U74" s="54"/>
      <c r="V74" s="54"/>
    </row>
    <row r="75" customFormat="false" ht="15" hidden="false" customHeight="false" outlineLevel="0" collapsed="false">
      <c r="A75" s="53" t="n">
        <v>15</v>
      </c>
      <c r="B75" s="112" t="n">
        <f aca="false">INDEX(CV2SF,$A75,1)</f>
        <v>0</v>
      </c>
      <c r="C75" s="54"/>
      <c r="D75" s="54"/>
      <c r="E75" s="54"/>
      <c r="F75" s="114"/>
      <c r="G75" s="123"/>
      <c r="H75" s="123"/>
      <c r="I75" s="54"/>
      <c r="J75" s="54"/>
      <c r="K75" s="54"/>
      <c r="M75" s="112" t="n">
        <f aca="false" t="array" ref="M75:M75">INDEX(CV2CF,$A75,1)</f>
        <v>0</v>
      </c>
      <c r="N75" s="54"/>
      <c r="O75" s="54"/>
      <c r="P75" s="54"/>
      <c r="Q75" s="54"/>
      <c r="R75" s="54"/>
      <c r="S75" s="54"/>
      <c r="T75" s="54"/>
      <c r="U75" s="54"/>
      <c r="V75" s="54"/>
    </row>
    <row r="76" customFormat="false" ht="15" hidden="false" customHeight="false" outlineLevel="0" collapsed="false">
      <c r="A76" s="53" t="n">
        <v>16</v>
      </c>
      <c r="B76" s="112" t="n">
        <f aca="false">INDEX(CV2SF,$A76,1)</f>
        <v>0</v>
      </c>
      <c r="C76" s="54"/>
      <c r="D76" s="54"/>
      <c r="E76" s="54"/>
      <c r="F76" s="114"/>
      <c r="G76" s="123"/>
      <c r="H76" s="123"/>
      <c r="I76" s="54"/>
      <c r="J76" s="54"/>
      <c r="K76" s="54"/>
      <c r="M76" s="112" t="n">
        <f aca="false" t="array" ref="M76:M76">INDEX(CV2CF,$A76,1)</f>
        <v>0</v>
      </c>
      <c r="N76" s="54"/>
      <c r="O76" s="54"/>
      <c r="P76" s="54"/>
      <c r="Q76" s="54"/>
      <c r="R76" s="54"/>
      <c r="S76" s="54"/>
      <c r="T76" s="54"/>
      <c r="U76" s="54"/>
      <c r="V76" s="54"/>
    </row>
    <row r="77" customFormat="false" ht="15" hidden="false" customHeight="false" outlineLevel="0" collapsed="false">
      <c r="A77" s="53" t="n">
        <v>17</v>
      </c>
      <c r="B77" s="112" t="n">
        <f aca="false">INDEX(CV2SF,$A77,1)</f>
        <v>0</v>
      </c>
      <c r="C77" s="54"/>
      <c r="D77" s="54"/>
      <c r="E77" s="54"/>
      <c r="F77" s="114"/>
      <c r="G77" s="123"/>
      <c r="H77" s="123"/>
      <c r="I77" s="54"/>
      <c r="J77" s="54"/>
      <c r="K77" s="54"/>
      <c r="M77" s="112" t="n">
        <f aca="false" t="array" ref="M77:M77">INDEX(CV2CF,$A77,1)</f>
        <v>0</v>
      </c>
      <c r="N77" s="54"/>
      <c r="O77" s="54"/>
      <c r="P77" s="54"/>
      <c r="Q77" s="54"/>
      <c r="R77" s="54"/>
      <c r="S77" s="54"/>
      <c r="T77" s="54"/>
      <c r="U77" s="54"/>
      <c r="V77" s="54"/>
    </row>
    <row r="78" customFormat="false" ht="15" hidden="false" customHeight="false" outlineLevel="0" collapsed="false">
      <c r="A78" s="53" t="n">
        <v>18</v>
      </c>
      <c r="B78" s="112" t="n">
        <f aca="false">INDEX(CV2SF,$A78,1)</f>
        <v>0</v>
      </c>
      <c r="C78" s="54"/>
      <c r="D78" s="54"/>
      <c r="E78" s="54"/>
      <c r="F78" s="114"/>
      <c r="G78" s="123"/>
      <c r="H78" s="123"/>
      <c r="I78" s="54"/>
      <c r="J78" s="54"/>
      <c r="K78" s="54"/>
      <c r="M78" s="112" t="n">
        <f aca="false" t="array" ref="M78:M78">INDEX(CV2CF,$A78,1)</f>
        <v>0</v>
      </c>
      <c r="N78" s="54"/>
      <c r="O78" s="54"/>
      <c r="P78" s="54"/>
      <c r="Q78" s="54"/>
      <c r="R78" s="54"/>
      <c r="S78" s="54"/>
      <c r="T78" s="54"/>
      <c r="U78" s="54"/>
      <c r="V78" s="54"/>
    </row>
    <row r="79" customFormat="false" ht="15" hidden="false" customHeight="false" outlineLevel="0" collapsed="false">
      <c r="A79" s="53" t="n">
        <v>19</v>
      </c>
      <c r="B79" s="112" t="n">
        <f aca="false">INDEX(CV2SF,$A79,1)</f>
        <v>0</v>
      </c>
      <c r="C79" s="54"/>
      <c r="D79" s="54"/>
      <c r="E79" s="54"/>
      <c r="F79" s="114"/>
      <c r="G79" s="123"/>
      <c r="H79" s="123"/>
      <c r="I79" s="54"/>
      <c r="J79" s="54"/>
      <c r="K79" s="54"/>
      <c r="M79" s="112" t="n">
        <f aca="false" t="array" ref="M79:M79">INDEX(CV2CF,$A79,1)</f>
        <v>0</v>
      </c>
      <c r="N79" s="54"/>
      <c r="O79" s="54"/>
      <c r="P79" s="54"/>
      <c r="Q79" s="54"/>
      <c r="R79" s="54"/>
      <c r="S79" s="54"/>
      <c r="T79" s="54"/>
      <c r="U79" s="54"/>
      <c r="V79" s="54"/>
    </row>
    <row r="80" customFormat="false" ht="15" hidden="false" customHeight="false" outlineLevel="0" collapsed="false">
      <c r="A80" s="53" t="n">
        <v>20</v>
      </c>
      <c r="B80" s="112" t="n">
        <f aca="false">INDEX(CV2SF,$A80,1)</f>
        <v>0</v>
      </c>
      <c r="C80" s="54"/>
      <c r="D80" s="54"/>
      <c r="E80" s="54"/>
      <c r="F80" s="114"/>
      <c r="G80" s="123"/>
      <c r="H80" s="123"/>
      <c r="I80" s="54"/>
      <c r="J80" s="54"/>
      <c r="K80" s="54"/>
      <c r="M80" s="112" t="n">
        <f aca="false" t="array" ref="M80:M80">INDEX(CV2CF,$A80,1)</f>
        <v>0</v>
      </c>
      <c r="N80" s="54"/>
      <c r="O80" s="54"/>
      <c r="P80" s="54"/>
      <c r="Q80" s="54"/>
      <c r="R80" s="54"/>
      <c r="S80" s="54"/>
      <c r="T80" s="54"/>
      <c r="U80" s="54"/>
      <c r="V80" s="54"/>
    </row>
    <row r="81" customFormat="false" ht="15" hidden="false" customHeight="false" outlineLevel="0" collapsed="false">
      <c r="A81" s="53" t="n">
        <v>21</v>
      </c>
      <c r="B81" s="112" t="n">
        <f aca="false">INDEX(CV2SF,$A81,1)</f>
        <v>0</v>
      </c>
      <c r="C81" s="54"/>
      <c r="D81" s="54"/>
      <c r="E81" s="54"/>
      <c r="F81" s="114"/>
      <c r="G81" s="123"/>
      <c r="H81" s="123"/>
      <c r="I81" s="54"/>
      <c r="J81" s="54"/>
      <c r="K81" s="54"/>
      <c r="M81" s="112" t="n">
        <f aca="false" t="array" ref="M81:M81">INDEX(CV2CF,$A81,1)</f>
        <v>0</v>
      </c>
      <c r="N81" s="54"/>
      <c r="O81" s="54"/>
      <c r="P81" s="54"/>
      <c r="Q81" s="54"/>
      <c r="R81" s="54"/>
      <c r="S81" s="54"/>
      <c r="T81" s="54"/>
      <c r="U81" s="54"/>
      <c r="V81" s="54"/>
    </row>
    <row r="82" customFormat="false" ht="15" hidden="false" customHeight="false" outlineLevel="0" collapsed="false">
      <c r="A82" s="53" t="n">
        <v>22</v>
      </c>
      <c r="B82" s="112" t="n">
        <f aca="false">INDEX(CV2SF,$A82,1)</f>
        <v>0</v>
      </c>
      <c r="C82" s="54"/>
      <c r="D82" s="54"/>
      <c r="E82" s="54"/>
      <c r="F82" s="114"/>
      <c r="G82" s="123"/>
      <c r="H82" s="123"/>
      <c r="I82" s="54"/>
      <c r="J82" s="54"/>
      <c r="K82" s="54"/>
      <c r="M82" s="112" t="n">
        <f aca="false" t="array" ref="M82:M82">INDEX(CV2CF,$A82,1)</f>
        <v>0</v>
      </c>
      <c r="N82" s="54"/>
      <c r="O82" s="54"/>
      <c r="P82" s="54"/>
      <c r="Q82" s="54"/>
      <c r="R82" s="54"/>
      <c r="S82" s="54"/>
      <c r="T82" s="54"/>
      <c r="U82" s="54"/>
      <c r="V82" s="54"/>
    </row>
    <row r="83" customFormat="false" ht="15" hidden="false" customHeight="false" outlineLevel="0" collapsed="false">
      <c r="A83" s="53" t="n">
        <v>23</v>
      </c>
      <c r="B83" s="112" t="n">
        <f aca="false">INDEX(CV2SF,$A83,1)</f>
        <v>0</v>
      </c>
      <c r="C83" s="54"/>
      <c r="D83" s="54"/>
      <c r="E83" s="54"/>
      <c r="F83" s="114"/>
      <c r="G83" s="123"/>
      <c r="H83" s="123"/>
      <c r="I83" s="54"/>
      <c r="J83" s="54"/>
      <c r="K83" s="54"/>
      <c r="M83" s="112" t="n">
        <f aca="false" t="array" ref="M83:M83">INDEX(CV2CF,$A83,1)</f>
        <v>0</v>
      </c>
      <c r="N83" s="54"/>
      <c r="O83" s="54"/>
      <c r="P83" s="54"/>
      <c r="Q83" s="54"/>
      <c r="R83" s="54"/>
      <c r="S83" s="54"/>
      <c r="T83" s="54"/>
      <c r="U83" s="54"/>
      <c r="V83" s="54"/>
    </row>
    <row r="84" customFormat="false" ht="15" hidden="false" customHeight="false" outlineLevel="0" collapsed="false">
      <c r="A84" s="53" t="n">
        <v>24</v>
      </c>
      <c r="B84" s="112" t="n">
        <f aca="false">INDEX(CV2SF,$A84,1)</f>
        <v>0</v>
      </c>
      <c r="C84" s="54"/>
      <c r="D84" s="54"/>
      <c r="E84" s="54"/>
      <c r="F84" s="114"/>
      <c r="G84" s="123"/>
      <c r="H84" s="123"/>
      <c r="I84" s="54"/>
      <c r="J84" s="54"/>
      <c r="K84" s="54"/>
      <c r="M84" s="112" t="n">
        <f aca="false" t="array" ref="M84:M84">INDEX(CV2CF,$A84,1)</f>
        <v>0</v>
      </c>
      <c r="N84" s="54"/>
      <c r="O84" s="54"/>
      <c r="P84" s="54"/>
      <c r="Q84" s="54"/>
      <c r="R84" s="54"/>
      <c r="S84" s="54"/>
      <c r="T84" s="54"/>
      <c r="U84" s="54"/>
      <c r="V84" s="54"/>
    </row>
    <row r="85" customFormat="false" ht="15" hidden="false" customHeight="false" outlineLevel="0" collapsed="false">
      <c r="A85" s="53" t="n">
        <v>25</v>
      </c>
      <c r="B85" s="112" t="n">
        <f aca="false">INDEX(CV2SF,$A85,1)</f>
        <v>0</v>
      </c>
      <c r="C85" s="54"/>
      <c r="D85" s="54"/>
      <c r="E85" s="54"/>
      <c r="F85" s="114"/>
      <c r="G85" s="123"/>
      <c r="H85" s="123"/>
      <c r="I85" s="54"/>
      <c r="J85" s="54"/>
      <c r="K85" s="54"/>
      <c r="M85" s="112" t="n">
        <f aca="false" t="array" ref="M85:M85">INDEX(CV2CF,$A85,1)</f>
        <v>0</v>
      </c>
      <c r="N85" s="54"/>
      <c r="O85" s="54"/>
      <c r="P85" s="54"/>
      <c r="Q85" s="54"/>
      <c r="R85" s="54"/>
      <c r="S85" s="54"/>
      <c r="T85" s="54"/>
      <c r="U85" s="54"/>
      <c r="V85" s="54"/>
    </row>
    <row r="86" customFormat="false" ht="15" hidden="false" customHeight="false" outlineLevel="0" collapsed="false">
      <c r="A86" s="53" t="n">
        <v>26</v>
      </c>
      <c r="B86" s="112" t="n">
        <f aca="false">INDEX(CV2SF,$A86,1)</f>
        <v>0</v>
      </c>
      <c r="C86" s="54"/>
      <c r="D86" s="54"/>
      <c r="E86" s="54"/>
      <c r="F86" s="114"/>
      <c r="G86" s="118"/>
      <c r="H86" s="123"/>
      <c r="I86" s="54"/>
      <c r="J86" s="54"/>
      <c r="K86" s="54"/>
      <c r="M86" s="112" t="n">
        <f aca="false" t="array" ref="M86:M86">INDEX(CV2CF,$A86,1)</f>
        <v>0</v>
      </c>
      <c r="N86" s="54"/>
      <c r="O86" s="54"/>
      <c r="P86" s="54"/>
      <c r="Q86" s="54"/>
      <c r="R86" s="54"/>
      <c r="S86" s="54"/>
      <c r="T86" s="54"/>
      <c r="U86" s="54"/>
      <c r="V86" s="54"/>
    </row>
    <row r="87" customFormat="false" ht="15" hidden="false" customHeight="false" outlineLevel="0" collapsed="false">
      <c r="A87" s="53" t="n">
        <v>27</v>
      </c>
      <c r="B87" s="112" t="n">
        <f aca="false">INDEX(CV2SF,$A87,1)</f>
        <v>0</v>
      </c>
      <c r="C87" s="54"/>
      <c r="D87" s="54"/>
      <c r="E87" s="54"/>
      <c r="F87" s="114"/>
      <c r="G87" s="118"/>
      <c r="H87" s="123"/>
      <c r="I87" s="54"/>
      <c r="J87" s="54"/>
      <c r="K87" s="54"/>
      <c r="M87" s="112" t="n">
        <f aca="false" t="array" ref="M87:M87">INDEX(CV2CF,$A87,1)</f>
        <v>0</v>
      </c>
      <c r="N87" s="54"/>
      <c r="O87" s="54"/>
      <c r="P87" s="54"/>
      <c r="Q87" s="54"/>
      <c r="R87" s="54"/>
      <c r="S87" s="54"/>
      <c r="T87" s="54"/>
      <c r="U87" s="54"/>
      <c r="V87" s="54"/>
    </row>
    <row r="88" customFormat="false" ht="15" hidden="false" customHeight="false" outlineLevel="0" collapsed="false">
      <c r="A88" s="53" t="n">
        <v>28</v>
      </c>
      <c r="B88" s="112" t="n">
        <f aca="false">INDEX(CV2SF,$A88,1)</f>
        <v>0</v>
      </c>
      <c r="C88" s="54"/>
      <c r="D88" s="54"/>
      <c r="E88" s="54"/>
      <c r="F88" s="114"/>
      <c r="G88" s="118"/>
      <c r="H88" s="123"/>
      <c r="I88" s="54"/>
      <c r="J88" s="54"/>
      <c r="K88" s="54"/>
      <c r="M88" s="112" t="n">
        <f aca="false" t="array" ref="M88:M88">INDEX(CV2CF,$A88,1)</f>
        <v>0</v>
      </c>
      <c r="N88" s="54"/>
      <c r="O88" s="54"/>
      <c r="P88" s="54"/>
      <c r="Q88" s="54"/>
      <c r="R88" s="54"/>
      <c r="S88" s="54"/>
      <c r="T88" s="54"/>
      <c r="U88" s="54"/>
      <c r="V88" s="54"/>
    </row>
    <row r="89" customFormat="false" ht="15" hidden="false" customHeight="false" outlineLevel="0" collapsed="false">
      <c r="A89" s="53" t="n">
        <v>29</v>
      </c>
      <c r="B89" s="112" t="n">
        <f aca="false">INDEX(CV2SF,$A89,1)</f>
        <v>0</v>
      </c>
      <c r="C89" s="54"/>
      <c r="D89" s="54"/>
      <c r="E89" s="54"/>
      <c r="F89" s="114"/>
      <c r="G89" s="118"/>
      <c r="H89" s="123"/>
      <c r="I89" s="54"/>
      <c r="J89" s="54"/>
      <c r="K89" s="54"/>
      <c r="M89" s="112" t="n">
        <f aca="false" t="array" ref="M89:M89">INDEX(CV2CF,$A89,1)</f>
        <v>0</v>
      </c>
      <c r="N89" s="54"/>
      <c r="O89" s="54"/>
      <c r="P89" s="54"/>
      <c r="Q89" s="54"/>
      <c r="R89" s="54"/>
      <c r="S89" s="54"/>
      <c r="T89" s="54"/>
      <c r="U89" s="54"/>
      <c r="V89" s="54"/>
    </row>
    <row r="90" customFormat="false" ht="15" hidden="false" customHeight="false" outlineLevel="0" collapsed="false">
      <c r="A90" s="53" t="n">
        <v>30</v>
      </c>
      <c r="B90" s="112" t="n">
        <f aca="false">INDEX(CV2SF,$A90,1)</f>
        <v>0</v>
      </c>
      <c r="C90" s="54"/>
      <c r="D90" s="54"/>
      <c r="E90" s="54"/>
      <c r="F90" s="114"/>
      <c r="G90" s="118"/>
      <c r="H90" s="123"/>
      <c r="I90" s="53"/>
      <c r="J90" s="53"/>
      <c r="K90" s="53"/>
      <c r="M90" s="112" t="n">
        <f aca="false" t="array" ref="M90:M90">INDEX(CV2CF,$A90,1)</f>
        <v>0</v>
      </c>
      <c r="N90" s="54"/>
      <c r="O90" s="54"/>
      <c r="P90" s="54"/>
      <c r="Q90" s="54"/>
      <c r="R90" s="54"/>
      <c r="S90" s="54"/>
      <c r="T90" s="53"/>
      <c r="U90" s="53"/>
      <c r="V90" s="53"/>
    </row>
    <row r="91" customFormat="false" ht="15" hidden="false" customHeight="false" outlineLevel="0" collapsed="false">
      <c r="A91" s="53" t="n">
        <v>31</v>
      </c>
      <c r="B91" s="112" t="n">
        <f aca="false">INDEX(CV2SF,$A91,1)</f>
        <v>0</v>
      </c>
      <c r="C91" s="54"/>
      <c r="D91" s="54"/>
      <c r="E91" s="54"/>
      <c r="F91" s="114"/>
      <c r="G91" s="118"/>
      <c r="H91" s="123"/>
      <c r="I91" s="53"/>
      <c r="J91" s="53"/>
      <c r="K91" s="53"/>
      <c r="M91" s="112" t="n">
        <f aca="false" t="array" ref="M91:M91">INDEX(CV2CF,$A91,1)</f>
        <v>0</v>
      </c>
      <c r="N91" s="54"/>
      <c r="O91" s="54"/>
      <c r="P91" s="54"/>
      <c r="Q91" s="54"/>
      <c r="R91" s="54"/>
      <c r="S91" s="54"/>
      <c r="T91" s="53"/>
      <c r="U91" s="53"/>
      <c r="V91" s="53"/>
    </row>
    <row r="92" customFormat="false" ht="15" hidden="false" customHeight="false" outlineLevel="0" collapsed="false">
      <c r="A92" s="53" t="n">
        <v>32</v>
      </c>
      <c r="B92" s="112" t="n">
        <f aca="false">INDEX(CV2SF,$A92,1)</f>
        <v>0</v>
      </c>
      <c r="C92" s="54"/>
      <c r="D92" s="54"/>
      <c r="E92" s="54"/>
      <c r="F92" s="114"/>
      <c r="G92" s="118"/>
      <c r="H92" s="123"/>
      <c r="I92" s="53"/>
      <c r="J92" s="53"/>
      <c r="K92" s="53"/>
      <c r="M92" s="112" t="n">
        <f aca="false" t="array" ref="M92:M92">INDEX(CV2CF,$A92,1)</f>
        <v>0</v>
      </c>
      <c r="N92" s="54"/>
      <c r="O92" s="54"/>
      <c r="P92" s="54"/>
      <c r="Q92" s="54"/>
      <c r="R92" s="54"/>
      <c r="S92" s="54"/>
      <c r="T92" s="53"/>
      <c r="U92" s="53"/>
      <c r="V92" s="53"/>
    </row>
    <row r="93" customFormat="false" ht="15" hidden="false" customHeight="false" outlineLevel="0" collapsed="false">
      <c r="A93" s="53" t="n">
        <v>33</v>
      </c>
      <c r="B93" s="112" t="n">
        <f aca="false">INDEX(CV2SF,$A93,1)</f>
        <v>0</v>
      </c>
      <c r="C93" s="54"/>
      <c r="D93" s="54"/>
      <c r="E93" s="54"/>
      <c r="F93" s="114"/>
      <c r="G93" s="118"/>
      <c r="H93" s="123"/>
      <c r="I93" s="53"/>
      <c r="J93" s="53"/>
      <c r="K93" s="53"/>
      <c r="M93" s="112" t="n">
        <f aca="false" t="array" ref="M93:M93">INDEX(CV2CF,$A93,1)</f>
        <v>0</v>
      </c>
      <c r="N93" s="54"/>
      <c r="O93" s="54"/>
      <c r="P93" s="54"/>
      <c r="Q93" s="54"/>
      <c r="R93" s="54"/>
      <c r="S93" s="54"/>
      <c r="T93" s="53"/>
      <c r="U93" s="53"/>
      <c r="V93" s="53"/>
    </row>
    <row r="94" customFormat="false" ht="15" hidden="false" customHeight="false" outlineLevel="0" collapsed="false">
      <c r="A94" s="53" t="n">
        <v>34</v>
      </c>
      <c r="B94" s="112" t="n">
        <f aca="false">INDEX(CV2SF,$A94,1)</f>
        <v>0</v>
      </c>
      <c r="C94" s="54"/>
      <c r="D94" s="54"/>
      <c r="E94" s="54"/>
      <c r="F94" s="114"/>
      <c r="G94" s="118"/>
      <c r="H94" s="123"/>
      <c r="I94" s="53"/>
      <c r="J94" s="53"/>
      <c r="K94" s="53"/>
      <c r="M94" s="112" t="n">
        <f aca="false" t="array" ref="M94:M94">INDEX(CV2CF,$A94,1)</f>
        <v>0</v>
      </c>
      <c r="N94" s="54"/>
      <c r="O94" s="54"/>
      <c r="P94" s="54"/>
      <c r="Q94" s="54"/>
      <c r="R94" s="54"/>
      <c r="S94" s="54"/>
      <c r="T94" s="53"/>
      <c r="U94" s="53"/>
      <c r="V94" s="53"/>
    </row>
    <row r="95" customFormat="false" ht="15" hidden="false" customHeight="false" outlineLevel="0" collapsed="false">
      <c r="A95" s="53" t="n">
        <v>35</v>
      </c>
      <c r="B95" s="112" t="n">
        <f aca="false">INDEX(CV2SF,$A95,1)</f>
        <v>0</v>
      </c>
      <c r="C95" s="53"/>
      <c r="D95" s="53"/>
      <c r="E95" s="53"/>
      <c r="F95" s="114"/>
      <c r="G95" s="118"/>
      <c r="H95" s="123"/>
      <c r="I95" s="53"/>
      <c r="J95" s="53"/>
      <c r="K95" s="53"/>
      <c r="M95" s="112" t="n">
        <f aca="false" t="array" ref="M95:M95">INDEX(CV2CF,$A95,1)</f>
        <v>0</v>
      </c>
      <c r="N95" s="53"/>
      <c r="O95" s="53"/>
      <c r="P95" s="53"/>
      <c r="Q95" s="53"/>
      <c r="R95" s="53"/>
      <c r="S95" s="53"/>
      <c r="T95" s="53"/>
      <c r="U95" s="53"/>
      <c r="V95" s="53"/>
    </row>
    <row r="96" customFormat="false" ht="15" hidden="false" customHeight="false" outlineLevel="0" collapsed="false">
      <c r="A96" s="53" t="n">
        <v>36</v>
      </c>
      <c r="B96" s="112" t="n">
        <f aca="false">INDEX(CV2SF,$A96,1)</f>
        <v>0</v>
      </c>
      <c r="C96" s="53"/>
      <c r="D96" s="53"/>
      <c r="E96" s="53"/>
      <c r="F96" s="114"/>
      <c r="G96" s="118"/>
      <c r="H96" s="123"/>
      <c r="I96" s="53"/>
      <c r="J96" s="53"/>
      <c r="K96" s="53"/>
      <c r="M96" s="112" t="n">
        <f aca="false" t="array" ref="M96:M96">INDEX(CV2CF,$A96,1)</f>
        <v>0</v>
      </c>
      <c r="N96" s="53"/>
      <c r="O96" s="53"/>
      <c r="P96" s="53"/>
      <c r="Q96" s="53"/>
      <c r="R96" s="53"/>
      <c r="S96" s="53"/>
      <c r="T96" s="53"/>
      <c r="U96" s="53"/>
      <c r="V96" s="53"/>
    </row>
    <row r="97" customFormat="false" ht="15" hidden="false" customHeight="false" outlineLevel="0" collapsed="false">
      <c r="A97" s="53" t="n">
        <v>37</v>
      </c>
      <c r="B97" s="112" t="n">
        <f aca="false">INDEX(CV2SF,$A97,1)</f>
        <v>0</v>
      </c>
      <c r="C97" s="53"/>
      <c r="D97" s="53"/>
      <c r="E97" s="53"/>
      <c r="F97" s="114"/>
      <c r="G97" s="118"/>
      <c r="H97" s="123"/>
      <c r="I97" s="53"/>
      <c r="J97" s="53"/>
      <c r="K97" s="53"/>
      <c r="M97" s="112" t="n">
        <f aca="false" t="array" ref="M97:M97">INDEX(CV2CF,$A97,1)</f>
        <v>0</v>
      </c>
      <c r="N97" s="53"/>
      <c r="O97" s="53"/>
      <c r="P97" s="53"/>
      <c r="Q97" s="53"/>
      <c r="R97" s="53"/>
      <c r="S97" s="53"/>
      <c r="T97" s="53"/>
      <c r="U97" s="53"/>
      <c r="V97" s="53"/>
    </row>
    <row r="98" customFormat="false" ht="15" hidden="false" customHeight="false" outlineLevel="0" collapsed="false">
      <c r="A98" s="53" t="n">
        <v>38</v>
      </c>
      <c r="B98" s="112" t="n">
        <f aca="false" t="array" ref="B98:B98">INDEX(CV2SF,$A98,1)</f>
        <v>0</v>
      </c>
      <c r="C98" s="127"/>
      <c r="D98" s="127"/>
      <c r="E98" s="127"/>
      <c r="F98" s="114"/>
      <c r="G98" s="118"/>
      <c r="H98" s="123"/>
      <c r="I98" s="127"/>
      <c r="J98" s="127"/>
      <c r="K98" s="53"/>
      <c r="M98" s="112" t="n">
        <f aca="false" t="array" ref="M98:M98">INDEX(CV2CF,$A98,1)</f>
        <v>0</v>
      </c>
      <c r="N98" s="127"/>
      <c r="O98" s="127"/>
      <c r="P98" s="127"/>
      <c r="Q98" s="127"/>
      <c r="R98" s="127"/>
      <c r="S98" s="127"/>
      <c r="T98" s="127"/>
      <c r="U98" s="127"/>
      <c r="V98" s="53"/>
    </row>
    <row r="99" customFormat="false" ht="15" hidden="false" customHeight="false" outlineLevel="0" collapsed="false">
      <c r="A99" s="53" t="n">
        <v>39</v>
      </c>
      <c r="B99" s="112" t="n">
        <f aca="false" t="array" ref="B99:B99">INDEX(CV2SF,$A99,1)</f>
        <v>0</v>
      </c>
      <c r="C99" s="53"/>
      <c r="D99" s="53"/>
      <c r="E99" s="53"/>
      <c r="F99" s="114"/>
      <c r="G99" s="118"/>
      <c r="H99" s="123"/>
      <c r="I99" s="53"/>
      <c r="J99" s="53"/>
      <c r="K99" s="53"/>
      <c r="M99" s="112" t="n">
        <f aca="false" t="array" ref="M99:M99">INDEX(CV2CF,$A99,1)</f>
        <v>0</v>
      </c>
      <c r="N99" s="53"/>
      <c r="O99" s="53"/>
      <c r="P99" s="53"/>
      <c r="Q99" s="53"/>
      <c r="R99" s="53"/>
      <c r="S99" s="53"/>
      <c r="T99" s="53"/>
      <c r="U99" s="53"/>
      <c r="V99" s="53"/>
    </row>
    <row r="100" customFormat="false" ht="15" hidden="false" customHeight="false" outlineLevel="0" collapsed="false">
      <c r="A100" s="53" t="n">
        <v>40</v>
      </c>
      <c r="B100" s="112" t="n">
        <f aca="false" t="array" ref="B100:B100">INDEX(CV2SF,$A100,1)</f>
        <v>0</v>
      </c>
      <c r="C100" s="53"/>
      <c r="D100" s="53"/>
      <c r="E100" s="53"/>
      <c r="F100" s="114"/>
      <c r="G100" s="118"/>
      <c r="H100" s="123"/>
      <c r="I100" s="53"/>
      <c r="J100" s="53"/>
      <c r="K100" s="53"/>
      <c r="M100" s="112" t="n">
        <f aca="false" t="array" ref="M100:M100">INDEX(CV2CF,$A100,1)</f>
        <v>0</v>
      </c>
      <c r="N100" s="53"/>
      <c r="O100" s="53"/>
      <c r="P100" s="53"/>
      <c r="Q100" s="53"/>
      <c r="R100" s="53"/>
      <c r="S100" s="53"/>
      <c r="T100" s="53"/>
      <c r="U100" s="53"/>
      <c r="V100" s="53"/>
    </row>
    <row r="101" customFormat="false" ht="15" hidden="false" customHeight="false" outlineLevel="0" collapsed="false">
      <c r="A101" s="53" t="n">
        <v>41</v>
      </c>
      <c r="B101" s="112" t="n">
        <f aca="false" t="array" ref="B101:B101">INDEX(CV2SF,$A101,1)</f>
        <v>0</v>
      </c>
      <c r="C101" s="53"/>
      <c r="D101" s="53"/>
      <c r="E101" s="53"/>
      <c r="F101" s="114"/>
      <c r="G101" s="118"/>
      <c r="H101" s="123"/>
      <c r="I101" s="53"/>
      <c r="J101" s="53"/>
      <c r="K101" s="53"/>
      <c r="M101" s="112" t="n">
        <f aca="false" t="array" ref="M101:M101">INDEX(CV2CF,$A101,1)</f>
        <v>0</v>
      </c>
      <c r="N101" s="53"/>
      <c r="O101" s="53"/>
      <c r="P101" s="53"/>
      <c r="Q101" s="53"/>
      <c r="R101" s="53"/>
      <c r="S101" s="53"/>
      <c r="T101" s="53"/>
      <c r="U101" s="53"/>
      <c r="V101" s="53"/>
    </row>
    <row r="102" customFormat="false" ht="15" hidden="false" customHeight="false" outlineLevel="0" collapsed="false">
      <c r="A102" s="53" t="n">
        <v>42</v>
      </c>
      <c r="B102" s="112" t="n">
        <f aca="false" t="array" ref="B102:B102">INDEX(CV2SF,$A102,1)</f>
        <v>0</v>
      </c>
      <c r="C102" s="53"/>
      <c r="D102" s="53"/>
      <c r="E102" s="53"/>
      <c r="F102" s="114"/>
      <c r="G102" s="118"/>
      <c r="H102" s="123"/>
      <c r="I102" s="53"/>
      <c r="J102" s="53"/>
      <c r="K102" s="53"/>
      <c r="M102" s="112" t="n">
        <f aca="false" t="array" ref="M102:M102">INDEX(CV2CF,$A102,1)</f>
        <v>0</v>
      </c>
      <c r="N102" s="53"/>
      <c r="O102" s="53"/>
      <c r="P102" s="53"/>
      <c r="Q102" s="53"/>
      <c r="R102" s="53"/>
      <c r="S102" s="53"/>
      <c r="T102" s="53"/>
      <c r="U102" s="53"/>
      <c r="V102" s="53"/>
    </row>
    <row r="103" customFormat="false" ht="15" hidden="false" customHeight="false" outlineLevel="0" collapsed="false">
      <c r="A103" s="53" t="n">
        <v>43</v>
      </c>
      <c r="B103" s="112" t="n">
        <f aca="false" t="array" ref="B103:B103">INDEX(CV2SF,$A103,1)</f>
        <v>0</v>
      </c>
      <c r="C103" s="53"/>
      <c r="D103" s="53"/>
      <c r="E103" s="53"/>
      <c r="F103" s="53"/>
      <c r="G103" s="53"/>
      <c r="H103" s="53"/>
      <c r="I103" s="53"/>
      <c r="J103" s="53"/>
      <c r="K103" s="53"/>
      <c r="M103" s="112" t="n">
        <f aca="false" t="array" ref="M103:M103">INDEX(CV2CF,$A103,1)</f>
        <v>0</v>
      </c>
      <c r="N103" s="53"/>
      <c r="O103" s="53"/>
      <c r="P103" s="53"/>
      <c r="Q103" s="53"/>
      <c r="R103" s="53"/>
      <c r="S103" s="53"/>
      <c r="T103" s="53"/>
      <c r="U103" s="53"/>
      <c r="V103" s="53"/>
    </row>
    <row r="104" customFormat="false" ht="15" hidden="false" customHeight="false" outlineLevel="0" collapsed="false">
      <c r="A104" s="53" t="n">
        <v>44</v>
      </c>
      <c r="B104" s="112" t="n">
        <f aca="false" t="array" ref="B104:B104">INDEX(CV2SF,$A104,1)</f>
        <v>0</v>
      </c>
      <c r="C104" s="53"/>
      <c r="D104" s="53"/>
      <c r="E104" s="53"/>
      <c r="F104" s="53"/>
      <c r="G104" s="53"/>
      <c r="H104" s="53"/>
      <c r="I104" s="53"/>
      <c r="J104" s="53"/>
      <c r="K104" s="53"/>
      <c r="M104" s="112" t="n">
        <f aca="false" t="array" ref="M104:M104">INDEX(CV2CF,$A104,1)</f>
        <v>0</v>
      </c>
      <c r="N104" s="53"/>
      <c r="O104" s="53"/>
      <c r="P104" s="53"/>
      <c r="Q104" s="53"/>
      <c r="R104" s="53"/>
      <c r="S104" s="53"/>
      <c r="T104" s="53"/>
      <c r="U104" s="53"/>
      <c r="V104" s="53"/>
    </row>
    <row r="105" customFormat="false" ht="15" hidden="false" customHeight="false" outlineLevel="0" collapsed="false">
      <c r="A105" s="53" t="n">
        <v>45</v>
      </c>
      <c r="B105" s="112" t="n">
        <f aca="false" t="array" ref="B105:B105">INDEX(CV2SF,$A105,1)</f>
        <v>0</v>
      </c>
      <c r="C105" s="53"/>
      <c r="D105" s="53"/>
      <c r="E105" s="53"/>
      <c r="F105" s="53"/>
      <c r="G105" s="53"/>
      <c r="H105" s="53"/>
      <c r="I105" s="53"/>
      <c r="J105" s="53"/>
      <c r="K105" s="53"/>
      <c r="M105" s="112" t="n">
        <f aca="false" t="array" ref="M105:M105">INDEX(CV2CF,$A105,1)</f>
        <v>0</v>
      </c>
      <c r="N105" s="53"/>
      <c r="O105" s="53"/>
      <c r="P105" s="53"/>
      <c r="Q105" s="53"/>
      <c r="R105" s="53"/>
      <c r="S105" s="53"/>
      <c r="T105" s="53"/>
      <c r="U105" s="53"/>
      <c r="V105" s="53"/>
    </row>
    <row r="106" customFormat="false" ht="15" hidden="false" customHeight="false" outlineLevel="0" collapsed="false">
      <c r="A106" s="53" t="n">
        <v>46</v>
      </c>
      <c r="B106" s="112" t="n">
        <f aca="false" t="array" ref="B106:B106">INDEX(CV2SF,$A106,1)</f>
        <v>0</v>
      </c>
      <c r="C106" s="53"/>
      <c r="D106" s="53"/>
      <c r="E106" s="53"/>
      <c r="F106" s="53"/>
      <c r="G106" s="53"/>
      <c r="H106" s="53"/>
      <c r="I106" s="53"/>
      <c r="J106" s="53"/>
      <c r="K106" s="53"/>
      <c r="M106" s="112" t="n">
        <f aca="false" t="array" ref="M106:M106">INDEX(CV2CF,$A106,1)</f>
        <v>0</v>
      </c>
      <c r="N106" s="53"/>
      <c r="O106" s="53"/>
      <c r="P106" s="53"/>
      <c r="Q106" s="53"/>
      <c r="R106" s="53"/>
      <c r="S106" s="53"/>
      <c r="T106" s="53"/>
      <c r="U106" s="53"/>
      <c r="V106" s="53"/>
    </row>
    <row r="107" customFormat="false" ht="15" hidden="false" customHeight="false" outlineLevel="0" collapsed="false">
      <c r="A107" s="53" t="n">
        <v>47</v>
      </c>
      <c r="B107" s="112" t="n">
        <f aca="false" t="array" ref="B107:B107">INDEX(CV2SF,$A107,1)</f>
        <v>0</v>
      </c>
      <c r="C107" s="53"/>
      <c r="D107" s="53"/>
      <c r="E107" s="53"/>
      <c r="F107" s="53"/>
      <c r="G107" s="53"/>
      <c r="H107" s="53"/>
      <c r="I107" s="53"/>
      <c r="J107" s="53"/>
      <c r="K107" s="53"/>
      <c r="M107" s="112" t="n">
        <f aca="false" t="array" ref="M107:M107">INDEX(CV2CF,$A107,1)</f>
        <v>0</v>
      </c>
      <c r="N107" s="53"/>
      <c r="O107" s="53"/>
      <c r="P107" s="53"/>
      <c r="Q107" s="53"/>
      <c r="R107" s="53"/>
      <c r="S107" s="53"/>
      <c r="T107" s="53"/>
      <c r="U107" s="53"/>
      <c r="V107" s="53"/>
    </row>
    <row r="108" customFormat="false" ht="15" hidden="false" customHeight="false" outlineLevel="0" collapsed="false">
      <c r="A108" s="53" t="n">
        <v>48</v>
      </c>
      <c r="B108" s="112" t="n">
        <f aca="false" t="array" ref="B108:B108">INDEX(CV2SF,$A108,1)</f>
        <v>0</v>
      </c>
      <c r="C108" s="53"/>
      <c r="D108" s="53"/>
      <c r="E108" s="53"/>
      <c r="F108" s="53"/>
      <c r="G108" s="53"/>
      <c r="H108" s="53"/>
      <c r="I108" s="53"/>
      <c r="J108" s="53"/>
      <c r="K108" s="53"/>
      <c r="M108" s="112" t="n">
        <f aca="false" t="array" ref="M108:M108">INDEX(CV2CF,$A108,1)</f>
        <v>0</v>
      </c>
      <c r="N108" s="53"/>
      <c r="O108" s="53"/>
      <c r="P108" s="53"/>
      <c r="Q108" s="53"/>
      <c r="R108" s="53"/>
      <c r="S108" s="53"/>
      <c r="T108" s="53"/>
      <c r="U108" s="53"/>
      <c r="V108" s="53"/>
    </row>
    <row r="109" customFormat="false" ht="15" hidden="false" customHeight="false" outlineLevel="0" collapsed="false">
      <c r="A109" s="53" t="n">
        <v>49</v>
      </c>
      <c r="B109" s="112" t="n">
        <f aca="false" t="array" ref="B109:B109">INDEX(CV2SF,$A109,1)</f>
        <v>0</v>
      </c>
      <c r="C109" s="53"/>
      <c r="D109" s="53"/>
      <c r="E109" s="53"/>
      <c r="F109" s="53"/>
      <c r="G109" s="53"/>
      <c r="H109" s="53"/>
      <c r="I109" s="53"/>
      <c r="J109" s="53"/>
      <c r="K109" s="53"/>
      <c r="M109" s="112" t="n">
        <f aca="false" t="array" ref="M109:M109">INDEX(CV2CF,$A109,1)</f>
        <v>0</v>
      </c>
      <c r="N109" s="53"/>
      <c r="O109" s="53"/>
      <c r="P109" s="53"/>
      <c r="Q109" s="53"/>
      <c r="R109" s="53"/>
      <c r="S109" s="53"/>
      <c r="T109" s="53"/>
      <c r="U109" s="53"/>
      <c r="V109" s="53"/>
    </row>
    <row r="110" customFormat="false" ht="15" hidden="false" customHeight="false" outlineLevel="0" collapsed="false">
      <c r="A110" s="53" t="n">
        <v>50</v>
      </c>
      <c r="B110" s="112" t="n">
        <f aca="false" t="array" ref="B110:B110">INDEX(CV2SF,$A110,1)</f>
        <v>0</v>
      </c>
      <c r="C110" s="53"/>
      <c r="D110" s="53"/>
      <c r="E110" s="53"/>
      <c r="F110" s="53"/>
      <c r="G110" s="53"/>
      <c r="H110" s="53"/>
      <c r="I110" s="53"/>
      <c r="J110" s="53"/>
      <c r="K110" s="53"/>
      <c r="M110" s="112" t="n">
        <f aca="false" t="array" ref="M110:M110">INDEX(CV2CF,$A110,1)</f>
        <v>0</v>
      </c>
      <c r="N110" s="53"/>
      <c r="O110" s="53"/>
      <c r="P110" s="53"/>
      <c r="Q110" s="53"/>
      <c r="R110" s="53"/>
      <c r="S110" s="53"/>
      <c r="T110" s="53"/>
      <c r="U110" s="53"/>
      <c r="V110" s="53"/>
    </row>
    <row r="111" customFormat="false" ht="15" hidden="false" customHeight="false" outlineLevel="0" collapsed="false">
      <c r="B111" s="3"/>
      <c r="C111" s="2"/>
      <c r="D111" s="2"/>
      <c r="E111" s="2"/>
      <c r="M111" s="3"/>
      <c r="N111" s="2"/>
      <c r="O111" s="2"/>
      <c r="P111" s="2"/>
    </row>
    <row r="114" customFormat="false" ht="15" hidden="false" customHeight="false" outlineLevel="0" collapsed="false">
      <c r="B114" s="82" t="str">
        <f aca="false">Fechas!$C$114</f>
        <v>3º ÉPOCA: CICLOS CORTOS E INTERMEDIOS SIN FUNG.</v>
      </c>
      <c r="C114" s="83"/>
      <c r="D114" s="83"/>
      <c r="E114" s="83"/>
      <c r="F114" s="84"/>
      <c r="G114" s="84"/>
      <c r="H114" s="84"/>
      <c r="I114" s="84"/>
      <c r="J114" s="84"/>
      <c r="K114" s="85"/>
      <c r="M114" s="86" t="str">
        <f aca="false">Fechas!$K$114</f>
        <v>3º ÉPOCA: CICLOS CORTOS E INTERMEDIOS CON FUNG.</v>
      </c>
      <c r="N114" s="87"/>
      <c r="O114" s="87"/>
      <c r="P114" s="87"/>
      <c r="Q114" s="87"/>
      <c r="R114" s="87"/>
      <c r="S114" s="87"/>
      <c r="T114" s="87"/>
      <c r="U114" s="87"/>
      <c r="V114" s="128"/>
    </row>
    <row r="115" customFormat="false" ht="33" hidden="false" customHeight="true" outlineLevel="0" collapsed="false">
      <c r="B115" s="109" t="str">
        <f aca="false">B$5</f>
        <v>Cultivar</v>
      </c>
      <c r="C115" s="110" t="str">
        <f aca="false">C$5</f>
        <v>Helada</v>
      </c>
      <c r="D115" s="110" t="str">
        <f aca="false">D$5</f>
        <v>Vuelco</v>
      </c>
      <c r="E115" s="110" t="str">
        <f aca="false">E$5</f>
        <v>Desgrane</v>
      </c>
      <c r="F115" s="110" t="str">
        <f aca="false">F$5</f>
        <v>Altura</v>
      </c>
      <c r="G115" s="110" t="str">
        <f aca="false">G$5</f>
        <v>Aspecto </v>
      </c>
      <c r="H115" s="111" t="str">
        <f aca="false">H$5</f>
        <v>Peso hectolítrico</v>
      </c>
      <c r="I115" s="111" t="str">
        <f aca="false">I$5</f>
        <v>Peso de 1000 granos</v>
      </c>
      <c r="J115" s="111" t="str">
        <f aca="false">J$5</f>
        <v>Proteina en grano</v>
      </c>
      <c r="K115" s="52" t="s">
        <v>206</v>
      </c>
      <c r="M115" s="109" t="str">
        <f aca="false">M$5</f>
        <v>Cultivar</v>
      </c>
      <c r="N115" s="110" t="str">
        <f aca="false">N$5</f>
        <v>Helada</v>
      </c>
      <c r="O115" s="110" t="str">
        <f aca="false">O$5</f>
        <v>Vuelco</v>
      </c>
      <c r="P115" s="110" t="str">
        <f aca="false">P$5</f>
        <v>Desgrane</v>
      </c>
      <c r="Q115" s="110" t="str">
        <f aca="false">Q$5</f>
        <v>Altura</v>
      </c>
      <c r="R115" s="110" t="str">
        <f aca="false">R$5</f>
        <v>Aspecto </v>
      </c>
      <c r="S115" s="111" t="str">
        <f aca="false">S$5</f>
        <v>Peso hectolítrico</v>
      </c>
      <c r="T115" s="111" t="str">
        <f aca="false">T$5</f>
        <v>Peso de 1000 granos</v>
      </c>
      <c r="U115" s="111" t="str">
        <f aca="false">U$5</f>
        <v>Proteina en grano</v>
      </c>
      <c r="V115" s="52" t="s">
        <v>206</v>
      </c>
    </row>
    <row r="116" customFormat="false" ht="15" hidden="false" customHeight="false" outlineLevel="0" collapsed="false">
      <c r="A116" s="53" t="n">
        <v>1</v>
      </c>
      <c r="B116" s="112" t="str">
        <f aca="false" t="array" ref="B116:B116">INDEX(CV3SF,$A116,1)</f>
        <v>Buck Bravio</v>
      </c>
      <c r="C116" s="54"/>
      <c r="D116" s="54"/>
      <c r="E116" s="54"/>
      <c r="F116" s="114"/>
      <c r="G116" s="54"/>
      <c r="H116" s="114"/>
      <c r="I116" s="54"/>
      <c r="J116" s="54"/>
      <c r="K116" s="54"/>
      <c r="M116" s="112" t="str">
        <f aca="false" t="array" ref="M116:M116">INDEX(CV3CF,$A116,1)</f>
        <v>Buck Bravio</v>
      </c>
      <c r="N116" s="54"/>
      <c r="O116" s="54"/>
      <c r="P116" s="54"/>
      <c r="Q116" s="129" t="n">
        <v>60.2</v>
      </c>
      <c r="R116" s="130"/>
      <c r="S116" s="131" t="n">
        <v>65.3666666666667</v>
      </c>
      <c r="T116" s="131" t="n">
        <v>35.7280701754386</v>
      </c>
      <c r="U116" s="54"/>
      <c r="V116" s="54"/>
    </row>
    <row r="117" customFormat="false" ht="15" hidden="false" customHeight="false" outlineLevel="0" collapsed="false">
      <c r="A117" s="53" t="n">
        <v>2</v>
      </c>
      <c r="B117" s="112" t="str">
        <f aca="false" t="array" ref="B117:B117">INDEX(CV3SF,$A117,1)</f>
        <v> ÑANDUBAY</v>
      </c>
      <c r="C117" s="54"/>
      <c r="D117" s="54"/>
      <c r="E117" s="54"/>
      <c r="F117" s="114"/>
      <c r="G117" s="54"/>
      <c r="H117" s="114"/>
      <c r="I117" s="54"/>
      <c r="J117" s="54"/>
      <c r="K117" s="54"/>
      <c r="M117" s="112" t="str">
        <f aca="false" t="array" ref="M117:M117">INDEX(CV3CF,$A117,1)</f>
        <v> ÑANDUBAY</v>
      </c>
      <c r="N117" s="54"/>
      <c r="O117" s="54"/>
      <c r="P117" s="54"/>
      <c r="Q117" s="129" t="n">
        <v>72</v>
      </c>
      <c r="R117" s="130"/>
      <c r="S117" s="131" t="n">
        <v>67.0166666666667</v>
      </c>
      <c r="T117" s="131" t="n">
        <v>30.2875243664717</v>
      </c>
      <c r="U117" s="54"/>
      <c r="V117" s="54"/>
    </row>
    <row r="118" customFormat="false" ht="15" hidden="false" customHeight="false" outlineLevel="0" collapsed="false">
      <c r="A118" s="53" t="n">
        <v>3</v>
      </c>
      <c r="B118" s="112" t="str">
        <f aca="false" t="array" ref="B118:B118">INDEX(CV3SF,$A118,1)</f>
        <v>ACA 603</v>
      </c>
      <c r="C118" s="54"/>
      <c r="D118" s="54"/>
      <c r="E118" s="54"/>
      <c r="F118" s="114"/>
      <c r="G118" s="54"/>
      <c r="H118" s="114"/>
      <c r="I118" s="54"/>
      <c r="J118" s="54"/>
      <c r="K118" s="54"/>
      <c r="M118" s="112" t="str">
        <f aca="false" t="array" ref="M118:M118">INDEX(CV3CF,$A118,1)</f>
        <v>ACA 603</v>
      </c>
      <c r="N118" s="54"/>
      <c r="O118" s="54"/>
      <c r="P118" s="54"/>
      <c r="Q118" s="129" t="n">
        <v>77.3333333333333</v>
      </c>
      <c r="R118" s="130"/>
      <c r="S118" s="131" t="n">
        <v>69.4666666666667</v>
      </c>
      <c r="T118" s="131" t="n">
        <v>37.4732943469786</v>
      </c>
      <c r="U118" s="54"/>
      <c r="V118" s="54"/>
    </row>
    <row r="119" customFormat="false" ht="15" hidden="false" customHeight="false" outlineLevel="0" collapsed="false">
      <c r="A119" s="53" t="n">
        <v>4</v>
      </c>
      <c r="B119" s="112" t="str">
        <f aca="false" t="array" ref="B119:B119">INDEX(CV3SF,$A119,1)</f>
        <v>Buck Camba</v>
      </c>
      <c r="C119" s="54"/>
      <c r="D119" s="54"/>
      <c r="E119" s="54"/>
      <c r="F119" s="114"/>
      <c r="G119" s="54"/>
      <c r="H119" s="114"/>
      <c r="I119" s="54"/>
      <c r="J119" s="54"/>
      <c r="K119" s="54"/>
      <c r="M119" s="112" t="str">
        <f aca="false" t="array" ref="M119:M119">INDEX(CV3CF,$A119,1)</f>
        <v>Buck Camba</v>
      </c>
      <c r="N119" s="54"/>
      <c r="O119" s="54"/>
      <c r="P119" s="54"/>
      <c r="Q119" s="129" t="n">
        <v>75.8</v>
      </c>
      <c r="R119" s="130"/>
      <c r="S119" s="131" t="n">
        <v>65.7</v>
      </c>
      <c r="T119" s="131" t="n">
        <v>34.7329434697856</v>
      </c>
      <c r="U119" s="54"/>
      <c r="V119" s="54"/>
    </row>
    <row r="120" customFormat="false" ht="15" hidden="false" customHeight="false" outlineLevel="0" collapsed="false">
      <c r="A120" s="53" t="n">
        <v>5</v>
      </c>
      <c r="B120" s="112" t="str">
        <f aca="false" t="array" ref="B120:B120">INDEX(CV3SF,$A120,1)</f>
        <v>Buck Colihue</v>
      </c>
      <c r="C120" s="54"/>
      <c r="D120" s="54"/>
      <c r="E120" s="54"/>
      <c r="F120" s="114"/>
      <c r="G120" s="54"/>
      <c r="H120" s="114"/>
      <c r="I120" s="54"/>
      <c r="J120" s="54"/>
      <c r="K120" s="54"/>
      <c r="M120" s="112" t="str">
        <f aca="false" t="array" ref="M120:M120">INDEX(CV3CF,$A120,1)</f>
        <v>Buck Colihue</v>
      </c>
      <c r="N120" s="54"/>
      <c r="O120" s="54"/>
      <c r="P120" s="54"/>
      <c r="Q120" s="129" t="n">
        <v>70.3333333333333</v>
      </c>
      <c r="R120" s="130"/>
      <c r="S120" s="131" t="n">
        <v>69.3</v>
      </c>
      <c r="T120" s="131" t="n">
        <v>36.6155945419103</v>
      </c>
      <c r="U120" s="54"/>
      <c r="V120" s="54"/>
    </row>
    <row r="121" customFormat="false" ht="15" hidden="false" customHeight="false" outlineLevel="0" collapsed="false">
      <c r="A121" s="53" t="n">
        <v>6</v>
      </c>
      <c r="B121" s="112" t="str">
        <f aca="false" t="array" ref="B121:B121">INDEX(CV3SF,$A121,1)</f>
        <v> ALGARROBO</v>
      </c>
      <c r="C121" s="54"/>
      <c r="D121" s="54"/>
      <c r="E121" s="54"/>
      <c r="F121" s="114"/>
      <c r="G121" s="54"/>
      <c r="H121" s="114"/>
      <c r="I121" s="54"/>
      <c r="J121" s="54"/>
      <c r="K121" s="54"/>
      <c r="M121" s="112" t="str">
        <f aca="false" t="array" ref="M121:M121">INDEX(CV3CF,$A121,1)</f>
        <v> ALGARROBO</v>
      </c>
      <c r="N121" s="54"/>
      <c r="O121" s="54"/>
      <c r="P121" s="54"/>
      <c r="Q121" s="129" t="n">
        <v>71.8</v>
      </c>
      <c r="R121" s="130"/>
      <c r="S121" s="131" t="n">
        <v>64.0166666666667</v>
      </c>
      <c r="T121" s="131" t="n">
        <v>28.4674463937622</v>
      </c>
      <c r="U121" s="54"/>
      <c r="V121" s="54"/>
    </row>
    <row r="122" customFormat="false" ht="15" hidden="false" customHeight="false" outlineLevel="0" collapsed="false">
      <c r="A122" s="53" t="n">
        <v>7</v>
      </c>
      <c r="B122" s="112" t="str">
        <f aca="false" t="array" ref="B122:B122">INDEX(CV3SF,$A122,1)</f>
        <v> PEHUEN</v>
      </c>
      <c r="C122" s="54"/>
      <c r="D122" s="54"/>
      <c r="E122" s="54"/>
      <c r="F122" s="114"/>
      <c r="G122" s="54"/>
      <c r="H122" s="114"/>
      <c r="I122" s="54"/>
      <c r="J122" s="54"/>
      <c r="K122" s="54"/>
      <c r="M122" s="112" t="str">
        <f aca="false" t="array" ref="M122:M122">INDEX(CV3CF,$A122,1)</f>
        <v> PEHUEN</v>
      </c>
      <c r="N122" s="54"/>
      <c r="O122" s="54"/>
      <c r="P122" s="54"/>
      <c r="Q122" s="129" t="n">
        <v>73.0666666666667</v>
      </c>
      <c r="R122" s="130"/>
      <c r="S122" s="131" t="n">
        <v>73.05</v>
      </c>
      <c r="T122" s="131" t="n">
        <v>30.1426900584795</v>
      </c>
      <c r="U122" s="54"/>
      <c r="V122" s="54"/>
    </row>
    <row r="123" customFormat="false" ht="15" hidden="false" customHeight="false" outlineLevel="0" collapsed="false">
      <c r="A123" s="53" t="n">
        <v>8</v>
      </c>
      <c r="B123" s="112" t="str">
        <f aca="false" t="array" ref="B123:B123">INDEX(CV3SF,$A123,1)</f>
        <v>Klein Favorito II</v>
      </c>
      <c r="C123" s="54"/>
      <c r="D123" s="54"/>
      <c r="E123" s="54"/>
      <c r="F123" s="114"/>
      <c r="G123" s="54"/>
      <c r="H123" s="114"/>
      <c r="I123" s="54"/>
      <c r="J123" s="54"/>
      <c r="K123" s="54"/>
      <c r="M123" s="112" t="str">
        <f aca="false" t="array" ref="M123:M123">INDEX(CV3CF,$A123,1)</f>
        <v>Klein Favorito II</v>
      </c>
      <c r="N123" s="54"/>
      <c r="O123" s="54"/>
      <c r="P123" s="54"/>
      <c r="Q123" s="129" t="n">
        <v>82.8</v>
      </c>
      <c r="R123" s="130"/>
      <c r="S123" s="131" t="n">
        <v>72.45</v>
      </c>
      <c r="T123" s="131" t="n">
        <v>35.3481481481481</v>
      </c>
      <c r="U123" s="54"/>
      <c r="V123" s="54"/>
    </row>
    <row r="124" customFormat="false" ht="15" hidden="false" customHeight="false" outlineLevel="0" collapsed="false">
      <c r="A124" s="53" t="n">
        <v>9</v>
      </c>
      <c r="B124" s="112" t="str">
        <f aca="false" t="array" ref="B124:B124">INDEX(CV3SF,$A124,1)</f>
        <v>Klein Liebre</v>
      </c>
      <c r="C124" s="54"/>
      <c r="D124" s="54"/>
      <c r="E124" s="54"/>
      <c r="F124" s="114"/>
      <c r="G124" s="54"/>
      <c r="H124" s="114"/>
      <c r="I124" s="54"/>
      <c r="J124" s="54"/>
      <c r="K124" s="54"/>
      <c r="M124" s="112" t="str">
        <f aca="false" t="array" ref="M124:M124">INDEX(CV3CF,$A124,1)</f>
        <v>Klein Liebre</v>
      </c>
      <c r="N124" s="54"/>
      <c r="O124" s="54"/>
      <c r="P124" s="54"/>
      <c r="Q124" s="129" t="n">
        <v>74.2666666666667</v>
      </c>
      <c r="R124" s="130"/>
      <c r="S124" s="131" t="n">
        <v>73.3333333333333</v>
      </c>
      <c r="T124" s="131" t="n">
        <v>29.9732943469786</v>
      </c>
      <c r="U124" s="54"/>
      <c r="V124" s="54"/>
    </row>
    <row r="125" customFormat="false" ht="15" hidden="false" customHeight="false" outlineLevel="0" collapsed="false">
      <c r="A125" s="53" t="n">
        <v>10</v>
      </c>
      <c r="B125" s="112" t="str">
        <f aca="false" t="array" ref="B125:B125">INDEX(CV3SF,$A125,1)</f>
        <v>MS INTA 415</v>
      </c>
      <c r="C125" s="54"/>
      <c r="D125" s="54"/>
      <c r="E125" s="54"/>
      <c r="F125" s="114"/>
      <c r="G125" s="54"/>
      <c r="H125" s="114"/>
      <c r="I125" s="54"/>
      <c r="J125" s="54"/>
      <c r="K125" s="54"/>
      <c r="M125" s="112" t="str">
        <f aca="false" t="array" ref="M125:M125">INDEX(CV3CF,$A125,1)</f>
        <v>MS INTA 415</v>
      </c>
      <c r="N125" s="54"/>
      <c r="O125" s="54"/>
      <c r="P125" s="54"/>
      <c r="Q125" s="129" t="n">
        <v>71.5333333333333</v>
      </c>
      <c r="R125" s="130"/>
      <c r="S125" s="131" t="n">
        <v>72.3333333333333</v>
      </c>
      <c r="T125" s="131" t="n">
        <v>27.1378167641326</v>
      </c>
      <c r="U125" s="54"/>
      <c r="V125" s="54"/>
    </row>
    <row r="126" customFormat="false" ht="15" hidden="false" customHeight="false" outlineLevel="0" collapsed="false">
      <c r="A126" s="53" t="n">
        <v>11</v>
      </c>
      <c r="B126" s="112" t="str">
        <f aca="false" t="array" ref="B126:B126">INDEX(CV3SF,$A126,1)</f>
        <v>SY 200</v>
      </c>
      <c r="C126" s="54"/>
      <c r="D126" s="54"/>
      <c r="E126" s="54"/>
      <c r="F126" s="114"/>
      <c r="G126" s="54"/>
      <c r="H126" s="114"/>
      <c r="I126" s="54"/>
      <c r="J126" s="54"/>
      <c r="K126" s="54"/>
      <c r="M126" s="112" t="str">
        <f aca="false" t="array" ref="M126:M126">INDEX(CV3CF,$A126,1)</f>
        <v>SY 200</v>
      </c>
      <c r="N126" s="54"/>
      <c r="O126" s="54"/>
      <c r="P126" s="54"/>
      <c r="Q126" s="129" t="n">
        <v>80.7333333333333</v>
      </c>
      <c r="R126" s="130"/>
      <c r="S126" s="131" t="n">
        <v>71.3</v>
      </c>
      <c r="T126" s="131" t="n">
        <v>33.1152046783626</v>
      </c>
      <c r="U126" s="54"/>
      <c r="V126" s="54"/>
    </row>
    <row r="127" customFormat="false" ht="15" hidden="false" customHeight="false" outlineLevel="0" collapsed="false">
      <c r="A127" s="53" t="n">
        <v>12</v>
      </c>
      <c r="B127" s="112" t="str">
        <f aca="false" t="array" ref="B127:B127">INDEX(CV3SF,$A127,1)</f>
        <v>SY 211</v>
      </c>
      <c r="C127" s="54"/>
      <c r="D127" s="54"/>
      <c r="E127" s="54"/>
      <c r="F127" s="114"/>
      <c r="G127" s="54"/>
      <c r="H127" s="114"/>
      <c r="I127" s="54"/>
      <c r="J127" s="54"/>
      <c r="K127" s="54"/>
      <c r="M127" s="112" t="str">
        <f aca="false" t="array" ref="M127:M127">INDEX(CV3CF,$A127,1)</f>
        <v>SY 211</v>
      </c>
      <c r="N127" s="54"/>
      <c r="O127" s="54"/>
      <c r="P127" s="54"/>
      <c r="Q127" s="129" t="n">
        <v>73.4666666666667</v>
      </c>
      <c r="R127" s="130"/>
      <c r="S127" s="131" t="n">
        <v>75.45</v>
      </c>
      <c r="T127" s="131" t="n">
        <v>36.564522417154</v>
      </c>
      <c r="U127" s="54"/>
      <c r="V127" s="54"/>
    </row>
    <row r="128" customFormat="false" ht="15" hidden="false" customHeight="false" outlineLevel="0" collapsed="false">
      <c r="A128" s="53" t="n">
        <v>13</v>
      </c>
      <c r="B128" s="112" t="n">
        <f aca="false" t="array" ref="B128:B128">INDEX(CV3SF,$A128,1)</f>
        <v>0</v>
      </c>
      <c r="C128" s="54"/>
      <c r="D128" s="54"/>
      <c r="E128" s="54"/>
      <c r="F128" s="114"/>
      <c r="G128" s="54"/>
      <c r="H128" s="114"/>
      <c r="I128" s="54"/>
      <c r="J128" s="54"/>
      <c r="K128" s="54"/>
      <c r="M128" s="112" t="n">
        <f aca="false" t="array" ref="M128:M128">INDEX(CV3CF,$A128,1)</f>
        <v>0</v>
      </c>
      <c r="N128" s="54"/>
      <c r="O128" s="54"/>
      <c r="P128" s="54"/>
      <c r="Q128" s="114"/>
      <c r="R128" s="114"/>
      <c r="S128" s="114"/>
      <c r="T128" s="54"/>
      <c r="U128" s="54"/>
      <c r="V128" s="54"/>
    </row>
    <row r="129" customFormat="false" ht="15" hidden="false" customHeight="false" outlineLevel="0" collapsed="false">
      <c r="A129" s="53" t="n">
        <v>14</v>
      </c>
      <c r="B129" s="112" t="n">
        <f aca="false" t="array" ref="B129:B129">INDEX(CV3SF,$A129,1)</f>
        <v>0</v>
      </c>
      <c r="C129" s="54"/>
      <c r="D129" s="54"/>
      <c r="E129" s="54"/>
      <c r="F129" s="114"/>
      <c r="G129" s="54"/>
      <c r="H129" s="114"/>
      <c r="I129" s="54"/>
      <c r="J129" s="54"/>
      <c r="K129" s="54"/>
      <c r="M129" s="112" t="n">
        <f aca="false" t="array" ref="M129:M129">INDEX(CV3CF,$A129,1)</f>
        <v>0</v>
      </c>
      <c r="N129" s="54"/>
      <c r="O129" s="54"/>
      <c r="P129" s="54"/>
      <c r="Q129" s="114"/>
      <c r="R129" s="114"/>
      <c r="S129" s="114"/>
      <c r="T129" s="54"/>
      <c r="U129" s="54"/>
      <c r="V129" s="54"/>
    </row>
    <row r="130" customFormat="false" ht="15" hidden="false" customHeight="false" outlineLevel="0" collapsed="false">
      <c r="A130" s="53" t="n">
        <v>15</v>
      </c>
      <c r="B130" s="112" t="n">
        <f aca="false" t="array" ref="B130:B130">INDEX(CV3SF,$A130,1)</f>
        <v>0</v>
      </c>
      <c r="C130" s="54"/>
      <c r="D130" s="54"/>
      <c r="E130" s="54"/>
      <c r="F130" s="114"/>
      <c r="G130" s="54"/>
      <c r="H130" s="114"/>
      <c r="I130" s="54"/>
      <c r="J130" s="54"/>
      <c r="K130" s="54"/>
      <c r="M130" s="112" t="n">
        <f aca="false" t="array" ref="M130:M130">INDEX(CV3CF,$A130,1)</f>
        <v>0</v>
      </c>
      <c r="N130" s="54"/>
      <c r="O130" s="54"/>
      <c r="P130" s="54"/>
      <c r="Q130" s="114"/>
      <c r="R130" s="114"/>
      <c r="S130" s="114"/>
      <c r="T130" s="54"/>
      <c r="U130" s="54"/>
      <c r="V130" s="54"/>
    </row>
    <row r="131" customFormat="false" ht="15" hidden="false" customHeight="false" outlineLevel="0" collapsed="false">
      <c r="A131" s="53" t="n">
        <v>16</v>
      </c>
      <c r="B131" s="112" t="n">
        <f aca="false" t="array" ref="B131:B131">INDEX(CV3SF,$A131,1)</f>
        <v>0</v>
      </c>
      <c r="C131" s="54"/>
      <c r="D131" s="54"/>
      <c r="E131" s="54"/>
      <c r="F131" s="114"/>
      <c r="G131" s="54"/>
      <c r="H131" s="114"/>
      <c r="I131" s="54"/>
      <c r="J131" s="54"/>
      <c r="K131" s="54"/>
      <c r="M131" s="112" t="n">
        <f aca="false" t="array" ref="M131:M131">INDEX(CV3CF,$A131,1)</f>
        <v>0</v>
      </c>
      <c r="N131" s="54"/>
      <c r="O131" s="54"/>
      <c r="P131" s="54"/>
      <c r="Q131" s="114"/>
      <c r="R131" s="114"/>
      <c r="S131" s="114"/>
      <c r="T131" s="54"/>
      <c r="U131" s="54"/>
      <c r="V131" s="54"/>
    </row>
    <row r="132" customFormat="false" ht="15" hidden="false" customHeight="false" outlineLevel="0" collapsed="false">
      <c r="A132" s="53" t="n">
        <v>17</v>
      </c>
      <c r="B132" s="112" t="n">
        <f aca="false" t="array" ref="B132:B132">INDEX(CV3SF,$A132,1)</f>
        <v>0</v>
      </c>
      <c r="C132" s="54"/>
      <c r="D132" s="54"/>
      <c r="E132" s="54"/>
      <c r="F132" s="114"/>
      <c r="G132" s="54"/>
      <c r="H132" s="114"/>
      <c r="I132" s="54"/>
      <c r="J132" s="54"/>
      <c r="K132" s="54"/>
      <c r="M132" s="112" t="n">
        <f aca="false" t="array" ref="M132:M132">INDEX(CV3CF,$A132,1)</f>
        <v>0</v>
      </c>
      <c r="N132" s="54"/>
      <c r="O132" s="54"/>
      <c r="P132" s="54"/>
      <c r="Q132" s="114"/>
      <c r="R132" s="114"/>
      <c r="S132" s="114"/>
      <c r="T132" s="54"/>
      <c r="U132" s="54"/>
      <c r="V132" s="54"/>
    </row>
    <row r="133" customFormat="false" ht="15" hidden="false" customHeight="false" outlineLevel="0" collapsed="false">
      <c r="A133" s="53" t="n">
        <v>18</v>
      </c>
      <c r="B133" s="112" t="n">
        <f aca="false" t="array" ref="B133:B133">INDEX(CV3SF,$A133,1)</f>
        <v>0</v>
      </c>
      <c r="C133" s="54"/>
      <c r="D133" s="54"/>
      <c r="E133" s="54"/>
      <c r="F133" s="114"/>
      <c r="G133" s="54"/>
      <c r="H133" s="114"/>
      <c r="I133" s="54"/>
      <c r="J133" s="54"/>
      <c r="K133" s="54"/>
      <c r="M133" s="112" t="n">
        <f aca="false" t="array" ref="M133:M133">INDEX(CV3CF,$A133,1)</f>
        <v>0</v>
      </c>
      <c r="N133" s="54"/>
      <c r="O133" s="54"/>
      <c r="P133" s="54"/>
      <c r="Q133" s="114"/>
      <c r="R133" s="114"/>
      <c r="S133" s="114"/>
      <c r="T133" s="54"/>
      <c r="U133" s="54"/>
      <c r="V133" s="54"/>
    </row>
    <row r="134" customFormat="false" ht="15" hidden="false" customHeight="false" outlineLevel="0" collapsed="false">
      <c r="A134" s="53" t="n">
        <v>19</v>
      </c>
      <c r="B134" s="112" t="n">
        <f aca="false" t="array" ref="B134:B134">INDEX(CV3SF,$A134,1)</f>
        <v>0</v>
      </c>
      <c r="C134" s="54"/>
      <c r="D134" s="54"/>
      <c r="E134" s="54"/>
      <c r="F134" s="114"/>
      <c r="G134" s="54"/>
      <c r="H134" s="114"/>
      <c r="I134" s="54"/>
      <c r="J134" s="54"/>
      <c r="K134" s="54"/>
      <c r="M134" s="112" t="n">
        <f aca="false" t="array" ref="M134:M134">INDEX(CV3CF,$A134,1)</f>
        <v>0</v>
      </c>
      <c r="N134" s="54"/>
      <c r="O134" s="54"/>
      <c r="P134" s="54"/>
      <c r="Q134" s="114"/>
      <c r="R134" s="114"/>
      <c r="S134" s="114"/>
      <c r="T134" s="54"/>
      <c r="U134" s="54"/>
      <c r="V134" s="54"/>
    </row>
    <row r="135" customFormat="false" ht="15" hidden="false" customHeight="false" outlineLevel="0" collapsed="false">
      <c r="A135" s="53" t="n">
        <v>20</v>
      </c>
      <c r="B135" s="112" t="n">
        <f aca="false" t="array" ref="B135:B135">INDEX(CV3SF,$A135,1)</f>
        <v>0</v>
      </c>
      <c r="C135" s="54"/>
      <c r="D135" s="54"/>
      <c r="E135" s="54"/>
      <c r="F135" s="114"/>
      <c r="G135" s="54"/>
      <c r="H135" s="114"/>
      <c r="I135" s="54"/>
      <c r="J135" s="54"/>
      <c r="K135" s="54"/>
      <c r="M135" s="112" t="n">
        <f aca="false" t="array" ref="M135:M135">INDEX(CV3CF,$A135,1)</f>
        <v>0</v>
      </c>
      <c r="N135" s="54"/>
      <c r="O135" s="54"/>
      <c r="P135" s="54"/>
      <c r="Q135" s="114"/>
      <c r="R135" s="114"/>
      <c r="S135" s="114"/>
      <c r="T135" s="54"/>
      <c r="U135" s="54"/>
      <c r="V135" s="54"/>
    </row>
    <row r="136" customFormat="false" ht="15" hidden="false" customHeight="false" outlineLevel="0" collapsed="false">
      <c r="A136" s="53" t="n">
        <v>21</v>
      </c>
      <c r="B136" s="112" t="n">
        <f aca="false" t="array" ref="B136:B136">INDEX(CV3SF,$A136,1)</f>
        <v>0</v>
      </c>
      <c r="C136" s="54"/>
      <c r="D136" s="54"/>
      <c r="E136" s="54"/>
      <c r="F136" s="114"/>
      <c r="G136" s="54"/>
      <c r="H136" s="114"/>
      <c r="I136" s="54"/>
      <c r="J136" s="54"/>
      <c r="K136" s="54"/>
      <c r="M136" s="112" t="n">
        <f aca="false" t="array" ref="M136:M136">INDEX(CV3CF,$A136,1)</f>
        <v>0</v>
      </c>
      <c r="N136" s="54"/>
      <c r="O136" s="54"/>
      <c r="P136" s="54"/>
      <c r="Q136" s="114"/>
      <c r="R136" s="114"/>
      <c r="S136" s="114"/>
      <c r="T136" s="54"/>
      <c r="U136" s="54"/>
      <c r="V136" s="54"/>
    </row>
    <row r="137" customFormat="false" ht="15" hidden="false" customHeight="false" outlineLevel="0" collapsed="false">
      <c r="A137" s="53" t="n">
        <v>22</v>
      </c>
      <c r="B137" s="112" t="n">
        <f aca="false" t="array" ref="B137:B137">INDEX(CV3SF,$A137,1)</f>
        <v>0</v>
      </c>
      <c r="C137" s="54"/>
      <c r="D137" s="54"/>
      <c r="E137" s="54"/>
      <c r="F137" s="114"/>
      <c r="G137" s="54"/>
      <c r="H137" s="114"/>
      <c r="I137" s="54"/>
      <c r="J137" s="54"/>
      <c r="K137" s="54"/>
      <c r="M137" s="112" t="n">
        <f aca="false" t="array" ref="M137:M137">INDEX(CV3CF,$A137,1)</f>
        <v>0</v>
      </c>
      <c r="N137" s="54"/>
      <c r="O137" s="54"/>
      <c r="P137" s="54"/>
      <c r="Q137" s="114"/>
      <c r="R137" s="114"/>
      <c r="S137" s="114"/>
      <c r="T137" s="54"/>
      <c r="U137" s="54"/>
      <c r="V137" s="54"/>
    </row>
    <row r="138" customFormat="false" ht="15" hidden="false" customHeight="false" outlineLevel="0" collapsed="false">
      <c r="A138" s="53" t="n">
        <v>23</v>
      </c>
      <c r="B138" s="112" t="n">
        <f aca="false" t="array" ref="B138:B138">INDEX(CV3SF,$A138,1)</f>
        <v>0</v>
      </c>
      <c r="C138" s="54"/>
      <c r="D138" s="54"/>
      <c r="E138" s="54"/>
      <c r="F138" s="114"/>
      <c r="G138" s="54"/>
      <c r="H138" s="114"/>
      <c r="I138" s="54"/>
      <c r="J138" s="54"/>
      <c r="K138" s="54"/>
      <c r="M138" s="112" t="n">
        <f aca="false" t="array" ref="M138:M138">INDEX(CV3CF,$A138,1)</f>
        <v>0</v>
      </c>
      <c r="N138" s="54"/>
      <c r="O138" s="54"/>
      <c r="P138" s="54"/>
      <c r="Q138" s="114"/>
      <c r="R138" s="114"/>
      <c r="S138" s="114"/>
      <c r="T138" s="54"/>
      <c r="U138" s="54"/>
      <c r="V138" s="54"/>
    </row>
    <row r="139" customFormat="false" ht="15" hidden="false" customHeight="false" outlineLevel="0" collapsed="false">
      <c r="A139" s="53" t="n">
        <v>24</v>
      </c>
      <c r="B139" s="112" t="n">
        <f aca="false" t="array" ref="B139:B139">INDEX(CV3SF,$A139,1)</f>
        <v>0</v>
      </c>
      <c r="C139" s="54"/>
      <c r="D139" s="54"/>
      <c r="E139" s="54"/>
      <c r="F139" s="114"/>
      <c r="G139" s="54"/>
      <c r="H139" s="114"/>
      <c r="I139" s="54"/>
      <c r="J139" s="54"/>
      <c r="K139" s="54"/>
      <c r="M139" s="112" t="n">
        <f aca="false" t="array" ref="M139:M139">INDEX(CV3CF,$A139,1)</f>
        <v>0</v>
      </c>
      <c r="N139" s="54"/>
      <c r="O139" s="54"/>
      <c r="P139" s="54"/>
      <c r="Q139" s="114"/>
      <c r="R139" s="114"/>
      <c r="S139" s="114"/>
      <c r="T139" s="54"/>
      <c r="U139" s="54"/>
      <c r="V139" s="54"/>
    </row>
    <row r="140" customFormat="false" ht="15" hidden="false" customHeight="false" outlineLevel="0" collapsed="false">
      <c r="A140" s="53" t="n">
        <v>25</v>
      </c>
      <c r="B140" s="112" t="n">
        <f aca="false" t="array" ref="B140:B140">INDEX(CV3SF,$A140,1)</f>
        <v>0</v>
      </c>
      <c r="C140" s="54"/>
      <c r="D140" s="54"/>
      <c r="E140" s="54"/>
      <c r="F140" s="114"/>
      <c r="G140" s="54"/>
      <c r="H140" s="114"/>
      <c r="I140" s="54"/>
      <c r="J140" s="54"/>
      <c r="K140" s="54"/>
      <c r="M140" s="112" t="n">
        <f aca="false" t="array" ref="M140:M140">INDEX(CV3CF,$A140,1)</f>
        <v>0</v>
      </c>
      <c r="N140" s="54"/>
      <c r="O140" s="54"/>
      <c r="P140" s="54"/>
      <c r="Q140" s="114"/>
      <c r="R140" s="114"/>
      <c r="S140" s="114"/>
      <c r="T140" s="54"/>
      <c r="U140" s="54"/>
      <c r="V140" s="54"/>
    </row>
    <row r="141" customFormat="false" ht="15" hidden="false" customHeight="false" outlineLevel="0" collapsed="false">
      <c r="A141" s="53" t="n">
        <v>26</v>
      </c>
      <c r="B141" s="112" t="n">
        <f aca="false" t="array" ref="B141:B141">INDEX(CV3SF,$A141,1)</f>
        <v>0</v>
      </c>
      <c r="C141" s="54"/>
      <c r="D141" s="54"/>
      <c r="E141" s="54"/>
      <c r="F141" s="114"/>
      <c r="G141" s="54"/>
      <c r="H141" s="114"/>
      <c r="I141" s="54"/>
      <c r="J141" s="54"/>
      <c r="K141" s="54"/>
      <c r="M141" s="112" t="n">
        <f aca="false" t="array" ref="M141:M141">INDEX(CV3CF,$A141,1)</f>
        <v>0</v>
      </c>
      <c r="N141" s="54"/>
      <c r="O141" s="54"/>
      <c r="P141" s="54"/>
      <c r="Q141" s="114"/>
      <c r="R141" s="114"/>
      <c r="S141" s="114"/>
      <c r="T141" s="54"/>
      <c r="U141" s="54"/>
      <c r="V141" s="54"/>
    </row>
    <row r="142" customFormat="false" ht="15" hidden="false" customHeight="false" outlineLevel="0" collapsed="false">
      <c r="A142" s="53" t="n">
        <v>27</v>
      </c>
      <c r="B142" s="112" t="n">
        <f aca="false" t="array" ref="B142:B142">INDEX(CV3SF,$A142,1)</f>
        <v>0</v>
      </c>
      <c r="C142" s="54"/>
      <c r="D142" s="54"/>
      <c r="E142" s="54"/>
      <c r="F142" s="114"/>
      <c r="G142" s="54"/>
      <c r="H142" s="114"/>
      <c r="I142" s="54"/>
      <c r="J142" s="54"/>
      <c r="K142" s="54"/>
      <c r="M142" s="112" t="n">
        <f aca="false" t="array" ref="M142:M142">INDEX(CV3CF,$A142,1)</f>
        <v>0</v>
      </c>
      <c r="N142" s="54"/>
      <c r="O142" s="54"/>
      <c r="P142" s="54"/>
      <c r="Q142" s="114"/>
      <c r="R142" s="114"/>
      <c r="S142" s="114"/>
      <c r="T142" s="54"/>
      <c r="U142" s="54"/>
      <c r="V142" s="54"/>
    </row>
    <row r="143" customFormat="false" ht="15" hidden="false" customHeight="false" outlineLevel="0" collapsed="false">
      <c r="A143" s="53" t="n">
        <v>28</v>
      </c>
      <c r="B143" s="112" t="n">
        <f aca="false" t="array" ref="B143:B143">INDEX(CV3SF,$A143,1)</f>
        <v>0</v>
      </c>
      <c r="C143" s="54"/>
      <c r="D143" s="54"/>
      <c r="E143" s="54"/>
      <c r="F143" s="114"/>
      <c r="G143" s="54"/>
      <c r="H143" s="114"/>
      <c r="I143" s="54"/>
      <c r="J143" s="54"/>
      <c r="K143" s="54"/>
      <c r="M143" s="112" t="n">
        <f aca="false" t="array" ref="M143:M143">INDEX(CV3CF,$A143,1)</f>
        <v>0</v>
      </c>
      <c r="N143" s="54"/>
      <c r="O143" s="54"/>
      <c r="P143" s="54"/>
      <c r="Q143" s="114"/>
      <c r="R143" s="114"/>
      <c r="S143" s="114"/>
      <c r="T143" s="54"/>
      <c r="U143" s="54"/>
      <c r="V143" s="54"/>
    </row>
    <row r="144" customFormat="false" ht="15" hidden="false" customHeight="false" outlineLevel="0" collapsed="false">
      <c r="A144" s="53" t="n">
        <v>29</v>
      </c>
      <c r="B144" s="112" t="n">
        <f aca="false" t="array" ref="B144:B144">INDEX(CV3SF,$A144,1)</f>
        <v>0</v>
      </c>
      <c r="C144" s="54"/>
      <c r="D144" s="54"/>
      <c r="E144" s="54"/>
      <c r="F144" s="114"/>
      <c r="G144" s="54"/>
      <c r="H144" s="114"/>
      <c r="I144" s="54"/>
      <c r="J144" s="54"/>
      <c r="K144" s="54"/>
      <c r="M144" s="112" t="n">
        <f aca="false" t="array" ref="M144:M144">INDEX(CV3CF,$A144,1)</f>
        <v>0</v>
      </c>
      <c r="N144" s="54"/>
      <c r="O144" s="54"/>
      <c r="P144" s="54"/>
      <c r="Q144" s="114"/>
      <c r="R144" s="114"/>
      <c r="S144" s="114"/>
      <c r="T144" s="54"/>
      <c r="U144" s="54"/>
      <c r="V144" s="54"/>
    </row>
    <row r="145" customFormat="false" ht="15" hidden="false" customHeight="false" outlineLevel="0" collapsed="false">
      <c r="A145" s="53" t="n">
        <v>30</v>
      </c>
      <c r="B145" s="112" t="n">
        <f aca="false" t="array" ref="B145:B145">INDEX(CV3SF,$A145,1)</f>
        <v>0</v>
      </c>
      <c r="C145" s="54"/>
      <c r="D145" s="54"/>
      <c r="E145" s="54"/>
      <c r="F145" s="114"/>
      <c r="G145" s="54"/>
      <c r="H145" s="114"/>
      <c r="I145" s="53"/>
      <c r="J145" s="53"/>
      <c r="K145" s="53"/>
      <c r="M145" s="112" t="n">
        <f aca="false" t="array" ref="M145:M145">INDEX(CV3CF,$A145,1)</f>
        <v>0</v>
      </c>
      <c r="N145" s="54"/>
      <c r="O145" s="54"/>
      <c r="P145" s="54"/>
      <c r="Q145" s="114"/>
      <c r="R145" s="114"/>
      <c r="S145" s="114"/>
      <c r="T145" s="53"/>
      <c r="U145" s="53"/>
      <c r="V145" s="53"/>
    </row>
    <row r="146" customFormat="false" ht="15" hidden="false" customHeight="false" outlineLevel="0" collapsed="false">
      <c r="A146" s="53" t="n">
        <v>31</v>
      </c>
      <c r="B146" s="112" t="n">
        <f aca="false" t="array" ref="B146:B146">INDEX(CV3SF,$A146,1)</f>
        <v>0</v>
      </c>
      <c r="C146" s="54"/>
      <c r="D146" s="54"/>
      <c r="E146" s="54"/>
      <c r="F146" s="54"/>
      <c r="G146" s="54"/>
      <c r="H146" s="54"/>
      <c r="I146" s="53"/>
      <c r="J146" s="53"/>
      <c r="K146" s="53"/>
      <c r="M146" s="112" t="n">
        <f aca="false" t="array" ref="M146:M146">INDEX(CV3CF,$A146,1)</f>
        <v>0</v>
      </c>
      <c r="N146" s="54"/>
      <c r="O146" s="54"/>
      <c r="P146" s="54"/>
      <c r="Q146" s="54"/>
      <c r="R146" s="54"/>
      <c r="S146" s="54"/>
      <c r="T146" s="53"/>
      <c r="U146" s="53"/>
      <c r="V146" s="53"/>
    </row>
    <row r="147" customFormat="false" ht="15" hidden="false" customHeight="false" outlineLevel="0" collapsed="false">
      <c r="A147" s="53" t="n">
        <v>32</v>
      </c>
      <c r="B147" s="112" t="n">
        <f aca="false" t="array" ref="B147:B147">INDEX(CV3SF,$A147,1)</f>
        <v>0</v>
      </c>
      <c r="C147" s="54"/>
      <c r="D147" s="54"/>
      <c r="E147" s="54"/>
      <c r="F147" s="54"/>
      <c r="G147" s="54"/>
      <c r="H147" s="54"/>
      <c r="I147" s="53"/>
      <c r="J147" s="53"/>
      <c r="K147" s="53"/>
      <c r="M147" s="112" t="n">
        <f aca="false" t="array" ref="M147:M147">INDEX(CV3CF,$A147,1)</f>
        <v>0</v>
      </c>
      <c r="N147" s="54"/>
      <c r="O147" s="54"/>
      <c r="P147" s="54"/>
      <c r="Q147" s="54"/>
      <c r="R147" s="54"/>
      <c r="S147" s="54"/>
      <c r="T147" s="53"/>
      <c r="U147" s="53"/>
      <c r="V147" s="53"/>
    </row>
    <row r="148" customFormat="false" ht="15" hidden="false" customHeight="false" outlineLevel="0" collapsed="false">
      <c r="A148" s="53" t="n">
        <v>33</v>
      </c>
      <c r="B148" s="112" t="n">
        <f aca="false" t="array" ref="B148:B148">INDEX(CV3SF,$A148,1)</f>
        <v>0</v>
      </c>
      <c r="C148" s="54"/>
      <c r="D148" s="54"/>
      <c r="E148" s="54"/>
      <c r="F148" s="54"/>
      <c r="G148" s="54"/>
      <c r="H148" s="54"/>
      <c r="I148" s="53"/>
      <c r="J148" s="53"/>
      <c r="K148" s="53"/>
      <c r="M148" s="112" t="n">
        <f aca="false" t="array" ref="M148:M148">INDEX(CV3CF,$A148,1)</f>
        <v>0</v>
      </c>
      <c r="N148" s="54"/>
      <c r="O148" s="54"/>
      <c r="P148" s="54"/>
      <c r="Q148" s="54"/>
      <c r="R148" s="54"/>
      <c r="S148" s="54"/>
      <c r="T148" s="53"/>
      <c r="U148" s="53"/>
      <c r="V148" s="53"/>
    </row>
    <row r="149" customFormat="false" ht="15" hidden="false" customHeight="false" outlineLevel="0" collapsed="false">
      <c r="A149" s="53" t="n">
        <v>34</v>
      </c>
      <c r="B149" s="112" t="n">
        <f aca="false" t="array" ref="B149:B149">INDEX(CV3SF,$A149,1)</f>
        <v>0</v>
      </c>
      <c r="C149" s="54"/>
      <c r="D149" s="54"/>
      <c r="E149" s="54"/>
      <c r="F149" s="54"/>
      <c r="G149" s="54"/>
      <c r="H149" s="54"/>
      <c r="I149" s="53"/>
      <c r="J149" s="53"/>
      <c r="K149" s="53"/>
      <c r="M149" s="112" t="n">
        <f aca="false" t="array" ref="M149:M149">INDEX(CV3CF,$A149,1)</f>
        <v>0</v>
      </c>
      <c r="N149" s="54"/>
      <c r="O149" s="54"/>
      <c r="P149" s="54"/>
      <c r="Q149" s="54"/>
      <c r="R149" s="54"/>
      <c r="S149" s="54"/>
      <c r="T149" s="53"/>
      <c r="U149" s="53"/>
      <c r="V149" s="53"/>
    </row>
    <row r="150" customFormat="false" ht="15" hidden="false" customHeight="false" outlineLevel="0" collapsed="false">
      <c r="A150" s="53" t="n">
        <v>35</v>
      </c>
      <c r="B150" s="112" t="n">
        <f aca="false" t="array" ref="B150:B150">INDEX(CV3SF,$A150,1)</f>
        <v>0</v>
      </c>
      <c r="C150" s="53"/>
      <c r="D150" s="53"/>
      <c r="E150" s="53"/>
      <c r="F150" s="53"/>
      <c r="G150" s="53"/>
      <c r="H150" s="53"/>
      <c r="I150" s="53"/>
      <c r="J150" s="53"/>
      <c r="K150" s="53"/>
      <c r="M150" s="112" t="n">
        <f aca="false" t="array" ref="M150:M150">INDEX(CV3CF,$A150,1)</f>
        <v>0</v>
      </c>
      <c r="N150" s="53"/>
      <c r="O150" s="53"/>
      <c r="P150" s="53"/>
      <c r="Q150" s="53"/>
      <c r="R150" s="53"/>
      <c r="S150" s="53"/>
      <c r="T150" s="53"/>
      <c r="U150" s="53"/>
      <c r="V150" s="53"/>
    </row>
    <row r="151" customFormat="false" ht="15" hidden="false" customHeight="false" outlineLevel="0" collapsed="false">
      <c r="A151" s="53" t="n">
        <v>36</v>
      </c>
      <c r="B151" s="112" t="n">
        <f aca="false" t="array" ref="B151:B151">INDEX(CV3SF,$A151,1)</f>
        <v>0</v>
      </c>
      <c r="C151" s="53"/>
      <c r="D151" s="53"/>
      <c r="E151" s="53"/>
      <c r="F151" s="53"/>
      <c r="G151" s="53"/>
      <c r="H151" s="53"/>
      <c r="I151" s="53"/>
      <c r="J151" s="53"/>
      <c r="K151" s="53"/>
      <c r="M151" s="112" t="n">
        <f aca="false" t="array" ref="M151:M151">INDEX(CV3CF,$A151,1)</f>
        <v>0</v>
      </c>
      <c r="N151" s="53"/>
      <c r="O151" s="53"/>
      <c r="P151" s="53"/>
      <c r="Q151" s="53"/>
      <c r="R151" s="53"/>
      <c r="S151" s="53"/>
      <c r="T151" s="53"/>
      <c r="U151" s="53"/>
      <c r="V151" s="53"/>
    </row>
    <row r="152" customFormat="false" ht="15" hidden="false" customHeight="false" outlineLevel="0" collapsed="false">
      <c r="A152" s="53" t="n">
        <v>37</v>
      </c>
      <c r="B152" s="112" t="n">
        <f aca="false" t="array" ref="B152:B152">INDEX(CV3SF,$A152,1)</f>
        <v>0</v>
      </c>
      <c r="C152" s="53"/>
      <c r="D152" s="53"/>
      <c r="E152" s="53"/>
      <c r="F152" s="53"/>
      <c r="G152" s="53"/>
      <c r="H152" s="53"/>
      <c r="I152" s="53"/>
      <c r="J152" s="53"/>
      <c r="K152" s="53"/>
      <c r="M152" s="112" t="n">
        <f aca="false" t="array" ref="M152:M152">INDEX(CV3CF,$A152,1)</f>
        <v>0</v>
      </c>
      <c r="N152" s="53"/>
      <c r="O152" s="53"/>
      <c r="P152" s="53"/>
      <c r="Q152" s="53"/>
      <c r="R152" s="53"/>
      <c r="S152" s="53"/>
      <c r="T152" s="53"/>
      <c r="U152" s="53"/>
      <c r="V152" s="53"/>
    </row>
    <row r="153" customFormat="false" ht="15" hidden="false" customHeight="false" outlineLevel="0" collapsed="false">
      <c r="A153" s="53" t="n">
        <v>38</v>
      </c>
      <c r="B153" s="112" t="n">
        <f aca="false" t="array" ref="B153:B153">INDEX(CV3SF,$A153,1)</f>
        <v>0</v>
      </c>
      <c r="C153" s="127"/>
      <c r="D153" s="127"/>
      <c r="E153" s="127"/>
      <c r="F153" s="127"/>
      <c r="G153" s="127"/>
      <c r="H153" s="127"/>
      <c r="I153" s="127"/>
      <c r="J153" s="127"/>
      <c r="K153" s="53"/>
      <c r="M153" s="112" t="n">
        <f aca="false" t="array" ref="M153:M153">INDEX(CV3CF,$A153,1)</f>
        <v>0</v>
      </c>
      <c r="N153" s="127"/>
      <c r="O153" s="127"/>
      <c r="P153" s="127"/>
      <c r="Q153" s="127"/>
      <c r="R153" s="127"/>
      <c r="S153" s="127"/>
      <c r="T153" s="127"/>
      <c r="U153" s="127"/>
      <c r="V153" s="53"/>
    </row>
    <row r="154" customFormat="false" ht="15" hidden="false" customHeight="false" outlineLevel="0" collapsed="false">
      <c r="A154" s="53" t="n">
        <v>39</v>
      </c>
      <c r="B154" s="112" t="n">
        <f aca="false" t="array" ref="B154:B154">INDEX(CV3SF,$A154,1)</f>
        <v>0</v>
      </c>
      <c r="C154" s="53"/>
      <c r="D154" s="53"/>
      <c r="E154" s="53"/>
      <c r="F154" s="53"/>
      <c r="G154" s="53"/>
      <c r="H154" s="53"/>
      <c r="I154" s="53"/>
      <c r="J154" s="53"/>
      <c r="K154" s="53"/>
      <c r="M154" s="112" t="n">
        <f aca="false" t="array" ref="M154:M154">INDEX(CV3CF,$A154,1)</f>
        <v>0</v>
      </c>
      <c r="N154" s="53"/>
      <c r="O154" s="53"/>
      <c r="P154" s="53"/>
      <c r="Q154" s="53"/>
      <c r="R154" s="53"/>
      <c r="S154" s="53"/>
      <c r="T154" s="53"/>
      <c r="U154" s="53"/>
      <c r="V154" s="53"/>
    </row>
    <row r="155" customFormat="false" ht="15" hidden="false" customHeight="false" outlineLevel="0" collapsed="false">
      <c r="A155" s="53" t="n">
        <v>40</v>
      </c>
      <c r="B155" s="112" t="n">
        <f aca="false" t="array" ref="B155:B155">INDEX(CV3SF,$A155,1)</f>
        <v>0</v>
      </c>
      <c r="C155" s="53"/>
      <c r="D155" s="53"/>
      <c r="E155" s="53"/>
      <c r="F155" s="53"/>
      <c r="G155" s="53"/>
      <c r="H155" s="53"/>
      <c r="I155" s="53"/>
      <c r="J155" s="53"/>
      <c r="K155" s="53"/>
      <c r="M155" s="112" t="n">
        <f aca="false" t="array" ref="M155:M155">INDEX(CV3CF,$A155,1)</f>
        <v>0</v>
      </c>
      <c r="N155" s="53"/>
      <c r="O155" s="53"/>
      <c r="P155" s="53"/>
      <c r="Q155" s="53"/>
      <c r="R155" s="53"/>
      <c r="S155" s="53"/>
      <c r="T155" s="53"/>
      <c r="U155" s="53"/>
      <c r="V155" s="53"/>
    </row>
    <row r="156" customFormat="false" ht="15" hidden="false" customHeight="false" outlineLevel="0" collapsed="false">
      <c r="A156" s="53" t="n">
        <v>41</v>
      </c>
      <c r="B156" s="112" t="n">
        <f aca="false" t="array" ref="B156:B156">INDEX(CV3SF,$A156,1)</f>
        <v>0</v>
      </c>
      <c r="C156" s="53"/>
      <c r="D156" s="53"/>
      <c r="E156" s="53"/>
      <c r="F156" s="53"/>
      <c r="G156" s="53"/>
      <c r="H156" s="53"/>
      <c r="I156" s="53"/>
      <c r="J156" s="53"/>
      <c r="K156" s="53"/>
      <c r="M156" s="112" t="n">
        <f aca="false" t="array" ref="M156:M156">INDEX(CV3CF,$A156,1)</f>
        <v>0</v>
      </c>
      <c r="N156" s="53"/>
      <c r="O156" s="53"/>
      <c r="P156" s="53"/>
      <c r="Q156" s="53"/>
      <c r="R156" s="53"/>
      <c r="S156" s="53"/>
      <c r="T156" s="53"/>
      <c r="U156" s="53"/>
      <c r="V156" s="53"/>
    </row>
    <row r="157" customFormat="false" ht="15" hidden="false" customHeight="false" outlineLevel="0" collapsed="false">
      <c r="A157" s="53" t="n">
        <v>42</v>
      </c>
      <c r="B157" s="112" t="n">
        <f aca="false" t="array" ref="B157:B157">INDEX(CV3SF,$A157,1)</f>
        <v>0</v>
      </c>
      <c r="C157" s="53"/>
      <c r="D157" s="53"/>
      <c r="E157" s="53"/>
      <c r="F157" s="53"/>
      <c r="G157" s="53"/>
      <c r="H157" s="53"/>
      <c r="I157" s="53"/>
      <c r="J157" s="53"/>
      <c r="K157" s="53"/>
      <c r="M157" s="112" t="n">
        <f aca="false" t="array" ref="M157:M157">INDEX(CV3CF,$A157,1)</f>
        <v>0</v>
      </c>
      <c r="N157" s="53"/>
      <c r="O157" s="53"/>
      <c r="P157" s="53"/>
      <c r="Q157" s="53"/>
      <c r="R157" s="53"/>
      <c r="S157" s="53"/>
      <c r="T157" s="53"/>
      <c r="U157" s="53"/>
      <c r="V157" s="53"/>
    </row>
    <row r="158" customFormat="false" ht="15" hidden="false" customHeight="false" outlineLevel="0" collapsed="false">
      <c r="A158" s="53" t="n">
        <v>43</v>
      </c>
      <c r="B158" s="112" t="n">
        <f aca="false" t="array" ref="B158:B158">INDEX(CV3SF,$A158,1)</f>
        <v>0</v>
      </c>
      <c r="C158" s="53"/>
      <c r="D158" s="53"/>
      <c r="E158" s="53"/>
      <c r="F158" s="53"/>
      <c r="G158" s="53"/>
      <c r="H158" s="53"/>
      <c r="I158" s="53"/>
      <c r="J158" s="53"/>
      <c r="K158" s="53"/>
      <c r="M158" s="112" t="n">
        <f aca="false" t="array" ref="M158:M158">INDEX(CV3CF,$A158,1)</f>
        <v>0</v>
      </c>
      <c r="N158" s="53"/>
      <c r="O158" s="53"/>
      <c r="P158" s="53"/>
      <c r="Q158" s="53"/>
      <c r="R158" s="53"/>
      <c r="S158" s="53"/>
      <c r="T158" s="53"/>
      <c r="U158" s="53"/>
      <c r="V158" s="53"/>
    </row>
    <row r="159" customFormat="false" ht="15" hidden="false" customHeight="false" outlineLevel="0" collapsed="false">
      <c r="A159" s="53" t="n">
        <v>44</v>
      </c>
      <c r="B159" s="112" t="n">
        <f aca="false" t="array" ref="B159:B159">INDEX(CV3SF,$A159,1)</f>
        <v>0</v>
      </c>
      <c r="C159" s="53"/>
      <c r="D159" s="53"/>
      <c r="E159" s="53"/>
      <c r="F159" s="53"/>
      <c r="G159" s="53"/>
      <c r="H159" s="53"/>
      <c r="I159" s="53"/>
      <c r="J159" s="53"/>
      <c r="K159" s="53"/>
      <c r="M159" s="112" t="n">
        <f aca="false" t="array" ref="M159:M159">INDEX(CV3CF,$A159,1)</f>
        <v>0</v>
      </c>
      <c r="N159" s="53"/>
      <c r="O159" s="53"/>
      <c r="P159" s="53"/>
      <c r="Q159" s="53"/>
      <c r="R159" s="53"/>
      <c r="S159" s="53"/>
      <c r="T159" s="53"/>
      <c r="U159" s="53"/>
      <c r="V159" s="53"/>
    </row>
    <row r="160" customFormat="false" ht="15" hidden="false" customHeight="false" outlineLevel="0" collapsed="false">
      <c r="A160" s="53" t="n">
        <v>45</v>
      </c>
      <c r="B160" s="112" t="n">
        <f aca="false" t="array" ref="B160:B160">INDEX(CV3SF,$A160,1)</f>
        <v>0</v>
      </c>
      <c r="C160" s="53"/>
      <c r="D160" s="53"/>
      <c r="E160" s="53"/>
      <c r="F160" s="53"/>
      <c r="G160" s="53"/>
      <c r="H160" s="53"/>
      <c r="I160" s="53"/>
      <c r="J160" s="53"/>
      <c r="K160" s="53"/>
      <c r="M160" s="112" t="n">
        <f aca="false" t="array" ref="M160:M160">INDEX(CV3CF,$A160,1)</f>
        <v>0</v>
      </c>
      <c r="N160" s="53"/>
      <c r="O160" s="53"/>
      <c r="P160" s="53"/>
      <c r="Q160" s="53"/>
      <c r="R160" s="53"/>
      <c r="S160" s="53"/>
      <c r="T160" s="53"/>
      <c r="U160" s="53"/>
      <c r="V160" s="53"/>
    </row>
    <row r="161" customFormat="false" ht="15" hidden="false" customHeight="false" outlineLevel="0" collapsed="false">
      <c r="A161" s="53" t="n">
        <v>46</v>
      </c>
      <c r="B161" s="112" t="n">
        <f aca="false" t="array" ref="B161:B161">INDEX(CV3SF,$A161,1)</f>
        <v>0</v>
      </c>
      <c r="C161" s="53"/>
      <c r="D161" s="53"/>
      <c r="E161" s="53"/>
      <c r="F161" s="53"/>
      <c r="G161" s="53"/>
      <c r="H161" s="53"/>
      <c r="I161" s="53"/>
      <c r="J161" s="53"/>
      <c r="K161" s="53"/>
      <c r="M161" s="112" t="n">
        <f aca="false" t="array" ref="M161:M161">INDEX(CV3CF,$A161,1)</f>
        <v>0</v>
      </c>
      <c r="N161" s="53"/>
      <c r="O161" s="53"/>
      <c r="P161" s="53"/>
      <c r="Q161" s="53"/>
      <c r="R161" s="53"/>
      <c r="S161" s="53"/>
      <c r="T161" s="53"/>
      <c r="U161" s="53"/>
      <c r="V161" s="53"/>
    </row>
    <row r="162" customFormat="false" ht="15" hidden="false" customHeight="false" outlineLevel="0" collapsed="false">
      <c r="A162" s="53" t="n">
        <v>47</v>
      </c>
      <c r="B162" s="112" t="n">
        <f aca="false" t="array" ref="B162:B162">INDEX(CV3SF,$A162,1)</f>
        <v>0</v>
      </c>
      <c r="C162" s="53"/>
      <c r="D162" s="53"/>
      <c r="E162" s="53"/>
      <c r="F162" s="53"/>
      <c r="G162" s="53"/>
      <c r="H162" s="53"/>
      <c r="I162" s="53"/>
      <c r="J162" s="53"/>
      <c r="K162" s="53"/>
      <c r="M162" s="112" t="n">
        <f aca="false" t="array" ref="M162:M162">INDEX(CV3CF,$A162,1)</f>
        <v>0</v>
      </c>
      <c r="N162" s="53"/>
      <c r="O162" s="53"/>
      <c r="P162" s="53"/>
      <c r="Q162" s="53"/>
      <c r="R162" s="53"/>
      <c r="S162" s="53"/>
      <c r="T162" s="53"/>
      <c r="U162" s="53"/>
      <c r="V162" s="53"/>
    </row>
    <row r="163" customFormat="false" ht="15" hidden="false" customHeight="false" outlineLevel="0" collapsed="false">
      <c r="A163" s="53" t="n">
        <v>48</v>
      </c>
      <c r="B163" s="112" t="n">
        <f aca="false" t="array" ref="B163:B163">INDEX(CV3SF,$A163,1)</f>
        <v>0</v>
      </c>
      <c r="C163" s="53"/>
      <c r="D163" s="53"/>
      <c r="E163" s="53"/>
      <c r="F163" s="53"/>
      <c r="G163" s="53"/>
      <c r="H163" s="53"/>
      <c r="I163" s="53"/>
      <c r="J163" s="53"/>
      <c r="K163" s="53"/>
      <c r="M163" s="112" t="n">
        <f aca="false" t="array" ref="M163:M163">INDEX(CV3CF,$A163,1)</f>
        <v>0</v>
      </c>
      <c r="N163" s="53"/>
      <c r="O163" s="53"/>
      <c r="P163" s="53"/>
      <c r="Q163" s="53"/>
      <c r="R163" s="53"/>
      <c r="S163" s="53"/>
      <c r="T163" s="53"/>
      <c r="U163" s="53"/>
      <c r="V163" s="53"/>
    </row>
    <row r="164" customFormat="false" ht="15" hidden="false" customHeight="false" outlineLevel="0" collapsed="false">
      <c r="A164" s="53" t="n">
        <v>49</v>
      </c>
      <c r="B164" s="112" t="n">
        <f aca="false" t="array" ref="B164:B164">INDEX(CV3SF,$A164,1)</f>
        <v>0</v>
      </c>
      <c r="C164" s="53"/>
      <c r="D164" s="53"/>
      <c r="E164" s="53"/>
      <c r="F164" s="53"/>
      <c r="G164" s="53"/>
      <c r="H164" s="53"/>
      <c r="I164" s="53"/>
      <c r="J164" s="53"/>
      <c r="K164" s="53"/>
      <c r="M164" s="112" t="n">
        <f aca="false" t="array" ref="M164:M164">INDEX(CV3CF,$A164,1)</f>
        <v>0</v>
      </c>
      <c r="N164" s="53"/>
      <c r="O164" s="53"/>
      <c r="P164" s="53"/>
      <c r="Q164" s="53"/>
      <c r="R164" s="53"/>
      <c r="S164" s="53"/>
      <c r="T164" s="53"/>
      <c r="U164" s="53"/>
      <c r="V164" s="53"/>
    </row>
    <row r="165" customFormat="false" ht="15" hidden="false" customHeight="false" outlineLevel="0" collapsed="false">
      <c r="A165" s="53" t="n">
        <v>50</v>
      </c>
      <c r="B165" s="112" t="n">
        <f aca="false" t="array" ref="B165:B165">INDEX(CV3SF,$A165,1)</f>
        <v>0</v>
      </c>
      <c r="C165" s="53"/>
      <c r="D165" s="53"/>
      <c r="E165" s="53"/>
      <c r="F165" s="53"/>
      <c r="G165" s="53"/>
      <c r="H165" s="53"/>
      <c r="I165" s="53"/>
      <c r="J165" s="53"/>
      <c r="K165" s="53"/>
      <c r="M165" s="112" t="n">
        <f aca="false" t="array" ref="M165:M165">INDEX(CV3CF,$A165,1)</f>
        <v>0</v>
      </c>
      <c r="N165" s="53"/>
      <c r="O165" s="53"/>
      <c r="P165" s="53"/>
      <c r="Q165" s="53"/>
      <c r="R165" s="53"/>
      <c r="S165" s="53"/>
      <c r="T165" s="53"/>
      <c r="U165" s="53"/>
      <c r="V165" s="53"/>
    </row>
    <row r="166" customFormat="false" ht="15" hidden="false" customHeight="false" outlineLevel="0" collapsed="false">
      <c r="B166" s="3"/>
      <c r="F166" s="132"/>
      <c r="G166" s="133"/>
      <c r="H166" s="132"/>
      <c r="M166" s="3"/>
      <c r="Q166" s="132"/>
      <c r="R166" s="133"/>
      <c r="S166" s="132"/>
    </row>
    <row r="167" customFormat="false" ht="15" hidden="false" customHeight="false" outlineLevel="0" collapsed="false">
      <c r="F167" s="132"/>
      <c r="G167" s="133"/>
      <c r="H167" s="132"/>
      <c r="Q167" s="132"/>
      <c r="R167" s="133"/>
      <c r="S167" s="132"/>
    </row>
    <row r="168" customFormat="false" ht="15" hidden="false" customHeight="false" outlineLevel="0" collapsed="false">
      <c r="B168" s="3"/>
      <c r="M168" s="3"/>
    </row>
    <row r="169" customFormat="false" ht="15" hidden="false" customHeight="false" outlineLevel="0" collapsed="false">
      <c r="B169" s="95" t="str">
        <f aca="false">Fechas!$C$169</f>
        <v>4º ÉPOCA: CICLOS CORTOS SIN FUNGICIDA</v>
      </c>
      <c r="C169" s="96"/>
      <c r="D169" s="96"/>
      <c r="E169" s="96"/>
      <c r="F169" s="96"/>
      <c r="G169" s="96"/>
      <c r="H169" s="96"/>
      <c r="I169" s="96"/>
      <c r="J169" s="96"/>
      <c r="K169" s="134"/>
      <c r="M169" s="99" t="str">
        <f aca="false">Fechas!$K$169</f>
        <v>4º ÉPOCA: CICLOS CORTOS CON FUNGICIDA</v>
      </c>
      <c r="N169" s="100"/>
      <c r="O169" s="100"/>
      <c r="P169" s="100"/>
      <c r="Q169" s="100"/>
      <c r="R169" s="100"/>
      <c r="S169" s="100"/>
      <c r="T169" s="100"/>
      <c r="U169" s="100"/>
      <c r="V169" s="135"/>
    </row>
    <row r="170" customFormat="false" ht="30" hidden="false" customHeight="false" outlineLevel="0" collapsed="false">
      <c r="B170" s="109" t="str">
        <f aca="false">B$5</f>
        <v>Cultivar</v>
      </c>
      <c r="C170" s="110" t="str">
        <f aca="false">C$5</f>
        <v>Helada</v>
      </c>
      <c r="D170" s="110" t="str">
        <f aca="false">D$5</f>
        <v>Vuelco</v>
      </c>
      <c r="E170" s="110" t="str">
        <f aca="false">E$5</f>
        <v>Desgrane</v>
      </c>
      <c r="F170" s="110" t="str">
        <f aca="false">F$5</f>
        <v>Altura</v>
      </c>
      <c r="G170" s="110" t="str">
        <f aca="false">G$5</f>
        <v>Aspecto </v>
      </c>
      <c r="H170" s="111" t="str">
        <f aca="false">H$5</f>
        <v>Peso hectolítrico</v>
      </c>
      <c r="I170" s="111" t="str">
        <f aca="false">I$5</f>
        <v>Peso de 1000 granos</v>
      </c>
      <c r="J170" s="111" t="str">
        <f aca="false">J$5</f>
        <v>Proteina en grano</v>
      </c>
      <c r="K170" s="52" t="s">
        <v>206</v>
      </c>
      <c r="M170" s="109" t="str">
        <f aca="false">M$5</f>
        <v>Cultivar</v>
      </c>
      <c r="N170" s="110" t="str">
        <f aca="false">N$5</f>
        <v>Helada</v>
      </c>
      <c r="O170" s="110" t="str">
        <f aca="false">O$5</f>
        <v>Vuelco</v>
      </c>
      <c r="P170" s="110" t="str">
        <f aca="false">P$5</f>
        <v>Desgrane</v>
      </c>
      <c r="Q170" s="110" t="str">
        <f aca="false">Q$5</f>
        <v>Altura</v>
      </c>
      <c r="R170" s="110" t="str">
        <f aca="false">R$5</f>
        <v>Aspecto </v>
      </c>
      <c r="S170" s="111" t="str">
        <f aca="false">S$5</f>
        <v>Peso hectolítrico</v>
      </c>
      <c r="T170" s="111" t="str">
        <f aca="false">T$5</f>
        <v>Peso de 1000 granos</v>
      </c>
      <c r="U170" s="111" t="str">
        <f aca="false">U$5</f>
        <v>Proteina en grano</v>
      </c>
      <c r="V170" s="52" t="s">
        <v>206</v>
      </c>
    </row>
    <row r="171" customFormat="false" ht="15" hidden="false" customHeight="false" outlineLevel="0" collapsed="false">
      <c r="A171" s="53" t="n">
        <v>1</v>
      </c>
      <c r="B171" s="112" t="str">
        <f aca="false" t="array" ref="B171:B171">INDEX(CV4SF,$A171,1)</f>
        <v>ACA 460</v>
      </c>
      <c r="C171" s="54"/>
      <c r="D171" s="54"/>
      <c r="E171" s="54"/>
      <c r="F171" s="123"/>
      <c r="G171" s="123"/>
      <c r="H171" s="123"/>
      <c r="I171" s="54"/>
      <c r="J171" s="54"/>
      <c r="K171" s="54"/>
      <c r="M171" s="112" t="str">
        <f aca="false" t="array" ref="M171:M171">INDEX(CV4CF,$A171,1)</f>
        <v>ACA 460</v>
      </c>
      <c r="N171" s="54"/>
      <c r="O171" s="54"/>
      <c r="P171" s="54"/>
      <c r="Q171" s="124" t="n">
        <v>64.3333333333333</v>
      </c>
      <c r="R171" s="125"/>
      <c r="S171" s="126" t="n">
        <v>69.8833333333333</v>
      </c>
      <c r="T171" s="126" t="n">
        <v>40.7684210526316</v>
      </c>
      <c r="U171" s="54"/>
      <c r="V171" s="54"/>
    </row>
    <row r="172" customFormat="false" ht="15" hidden="false" customHeight="false" outlineLevel="0" collapsed="false">
      <c r="A172" s="53" t="n">
        <v>2</v>
      </c>
      <c r="B172" s="112" t="str">
        <f aca="false" t="array" ref="B172:B172">INDEX(CV4SF,$A172,1)</f>
        <v>ACA 915</v>
      </c>
      <c r="C172" s="54"/>
      <c r="D172" s="54"/>
      <c r="E172" s="54"/>
      <c r="F172" s="123"/>
      <c r="G172" s="123"/>
      <c r="H172" s="123"/>
      <c r="I172" s="54"/>
      <c r="J172" s="54"/>
      <c r="K172" s="54"/>
      <c r="M172" s="112" t="str">
        <f aca="false" t="array" ref="M172:M172">INDEX(CV4CF,$A172,1)</f>
        <v>ACA 915</v>
      </c>
      <c r="N172" s="54"/>
      <c r="O172" s="54"/>
      <c r="P172" s="54"/>
      <c r="Q172" s="115" t="n">
        <v>70.3333333333333</v>
      </c>
      <c r="R172" s="116"/>
      <c r="S172" s="117" t="n">
        <v>70.35</v>
      </c>
      <c r="T172" s="117" t="n">
        <v>43.1734502923977</v>
      </c>
      <c r="U172" s="54"/>
      <c r="V172" s="54"/>
    </row>
    <row r="173" customFormat="false" ht="15" hidden="false" customHeight="false" outlineLevel="0" collapsed="false">
      <c r="A173" s="53" t="n">
        <v>3</v>
      </c>
      <c r="B173" s="112" t="str">
        <f aca="false" t="array" ref="B173:B173">INDEX(CV4SF,$A173,1)</f>
        <v>ACA 916</v>
      </c>
      <c r="C173" s="54"/>
      <c r="D173" s="54"/>
      <c r="E173" s="54"/>
      <c r="F173" s="123"/>
      <c r="G173" s="123"/>
      <c r="H173" s="123"/>
      <c r="I173" s="54"/>
      <c r="J173" s="54"/>
      <c r="K173" s="54"/>
      <c r="M173" s="112" t="str">
        <f aca="false" t="array" ref="M173:M173">INDEX(CV4CF,$A173,1)</f>
        <v>ACA 916</v>
      </c>
      <c r="N173" s="54"/>
      <c r="O173" s="54"/>
      <c r="P173" s="54"/>
      <c r="Q173" s="115" t="n">
        <v>77.0666666666667</v>
      </c>
      <c r="R173" s="116"/>
      <c r="S173" s="117" t="n">
        <v>72.5666666666667</v>
      </c>
      <c r="T173" s="117" t="n">
        <v>34.6132553606238</v>
      </c>
      <c r="U173" s="54"/>
      <c r="V173" s="54"/>
    </row>
    <row r="174" customFormat="false" ht="15" hidden="false" customHeight="false" outlineLevel="0" collapsed="false">
      <c r="A174" s="53" t="n">
        <v>4</v>
      </c>
      <c r="B174" s="112" t="str">
        <f aca="false" t="array" ref="B174:B174">INDEX(CV4SF,$A174,1)</f>
        <v>ACA 917</v>
      </c>
      <c r="C174" s="54"/>
      <c r="D174" s="54"/>
      <c r="E174" s="54"/>
      <c r="F174" s="123"/>
      <c r="G174" s="123"/>
      <c r="H174" s="123"/>
      <c r="I174" s="54"/>
      <c r="J174" s="54"/>
      <c r="K174" s="54"/>
      <c r="M174" s="112" t="str">
        <f aca="false" t="array" ref="M174:M174">INDEX(CV4CF,$A174,1)</f>
        <v>ACA 917</v>
      </c>
      <c r="N174" s="54"/>
      <c r="O174" s="54"/>
      <c r="P174" s="54"/>
      <c r="Q174" s="115" t="n">
        <v>76.6</v>
      </c>
      <c r="R174" s="116"/>
      <c r="S174" s="117" t="n">
        <v>72.4833333333333</v>
      </c>
      <c r="T174" s="117" t="n">
        <v>40.1721247563353</v>
      </c>
      <c r="U174" s="54"/>
      <c r="V174" s="54"/>
    </row>
    <row r="175" customFormat="false" ht="15" hidden="false" customHeight="false" outlineLevel="0" collapsed="false">
      <c r="A175" s="53" t="n">
        <v>5</v>
      </c>
      <c r="B175" s="112" t="str">
        <f aca="false" t="array" ref="B175:B175">INDEX(CV4SF,$A175,1)</f>
        <v>ACA 920</v>
      </c>
      <c r="C175" s="54"/>
      <c r="D175" s="54"/>
      <c r="E175" s="54"/>
      <c r="F175" s="123"/>
      <c r="G175" s="123"/>
      <c r="H175" s="123"/>
      <c r="I175" s="54"/>
      <c r="J175" s="54"/>
      <c r="K175" s="54"/>
      <c r="M175" s="112" t="str">
        <f aca="false" t="array" ref="M175:M175">INDEX(CV4CF,$A175,1)</f>
        <v>ACA 920</v>
      </c>
      <c r="N175" s="54"/>
      <c r="O175" s="54"/>
      <c r="P175" s="54"/>
      <c r="Q175" s="115" t="n">
        <v>77</v>
      </c>
      <c r="R175" s="116"/>
      <c r="S175" s="117" t="n">
        <v>71.1</v>
      </c>
      <c r="T175" s="117" t="n">
        <v>42.3013645224172</v>
      </c>
      <c r="U175" s="54"/>
      <c r="V175" s="54"/>
    </row>
    <row r="176" customFormat="false" ht="15" hidden="false" customHeight="false" outlineLevel="0" collapsed="false">
      <c r="A176" s="53" t="n">
        <v>6</v>
      </c>
      <c r="B176" s="112" t="str">
        <f aca="false" t="array" ref="B176:B176">INDEX(CV4SF,$A176,1)</f>
        <v>BAGUETTE 450</v>
      </c>
      <c r="C176" s="54"/>
      <c r="D176" s="54"/>
      <c r="E176" s="54"/>
      <c r="F176" s="123"/>
      <c r="G176" s="123"/>
      <c r="H176" s="123"/>
      <c r="I176" s="54"/>
      <c r="J176" s="54"/>
      <c r="K176" s="54"/>
      <c r="M176" s="112" t="str">
        <f aca="false" t="array" ref="M176:M176">INDEX(CV4CF,$A176,1)</f>
        <v>BAGUETTE 450</v>
      </c>
      <c r="N176" s="54"/>
      <c r="O176" s="54"/>
      <c r="P176" s="54"/>
      <c r="Q176" s="115" t="n">
        <v>71.6666666666667</v>
      </c>
      <c r="R176" s="116"/>
      <c r="S176" s="117" t="n">
        <v>71.4333333333333</v>
      </c>
      <c r="T176" s="117" t="n">
        <v>35.8395711500975</v>
      </c>
      <c r="U176" s="54"/>
      <c r="V176" s="54"/>
    </row>
    <row r="177" customFormat="false" ht="15" hidden="false" customHeight="false" outlineLevel="0" collapsed="false">
      <c r="A177" s="53" t="n">
        <v>7</v>
      </c>
      <c r="B177" s="112" t="str">
        <f aca="false" t="array" ref="B177:B177">INDEX(CV4SF,$A177,1)</f>
        <v>BAGUETTE 550</v>
      </c>
      <c r="C177" s="54"/>
      <c r="D177" s="54"/>
      <c r="E177" s="54"/>
      <c r="F177" s="123"/>
      <c r="G177" s="123"/>
      <c r="H177" s="123"/>
      <c r="I177" s="54"/>
      <c r="J177" s="54"/>
      <c r="K177" s="54"/>
      <c r="M177" s="112" t="str">
        <f aca="false" t="array" ref="M177:M177">INDEX(CV4CF,$A177,1)</f>
        <v>BAGUETTE 550</v>
      </c>
      <c r="N177" s="54"/>
      <c r="O177" s="54"/>
      <c r="P177" s="54"/>
      <c r="Q177" s="115" t="n">
        <v>75.6666666666667</v>
      </c>
      <c r="R177" s="116"/>
      <c r="S177" s="117" t="n">
        <v>67.45</v>
      </c>
      <c r="T177" s="117" t="n">
        <v>35.7415204678363</v>
      </c>
      <c r="U177" s="54"/>
      <c r="V177" s="54"/>
    </row>
    <row r="178" customFormat="false" ht="15" hidden="false" customHeight="false" outlineLevel="0" collapsed="false">
      <c r="A178" s="53" t="n">
        <v>8</v>
      </c>
      <c r="B178" s="112" t="str">
        <f aca="false" t="array" ref="B178:B178">INDEX(CV4SF,$A178,1)</f>
        <v>BIOCERES 1008</v>
      </c>
      <c r="C178" s="54"/>
      <c r="D178" s="54"/>
      <c r="E178" s="54"/>
      <c r="F178" s="123"/>
      <c r="G178" s="123"/>
      <c r="H178" s="123"/>
      <c r="I178" s="54"/>
      <c r="J178" s="54"/>
      <c r="K178" s="54"/>
      <c r="M178" s="112" t="str">
        <f aca="false" t="array" ref="M178:M178">INDEX(CV4CF,$A178,1)</f>
        <v>BIOCERES 1008</v>
      </c>
      <c r="N178" s="54"/>
      <c r="O178" s="54"/>
      <c r="P178" s="54"/>
      <c r="Q178" s="115" t="n">
        <v>74.1333333333333</v>
      </c>
      <c r="R178" s="116"/>
      <c r="S178" s="117" t="n">
        <v>70.35</v>
      </c>
      <c r="T178" s="117" t="n">
        <v>42.9454191033138</v>
      </c>
      <c r="U178" s="54"/>
      <c r="V178" s="54"/>
    </row>
    <row r="179" customFormat="false" ht="15" hidden="false" customHeight="false" outlineLevel="0" collapsed="false">
      <c r="A179" s="53" t="n">
        <v>9</v>
      </c>
      <c r="B179" s="112" t="str">
        <f aca="false" t="array" ref="B179:B179">INDEX(CV4SF,$A179,1)</f>
        <v>Biointa 1006</v>
      </c>
      <c r="C179" s="54"/>
      <c r="D179" s="54"/>
      <c r="E179" s="54"/>
      <c r="F179" s="123"/>
      <c r="G179" s="123"/>
      <c r="H179" s="123"/>
      <c r="I179" s="54"/>
      <c r="J179" s="54"/>
      <c r="K179" s="54"/>
      <c r="M179" s="112" t="str">
        <f aca="false" t="array" ref="M179:M179">INDEX(CV4CF,$A179,1)</f>
        <v>Biointa 1006</v>
      </c>
      <c r="N179" s="54"/>
      <c r="O179" s="54"/>
      <c r="P179" s="54"/>
      <c r="Q179" s="115" t="n">
        <v>87.4</v>
      </c>
      <c r="R179" s="116"/>
      <c r="S179" s="117" t="n">
        <v>73.55</v>
      </c>
      <c r="T179" s="117" t="n">
        <v>37.5916179337232</v>
      </c>
      <c r="U179" s="54"/>
      <c r="V179" s="54"/>
    </row>
    <row r="180" customFormat="false" ht="15" hidden="false" customHeight="false" outlineLevel="0" collapsed="false">
      <c r="A180" s="53" t="n">
        <v>10</v>
      </c>
      <c r="B180" s="112" t="str">
        <f aca="false" t="array" ref="B180:B180">INDEX(CV4SF,$A180,1)</f>
        <v>Buck Fulgor</v>
      </c>
      <c r="C180" s="54"/>
      <c r="D180" s="54"/>
      <c r="E180" s="54"/>
      <c r="F180" s="123"/>
      <c r="G180" s="123"/>
      <c r="H180" s="123"/>
      <c r="I180" s="54"/>
      <c r="J180" s="54"/>
      <c r="K180" s="54"/>
      <c r="M180" s="112" t="str">
        <f aca="false" t="array" ref="M180:M180">INDEX(CV4CF,$A180,1)</f>
        <v>Buck Fulgor</v>
      </c>
      <c r="N180" s="54"/>
      <c r="O180" s="54"/>
      <c r="P180" s="54"/>
      <c r="Q180" s="115" t="n">
        <v>74.2666666666667</v>
      </c>
      <c r="R180" s="116"/>
      <c r="S180" s="117" t="n">
        <v>71.7333333333333</v>
      </c>
      <c r="T180" s="117" t="n">
        <v>37.011306042885</v>
      </c>
      <c r="U180" s="54"/>
      <c r="V180" s="54"/>
    </row>
    <row r="181" customFormat="false" ht="15" hidden="false" customHeight="false" outlineLevel="0" collapsed="false">
      <c r="A181" s="53" t="n">
        <v>11</v>
      </c>
      <c r="B181" s="112" t="str">
        <f aca="false" t="array" ref="B181:B181">INDEX(CV4SF,$A181,1)</f>
        <v>Buck Mutisia</v>
      </c>
      <c r="C181" s="54"/>
      <c r="D181" s="54"/>
      <c r="E181" s="54"/>
      <c r="F181" s="123"/>
      <c r="G181" s="123"/>
      <c r="H181" s="123"/>
      <c r="I181" s="54"/>
      <c r="J181" s="54"/>
      <c r="K181" s="54"/>
      <c r="M181" s="112" t="str">
        <f aca="false" t="array" ref="M181:M181">INDEX(CV4CF,$A181,1)</f>
        <v>Buck Mutisia</v>
      </c>
      <c r="N181" s="54"/>
      <c r="O181" s="54"/>
      <c r="P181" s="54"/>
      <c r="Q181" s="115" t="n">
        <v>69.3333333333333</v>
      </c>
      <c r="R181" s="116"/>
      <c r="S181" s="117" t="n">
        <v>69.45</v>
      </c>
      <c r="T181" s="117" t="n">
        <v>41.9247563352826</v>
      </c>
      <c r="U181" s="54"/>
      <c r="V181" s="54"/>
    </row>
    <row r="182" customFormat="false" ht="15" hidden="false" customHeight="false" outlineLevel="0" collapsed="false">
      <c r="A182" s="53" t="n">
        <v>12</v>
      </c>
      <c r="B182" s="112" t="str">
        <f aca="false" t="array" ref="B182:B182">INDEX(CV4SF,$A182,1)</f>
        <v>Buck Saeta</v>
      </c>
      <c r="C182" s="54"/>
      <c r="D182" s="54"/>
      <c r="E182" s="54"/>
      <c r="F182" s="123"/>
      <c r="G182" s="123"/>
      <c r="H182" s="123"/>
      <c r="I182" s="54"/>
      <c r="J182" s="54"/>
      <c r="K182" s="54"/>
      <c r="M182" s="112" t="str">
        <f aca="false" t="array" ref="M182:M182">INDEX(CV4CF,$A182,1)</f>
        <v>Buck Saeta</v>
      </c>
      <c r="N182" s="54"/>
      <c r="O182" s="54"/>
      <c r="P182" s="54"/>
      <c r="Q182" s="115" t="n">
        <v>76.9333333333333</v>
      </c>
      <c r="R182" s="116"/>
      <c r="S182" s="117" t="n">
        <v>62.1333333333333</v>
      </c>
      <c r="T182" s="117" t="n">
        <v>34.0588693957115</v>
      </c>
      <c r="U182" s="54"/>
      <c r="V182" s="54"/>
    </row>
    <row r="183" customFormat="false" ht="15" hidden="false" customHeight="false" outlineLevel="0" collapsed="false">
      <c r="A183" s="53" t="n">
        <v>13</v>
      </c>
      <c r="B183" s="112" t="str">
        <f aca="false" t="array" ref="B183:B183">INDEX(CV4SF,$A183,1)</f>
        <v> ALERCE</v>
      </c>
      <c r="C183" s="54"/>
      <c r="D183" s="54"/>
      <c r="E183" s="54"/>
      <c r="F183" s="123"/>
      <c r="G183" s="123"/>
      <c r="H183" s="123"/>
      <c r="I183" s="54"/>
      <c r="J183" s="54"/>
      <c r="K183" s="54"/>
      <c r="M183" s="112" t="str">
        <f aca="false" t="array" ref="M183:M183">INDEX(CV4CF,$A183,1)</f>
        <v> ALERCE</v>
      </c>
      <c r="N183" s="54"/>
      <c r="O183" s="54"/>
      <c r="P183" s="54"/>
      <c r="Q183" s="115" t="n">
        <v>58.1333333333333</v>
      </c>
      <c r="R183" s="116"/>
      <c r="S183" s="117" t="n">
        <v>70.0666666666667</v>
      </c>
      <c r="T183" s="117" t="n">
        <v>33.5664717348928</v>
      </c>
      <c r="U183" s="54"/>
      <c r="V183" s="54"/>
    </row>
    <row r="184" customFormat="false" ht="15" hidden="false" customHeight="false" outlineLevel="0" collapsed="false">
      <c r="A184" s="53" t="n">
        <v>14</v>
      </c>
      <c r="B184" s="112" t="str">
        <f aca="false" t="array" ref="B184:B184">INDEX(CV4SF,$A184,1)</f>
        <v> CEIBO</v>
      </c>
      <c r="C184" s="54"/>
      <c r="D184" s="54"/>
      <c r="E184" s="54"/>
      <c r="F184" s="123"/>
      <c r="G184" s="123"/>
      <c r="H184" s="123"/>
      <c r="I184" s="54"/>
      <c r="J184" s="54"/>
      <c r="K184" s="54"/>
      <c r="M184" s="112" t="str">
        <f aca="false" t="array" ref="M184:M184">INDEX(CV4CF,$A184,1)</f>
        <v> CEIBO</v>
      </c>
      <c r="N184" s="54"/>
      <c r="O184" s="54"/>
      <c r="P184" s="54"/>
      <c r="Q184" s="115" t="n">
        <v>62.8</v>
      </c>
      <c r="R184" s="116"/>
      <c r="S184" s="117" t="n">
        <v>68.95</v>
      </c>
      <c r="T184" s="117" t="n">
        <v>40.869395711501</v>
      </c>
      <c r="U184" s="54"/>
      <c r="V184" s="54"/>
    </row>
    <row r="185" customFormat="false" ht="15" hidden="false" customHeight="false" outlineLevel="0" collapsed="false">
      <c r="A185" s="53" t="n">
        <v>15</v>
      </c>
      <c r="B185" s="112" t="str">
        <f aca="false" t="array" ref="B185:B185">INDEX(CV4SF,$A185,1)</f>
        <v> HORNERO</v>
      </c>
      <c r="C185" s="54"/>
      <c r="D185" s="54"/>
      <c r="E185" s="54"/>
      <c r="F185" s="123"/>
      <c r="G185" s="123"/>
      <c r="H185" s="123"/>
      <c r="I185" s="54"/>
      <c r="J185" s="54"/>
      <c r="K185" s="54"/>
      <c r="M185" s="112" t="str">
        <f aca="false" t="array" ref="M185:M185">INDEX(CV4CF,$A185,1)</f>
        <v> HORNERO</v>
      </c>
      <c r="N185" s="54"/>
      <c r="O185" s="54"/>
      <c r="P185" s="54"/>
      <c r="Q185" s="115" t="n">
        <v>55.6666666666667</v>
      </c>
      <c r="R185" s="116"/>
      <c r="S185" s="117" t="n">
        <v>67.85</v>
      </c>
      <c r="T185" s="117" t="n">
        <v>33.6056530214425</v>
      </c>
      <c r="U185" s="54"/>
      <c r="V185" s="54"/>
    </row>
    <row r="186" customFormat="false" ht="15" hidden="false" customHeight="false" outlineLevel="0" collapsed="false">
      <c r="A186" s="53" t="n">
        <v>16</v>
      </c>
      <c r="B186" s="112" t="str">
        <f aca="false" t="array" ref="B186:B186">INDEX(CV4SF,$A186,1)</f>
        <v> MAITEN</v>
      </c>
      <c r="C186" s="54"/>
      <c r="D186" s="54"/>
      <c r="E186" s="54"/>
      <c r="F186" s="123"/>
      <c r="G186" s="123"/>
      <c r="H186" s="123"/>
      <c r="I186" s="54"/>
      <c r="J186" s="54"/>
      <c r="K186" s="54"/>
      <c r="M186" s="112" t="str">
        <f aca="false" t="array" ref="M186:M186">INDEX(CV4CF,$A186,1)</f>
        <v> MAITEN</v>
      </c>
      <c r="N186" s="54"/>
      <c r="O186" s="54"/>
      <c r="P186" s="54"/>
      <c r="Q186" s="115" t="n">
        <v>75.2666666666667</v>
      </c>
      <c r="R186" s="116"/>
      <c r="S186" s="117" t="n">
        <v>66.9166666666667</v>
      </c>
      <c r="T186" s="117" t="n">
        <v>31.390253411306</v>
      </c>
      <c r="U186" s="54"/>
      <c r="V186" s="54"/>
    </row>
    <row r="187" customFormat="false" ht="15" hidden="false" customHeight="false" outlineLevel="0" collapsed="false">
      <c r="A187" s="53" t="n">
        <v>17</v>
      </c>
      <c r="B187" s="112" t="str">
        <f aca="false" t="array" ref="B187:B187">INDEX(CV4SF,$A187,1)</f>
        <v> TBIO AUDAZ</v>
      </c>
      <c r="C187" s="54"/>
      <c r="D187" s="54"/>
      <c r="E187" s="54"/>
      <c r="F187" s="123"/>
      <c r="G187" s="123"/>
      <c r="H187" s="123"/>
      <c r="I187" s="54"/>
      <c r="J187" s="54"/>
      <c r="K187" s="54"/>
      <c r="M187" s="112" t="str">
        <f aca="false" t="array" ref="M187:M187">INDEX(CV4CF,$A187,1)</f>
        <v> TBIO AUDAZ</v>
      </c>
      <c r="N187" s="54"/>
      <c r="O187" s="54"/>
      <c r="P187" s="54"/>
      <c r="Q187" s="115" t="n">
        <v>67.0666666666667</v>
      </c>
      <c r="R187" s="116"/>
      <c r="S187" s="117" t="n">
        <v>70.35</v>
      </c>
      <c r="T187" s="117" t="n">
        <v>37.6764132553606</v>
      </c>
      <c r="U187" s="54"/>
      <c r="V187" s="54"/>
    </row>
    <row r="188" customFormat="false" ht="15" hidden="false" customHeight="false" outlineLevel="0" collapsed="false">
      <c r="A188" s="53" t="n">
        <v>18</v>
      </c>
      <c r="B188" s="112" t="str">
        <f aca="false" t="array" ref="B188:B188">INDEX(CV4SF,$A188,1)</f>
        <v> TORDO</v>
      </c>
      <c r="C188" s="54"/>
      <c r="D188" s="54"/>
      <c r="E188" s="54"/>
      <c r="F188" s="123"/>
      <c r="G188" s="123"/>
      <c r="H188" s="123"/>
      <c r="I188" s="54"/>
      <c r="J188" s="54"/>
      <c r="K188" s="54"/>
      <c r="M188" s="112" t="str">
        <f aca="false" t="array" ref="M188:M188">INDEX(CV4CF,$A188,1)</f>
        <v> TORDO</v>
      </c>
      <c r="N188" s="54"/>
      <c r="O188" s="54"/>
      <c r="P188" s="54"/>
      <c r="Q188" s="115" t="n">
        <v>61.4</v>
      </c>
      <c r="R188" s="116"/>
      <c r="S188" s="117" t="n">
        <v>70.0333333333333</v>
      </c>
      <c r="T188" s="117" t="n">
        <v>26.6333333333333</v>
      </c>
      <c r="U188" s="54"/>
      <c r="V188" s="54"/>
    </row>
    <row r="189" customFormat="false" ht="15" hidden="false" customHeight="false" outlineLevel="0" collapsed="false">
      <c r="A189" s="53" t="n">
        <v>19</v>
      </c>
      <c r="B189" s="112" t="str">
        <f aca="false" t="array" ref="B189:B189">INDEX(CV4SF,$A189,1)</f>
        <v>GINGKO</v>
      </c>
      <c r="C189" s="54"/>
      <c r="D189" s="54"/>
      <c r="E189" s="54"/>
      <c r="F189" s="123"/>
      <c r="G189" s="118"/>
      <c r="H189" s="123"/>
      <c r="I189" s="54"/>
      <c r="J189" s="54"/>
      <c r="K189" s="54"/>
      <c r="M189" s="112" t="str">
        <f aca="false" t="array" ref="M189:M189">INDEX(CV4CF,$A189,1)</f>
        <v>GINGKO</v>
      </c>
      <c r="N189" s="54"/>
      <c r="O189" s="54"/>
      <c r="P189" s="54"/>
      <c r="Q189" s="115" t="n">
        <v>71.4</v>
      </c>
      <c r="R189" s="116"/>
      <c r="S189" s="117" t="n">
        <v>73.8333333333333</v>
      </c>
      <c r="T189" s="117" t="n">
        <v>44.5520467836257</v>
      </c>
      <c r="U189" s="54"/>
      <c r="V189" s="54"/>
    </row>
    <row r="190" customFormat="false" ht="15" hidden="false" customHeight="false" outlineLevel="0" collapsed="false">
      <c r="A190" s="53" t="n">
        <v>20</v>
      </c>
      <c r="B190" s="112" t="str">
        <f aca="false" t="array" ref="B190:B190">INDEX(CV4SF,$A190,1)</f>
        <v>Klein Nutria</v>
      </c>
      <c r="C190" s="54"/>
      <c r="D190" s="54"/>
      <c r="E190" s="54"/>
      <c r="F190" s="114"/>
      <c r="G190" s="118"/>
      <c r="H190" s="118"/>
      <c r="I190" s="54"/>
      <c r="J190" s="54"/>
      <c r="K190" s="54"/>
      <c r="M190" s="112" t="str">
        <f aca="false" t="array" ref="M190:M190">INDEX(CV4CF,$A190,1)</f>
        <v>Klein Nutria</v>
      </c>
      <c r="N190" s="54"/>
      <c r="O190" s="54"/>
      <c r="P190" s="54"/>
      <c r="Q190" s="115" t="n">
        <v>81.4</v>
      </c>
      <c r="R190" s="116"/>
      <c r="S190" s="117" t="n">
        <v>74.2</v>
      </c>
      <c r="T190" s="117" t="n">
        <v>41.1892787524366</v>
      </c>
      <c r="U190" s="54"/>
      <c r="V190" s="54"/>
    </row>
    <row r="191" customFormat="false" ht="15" hidden="false" customHeight="false" outlineLevel="0" collapsed="false">
      <c r="A191" s="53" t="n">
        <v>21</v>
      </c>
      <c r="B191" s="112" t="str">
        <f aca="false" t="array" ref="B191:B191">INDEX(CV4SF,$A191,1)</f>
        <v>Klein Potro</v>
      </c>
      <c r="C191" s="54"/>
      <c r="D191" s="54"/>
      <c r="E191" s="54"/>
      <c r="F191" s="114"/>
      <c r="G191" s="118"/>
      <c r="H191" s="118"/>
      <c r="I191" s="54"/>
      <c r="J191" s="54"/>
      <c r="K191" s="54"/>
      <c r="M191" s="112" t="str">
        <f aca="false" t="array" ref="M191:M191">INDEX(CV4CF,$A191,1)</f>
        <v>Klein Potro</v>
      </c>
      <c r="N191" s="54"/>
      <c r="O191" s="54"/>
      <c r="P191" s="54"/>
      <c r="Q191" s="115" t="n">
        <v>76.2666666666667</v>
      </c>
      <c r="R191" s="116"/>
      <c r="S191" s="117" t="n">
        <v>67.8</v>
      </c>
      <c r="T191" s="117" t="n">
        <v>40.0438596491228</v>
      </c>
      <c r="U191" s="54"/>
      <c r="V191" s="54"/>
    </row>
    <row r="192" customFormat="false" ht="15" hidden="false" customHeight="false" outlineLevel="0" collapsed="false">
      <c r="A192" s="53" t="n">
        <v>22</v>
      </c>
      <c r="B192" s="112" t="str">
        <f aca="false" t="array" ref="B192:B192">INDEX(CV4SF,$A192,1)</f>
        <v>Klein Prometeo</v>
      </c>
      <c r="C192" s="54"/>
      <c r="D192" s="54"/>
      <c r="E192" s="54"/>
      <c r="F192" s="114"/>
      <c r="G192" s="118"/>
      <c r="H192" s="118"/>
      <c r="I192" s="54"/>
      <c r="J192" s="54"/>
      <c r="K192" s="54"/>
      <c r="M192" s="112" t="str">
        <f aca="false" t="array" ref="M192:M192">INDEX(CV4CF,$A192,1)</f>
        <v>Klein Prometeo</v>
      </c>
      <c r="N192" s="54"/>
      <c r="O192" s="54"/>
      <c r="P192" s="54"/>
      <c r="Q192" s="115" t="n">
        <v>76.9333333333333</v>
      </c>
      <c r="R192" s="116"/>
      <c r="S192" s="117" t="n">
        <v>69.7666666666667</v>
      </c>
      <c r="T192" s="117" t="n">
        <v>35.9040935672515</v>
      </c>
      <c r="U192" s="54"/>
      <c r="V192" s="54"/>
    </row>
    <row r="193" customFormat="false" ht="15" hidden="false" customHeight="false" outlineLevel="0" collapsed="false">
      <c r="A193" s="53" t="n">
        <v>23</v>
      </c>
      <c r="B193" s="112" t="str">
        <f aca="false" t="array" ref="B193:B193">INDEX(CV4SF,$A193,1)</f>
        <v>Klein Selenio</v>
      </c>
      <c r="C193" s="54"/>
      <c r="D193" s="54"/>
      <c r="E193" s="54"/>
      <c r="F193" s="118"/>
      <c r="G193" s="118"/>
      <c r="H193" s="118"/>
      <c r="I193" s="54"/>
      <c r="J193" s="54"/>
      <c r="K193" s="54"/>
      <c r="M193" s="112" t="str">
        <f aca="false" t="array" ref="M193:M193">INDEX(CV4CF,$A193,1)</f>
        <v>Klein Selenio</v>
      </c>
      <c r="N193" s="54"/>
      <c r="O193" s="54"/>
      <c r="P193" s="54"/>
      <c r="Q193" s="116" t="n">
        <v>76.2666666666667</v>
      </c>
      <c r="R193" s="116"/>
      <c r="S193" s="116" t="n">
        <v>68.1833333333333</v>
      </c>
      <c r="T193" s="116" t="n">
        <v>34.056530214425</v>
      </c>
      <c r="U193" s="54"/>
      <c r="V193" s="54"/>
    </row>
    <row r="194" customFormat="false" ht="15" hidden="false" customHeight="false" outlineLevel="0" collapsed="false">
      <c r="A194" s="53" t="n">
        <v>24</v>
      </c>
      <c r="B194" s="112" t="str">
        <f aca="false" t="array" ref="B194:B194">INDEX(CV4SF,$A194,1)</f>
        <v>Klein Valor</v>
      </c>
      <c r="C194" s="54"/>
      <c r="D194" s="54"/>
      <c r="E194" s="54"/>
      <c r="F194" s="118"/>
      <c r="G194" s="118"/>
      <c r="H194" s="118"/>
      <c r="I194" s="54"/>
      <c r="J194" s="54"/>
      <c r="K194" s="54"/>
      <c r="M194" s="112" t="str">
        <f aca="false" t="array" ref="M194:M194">INDEX(CV4CF,$A194,1)</f>
        <v>Klein Valor</v>
      </c>
      <c r="N194" s="54"/>
      <c r="O194" s="54"/>
      <c r="P194" s="54"/>
      <c r="Q194" s="116" t="n">
        <v>88.2666666666667</v>
      </c>
      <c r="R194" s="116"/>
      <c r="S194" s="116" t="n">
        <v>69.7</v>
      </c>
      <c r="T194" s="116" t="n">
        <v>31.4298245614035</v>
      </c>
      <c r="U194" s="54"/>
      <c r="V194" s="54"/>
    </row>
    <row r="195" customFormat="false" ht="15" hidden="false" customHeight="false" outlineLevel="0" collapsed="false">
      <c r="A195" s="53" t="n">
        <v>25</v>
      </c>
      <c r="B195" s="112" t="str">
        <f aca="false" t="array" ref="B195:B195">INDEX(CV4SF,$A195,1)</f>
        <v>MS INTA 815</v>
      </c>
      <c r="C195" s="54"/>
      <c r="D195" s="54"/>
      <c r="E195" s="54"/>
      <c r="F195" s="118"/>
      <c r="G195" s="118"/>
      <c r="H195" s="118"/>
      <c r="I195" s="54"/>
      <c r="J195" s="54"/>
      <c r="K195" s="54"/>
      <c r="M195" s="112" t="str">
        <f aca="false" t="array" ref="M195:M195">INDEX(CV4CF,$A195,1)</f>
        <v>MS INTA 815</v>
      </c>
      <c r="N195" s="54"/>
      <c r="O195" s="54"/>
      <c r="P195" s="54"/>
      <c r="Q195" s="116" t="n">
        <v>70.8666666666667</v>
      </c>
      <c r="R195" s="116"/>
      <c r="S195" s="116" t="n">
        <v>70.6666666666667</v>
      </c>
      <c r="T195" s="116" t="n">
        <v>37.5875243664717</v>
      </c>
      <c r="U195" s="54"/>
      <c r="V195" s="54"/>
    </row>
    <row r="196" customFormat="false" ht="15" hidden="false" customHeight="false" outlineLevel="0" collapsed="false">
      <c r="A196" s="53" t="n">
        <v>26</v>
      </c>
      <c r="B196" s="112" t="str">
        <f aca="false" t="array" ref="B196:B196">INDEX(CV4SF,$A196,1)</f>
        <v>MS INTA 817</v>
      </c>
      <c r="C196" s="54"/>
      <c r="D196" s="54"/>
      <c r="E196" s="54"/>
      <c r="F196" s="118"/>
      <c r="G196" s="118"/>
      <c r="H196" s="118"/>
      <c r="I196" s="54"/>
      <c r="J196" s="54"/>
      <c r="K196" s="54"/>
      <c r="M196" s="112" t="str">
        <f aca="false" t="array" ref="M196:M196">INDEX(CV4CF,$A196,1)</f>
        <v>MS INTA 817</v>
      </c>
      <c r="N196" s="54"/>
      <c r="O196" s="54"/>
      <c r="P196" s="54"/>
      <c r="Q196" s="116" t="n">
        <v>71.8</v>
      </c>
      <c r="R196" s="116"/>
      <c r="S196" s="116" t="n">
        <v>67.0166666666667</v>
      </c>
      <c r="T196" s="116" t="n">
        <v>46.0200779727095</v>
      </c>
      <c r="U196" s="54"/>
      <c r="V196" s="54"/>
    </row>
    <row r="197" customFormat="false" ht="15" hidden="false" customHeight="false" outlineLevel="0" collapsed="false">
      <c r="A197" s="53" t="n">
        <v>27</v>
      </c>
      <c r="B197" s="112" t="str">
        <f aca="false" t="array" ref="B197:B197">INDEX(CV4SF,$A197,1)</f>
        <v>PAMPERO</v>
      </c>
      <c r="C197" s="54"/>
      <c r="D197" s="54"/>
      <c r="E197" s="54"/>
      <c r="F197" s="118"/>
      <c r="G197" s="118"/>
      <c r="H197" s="118"/>
      <c r="I197" s="54"/>
      <c r="J197" s="54"/>
      <c r="K197" s="54"/>
      <c r="M197" s="112" t="str">
        <f aca="false" t="array" ref="M197:M197">INDEX(CV4CF,$A197,1)</f>
        <v>PAMPERO</v>
      </c>
      <c r="N197" s="54"/>
      <c r="O197" s="54"/>
      <c r="P197" s="54"/>
      <c r="Q197" s="116" t="n">
        <v>65</v>
      </c>
      <c r="R197" s="116"/>
      <c r="S197" s="116" t="n">
        <v>69</v>
      </c>
      <c r="T197" s="116" t="n">
        <v>36.5793372319688</v>
      </c>
      <c r="U197" s="54"/>
      <c r="V197" s="54"/>
    </row>
    <row r="198" customFormat="false" ht="15" hidden="false" customHeight="false" outlineLevel="0" collapsed="false">
      <c r="A198" s="53" t="n">
        <v>28</v>
      </c>
      <c r="B198" s="112" t="str">
        <f aca="false" t="array" ref="B198:B198">INDEX(CV4SF,$A198,1)</f>
        <v>SY 330</v>
      </c>
      <c r="C198" s="54"/>
      <c r="D198" s="54"/>
      <c r="E198" s="54"/>
      <c r="F198" s="118"/>
      <c r="G198" s="118"/>
      <c r="H198" s="118"/>
      <c r="I198" s="54"/>
      <c r="J198" s="54"/>
      <c r="K198" s="54"/>
      <c r="M198" s="112" t="str">
        <f aca="false" t="array" ref="M198:M198">INDEX(CV4CF,$A198,1)</f>
        <v>SY 330</v>
      </c>
      <c r="N198" s="54"/>
      <c r="O198" s="54"/>
      <c r="P198" s="54"/>
      <c r="Q198" s="116" t="n">
        <v>72.3333333333333</v>
      </c>
      <c r="R198" s="116"/>
      <c r="S198" s="116" t="n">
        <v>72.9666666666667</v>
      </c>
      <c r="T198" s="116" t="n">
        <v>44.6288499025341</v>
      </c>
      <c r="U198" s="54"/>
      <c r="V198" s="54"/>
    </row>
    <row r="199" customFormat="false" ht="15" hidden="false" customHeight="false" outlineLevel="0" collapsed="false">
      <c r="A199" s="53" t="n">
        <v>29</v>
      </c>
      <c r="B199" s="112" t="str">
        <f aca="false" t="array" ref="B199:B199">INDEX(CV4SF,$A199,1)</f>
        <v>Tuc Elitte 17</v>
      </c>
      <c r="C199" s="54"/>
      <c r="D199" s="54"/>
      <c r="E199" s="54"/>
      <c r="F199" s="118"/>
      <c r="G199" s="118"/>
      <c r="H199" s="118"/>
      <c r="I199" s="54"/>
      <c r="J199" s="54"/>
      <c r="K199" s="54"/>
      <c r="M199" s="112" t="str">
        <f aca="false" t="array" ref="M199:M199">INDEX(CV4CF,$A199,1)</f>
        <v>Tuc Elitte 17</v>
      </c>
      <c r="N199" s="54"/>
      <c r="O199" s="54"/>
      <c r="P199" s="54"/>
      <c r="Q199" s="116" t="n">
        <v>89.6666666666667</v>
      </c>
      <c r="R199" s="116"/>
      <c r="S199" s="116" t="n">
        <v>70.7</v>
      </c>
      <c r="T199" s="116" t="n">
        <v>41.7116959064327</v>
      </c>
      <c r="U199" s="54"/>
      <c r="V199" s="54"/>
    </row>
    <row r="200" customFormat="false" ht="15" hidden="false" customHeight="false" outlineLevel="0" collapsed="false">
      <c r="A200" s="53" t="n">
        <v>30</v>
      </c>
      <c r="B200" s="112" t="str">
        <f aca="false" t="array" ref="B200:B200">INDEX(CV4SF,$A200,1)</f>
        <v>Tuc Elitte 43</v>
      </c>
      <c r="C200" s="54"/>
      <c r="D200" s="54"/>
      <c r="E200" s="54"/>
      <c r="F200" s="118"/>
      <c r="G200" s="118"/>
      <c r="H200" s="118"/>
      <c r="I200" s="53"/>
      <c r="J200" s="53"/>
      <c r="K200" s="53"/>
      <c r="M200" s="112" t="str">
        <f aca="false" t="array" ref="M200:M200">INDEX(CV4CF,$A200,1)</f>
        <v>Tuc Elitte 43</v>
      </c>
      <c r="N200" s="54"/>
      <c r="O200" s="54"/>
      <c r="P200" s="54"/>
      <c r="Q200" s="116" t="n">
        <v>90.0666666666667</v>
      </c>
      <c r="R200" s="116"/>
      <c r="S200" s="116" t="n">
        <v>68.05</v>
      </c>
      <c r="T200" s="116" t="n">
        <v>39.5374269005848</v>
      </c>
      <c r="U200" s="53"/>
      <c r="V200" s="53"/>
    </row>
    <row r="201" customFormat="false" ht="15" hidden="false" customHeight="false" outlineLevel="0" collapsed="false">
      <c r="A201" s="53" t="n">
        <v>31</v>
      </c>
      <c r="B201" s="112" t="str">
        <f aca="false" t="array" ref="B201:B201">INDEX(CV4SF,$A201,1)</f>
        <v>Tuc Granivo</v>
      </c>
      <c r="C201" s="54"/>
      <c r="D201" s="54"/>
      <c r="E201" s="54"/>
      <c r="F201" s="118"/>
      <c r="G201" s="118"/>
      <c r="H201" s="118"/>
      <c r="I201" s="53"/>
      <c r="J201" s="53"/>
      <c r="K201" s="53"/>
      <c r="M201" s="112" t="str">
        <f aca="false" t="array" ref="M201:M201">INDEX(CV4CF,$A201,1)</f>
        <v>Tuc Granivo</v>
      </c>
      <c r="N201" s="54"/>
      <c r="O201" s="54"/>
      <c r="P201" s="54"/>
      <c r="Q201" s="116" t="n">
        <v>91</v>
      </c>
      <c r="R201" s="116"/>
      <c r="S201" s="116" t="n">
        <v>73.4666666666667</v>
      </c>
      <c r="T201" s="116" t="n">
        <v>37.4666666666667</v>
      </c>
      <c r="U201" s="53"/>
      <c r="V201" s="53"/>
    </row>
    <row r="202" customFormat="false" ht="15" hidden="false" customHeight="false" outlineLevel="0" collapsed="false">
      <c r="A202" s="53" t="n">
        <v>32</v>
      </c>
      <c r="B202" s="112" t="n">
        <f aca="false" t="array" ref="B202:B202">INDEX(CV4SF,$A202,1)</f>
        <v>0</v>
      </c>
      <c r="C202" s="54"/>
      <c r="D202" s="54"/>
      <c r="E202" s="54"/>
      <c r="F202" s="118"/>
      <c r="G202" s="118"/>
      <c r="H202" s="118"/>
      <c r="I202" s="53"/>
      <c r="J202" s="53"/>
      <c r="K202" s="53"/>
      <c r="M202" s="112" t="n">
        <f aca="false" t="array" ref="M202:M202">INDEX(CV4CF,$A202,1)</f>
        <v>0</v>
      </c>
      <c r="N202" s="54"/>
      <c r="O202" s="54"/>
      <c r="P202" s="54"/>
      <c r="Q202" s="54"/>
      <c r="R202" s="54"/>
      <c r="S202" s="54"/>
      <c r="T202" s="53"/>
      <c r="U202" s="53"/>
      <c r="V202" s="53"/>
    </row>
    <row r="203" customFormat="false" ht="15" hidden="false" customHeight="false" outlineLevel="0" collapsed="false">
      <c r="A203" s="53" t="n">
        <v>33</v>
      </c>
      <c r="B203" s="112" t="n">
        <f aca="false" t="array" ref="B203:B203">INDEX(CV4SF,$A203,1)</f>
        <v>0</v>
      </c>
      <c r="C203" s="54"/>
      <c r="D203" s="54"/>
      <c r="E203" s="54"/>
      <c r="F203" s="118"/>
      <c r="G203" s="118"/>
      <c r="H203" s="118"/>
      <c r="I203" s="53"/>
      <c r="J203" s="53"/>
      <c r="K203" s="53"/>
      <c r="M203" s="112" t="n">
        <f aca="false" t="array" ref="M203:M203">INDEX(CV4CF,$A203,1)</f>
        <v>0</v>
      </c>
      <c r="N203" s="54"/>
      <c r="O203" s="54"/>
      <c r="P203" s="54"/>
      <c r="Q203" s="54"/>
      <c r="R203" s="54"/>
      <c r="S203" s="54"/>
      <c r="T203" s="53"/>
      <c r="U203" s="53"/>
      <c r="V203" s="53"/>
    </row>
    <row r="204" customFormat="false" ht="15" hidden="false" customHeight="false" outlineLevel="0" collapsed="false">
      <c r="A204" s="53" t="n">
        <v>34</v>
      </c>
      <c r="B204" s="112" t="n">
        <f aca="false" t="array" ref="B204:B204">INDEX(CV4SF,$A204,1)</f>
        <v>0</v>
      </c>
      <c r="C204" s="54"/>
      <c r="D204" s="54"/>
      <c r="E204" s="54"/>
      <c r="F204" s="118"/>
      <c r="G204" s="118"/>
      <c r="H204" s="118"/>
      <c r="I204" s="53"/>
      <c r="J204" s="53"/>
      <c r="K204" s="53"/>
      <c r="M204" s="112" t="n">
        <f aca="false" t="array" ref="M204:M204">INDEX(CV4CF,$A204,1)</f>
        <v>0</v>
      </c>
      <c r="N204" s="54"/>
      <c r="O204" s="54"/>
      <c r="P204" s="54"/>
      <c r="Q204" s="54"/>
      <c r="R204" s="54"/>
      <c r="S204" s="54"/>
      <c r="T204" s="53"/>
      <c r="U204" s="53"/>
      <c r="V204" s="53"/>
    </row>
    <row r="205" customFormat="false" ht="15" hidden="false" customHeight="false" outlineLevel="0" collapsed="false">
      <c r="A205" s="53" t="n">
        <v>35</v>
      </c>
      <c r="B205" s="112" t="n">
        <f aca="false" t="array" ref="B205:B205">INDEX(CV4SF,$A205,1)</f>
        <v>0</v>
      </c>
      <c r="C205" s="53"/>
      <c r="D205" s="53"/>
      <c r="E205" s="53"/>
      <c r="F205" s="118"/>
      <c r="G205" s="118"/>
      <c r="H205" s="118"/>
      <c r="I205" s="53"/>
      <c r="J205" s="53"/>
      <c r="K205" s="53"/>
      <c r="M205" s="112" t="n">
        <f aca="false" t="array" ref="M205:M205">INDEX(CV4CF,$A205,1)</f>
        <v>0</v>
      </c>
      <c r="N205" s="53"/>
      <c r="O205" s="53"/>
      <c r="P205" s="53"/>
      <c r="Q205" s="53"/>
      <c r="R205" s="53"/>
      <c r="S205" s="53"/>
      <c r="T205" s="53"/>
      <c r="U205" s="53"/>
      <c r="V205" s="53"/>
    </row>
    <row r="206" customFormat="false" ht="15" hidden="false" customHeight="false" outlineLevel="0" collapsed="false">
      <c r="A206" s="53" t="n">
        <v>36</v>
      </c>
      <c r="B206" s="112" t="n">
        <f aca="false" t="array" ref="B206:B206">INDEX(CV4SF,$A206,1)</f>
        <v>0</v>
      </c>
      <c r="C206" s="53"/>
      <c r="D206" s="53"/>
      <c r="E206" s="53"/>
      <c r="F206" s="118"/>
      <c r="G206" s="118"/>
      <c r="H206" s="118"/>
      <c r="I206" s="53"/>
      <c r="J206" s="53"/>
      <c r="K206" s="53"/>
      <c r="M206" s="112" t="n">
        <f aca="false" t="array" ref="M206:M206">INDEX(CV4CF,$A206,1)</f>
        <v>0</v>
      </c>
      <c r="N206" s="53"/>
      <c r="O206" s="53"/>
      <c r="P206" s="53"/>
      <c r="Q206" s="53"/>
      <c r="R206" s="53"/>
      <c r="S206" s="53"/>
      <c r="T206" s="53"/>
      <c r="U206" s="53"/>
      <c r="V206" s="53"/>
    </row>
    <row r="207" customFormat="false" ht="15" hidden="false" customHeight="false" outlineLevel="0" collapsed="false">
      <c r="A207" s="53" t="n">
        <v>37</v>
      </c>
      <c r="B207" s="112" t="n">
        <f aca="false" t="array" ref="B207:B207">INDEX(CV4SF,$A207,1)</f>
        <v>0</v>
      </c>
      <c r="C207" s="53"/>
      <c r="D207" s="53"/>
      <c r="E207" s="53"/>
      <c r="F207" s="118"/>
      <c r="G207" s="118"/>
      <c r="H207" s="118"/>
      <c r="I207" s="53"/>
      <c r="J207" s="53"/>
      <c r="K207" s="53"/>
      <c r="M207" s="112" t="n">
        <f aca="false" t="array" ref="M207:M207">INDEX(CV4CF,$A207,1)</f>
        <v>0</v>
      </c>
      <c r="N207" s="53"/>
      <c r="O207" s="53"/>
      <c r="P207" s="53"/>
      <c r="Q207" s="53"/>
      <c r="R207" s="53"/>
      <c r="S207" s="53"/>
      <c r="T207" s="53"/>
      <c r="U207" s="53"/>
      <c r="V207" s="53"/>
    </row>
    <row r="208" customFormat="false" ht="15" hidden="false" customHeight="false" outlineLevel="0" collapsed="false">
      <c r="A208" s="53" t="n">
        <v>38</v>
      </c>
      <c r="B208" s="112" t="n">
        <f aca="false" t="array" ref="B208:B208">INDEX(CV4SF,$A208,1)</f>
        <v>0</v>
      </c>
      <c r="C208" s="127"/>
      <c r="D208" s="127"/>
      <c r="E208" s="127"/>
      <c r="F208" s="118"/>
      <c r="G208" s="118"/>
      <c r="H208" s="118"/>
      <c r="I208" s="127"/>
      <c r="J208" s="127"/>
      <c r="K208" s="53"/>
      <c r="M208" s="112" t="n">
        <f aca="false" t="array" ref="M208:M208">INDEX(CV4CF,$A208,1)</f>
        <v>0</v>
      </c>
      <c r="N208" s="127"/>
      <c r="O208" s="127"/>
      <c r="P208" s="127"/>
      <c r="Q208" s="127"/>
      <c r="R208" s="127"/>
      <c r="S208" s="127"/>
      <c r="T208" s="127"/>
      <c r="U208" s="127"/>
      <c r="V208" s="53"/>
    </row>
    <row r="209" customFormat="false" ht="15" hidden="false" customHeight="false" outlineLevel="0" collapsed="false">
      <c r="A209" s="53" t="n">
        <v>39</v>
      </c>
      <c r="B209" s="112" t="n">
        <f aca="false" t="array" ref="B209:B209">INDEX(CV4SF,$A209,1)</f>
        <v>0</v>
      </c>
      <c r="C209" s="53"/>
      <c r="D209" s="53"/>
      <c r="E209" s="53"/>
      <c r="F209" s="118"/>
      <c r="G209" s="118"/>
      <c r="H209" s="118"/>
      <c r="I209" s="53"/>
      <c r="J209" s="53"/>
      <c r="K209" s="53"/>
      <c r="M209" s="112" t="n">
        <f aca="false" t="array" ref="M209:M209">INDEX(CV4CF,$A209,1)</f>
        <v>0</v>
      </c>
      <c r="N209" s="53"/>
      <c r="O209" s="53"/>
      <c r="P209" s="53"/>
      <c r="Q209" s="53"/>
      <c r="R209" s="53"/>
      <c r="S209" s="53"/>
      <c r="T209" s="53"/>
      <c r="U209" s="53"/>
      <c r="V209" s="53"/>
    </row>
    <row r="210" customFormat="false" ht="15" hidden="false" customHeight="false" outlineLevel="0" collapsed="false">
      <c r="A210" s="53" t="n">
        <v>40</v>
      </c>
      <c r="B210" s="112" t="n">
        <f aca="false" t="array" ref="B210:B210">INDEX(CV4SF,$A210,1)</f>
        <v>0</v>
      </c>
      <c r="C210" s="53"/>
      <c r="D210" s="53"/>
      <c r="E210" s="53"/>
      <c r="F210" s="118"/>
      <c r="G210" s="118"/>
      <c r="H210" s="118"/>
      <c r="I210" s="53"/>
      <c r="J210" s="53"/>
      <c r="K210" s="53"/>
      <c r="M210" s="112" t="n">
        <f aca="false" t="array" ref="M210:M210">INDEX(CV4CF,$A210,1)</f>
        <v>0</v>
      </c>
      <c r="N210" s="53"/>
      <c r="O210" s="53"/>
      <c r="P210" s="53"/>
      <c r="Q210" s="53"/>
      <c r="R210" s="53"/>
      <c r="S210" s="53"/>
      <c r="T210" s="53"/>
      <c r="U210" s="53"/>
      <c r="V210" s="53"/>
    </row>
    <row r="211" customFormat="false" ht="15" hidden="false" customHeight="false" outlineLevel="0" collapsed="false">
      <c r="A211" s="53" t="n">
        <v>41</v>
      </c>
      <c r="B211" s="112" t="n">
        <f aca="false" t="array" ref="B211:B211">INDEX(CV4SF,$A211,1)</f>
        <v>0</v>
      </c>
      <c r="C211" s="53"/>
      <c r="D211" s="53"/>
      <c r="E211" s="53"/>
      <c r="F211" s="118"/>
      <c r="G211" s="118"/>
      <c r="H211" s="118"/>
      <c r="I211" s="53"/>
      <c r="J211" s="53"/>
      <c r="K211" s="53"/>
      <c r="M211" s="112" t="n">
        <f aca="false" t="array" ref="M211:M211">INDEX(CV4CF,$A211,1)</f>
        <v>0</v>
      </c>
      <c r="N211" s="53"/>
      <c r="O211" s="53"/>
      <c r="P211" s="53"/>
      <c r="Q211" s="53"/>
      <c r="R211" s="53"/>
      <c r="S211" s="53"/>
      <c r="T211" s="53"/>
      <c r="U211" s="53"/>
      <c r="V211" s="53"/>
    </row>
    <row r="212" customFormat="false" ht="15" hidden="false" customHeight="false" outlineLevel="0" collapsed="false">
      <c r="A212" s="53" t="n">
        <v>42</v>
      </c>
      <c r="B212" s="112" t="n">
        <f aca="false" t="array" ref="B212:B212">INDEX(CV4SF,$A212,1)</f>
        <v>0</v>
      </c>
      <c r="C212" s="53"/>
      <c r="D212" s="53"/>
      <c r="E212" s="53"/>
      <c r="F212" s="118"/>
      <c r="G212" s="118"/>
      <c r="H212" s="118"/>
      <c r="I212" s="53"/>
      <c r="J212" s="53"/>
      <c r="K212" s="53"/>
      <c r="M212" s="112" t="n">
        <f aca="false" t="array" ref="M212:M212">INDEX(CV4CF,$A212,1)</f>
        <v>0</v>
      </c>
      <c r="N212" s="53"/>
      <c r="O212" s="53"/>
      <c r="P212" s="53"/>
      <c r="Q212" s="53"/>
      <c r="R212" s="53"/>
      <c r="S212" s="53"/>
      <c r="T212" s="53"/>
      <c r="U212" s="53"/>
      <c r="V212" s="53"/>
    </row>
    <row r="213" customFormat="false" ht="15" hidden="false" customHeight="false" outlineLevel="0" collapsed="false">
      <c r="A213" s="53" t="n">
        <v>43</v>
      </c>
      <c r="B213" s="112" t="n">
        <f aca="false" t="array" ref="B213:B213">INDEX(CV4SF,$A213,1)</f>
        <v>0</v>
      </c>
      <c r="C213" s="53"/>
      <c r="D213" s="53"/>
      <c r="E213" s="53"/>
      <c r="F213" s="118"/>
      <c r="G213" s="118"/>
      <c r="H213" s="118"/>
      <c r="I213" s="53"/>
      <c r="J213" s="53"/>
      <c r="K213" s="53"/>
      <c r="M213" s="112" t="n">
        <f aca="false" t="array" ref="M213:M213">INDEX(CV4CF,$A213,1)</f>
        <v>0</v>
      </c>
      <c r="N213" s="53"/>
      <c r="O213" s="53"/>
      <c r="P213" s="53"/>
      <c r="Q213" s="53"/>
      <c r="R213" s="53"/>
      <c r="S213" s="53"/>
      <c r="T213" s="53"/>
      <c r="U213" s="53"/>
      <c r="V213" s="53"/>
    </row>
    <row r="214" customFormat="false" ht="15" hidden="false" customHeight="false" outlineLevel="0" collapsed="false">
      <c r="A214" s="53" t="n">
        <v>44</v>
      </c>
      <c r="B214" s="112" t="n">
        <f aca="false" t="array" ref="B214:B214">INDEX(CV4SF,$A214,1)</f>
        <v>0</v>
      </c>
      <c r="C214" s="53"/>
      <c r="D214" s="53"/>
      <c r="E214" s="53"/>
      <c r="F214" s="118"/>
      <c r="G214" s="118"/>
      <c r="H214" s="118"/>
      <c r="I214" s="53"/>
      <c r="J214" s="53"/>
      <c r="K214" s="53"/>
      <c r="M214" s="112" t="n">
        <f aca="false" t="array" ref="M214:M214">INDEX(CV4CF,$A214,1)</f>
        <v>0</v>
      </c>
      <c r="N214" s="53"/>
      <c r="O214" s="53"/>
      <c r="P214" s="53"/>
      <c r="Q214" s="53"/>
      <c r="R214" s="53"/>
      <c r="S214" s="53"/>
      <c r="T214" s="53"/>
      <c r="U214" s="53"/>
      <c r="V214" s="53"/>
    </row>
    <row r="215" customFormat="false" ht="15" hidden="false" customHeight="false" outlineLevel="0" collapsed="false">
      <c r="A215" s="53" t="n">
        <v>45</v>
      </c>
      <c r="B215" s="112" t="n">
        <f aca="false" t="array" ref="B215:B215">INDEX(CV4SF,$A215,1)</f>
        <v>0</v>
      </c>
      <c r="C215" s="53"/>
      <c r="D215" s="53"/>
      <c r="E215" s="53"/>
      <c r="F215" s="118"/>
      <c r="G215" s="118"/>
      <c r="H215" s="118"/>
      <c r="I215" s="53"/>
      <c r="J215" s="53"/>
      <c r="K215" s="53"/>
      <c r="M215" s="112" t="n">
        <f aca="false" t="array" ref="M215:M215">INDEX(CV4CF,$A215,1)</f>
        <v>0</v>
      </c>
      <c r="N215" s="53"/>
      <c r="O215" s="53"/>
      <c r="P215" s="53"/>
      <c r="Q215" s="53"/>
      <c r="R215" s="53"/>
      <c r="S215" s="53"/>
      <c r="T215" s="53"/>
      <c r="U215" s="53"/>
      <c r="V215" s="53"/>
    </row>
    <row r="216" customFormat="false" ht="15" hidden="false" customHeight="false" outlineLevel="0" collapsed="false">
      <c r="A216" s="53" t="n">
        <v>46</v>
      </c>
      <c r="B216" s="112" t="n">
        <f aca="false" t="array" ref="B216:B216">INDEX(CV4SF,$A216,1)</f>
        <v>0</v>
      </c>
      <c r="C216" s="53"/>
      <c r="D216" s="53"/>
      <c r="E216" s="53"/>
      <c r="F216" s="118"/>
      <c r="G216" s="118"/>
      <c r="H216" s="118"/>
      <c r="I216" s="53"/>
      <c r="J216" s="53"/>
      <c r="K216" s="53"/>
      <c r="M216" s="112" t="n">
        <f aca="false" t="array" ref="M216:M216">INDEX(CV4CF,$A216,1)</f>
        <v>0</v>
      </c>
      <c r="N216" s="53"/>
      <c r="O216" s="53"/>
      <c r="P216" s="53"/>
      <c r="Q216" s="53"/>
      <c r="R216" s="53"/>
      <c r="S216" s="53"/>
      <c r="T216" s="53"/>
      <c r="U216" s="53"/>
      <c r="V216" s="53"/>
    </row>
    <row r="217" customFormat="false" ht="15" hidden="false" customHeight="false" outlineLevel="0" collapsed="false">
      <c r="A217" s="53" t="n">
        <v>47</v>
      </c>
      <c r="B217" s="112" t="n">
        <f aca="false" t="array" ref="B217:B217">INDEX(CV4SF,$A217,1)</f>
        <v>0</v>
      </c>
      <c r="C217" s="53"/>
      <c r="D217" s="53"/>
      <c r="E217" s="53"/>
      <c r="F217" s="118"/>
      <c r="G217" s="118"/>
      <c r="H217" s="118"/>
      <c r="I217" s="53"/>
      <c r="J217" s="53"/>
      <c r="K217" s="53"/>
      <c r="M217" s="112" t="n">
        <f aca="false" t="array" ref="M217:M217">INDEX(CV4CF,$A217,1)</f>
        <v>0</v>
      </c>
      <c r="N217" s="53"/>
      <c r="O217" s="53"/>
      <c r="P217" s="53"/>
      <c r="Q217" s="53"/>
      <c r="R217" s="53"/>
      <c r="S217" s="53"/>
      <c r="T217" s="53"/>
      <c r="U217" s="53"/>
      <c r="V217" s="53"/>
    </row>
    <row r="218" customFormat="false" ht="15" hidden="false" customHeight="false" outlineLevel="0" collapsed="false">
      <c r="A218" s="53" t="n">
        <v>48</v>
      </c>
      <c r="B218" s="112" t="n">
        <f aca="false" t="array" ref="B218:B218">INDEX(CV4SF,$A218,1)</f>
        <v>0</v>
      </c>
      <c r="C218" s="53"/>
      <c r="D218" s="53"/>
      <c r="E218" s="53"/>
      <c r="F218" s="118"/>
      <c r="G218" s="118"/>
      <c r="H218" s="118"/>
      <c r="I218" s="53"/>
      <c r="J218" s="53"/>
      <c r="K218" s="53"/>
      <c r="M218" s="112" t="n">
        <f aca="false" t="array" ref="M218:M218">INDEX(CV4CF,$A218,1)</f>
        <v>0</v>
      </c>
      <c r="N218" s="53"/>
      <c r="O218" s="53"/>
      <c r="P218" s="53"/>
      <c r="Q218" s="53"/>
      <c r="R218" s="53"/>
      <c r="S218" s="53"/>
      <c r="T218" s="53"/>
      <c r="U218" s="53"/>
      <c r="V218" s="53"/>
    </row>
    <row r="219" customFormat="false" ht="15" hidden="false" customHeight="false" outlineLevel="0" collapsed="false">
      <c r="A219" s="53" t="n">
        <v>49</v>
      </c>
      <c r="B219" s="112" t="n">
        <f aca="false" t="array" ref="B219:B219">INDEX(CV4SF,$A219,1)</f>
        <v>0</v>
      </c>
      <c r="C219" s="53"/>
      <c r="D219" s="53"/>
      <c r="E219" s="53"/>
      <c r="F219" s="118"/>
      <c r="G219" s="118"/>
      <c r="H219" s="118"/>
      <c r="I219" s="53"/>
      <c r="J219" s="53"/>
      <c r="K219" s="53"/>
      <c r="M219" s="112" t="n">
        <f aca="false" t="array" ref="M219:M219">INDEX(CV4CF,$A219,1)</f>
        <v>0</v>
      </c>
      <c r="N219" s="53"/>
      <c r="O219" s="53"/>
      <c r="P219" s="53"/>
      <c r="Q219" s="53"/>
      <c r="R219" s="53"/>
      <c r="S219" s="53"/>
      <c r="T219" s="53"/>
      <c r="U219" s="53"/>
      <c r="V219" s="53"/>
    </row>
    <row r="220" customFormat="false" ht="15" hidden="false" customHeight="false" outlineLevel="0" collapsed="false">
      <c r="A220" s="53" t="n">
        <v>50</v>
      </c>
      <c r="B220" s="112" t="n">
        <f aca="false" t="array" ref="B220:B220">INDEX(CV4SF,$A220,1)</f>
        <v>0</v>
      </c>
      <c r="C220" s="53"/>
      <c r="D220" s="53"/>
      <c r="E220" s="53"/>
      <c r="F220" s="118"/>
      <c r="G220" s="118"/>
      <c r="H220" s="118"/>
      <c r="I220" s="53"/>
      <c r="J220" s="53"/>
      <c r="K220" s="53"/>
      <c r="M220" s="112" t="n">
        <f aca="false" t="array" ref="M220:M220">INDEX(CV4CF,$A220,1)</f>
        <v>0</v>
      </c>
      <c r="N220" s="53"/>
      <c r="O220" s="53"/>
      <c r="P220" s="53"/>
      <c r="Q220" s="53"/>
      <c r="R220" s="53"/>
      <c r="S220" s="53"/>
      <c r="T220" s="53"/>
      <c r="U220" s="53"/>
      <c r="V220" s="53"/>
    </row>
    <row r="221" customFormat="false" ht="15" hidden="false" customHeight="false" outlineLevel="0" collapsed="false">
      <c r="B221" s="3"/>
      <c r="F221" s="118"/>
      <c r="G221" s="118"/>
      <c r="H221" s="118"/>
    </row>
    <row r="223" customFormat="false" ht="15" hidden="false" customHeight="false" outlineLevel="0" collapsed="false">
      <c r="B223" s="80" t="s">
        <v>207</v>
      </c>
    </row>
    <row r="224" customFormat="false" ht="15" hidden="false" customHeight="false" outlineLevel="0" collapsed="false">
      <c r="B224" s="80" t="s">
        <v>113</v>
      </c>
      <c r="C224" s="136" t="s">
        <v>208</v>
      </c>
      <c r="D224" s="53" t="s">
        <v>209</v>
      </c>
      <c r="E224" s="53"/>
    </row>
    <row r="225" customFormat="false" ht="15" hidden="false" customHeight="false" outlineLevel="0" collapsed="false">
      <c r="B225" s="80" t="s">
        <v>199</v>
      </c>
      <c r="C225" s="136" t="s">
        <v>208</v>
      </c>
      <c r="D225" s="137" t="s">
        <v>210</v>
      </c>
    </row>
    <row r="226" customFormat="false" ht="15" hidden="false" customHeight="false" outlineLevel="0" collapsed="false">
      <c r="B226" s="80" t="s">
        <v>200</v>
      </c>
      <c r="C226" s="136" t="s">
        <v>208</v>
      </c>
      <c r="D226" s="53" t="s">
        <v>210</v>
      </c>
    </row>
    <row r="227" customFormat="false" ht="15" hidden="false" customHeight="false" outlineLevel="0" collapsed="false">
      <c r="B227" s="80" t="s">
        <v>208</v>
      </c>
    </row>
    <row r="228" customFormat="false" ht="15" hidden="false" customHeight="false" outlineLevel="0" collapsed="false">
      <c r="B228" s="80" t="s">
        <v>211</v>
      </c>
    </row>
    <row r="229" customFormat="false" ht="15" hidden="false" customHeight="false" outlineLevel="0" collapsed="false">
      <c r="B229" s="80" t="s">
        <v>212</v>
      </c>
    </row>
    <row r="230" customFormat="false" ht="15" hidden="false" customHeight="false" outlineLevel="0" collapsed="false">
      <c r="B230" s="3"/>
    </row>
    <row r="231" customFormat="false" ht="15" hidden="false" customHeight="false" outlineLevel="0" collapsed="false">
      <c r="B231" s="3"/>
    </row>
  </sheetData>
  <hyperlinks>
    <hyperlink ref="B2" location="null!B225" display="#gid=null&amp;range=B225"/>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296875" defaultRowHeight="15" zeroHeight="false" outlineLevelRow="0" outlineLevelCol="0"/>
  <cols>
    <col collapsed="false" customWidth="true" hidden="false" outlineLevel="0" max="1" min="1" style="0" width="5.71"/>
    <col collapsed="false" customWidth="true" hidden="false" outlineLevel="0" max="2" min="2" style="0" width="28.14"/>
    <col collapsed="false" customWidth="true" hidden="false" outlineLevel="0" max="14" min="3" style="0" width="12.71"/>
    <col collapsed="false" customWidth="true" hidden="false" outlineLevel="0" max="15" min="15" style="0" width="28.14"/>
    <col collapsed="false" customWidth="true" hidden="false" outlineLevel="0" max="26" min="16" style="0" width="12.71"/>
  </cols>
  <sheetData>
    <row r="1" customFormat="false" ht="15" hidden="false" customHeight="true" outlineLevel="0" collapsed="false">
      <c r="B1" s="43" t="s">
        <v>213</v>
      </c>
      <c r="M1" s="2"/>
      <c r="N1" s="3"/>
      <c r="Y1" s="2"/>
    </row>
    <row r="2" customFormat="false" ht="15" hidden="false" customHeight="true" outlineLevel="0" collapsed="false">
      <c r="B2" s="138" t="s">
        <v>214</v>
      </c>
      <c r="M2" s="2"/>
      <c r="Y2" s="2"/>
    </row>
    <row r="3" customFormat="false" ht="15" hidden="false" customHeight="true" outlineLevel="0" collapsed="false">
      <c r="B3" s="45" t="s">
        <v>125</v>
      </c>
      <c r="C3" s="44"/>
      <c r="D3" s="44"/>
      <c r="E3" s="44"/>
      <c r="M3" s="2"/>
      <c r="Y3" s="2"/>
    </row>
    <row r="4" customFormat="false" ht="15" hidden="false" customHeight="true" outlineLevel="0" collapsed="false">
      <c r="B4" s="46" t="str">
        <f aca="false">Fechas!$C$4</f>
        <v>1º ÉPOCA: CICLO LARGO SIN FUNGICIDA</v>
      </c>
      <c r="C4" s="47"/>
      <c r="D4" s="47"/>
      <c r="E4" s="47"/>
      <c r="F4" s="47"/>
      <c r="G4" s="47"/>
      <c r="H4" s="47"/>
      <c r="I4" s="47"/>
      <c r="J4" s="47"/>
      <c r="K4" s="47"/>
      <c r="L4" s="47"/>
      <c r="M4" s="48"/>
      <c r="O4" s="49" t="str">
        <f aca="false">Fechas!$K$4</f>
        <v>1º ÉPOCA: CICLO LARGO CON FUNGICIDA</v>
      </c>
      <c r="P4" s="50"/>
      <c r="Q4" s="50"/>
      <c r="R4" s="50"/>
      <c r="S4" s="50"/>
      <c r="T4" s="50"/>
      <c r="U4" s="50"/>
      <c r="V4" s="50"/>
      <c r="W4" s="50"/>
      <c r="X4" s="50"/>
      <c r="Y4" s="50"/>
      <c r="Z4" s="51"/>
    </row>
    <row r="5" customFormat="false" ht="30" hidden="false" customHeight="true" outlineLevel="0" collapsed="false">
      <c r="B5" s="52" t="s">
        <v>130</v>
      </c>
      <c r="C5" s="52" t="s">
        <v>215</v>
      </c>
      <c r="D5" s="52" t="s">
        <v>216</v>
      </c>
      <c r="E5" s="52" t="s">
        <v>217</v>
      </c>
      <c r="F5" s="52" t="s">
        <v>218</v>
      </c>
      <c r="G5" s="52" t="s">
        <v>219</v>
      </c>
      <c r="H5" s="52" t="s">
        <v>220</v>
      </c>
      <c r="I5" s="52" t="s">
        <v>221</v>
      </c>
      <c r="J5" s="52" t="s">
        <v>222</v>
      </c>
      <c r="K5" s="52" t="s">
        <v>223</v>
      </c>
      <c r="L5" s="52" t="s">
        <v>224</v>
      </c>
      <c r="M5" s="52" t="s">
        <v>206</v>
      </c>
      <c r="O5" s="52" t="s">
        <v>130</v>
      </c>
      <c r="P5" s="52" t="s">
        <v>215</v>
      </c>
      <c r="Q5" s="52" t="s">
        <v>216</v>
      </c>
      <c r="R5" s="52" t="s">
        <v>217</v>
      </c>
      <c r="S5" s="52" t="s">
        <v>218</v>
      </c>
      <c r="T5" s="52" t="s">
        <v>219</v>
      </c>
      <c r="U5" s="52" t="s">
        <v>220</v>
      </c>
      <c r="V5" s="52" t="s">
        <v>221</v>
      </c>
      <c r="W5" s="52" t="s">
        <v>222</v>
      </c>
      <c r="X5" s="52" t="s">
        <v>223</v>
      </c>
      <c r="Y5" s="52" t="s">
        <v>224</v>
      </c>
      <c r="Z5" s="52" t="s">
        <v>206</v>
      </c>
    </row>
    <row r="6" customFormat="false" ht="15" hidden="false" customHeight="false" outlineLevel="0" collapsed="false">
      <c r="A6" s="53" t="n">
        <v>1</v>
      </c>
      <c r="B6" s="112" t="str">
        <f aca="false" t="array" ref="B6:B6">INDEX(CV1SF,$A6,1)</f>
        <v>BIO BASILIO</v>
      </c>
      <c r="C6" s="139"/>
      <c r="D6" s="140"/>
      <c r="E6" s="140"/>
      <c r="F6" s="113"/>
      <c r="G6" s="113"/>
      <c r="H6" s="113"/>
      <c r="I6" s="113"/>
      <c r="J6" s="113"/>
      <c r="K6" s="113"/>
      <c r="L6" s="113"/>
      <c r="M6" s="113"/>
      <c r="O6" s="112" t="str">
        <f aca="false" t="array" ref="O6:O6">INDEX(CV1CF,$A6,1)</f>
        <v>BIO BASILIO</v>
      </c>
      <c r="P6" s="113"/>
      <c r="Q6" s="113"/>
      <c r="R6" s="113"/>
      <c r="S6" s="113"/>
      <c r="T6" s="113"/>
      <c r="U6" s="113"/>
      <c r="V6" s="113"/>
      <c r="W6" s="113"/>
      <c r="X6" s="113"/>
      <c r="Y6" s="113"/>
      <c r="Z6" s="113"/>
    </row>
    <row r="7" customFormat="false" ht="15" hidden="false" customHeight="false" outlineLevel="0" collapsed="false">
      <c r="A7" s="53" t="n">
        <v>2</v>
      </c>
      <c r="B7" s="112" t="str">
        <f aca="false" t="array" ref="B7:B7">INDEX(CV1SF,$A7,1)</f>
        <v>Klein Titanio</v>
      </c>
      <c r="C7" s="139"/>
      <c r="D7" s="114"/>
      <c r="E7" s="114"/>
      <c r="F7" s="113"/>
      <c r="G7" s="113"/>
      <c r="H7" s="113"/>
      <c r="I7" s="113"/>
      <c r="J7" s="113"/>
      <c r="K7" s="113"/>
      <c r="L7" s="113"/>
      <c r="M7" s="113"/>
      <c r="O7" s="112" t="str">
        <f aca="false" t="array" ref="O7:O7">INDEX(CV1CF,$A7,1)</f>
        <v>Klein Titanio</v>
      </c>
      <c r="P7" s="113"/>
      <c r="Q7" s="113"/>
      <c r="R7" s="113"/>
      <c r="S7" s="113"/>
      <c r="T7" s="113"/>
      <c r="U7" s="113"/>
      <c r="V7" s="113"/>
      <c r="W7" s="113"/>
      <c r="X7" s="113"/>
      <c r="Y7" s="113"/>
      <c r="Z7" s="113"/>
    </row>
    <row r="8" customFormat="false" ht="15" hidden="false" customHeight="false" outlineLevel="0" collapsed="false">
      <c r="A8" s="53" t="n">
        <v>3</v>
      </c>
      <c r="B8" s="112" t="str">
        <f aca="false" t="array" ref="B8:B8">INDEX(CV1SF,$A8,1)</f>
        <v>SY 120</v>
      </c>
      <c r="C8" s="139"/>
      <c r="D8" s="114"/>
      <c r="E8" s="114"/>
      <c r="F8" s="113"/>
      <c r="G8" s="113"/>
      <c r="H8" s="113"/>
      <c r="I8" s="113"/>
      <c r="J8" s="113"/>
      <c r="K8" s="113"/>
      <c r="L8" s="113"/>
      <c r="M8" s="113"/>
      <c r="O8" s="112" t="str">
        <f aca="false" t="array" ref="O8:O8">INDEX(CV1CF,$A8,1)</f>
        <v>SY 120</v>
      </c>
      <c r="P8" s="113"/>
      <c r="Q8" s="113"/>
      <c r="R8" s="113"/>
      <c r="S8" s="113"/>
      <c r="T8" s="113"/>
      <c r="U8" s="113"/>
      <c r="V8" s="113"/>
      <c r="W8" s="113"/>
      <c r="X8" s="113"/>
      <c r="Y8" s="113"/>
      <c r="Z8" s="113"/>
    </row>
    <row r="9" customFormat="false" ht="15" hidden="false" customHeight="false" outlineLevel="0" collapsed="false">
      <c r="A9" s="53" t="n">
        <v>4</v>
      </c>
      <c r="B9" s="112" t="n">
        <f aca="false">INDEX(CV1SF,$A9,1)</f>
        <v>0</v>
      </c>
      <c r="C9" s="139"/>
      <c r="D9" s="114"/>
      <c r="E9" s="114"/>
      <c r="F9" s="113"/>
      <c r="G9" s="113"/>
      <c r="H9" s="113"/>
      <c r="I9" s="113"/>
      <c r="J9" s="113"/>
      <c r="K9" s="113"/>
      <c r="L9" s="113"/>
      <c r="M9" s="113"/>
      <c r="O9" s="112" t="n">
        <f aca="false" t="array" ref="O9:O9">INDEX(CV1CF,$A9,1)</f>
        <v>0</v>
      </c>
      <c r="P9" s="113"/>
      <c r="Q9" s="113"/>
      <c r="R9" s="113"/>
      <c r="S9" s="113"/>
      <c r="T9" s="113"/>
      <c r="U9" s="113"/>
      <c r="V9" s="113"/>
      <c r="W9" s="113"/>
      <c r="X9" s="113"/>
      <c r="Y9" s="113"/>
      <c r="Z9" s="113"/>
    </row>
    <row r="10" customFormat="false" ht="15" hidden="false" customHeight="false" outlineLevel="0" collapsed="false">
      <c r="A10" s="53" t="n">
        <v>5</v>
      </c>
      <c r="B10" s="112" t="n">
        <f aca="false">INDEX(CV1SF,$A10,1)</f>
        <v>0</v>
      </c>
      <c r="C10" s="139"/>
      <c r="D10" s="114"/>
      <c r="E10" s="114"/>
      <c r="F10" s="113"/>
      <c r="G10" s="113"/>
      <c r="H10" s="113"/>
      <c r="I10" s="113"/>
      <c r="J10" s="113"/>
      <c r="K10" s="113"/>
      <c r="L10" s="113"/>
      <c r="M10" s="113"/>
      <c r="O10" s="112" t="n">
        <f aca="false">INDEX(CV1CF,$A10,1)</f>
        <v>0</v>
      </c>
      <c r="P10" s="113"/>
      <c r="Q10" s="113"/>
      <c r="R10" s="113"/>
      <c r="S10" s="113"/>
      <c r="T10" s="113"/>
      <c r="U10" s="113"/>
      <c r="V10" s="113"/>
      <c r="W10" s="113"/>
      <c r="X10" s="113"/>
      <c r="Y10" s="113"/>
      <c r="Z10" s="113"/>
    </row>
    <row r="11" customFormat="false" ht="12.75" hidden="false" customHeight="true" outlineLevel="0" collapsed="false">
      <c r="A11" s="53" t="n">
        <v>6</v>
      </c>
      <c r="B11" s="112" t="n">
        <f aca="false">INDEX(CV1SF,$A11,1)</f>
        <v>0</v>
      </c>
      <c r="C11" s="139"/>
      <c r="D11" s="140"/>
      <c r="E11" s="140"/>
      <c r="F11" s="113"/>
      <c r="G11" s="113"/>
      <c r="H11" s="113"/>
      <c r="I11" s="113"/>
      <c r="J11" s="113"/>
      <c r="K11" s="113"/>
      <c r="L11" s="113"/>
      <c r="M11" s="113"/>
      <c r="O11" s="112" t="n">
        <f aca="false">INDEX(CV1CF,$A11,1)</f>
        <v>0</v>
      </c>
      <c r="P11" s="113"/>
      <c r="Q11" s="113"/>
      <c r="R11" s="113"/>
      <c r="S11" s="113"/>
      <c r="T11" s="113"/>
      <c r="U11" s="113"/>
      <c r="V11" s="113"/>
      <c r="W11" s="113"/>
      <c r="X11" s="113"/>
      <c r="Y11" s="113"/>
      <c r="Z11" s="113"/>
    </row>
    <row r="12" customFormat="false" ht="15" hidden="false" customHeight="false" outlineLevel="0" collapsed="false">
      <c r="A12" s="53" t="n">
        <v>7</v>
      </c>
      <c r="B12" s="112" t="n">
        <f aca="false">INDEX(CV1SF,$A12,1)</f>
        <v>0</v>
      </c>
      <c r="C12" s="139"/>
      <c r="D12" s="114"/>
      <c r="E12" s="114"/>
      <c r="F12" s="113"/>
      <c r="G12" s="113"/>
      <c r="H12" s="113"/>
      <c r="I12" s="113"/>
      <c r="J12" s="113"/>
      <c r="K12" s="113"/>
      <c r="L12" s="113"/>
      <c r="M12" s="113"/>
      <c r="O12" s="112" t="n">
        <f aca="false">INDEX(CV1CF,$A12,1)</f>
        <v>0</v>
      </c>
      <c r="P12" s="113"/>
      <c r="Q12" s="113"/>
      <c r="R12" s="113"/>
      <c r="S12" s="113"/>
      <c r="T12" s="113"/>
      <c r="U12" s="113"/>
      <c r="V12" s="113"/>
      <c r="W12" s="113"/>
      <c r="X12" s="113"/>
      <c r="Y12" s="113"/>
      <c r="Z12" s="113"/>
    </row>
    <row r="13" customFormat="false" ht="15" hidden="false" customHeight="false" outlineLevel="0" collapsed="false">
      <c r="A13" s="53" t="n">
        <v>8</v>
      </c>
      <c r="B13" s="112" t="n">
        <f aca="false">INDEX(CV1SF,$A13,1)</f>
        <v>0</v>
      </c>
      <c r="C13" s="139"/>
      <c r="D13" s="114"/>
      <c r="E13" s="114"/>
      <c r="F13" s="113"/>
      <c r="G13" s="113"/>
      <c r="H13" s="113"/>
      <c r="I13" s="113"/>
      <c r="J13" s="113"/>
      <c r="K13" s="113"/>
      <c r="L13" s="113"/>
      <c r="M13" s="113"/>
      <c r="O13" s="112" t="n">
        <f aca="false">INDEX(CV1CF,$A13,1)</f>
        <v>0</v>
      </c>
      <c r="P13" s="113"/>
      <c r="Q13" s="113"/>
      <c r="R13" s="113"/>
      <c r="S13" s="113"/>
      <c r="T13" s="113"/>
      <c r="U13" s="113"/>
      <c r="V13" s="113"/>
      <c r="W13" s="113"/>
      <c r="X13" s="113"/>
      <c r="Y13" s="113"/>
      <c r="Z13" s="113"/>
    </row>
    <row r="14" customFormat="false" ht="15" hidden="false" customHeight="false" outlineLevel="0" collapsed="false">
      <c r="A14" s="53" t="n">
        <v>9</v>
      </c>
      <c r="B14" s="112" t="n">
        <f aca="false">INDEX(CV1SF,$A14,1)</f>
        <v>0</v>
      </c>
      <c r="C14" s="139"/>
      <c r="D14" s="114"/>
      <c r="E14" s="114"/>
      <c r="F14" s="113"/>
      <c r="G14" s="113"/>
      <c r="H14" s="113"/>
      <c r="I14" s="113"/>
      <c r="J14" s="113"/>
      <c r="K14" s="113"/>
      <c r="L14" s="113"/>
      <c r="M14" s="113"/>
      <c r="O14" s="112" t="n">
        <f aca="false">INDEX(CV1CF,$A14,1)</f>
        <v>0</v>
      </c>
      <c r="P14" s="113"/>
      <c r="Q14" s="113"/>
      <c r="R14" s="113"/>
      <c r="S14" s="113"/>
      <c r="T14" s="113"/>
      <c r="U14" s="113"/>
      <c r="V14" s="113"/>
      <c r="W14" s="113"/>
      <c r="X14" s="113"/>
      <c r="Y14" s="113"/>
      <c r="Z14" s="113"/>
    </row>
    <row r="15" customFormat="false" ht="15" hidden="false" customHeight="false" outlineLevel="0" collapsed="false">
      <c r="A15" s="53" t="n">
        <v>10</v>
      </c>
      <c r="B15" s="112" t="n">
        <f aca="false">INDEX(CV1SF,$A15,1)</f>
        <v>0</v>
      </c>
      <c r="C15" s="139"/>
      <c r="D15" s="114"/>
      <c r="E15" s="114"/>
      <c r="F15" s="113"/>
      <c r="G15" s="113"/>
      <c r="H15" s="113"/>
      <c r="I15" s="113"/>
      <c r="J15" s="113"/>
      <c r="K15" s="113"/>
      <c r="L15" s="113"/>
      <c r="M15" s="113"/>
      <c r="O15" s="112" t="n">
        <f aca="false">INDEX(CV1CF,$A15,1)</f>
        <v>0</v>
      </c>
      <c r="P15" s="113"/>
      <c r="Q15" s="113"/>
      <c r="R15" s="113"/>
      <c r="S15" s="113"/>
      <c r="T15" s="113"/>
      <c r="U15" s="113"/>
      <c r="V15" s="113"/>
      <c r="W15" s="113"/>
      <c r="X15" s="113"/>
      <c r="Y15" s="113"/>
      <c r="Z15" s="113"/>
    </row>
    <row r="16" customFormat="false" ht="15" hidden="false" customHeight="false" outlineLevel="0" collapsed="false">
      <c r="A16" s="53" t="n">
        <v>11</v>
      </c>
      <c r="B16" s="112" t="n">
        <f aca="false">INDEX(CV1SF,$A16,1)</f>
        <v>0</v>
      </c>
      <c r="C16" s="139"/>
      <c r="D16" s="140"/>
      <c r="E16" s="140"/>
      <c r="F16" s="113"/>
      <c r="G16" s="113"/>
      <c r="H16" s="113"/>
      <c r="I16" s="113"/>
      <c r="J16" s="113"/>
      <c r="K16" s="113"/>
      <c r="L16" s="113"/>
      <c r="M16" s="113"/>
      <c r="O16" s="112" t="n">
        <f aca="false">INDEX(CV1CF,$A16,1)</f>
        <v>0</v>
      </c>
      <c r="P16" s="113"/>
      <c r="Q16" s="113"/>
      <c r="R16" s="113"/>
      <c r="S16" s="113"/>
      <c r="T16" s="113"/>
      <c r="U16" s="113"/>
      <c r="V16" s="113"/>
      <c r="W16" s="113"/>
      <c r="X16" s="113"/>
      <c r="Y16" s="113"/>
      <c r="Z16" s="113"/>
    </row>
    <row r="17" customFormat="false" ht="15" hidden="false" customHeight="false" outlineLevel="0" collapsed="false">
      <c r="A17" s="53" t="n">
        <v>12</v>
      </c>
      <c r="B17" s="112" t="n">
        <f aca="false">INDEX(CV1SF,$A17,1)</f>
        <v>0</v>
      </c>
      <c r="C17" s="139"/>
      <c r="D17" s="114"/>
      <c r="E17" s="114"/>
      <c r="F17" s="113"/>
      <c r="G17" s="113"/>
      <c r="H17" s="113"/>
      <c r="I17" s="113"/>
      <c r="J17" s="113"/>
      <c r="K17" s="113"/>
      <c r="L17" s="113"/>
      <c r="M17" s="113"/>
      <c r="O17" s="112" t="n">
        <f aca="false">INDEX(CV1CF,$A17,1)</f>
        <v>0</v>
      </c>
      <c r="P17" s="113"/>
      <c r="Q17" s="113"/>
      <c r="R17" s="113"/>
      <c r="S17" s="113"/>
      <c r="T17" s="113"/>
      <c r="U17" s="113"/>
      <c r="V17" s="113"/>
      <c r="W17" s="113"/>
      <c r="X17" s="113"/>
      <c r="Y17" s="113"/>
      <c r="Z17" s="113"/>
    </row>
    <row r="18" customFormat="false" ht="15" hidden="false" customHeight="false" outlineLevel="0" collapsed="false">
      <c r="A18" s="53" t="n">
        <v>13</v>
      </c>
      <c r="B18" s="112" t="n">
        <f aca="false">INDEX(CV1SF,$A18,1)</f>
        <v>0</v>
      </c>
      <c r="C18" s="139"/>
      <c r="D18" s="114"/>
      <c r="E18" s="114"/>
      <c r="F18" s="113"/>
      <c r="G18" s="113"/>
      <c r="H18" s="113"/>
      <c r="I18" s="113"/>
      <c r="J18" s="113"/>
      <c r="K18" s="113"/>
      <c r="L18" s="113"/>
      <c r="M18" s="113"/>
      <c r="O18" s="112" t="n">
        <f aca="false">INDEX(CV1CF,$A18,1)</f>
        <v>0</v>
      </c>
      <c r="P18" s="113"/>
      <c r="Q18" s="113"/>
      <c r="R18" s="113"/>
      <c r="S18" s="113"/>
      <c r="T18" s="113"/>
      <c r="U18" s="113"/>
      <c r="V18" s="113"/>
      <c r="W18" s="113"/>
      <c r="X18" s="113"/>
      <c r="Y18" s="113"/>
      <c r="Z18" s="113"/>
    </row>
    <row r="19" customFormat="false" ht="15" hidden="false" customHeight="false" outlineLevel="0" collapsed="false">
      <c r="A19" s="53" t="n">
        <v>14</v>
      </c>
      <c r="B19" s="112" t="n">
        <f aca="false">INDEX(CV1SF,$A19,1)</f>
        <v>0</v>
      </c>
      <c r="C19" s="139"/>
      <c r="D19" s="114"/>
      <c r="E19" s="114"/>
      <c r="F19" s="113"/>
      <c r="G19" s="113"/>
      <c r="H19" s="113"/>
      <c r="I19" s="113"/>
      <c r="J19" s="113"/>
      <c r="K19" s="113"/>
      <c r="L19" s="113"/>
      <c r="M19" s="113"/>
      <c r="O19" s="112" t="n">
        <f aca="false">INDEX(CV1CF,$A19,1)</f>
        <v>0</v>
      </c>
      <c r="P19" s="113"/>
      <c r="Q19" s="113"/>
      <c r="R19" s="113"/>
      <c r="S19" s="113"/>
      <c r="T19" s="113"/>
      <c r="U19" s="113"/>
      <c r="V19" s="113"/>
      <c r="W19" s="113"/>
      <c r="X19" s="113"/>
      <c r="Y19" s="113"/>
      <c r="Z19" s="113"/>
    </row>
    <row r="20" customFormat="false" ht="15" hidden="false" customHeight="false" outlineLevel="0" collapsed="false">
      <c r="A20" s="53" t="n">
        <v>15</v>
      </c>
      <c r="B20" s="112" t="n">
        <f aca="false">INDEX(CV1SF,$A20,1)</f>
        <v>0</v>
      </c>
      <c r="C20" s="139"/>
      <c r="D20" s="114"/>
      <c r="E20" s="114"/>
      <c r="F20" s="113"/>
      <c r="G20" s="113"/>
      <c r="H20" s="113"/>
      <c r="I20" s="113"/>
      <c r="J20" s="113"/>
      <c r="K20" s="113"/>
      <c r="L20" s="113"/>
      <c r="M20" s="113"/>
      <c r="O20" s="112" t="n">
        <f aca="false">INDEX(CV1CF,$A20,1)</f>
        <v>0</v>
      </c>
      <c r="P20" s="113"/>
      <c r="Q20" s="113"/>
      <c r="R20" s="113"/>
      <c r="S20" s="113"/>
      <c r="T20" s="113"/>
      <c r="U20" s="113"/>
      <c r="V20" s="113"/>
      <c r="W20" s="113"/>
      <c r="X20" s="113"/>
      <c r="Y20" s="113"/>
      <c r="Z20" s="113"/>
    </row>
    <row r="21" customFormat="false" ht="15" hidden="false" customHeight="false" outlineLevel="0" collapsed="false">
      <c r="A21" s="53" t="n">
        <v>16</v>
      </c>
      <c r="B21" s="112" t="n">
        <f aca="false">INDEX(CV1SF,$A21,1)</f>
        <v>0</v>
      </c>
      <c r="C21" s="139"/>
      <c r="D21" s="140"/>
      <c r="E21" s="140"/>
      <c r="F21" s="113"/>
      <c r="G21" s="113"/>
      <c r="H21" s="113"/>
      <c r="I21" s="113"/>
      <c r="J21" s="113"/>
      <c r="K21" s="113"/>
      <c r="L21" s="113"/>
      <c r="M21" s="113"/>
      <c r="O21" s="112" t="n">
        <f aca="false">INDEX(CV1CF,$A21,1)</f>
        <v>0</v>
      </c>
      <c r="P21" s="113"/>
      <c r="Q21" s="113"/>
      <c r="R21" s="113"/>
      <c r="S21" s="113"/>
      <c r="T21" s="113"/>
      <c r="U21" s="113"/>
      <c r="V21" s="113"/>
      <c r="W21" s="113"/>
      <c r="X21" s="113"/>
      <c r="Y21" s="113"/>
      <c r="Z21" s="113"/>
    </row>
    <row r="22" customFormat="false" ht="15" hidden="false" customHeight="false" outlineLevel="0" collapsed="false">
      <c r="A22" s="53" t="n">
        <v>17</v>
      </c>
      <c r="B22" s="112" t="n">
        <f aca="false">INDEX(CV1SF,$A22,1)</f>
        <v>0</v>
      </c>
      <c r="C22" s="139"/>
      <c r="D22" s="114"/>
      <c r="E22" s="114"/>
      <c r="F22" s="113"/>
      <c r="G22" s="113"/>
      <c r="H22" s="113"/>
      <c r="I22" s="113"/>
      <c r="J22" s="113"/>
      <c r="K22" s="113"/>
      <c r="L22" s="113"/>
      <c r="M22" s="113"/>
      <c r="O22" s="112" t="n">
        <f aca="false">INDEX(CV1CF,$A22,1)</f>
        <v>0</v>
      </c>
      <c r="P22" s="113"/>
      <c r="Q22" s="113"/>
      <c r="R22" s="113"/>
      <c r="S22" s="113"/>
      <c r="T22" s="113"/>
      <c r="U22" s="113"/>
      <c r="V22" s="113"/>
      <c r="W22" s="113"/>
      <c r="X22" s="113"/>
      <c r="Y22" s="113"/>
      <c r="Z22" s="113"/>
    </row>
    <row r="23" customFormat="false" ht="15" hidden="false" customHeight="false" outlineLevel="0" collapsed="false">
      <c r="A23" s="53" t="n">
        <v>18</v>
      </c>
      <c r="B23" s="112" t="n">
        <f aca="false">INDEX(CV1SF,$A23,1)</f>
        <v>0</v>
      </c>
      <c r="C23" s="139"/>
      <c r="D23" s="114"/>
      <c r="E23" s="114"/>
      <c r="F23" s="113"/>
      <c r="G23" s="113"/>
      <c r="H23" s="113"/>
      <c r="I23" s="113"/>
      <c r="J23" s="113"/>
      <c r="K23" s="113"/>
      <c r="L23" s="113"/>
      <c r="M23" s="113"/>
      <c r="O23" s="112" t="n">
        <f aca="false">INDEX(CV1CF,$A23,1)</f>
        <v>0</v>
      </c>
      <c r="P23" s="113"/>
      <c r="Q23" s="113"/>
      <c r="R23" s="113"/>
      <c r="S23" s="113"/>
      <c r="T23" s="113"/>
      <c r="U23" s="113"/>
      <c r="V23" s="113"/>
      <c r="W23" s="113"/>
      <c r="X23" s="113"/>
      <c r="Y23" s="113"/>
      <c r="Z23" s="113"/>
    </row>
    <row r="24" customFormat="false" ht="15" hidden="false" customHeight="false" outlineLevel="0" collapsed="false">
      <c r="A24" s="53" t="n">
        <v>19</v>
      </c>
      <c r="B24" s="112" t="n">
        <f aca="false">INDEX(CV1SF,$A24,1)</f>
        <v>0</v>
      </c>
      <c r="C24" s="139"/>
      <c r="D24" s="114"/>
      <c r="E24" s="114"/>
      <c r="F24" s="113"/>
      <c r="G24" s="113"/>
      <c r="H24" s="113"/>
      <c r="I24" s="113"/>
      <c r="J24" s="113"/>
      <c r="K24" s="113"/>
      <c r="L24" s="113"/>
      <c r="M24" s="113"/>
      <c r="O24" s="112" t="n">
        <f aca="false">INDEX(CV1CF,$A24,1)</f>
        <v>0</v>
      </c>
      <c r="P24" s="113"/>
      <c r="Q24" s="113"/>
      <c r="R24" s="113"/>
      <c r="S24" s="113"/>
      <c r="T24" s="113"/>
      <c r="U24" s="113"/>
      <c r="V24" s="113"/>
      <c r="W24" s="113"/>
      <c r="X24" s="113"/>
      <c r="Y24" s="113"/>
      <c r="Z24" s="113"/>
    </row>
    <row r="25" customFormat="false" ht="15" hidden="false" customHeight="false" outlineLevel="0" collapsed="false">
      <c r="A25" s="53" t="n">
        <v>20</v>
      </c>
      <c r="B25" s="112" t="n">
        <f aca="false">INDEX(CV1SF,$A25,1)</f>
        <v>0</v>
      </c>
      <c r="C25" s="139"/>
      <c r="D25" s="114"/>
      <c r="E25" s="114"/>
      <c r="F25" s="113"/>
      <c r="G25" s="113"/>
      <c r="H25" s="113"/>
      <c r="I25" s="113"/>
      <c r="J25" s="113"/>
      <c r="K25" s="113"/>
      <c r="L25" s="113"/>
      <c r="M25" s="113"/>
      <c r="O25" s="112" t="n">
        <f aca="false">INDEX(CV1CF,$A25,1)</f>
        <v>0</v>
      </c>
      <c r="P25" s="113"/>
      <c r="Q25" s="113"/>
      <c r="R25" s="113"/>
      <c r="S25" s="113"/>
      <c r="T25" s="113"/>
      <c r="U25" s="113"/>
      <c r="V25" s="113"/>
      <c r="W25" s="113"/>
      <c r="X25" s="113"/>
      <c r="Y25" s="113"/>
      <c r="Z25" s="113"/>
    </row>
    <row r="26" customFormat="false" ht="15" hidden="false" customHeight="false" outlineLevel="0" collapsed="false">
      <c r="A26" s="53" t="n">
        <v>21</v>
      </c>
      <c r="B26" s="112" t="n">
        <f aca="false">INDEX(CV1SF,$A26,1)</f>
        <v>0</v>
      </c>
      <c r="C26" s="139"/>
      <c r="D26" s="140"/>
      <c r="E26" s="140"/>
      <c r="F26" s="113"/>
      <c r="G26" s="113"/>
      <c r="H26" s="113"/>
      <c r="I26" s="113"/>
      <c r="J26" s="113"/>
      <c r="K26" s="113"/>
      <c r="L26" s="113"/>
      <c r="M26" s="113"/>
      <c r="O26" s="112" t="n">
        <f aca="false">INDEX(CV1CF,$A26,1)</f>
        <v>0</v>
      </c>
      <c r="P26" s="113"/>
      <c r="Q26" s="113"/>
      <c r="R26" s="113"/>
      <c r="S26" s="113"/>
      <c r="T26" s="113"/>
      <c r="U26" s="113"/>
      <c r="V26" s="113"/>
      <c r="W26" s="113"/>
      <c r="X26" s="113"/>
      <c r="Y26" s="113"/>
      <c r="Z26" s="113"/>
    </row>
    <row r="27" customFormat="false" ht="15" hidden="false" customHeight="false" outlineLevel="0" collapsed="false">
      <c r="A27" s="53" t="n">
        <v>22</v>
      </c>
      <c r="B27" s="112" t="n">
        <f aca="false">INDEX(CV1SF,$A27,1)</f>
        <v>0</v>
      </c>
      <c r="C27" s="139"/>
      <c r="D27" s="114"/>
      <c r="E27" s="114"/>
      <c r="F27" s="113"/>
      <c r="G27" s="113"/>
      <c r="H27" s="113"/>
      <c r="I27" s="113"/>
      <c r="J27" s="113"/>
      <c r="K27" s="113"/>
      <c r="L27" s="113"/>
      <c r="M27" s="113"/>
      <c r="O27" s="112" t="n">
        <f aca="false">INDEX(CV1CF,$A27,1)</f>
        <v>0</v>
      </c>
      <c r="P27" s="113"/>
      <c r="Q27" s="113"/>
      <c r="R27" s="113"/>
      <c r="S27" s="113"/>
      <c r="T27" s="113"/>
      <c r="U27" s="113"/>
      <c r="V27" s="113"/>
      <c r="W27" s="113"/>
      <c r="X27" s="113"/>
      <c r="Y27" s="113"/>
      <c r="Z27" s="113"/>
    </row>
    <row r="28" customFormat="false" ht="15" hidden="false" customHeight="false" outlineLevel="0" collapsed="false">
      <c r="A28" s="53" t="n">
        <v>23</v>
      </c>
      <c r="B28" s="112" t="n">
        <f aca="false">INDEX(CV1SF,$A28,1)</f>
        <v>0</v>
      </c>
      <c r="C28" s="139"/>
      <c r="D28" s="114"/>
      <c r="E28" s="114"/>
      <c r="F28" s="113"/>
      <c r="G28" s="113"/>
      <c r="H28" s="113"/>
      <c r="I28" s="113"/>
      <c r="J28" s="113"/>
      <c r="K28" s="113"/>
      <c r="L28" s="113"/>
      <c r="M28" s="113"/>
      <c r="O28" s="112" t="n">
        <f aca="false">INDEX(CV1CF,$A28,1)</f>
        <v>0</v>
      </c>
      <c r="P28" s="113"/>
      <c r="Q28" s="113"/>
      <c r="R28" s="113"/>
      <c r="S28" s="113"/>
      <c r="T28" s="113"/>
      <c r="U28" s="113"/>
      <c r="V28" s="113"/>
      <c r="W28" s="113"/>
      <c r="X28" s="113"/>
      <c r="Y28" s="113"/>
      <c r="Z28" s="113"/>
    </row>
    <row r="29" customFormat="false" ht="15" hidden="false" customHeight="false" outlineLevel="0" collapsed="false">
      <c r="A29" s="53" t="n">
        <v>24</v>
      </c>
      <c r="B29" s="112" t="n">
        <f aca="false">INDEX(CV1SF,$A29,1)</f>
        <v>0</v>
      </c>
      <c r="C29" s="139"/>
      <c r="D29" s="114"/>
      <c r="E29" s="114"/>
      <c r="F29" s="113"/>
      <c r="G29" s="113"/>
      <c r="H29" s="113"/>
      <c r="I29" s="113"/>
      <c r="J29" s="113"/>
      <c r="K29" s="113"/>
      <c r="L29" s="113"/>
      <c r="M29" s="113"/>
      <c r="O29" s="112" t="n">
        <f aca="false">INDEX(CV1CF,$A29,1)</f>
        <v>0</v>
      </c>
      <c r="P29" s="113"/>
      <c r="Q29" s="113"/>
      <c r="R29" s="113"/>
      <c r="S29" s="113"/>
      <c r="T29" s="113"/>
      <c r="U29" s="113"/>
      <c r="V29" s="113"/>
      <c r="W29" s="113"/>
      <c r="X29" s="113"/>
      <c r="Y29" s="113"/>
      <c r="Z29" s="113"/>
    </row>
    <row r="30" customFormat="false" ht="15" hidden="false" customHeight="false" outlineLevel="0" collapsed="false">
      <c r="A30" s="53" t="n">
        <v>25</v>
      </c>
      <c r="B30" s="112" t="n">
        <f aca="false">INDEX(CV1SF,$A30,1)</f>
        <v>0</v>
      </c>
      <c r="C30" s="139"/>
      <c r="D30" s="114"/>
      <c r="E30" s="114"/>
      <c r="F30" s="113"/>
      <c r="G30" s="113"/>
      <c r="H30" s="113"/>
      <c r="I30" s="113"/>
      <c r="J30" s="113"/>
      <c r="K30" s="113"/>
      <c r="L30" s="113"/>
      <c r="M30" s="113"/>
      <c r="O30" s="112" t="n">
        <f aca="false">INDEX(CV1CF,$A30,1)</f>
        <v>0</v>
      </c>
      <c r="P30" s="113"/>
      <c r="Q30" s="113"/>
      <c r="R30" s="113"/>
      <c r="S30" s="113"/>
      <c r="T30" s="113"/>
      <c r="U30" s="113"/>
      <c r="V30" s="113"/>
      <c r="W30" s="113"/>
      <c r="X30" s="113"/>
      <c r="Y30" s="113"/>
      <c r="Z30" s="113"/>
    </row>
    <row r="31" customFormat="false" ht="12.75" hidden="false" customHeight="true" outlineLevel="0" collapsed="false">
      <c r="A31" s="53" t="n">
        <v>26</v>
      </c>
      <c r="B31" s="112" t="n">
        <f aca="false">INDEX(CV1SF,$A31,1)</f>
        <v>0</v>
      </c>
      <c r="C31" s="139"/>
      <c r="D31" s="140"/>
      <c r="E31" s="140"/>
      <c r="F31" s="113"/>
      <c r="G31" s="113"/>
      <c r="H31" s="113"/>
      <c r="I31" s="113"/>
      <c r="J31" s="113"/>
      <c r="K31" s="113"/>
      <c r="L31" s="113"/>
      <c r="M31" s="113"/>
      <c r="O31" s="112" t="n">
        <f aca="false">INDEX(CV1CF,$A31,1)</f>
        <v>0</v>
      </c>
      <c r="P31" s="113"/>
      <c r="Q31" s="113"/>
      <c r="R31" s="113"/>
      <c r="S31" s="113"/>
      <c r="T31" s="113"/>
      <c r="U31" s="113"/>
      <c r="V31" s="113"/>
      <c r="W31" s="113"/>
      <c r="X31" s="113"/>
      <c r="Y31" s="113"/>
      <c r="Z31" s="113"/>
    </row>
    <row r="32" customFormat="false" ht="12.75" hidden="false" customHeight="true" outlineLevel="0" collapsed="false">
      <c r="A32" s="53" t="n">
        <v>27</v>
      </c>
      <c r="B32" s="112" t="n">
        <f aca="false">INDEX(CV1SF,$A32,1)</f>
        <v>0</v>
      </c>
      <c r="C32" s="139"/>
      <c r="D32" s="114"/>
      <c r="E32" s="114"/>
      <c r="F32" s="113"/>
      <c r="G32" s="113"/>
      <c r="H32" s="113"/>
      <c r="I32" s="113"/>
      <c r="J32" s="113"/>
      <c r="K32" s="113"/>
      <c r="L32" s="113"/>
      <c r="M32" s="113"/>
      <c r="O32" s="112" t="n">
        <f aca="false">INDEX(CV1CF,$A32,1)</f>
        <v>0</v>
      </c>
      <c r="P32" s="113"/>
      <c r="Q32" s="113"/>
      <c r="R32" s="113"/>
      <c r="S32" s="113"/>
      <c r="T32" s="113"/>
      <c r="U32" s="113"/>
      <c r="V32" s="113"/>
      <c r="W32" s="113"/>
      <c r="X32" s="113"/>
      <c r="Y32" s="113"/>
      <c r="Z32" s="113"/>
    </row>
    <row r="33" customFormat="false" ht="12.75" hidden="false" customHeight="true" outlineLevel="0" collapsed="false">
      <c r="A33" s="53" t="n">
        <v>28</v>
      </c>
      <c r="B33" s="112" t="n">
        <f aca="false">INDEX(CV1SF,$A33,1)</f>
        <v>0</v>
      </c>
      <c r="C33" s="139"/>
      <c r="D33" s="114"/>
      <c r="E33" s="114"/>
      <c r="F33" s="113"/>
      <c r="G33" s="113"/>
      <c r="H33" s="113"/>
      <c r="I33" s="113"/>
      <c r="J33" s="113"/>
      <c r="K33" s="113"/>
      <c r="L33" s="113"/>
      <c r="M33" s="113"/>
      <c r="O33" s="112" t="n">
        <f aca="false">INDEX(CV1CF,$A33,1)</f>
        <v>0</v>
      </c>
      <c r="P33" s="113"/>
      <c r="Q33" s="113"/>
      <c r="R33" s="113"/>
      <c r="S33" s="113"/>
      <c r="T33" s="113"/>
      <c r="U33" s="113"/>
      <c r="V33" s="113"/>
      <c r="W33" s="113"/>
      <c r="X33" s="113"/>
      <c r="Y33" s="113"/>
      <c r="Z33" s="113"/>
    </row>
    <row r="34" customFormat="false" ht="12.75" hidden="false" customHeight="true" outlineLevel="0" collapsed="false">
      <c r="A34" s="53" t="n">
        <v>29</v>
      </c>
      <c r="B34" s="112" t="n">
        <f aca="false">INDEX(CV1SF,$A34,1)</f>
        <v>0</v>
      </c>
      <c r="C34" s="139"/>
      <c r="D34" s="118"/>
      <c r="E34" s="118"/>
      <c r="F34" s="113"/>
      <c r="G34" s="113"/>
      <c r="H34" s="113"/>
      <c r="I34" s="113"/>
      <c r="J34" s="113"/>
      <c r="K34" s="113"/>
      <c r="L34" s="113"/>
      <c r="M34" s="113"/>
      <c r="O34" s="112" t="n">
        <f aca="false">INDEX(CV1CF,$A34,1)</f>
        <v>0</v>
      </c>
      <c r="P34" s="113"/>
      <c r="Q34" s="113"/>
      <c r="R34" s="113"/>
      <c r="S34" s="113"/>
      <c r="T34" s="113"/>
      <c r="U34" s="113"/>
      <c r="V34" s="113"/>
      <c r="W34" s="113"/>
      <c r="X34" s="113"/>
      <c r="Y34" s="113"/>
      <c r="Z34" s="113"/>
    </row>
    <row r="35" customFormat="false" ht="12.75" hidden="false" customHeight="true" outlineLevel="0" collapsed="false">
      <c r="A35" s="53" t="n">
        <v>30</v>
      </c>
      <c r="B35" s="112" t="n">
        <f aca="false">INDEX(CV1SF,$A35,1)</f>
        <v>0</v>
      </c>
      <c r="C35" s="139"/>
      <c r="D35" s="118"/>
      <c r="E35" s="118"/>
      <c r="F35" s="113"/>
      <c r="G35" s="113"/>
      <c r="H35" s="113"/>
      <c r="I35" s="113"/>
      <c r="J35" s="113"/>
      <c r="K35" s="113"/>
      <c r="L35" s="113"/>
      <c r="M35" s="113"/>
      <c r="O35" s="112" t="n">
        <f aca="false">INDEX(CV1CF,$A35,1)</f>
        <v>0</v>
      </c>
      <c r="P35" s="113"/>
      <c r="Q35" s="113"/>
      <c r="R35" s="113"/>
      <c r="S35" s="113"/>
      <c r="T35" s="113"/>
      <c r="U35" s="113"/>
      <c r="V35" s="113"/>
      <c r="W35" s="113"/>
      <c r="X35" s="113"/>
      <c r="Y35" s="113"/>
      <c r="Z35" s="113"/>
    </row>
    <row r="36" customFormat="false" ht="15" hidden="false" customHeight="false" outlineLevel="0" collapsed="false">
      <c r="A36" s="53" t="n">
        <v>31</v>
      </c>
      <c r="B36" s="112" t="n">
        <f aca="false">INDEX(CV1SF,$A36,1)</f>
        <v>0</v>
      </c>
      <c r="C36" s="113"/>
      <c r="D36" s="113"/>
      <c r="E36" s="113"/>
      <c r="F36" s="113"/>
      <c r="G36" s="113"/>
      <c r="H36" s="113"/>
      <c r="I36" s="113"/>
      <c r="J36" s="113"/>
      <c r="K36" s="113"/>
      <c r="L36" s="113"/>
      <c r="M36" s="113"/>
      <c r="O36" s="112" t="n">
        <f aca="false">INDEX(CV1CF,$A36,1)</f>
        <v>0</v>
      </c>
      <c r="P36" s="113"/>
      <c r="Q36" s="113"/>
      <c r="R36" s="113"/>
      <c r="S36" s="113"/>
      <c r="T36" s="113"/>
      <c r="U36" s="113"/>
      <c r="V36" s="113"/>
      <c r="W36" s="113"/>
      <c r="X36" s="113"/>
      <c r="Y36" s="113"/>
      <c r="Z36" s="113"/>
    </row>
    <row r="37" customFormat="false" ht="15" hidden="false" customHeight="false" outlineLevel="0" collapsed="false">
      <c r="A37" s="53" t="n">
        <v>32</v>
      </c>
      <c r="B37" s="112" t="n">
        <f aca="false">INDEX(CV1SF,$A37,1)</f>
        <v>0</v>
      </c>
      <c r="C37" s="113"/>
      <c r="D37" s="113"/>
      <c r="E37" s="113"/>
      <c r="F37" s="113"/>
      <c r="G37" s="113"/>
      <c r="H37" s="113"/>
      <c r="I37" s="113"/>
      <c r="J37" s="113"/>
      <c r="K37" s="113"/>
      <c r="L37" s="113"/>
      <c r="M37" s="113"/>
      <c r="O37" s="112" t="n">
        <f aca="false">INDEX(CV1CF,$A37,1)</f>
        <v>0</v>
      </c>
      <c r="P37" s="113"/>
      <c r="Q37" s="113"/>
      <c r="R37" s="113"/>
      <c r="S37" s="113"/>
      <c r="T37" s="113"/>
      <c r="U37" s="113"/>
      <c r="V37" s="113"/>
      <c r="W37" s="113"/>
      <c r="X37" s="113"/>
      <c r="Y37" s="113"/>
      <c r="Z37" s="113"/>
    </row>
    <row r="38" customFormat="false" ht="15" hidden="false" customHeight="false" outlineLevel="0" collapsed="false">
      <c r="A38" s="53" t="n">
        <v>33</v>
      </c>
      <c r="B38" s="112" t="n">
        <f aca="false">INDEX(CV1SF,$A38,1)</f>
        <v>0</v>
      </c>
      <c r="C38" s="119"/>
      <c r="D38" s="119"/>
      <c r="E38" s="113"/>
      <c r="F38" s="119"/>
      <c r="G38" s="119"/>
      <c r="H38" s="119"/>
      <c r="I38" s="119"/>
      <c r="J38" s="119"/>
      <c r="K38" s="119"/>
      <c r="L38" s="119"/>
      <c r="M38" s="119"/>
      <c r="O38" s="112" t="n">
        <f aca="false">INDEX(CV1CF,$A38,1)</f>
        <v>0</v>
      </c>
      <c r="P38" s="119"/>
      <c r="Q38" s="119"/>
      <c r="R38" s="113"/>
      <c r="S38" s="119"/>
      <c r="T38" s="119"/>
      <c r="U38" s="119"/>
      <c r="V38" s="119"/>
      <c r="W38" s="119"/>
      <c r="X38" s="119"/>
      <c r="Y38" s="119"/>
      <c r="Z38" s="119"/>
    </row>
    <row r="39" customFormat="false" ht="15" hidden="false" customHeight="false" outlineLevel="0" collapsed="false">
      <c r="A39" s="53" t="n">
        <v>34</v>
      </c>
      <c r="B39" s="112" t="n">
        <f aca="false">INDEX(CV1SF,$A39,1)</f>
        <v>0</v>
      </c>
      <c r="C39" s="119"/>
      <c r="D39" s="119"/>
      <c r="E39" s="113"/>
      <c r="F39" s="119"/>
      <c r="G39" s="119"/>
      <c r="H39" s="119"/>
      <c r="I39" s="119"/>
      <c r="J39" s="119"/>
      <c r="K39" s="119"/>
      <c r="L39" s="119"/>
      <c r="M39" s="119"/>
      <c r="O39" s="112" t="n">
        <f aca="false">INDEX(CV1CF,$A39,1)</f>
        <v>0</v>
      </c>
      <c r="P39" s="119"/>
      <c r="Q39" s="119"/>
      <c r="R39" s="113"/>
      <c r="S39" s="119"/>
      <c r="T39" s="119"/>
      <c r="U39" s="119"/>
      <c r="V39" s="119"/>
      <c r="W39" s="119"/>
      <c r="X39" s="119"/>
      <c r="Y39" s="119"/>
      <c r="Z39" s="119"/>
    </row>
    <row r="40" customFormat="false" ht="15" hidden="false" customHeight="false" outlineLevel="0" collapsed="false">
      <c r="A40" s="53" t="n">
        <v>35</v>
      </c>
      <c r="B40" s="112" t="n">
        <f aca="false">INDEX(CV1SF,$A40,1)</f>
        <v>0</v>
      </c>
      <c r="C40" s="119"/>
      <c r="D40" s="119"/>
      <c r="E40" s="119"/>
      <c r="F40" s="119"/>
      <c r="G40" s="119"/>
      <c r="H40" s="119"/>
      <c r="I40" s="119"/>
      <c r="J40" s="119"/>
      <c r="K40" s="119"/>
      <c r="L40" s="119"/>
      <c r="M40" s="119"/>
      <c r="O40" s="112" t="n">
        <f aca="false">INDEX(CV1CF,$A40,1)</f>
        <v>0</v>
      </c>
      <c r="P40" s="119"/>
      <c r="Q40" s="119"/>
      <c r="R40" s="119"/>
      <c r="S40" s="119"/>
      <c r="T40" s="119"/>
      <c r="U40" s="119"/>
      <c r="V40" s="119"/>
      <c r="W40" s="119"/>
      <c r="X40" s="119"/>
      <c r="Y40" s="119"/>
      <c r="Z40" s="119"/>
    </row>
    <row r="41" customFormat="false" ht="15" hidden="false" customHeight="false" outlineLevel="0" collapsed="false">
      <c r="A41" s="53" t="n">
        <v>36</v>
      </c>
      <c r="B41" s="112" t="n">
        <f aca="false">INDEX(CV1SF,$A41,1)</f>
        <v>0</v>
      </c>
      <c r="C41" s="119"/>
      <c r="D41" s="119"/>
      <c r="E41" s="119"/>
      <c r="F41" s="119"/>
      <c r="G41" s="119"/>
      <c r="H41" s="119"/>
      <c r="I41" s="119"/>
      <c r="J41" s="119"/>
      <c r="K41" s="119"/>
      <c r="L41" s="119"/>
      <c r="M41" s="119"/>
      <c r="O41" s="112" t="n">
        <f aca="false">INDEX(CV1CF,$A41,1)</f>
        <v>0</v>
      </c>
      <c r="P41" s="119"/>
      <c r="Q41" s="119"/>
      <c r="R41" s="119"/>
      <c r="S41" s="119"/>
      <c r="T41" s="119"/>
      <c r="U41" s="119"/>
      <c r="V41" s="119"/>
      <c r="W41" s="119"/>
      <c r="X41" s="119"/>
      <c r="Y41" s="119"/>
      <c r="Z41" s="119"/>
    </row>
    <row r="42" customFormat="false" ht="15" hidden="false" customHeight="false" outlineLevel="0" collapsed="false">
      <c r="A42" s="53" t="n">
        <v>37</v>
      </c>
      <c r="B42" s="112" t="n">
        <f aca="false">INDEX(CV1SF,$A42,1)</f>
        <v>0</v>
      </c>
      <c r="C42" s="119"/>
      <c r="D42" s="119"/>
      <c r="E42" s="119"/>
      <c r="F42" s="119"/>
      <c r="G42" s="119"/>
      <c r="H42" s="119"/>
      <c r="I42" s="119"/>
      <c r="J42" s="119"/>
      <c r="K42" s="119"/>
      <c r="L42" s="119"/>
      <c r="M42" s="119"/>
      <c r="O42" s="112" t="n">
        <f aca="false">INDEX(CV1CF,$A42,1)</f>
        <v>0</v>
      </c>
      <c r="P42" s="119"/>
      <c r="Q42" s="119"/>
      <c r="R42" s="119"/>
      <c r="S42" s="119"/>
      <c r="T42" s="119"/>
      <c r="U42" s="119"/>
      <c r="V42" s="119"/>
      <c r="W42" s="119"/>
      <c r="X42" s="119"/>
      <c r="Y42" s="119"/>
      <c r="Z42" s="119"/>
    </row>
    <row r="43" customFormat="false" ht="15" hidden="false" customHeight="false" outlineLevel="0" collapsed="false">
      <c r="A43" s="53" t="n">
        <v>38</v>
      </c>
      <c r="B43" s="112" t="n">
        <f aca="false">INDEX(CV1SF,$A43,1)</f>
        <v>0</v>
      </c>
      <c r="C43" s="119"/>
      <c r="D43" s="119"/>
      <c r="E43" s="119"/>
      <c r="F43" s="119"/>
      <c r="G43" s="119"/>
      <c r="H43" s="119"/>
      <c r="I43" s="119"/>
      <c r="J43" s="119"/>
      <c r="K43" s="119"/>
      <c r="L43" s="119"/>
      <c r="M43" s="119"/>
      <c r="O43" s="112" t="n">
        <f aca="false">INDEX(CV1CF,$A43,1)</f>
        <v>0</v>
      </c>
      <c r="P43" s="119"/>
      <c r="Q43" s="119"/>
      <c r="R43" s="119"/>
      <c r="S43" s="119"/>
      <c r="T43" s="119"/>
      <c r="U43" s="119"/>
      <c r="V43" s="119"/>
      <c r="W43" s="119"/>
      <c r="X43" s="119"/>
      <c r="Y43" s="119"/>
      <c r="Z43" s="119"/>
    </row>
    <row r="44" customFormat="false" ht="15" hidden="false" customHeight="false" outlineLevel="0" collapsed="false">
      <c r="A44" s="53" t="n">
        <v>39</v>
      </c>
      <c r="B44" s="112" t="n">
        <f aca="false">INDEX(CV1SF,$A44,1)</f>
        <v>0</v>
      </c>
      <c r="C44" s="119"/>
      <c r="D44" s="119"/>
      <c r="E44" s="119"/>
      <c r="F44" s="119"/>
      <c r="G44" s="119"/>
      <c r="H44" s="119"/>
      <c r="I44" s="119"/>
      <c r="J44" s="119"/>
      <c r="K44" s="119"/>
      <c r="L44" s="119"/>
      <c r="M44" s="119"/>
      <c r="O44" s="112" t="n">
        <f aca="false">INDEX(CV1CF,$A44,1)</f>
        <v>0</v>
      </c>
      <c r="P44" s="119"/>
      <c r="Q44" s="119"/>
      <c r="R44" s="119"/>
      <c r="S44" s="119"/>
      <c r="T44" s="119"/>
      <c r="U44" s="119"/>
      <c r="V44" s="119"/>
      <c r="W44" s="119"/>
      <c r="X44" s="119"/>
      <c r="Y44" s="119"/>
      <c r="Z44" s="119"/>
    </row>
    <row r="45" customFormat="false" ht="15" hidden="false" customHeight="false" outlineLevel="0" collapsed="false">
      <c r="A45" s="53" t="n">
        <v>40</v>
      </c>
      <c r="B45" s="112" t="n">
        <f aca="false">INDEX(CV1SF,$A45,1)</f>
        <v>0</v>
      </c>
      <c r="C45" s="119"/>
      <c r="D45" s="119"/>
      <c r="E45" s="119"/>
      <c r="F45" s="119"/>
      <c r="G45" s="119"/>
      <c r="H45" s="119"/>
      <c r="I45" s="119"/>
      <c r="J45" s="119"/>
      <c r="K45" s="119"/>
      <c r="L45" s="119"/>
      <c r="M45" s="119"/>
      <c r="O45" s="112" t="n">
        <f aca="false">INDEX(CV1CF,$A45,1)</f>
        <v>0</v>
      </c>
      <c r="P45" s="119"/>
      <c r="Q45" s="119"/>
      <c r="R45" s="119"/>
      <c r="S45" s="119"/>
      <c r="T45" s="119"/>
      <c r="U45" s="119"/>
      <c r="V45" s="119"/>
      <c r="W45" s="119"/>
      <c r="X45" s="119"/>
      <c r="Y45" s="119"/>
      <c r="Z45" s="119"/>
    </row>
    <row r="46" customFormat="false" ht="15" hidden="false" customHeight="false" outlineLevel="0" collapsed="false">
      <c r="A46" s="53" t="n">
        <v>41</v>
      </c>
      <c r="B46" s="112" t="n">
        <f aca="false">INDEX(CV1SF,$A46,1)</f>
        <v>0</v>
      </c>
      <c r="C46" s="119"/>
      <c r="D46" s="119"/>
      <c r="E46" s="119"/>
      <c r="F46" s="119"/>
      <c r="G46" s="119"/>
      <c r="H46" s="119"/>
      <c r="I46" s="119"/>
      <c r="J46" s="119"/>
      <c r="K46" s="119"/>
      <c r="L46" s="119"/>
      <c r="M46" s="119"/>
      <c r="O46" s="112" t="n">
        <f aca="false">INDEX(CV1CF,$A46,1)</f>
        <v>0</v>
      </c>
      <c r="P46" s="119"/>
      <c r="Q46" s="119"/>
      <c r="R46" s="119"/>
      <c r="S46" s="119"/>
      <c r="T46" s="119"/>
      <c r="U46" s="119"/>
      <c r="V46" s="119"/>
      <c r="W46" s="119"/>
      <c r="X46" s="119"/>
      <c r="Y46" s="119"/>
      <c r="Z46" s="119"/>
    </row>
    <row r="47" customFormat="false" ht="15" hidden="false" customHeight="false" outlineLevel="0" collapsed="false">
      <c r="A47" s="53" t="n">
        <v>42</v>
      </c>
      <c r="B47" s="112" t="n">
        <f aca="false">INDEX(CV1SF,$A47,1)</f>
        <v>0</v>
      </c>
      <c r="C47" s="119"/>
      <c r="D47" s="119"/>
      <c r="E47" s="119"/>
      <c r="F47" s="119"/>
      <c r="G47" s="119"/>
      <c r="H47" s="119"/>
      <c r="I47" s="119"/>
      <c r="J47" s="119"/>
      <c r="K47" s="119"/>
      <c r="L47" s="119"/>
      <c r="M47" s="119"/>
      <c r="O47" s="112" t="n">
        <f aca="false">INDEX(CV1CF,$A47,1)</f>
        <v>0</v>
      </c>
      <c r="P47" s="119"/>
      <c r="Q47" s="119"/>
      <c r="R47" s="119"/>
      <c r="S47" s="119"/>
      <c r="T47" s="119"/>
      <c r="U47" s="119"/>
      <c r="V47" s="119"/>
      <c r="W47" s="119"/>
      <c r="X47" s="119"/>
      <c r="Y47" s="119"/>
      <c r="Z47" s="119"/>
    </row>
    <row r="48" customFormat="false" ht="15" hidden="false" customHeight="false" outlineLevel="0" collapsed="false">
      <c r="A48" s="53" t="n">
        <v>43</v>
      </c>
      <c r="B48" s="112" t="n">
        <f aca="false">INDEX(CV1SF,$A48,1)</f>
        <v>0</v>
      </c>
      <c r="C48" s="119"/>
      <c r="D48" s="119"/>
      <c r="E48" s="119"/>
      <c r="F48" s="119"/>
      <c r="G48" s="119"/>
      <c r="H48" s="119"/>
      <c r="I48" s="119"/>
      <c r="J48" s="119"/>
      <c r="K48" s="119"/>
      <c r="L48" s="119"/>
      <c r="M48" s="119"/>
      <c r="O48" s="112" t="n">
        <f aca="false">INDEX(CV1CF,$A48,1)</f>
        <v>0</v>
      </c>
      <c r="P48" s="119"/>
      <c r="Q48" s="119"/>
      <c r="R48" s="119"/>
      <c r="S48" s="119"/>
      <c r="T48" s="119"/>
      <c r="U48" s="119"/>
      <c r="V48" s="119"/>
      <c r="W48" s="119"/>
      <c r="X48" s="119"/>
      <c r="Y48" s="119"/>
      <c r="Z48" s="119"/>
    </row>
    <row r="49" customFormat="false" ht="15" hidden="false" customHeight="false" outlineLevel="0" collapsed="false">
      <c r="A49" s="53" t="n">
        <v>44</v>
      </c>
      <c r="B49" s="112" t="n">
        <f aca="false">INDEX(CV1SF,$A49,1)</f>
        <v>0</v>
      </c>
      <c r="C49" s="119"/>
      <c r="D49" s="119"/>
      <c r="E49" s="119"/>
      <c r="F49" s="119"/>
      <c r="G49" s="119"/>
      <c r="H49" s="119"/>
      <c r="I49" s="119"/>
      <c r="J49" s="119"/>
      <c r="K49" s="119"/>
      <c r="L49" s="119"/>
      <c r="M49" s="119"/>
      <c r="O49" s="112" t="n">
        <f aca="false">INDEX(CV1CF,$A49,1)</f>
        <v>0</v>
      </c>
      <c r="P49" s="119"/>
      <c r="Q49" s="119"/>
      <c r="R49" s="119"/>
      <c r="S49" s="119"/>
      <c r="T49" s="119"/>
      <c r="U49" s="119"/>
      <c r="V49" s="119"/>
      <c r="W49" s="119"/>
      <c r="X49" s="119"/>
      <c r="Y49" s="119"/>
      <c r="Z49" s="119"/>
    </row>
    <row r="50" customFormat="false" ht="15" hidden="false" customHeight="false" outlineLevel="0" collapsed="false">
      <c r="A50" s="53" t="n">
        <v>45</v>
      </c>
      <c r="B50" s="112" t="n">
        <f aca="false">INDEX(CV1SF,$A50,1)</f>
        <v>0</v>
      </c>
      <c r="C50" s="119"/>
      <c r="D50" s="119"/>
      <c r="E50" s="119"/>
      <c r="F50" s="119"/>
      <c r="G50" s="119"/>
      <c r="H50" s="119"/>
      <c r="I50" s="119"/>
      <c r="J50" s="119"/>
      <c r="K50" s="119"/>
      <c r="L50" s="119"/>
      <c r="M50" s="119"/>
      <c r="O50" s="112" t="n">
        <f aca="false">INDEX(CV1CF,$A50,1)</f>
        <v>0</v>
      </c>
      <c r="P50" s="119"/>
      <c r="Q50" s="119"/>
      <c r="R50" s="119"/>
      <c r="S50" s="119"/>
      <c r="T50" s="119"/>
      <c r="U50" s="119"/>
      <c r="V50" s="119"/>
      <c r="W50" s="119"/>
      <c r="X50" s="119"/>
      <c r="Y50" s="119"/>
      <c r="Z50" s="119"/>
    </row>
    <row r="51" customFormat="false" ht="15" hidden="false" customHeight="false" outlineLevel="0" collapsed="false">
      <c r="A51" s="53" t="n">
        <v>46</v>
      </c>
      <c r="B51" s="112" t="n">
        <f aca="false">INDEX(CV1SF,$A51,1)</f>
        <v>0</v>
      </c>
      <c r="C51" s="119"/>
      <c r="D51" s="119"/>
      <c r="E51" s="119"/>
      <c r="F51" s="119"/>
      <c r="G51" s="119"/>
      <c r="H51" s="119"/>
      <c r="I51" s="119"/>
      <c r="J51" s="119"/>
      <c r="K51" s="119"/>
      <c r="L51" s="119"/>
      <c r="M51" s="119"/>
      <c r="O51" s="112" t="n">
        <f aca="false">INDEX(CV1CF,$A51,1)</f>
        <v>0</v>
      </c>
      <c r="P51" s="119"/>
      <c r="Q51" s="119"/>
      <c r="R51" s="119"/>
      <c r="S51" s="119"/>
      <c r="T51" s="119"/>
      <c r="U51" s="119"/>
      <c r="V51" s="119"/>
      <c r="W51" s="119"/>
      <c r="X51" s="119"/>
      <c r="Y51" s="119"/>
      <c r="Z51" s="119"/>
    </row>
    <row r="52" customFormat="false" ht="15" hidden="false" customHeight="false" outlineLevel="0" collapsed="false">
      <c r="A52" s="53" t="n">
        <v>47</v>
      </c>
      <c r="B52" s="112" t="n">
        <f aca="false">INDEX(CV1SF,$A52,1)</f>
        <v>0</v>
      </c>
      <c r="C52" s="119"/>
      <c r="D52" s="119"/>
      <c r="E52" s="119"/>
      <c r="F52" s="119"/>
      <c r="G52" s="119"/>
      <c r="H52" s="119"/>
      <c r="I52" s="119"/>
      <c r="J52" s="119"/>
      <c r="K52" s="119"/>
      <c r="L52" s="119"/>
      <c r="M52" s="119"/>
      <c r="O52" s="112" t="n">
        <f aca="false" t="array" ref="O52:O52">INDEX(CV1CF,$A52,1)</f>
        <v>0</v>
      </c>
      <c r="P52" s="119"/>
      <c r="Q52" s="119"/>
      <c r="R52" s="119"/>
      <c r="S52" s="119"/>
      <c r="T52" s="119"/>
      <c r="U52" s="119"/>
      <c r="V52" s="119"/>
      <c r="W52" s="119"/>
      <c r="X52" s="119"/>
      <c r="Y52" s="119"/>
      <c r="Z52" s="119"/>
    </row>
    <row r="53" customFormat="false" ht="15" hidden="false" customHeight="false" outlineLevel="0" collapsed="false">
      <c r="A53" s="53" t="n">
        <v>48</v>
      </c>
      <c r="B53" s="112" t="n">
        <f aca="false">INDEX(CV1SF,$A53,1)</f>
        <v>0</v>
      </c>
      <c r="C53" s="119"/>
      <c r="D53" s="119"/>
      <c r="E53" s="119"/>
      <c r="F53" s="119"/>
      <c r="G53" s="119"/>
      <c r="H53" s="119"/>
      <c r="I53" s="119"/>
      <c r="J53" s="119"/>
      <c r="K53" s="119"/>
      <c r="L53" s="119"/>
      <c r="M53" s="119"/>
      <c r="O53" s="112" t="n">
        <f aca="false" t="array" ref="O53:O53">INDEX(CV1CF,$A53,1)</f>
        <v>0</v>
      </c>
      <c r="P53" s="119"/>
      <c r="Q53" s="119"/>
      <c r="R53" s="119"/>
      <c r="S53" s="119"/>
      <c r="T53" s="119"/>
      <c r="U53" s="119"/>
      <c r="V53" s="119"/>
      <c r="W53" s="119"/>
      <c r="X53" s="119"/>
      <c r="Y53" s="119"/>
      <c r="Z53" s="119"/>
    </row>
    <row r="54" customFormat="false" ht="15" hidden="false" customHeight="false" outlineLevel="0" collapsed="false">
      <c r="A54" s="53" t="n">
        <v>49</v>
      </c>
      <c r="B54" s="112" t="n">
        <f aca="false">INDEX(CV1SF,$A54,1)</f>
        <v>0</v>
      </c>
      <c r="C54" s="119"/>
      <c r="D54" s="119"/>
      <c r="E54" s="119"/>
      <c r="F54" s="119"/>
      <c r="G54" s="119"/>
      <c r="H54" s="119"/>
      <c r="I54" s="119"/>
      <c r="J54" s="119"/>
      <c r="K54" s="119"/>
      <c r="L54" s="119"/>
      <c r="M54" s="119"/>
      <c r="O54" s="112" t="n">
        <f aca="false" t="array" ref="O54:O54">INDEX(CV1CF,$A54,1)</f>
        <v>0</v>
      </c>
      <c r="P54" s="119"/>
      <c r="Q54" s="119"/>
      <c r="R54" s="119"/>
      <c r="S54" s="119"/>
      <c r="T54" s="119"/>
      <c r="U54" s="119"/>
      <c r="V54" s="119"/>
      <c r="W54" s="119"/>
      <c r="X54" s="119"/>
      <c r="Y54" s="119"/>
      <c r="Z54" s="119"/>
    </row>
    <row r="55" customFormat="false" ht="15" hidden="false" customHeight="false" outlineLevel="0" collapsed="false">
      <c r="A55" s="53" t="n">
        <v>50</v>
      </c>
      <c r="B55" s="112" t="n">
        <f aca="false">INDEX(CV1SF,$A55,1)</f>
        <v>0</v>
      </c>
      <c r="C55" s="119"/>
      <c r="D55" s="119"/>
      <c r="E55" s="119"/>
      <c r="F55" s="119"/>
      <c r="G55" s="119"/>
      <c r="H55" s="119"/>
      <c r="I55" s="119"/>
      <c r="J55" s="119"/>
      <c r="K55" s="119"/>
      <c r="L55" s="119"/>
      <c r="M55" s="119"/>
      <c r="O55" s="112" t="n">
        <f aca="false" t="array" ref="O55:O55">INDEX(CV1CF,$A55,1)</f>
        <v>0</v>
      </c>
      <c r="P55" s="119"/>
      <c r="Q55" s="119"/>
      <c r="R55" s="119"/>
      <c r="S55" s="119"/>
      <c r="T55" s="119"/>
      <c r="U55" s="119"/>
      <c r="V55" s="119"/>
      <c r="W55" s="119"/>
      <c r="X55" s="119"/>
      <c r="Y55" s="119"/>
      <c r="Z55" s="119"/>
    </row>
    <row r="59" customFormat="false" ht="15" hidden="false" customHeight="false" outlineLevel="0" collapsed="false">
      <c r="B59" s="71" t="str">
        <f aca="false">Fechas!$C$59</f>
        <v>2º ÉPOCA: CICLOS LARGOS E INTERMEDIOS SIN FUNG.</v>
      </c>
      <c r="C59" s="72"/>
      <c r="D59" s="72"/>
      <c r="E59" s="72"/>
      <c r="F59" s="72"/>
      <c r="G59" s="72"/>
      <c r="H59" s="72"/>
      <c r="I59" s="72"/>
      <c r="J59" s="72"/>
      <c r="K59" s="72"/>
      <c r="L59" s="72"/>
      <c r="M59" s="73"/>
      <c r="O59" s="122" t="str">
        <f aca="false">Fechas!$K$59</f>
        <v>2º ÉPOCA: CICLOS LARGOS E INTERMEDIOS CON FUNG.</v>
      </c>
      <c r="P59" s="75"/>
      <c r="Q59" s="75"/>
      <c r="R59" s="75"/>
      <c r="S59" s="75"/>
      <c r="T59" s="75"/>
      <c r="U59" s="75"/>
      <c r="V59" s="75"/>
      <c r="W59" s="75"/>
      <c r="X59" s="75"/>
      <c r="Y59" s="75"/>
      <c r="Z59" s="76"/>
    </row>
    <row r="60" customFormat="false" ht="30" hidden="false" customHeight="true" outlineLevel="0" collapsed="false">
      <c r="B60" s="52" t="str">
        <f aca="false">B$5</f>
        <v>Cultivar</v>
      </c>
      <c r="C60" s="52" t="str">
        <f aca="false">C$5</f>
        <v>Roya de la hoja</v>
      </c>
      <c r="D60" s="52" t="str">
        <f aca="false">D$5</f>
        <v>Roya del tallo</v>
      </c>
      <c r="E60" s="52" t="str">
        <f aca="false">E$5</f>
        <v>Roya estriada</v>
      </c>
      <c r="F60" s="52" t="str">
        <f aca="false">F$5</f>
        <v>Septoriosis de la hoja</v>
      </c>
      <c r="G60" s="52" t="str">
        <f aca="false">G$5</f>
        <v>Mancha amarilla</v>
      </c>
      <c r="H60" s="52" t="str">
        <f aca="false">H$5</f>
        <v>Fusariosis de la espiga</v>
      </c>
      <c r="I60" s="52" t="str">
        <f aca="false">I$5</f>
        <v>Tizón bacteriano</v>
      </c>
      <c r="J60" s="52" t="str">
        <f aca="false">J$5</f>
        <v>Estría bacteriana</v>
      </c>
      <c r="K60" s="52" t="str">
        <f aca="false">K$5</f>
        <v>Oidio</v>
      </c>
      <c r="L60" s="52" t="str">
        <f aca="false">L$5</f>
        <v>Plagas</v>
      </c>
      <c r="M60" s="52" t="s">
        <v>206</v>
      </c>
      <c r="O60" s="52" t="str">
        <f aca="false">O$5</f>
        <v>Cultivar</v>
      </c>
      <c r="P60" s="52" t="str">
        <f aca="false">P$5</f>
        <v>Roya de la hoja</v>
      </c>
      <c r="Q60" s="52" t="str">
        <f aca="false">Q$5</f>
        <v>Roya del tallo</v>
      </c>
      <c r="R60" s="52" t="str">
        <f aca="false">R$5</f>
        <v>Roya estriada</v>
      </c>
      <c r="S60" s="52" t="str">
        <f aca="false">S$5</f>
        <v>Septoriosis de la hoja</v>
      </c>
      <c r="T60" s="52" t="str">
        <f aca="false">T$5</f>
        <v>Mancha amarilla</v>
      </c>
      <c r="U60" s="52" t="str">
        <f aca="false">U$5</f>
        <v>Fusariosis de la espiga</v>
      </c>
      <c r="V60" s="52" t="str">
        <f aca="false">V$5</f>
        <v>Tizón bacteriano</v>
      </c>
      <c r="W60" s="52" t="str">
        <f aca="false">W$5</f>
        <v>Estría bacteriana</v>
      </c>
      <c r="X60" s="52" t="str">
        <f aca="false">X$5</f>
        <v>Oidio</v>
      </c>
      <c r="Y60" s="52" t="str">
        <f aca="false">Y$5</f>
        <v>Plagas</v>
      </c>
      <c r="Z60" s="52" t="s">
        <v>206</v>
      </c>
    </row>
    <row r="61" customFormat="false" ht="15" hidden="false" customHeight="false" outlineLevel="0" collapsed="false">
      <c r="A61" s="53" t="n">
        <v>1</v>
      </c>
      <c r="B61" s="112" t="str">
        <f aca="false" t="array" ref="B61:B61">INDEX(CV2SF,$A61,1)</f>
        <v>ACA 602</v>
      </c>
      <c r="C61" s="141"/>
      <c r="D61" s="140"/>
      <c r="E61" s="140"/>
      <c r="F61" s="52"/>
      <c r="G61" s="52"/>
      <c r="H61" s="52"/>
      <c r="I61" s="52"/>
      <c r="J61" s="52"/>
      <c r="K61" s="52"/>
      <c r="L61" s="52"/>
      <c r="M61" s="54"/>
      <c r="O61" s="112" t="str">
        <f aca="false" t="array" ref="O61:O61">INDEX(CV2CF,$A61,1)</f>
        <v>ACA 602</v>
      </c>
      <c r="P61" s="52"/>
      <c r="Q61" s="52"/>
      <c r="R61" s="52"/>
      <c r="S61" s="52"/>
      <c r="T61" s="52"/>
      <c r="U61" s="52"/>
      <c r="V61" s="52"/>
      <c r="W61" s="52"/>
      <c r="X61" s="52"/>
      <c r="Y61" s="52"/>
      <c r="Z61" s="54"/>
    </row>
    <row r="62" customFormat="false" ht="15" hidden="false" customHeight="false" outlineLevel="0" collapsed="false">
      <c r="A62" s="53" t="n">
        <v>2</v>
      </c>
      <c r="B62" s="112" t="str">
        <f aca="false" t="array" ref="B62:B62">INDEX(CV2SF,$A62,1)</f>
        <v>ACA 604</v>
      </c>
      <c r="C62" s="139"/>
      <c r="D62" s="114"/>
      <c r="E62" s="114"/>
      <c r="F62" s="54"/>
      <c r="G62" s="54"/>
      <c r="H62" s="54"/>
      <c r="I62" s="54"/>
      <c r="J62" s="52"/>
      <c r="K62" s="52"/>
      <c r="L62" s="52"/>
      <c r="M62" s="54"/>
      <c r="O62" s="112" t="str">
        <f aca="false" t="array" ref="O62:O62">INDEX(CV2CF,$A62,1)</f>
        <v>ACA 604</v>
      </c>
      <c r="P62" s="54"/>
      <c r="Q62" s="54"/>
      <c r="R62" s="54"/>
      <c r="S62" s="54"/>
      <c r="T62" s="54"/>
      <c r="U62" s="54"/>
      <c r="V62" s="54"/>
      <c r="W62" s="52"/>
      <c r="X62" s="52"/>
      <c r="Y62" s="52"/>
      <c r="Z62" s="54"/>
    </row>
    <row r="63" customFormat="false" ht="15" hidden="false" customHeight="false" outlineLevel="0" collapsed="false">
      <c r="A63" s="53" t="n">
        <v>3</v>
      </c>
      <c r="B63" s="112" t="str">
        <f aca="false" t="array" ref="B63:B63">INDEX(CV2SF,$A63,1)</f>
        <v> SAUCE</v>
      </c>
      <c r="C63" s="139"/>
      <c r="D63" s="114"/>
      <c r="E63" s="114"/>
      <c r="F63" s="54"/>
      <c r="G63" s="54"/>
      <c r="H63" s="54"/>
      <c r="I63" s="54"/>
      <c r="J63" s="52"/>
      <c r="K63" s="52"/>
      <c r="L63" s="52"/>
      <c r="M63" s="54"/>
      <c r="O63" s="112" t="str">
        <f aca="false" t="array" ref="O63:O63">INDEX(CV2CF,$A63,1)</f>
        <v> SAUCE</v>
      </c>
      <c r="P63" s="54"/>
      <c r="Q63" s="54"/>
      <c r="R63" s="54"/>
      <c r="S63" s="54"/>
      <c r="T63" s="54"/>
      <c r="U63" s="54"/>
      <c r="V63" s="54"/>
      <c r="W63" s="52"/>
      <c r="X63" s="52"/>
      <c r="Y63" s="52"/>
      <c r="Z63" s="54"/>
    </row>
    <row r="64" customFormat="false" ht="15" hidden="false" customHeight="false" outlineLevel="0" collapsed="false">
      <c r="A64" s="53" t="n">
        <v>4</v>
      </c>
      <c r="B64" s="112" t="str">
        <f aca="false" t="array" ref="B64:B64">INDEX(CV2SF,$A64,1)</f>
        <v>GUAYABO</v>
      </c>
      <c r="C64" s="139"/>
      <c r="D64" s="114"/>
      <c r="E64" s="114"/>
      <c r="F64" s="54"/>
      <c r="G64" s="54"/>
      <c r="H64" s="54"/>
      <c r="I64" s="54"/>
      <c r="J64" s="52"/>
      <c r="K64" s="52"/>
      <c r="L64" s="52"/>
      <c r="M64" s="54"/>
      <c r="O64" s="112" t="str">
        <f aca="false" t="array" ref="O64:O64">INDEX(CV2CF,$A64,1)</f>
        <v>GUAYABO</v>
      </c>
      <c r="P64" s="54"/>
      <c r="Q64" s="54"/>
      <c r="R64" s="54"/>
      <c r="S64" s="54"/>
      <c r="T64" s="54"/>
      <c r="U64" s="54"/>
      <c r="V64" s="54"/>
      <c r="W64" s="52"/>
      <c r="X64" s="52"/>
      <c r="Y64" s="52"/>
      <c r="Z64" s="54"/>
    </row>
    <row r="65" customFormat="false" ht="15" hidden="false" customHeight="false" outlineLevel="0" collapsed="false">
      <c r="A65" s="53" t="n">
        <v>5</v>
      </c>
      <c r="B65" s="112" t="str">
        <f aca="false" t="array" ref="B65:B65">INDEX(CV2SF,$A65,1)</f>
        <v>Klein Cien años</v>
      </c>
      <c r="C65" s="139"/>
      <c r="D65" s="114"/>
      <c r="E65" s="114"/>
      <c r="F65" s="54"/>
      <c r="G65" s="54"/>
      <c r="H65" s="54"/>
      <c r="I65" s="54"/>
      <c r="J65" s="52"/>
      <c r="K65" s="52"/>
      <c r="L65" s="52"/>
      <c r="M65" s="54"/>
      <c r="O65" s="112" t="str">
        <f aca="false" t="array" ref="O65:O65">INDEX(CV2CF,$A65,1)</f>
        <v>Klein Cien años</v>
      </c>
      <c r="P65" s="54"/>
      <c r="Q65" s="54"/>
      <c r="R65" s="54"/>
      <c r="S65" s="54"/>
      <c r="T65" s="54"/>
      <c r="U65" s="54"/>
      <c r="V65" s="54"/>
      <c r="W65" s="52"/>
      <c r="X65" s="52"/>
      <c r="Y65" s="52"/>
      <c r="Z65" s="54"/>
    </row>
    <row r="66" customFormat="false" ht="15" hidden="false" customHeight="false" outlineLevel="0" collapsed="false">
      <c r="A66" s="53" t="n">
        <v>6</v>
      </c>
      <c r="B66" s="112" t="str">
        <f aca="false" t="array" ref="B66:B66">INDEX(CV2SF,$A66,1)</f>
        <v>Klein Geminis</v>
      </c>
      <c r="C66" s="139"/>
      <c r="D66" s="114"/>
      <c r="E66" s="114"/>
      <c r="F66" s="54"/>
      <c r="G66" s="54"/>
      <c r="H66" s="54"/>
      <c r="I66" s="54"/>
      <c r="J66" s="52"/>
      <c r="K66" s="52"/>
      <c r="L66" s="52"/>
      <c r="M66" s="54"/>
      <c r="O66" s="112" t="str">
        <f aca="false" t="array" ref="O66:O66">INDEX(CV2CF,$A66,1)</f>
        <v>Klein Geminis</v>
      </c>
      <c r="P66" s="54"/>
      <c r="Q66" s="54"/>
      <c r="R66" s="54"/>
      <c r="S66" s="54"/>
      <c r="T66" s="54"/>
      <c r="U66" s="54"/>
      <c r="V66" s="54"/>
      <c r="W66" s="52"/>
      <c r="X66" s="52"/>
      <c r="Y66" s="52"/>
      <c r="Z66" s="54"/>
    </row>
    <row r="67" customFormat="false" ht="15" hidden="false" customHeight="false" outlineLevel="0" collapsed="false">
      <c r="A67" s="53" t="n">
        <v>7</v>
      </c>
      <c r="B67" s="112" t="str">
        <f aca="false" t="array" ref="B67:B67">INDEX(CV2SF,$A67,1)</f>
        <v>Klein Minerva</v>
      </c>
      <c r="C67" s="139"/>
      <c r="D67" s="114"/>
      <c r="E67" s="114"/>
      <c r="F67" s="54"/>
      <c r="G67" s="54"/>
      <c r="H67" s="54"/>
      <c r="I67" s="54"/>
      <c r="J67" s="52"/>
      <c r="K67" s="52"/>
      <c r="L67" s="52"/>
      <c r="M67" s="54"/>
      <c r="O67" s="112" t="str">
        <f aca="false" t="array" ref="O67:O67">INDEX(CV2CF,$A67,1)</f>
        <v>Klein Minerva</v>
      </c>
      <c r="P67" s="54"/>
      <c r="Q67" s="54"/>
      <c r="R67" s="54"/>
      <c r="S67" s="54"/>
      <c r="T67" s="54"/>
      <c r="U67" s="54"/>
      <c r="V67" s="54"/>
      <c r="W67" s="52"/>
      <c r="X67" s="52"/>
      <c r="Y67" s="52"/>
      <c r="Z67" s="54"/>
    </row>
    <row r="68" customFormat="false" ht="15" hidden="false" customHeight="false" outlineLevel="0" collapsed="false">
      <c r="A68" s="53" t="n">
        <v>8</v>
      </c>
      <c r="B68" s="112" t="n">
        <f aca="false">INDEX(CV2SF,$A68,1)</f>
        <v>0</v>
      </c>
      <c r="C68" s="139"/>
      <c r="D68" s="114"/>
      <c r="E68" s="114"/>
      <c r="F68" s="54"/>
      <c r="G68" s="54"/>
      <c r="H68" s="54"/>
      <c r="I68" s="54"/>
      <c r="J68" s="52"/>
      <c r="K68" s="52"/>
      <c r="L68" s="52"/>
      <c r="M68" s="54"/>
      <c r="O68" s="112" t="n">
        <f aca="false" t="array" ref="O68:O68">INDEX(CV2CF,$A68,1)</f>
        <v>0</v>
      </c>
      <c r="P68" s="54"/>
      <c r="Q68" s="54"/>
      <c r="R68" s="54"/>
      <c r="S68" s="54"/>
      <c r="T68" s="54"/>
      <c r="U68" s="54"/>
      <c r="V68" s="54"/>
      <c r="W68" s="52"/>
      <c r="X68" s="52"/>
      <c r="Y68" s="52"/>
      <c r="Z68" s="54"/>
    </row>
    <row r="69" customFormat="false" ht="15" hidden="false" customHeight="false" outlineLevel="0" collapsed="false">
      <c r="A69" s="53" t="n">
        <v>9</v>
      </c>
      <c r="B69" s="112" t="n">
        <f aca="false">INDEX(CV2SF,$A69,1)</f>
        <v>0</v>
      </c>
      <c r="C69" s="139"/>
      <c r="D69" s="114"/>
      <c r="E69" s="114"/>
      <c r="F69" s="54"/>
      <c r="G69" s="54"/>
      <c r="H69" s="54"/>
      <c r="I69" s="54"/>
      <c r="J69" s="52"/>
      <c r="K69" s="52"/>
      <c r="L69" s="52"/>
      <c r="M69" s="54"/>
      <c r="O69" s="112" t="n">
        <f aca="false" t="array" ref="O69:O69">INDEX(CV2CF,$A69,1)</f>
        <v>0</v>
      </c>
      <c r="P69" s="54"/>
      <c r="Q69" s="54"/>
      <c r="R69" s="54"/>
      <c r="S69" s="54"/>
      <c r="T69" s="54"/>
      <c r="U69" s="54"/>
      <c r="V69" s="54"/>
      <c r="W69" s="52"/>
      <c r="X69" s="52"/>
      <c r="Y69" s="52"/>
      <c r="Z69" s="54"/>
    </row>
    <row r="70" customFormat="false" ht="15" hidden="false" customHeight="false" outlineLevel="0" collapsed="false">
      <c r="A70" s="53" t="n">
        <v>10</v>
      </c>
      <c r="B70" s="112" t="n">
        <f aca="false">INDEX(CV2SF,$A70,1)</f>
        <v>0</v>
      </c>
      <c r="C70" s="139"/>
      <c r="D70" s="114"/>
      <c r="E70" s="114"/>
      <c r="F70" s="54"/>
      <c r="G70" s="54"/>
      <c r="H70" s="54"/>
      <c r="I70" s="54"/>
      <c r="J70" s="52"/>
      <c r="K70" s="52"/>
      <c r="L70" s="52"/>
      <c r="M70" s="54"/>
      <c r="O70" s="112" t="n">
        <f aca="false" t="array" ref="O70:O70">INDEX(CV2CF,$A70,1)</f>
        <v>0</v>
      </c>
      <c r="P70" s="54"/>
      <c r="Q70" s="54"/>
      <c r="R70" s="54"/>
      <c r="S70" s="54"/>
      <c r="T70" s="54"/>
      <c r="U70" s="54"/>
      <c r="V70" s="54"/>
      <c r="W70" s="52"/>
      <c r="X70" s="52"/>
      <c r="Y70" s="52"/>
      <c r="Z70" s="54"/>
    </row>
    <row r="71" customFormat="false" ht="15" hidden="false" customHeight="false" outlineLevel="0" collapsed="false">
      <c r="A71" s="53" t="n">
        <v>11</v>
      </c>
      <c r="B71" s="112" t="n">
        <f aca="false">INDEX(CV2SF,$A71,1)</f>
        <v>0</v>
      </c>
      <c r="C71" s="139"/>
      <c r="D71" s="114"/>
      <c r="E71" s="114"/>
      <c r="F71" s="54"/>
      <c r="G71" s="54"/>
      <c r="H71" s="54"/>
      <c r="I71" s="54"/>
      <c r="J71" s="52"/>
      <c r="K71" s="52"/>
      <c r="L71" s="52"/>
      <c r="M71" s="54"/>
      <c r="O71" s="112" t="n">
        <f aca="false" t="array" ref="O71:O71">INDEX(CV2CF,$A71,1)</f>
        <v>0</v>
      </c>
      <c r="P71" s="54"/>
      <c r="Q71" s="54"/>
      <c r="R71" s="54"/>
      <c r="S71" s="54"/>
      <c r="T71" s="54"/>
      <c r="U71" s="54"/>
      <c r="V71" s="54"/>
      <c r="W71" s="52"/>
      <c r="X71" s="52"/>
      <c r="Y71" s="52"/>
      <c r="Z71" s="54"/>
    </row>
    <row r="72" customFormat="false" ht="15" hidden="false" customHeight="false" outlineLevel="0" collapsed="false">
      <c r="A72" s="53" t="n">
        <v>12</v>
      </c>
      <c r="B72" s="112" t="n">
        <f aca="false">INDEX(CV2SF,$A72,1)</f>
        <v>0</v>
      </c>
      <c r="C72" s="139"/>
      <c r="D72" s="114"/>
      <c r="E72" s="114"/>
      <c r="F72" s="54"/>
      <c r="G72" s="54"/>
      <c r="H72" s="54"/>
      <c r="I72" s="54"/>
      <c r="J72" s="52"/>
      <c r="K72" s="52"/>
      <c r="L72" s="52"/>
      <c r="M72" s="54"/>
      <c r="O72" s="112" t="n">
        <f aca="false" t="array" ref="O72:O72">INDEX(CV2CF,$A72,1)</f>
        <v>0</v>
      </c>
      <c r="P72" s="54"/>
      <c r="Q72" s="54"/>
      <c r="R72" s="54"/>
      <c r="S72" s="54"/>
      <c r="T72" s="54"/>
      <c r="U72" s="54"/>
      <c r="V72" s="54"/>
      <c r="W72" s="52"/>
      <c r="X72" s="52"/>
      <c r="Y72" s="52"/>
      <c r="Z72" s="54"/>
    </row>
    <row r="73" customFormat="false" ht="15" hidden="false" customHeight="false" outlineLevel="0" collapsed="false">
      <c r="A73" s="53" t="n">
        <v>13</v>
      </c>
      <c r="B73" s="112" t="n">
        <f aca="false">INDEX(CV2SF,$A73,1)</f>
        <v>0</v>
      </c>
      <c r="C73" s="139"/>
      <c r="D73" s="114"/>
      <c r="E73" s="114"/>
      <c r="F73" s="54"/>
      <c r="G73" s="54"/>
      <c r="H73" s="54"/>
      <c r="I73" s="54"/>
      <c r="J73" s="52"/>
      <c r="K73" s="52"/>
      <c r="L73" s="52"/>
      <c r="M73" s="54"/>
      <c r="O73" s="112" t="n">
        <f aca="false" t="array" ref="O73:O73">INDEX(CV2CF,$A73,1)</f>
        <v>0</v>
      </c>
      <c r="P73" s="54"/>
      <c r="Q73" s="54"/>
      <c r="R73" s="54"/>
      <c r="S73" s="54"/>
      <c r="T73" s="54"/>
      <c r="U73" s="54"/>
      <c r="V73" s="54"/>
      <c r="W73" s="52"/>
      <c r="X73" s="52"/>
      <c r="Y73" s="52"/>
      <c r="Z73" s="54"/>
    </row>
    <row r="74" customFormat="false" ht="15" hidden="false" customHeight="false" outlineLevel="0" collapsed="false">
      <c r="A74" s="53" t="n">
        <v>14</v>
      </c>
      <c r="B74" s="112" t="n">
        <f aca="false">INDEX(CV2SF,$A74,1)</f>
        <v>0</v>
      </c>
      <c r="C74" s="139"/>
      <c r="D74" s="114"/>
      <c r="E74" s="114"/>
      <c r="F74" s="54"/>
      <c r="G74" s="54"/>
      <c r="H74" s="54"/>
      <c r="I74" s="54"/>
      <c r="J74" s="52"/>
      <c r="K74" s="52"/>
      <c r="L74" s="52"/>
      <c r="M74" s="54"/>
      <c r="O74" s="112" t="n">
        <f aca="false" t="array" ref="O74:O74">INDEX(CV2CF,$A74,1)</f>
        <v>0</v>
      </c>
      <c r="P74" s="54"/>
      <c r="Q74" s="54"/>
      <c r="R74" s="54"/>
      <c r="S74" s="54"/>
      <c r="T74" s="54"/>
      <c r="U74" s="54"/>
      <c r="V74" s="54"/>
      <c r="W74" s="52"/>
      <c r="X74" s="52"/>
      <c r="Y74" s="52"/>
      <c r="Z74" s="54"/>
    </row>
    <row r="75" customFormat="false" ht="15" hidden="false" customHeight="false" outlineLevel="0" collapsed="false">
      <c r="A75" s="53" t="n">
        <v>15</v>
      </c>
      <c r="B75" s="112" t="n">
        <f aca="false">INDEX(CV2SF,$A75,1)</f>
        <v>0</v>
      </c>
      <c r="C75" s="139"/>
      <c r="D75" s="114"/>
      <c r="E75" s="114"/>
      <c r="F75" s="54"/>
      <c r="G75" s="54"/>
      <c r="H75" s="54"/>
      <c r="I75" s="54"/>
      <c r="J75" s="52"/>
      <c r="K75" s="52"/>
      <c r="L75" s="52"/>
      <c r="M75" s="54"/>
      <c r="O75" s="112" t="n">
        <f aca="false" t="array" ref="O75:O75">INDEX(CV2CF,$A75,1)</f>
        <v>0</v>
      </c>
      <c r="P75" s="54"/>
      <c r="Q75" s="54"/>
      <c r="R75" s="54"/>
      <c r="S75" s="54"/>
      <c r="T75" s="54"/>
      <c r="U75" s="54"/>
      <c r="V75" s="54"/>
      <c r="W75" s="52"/>
      <c r="X75" s="52"/>
      <c r="Y75" s="52"/>
      <c r="Z75" s="54"/>
    </row>
    <row r="76" customFormat="false" ht="15" hidden="false" customHeight="false" outlineLevel="0" collapsed="false">
      <c r="A76" s="53" t="n">
        <v>16</v>
      </c>
      <c r="B76" s="112" t="n">
        <f aca="false">INDEX(CV2SF,$A76,1)</f>
        <v>0</v>
      </c>
      <c r="C76" s="139"/>
      <c r="D76" s="114"/>
      <c r="E76" s="114"/>
      <c r="F76" s="54"/>
      <c r="G76" s="54"/>
      <c r="H76" s="54"/>
      <c r="I76" s="54"/>
      <c r="J76" s="52"/>
      <c r="K76" s="52"/>
      <c r="L76" s="52"/>
      <c r="M76" s="54"/>
      <c r="O76" s="112" t="n">
        <f aca="false" t="array" ref="O76:O76">INDEX(CV2CF,$A76,1)</f>
        <v>0</v>
      </c>
      <c r="P76" s="54"/>
      <c r="Q76" s="54"/>
      <c r="R76" s="54"/>
      <c r="S76" s="54"/>
      <c r="T76" s="54"/>
      <c r="U76" s="54"/>
      <c r="V76" s="54"/>
      <c r="W76" s="52"/>
      <c r="X76" s="52"/>
      <c r="Y76" s="52"/>
      <c r="Z76" s="54"/>
    </row>
    <row r="77" customFormat="false" ht="15" hidden="false" customHeight="false" outlineLevel="0" collapsed="false">
      <c r="A77" s="53" t="n">
        <v>17</v>
      </c>
      <c r="B77" s="112" t="n">
        <f aca="false">INDEX(CV2SF,$A77,1)</f>
        <v>0</v>
      </c>
      <c r="C77" s="139"/>
      <c r="D77" s="114"/>
      <c r="E77" s="114"/>
      <c r="F77" s="54"/>
      <c r="G77" s="54"/>
      <c r="H77" s="54"/>
      <c r="I77" s="54"/>
      <c r="J77" s="52"/>
      <c r="K77" s="52"/>
      <c r="L77" s="52"/>
      <c r="M77" s="54"/>
      <c r="O77" s="112" t="n">
        <f aca="false" t="array" ref="O77:O77">INDEX(CV2CF,$A77,1)</f>
        <v>0</v>
      </c>
      <c r="P77" s="54"/>
      <c r="Q77" s="54"/>
      <c r="R77" s="54"/>
      <c r="S77" s="54"/>
      <c r="T77" s="54"/>
      <c r="U77" s="54"/>
      <c r="V77" s="54"/>
      <c r="W77" s="52"/>
      <c r="X77" s="52"/>
      <c r="Y77" s="52"/>
      <c r="Z77" s="54"/>
    </row>
    <row r="78" customFormat="false" ht="15" hidden="false" customHeight="false" outlineLevel="0" collapsed="false">
      <c r="A78" s="53" t="n">
        <v>18</v>
      </c>
      <c r="B78" s="112" t="n">
        <f aca="false">INDEX(CV2SF,$A78,1)</f>
        <v>0</v>
      </c>
      <c r="C78" s="139"/>
      <c r="D78" s="114"/>
      <c r="E78" s="114"/>
      <c r="F78" s="54"/>
      <c r="G78" s="54"/>
      <c r="H78" s="54"/>
      <c r="I78" s="54"/>
      <c r="J78" s="52"/>
      <c r="K78" s="52"/>
      <c r="L78" s="52"/>
      <c r="M78" s="54"/>
      <c r="O78" s="112" t="n">
        <f aca="false" t="array" ref="O78:O78">INDEX(CV2CF,$A78,1)</f>
        <v>0</v>
      </c>
      <c r="P78" s="54"/>
      <c r="Q78" s="54"/>
      <c r="R78" s="54"/>
      <c r="S78" s="54"/>
      <c r="T78" s="54"/>
      <c r="U78" s="54"/>
      <c r="V78" s="54"/>
      <c r="W78" s="52"/>
      <c r="X78" s="52"/>
      <c r="Y78" s="52"/>
      <c r="Z78" s="54"/>
    </row>
    <row r="79" customFormat="false" ht="15" hidden="false" customHeight="false" outlineLevel="0" collapsed="false">
      <c r="A79" s="53" t="n">
        <v>19</v>
      </c>
      <c r="B79" s="112" t="n">
        <f aca="false">INDEX(CV2SF,$A79,1)</f>
        <v>0</v>
      </c>
      <c r="C79" s="139"/>
      <c r="D79" s="114"/>
      <c r="E79" s="114"/>
      <c r="F79" s="54"/>
      <c r="G79" s="54"/>
      <c r="H79" s="54"/>
      <c r="I79" s="54"/>
      <c r="J79" s="52"/>
      <c r="K79" s="52"/>
      <c r="L79" s="52"/>
      <c r="M79" s="54"/>
      <c r="O79" s="112" t="n">
        <f aca="false" t="array" ref="O79:O79">INDEX(CV2CF,$A79,1)</f>
        <v>0</v>
      </c>
      <c r="P79" s="54"/>
      <c r="Q79" s="54"/>
      <c r="R79" s="54"/>
      <c r="S79" s="54"/>
      <c r="T79" s="54"/>
      <c r="U79" s="54"/>
      <c r="V79" s="54"/>
      <c r="W79" s="52"/>
      <c r="X79" s="52"/>
      <c r="Y79" s="52"/>
      <c r="Z79" s="54"/>
    </row>
    <row r="80" customFormat="false" ht="15" hidden="false" customHeight="false" outlineLevel="0" collapsed="false">
      <c r="A80" s="53" t="n">
        <v>20</v>
      </c>
      <c r="B80" s="112" t="n">
        <f aca="false">INDEX(CV2SF,$A80,1)</f>
        <v>0</v>
      </c>
      <c r="C80" s="139"/>
      <c r="D80" s="114"/>
      <c r="E80" s="114"/>
      <c r="F80" s="54"/>
      <c r="G80" s="54"/>
      <c r="H80" s="54"/>
      <c r="I80" s="54"/>
      <c r="J80" s="52"/>
      <c r="K80" s="52"/>
      <c r="L80" s="52"/>
      <c r="M80" s="54"/>
      <c r="O80" s="112" t="n">
        <f aca="false" t="array" ref="O80:O80">INDEX(CV2CF,$A80,1)</f>
        <v>0</v>
      </c>
      <c r="P80" s="54"/>
      <c r="Q80" s="54"/>
      <c r="R80" s="54"/>
      <c r="S80" s="54"/>
      <c r="T80" s="54"/>
      <c r="U80" s="54"/>
      <c r="V80" s="54"/>
      <c r="W80" s="52"/>
      <c r="X80" s="52"/>
      <c r="Y80" s="52"/>
      <c r="Z80" s="54"/>
    </row>
    <row r="81" customFormat="false" ht="15" hidden="false" customHeight="false" outlineLevel="0" collapsed="false">
      <c r="A81" s="53" t="n">
        <v>21</v>
      </c>
      <c r="B81" s="112" t="n">
        <f aca="false">INDEX(CV2SF,$A81,1)</f>
        <v>0</v>
      </c>
      <c r="C81" s="139"/>
      <c r="D81" s="114"/>
      <c r="E81" s="114"/>
      <c r="F81" s="54"/>
      <c r="G81" s="54"/>
      <c r="H81" s="54"/>
      <c r="I81" s="54"/>
      <c r="J81" s="52"/>
      <c r="K81" s="52"/>
      <c r="L81" s="52"/>
      <c r="M81" s="54"/>
      <c r="O81" s="112" t="n">
        <f aca="false" t="array" ref="O81:O81">INDEX(CV2CF,$A81,1)</f>
        <v>0</v>
      </c>
      <c r="P81" s="54"/>
      <c r="Q81" s="54"/>
      <c r="R81" s="54"/>
      <c r="S81" s="54"/>
      <c r="T81" s="54"/>
      <c r="U81" s="54"/>
      <c r="V81" s="54"/>
      <c r="W81" s="52"/>
      <c r="X81" s="52"/>
      <c r="Y81" s="52"/>
      <c r="Z81" s="54"/>
    </row>
    <row r="82" customFormat="false" ht="15" hidden="false" customHeight="false" outlineLevel="0" collapsed="false">
      <c r="A82" s="53" t="n">
        <v>22</v>
      </c>
      <c r="B82" s="112" t="n">
        <f aca="false">INDEX(CV2SF,$A82,1)</f>
        <v>0</v>
      </c>
      <c r="C82" s="139"/>
      <c r="D82" s="114"/>
      <c r="E82" s="114"/>
      <c r="F82" s="54"/>
      <c r="G82" s="54"/>
      <c r="H82" s="54"/>
      <c r="I82" s="54"/>
      <c r="J82" s="52"/>
      <c r="K82" s="52"/>
      <c r="L82" s="52"/>
      <c r="M82" s="54"/>
      <c r="O82" s="112" t="n">
        <f aca="false" t="array" ref="O82:O82">INDEX(CV2CF,$A82,1)</f>
        <v>0</v>
      </c>
      <c r="P82" s="54"/>
      <c r="Q82" s="54"/>
      <c r="R82" s="54"/>
      <c r="S82" s="54"/>
      <c r="T82" s="54"/>
      <c r="U82" s="54"/>
      <c r="V82" s="54"/>
      <c r="W82" s="52"/>
      <c r="X82" s="52"/>
      <c r="Y82" s="52"/>
      <c r="Z82" s="54"/>
    </row>
    <row r="83" customFormat="false" ht="15" hidden="false" customHeight="false" outlineLevel="0" collapsed="false">
      <c r="A83" s="53" t="n">
        <v>23</v>
      </c>
      <c r="B83" s="112" t="n">
        <f aca="false">INDEX(CV2SF,$A83,1)</f>
        <v>0</v>
      </c>
      <c r="C83" s="139"/>
      <c r="D83" s="114"/>
      <c r="E83" s="114"/>
      <c r="F83" s="54"/>
      <c r="G83" s="54"/>
      <c r="H83" s="54"/>
      <c r="I83" s="54"/>
      <c r="J83" s="52"/>
      <c r="K83" s="52"/>
      <c r="L83" s="52"/>
      <c r="M83" s="54"/>
      <c r="O83" s="112" t="n">
        <f aca="false" t="array" ref="O83:O83">INDEX(CV2CF,$A83,1)</f>
        <v>0</v>
      </c>
      <c r="P83" s="54"/>
      <c r="Q83" s="54"/>
      <c r="R83" s="54"/>
      <c r="S83" s="54"/>
      <c r="T83" s="54"/>
      <c r="U83" s="54"/>
      <c r="V83" s="54"/>
      <c r="W83" s="52"/>
      <c r="X83" s="52"/>
      <c r="Y83" s="52"/>
      <c r="Z83" s="54"/>
    </row>
    <row r="84" customFormat="false" ht="15" hidden="false" customHeight="false" outlineLevel="0" collapsed="false">
      <c r="A84" s="53" t="n">
        <v>24</v>
      </c>
      <c r="B84" s="112" t="n">
        <f aca="false">INDEX(CV2SF,$A84,1)</f>
        <v>0</v>
      </c>
      <c r="C84" s="139"/>
      <c r="D84" s="114"/>
      <c r="E84" s="114"/>
      <c r="F84" s="54"/>
      <c r="G84" s="54"/>
      <c r="H84" s="54"/>
      <c r="I84" s="54"/>
      <c r="J84" s="52"/>
      <c r="K84" s="52"/>
      <c r="L84" s="52"/>
      <c r="M84" s="54"/>
      <c r="O84" s="112" t="n">
        <f aca="false" t="array" ref="O84:O84">INDEX(CV2CF,$A84,1)</f>
        <v>0</v>
      </c>
      <c r="P84" s="54"/>
      <c r="Q84" s="54"/>
      <c r="R84" s="54"/>
      <c r="S84" s="54"/>
      <c r="T84" s="54"/>
      <c r="U84" s="54"/>
      <c r="V84" s="54"/>
      <c r="W84" s="52"/>
      <c r="X84" s="52"/>
      <c r="Y84" s="52"/>
      <c r="Z84" s="54"/>
    </row>
    <row r="85" customFormat="false" ht="15" hidden="false" customHeight="false" outlineLevel="0" collapsed="false">
      <c r="A85" s="53" t="n">
        <v>25</v>
      </c>
      <c r="B85" s="112" t="n">
        <f aca="false">INDEX(CV2SF,$A85,1)</f>
        <v>0</v>
      </c>
      <c r="C85" s="139"/>
      <c r="D85" s="114"/>
      <c r="E85" s="114"/>
      <c r="F85" s="54"/>
      <c r="G85" s="54"/>
      <c r="H85" s="54"/>
      <c r="I85" s="54"/>
      <c r="J85" s="52"/>
      <c r="K85" s="52"/>
      <c r="L85" s="52"/>
      <c r="M85" s="54"/>
      <c r="O85" s="112" t="n">
        <f aca="false" t="array" ref="O85:O85">INDEX(CV2CF,$A85,1)</f>
        <v>0</v>
      </c>
      <c r="P85" s="54"/>
      <c r="Q85" s="54"/>
      <c r="R85" s="54"/>
      <c r="S85" s="54"/>
      <c r="T85" s="54"/>
      <c r="U85" s="54"/>
      <c r="V85" s="54"/>
      <c r="W85" s="52"/>
      <c r="X85" s="52"/>
      <c r="Y85" s="52"/>
      <c r="Z85" s="54"/>
    </row>
    <row r="86" customFormat="false" ht="15" hidden="false" customHeight="false" outlineLevel="0" collapsed="false">
      <c r="A86" s="53" t="n">
        <v>26</v>
      </c>
      <c r="B86" s="112" t="n">
        <f aca="false">INDEX(CV2SF,$A86,1)</f>
        <v>0</v>
      </c>
      <c r="C86" s="139"/>
      <c r="D86" s="114"/>
      <c r="E86" s="114"/>
      <c r="F86" s="54"/>
      <c r="G86" s="54"/>
      <c r="H86" s="54"/>
      <c r="I86" s="54"/>
      <c r="J86" s="52"/>
      <c r="K86" s="52"/>
      <c r="L86" s="52"/>
      <c r="M86" s="54"/>
      <c r="O86" s="112" t="n">
        <f aca="false" t="array" ref="O86:O86">INDEX(CV2CF,$A86,1)</f>
        <v>0</v>
      </c>
      <c r="P86" s="54"/>
      <c r="Q86" s="54"/>
      <c r="R86" s="54"/>
      <c r="S86" s="54"/>
      <c r="T86" s="54"/>
      <c r="U86" s="54"/>
      <c r="V86" s="54"/>
      <c r="W86" s="52"/>
      <c r="X86" s="52"/>
      <c r="Y86" s="52"/>
      <c r="Z86" s="54"/>
    </row>
    <row r="87" customFormat="false" ht="15" hidden="false" customHeight="false" outlineLevel="0" collapsed="false">
      <c r="A87" s="53" t="n">
        <v>27</v>
      </c>
      <c r="B87" s="112" t="n">
        <f aca="false">INDEX(CV2SF,$A87,1)</f>
        <v>0</v>
      </c>
      <c r="C87" s="139"/>
      <c r="D87" s="114"/>
      <c r="E87" s="114"/>
      <c r="F87" s="54"/>
      <c r="G87" s="54"/>
      <c r="H87" s="54"/>
      <c r="I87" s="54"/>
      <c r="J87" s="52"/>
      <c r="K87" s="52"/>
      <c r="L87" s="52"/>
      <c r="M87" s="54"/>
      <c r="O87" s="112" t="n">
        <f aca="false" t="array" ref="O87:O87">INDEX(CV2CF,$A87,1)</f>
        <v>0</v>
      </c>
      <c r="P87" s="54"/>
      <c r="Q87" s="54"/>
      <c r="R87" s="54"/>
      <c r="S87" s="54"/>
      <c r="T87" s="54"/>
      <c r="U87" s="54"/>
      <c r="V87" s="54"/>
      <c r="W87" s="52"/>
      <c r="X87" s="52"/>
      <c r="Y87" s="52"/>
      <c r="Z87" s="54"/>
    </row>
    <row r="88" customFormat="false" ht="15" hidden="false" customHeight="false" outlineLevel="0" collapsed="false">
      <c r="A88" s="53" t="n">
        <v>28</v>
      </c>
      <c r="B88" s="112" t="n">
        <f aca="false">INDEX(CV2SF,$A88,1)</f>
        <v>0</v>
      </c>
      <c r="C88" s="139"/>
      <c r="D88" s="114"/>
      <c r="E88" s="114"/>
      <c r="F88" s="54"/>
      <c r="G88" s="54"/>
      <c r="H88" s="54"/>
      <c r="I88" s="54"/>
      <c r="J88" s="52"/>
      <c r="K88" s="52"/>
      <c r="L88" s="52"/>
      <c r="M88" s="54"/>
      <c r="O88" s="112" t="n">
        <f aca="false" t="array" ref="O88:O88">INDEX(CV2CF,$A88,1)</f>
        <v>0</v>
      </c>
      <c r="P88" s="54"/>
      <c r="Q88" s="54"/>
      <c r="R88" s="54"/>
      <c r="S88" s="54"/>
      <c r="T88" s="54"/>
      <c r="U88" s="54"/>
      <c r="V88" s="54"/>
      <c r="W88" s="52"/>
      <c r="X88" s="52"/>
      <c r="Y88" s="52"/>
      <c r="Z88" s="54"/>
    </row>
    <row r="89" customFormat="false" ht="15" hidden="false" customHeight="false" outlineLevel="0" collapsed="false">
      <c r="A89" s="53" t="n">
        <v>29</v>
      </c>
      <c r="B89" s="112" t="n">
        <f aca="false">INDEX(CV2SF,$A89,1)</f>
        <v>0</v>
      </c>
      <c r="C89" s="139"/>
      <c r="D89" s="114"/>
      <c r="E89" s="114"/>
      <c r="F89" s="54"/>
      <c r="G89" s="54"/>
      <c r="H89" s="54"/>
      <c r="I89" s="54"/>
      <c r="J89" s="52"/>
      <c r="K89" s="52"/>
      <c r="L89" s="52"/>
      <c r="M89" s="54"/>
      <c r="O89" s="112" t="n">
        <f aca="false" t="array" ref="O89:O89">INDEX(CV2CF,$A89,1)</f>
        <v>0</v>
      </c>
      <c r="P89" s="54"/>
      <c r="Q89" s="54"/>
      <c r="R89" s="54"/>
      <c r="S89" s="54"/>
      <c r="T89" s="54"/>
      <c r="U89" s="54"/>
      <c r="V89" s="54"/>
      <c r="W89" s="52"/>
      <c r="X89" s="52"/>
      <c r="Y89" s="52"/>
      <c r="Z89" s="54"/>
    </row>
    <row r="90" customFormat="false" ht="15" hidden="false" customHeight="false" outlineLevel="0" collapsed="false">
      <c r="A90" s="53" t="n">
        <v>30</v>
      </c>
      <c r="B90" s="112" t="n">
        <f aca="false">INDEX(CV2SF,$A90,1)</f>
        <v>0</v>
      </c>
      <c r="C90" s="139"/>
      <c r="D90" s="114"/>
      <c r="E90" s="114"/>
      <c r="F90" s="54"/>
      <c r="G90" s="54"/>
      <c r="H90" s="54"/>
      <c r="I90" s="54"/>
      <c r="J90" s="52"/>
      <c r="K90" s="52"/>
      <c r="L90" s="52"/>
      <c r="M90" s="54"/>
      <c r="O90" s="112" t="n">
        <f aca="false" t="array" ref="O90:O90">INDEX(CV2CF,$A90,1)</f>
        <v>0</v>
      </c>
      <c r="P90" s="54"/>
      <c r="Q90" s="54"/>
      <c r="R90" s="54"/>
      <c r="S90" s="54"/>
      <c r="T90" s="54"/>
      <c r="U90" s="54"/>
      <c r="V90" s="54"/>
      <c r="W90" s="52"/>
      <c r="X90" s="52"/>
      <c r="Y90" s="52"/>
      <c r="Z90" s="54"/>
    </row>
    <row r="91" customFormat="false" ht="15" hidden="false" customHeight="false" outlineLevel="0" collapsed="false">
      <c r="A91" s="53" t="n">
        <v>31</v>
      </c>
      <c r="B91" s="112" t="n">
        <f aca="false">INDEX(CV2SF,$A91,1)</f>
        <v>0</v>
      </c>
      <c r="C91" s="139"/>
      <c r="D91" s="114"/>
      <c r="E91" s="114"/>
      <c r="F91" s="54"/>
      <c r="G91" s="54"/>
      <c r="H91" s="54"/>
      <c r="I91" s="54"/>
      <c r="J91" s="52"/>
      <c r="K91" s="52"/>
      <c r="L91" s="52"/>
      <c r="M91" s="54"/>
      <c r="O91" s="112" t="n">
        <f aca="false" t="array" ref="O91:O91">INDEX(CV2CF,$A91,1)</f>
        <v>0</v>
      </c>
      <c r="P91" s="54"/>
      <c r="Q91" s="54"/>
      <c r="R91" s="54"/>
      <c r="S91" s="54"/>
      <c r="T91" s="54"/>
      <c r="U91" s="54"/>
      <c r="V91" s="54"/>
      <c r="W91" s="52"/>
      <c r="X91" s="52"/>
      <c r="Y91" s="52"/>
      <c r="Z91" s="54"/>
    </row>
    <row r="92" customFormat="false" ht="15" hidden="false" customHeight="false" outlineLevel="0" collapsed="false">
      <c r="A92" s="53" t="n">
        <v>32</v>
      </c>
      <c r="B92" s="112" t="n">
        <f aca="false">INDEX(CV2SF,$A92,1)</f>
        <v>0</v>
      </c>
      <c r="C92" s="139"/>
      <c r="D92" s="114"/>
      <c r="E92" s="114"/>
      <c r="F92" s="54"/>
      <c r="G92" s="54"/>
      <c r="H92" s="54"/>
      <c r="I92" s="54"/>
      <c r="J92" s="52"/>
      <c r="K92" s="52"/>
      <c r="L92" s="52"/>
      <c r="M92" s="54"/>
      <c r="O92" s="112" t="n">
        <f aca="false" t="array" ref="O92:O92">INDEX(CV2CF,$A92,1)</f>
        <v>0</v>
      </c>
      <c r="P92" s="54"/>
      <c r="Q92" s="54"/>
      <c r="R92" s="54"/>
      <c r="S92" s="54"/>
      <c r="T92" s="54"/>
      <c r="U92" s="54"/>
      <c r="V92" s="54"/>
      <c r="W92" s="52"/>
      <c r="X92" s="52"/>
      <c r="Y92" s="52"/>
      <c r="Z92" s="54"/>
    </row>
    <row r="93" customFormat="false" ht="15" hidden="false" customHeight="false" outlineLevel="0" collapsed="false">
      <c r="A93" s="53" t="n">
        <v>33</v>
      </c>
      <c r="B93" s="112" t="n">
        <f aca="false">INDEX(CV2SF,$A93,1)</f>
        <v>0</v>
      </c>
      <c r="C93" s="139"/>
      <c r="D93" s="114"/>
      <c r="E93" s="114"/>
      <c r="F93" s="54"/>
      <c r="G93" s="54"/>
      <c r="H93" s="54"/>
      <c r="I93" s="54"/>
      <c r="J93" s="52"/>
      <c r="K93" s="52"/>
      <c r="L93" s="52"/>
      <c r="M93" s="53"/>
      <c r="O93" s="112" t="n">
        <f aca="false" t="array" ref="O93:O93">INDEX(CV2CF,$A93,1)</f>
        <v>0</v>
      </c>
      <c r="P93" s="54"/>
      <c r="Q93" s="54"/>
      <c r="R93" s="54"/>
      <c r="S93" s="54"/>
      <c r="T93" s="54"/>
      <c r="U93" s="54"/>
      <c r="V93" s="54"/>
      <c r="W93" s="52"/>
      <c r="X93" s="52"/>
      <c r="Y93" s="52"/>
      <c r="Z93" s="53"/>
    </row>
    <row r="94" customFormat="false" ht="15" hidden="false" customHeight="false" outlineLevel="0" collapsed="false">
      <c r="A94" s="53" t="n">
        <v>34</v>
      </c>
      <c r="B94" s="112" t="n">
        <f aca="false">INDEX(CV2SF,$A94,1)</f>
        <v>0</v>
      </c>
      <c r="C94" s="139"/>
      <c r="D94" s="114"/>
      <c r="E94" s="114"/>
      <c r="F94" s="54"/>
      <c r="G94" s="54"/>
      <c r="H94" s="54"/>
      <c r="I94" s="54"/>
      <c r="J94" s="52"/>
      <c r="K94" s="52"/>
      <c r="L94" s="52"/>
      <c r="M94" s="53"/>
      <c r="O94" s="112" t="n">
        <f aca="false" t="array" ref="O94:O94">INDEX(CV2CF,$A94,1)</f>
        <v>0</v>
      </c>
      <c r="P94" s="54"/>
      <c r="Q94" s="54"/>
      <c r="R94" s="54"/>
      <c r="S94" s="54"/>
      <c r="T94" s="54"/>
      <c r="U94" s="54"/>
      <c r="V94" s="54"/>
      <c r="W94" s="52"/>
      <c r="X94" s="52"/>
      <c r="Y94" s="52"/>
      <c r="Z94" s="53"/>
    </row>
    <row r="95" customFormat="false" ht="15" hidden="false" customHeight="false" outlineLevel="0" collapsed="false">
      <c r="A95" s="53" t="n">
        <v>35</v>
      </c>
      <c r="B95" s="112" t="n">
        <f aca="false">INDEX(CV2SF,$A95,1)</f>
        <v>0</v>
      </c>
      <c r="C95" s="139"/>
      <c r="D95" s="114"/>
      <c r="E95" s="114"/>
      <c r="F95" s="54"/>
      <c r="G95" s="54"/>
      <c r="H95" s="54"/>
      <c r="I95" s="54"/>
      <c r="J95" s="52"/>
      <c r="K95" s="52"/>
      <c r="L95" s="52"/>
      <c r="M95" s="53"/>
      <c r="O95" s="112" t="n">
        <f aca="false" t="array" ref="O95:O95">INDEX(CV2CF,$A95,1)</f>
        <v>0</v>
      </c>
      <c r="P95" s="54"/>
      <c r="Q95" s="54"/>
      <c r="R95" s="54"/>
      <c r="S95" s="54"/>
      <c r="T95" s="54"/>
      <c r="U95" s="54"/>
      <c r="V95" s="54"/>
      <c r="W95" s="52"/>
      <c r="X95" s="52"/>
      <c r="Y95" s="52"/>
      <c r="Z95" s="53"/>
    </row>
    <row r="96" customFormat="false" ht="15" hidden="false" customHeight="false" outlineLevel="0" collapsed="false">
      <c r="A96" s="53" t="n">
        <v>36</v>
      </c>
      <c r="B96" s="112" t="n">
        <f aca="false">INDEX(CV2SF,$A96,1)</f>
        <v>0</v>
      </c>
      <c r="C96" s="139"/>
      <c r="D96" s="114"/>
      <c r="E96" s="114"/>
      <c r="F96" s="54"/>
      <c r="G96" s="54"/>
      <c r="H96" s="54"/>
      <c r="I96" s="54"/>
      <c r="J96" s="52"/>
      <c r="K96" s="52"/>
      <c r="L96" s="52"/>
      <c r="M96" s="53"/>
      <c r="O96" s="112" t="n">
        <f aca="false" t="array" ref="O96:O96">INDEX(CV2CF,$A96,1)</f>
        <v>0</v>
      </c>
      <c r="P96" s="54"/>
      <c r="Q96" s="54"/>
      <c r="R96" s="54"/>
      <c r="S96" s="54"/>
      <c r="T96" s="54"/>
      <c r="U96" s="54"/>
      <c r="V96" s="54"/>
      <c r="W96" s="52"/>
      <c r="X96" s="52"/>
      <c r="Y96" s="52"/>
      <c r="Z96" s="53"/>
    </row>
    <row r="97" customFormat="false" ht="15" hidden="false" customHeight="false" outlineLevel="0" collapsed="false">
      <c r="A97" s="53" t="n">
        <v>37</v>
      </c>
      <c r="B97" s="112" t="n">
        <f aca="false">INDEX(CV2SF,$A97,1)</f>
        <v>0</v>
      </c>
      <c r="C97" s="139"/>
      <c r="D97" s="114"/>
      <c r="E97" s="114"/>
      <c r="F97" s="54"/>
      <c r="G97" s="54"/>
      <c r="H97" s="54"/>
      <c r="I97" s="54"/>
      <c r="J97" s="52"/>
      <c r="K97" s="52"/>
      <c r="L97" s="52"/>
      <c r="M97" s="53"/>
      <c r="O97" s="112" t="n">
        <f aca="false" t="array" ref="O97:O97">INDEX(CV2CF,$A97,1)</f>
        <v>0</v>
      </c>
      <c r="P97" s="54"/>
      <c r="Q97" s="54"/>
      <c r="R97" s="54"/>
      <c r="S97" s="54"/>
      <c r="T97" s="54"/>
      <c r="U97" s="54"/>
      <c r="V97" s="54"/>
      <c r="W97" s="52"/>
      <c r="X97" s="52"/>
      <c r="Y97" s="52"/>
      <c r="Z97" s="53"/>
    </row>
    <row r="98" customFormat="false" ht="15" hidden="false" customHeight="false" outlineLevel="0" collapsed="false">
      <c r="A98" s="53" t="n">
        <v>38</v>
      </c>
      <c r="B98" s="112" t="n">
        <f aca="false" t="array" ref="B98:B98">INDEX(CV2SF,$A98,1)</f>
        <v>0</v>
      </c>
      <c r="C98" s="139"/>
      <c r="D98" s="118"/>
      <c r="E98" s="118"/>
      <c r="F98" s="54"/>
      <c r="G98" s="54"/>
      <c r="H98" s="54"/>
      <c r="I98" s="54"/>
      <c r="J98" s="52"/>
      <c r="K98" s="52"/>
      <c r="L98" s="52"/>
      <c r="M98" s="53"/>
      <c r="O98" s="112" t="n">
        <f aca="false" t="array" ref="O98:O98">INDEX(CV2CF,$A98,1)</f>
        <v>0</v>
      </c>
      <c r="P98" s="54"/>
      <c r="Q98" s="54"/>
      <c r="R98" s="54"/>
      <c r="S98" s="54"/>
      <c r="T98" s="54"/>
      <c r="U98" s="54"/>
      <c r="V98" s="54"/>
      <c r="W98" s="52"/>
      <c r="X98" s="52"/>
      <c r="Y98" s="52"/>
      <c r="Z98" s="53"/>
    </row>
    <row r="99" customFormat="false" ht="15" hidden="false" customHeight="false" outlineLevel="0" collapsed="false">
      <c r="A99" s="53" t="n">
        <v>39</v>
      </c>
      <c r="B99" s="112" t="n">
        <f aca="false" t="array" ref="B99:B99">INDEX(CV2SF,$A99,1)</f>
        <v>0</v>
      </c>
      <c r="C99" s="139"/>
      <c r="D99" s="118"/>
      <c r="E99" s="118"/>
      <c r="F99" s="54"/>
      <c r="G99" s="54"/>
      <c r="H99" s="54"/>
      <c r="I99" s="54"/>
      <c r="J99" s="52"/>
      <c r="K99" s="52"/>
      <c r="L99" s="52"/>
      <c r="M99" s="53"/>
      <c r="O99" s="112" t="n">
        <f aca="false" t="array" ref="O99:O99">INDEX(CV2CF,$A99,1)</f>
        <v>0</v>
      </c>
      <c r="P99" s="54"/>
      <c r="Q99" s="54"/>
      <c r="R99" s="54"/>
      <c r="S99" s="54"/>
      <c r="T99" s="54"/>
      <c r="U99" s="54"/>
      <c r="V99" s="54"/>
      <c r="W99" s="52"/>
      <c r="X99" s="52"/>
      <c r="Y99" s="52"/>
      <c r="Z99" s="53"/>
    </row>
    <row r="100" customFormat="false" ht="15" hidden="false" customHeight="false" outlineLevel="0" collapsed="false">
      <c r="A100" s="53" t="n">
        <v>40</v>
      </c>
      <c r="B100" s="112" t="n">
        <f aca="false" t="array" ref="B100:B100">INDEX(CV2SF,$A100,1)</f>
        <v>0</v>
      </c>
      <c r="C100" s="139"/>
      <c r="D100" s="118"/>
      <c r="E100" s="118"/>
      <c r="F100" s="54"/>
      <c r="G100" s="54"/>
      <c r="H100" s="54"/>
      <c r="I100" s="54"/>
      <c r="J100" s="52"/>
      <c r="K100" s="52"/>
      <c r="L100" s="52"/>
      <c r="M100" s="53"/>
      <c r="O100" s="112" t="n">
        <f aca="false" t="array" ref="O100:O100">INDEX(CV2CF,$A100,1)</f>
        <v>0</v>
      </c>
      <c r="P100" s="54"/>
      <c r="Q100" s="54"/>
      <c r="R100" s="54"/>
      <c r="S100" s="54"/>
      <c r="T100" s="54"/>
      <c r="U100" s="54"/>
      <c r="V100" s="54"/>
      <c r="W100" s="52"/>
      <c r="X100" s="52"/>
      <c r="Y100" s="52"/>
      <c r="Z100" s="53"/>
    </row>
    <row r="101" customFormat="false" ht="15" hidden="false" customHeight="false" outlineLevel="0" collapsed="false">
      <c r="A101" s="53" t="n">
        <v>41</v>
      </c>
      <c r="B101" s="112" t="n">
        <f aca="false" t="array" ref="B101:B101">INDEX(CV2SF,$A101,1)</f>
        <v>0</v>
      </c>
      <c r="C101" s="139"/>
      <c r="D101" s="118"/>
      <c r="E101" s="118"/>
      <c r="F101" s="54"/>
      <c r="G101" s="54"/>
      <c r="H101" s="54"/>
      <c r="I101" s="54"/>
      <c r="J101" s="52"/>
      <c r="K101" s="52"/>
      <c r="L101" s="52"/>
      <c r="M101" s="53"/>
      <c r="O101" s="112" t="n">
        <f aca="false" t="array" ref="O101:O101">INDEX(CV2CF,$A101,1)</f>
        <v>0</v>
      </c>
      <c r="P101" s="54"/>
      <c r="Q101" s="54"/>
      <c r="R101" s="54"/>
      <c r="S101" s="54"/>
      <c r="T101" s="54"/>
      <c r="U101" s="54"/>
      <c r="V101" s="54"/>
      <c r="W101" s="52"/>
      <c r="X101" s="52"/>
      <c r="Y101" s="52"/>
      <c r="Z101" s="53"/>
    </row>
    <row r="102" customFormat="false" ht="15" hidden="false" customHeight="false" outlineLevel="0" collapsed="false">
      <c r="A102" s="53" t="n">
        <v>42</v>
      </c>
      <c r="B102" s="112" t="n">
        <f aca="false" t="array" ref="B102:B102">INDEX(CV2SF,$A102,1)</f>
        <v>0</v>
      </c>
      <c r="C102" s="139"/>
      <c r="D102" s="118"/>
      <c r="E102" s="118"/>
      <c r="F102" s="54"/>
      <c r="G102" s="54"/>
      <c r="H102" s="54"/>
      <c r="I102" s="54"/>
      <c r="J102" s="52"/>
      <c r="K102" s="52"/>
      <c r="L102" s="52"/>
      <c r="M102" s="53"/>
      <c r="O102" s="112" t="n">
        <f aca="false" t="array" ref="O102:O102">INDEX(CV2CF,$A102,1)</f>
        <v>0</v>
      </c>
      <c r="P102" s="54"/>
      <c r="Q102" s="54"/>
      <c r="R102" s="54"/>
      <c r="S102" s="54"/>
      <c r="T102" s="54"/>
      <c r="U102" s="54"/>
      <c r="V102" s="54"/>
      <c r="W102" s="52"/>
      <c r="X102" s="52"/>
      <c r="Y102" s="52"/>
      <c r="Z102" s="53"/>
    </row>
    <row r="103" customFormat="false" ht="15" hidden="false" customHeight="false" outlineLevel="0" collapsed="false">
      <c r="A103" s="53" t="n">
        <v>43</v>
      </c>
      <c r="B103" s="112" t="n">
        <f aca="false" t="array" ref="B103:B103">INDEX(CV2SF,$A103,1)</f>
        <v>0</v>
      </c>
      <c r="C103" s="54"/>
      <c r="D103" s="54"/>
      <c r="E103" s="54"/>
      <c r="F103" s="54"/>
      <c r="G103" s="54"/>
      <c r="H103" s="54"/>
      <c r="I103" s="54"/>
      <c r="J103" s="52"/>
      <c r="K103" s="52"/>
      <c r="L103" s="52"/>
      <c r="M103" s="53"/>
      <c r="O103" s="112" t="n">
        <f aca="false" t="array" ref="O103:O103">INDEX(CV2CF,$A103,1)</f>
        <v>0</v>
      </c>
      <c r="P103" s="54"/>
      <c r="Q103" s="54"/>
      <c r="R103" s="54"/>
      <c r="S103" s="54"/>
      <c r="T103" s="54"/>
      <c r="U103" s="54"/>
      <c r="V103" s="54"/>
      <c r="W103" s="52"/>
      <c r="X103" s="52"/>
      <c r="Y103" s="52"/>
      <c r="Z103" s="53"/>
    </row>
    <row r="104" customFormat="false" ht="15" hidden="false" customHeight="false" outlineLevel="0" collapsed="false">
      <c r="A104" s="53" t="n">
        <v>44</v>
      </c>
      <c r="B104" s="112" t="n">
        <f aca="false" t="array" ref="B104:B104">INDEX(CV2SF,$A104,1)</f>
        <v>0</v>
      </c>
      <c r="C104" s="54"/>
      <c r="D104" s="54"/>
      <c r="E104" s="54"/>
      <c r="F104" s="54"/>
      <c r="G104" s="54"/>
      <c r="H104" s="54"/>
      <c r="I104" s="54"/>
      <c r="J104" s="52"/>
      <c r="K104" s="52"/>
      <c r="L104" s="52"/>
      <c r="M104" s="53"/>
      <c r="O104" s="112" t="n">
        <f aca="false" t="array" ref="O104:O104">INDEX(CV2CF,$A104,1)</f>
        <v>0</v>
      </c>
      <c r="P104" s="54"/>
      <c r="Q104" s="54"/>
      <c r="R104" s="54"/>
      <c r="S104" s="54"/>
      <c r="T104" s="54"/>
      <c r="U104" s="54"/>
      <c r="V104" s="54"/>
      <c r="W104" s="52"/>
      <c r="X104" s="52"/>
      <c r="Y104" s="52"/>
      <c r="Z104" s="53"/>
    </row>
    <row r="105" customFormat="false" ht="15" hidden="false" customHeight="false" outlineLevel="0" collapsed="false">
      <c r="A105" s="53" t="n">
        <v>45</v>
      </c>
      <c r="B105" s="112" t="n">
        <f aca="false" t="array" ref="B105:B105">INDEX(CV2SF,$A105,1)</f>
        <v>0</v>
      </c>
      <c r="C105" s="53"/>
      <c r="D105" s="53"/>
      <c r="E105" s="54"/>
      <c r="F105" s="53"/>
      <c r="G105" s="53"/>
      <c r="H105" s="53"/>
      <c r="I105" s="53"/>
      <c r="J105" s="53"/>
      <c r="K105" s="53"/>
      <c r="L105" s="53"/>
      <c r="M105" s="53"/>
      <c r="O105" s="112" t="n">
        <f aca="false" t="array" ref="O105:O105">INDEX(CV2CF,$A105,1)</f>
        <v>0</v>
      </c>
      <c r="P105" s="53"/>
      <c r="Q105" s="53"/>
      <c r="R105" s="54"/>
      <c r="S105" s="53"/>
      <c r="T105" s="53"/>
      <c r="U105" s="53"/>
      <c r="V105" s="53"/>
      <c r="W105" s="53"/>
      <c r="X105" s="53"/>
      <c r="Y105" s="53"/>
      <c r="Z105" s="53"/>
    </row>
    <row r="106" customFormat="false" ht="15" hidden="false" customHeight="false" outlineLevel="0" collapsed="false">
      <c r="A106" s="53" t="n">
        <v>46</v>
      </c>
      <c r="B106" s="112" t="n">
        <f aca="false" t="array" ref="B106:B106">INDEX(CV2SF,$A106,1)</f>
        <v>0</v>
      </c>
      <c r="C106" s="53"/>
      <c r="D106" s="53"/>
      <c r="E106" s="54"/>
      <c r="F106" s="53"/>
      <c r="G106" s="53"/>
      <c r="H106" s="53"/>
      <c r="I106" s="53"/>
      <c r="J106" s="53"/>
      <c r="K106" s="53"/>
      <c r="L106" s="53"/>
      <c r="M106" s="53"/>
      <c r="O106" s="112" t="n">
        <f aca="false" t="array" ref="O106:O106">INDEX(CV2CF,$A106,1)</f>
        <v>0</v>
      </c>
      <c r="P106" s="53"/>
      <c r="Q106" s="53"/>
      <c r="R106" s="54"/>
      <c r="S106" s="53"/>
      <c r="T106" s="53"/>
      <c r="U106" s="53"/>
      <c r="V106" s="53"/>
      <c r="W106" s="53"/>
      <c r="X106" s="53"/>
      <c r="Y106" s="53"/>
      <c r="Z106" s="53"/>
    </row>
    <row r="107" customFormat="false" ht="15" hidden="false" customHeight="false" outlineLevel="0" collapsed="false">
      <c r="A107" s="53" t="n">
        <v>47</v>
      </c>
      <c r="B107" s="112" t="n">
        <f aca="false" t="array" ref="B107:B107">INDEX(CV2SF,$A107,1)</f>
        <v>0</v>
      </c>
      <c r="C107" s="53"/>
      <c r="D107" s="53"/>
      <c r="E107" s="54"/>
      <c r="F107" s="53"/>
      <c r="G107" s="53"/>
      <c r="H107" s="53"/>
      <c r="I107" s="53"/>
      <c r="J107" s="53"/>
      <c r="K107" s="53"/>
      <c r="L107" s="53"/>
      <c r="M107" s="53"/>
      <c r="O107" s="112" t="n">
        <f aca="false" t="array" ref="O107:O107">INDEX(CV2CF,$A107,1)</f>
        <v>0</v>
      </c>
      <c r="P107" s="53"/>
      <c r="Q107" s="53"/>
      <c r="R107" s="54"/>
      <c r="S107" s="53"/>
      <c r="T107" s="53"/>
      <c r="U107" s="53"/>
      <c r="V107" s="53"/>
      <c r="W107" s="53"/>
      <c r="X107" s="53"/>
      <c r="Y107" s="53"/>
      <c r="Z107" s="53"/>
    </row>
    <row r="108" customFormat="false" ht="15" hidden="false" customHeight="false" outlineLevel="0" collapsed="false">
      <c r="A108" s="53" t="n">
        <v>48</v>
      </c>
      <c r="B108" s="112" t="n">
        <f aca="false" t="array" ref="B108:B108">INDEX(CV2SF,$A108,1)</f>
        <v>0</v>
      </c>
      <c r="C108" s="53"/>
      <c r="D108" s="53"/>
      <c r="E108" s="53"/>
      <c r="F108" s="53"/>
      <c r="G108" s="53"/>
      <c r="H108" s="53"/>
      <c r="I108" s="53"/>
      <c r="J108" s="53"/>
      <c r="K108" s="53"/>
      <c r="L108" s="53"/>
      <c r="M108" s="53"/>
      <c r="O108" s="112" t="n">
        <f aca="false" t="array" ref="O108:O108">INDEX(CV2CF,$A108,1)</f>
        <v>0</v>
      </c>
      <c r="P108" s="53"/>
      <c r="Q108" s="53"/>
      <c r="R108" s="53"/>
      <c r="S108" s="53"/>
      <c r="T108" s="53"/>
      <c r="U108" s="53"/>
      <c r="V108" s="53"/>
      <c r="W108" s="53"/>
      <c r="X108" s="53"/>
      <c r="Y108" s="53"/>
      <c r="Z108" s="53"/>
    </row>
    <row r="109" customFormat="false" ht="15" hidden="false" customHeight="false" outlineLevel="0" collapsed="false">
      <c r="A109" s="53" t="n">
        <v>49</v>
      </c>
      <c r="B109" s="112" t="n">
        <f aca="false" t="array" ref="B109:B109">INDEX(CV2SF,$A109,1)</f>
        <v>0</v>
      </c>
      <c r="C109" s="53"/>
      <c r="D109" s="53"/>
      <c r="E109" s="53"/>
      <c r="F109" s="53"/>
      <c r="G109" s="53"/>
      <c r="H109" s="53"/>
      <c r="I109" s="53"/>
      <c r="J109" s="53"/>
      <c r="K109" s="53"/>
      <c r="L109" s="53"/>
      <c r="M109" s="53"/>
      <c r="O109" s="112" t="n">
        <f aca="false" t="array" ref="O109:O109">INDEX(CV2CF,$A109,1)</f>
        <v>0</v>
      </c>
      <c r="P109" s="53"/>
      <c r="Q109" s="53"/>
      <c r="R109" s="53"/>
      <c r="S109" s="53"/>
      <c r="T109" s="53"/>
      <c r="U109" s="53"/>
      <c r="V109" s="53"/>
      <c r="W109" s="53"/>
      <c r="X109" s="53"/>
      <c r="Y109" s="53"/>
      <c r="Z109" s="53"/>
    </row>
    <row r="110" customFormat="false" ht="15" hidden="false" customHeight="false" outlineLevel="0" collapsed="false">
      <c r="A110" s="53" t="n">
        <v>50</v>
      </c>
      <c r="B110" s="112" t="n">
        <f aca="false" t="array" ref="B110:B110">INDEX(CV2SF,$A110,1)</f>
        <v>0</v>
      </c>
      <c r="C110" s="53"/>
      <c r="D110" s="53"/>
      <c r="E110" s="53"/>
      <c r="F110" s="53"/>
      <c r="G110" s="53"/>
      <c r="H110" s="53"/>
      <c r="I110" s="53"/>
      <c r="J110" s="53"/>
      <c r="K110" s="53"/>
      <c r="L110" s="53"/>
      <c r="M110" s="53"/>
      <c r="O110" s="112" t="n">
        <f aca="false" t="array" ref="O110:O110">INDEX(CV2CF,$A110,1)</f>
        <v>0</v>
      </c>
      <c r="P110" s="53"/>
      <c r="Q110" s="53"/>
      <c r="R110" s="53"/>
      <c r="S110" s="53"/>
      <c r="T110" s="53"/>
      <c r="U110" s="53"/>
      <c r="V110" s="53"/>
      <c r="W110" s="53"/>
      <c r="X110" s="53"/>
      <c r="Y110" s="53"/>
      <c r="Z110" s="53"/>
    </row>
    <row r="111" customFormat="false" ht="15" hidden="false" customHeight="false" outlineLevel="0" collapsed="false">
      <c r="B111" s="3"/>
      <c r="J111" s="2"/>
      <c r="K111" s="2"/>
      <c r="L111" s="2"/>
      <c r="M111" s="2"/>
      <c r="O111" s="3"/>
      <c r="W111" s="2"/>
      <c r="X111" s="2"/>
      <c r="Y111" s="2"/>
      <c r="Z111" s="2"/>
    </row>
    <row r="112" customFormat="false" ht="15" hidden="false" customHeight="false" outlineLevel="0" collapsed="false">
      <c r="B112" s="3"/>
      <c r="M112" s="2"/>
      <c r="O112" s="3"/>
      <c r="Z112" s="2"/>
    </row>
    <row r="113" customFormat="false" ht="15" hidden="false" customHeight="false" outlineLevel="0" collapsed="false">
      <c r="B113" s="82" t="str">
        <f aca="false">Fechas!$C$114</f>
        <v>3º ÉPOCA: CICLOS CORTOS E INTERMEDIOS SIN FUNG.</v>
      </c>
      <c r="C113" s="83"/>
      <c r="D113" s="83"/>
      <c r="E113" s="83"/>
      <c r="F113" s="83"/>
      <c r="G113" s="83"/>
      <c r="H113" s="83"/>
      <c r="I113" s="83"/>
      <c r="J113" s="83"/>
      <c r="K113" s="83"/>
      <c r="L113" s="83"/>
      <c r="M113" s="142"/>
      <c r="O113" s="86" t="str">
        <f aca="false">Fechas!$K$114</f>
        <v>3º ÉPOCA: CICLOS CORTOS E INTERMEDIOS CON FUNG.</v>
      </c>
      <c r="P113" s="87"/>
      <c r="Q113" s="87"/>
      <c r="R113" s="87"/>
      <c r="S113" s="87"/>
      <c r="T113" s="87"/>
      <c r="U113" s="87"/>
      <c r="V113" s="87"/>
      <c r="W113" s="87"/>
      <c r="X113" s="87"/>
      <c r="Y113" s="87"/>
      <c r="Z113" s="128"/>
    </row>
    <row r="114" customFormat="false" ht="30" hidden="false" customHeight="true" outlineLevel="0" collapsed="false">
      <c r="B114" s="52" t="str">
        <f aca="false">B$5</f>
        <v>Cultivar</v>
      </c>
      <c r="C114" s="52" t="str">
        <f aca="false">C$5</f>
        <v>Roya de la hoja</v>
      </c>
      <c r="D114" s="52" t="str">
        <f aca="false">D$5</f>
        <v>Roya del tallo</v>
      </c>
      <c r="E114" s="52" t="str">
        <f aca="false">E$5</f>
        <v>Roya estriada</v>
      </c>
      <c r="F114" s="52" t="str">
        <f aca="false">F$5</f>
        <v>Septoriosis de la hoja</v>
      </c>
      <c r="G114" s="52" t="str">
        <f aca="false">G$5</f>
        <v>Mancha amarilla</v>
      </c>
      <c r="H114" s="52" t="str">
        <f aca="false">H$5</f>
        <v>Fusariosis de la espiga</v>
      </c>
      <c r="I114" s="52" t="str">
        <f aca="false">I$5</f>
        <v>Tizón bacteriano</v>
      </c>
      <c r="J114" s="52" t="str">
        <f aca="false">J$5</f>
        <v>Estría bacteriana</v>
      </c>
      <c r="K114" s="52" t="str">
        <f aca="false">K$5</f>
        <v>Oidio</v>
      </c>
      <c r="L114" s="52" t="str">
        <f aca="false">L$5</f>
        <v>Plagas</v>
      </c>
      <c r="M114" s="52" t="s">
        <v>206</v>
      </c>
      <c r="O114" s="52" t="str">
        <f aca="false">O$5</f>
        <v>Cultivar</v>
      </c>
      <c r="P114" s="52" t="str">
        <f aca="false">P$5</f>
        <v>Roya de la hoja</v>
      </c>
      <c r="Q114" s="52" t="str">
        <f aca="false">Q$5</f>
        <v>Roya del tallo</v>
      </c>
      <c r="R114" s="52" t="str">
        <f aca="false">R$5</f>
        <v>Roya estriada</v>
      </c>
      <c r="S114" s="52" t="str">
        <f aca="false">S$5</f>
        <v>Septoriosis de la hoja</v>
      </c>
      <c r="T114" s="52" t="str">
        <f aca="false">T$5</f>
        <v>Mancha amarilla</v>
      </c>
      <c r="U114" s="52" t="str">
        <f aca="false">U$5</f>
        <v>Fusariosis de la espiga</v>
      </c>
      <c r="V114" s="52" t="str">
        <f aca="false">V$5</f>
        <v>Tizón bacteriano</v>
      </c>
      <c r="W114" s="52" t="str">
        <f aca="false">W$5</f>
        <v>Estría bacteriana</v>
      </c>
      <c r="X114" s="52" t="str">
        <f aca="false">X$5</f>
        <v>Oidio</v>
      </c>
      <c r="Y114" s="52" t="str">
        <f aca="false">Y$5</f>
        <v>Plagas</v>
      </c>
      <c r="Z114" s="52" t="s">
        <v>206</v>
      </c>
    </row>
    <row r="115" customFormat="false" ht="15" hidden="false" customHeight="false" outlineLevel="0" collapsed="false">
      <c r="A115" s="53" t="n">
        <v>1</v>
      </c>
      <c r="B115" s="112" t="str">
        <f aca="false" t="array" ref="B115:B115">INDEX(CV3SF,$A115,1)</f>
        <v>Buck Bravio</v>
      </c>
      <c r="C115" s="143"/>
      <c r="D115" s="144"/>
      <c r="E115" s="144"/>
      <c r="F115" s="54"/>
      <c r="G115" s="54"/>
      <c r="H115" s="54"/>
      <c r="I115" s="54"/>
      <c r="J115" s="54"/>
      <c r="K115" s="54"/>
      <c r="L115" s="54"/>
      <c r="M115" s="54"/>
      <c r="O115" s="112" t="str">
        <f aca="false" t="array" ref="O115:O115">INDEX(CV3CF,$A115,1)</f>
        <v>Buck Bravio</v>
      </c>
      <c r="P115" s="54"/>
      <c r="Q115" s="54"/>
      <c r="R115" s="54"/>
      <c r="S115" s="54"/>
      <c r="T115" s="54"/>
      <c r="U115" s="54"/>
      <c r="V115" s="54"/>
      <c r="W115" s="54"/>
      <c r="X115" s="54"/>
      <c r="Y115" s="54"/>
      <c r="Z115" s="54"/>
    </row>
    <row r="116" customFormat="false" ht="15" hidden="false" customHeight="false" outlineLevel="0" collapsed="false">
      <c r="A116" s="53" t="n">
        <v>2</v>
      </c>
      <c r="B116" s="112" t="str">
        <f aca="false" t="array" ref="B116:B116">INDEX(CV3SF,$A116,1)</f>
        <v> ÑANDUBAY</v>
      </c>
      <c r="C116" s="143"/>
      <c r="D116" s="144"/>
      <c r="E116" s="144"/>
      <c r="F116" s="54"/>
      <c r="G116" s="54"/>
      <c r="H116" s="54"/>
      <c r="I116" s="54"/>
      <c r="J116" s="54"/>
      <c r="K116" s="54"/>
      <c r="L116" s="54"/>
      <c r="M116" s="54"/>
      <c r="O116" s="112" t="str">
        <f aca="false" t="array" ref="O116:O116">INDEX(CV3CF,$A116,1)</f>
        <v> ÑANDUBAY</v>
      </c>
      <c r="P116" s="54"/>
      <c r="Q116" s="54"/>
      <c r="R116" s="54"/>
      <c r="S116" s="54"/>
      <c r="T116" s="54"/>
      <c r="U116" s="54"/>
      <c r="V116" s="54"/>
      <c r="W116" s="54"/>
      <c r="X116" s="54"/>
      <c r="Y116" s="54"/>
      <c r="Z116" s="54"/>
    </row>
    <row r="117" customFormat="false" ht="15" hidden="false" customHeight="false" outlineLevel="0" collapsed="false">
      <c r="A117" s="53" t="n">
        <v>3</v>
      </c>
      <c r="B117" s="112" t="str">
        <f aca="false" t="array" ref="B117:B117">INDEX(CV3SF,$A117,1)</f>
        <v>ACA 603</v>
      </c>
      <c r="C117" s="143"/>
      <c r="D117" s="144"/>
      <c r="E117" s="144"/>
      <c r="F117" s="54"/>
      <c r="G117" s="54"/>
      <c r="H117" s="54"/>
      <c r="I117" s="54"/>
      <c r="J117" s="54"/>
      <c r="K117" s="54"/>
      <c r="L117" s="54"/>
      <c r="M117" s="54"/>
      <c r="O117" s="112" t="str">
        <f aca="false" t="array" ref="O117:O117">INDEX(CV3CF,$A117,1)</f>
        <v>ACA 603</v>
      </c>
      <c r="P117" s="54"/>
      <c r="Q117" s="54"/>
      <c r="R117" s="54"/>
      <c r="S117" s="54"/>
      <c r="T117" s="54"/>
      <c r="U117" s="54"/>
      <c r="V117" s="54"/>
      <c r="W117" s="54"/>
      <c r="X117" s="54"/>
      <c r="Y117" s="54"/>
      <c r="Z117" s="54"/>
    </row>
    <row r="118" customFormat="false" ht="15" hidden="false" customHeight="false" outlineLevel="0" collapsed="false">
      <c r="A118" s="53" t="n">
        <v>4</v>
      </c>
      <c r="B118" s="112" t="str">
        <f aca="false" t="array" ref="B118:B118">INDEX(CV3SF,$A118,1)</f>
        <v>Buck Camba</v>
      </c>
      <c r="C118" s="143"/>
      <c r="D118" s="144"/>
      <c r="E118" s="144"/>
      <c r="F118" s="54"/>
      <c r="G118" s="54"/>
      <c r="H118" s="54"/>
      <c r="I118" s="54"/>
      <c r="J118" s="54"/>
      <c r="K118" s="54"/>
      <c r="L118" s="54"/>
      <c r="M118" s="54"/>
      <c r="O118" s="112" t="str">
        <f aca="false" t="array" ref="O118:O118">INDEX(CV3CF,$A118,1)</f>
        <v>Buck Camba</v>
      </c>
      <c r="P118" s="54"/>
      <c r="Q118" s="54"/>
      <c r="R118" s="54"/>
      <c r="S118" s="54"/>
      <c r="T118" s="54"/>
      <c r="U118" s="54"/>
      <c r="V118" s="54"/>
      <c r="W118" s="54"/>
      <c r="X118" s="54"/>
      <c r="Y118" s="54"/>
      <c r="Z118" s="54"/>
    </row>
    <row r="119" customFormat="false" ht="15" hidden="false" customHeight="false" outlineLevel="0" collapsed="false">
      <c r="A119" s="53" t="n">
        <v>5</v>
      </c>
      <c r="B119" s="112" t="str">
        <f aca="false" t="array" ref="B119:B119">INDEX(CV3SF,$A119,1)</f>
        <v>Buck Colihue</v>
      </c>
      <c r="C119" s="143"/>
      <c r="D119" s="144"/>
      <c r="E119" s="144"/>
      <c r="F119" s="54"/>
      <c r="G119" s="54"/>
      <c r="H119" s="54"/>
      <c r="I119" s="54"/>
      <c r="J119" s="54"/>
      <c r="K119" s="54"/>
      <c r="L119" s="54"/>
      <c r="M119" s="54"/>
      <c r="O119" s="112" t="str">
        <f aca="false" t="array" ref="O119:O119">INDEX(CV3CF,$A119,1)</f>
        <v>Buck Colihue</v>
      </c>
      <c r="P119" s="54"/>
      <c r="Q119" s="54"/>
      <c r="R119" s="54"/>
      <c r="S119" s="54"/>
      <c r="T119" s="54"/>
      <c r="U119" s="54"/>
      <c r="V119" s="54"/>
      <c r="W119" s="54"/>
      <c r="X119" s="54"/>
      <c r="Y119" s="54"/>
      <c r="Z119" s="54"/>
    </row>
    <row r="120" customFormat="false" ht="15" hidden="false" customHeight="false" outlineLevel="0" collapsed="false">
      <c r="A120" s="53" t="n">
        <v>6</v>
      </c>
      <c r="B120" s="112" t="str">
        <f aca="false" t="array" ref="B120:B120">INDEX(CV3SF,$A120,1)</f>
        <v> ALGARROBO</v>
      </c>
      <c r="C120" s="145"/>
      <c r="D120" s="144"/>
      <c r="E120" s="144"/>
      <c r="F120" s="54"/>
      <c r="G120" s="54"/>
      <c r="H120" s="54"/>
      <c r="I120" s="54"/>
      <c r="J120" s="54"/>
      <c r="K120" s="54"/>
      <c r="L120" s="54"/>
      <c r="M120" s="54"/>
      <c r="O120" s="112" t="str">
        <f aca="false" t="array" ref="O120:O120">INDEX(CV3CF,$A120,1)</f>
        <v> ALGARROBO</v>
      </c>
      <c r="P120" s="54"/>
      <c r="Q120" s="54"/>
      <c r="R120" s="54"/>
      <c r="S120" s="54"/>
      <c r="T120" s="54"/>
      <c r="U120" s="54"/>
      <c r="V120" s="54"/>
      <c r="W120" s="54"/>
      <c r="X120" s="54"/>
      <c r="Y120" s="54"/>
      <c r="Z120" s="54"/>
    </row>
    <row r="121" customFormat="false" ht="15" hidden="false" customHeight="false" outlineLevel="0" collapsed="false">
      <c r="A121" s="53" t="n">
        <v>7</v>
      </c>
      <c r="B121" s="112" t="str">
        <f aca="false" t="array" ref="B121:B121">INDEX(CV3SF,$A121,1)</f>
        <v> PEHUEN</v>
      </c>
      <c r="C121" s="145"/>
      <c r="D121" s="144"/>
      <c r="E121" s="144"/>
      <c r="F121" s="54"/>
      <c r="G121" s="54"/>
      <c r="H121" s="54"/>
      <c r="I121" s="54"/>
      <c r="J121" s="54"/>
      <c r="K121" s="54"/>
      <c r="L121" s="54"/>
      <c r="M121" s="54"/>
      <c r="O121" s="112" t="str">
        <f aca="false" t="array" ref="O121:O121">INDEX(CV3CF,$A121,1)</f>
        <v> PEHUEN</v>
      </c>
      <c r="P121" s="54"/>
      <c r="Q121" s="54"/>
      <c r="R121" s="54"/>
      <c r="S121" s="54"/>
      <c r="T121" s="54"/>
      <c r="U121" s="54"/>
      <c r="V121" s="54"/>
      <c r="W121" s="54"/>
      <c r="X121" s="54"/>
      <c r="Y121" s="54"/>
      <c r="Z121" s="54"/>
    </row>
    <row r="122" customFormat="false" ht="15" hidden="false" customHeight="false" outlineLevel="0" collapsed="false">
      <c r="A122" s="53" t="n">
        <v>8</v>
      </c>
      <c r="B122" s="112" t="str">
        <f aca="false" t="array" ref="B122:B122">INDEX(CV3SF,$A122,1)</f>
        <v>Klein Favorito II</v>
      </c>
      <c r="C122" s="145"/>
      <c r="D122" s="144"/>
      <c r="E122" s="144"/>
      <c r="F122" s="54"/>
      <c r="G122" s="54"/>
      <c r="H122" s="54"/>
      <c r="I122" s="54"/>
      <c r="J122" s="54"/>
      <c r="K122" s="54"/>
      <c r="L122" s="54"/>
      <c r="M122" s="54"/>
      <c r="O122" s="112" t="str">
        <f aca="false" t="array" ref="O122:O122">INDEX(CV3CF,$A122,1)</f>
        <v>Klein Favorito II</v>
      </c>
      <c r="P122" s="54"/>
      <c r="Q122" s="54"/>
      <c r="R122" s="54"/>
      <c r="S122" s="54"/>
      <c r="T122" s="54"/>
      <c r="U122" s="54"/>
      <c r="V122" s="54"/>
      <c r="W122" s="54"/>
      <c r="X122" s="54"/>
      <c r="Y122" s="54"/>
      <c r="Z122" s="54"/>
    </row>
    <row r="123" customFormat="false" ht="15" hidden="false" customHeight="false" outlineLevel="0" collapsed="false">
      <c r="A123" s="53" t="n">
        <v>9</v>
      </c>
      <c r="B123" s="112" t="str">
        <f aca="false" t="array" ref="B123:B123">INDEX(CV3SF,$A123,1)</f>
        <v>Klein Liebre</v>
      </c>
      <c r="C123" s="146"/>
      <c r="D123" s="144"/>
      <c r="E123" s="144"/>
      <c r="F123" s="54"/>
      <c r="G123" s="54"/>
      <c r="H123" s="54"/>
      <c r="I123" s="54"/>
      <c r="J123" s="54"/>
      <c r="K123" s="54"/>
      <c r="L123" s="54"/>
      <c r="M123" s="54"/>
      <c r="O123" s="112" t="str">
        <f aca="false" t="array" ref="O123:O123">INDEX(CV3CF,$A123,1)</f>
        <v>Klein Liebre</v>
      </c>
      <c r="P123" s="54"/>
      <c r="Q123" s="54"/>
      <c r="R123" s="54"/>
      <c r="S123" s="54"/>
      <c r="T123" s="54"/>
      <c r="U123" s="54"/>
      <c r="V123" s="54"/>
      <c r="W123" s="54"/>
      <c r="X123" s="54"/>
      <c r="Y123" s="54"/>
      <c r="Z123" s="54"/>
    </row>
    <row r="124" customFormat="false" ht="15" hidden="false" customHeight="false" outlineLevel="0" collapsed="false">
      <c r="A124" s="53" t="n">
        <v>10</v>
      </c>
      <c r="B124" s="112" t="str">
        <f aca="false" t="array" ref="B124:B124">INDEX(CV3SF,$A124,1)</f>
        <v>MS INTA 415</v>
      </c>
      <c r="C124" s="145"/>
      <c r="D124" s="144"/>
      <c r="E124" s="144"/>
      <c r="F124" s="54"/>
      <c r="G124" s="54"/>
      <c r="H124" s="54"/>
      <c r="I124" s="54"/>
      <c r="J124" s="54"/>
      <c r="K124" s="54"/>
      <c r="L124" s="54"/>
      <c r="M124" s="54"/>
      <c r="O124" s="112" t="str">
        <f aca="false" t="array" ref="O124:O124">INDEX(CV3CF,$A124,1)</f>
        <v>MS INTA 415</v>
      </c>
      <c r="P124" s="54"/>
      <c r="Q124" s="54"/>
      <c r="R124" s="54"/>
      <c r="S124" s="54"/>
      <c r="T124" s="54"/>
      <c r="U124" s="54"/>
      <c r="V124" s="54"/>
      <c r="W124" s="54"/>
      <c r="X124" s="54"/>
      <c r="Y124" s="54"/>
      <c r="Z124" s="54"/>
    </row>
    <row r="125" customFormat="false" ht="15" hidden="false" customHeight="false" outlineLevel="0" collapsed="false">
      <c r="A125" s="53" t="n">
        <v>11</v>
      </c>
      <c r="B125" s="112" t="str">
        <f aca="false" t="array" ref="B125:B125">INDEX(CV3SF,$A125,1)</f>
        <v>SY 200</v>
      </c>
      <c r="C125" s="145"/>
      <c r="D125" s="144"/>
      <c r="E125" s="144"/>
      <c r="F125" s="54"/>
      <c r="G125" s="54"/>
      <c r="H125" s="54"/>
      <c r="I125" s="54"/>
      <c r="J125" s="54"/>
      <c r="K125" s="54"/>
      <c r="L125" s="54"/>
      <c r="M125" s="54"/>
      <c r="O125" s="112" t="str">
        <f aca="false" t="array" ref="O125:O125">INDEX(CV3CF,$A125,1)</f>
        <v>SY 200</v>
      </c>
      <c r="P125" s="54"/>
      <c r="Q125" s="54"/>
      <c r="R125" s="54"/>
      <c r="S125" s="54"/>
      <c r="T125" s="54"/>
      <c r="U125" s="54"/>
      <c r="V125" s="54"/>
      <c r="W125" s="54"/>
      <c r="X125" s="54"/>
      <c r="Y125" s="54"/>
      <c r="Z125" s="54"/>
    </row>
    <row r="126" customFormat="false" ht="15" hidden="false" customHeight="false" outlineLevel="0" collapsed="false">
      <c r="A126" s="53" t="n">
        <v>12</v>
      </c>
      <c r="B126" s="112" t="str">
        <f aca="false" t="array" ref="B126:B126">INDEX(CV3SF,$A126,1)</f>
        <v>SY 211</v>
      </c>
      <c r="C126" s="145"/>
      <c r="D126" s="144"/>
      <c r="E126" s="144"/>
      <c r="F126" s="54"/>
      <c r="G126" s="54"/>
      <c r="H126" s="54"/>
      <c r="I126" s="54"/>
      <c r="J126" s="54"/>
      <c r="K126" s="54"/>
      <c r="L126" s="54"/>
      <c r="M126" s="54"/>
      <c r="O126" s="112" t="str">
        <f aca="false" t="array" ref="O126:O126">INDEX(CV3CF,$A126,1)</f>
        <v>SY 211</v>
      </c>
      <c r="P126" s="54"/>
      <c r="Q126" s="54"/>
      <c r="R126" s="54"/>
      <c r="S126" s="54"/>
      <c r="T126" s="54"/>
      <c r="U126" s="54"/>
      <c r="V126" s="54"/>
      <c r="W126" s="54"/>
      <c r="X126" s="54"/>
      <c r="Y126" s="54"/>
      <c r="Z126" s="54"/>
    </row>
    <row r="127" customFormat="false" ht="15" hidden="false" customHeight="false" outlineLevel="0" collapsed="false">
      <c r="A127" s="53" t="n">
        <v>13</v>
      </c>
      <c r="B127" s="112" t="n">
        <f aca="false" t="array" ref="B127:B127">INDEX(CV3SF,$A127,1)</f>
        <v>0</v>
      </c>
      <c r="C127" s="146"/>
      <c r="D127" s="147"/>
      <c r="E127" s="147"/>
      <c r="F127" s="54"/>
      <c r="G127" s="54"/>
      <c r="H127" s="54"/>
      <c r="I127" s="54"/>
      <c r="J127" s="54"/>
      <c r="K127" s="54"/>
      <c r="L127" s="54"/>
      <c r="M127" s="54"/>
      <c r="O127" s="112" t="n">
        <f aca="false" t="array" ref="O127:O127">INDEX(CV3CF,$A127,1)</f>
        <v>0</v>
      </c>
      <c r="P127" s="54"/>
      <c r="Q127" s="54"/>
      <c r="R127" s="54"/>
      <c r="S127" s="54"/>
      <c r="T127" s="54"/>
      <c r="U127" s="54"/>
      <c r="V127" s="54"/>
      <c r="W127" s="54"/>
      <c r="X127" s="54"/>
      <c r="Y127" s="54"/>
      <c r="Z127" s="54"/>
    </row>
    <row r="128" customFormat="false" ht="15" hidden="false" customHeight="false" outlineLevel="0" collapsed="false">
      <c r="A128" s="53" t="n">
        <v>14</v>
      </c>
      <c r="B128" s="112" t="n">
        <f aca="false" t="array" ref="B128:B128">INDEX(CV3SF,$A128,1)</f>
        <v>0</v>
      </c>
      <c r="C128" s="146"/>
      <c r="D128" s="147"/>
      <c r="E128" s="147"/>
      <c r="F128" s="54"/>
      <c r="G128" s="54"/>
      <c r="H128" s="54"/>
      <c r="I128" s="54"/>
      <c r="J128" s="54"/>
      <c r="K128" s="54"/>
      <c r="L128" s="54"/>
      <c r="M128" s="54"/>
      <c r="O128" s="112" t="n">
        <f aca="false" t="array" ref="O128:O128">INDEX(CV3CF,$A128,1)</f>
        <v>0</v>
      </c>
      <c r="P128" s="54"/>
      <c r="Q128" s="54"/>
      <c r="R128" s="54"/>
      <c r="S128" s="54"/>
      <c r="T128" s="54"/>
      <c r="U128" s="54"/>
      <c r="V128" s="54"/>
      <c r="W128" s="54"/>
      <c r="X128" s="54"/>
      <c r="Y128" s="54"/>
      <c r="Z128" s="54"/>
    </row>
    <row r="129" customFormat="false" ht="15" hidden="false" customHeight="false" outlineLevel="0" collapsed="false">
      <c r="A129" s="53" t="n">
        <v>15</v>
      </c>
      <c r="B129" s="112" t="n">
        <f aca="false" t="array" ref="B129:B129">INDEX(CV3SF,$A129,1)</f>
        <v>0</v>
      </c>
      <c r="C129" s="146"/>
      <c r="D129" s="147"/>
      <c r="E129" s="147"/>
      <c r="F129" s="54"/>
      <c r="G129" s="54"/>
      <c r="H129" s="54"/>
      <c r="I129" s="54"/>
      <c r="J129" s="54"/>
      <c r="K129" s="54"/>
      <c r="L129" s="54"/>
      <c r="M129" s="54"/>
      <c r="O129" s="112" t="n">
        <f aca="false" t="array" ref="O129:O129">INDEX(CV3CF,$A129,1)</f>
        <v>0</v>
      </c>
      <c r="P129" s="54"/>
      <c r="Q129" s="54"/>
      <c r="R129" s="54"/>
      <c r="S129" s="54"/>
      <c r="T129" s="54"/>
      <c r="U129" s="54"/>
      <c r="V129" s="54"/>
      <c r="W129" s="54"/>
      <c r="X129" s="54"/>
      <c r="Y129" s="54"/>
      <c r="Z129" s="54"/>
    </row>
    <row r="130" customFormat="false" ht="15" hidden="false" customHeight="false" outlineLevel="0" collapsed="false">
      <c r="A130" s="53" t="n">
        <v>16</v>
      </c>
      <c r="B130" s="112" t="n">
        <f aca="false" t="array" ref="B130:B130">INDEX(CV3SF,$A130,1)</f>
        <v>0</v>
      </c>
      <c r="C130" s="146"/>
      <c r="D130" s="147"/>
      <c r="E130" s="147"/>
      <c r="F130" s="54"/>
      <c r="G130" s="54"/>
      <c r="H130" s="54"/>
      <c r="I130" s="54"/>
      <c r="J130" s="54"/>
      <c r="K130" s="54"/>
      <c r="L130" s="54"/>
      <c r="M130" s="54"/>
      <c r="O130" s="112" t="n">
        <f aca="false" t="array" ref="O130:O130">INDEX(CV3CF,$A130,1)</f>
        <v>0</v>
      </c>
      <c r="P130" s="54"/>
      <c r="Q130" s="54"/>
      <c r="R130" s="54"/>
      <c r="S130" s="54"/>
      <c r="T130" s="54"/>
      <c r="U130" s="54"/>
      <c r="V130" s="54"/>
      <c r="W130" s="54"/>
      <c r="X130" s="54"/>
      <c r="Y130" s="54"/>
      <c r="Z130" s="54"/>
    </row>
    <row r="131" customFormat="false" ht="15" hidden="false" customHeight="false" outlineLevel="0" collapsed="false">
      <c r="A131" s="53" t="n">
        <v>17</v>
      </c>
      <c r="B131" s="112" t="n">
        <f aca="false" t="array" ref="B131:B131">INDEX(CV3SF,$A131,1)</f>
        <v>0</v>
      </c>
      <c r="C131" s="146"/>
      <c r="D131" s="147"/>
      <c r="E131" s="147"/>
      <c r="F131" s="54"/>
      <c r="G131" s="54"/>
      <c r="H131" s="54"/>
      <c r="I131" s="54"/>
      <c r="J131" s="54"/>
      <c r="K131" s="54"/>
      <c r="L131" s="54"/>
      <c r="M131" s="54"/>
      <c r="O131" s="112" t="n">
        <f aca="false" t="array" ref="O131:O131">INDEX(CV3CF,$A131,1)</f>
        <v>0</v>
      </c>
      <c r="P131" s="54"/>
      <c r="Q131" s="54"/>
      <c r="R131" s="54"/>
      <c r="S131" s="54"/>
      <c r="T131" s="54"/>
      <c r="U131" s="54"/>
      <c r="V131" s="54"/>
      <c r="W131" s="54"/>
      <c r="X131" s="54"/>
      <c r="Y131" s="54"/>
      <c r="Z131" s="54"/>
    </row>
    <row r="132" customFormat="false" ht="15" hidden="false" customHeight="false" outlineLevel="0" collapsed="false">
      <c r="A132" s="53" t="n">
        <v>18</v>
      </c>
      <c r="B132" s="112" t="n">
        <f aca="false" t="array" ref="B132:B132">INDEX(CV3SF,$A132,1)</f>
        <v>0</v>
      </c>
      <c r="C132" s="146"/>
      <c r="D132" s="147"/>
      <c r="E132" s="147"/>
      <c r="F132" s="54"/>
      <c r="G132" s="54"/>
      <c r="H132" s="54"/>
      <c r="I132" s="54"/>
      <c r="J132" s="54"/>
      <c r="K132" s="54"/>
      <c r="L132" s="54"/>
      <c r="M132" s="54"/>
      <c r="N132" s="3"/>
      <c r="O132" s="112" t="n">
        <f aca="false" t="array" ref="O132:O132">INDEX(CV3CF,$A132,1)</f>
        <v>0</v>
      </c>
      <c r="P132" s="54"/>
      <c r="Q132" s="54"/>
      <c r="R132" s="54"/>
      <c r="S132" s="54"/>
      <c r="T132" s="54"/>
      <c r="U132" s="54"/>
      <c r="V132" s="54"/>
      <c r="W132" s="54"/>
      <c r="X132" s="54"/>
      <c r="Y132" s="54"/>
      <c r="Z132" s="54"/>
    </row>
    <row r="133" customFormat="false" ht="15" hidden="false" customHeight="false" outlineLevel="0" collapsed="false">
      <c r="A133" s="53" t="n">
        <v>19</v>
      </c>
      <c r="B133" s="112" t="n">
        <f aca="false" t="array" ref="B133:B133">INDEX(CV3SF,$A133,1)</f>
        <v>0</v>
      </c>
      <c r="C133" s="146"/>
      <c r="D133" s="147"/>
      <c r="E133" s="147"/>
      <c r="F133" s="54"/>
      <c r="G133" s="54"/>
      <c r="H133" s="54"/>
      <c r="I133" s="54"/>
      <c r="J133" s="54"/>
      <c r="K133" s="54"/>
      <c r="L133" s="54"/>
      <c r="M133" s="54"/>
      <c r="N133" s="3"/>
      <c r="O133" s="112" t="n">
        <f aca="false" t="array" ref="O133:O133">INDEX(CV3CF,$A133,1)</f>
        <v>0</v>
      </c>
      <c r="P133" s="54"/>
      <c r="Q133" s="54"/>
      <c r="R133" s="54"/>
      <c r="S133" s="54"/>
      <c r="T133" s="54"/>
      <c r="U133" s="54"/>
      <c r="V133" s="54"/>
      <c r="W133" s="54"/>
      <c r="X133" s="54"/>
      <c r="Y133" s="54"/>
      <c r="Z133" s="54"/>
    </row>
    <row r="134" customFormat="false" ht="15" hidden="false" customHeight="false" outlineLevel="0" collapsed="false">
      <c r="A134" s="53" t="n">
        <v>20</v>
      </c>
      <c r="B134" s="112" t="n">
        <f aca="false" t="array" ref="B134:B134">INDEX(CV3SF,$A134,1)</f>
        <v>0</v>
      </c>
      <c r="C134" s="146"/>
      <c r="D134" s="147"/>
      <c r="E134" s="147"/>
      <c r="F134" s="54"/>
      <c r="G134" s="54"/>
      <c r="H134" s="54"/>
      <c r="I134" s="54"/>
      <c r="J134" s="54"/>
      <c r="K134" s="54"/>
      <c r="L134" s="54"/>
      <c r="M134" s="54"/>
      <c r="O134" s="112" t="n">
        <f aca="false" t="array" ref="O134:O134">INDEX(CV3CF,$A134,1)</f>
        <v>0</v>
      </c>
      <c r="P134" s="54"/>
      <c r="Q134" s="54"/>
      <c r="R134" s="54"/>
      <c r="S134" s="54"/>
      <c r="T134" s="54"/>
      <c r="U134" s="54"/>
      <c r="V134" s="54"/>
      <c r="W134" s="54"/>
      <c r="X134" s="54"/>
      <c r="Y134" s="54"/>
      <c r="Z134" s="54"/>
    </row>
    <row r="135" customFormat="false" ht="15" hidden="false" customHeight="false" outlineLevel="0" collapsed="false">
      <c r="A135" s="53" t="n">
        <v>21</v>
      </c>
      <c r="B135" s="112" t="n">
        <f aca="false" t="array" ref="B135:B135">INDEX(CV3SF,$A135,1)</f>
        <v>0</v>
      </c>
      <c r="C135" s="146"/>
      <c r="D135" s="147"/>
      <c r="E135" s="147"/>
      <c r="F135" s="54"/>
      <c r="G135" s="54"/>
      <c r="H135" s="54"/>
      <c r="I135" s="54"/>
      <c r="J135" s="54"/>
      <c r="K135" s="54"/>
      <c r="L135" s="54"/>
      <c r="M135" s="54"/>
      <c r="O135" s="112" t="n">
        <f aca="false" t="array" ref="O135:O135">INDEX(CV3CF,$A135,1)</f>
        <v>0</v>
      </c>
      <c r="P135" s="54"/>
      <c r="Q135" s="54"/>
      <c r="R135" s="54"/>
      <c r="S135" s="54"/>
      <c r="T135" s="54"/>
      <c r="U135" s="54"/>
      <c r="V135" s="54"/>
      <c r="W135" s="54"/>
      <c r="X135" s="54"/>
      <c r="Y135" s="54"/>
      <c r="Z135" s="54"/>
    </row>
    <row r="136" customFormat="false" ht="15" hidden="false" customHeight="false" outlineLevel="0" collapsed="false">
      <c r="A136" s="53" t="n">
        <v>22</v>
      </c>
      <c r="B136" s="112" t="n">
        <f aca="false" t="array" ref="B136:B136">INDEX(CV3SF,$A136,1)</f>
        <v>0</v>
      </c>
      <c r="C136" s="146"/>
      <c r="D136" s="147"/>
      <c r="E136" s="147"/>
      <c r="F136" s="54"/>
      <c r="G136" s="54"/>
      <c r="H136" s="54"/>
      <c r="I136" s="54"/>
      <c r="J136" s="54"/>
      <c r="K136" s="54"/>
      <c r="L136" s="54"/>
      <c r="M136" s="54"/>
      <c r="O136" s="112" t="n">
        <f aca="false" t="array" ref="O136:O136">INDEX(CV3CF,$A136,1)</f>
        <v>0</v>
      </c>
      <c r="P136" s="54"/>
      <c r="Q136" s="54"/>
      <c r="R136" s="54"/>
      <c r="S136" s="54"/>
      <c r="T136" s="54"/>
      <c r="U136" s="54"/>
      <c r="V136" s="54"/>
      <c r="W136" s="54"/>
      <c r="X136" s="54"/>
      <c r="Y136" s="54"/>
      <c r="Z136" s="54"/>
    </row>
    <row r="137" customFormat="false" ht="15" hidden="false" customHeight="false" outlineLevel="0" collapsed="false">
      <c r="A137" s="53" t="n">
        <v>23</v>
      </c>
      <c r="B137" s="112" t="n">
        <f aca="false" t="array" ref="B137:B137">INDEX(CV3SF,$A137,1)</f>
        <v>0</v>
      </c>
      <c r="C137" s="146"/>
      <c r="D137" s="147"/>
      <c r="E137" s="147"/>
      <c r="F137" s="54"/>
      <c r="G137" s="54"/>
      <c r="H137" s="54"/>
      <c r="I137" s="54"/>
      <c r="J137" s="54"/>
      <c r="K137" s="54"/>
      <c r="L137" s="54"/>
      <c r="M137" s="54"/>
      <c r="O137" s="112" t="n">
        <f aca="false" t="array" ref="O137:O137">INDEX(CV3CF,$A137,1)</f>
        <v>0</v>
      </c>
      <c r="P137" s="54"/>
      <c r="Q137" s="54"/>
      <c r="R137" s="54"/>
      <c r="S137" s="54"/>
      <c r="T137" s="54"/>
      <c r="U137" s="54"/>
      <c r="V137" s="54"/>
      <c r="W137" s="54"/>
      <c r="X137" s="54"/>
      <c r="Y137" s="54"/>
      <c r="Z137" s="54"/>
    </row>
    <row r="138" customFormat="false" ht="15" hidden="false" customHeight="false" outlineLevel="0" collapsed="false">
      <c r="A138" s="53" t="n">
        <v>24</v>
      </c>
      <c r="B138" s="112" t="n">
        <f aca="false" t="array" ref="B138:B138">INDEX(CV3SF,$A138,1)</f>
        <v>0</v>
      </c>
      <c r="C138" s="146"/>
      <c r="D138" s="147"/>
      <c r="E138" s="147"/>
      <c r="F138" s="54"/>
      <c r="G138" s="54"/>
      <c r="H138" s="54"/>
      <c r="I138" s="54"/>
      <c r="J138" s="54"/>
      <c r="K138" s="54"/>
      <c r="L138" s="54"/>
      <c r="M138" s="54"/>
      <c r="O138" s="112" t="n">
        <f aca="false" t="array" ref="O138:O138">INDEX(CV3CF,$A138,1)</f>
        <v>0</v>
      </c>
      <c r="P138" s="54"/>
      <c r="Q138" s="54"/>
      <c r="R138" s="54"/>
      <c r="S138" s="54"/>
      <c r="T138" s="54"/>
      <c r="U138" s="54"/>
      <c r="V138" s="54"/>
      <c r="W138" s="54"/>
      <c r="X138" s="54"/>
      <c r="Y138" s="54"/>
      <c r="Z138" s="54"/>
    </row>
    <row r="139" customFormat="false" ht="15" hidden="false" customHeight="false" outlineLevel="0" collapsed="false">
      <c r="A139" s="53" t="n">
        <v>25</v>
      </c>
      <c r="B139" s="112" t="n">
        <f aca="false" t="array" ref="B139:B139">INDEX(CV3SF,$A139,1)</f>
        <v>0</v>
      </c>
      <c r="C139" s="146"/>
      <c r="D139" s="147"/>
      <c r="E139" s="147"/>
      <c r="F139" s="54"/>
      <c r="G139" s="54"/>
      <c r="H139" s="54"/>
      <c r="I139" s="54"/>
      <c r="J139" s="54"/>
      <c r="K139" s="54"/>
      <c r="L139" s="54"/>
      <c r="M139" s="54"/>
      <c r="O139" s="112" t="n">
        <f aca="false" t="array" ref="O139:O139">INDEX(CV3CF,$A139,1)</f>
        <v>0</v>
      </c>
      <c r="P139" s="54"/>
      <c r="Q139" s="54"/>
      <c r="R139" s="54"/>
      <c r="S139" s="54"/>
      <c r="T139" s="54"/>
      <c r="U139" s="54"/>
      <c r="V139" s="54"/>
      <c r="W139" s="54"/>
      <c r="X139" s="54"/>
      <c r="Y139" s="54"/>
      <c r="Z139" s="54"/>
    </row>
    <row r="140" customFormat="false" ht="15" hidden="false" customHeight="false" outlineLevel="0" collapsed="false">
      <c r="A140" s="53" t="n">
        <v>26</v>
      </c>
      <c r="B140" s="112" t="n">
        <f aca="false" t="array" ref="B140:B140">INDEX(CV3SF,$A140,1)</f>
        <v>0</v>
      </c>
      <c r="C140" s="146"/>
      <c r="D140" s="147"/>
      <c r="E140" s="147"/>
      <c r="F140" s="54"/>
      <c r="G140" s="54"/>
      <c r="H140" s="54"/>
      <c r="I140" s="54"/>
      <c r="J140" s="54"/>
      <c r="K140" s="54"/>
      <c r="L140" s="54"/>
      <c r="M140" s="54"/>
      <c r="O140" s="112" t="n">
        <f aca="false" t="array" ref="O140:O140">INDEX(CV3CF,$A140,1)</f>
        <v>0</v>
      </c>
      <c r="P140" s="54"/>
      <c r="Q140" s="54"/>
      <c r="R140" s="54"/>
      <c r="S140" s="54"/>
      <c r="T140" s="54"/>
      <c r="U140" s="54"/>
      <c r="V140" s="54"/>
      <c r="W140" s="54"/>
      <c r="X140" s="54"/>
      <c r="Y140" s="54"/>
      <c r="Z140" s="54"/>
    </row>
    <row r="141" customFormat="false" ht="15" hidden="false" customHeight="false" outlineLevel="0" collapsed="false">
      <c r="A141" s="53" t="n">
        <v>27</v>
      </c>
      <c r="B141" s="112" t="n">
        <f aca="false" t="array" ref="B141:B141">INDEX(CV3SF,$A141,1)</f>
        <v>0</v>
      </c>
      <c r="C141" s="146"/>
      <c r="D141" s="147"/>
      <c r="E141" s="147"/>
      <c r="F141" s="54"/>
      <c r="G141" s="54"/>
      <c r="H141" s="54"/>
      <c r="I141" s="54"/>
      <c r="J141" s="54"/>
      <c r="K141" s="54"/>
      <c r="L141" s="54"/>
      <c r="M141" s="54"/>
      <c r="O141" s="112" t="n">
        <f aca="false" t="array" ref="O141:O141">INDEX(CV3CF,$A141,1)</f>
        <v>0</v>
      </c>
      <c r="P141" s="54"/>
      <c r="Q141" s="54"/>
      <c r="R141" s="54"/>
      <c r="S141" s="54"/>
      <c r="T141" s="54"/>
      <c r="U141" s="54"/>
      <c r="V141" s="54"/>
      <c r="W141" s="54"/>
      <c r="X141" s="54"/>
      <c r="Y141" s="54"/>
      <c r="Z141" s="54"/>
    </row>
    <row r="142" customFormat="false" ht="15" hidden="false" customHeight="false" outlineLevel="0" collapsed="false">
      <c r="A142" s="53" t="n">
        <v>28</v>
      </c>
      <c r="B142" s="112" t="n">
        <f aca="false" t="array" ref="B142:B142">INDEX(CV3SF,$A142,1)</f>
        <v>0</v>
      </c>
      <c r="C142" s="146"/>
      <c r="D142" s="147"/>
      <c r="E142" s="147"/>
      <c r="F142" s="54"/>
      <c r="G142" s="54"/>
      <c r="H142" s="54"/>
      <c r="I142" s="54"/>
      <c r="J142" s="54"/>
      <c r="K142" s="54"/>
      <c r="L142" s="54"/>
      <c r="M142" s="54"/>
      <c r="O142" s="112" t="n">
        <f aca="false" t="array" ref="O142:O142">INDEX(CV3CF,$A142,1)</f>
        <v>0</v>
      </c>
      <c r="P142" s="54"/>
      <c r="Q142" s="54"/>
      <c r="R142" s="54"/>
      <c r="S142" s="54"/>
      <c r="T142" s="54"/>
      <c r="U142" s="54"/>
      <c r="V142" s="54"/>
      <c r="W142" s="54"/>
      <c r="X142" s="54"/>
      <c r="Y142" s="54"/>
      <c r="Z142" s="54"/>
    </row>
    <row r="143" customFormat="false" ht="15" hidden="false" customHeight="false" outlineLevel="0" collapsed="false">
      <c r="A143" s="53" t="n">
        <v>29</v>
      </c>
      <c r="B143" s="112" t="n">
        <f aca="false" t="array" ref="B143:B143">INDEX(CV3SF,$A143,1)</f>
        <v>0</v>
      </c>
      <c r="C143" s="146"/>
      <c r="D143" s="147"/>
      <c r="E143" s="147"/>
      <c r="F143" s="54"/>
      <c r="G143" s="54"/>
      <c r="H143" s="54"/>
      <c r="I143" s="54"/>
      <c r="J143" s="54"/>
      <c r="K143" s="54"/>
      <c r="L143" s="54"/>
      <c r="M143" s="54"/>
      <c r="O143" s="112" t="n">
        <f aca="false" t="array" ref="O143:O143">INDEX(CV3CF,$A143,1)</f>
        <v>0</v>
      </c>
      <c r="P143" s="54"/>
      <c r="Q143" s="54"/>
      <c r="R143" s="54"/>
      <c r="S143" s="54"/>
      <c r="T143" s="54"/>
      <c r="U143" s="54"/>
      <c r="V143" s="54"/>
      <c r="W143" s="54"/>
      <c r="X143" s="54"/>
      <c r="Y143" s="54"/>
      <c r="Z143" s="54"/>
    </row>
    <row r="144" customFormat="false" ht="15" hidden="false" customHeight="false" outlineLevel="0" collapsed="false">
      <c r="A144" s="53" t="n">
        <v>30</v>
      </c>
      <c r="B144" s="112" t="n">
        <f aca="false" t="array" ref="B144:B144">INDEX(CV3SF,$A144,1)</f>
        <v>0</v>
      </c>
      <c r="C144" s="146"/>
      <c r="D144" s="147"/>
      <c r="E144" s="147"/>
      <c r="F144" s="54"/>
      <c r="G144" s="54"/>
      <c r="H144" s="54"/>
      <c r="I144" s="54"/>
      <c r="J144" s="54"/>
      <c r="K144" s="54"/>
      <c r="L144" s="54"/>
      <c r="M144" s="54"/>
      <c r="O144" s="112" t="n">
        <f aca="false" t="array" ref="O144:O144">INDEX(CV3CF,$A144,1)</f>
        <v>0</v>
      </c>
      <c r="P144" s="54"/>
      <c r="Q144" s="54"/>
      <c r="R144" s="54"/>
      <c r="S144" s="54"/>
      <c r="T144" s="54"/>
      <c r="U144" s="54"/>
      <c r="V144" s="54"/>
      <c r="W144" s="54"/>
      <c r="X144" s="54"/>
      <c r="Y144" s="54"/>
      <c r="Z144" s="54"/>
    </row>
    <row r="145" customFormat="false" ht="15" hidden="false" customHeight="false" outlineLevel="0" collapsed="false">
      <c r="A145" s="53" t="n">
        <v>31</v>
      </c>
      <c r="B145" s="112" t="n">
        <f aca="false" t="array" ref="B145:B145">INDEX(CV3SF,$A145,1)</f>
        <v>0</v>
      </c>
      <c r="C145" s="54"/>
      <c r="D145" s="54"/>
      <c r="E145" s="54"/>
      <c r="F145" s="54"/>
      <c r="G145" s="54"/>
      <c r="H145" s="54"/>
      <c r="I145" s="54"/>
      <c r="J145" s="54"/>
      <c r="K145" s="54"/>
      <c r="L145" s="54"/>
      <c r="M145" s="54"/>
      <c r="O145" s="112" t="n">
        <f aca="false" t="array" ref="O145:O145">INDEX(CV3CF,$A145,1)</f>
        <v>0</v>
      </c>
      <c r="P145" s="54"/>
      <c r="Q145" s="54"/>
      <c r="R145" s="54"/>
      <c r="S145" s="54"/>
      <c r="T145" s="54"/>
      <c r="U145" s="54"/>
      <c r="V145" s="54"/>
      <c r="W145" s="54"/>
      <c r="X145" s="54"/>
      <c r="Y145" s="54"/>
      <c r="Z145" s="54"/>
    </row>
    <row r="146" customFormat="false" ht="15" hidden="false" customHeight="false" outlineLevel="0" collapsed="false">
      <c r="A146" s="53" t="n">
        <v>32</v>
      </c>
      <c r="B146" s="112" t="n">
        <f aca="false" t="array" ref="B146:B146">INDEX(CV3SF,$A146,1)</f>
        <v>0</v>
      </c>
      <c r="C146" s="54"/>
      <c r="D146" s="54"/>
      <c r="E146" s="54"/>
      <c r="F146" s="54"/>
      <c r="G146" s="54"/>
      <c r="H146" s="54"/>
      <c r="I146" s="54"/>
      <c r="J146" s="54"/>
      <c r="K146" s="54"/>
      <c r="L146" s="54"/>
      <c r="M146" s="54"/>
      <c r="O146" s="112" t="n">
        <f aca="false" t="array" ref="O146:O146">INDEX(CV3CF,$A146,1)</f>
        <v>0</v>
      </c>
      <c r="P146" s="54"/>
      <c r="Q146" s="54"/>
      <c r="R146" s="54"/>
      <c r="S146" s="54"/>
      <c r="T146" s="54"/>
      <c r="U146" s="54"/>
      <c r="V146" s="54"/>
      <c r="W146" s="54"/>
      <c r="X146" s="54"/>
      <c r="Y146" s="54"/>
      <c r="Z146" s="54"/>
    </row>
    <row r="147" customFormat="false" ht="15" hidden="false" customHeight="false" outlineLevel="0" collapsed="false">
      <c r="A147" s="53" t="n">
        <v>33</v>
      </c>
      <c r="B147" s="112" t="n">
        <f aca="false" t="array" ref="B147:B147">INDEX(CV3SF,$A147,1)</f>
        <v>0</v>
      </c>
      <c r="C147" s="53"/>
      <c r="D147" s="53"/>
      <c r="E147" s="54"/>
      <c r="F147" s="53"/>
      <c r="G147" s="53"/>
      <c r="H147" s="53"/>
      <c r="I147" s="53"/>
      <c r="J147" s="53"/>
      <c r="K147" s="53"/>
      <c r="L147" s="53"/>
      <c r="M147" s="53"/>
      <c r="O147" s="112" t="n">
        <f aca="false" t="array" ref="O147:O147">INDEX(CV3CF,$A147,1)</f>
        <v>0</v>
      </c>
      <c r="P147" s="53"/>
      <c r="Q147" s="53"/>
      <c r="R147" s="54"/>
      <c r="S147" s="53"/>
      <c r="T147" s="53"/>
      <c r="U147" s="53"/>
      <c r="V147" s="53"/>
      <c r="W147" s="53"/>
      <c r="X147" s="53"/>
      <c r="Y147" s="53"/>
      <c r="Z147" s="53"/>
    </row>
    <row r="148" customFormat="false" ht="15" hidden="false" customHeight="false" outlineLevel="0" collapsed="false">
      <c r="A148" s="53" t="n">
        <v>34</v>
      </c>
      <c r="B148" s="112" t="n">
        <f aca="false" t="array" ref="B148:B148">INDEX(CV3SF,$A148,1)</f>
        <v>0</v>
      </c>
      <c r="C148" s="53"/>
      <c r="D148" s="53"/>
      <c r="E148" s="54"/>
      <c r="F148" s="53"/>
      <c r="G148" s="53"/>
      <c r="H148" s="53"/>
      <c r="I148" s="53"/>
      <c r="J148" s="53"/>
      <c r="K148" s="53"/>
      <c r="L148" s="53"/>
      <c r="M148" s="53"/>
      <c r="O148" s="112" t="n">
        <f aca="false" t="array" ref="O148:O148">INDEX(CV3CF,$A148,1)</f>
        <v>0</v>
      </c>
      <c r="P148" s="53"/>
      <c r="Q148" s="53"/>
      <c r="R148" s="54"/>
      <c r="S148" s="53"/>
      <c r="T148" s="53"/>
      <c r="U148" s="53"/>
      <c r="V148" s="53"/>
      <c r="W148" s="53"/>
      <c r="X148" s="53"/>
      <c r="Y148" s="53"/>
      <c r="Z148" s="53"/>
    </row>
    <row r="149" customFormat="false" ht="15" hidden="false" customHeight="false" outlineLevel="0" collapsed="false">
      <c r="A149" s="53" t="n">
        <v>35</v>
      </c>
      <c r="B149" s="112" t="n">
        <f aca="false" t="array" ref="B149:B149">INDEX(CV3SF,$A149,1)</f>
        <v>0</v>
      </c>
      <c r="C149" s="53"/>
      <c r="D149" s="53"/>
      <c r="E149" s="53"/>
      <c r="F149" s="53"/>
      <c r="G149" s="53"/>
      <c r="H149" s="53"/>
      <c r="I149" s="53"/>
      <c r="J149" s="53"/>
      <c r="K149" s="53"/>
      <c r="L149" s="53"/>
      <c r="M149" s="53"/>
      <c r="O149" s="112" t="n">
        <f aca="false" t="array" ref="O149:O149">INDEX(CV3CF,$A149,1)</f>
        <v>0</v>
      </c>
      <c r="P149" s="53"/>
      <c r="Q149" s="53"/>
      <c r="R149" s="53"/>
      <c r="S149" s="53"/>
      <c r="T149" s="53"/>
      <c r="U149" s="53"/>
      <c r="V149" s="53"/>
      <c r="W149" s="53"/>
      <c r="X149" s="53"/>
      <c r="Y149" s="53"/>
      <c r="Z149" s="53"/>
    </row>
    <row r="150" customFormat="false" ht="15" hidden="false" customHeight="false" outlineLevel="0" collapsed="false">
      <c r="A150" s="53" t="n">
        <v>36</v>
      </c>
      <c r="B150" s="112" t="n">
        <f aca="false" t="array" ref="B150:B150">INDEX(CV3SF,$A150,1)</f>
        <v>0</v>
      </c>
      <c r="C150" s="53"/>
      <c r="D150" s="53"/>
      <c r="E150" s="53"/>
      <c r="F150" s="53"/>
      <c r="G150" s="53"/>
      <c r="H150" s="53"/>
      <c r="I150" s="53"/>
      <c r="J150" s="53"/>
      <c r="K150" s="53"/>
      <c r="L150" s="53"/>
      <c r="M150" s="53"/>
      <c r="O150" s="112" t="n">
        <f aca="false" t="array" ref="O150:O150">INDEX(CV3CF,$A150,1)</f>
        <v>0</v>
      </c>
      <c r="P150" s="53"/>
      <c r="Q150" s="53"/>
      <c r="R150" s="53"/>
      <c r="S150" s="53"/>
      <c r="T150" s="53"/>
      <c r="U150" s="53"/>
      <c r="V150" s="53"/>
      <c r="W150" s="53"/>
      <c r="X150" s="53"/>
      <c r="Y150" s="53"/>
      <c r="Z150" s="53"/>
    </row>
    <row r="151" customFormat="false" ht="15" hidden="false" customHeight="false" outlineLevel="0" collapsed="false">
      <c r="A151" s="53" t="n">
        <v>37</v>
      </c>
      <c r="B151" s="112" t="n">
        <f aca="false" t="array" ref="B151:B151">INDEX(CV3SF,$A151,1)</f>
        <v>0</v>
      </c>
      <c r="C151" s="53"/>
      <c r="D151" s="53"/>
      <c r="E151" s="53"/>
      <c r="F151" s="53"/>
      <c r="G151" s="53"/>
      <c r="H151" s="53"/>
      <c r="I151" s="53"/>
      <c r="J151" s="53"/>
      <c r="K151" s="53"/>
      <c r="L151" s="53"/>
      <c r="M151" s="53"/>
      <c r="O151" s="112" t="n">
        <f aca="false" t="array" ref="O151:O151">INDEX(CV3CF,$A151,1)</f>
        <v>0</v>
      </c>
      <c r="P151" s="53"/>
      <c r="Q151" s="53"/>
      <c r="R151" s="53"/>
      <c r="S151" s="53"/>
      <c r="T151" s="53"/>
      <c r="U151" s="53"/>
      <c r="V151" s="53"/>
      <c r="W151" s="53"/>
      <c r="X151" s="53"/>
      <c r="Y151" s="53"/>
      <c r="Z151" s="53"/>
    </row>
    <row r="152" customFormat="false" ht="15" hidden="false" customHeight="false" outlineLevel="0" collapsed="false">
      <c r="A152" s="53" t="n">
        <v>38</v>
      </c>
      <c r="B152" s="112" t="n">
        <f aca="false" t="array" ref="B152:B152">INDEX(CV3SF,$A152,1)</f>
        <v>0</v>
      </c>
      <c r="C152" s="53"/>
      <c r="D152" s="53"/>
      <c r="E152" s="53"/>
      <c r="F152" s="53"/>
      <c r="G152" s="53"/>
      <c r="H152" s="53"/>
      <c r="I152" s="53"/>
      <c r="J152" s="53"/>
      <c r="K152" s="53"/>
      <c r="L152" s="53"/>
      <c r="M152" s="53"/>
      <c r="O152" s="112" t="n">
        <f aca="false" t="array" ref="O152:O152">INDEX(CV3CF,$A152,1)</f>
        <v>0</v>
      </c>
      <c r="P152" s="53"/>
      <c r="Q152" s="53"/>
      <c r="R152" s="53"/>
      <c r="S152" s="53"/>
      <c r="T152" s="53"/>
      <c r="U152" s="53"/>
      <c r="V152" s="53"/>
      <c r="W152" s="53"/>
      <c r="X152" s="53"/>
      <c r="Y152" s="53"/>
      <c r="Z152" s="53"/>
    </row>
    <row r="153" customFormat="false" ht="15" hidden="false" customHeight="false" outlineLevel="0" collapsed="false">
      <c r="A153" s="53" t="n">
        <v>39</v>
      </c>
      <c r="B153" s="112" t="n">
        <f aca="false" t="array" ref="B153:B153">INDEX(CV3SF,$A153,1)</f>
        <v>0</v>
      </c>
      <c r="C153" s="53"/>
      <c r="D153" s="53"/>
      <c r="E153" s="53"/>
      <c r="F153" s="53"/>
      <c r="G153" s="53"/>
      <c r="H153" s="53"/>
      <c r="I153" s="53"/>
      <c r="J153" s="53"/>
      <c r="K153" s="53"/>
      <c r="L153" s="53"/>
      <c r="M153" s="53"/>
      <c r="O153" s="112" t="n">
        <f aca="false" t="array" ref="O153:O153">INDEX(CV3CF,$A153,1)</f>
        <v>0</v>
      </c>
      <c r="P153" s="53"/>
      <c r="Q153" s="53"/>
      <c r="R153" s="53"/>
      <c r="S153" s="53"/>
      <c r="T153" s="53"/>
      <c r="U153" s="53"/>
      <c r="V153" s="53"/>
      <c r="W153" s="53"/>
      <c r="X153" s="53"/>
      <c r="Y153" s="53"/>
      <c r="Z153" s="53"/>
    </row>
    <row r="154" customFormat="false" ht="15" hidden="false" customHeight="false" outlineLevel="0" collapsed="false">
      <c r="A154" s="53" t="n">
        <v>40</v>
      </c>
      <c r="B154" s="112" t="n">
        <f aca="false" t="array" ref="B154:B154">INDEX(CV3SF,$A154,1)</f>
        <v>0</v>
      </c>
      <c r="C154" s="53"/>
      <c r="D154" s="53"/>
      <c r="E154" s="53"/>
      <c r="F154" s="53"/>
      <c r="G154" s="53"/>
      <c r="H154" s="53"/>
      <c r="I154" s="53"/>
      <c r="J154" s="53"/>
      <c r="K154" s="53"/>
      <c r="L154" s="53"/>
      <c r="M154" s="53"/>
      <c r="O154" s="112" t="n">
        <f aca="false" t="array" ref="O154:O154">INDEX(CV3CF,$A154,1)</f>
        <v>0</v>
      </c>
      <c r="P154" s="53"/>
      <c r="Q154" s="53"/>
      <c r="R154" s="53"/>
      <c r="S154" s="53"/>
      <c r="T154" s="53"/>
      <c r="U154" s="53"/>
      <c r="V154" s="53"/>
      <c r="W154" s="53"/>
      <c r="X154" s="53"/>
      <c r="Y154" s="53"/>
      <c r="Z154" s="53"/>
    </row>
    <row r="155" customFormat="false" ht="15" hidden="false" customHeight="false" outlineLevel="0" collapsed="false">
      <c r="A155" s="53" t="n">
        <v>41</v>
      </c>
      <c r="B155" s="112" t="n">
        <f aca="false" t="array" ref="B155:B155">INDEX(CV3SF,$A155,1)</f>
        <v>0</v>
      </c>
      <c r="C155" s="53"/>
      <c r="D155" s="53"/>
      <c r="E155" s="53"/>
      <c r="F155" s="53"/>
      <c r="G155" s="53"/>
      <c r="H155" s="53"/>
      <c r="I155" s="53"/>
      <c r="J155" s="53"/>
      <c r="K155" s="53"/>
      <c r="L155" s="53"/>
      <c r="M155" s="53"/>
      <c r="O155" s="112" t="n">
        <f aca="false" t="array" ref="O155:O155">INDEX(CV3CF,$A155,1)</f>
        <v>0</v>
      </c>
      <c r="P155" s="53"/>
      <c r="Q155" s="53"/>
      <c r="R155" s="53"/>
      <c r="S155" s="53"/>
      <c r="T155" s="53"/>
      <c r="U155" s="53"/>
      <c r="V155" s="53"/>
      <c r="W155" s="53"/>
      <c r="X155" s="53"/>
      <c r="Y155" s="53"/>
      <c r="Z155" s="53"/>
    </row>
    <row r="156" customFormat="false" ht="15" hidden="false" customHeight="false" outlineLevel="0" collapsed="false">
      <c r="A156" s="53" t="n">
        <v>42</v>
      </c>
      <c r="B156" s="112" t="n">
        <f aca="false" t="array" ref="B156:B156">INDEX(CV3SF,$A156,1)</f>
        <v>0</v>
      </c>
      <c r="C156" s="53"/>
      <c r="D156" s="53"/>
      <c r="E156" s="53"/>
      <c r="F156" s="53"/>
      <c r="G156" s="53"/>
      <c r="H156" s="53"/>
      <c r="I156" s="53"/>
      <c r="J156" s="53"/>
      <c r="K156" s="53"/>
      <c r="L156" s="53"/>
      <c r="M156" s="53"/>
      <c r="O156" s="112" t="n">
        <f aca="false" t="array" ref="O156:O156">INDEX(CV3CF,$A156,1)</f>
        <v>0</v>
      </c>
      <c r="P156" s="53"/>
      <c r="Q156" s="53"/>
      <c r="R156" s="53"/>
      <c r="S156" s="53"/>
      <c r="T156" s="53"/>
      <c r="U156" s="53"/>
      <c r="V156" s="53"/>
      <c r="W156" s="53"/>
      <c r="X156" s="53"/>
      <c r="Y156" s="53"/>
      <c r="Z156" s="53"/>
    </row>
    <row r="157" customFormat="false" ht="15" hidden="false" customHeight="false" outlineLevel="0" collapsed="false">
      <c r="A157" s="53" t="n">
        <v>43</v>
      </c>
      <c r="B157" s="112" t="n">
        <f aca="false" t="array" ref="B157:B157">INDEX(CV3SF,$A157,1)</f>
        <v>0</v>
      </c>
      <c r="C157" s="53"/>
      <c r="D157" s="53"/>
      <c r="E157" s="53"/>
      <c r="F157" s="53"/>
      <c r="G157" s="53"/>
      <c r="H157" s="53"/>
      <c r="I157" s="53"/>
      <c r="J157" s="53"/>
      <c r="K157" s="53"/>
      <c r="L157" s="53"/>
      <c r="M157" s="53"/>
      <c r="O157" s="112" t="n">
        <f aca="false" t="array" ref="O157:O157">INDEX(CV3CF,$A157,1)</f>
        <v>0</v>
      </c>
      <c r="P157" s="53"/>
      <c r="Q157" s="53"/>
      <c r="R157" s="53"/>
      <c r="S157" s="53"/>
      <c r="T157" s="53"/>
      <c r="U157" s="53"/>
      <c r="V157" s="53"/>
      <c r="W157" s="53"/>
      <c r="X157" s="53"/>
      <c r="Y157" s="53"/>
      <c r="Z157" s="53"/>
    </row>
    <row r="158" customFormat="false" ht="15" hidden="false" customHeight="false" outlineLevel="0" collapsed="false">
      <c r="A158" s="53" t="n">
        <v>44</v>
      </c>
      <c r="B158" s="112" t="n">
        <f aca="false" t="array" ref="B158:B158">INDEX(CV3SF,$A158,1)</f>
        <v>0</v>
      </c>
      <c r="C158" s="53"/>
      <c r="D158" s="53"/>
      <c r="E158" s="53"/>
      <c r="F158" s="53"/>
      <c r="G158" s="53"/>
      <c r="H158" s="53"/>
      <c r="I158" s="53"/>
      <c r="J158" s="53"/>
      <c r="K158" s="53"/>
      <c r="L158" s="53"/>
      <c r="M158" s="53"/>
      <c r="O158" s="112" t="n">
        <f aca="false" t="array" ref="O158:O158">INDEX(CV3CF,$A158,1)</f>
        <v>0</v>
      </c>
      <c r="P158" s="53"/>
      <c r="Q158" s="53"/>
      <c r="R158" s="53"/>
      <c r="S158" s="53"/>
      <c r="T158" s="53"/>
      <c r="U158" s="53"/>
      <c r="V158" s="53"/>
      <c r="W158" s="53"/>
      <c r="X158" s="53"/>
      <c r="Y158" s="53"/>
      <c r="Z158" s="53"/>
    </row>
    <row r="159" customFormat="false" ht="15" hidden="false" customHeight="false" outlineLevel="0" collapsed="false">
      <c r="A159" s="53" t="n">
        <v>45</v>
      </c>
      <c r="B159" s="112" t="n">
        <f aca="false" t="array" ref="B159:B159">INDEX(CV3SF,$A159,1)</f>
        <v>0</v>
      </c>
      <c r="C159" s="53"/>
      <c r="D159" s="53"/>
      <c r="E159" s="53"/>
      <c r="F159" s="53"/>
      <c r="G159" s="53"/>
      <c r="H159" s="53"/>
      <c r="I159" s="53"/>
      <c r="J159" s="53"/>
      <c r="K159" s="53"/>
      <c r="L159" s="53"/>
      <c r="M159" s="53"/>
      <c r="O159" s="112" t="n">
        <f aca="false" t="array" ref="O159:O159">INDEX(CV3CF,$A159,1)</f>
        <v>0</v>
      </c>
      <c r="P159" s="53"/>
      <c r="Q159" s="53"/>
      <c r="R159" s="53"/>
      <c r="S159" s="53"/>
      <c r="T159" s="53"/>
      <c r="U159" s="53"/>
      <c r="V159" s="53"/>
      <c r="W159" s="53"/>
      <c r="X159" s="53"/>
      <c r="Y159" s="53"/>
      <c r="Z159" s="53"/>
    </row>
    <row r="160" customFormat="false" ht="15" hidden="false" customHeight="false" outlineLevel="0" collapsed="false">
      <c r="A160" s="53" t="n">
        <v>46</v>
      </c>
      <c r="B160" s="112" t="n">
        <f aca="false" t="array" ref="B160:B160">INDEX(CV3SF,$A160,1)</f>
        <v>0</v>
      </c>
      <c r="C160" s="53"/>
      <c r="D160" s="53"/>
      <c r="E160" s="53"/>
      <c r="F160" s="53"/>
      <c r="G160" s="53"/>
      <c r="H160" s="53"/>
      <c r="I160" s="53"/>
      <c r="J160" s="53"/>
      <c r="K160" s="53"/>
      <c r="L160" s="53"/>
      <c r="M160" s="53"/>
      <c r="O160" s="112" t="n">
        <f aca="false" t="array" ref="O160:O160">INDEX(CV3CF,$A160,1)</f>
        <v>0</v>
      </c>
      <c r="P160" s="53"/>
      <c r="Q160" s="53"/>
      <c r="R160" s="53"/>
      <c r="S160" s="53"/>
      <c r="T160" s="53"/>
      <c r="U160" s="53"/>
      <c r="V160" s="53"/>
      <c r="W160" s="53"/>
      <c r="X160" s="53"/>
      <c r="Y160" s="53"/>
      <c r="Z160" s="53"/>
    </row>
    <row r="161" customFormat="false" ht="15" hidden="false" customHeight="false" outlineLevel="0" collapsed="false">
      <c r="A161" s="53" t="n">
        <v>47</v>
      </c>
      <c r="B161" s="112" t="n">
        <f aca="false" t="array" ref="B161:B161">INDEX(CV3SF,$A161,1)</f>
        <v>0</v>
      </c>
      <c r="C161" s="53"/>
      <c r="D161" s="53"/>
      <c r="E161" s="53"/>
      <c r="F161" s="53"/>
      <c r="G161" s="53"/>
      <c r="H161" s="53"/>
      <c r="I161" s="53"/>
      <c r="J161" s="53"/>
      <c r="K161" s="53"/>
      <c r="L161" s="53"/>
      <c r="M161" s="53"/>
      <c r="O161" s="112" t="n">
        <f aca="false" t="array" ref="O161:O161">INDEX(CV3CF,$A161,1)</f>
        <v>0</v>
      </c>
      <c r="P161" s="53"/>
      <c r="Q161" s="53"/>
      <c r="R161" s="53"/>
      <c r="S161" s="53"/>
      <c r="T161" s="53"/>
      <c r="U161" s="53"/>
      <c r="V161" s="53"/>
      <c r="W161" s="53"/>
      <c r="X161" s="53"/>
      <c r="Y161" s="53"/>
      <c r="Z161" s="53"/>
    </row>
    <row r="162" customFormat="false" ht="15" hidden="false" customHeight="false" outlineLevel="0" collapsed="false">
      <c r="A162" s="53" t="n">
        <v>48</v>
      </c>
      <c r="B162" s="112" t="n">
        <f aca="false" t="array" ref="B162:B162">INDEX(CV3SF,$A162,1)</f>
        <v>0</v>
      </c>
      <c r="C162" s="53"/>
      <c r="D162" s="53"/>
      <c r="E162" s="53"/>
      <c r="F162" s="53"/>
      <c r="G162" s="53"/>
      <c r="H162" s="53"/>
      <c r="I162" s="53"/>
      <c r="J162" s="53"/>
      <c r="K162" s="53"/>
      <c r="L162" s="53"/>
      <c r="M162" s="53"/>
      <c r="O162" s="112" t="n">
        <f aca="false" t="array" ref="O162:O162">INDEX(CV3CF,$A162,1)</f>
        <v>0</v>
      </c>
      <c r="P162" s="53"/>
      <c r="Q162" s="53"/>
      <c r="R162" s="53"/>
      <c r="S162" s="53"/>
      <c r="T162" s="53"/>
      <c r="U162" s="53"/>
      <c r="V162" s="53"/>
      <c r="W162" s="53"/>
      <c r="X162" s="53"/>
      <c r="Y162" s="53"/>
      <c r="Z162" s="53"/>
    </row>
    <row r="163" customFormat="false" ht="15" hidden="false" customHeight="false" outlineLevel="0" collapsed="false">
      <c r="A163" s="53" t="n">
        <v>49</v>
      </c>
      <c r="B163" s="112" t="n">
        <f aca="false" t="array" ref="B163:B163">INDEX(CV3SF,$A163,1)</f>
        <v>0</v>
      </c>
      <c r="C163" s="53"/>
      <c r="D163" s="53"/>
      <c r="E163" s="53"/>
      <c r="F163" s="53"/>
      <c r="G163" s="53"/>
      <c r="H163" s="53"/>
      <c r="I163" s="53"/>
      <c r="J163" s="53"/>
      <c r="K163" s="53"/>
      <c r="L163" s="53"/>
      <c r="M163" s="53"/>
      <c r="O163" s="112" t="n">
        <f aca="false" t="array" ref="O163:O163">INDEX(CV3CF,$A163,1)</f>
        <v>0</v>
      </c>
      <c r="P163" s="53"/>
      <c r="Q163" s="53"/>
      <c r="R163" s="53"/>
      <c r="S163" s="53"/>
      <c r="T163" s="53"/>
      <c r="U163" s="53"/>
      <c r="V163" s="53"/>
      <c r="W163" s="53"/>
      <c r="X163" s="53"/>
      <c r="Y163" s="53"/>
      <c r="Z163" s="53"/>
    </row>
    <row r="164" customFormat="false" ht="15" hidden="false" customHeight="false" outlineLevel="0" collapsed="false">
      <c r="A164" s="53" t="n">
        <v>50</v>
      </c>
      <c r="B164" s="112" t="n">
        <f aca="false" t="array" ref="B164:B164">INDEX(CV3SF,$A164,1)</f>
        <v>0</v>
      </c>
      <c r="C164" s="53"/>
      <c r="D164" s="53"/>
      <c r="E164" s="53"/>
      <c r="F164" s="53"/>
      <c r="G164" s="53"/>
      <c r="H164" s="53"/>
      <c r="I164" s="53"/>
      <c r="J164" s="53"/>
      <c r="K164" s="53"/>
      <c r="L164" s="53"/>
      <c r="M164" s="53"/>
      <c r="O164" s="112" t="n">
        <f aca="false" t="array" ref="O164:O164">INDEX(CV3CF,$A164,1)</f>
        <v>0</v>
      </c>
      <c r="P164" s="53"/>
      <c r="Q164" s="53"/>
      <c r="R164" s="53"/>
      <c r="S164" s="53"/>
      <c r="T164" s="53"/>
      <c r="U164" s="53"/>
      <c r="V164" s="53"/>
      <c r="W164" s="53"/>
      <c r="X164" s="53"/>
      <c r="Y164" s="53"/>
      <c r="Z164" s="53"/>
    </row>
    <row r="165" customFormat="false" ht="15" hidden="false" customHeight="false" outlineLevel="0" collapsed="false">
      <c r="B165" s="3"/>
      <c r="C165" s="2"/>
      <c r="D165" s="2"/>
      <c r="E165" s="2"/>
      <c r="F165" s="2"/>
      <c r="G165" s="2"/>
      <c r="H165" s="2"/>
      <c r="I165" s="2"/>
      <c r="J165" s="2"/>
      <c r="K165" s="2"/>
      <c r="L165" s="2"/>
      <c r="O165" s="3"/>
      <c r="P165" s="2"/>
      <c r="Q165" s="2"/>
      <c r="R165" s="2"/>
      <c r="S165" s="2"/>
      <c r="T165" s="2"/>
      <c r="U165" s="2"/>
      <c r="V165" s="2"/>
      <c r="W165" s="2"/>
      <c r="X165" s="2"/>
      <c r="Y165" s="2"/>
    </row>
    <row r="168" customFormat="false" ht="15" hidden="false" customHeight="false" outlineLevel="0" collapsed="false">
      <c r="B168" s="95" t="str">
        <f aca="false">Fechas!$C$169</f>
        <v>4º ÉPOCA: CICLOS CORTOS SIN FUNGICIDA</v>
      </c>
      <c r="C168" s="96"/>
      <c r="D168" s="96"/>
      <c r="E168" s="96"/>
      <c r="F168" s="96"/>
      <c r="G168" s="96"/>
      <c r="H168" s="96"/>
      <c r="I168" s="96"/>
      <c r="J168" s="96"/>
      <c r="K168" s="96"/>
      <c r="L168" s="96"/>
      <c r="M168" s="134"/>
      <c r="O168" s="99" t="str">
        <f aca="false">Fechas!$K$169</f>
        <v>4º ÉPOCA: CICLOS CORTOS CON FUNGICIDA</v>
      </c>
      <c r="P168" s="100"/>
      <c r="Q168" s="100"/>
      <c r="R168" s="100"/>
      <c r="S168" s="100"/>
      <c r="T168" s="100"/>
      <c r="U168" s="100"/>
      <c r="V168" s="100"/>
      <c r="W168" s="100"/>
      <c r="X168" s="100"/>
      <c r="Y168" s="100"/>
      <c r="Z168" s="135"/>
    </row>
    <row r="169" customFormat="false" ht="30" hidden="false" customHeight="true" outlineLevel="0" collapsed="false">
      <c r="B169" s="52" t="str">
        <f aca="false">B$5</f>
        <v>Cultivar</v>
      </c>
      <c r="C169" s="52" t="str">
        <f aca="false">C$5</f>
        <v>Roya de la hoja</v>
      </c>
      <c r="D169" s="52" t="str">
        <f aca="false">D$5</f>
        <v>Roya del tallo</v>
      </c>
      <c r="E169" s="52" t="str">
        <f aca="false">E$5</f>
        <v>Roya estriada</v>
      </c>
      <c r="F169" s="52" t="str">
        <f aca="false">F$5</f>
        <v>Septoriosis de la hoja</v>
      </c>
      <c r="G169" s="52" t="str">
        <f aca="false">G$5</f>
        <v>Mancha amarilla</v>
      </c>
      <c r="H169" s="52" t="str">
        <f aca="false">H$5</f>
        <v>Fusariosis de la espiga</v>
      </c>
      <c r="I169" s="52" t="str">
        <f aca="false">I$5</f>
        <v>Tizón bacteriano</v>
      </c>
      <c r="J169" s="52" t="str">
        <f aca="false">J$5</f>
        <v>Estría bacteriana</v>
      </c>
      <c r="K169" s="52" t="str">
        <f aca="false">K$5</f>
        <v>Oidio</v>
      </c>
      <c r="L169" s="52" t="str">
        <f aca="false">L$5</f>
        <v>Plagas</v>
      </c>
      <c r="M169" s="52" t="s">
        <v>206</v>
      </c>
      <c r="O169" s="52" t="str">
        <f aca="false">O$5</f>
        <v>Cultivar</v>
      </c>
      <c r="P169" s="52" t="str">
        <f aca="false">P$5</f>
        <v>Roya de la hoja</v>
      </c>
      <c r="Q169" s="52" t="str">
        <f aca="false">Q$5</f>
        <v>Roya del tallo</v>
      </c>
      <c r="R169" s="52" t="str">
        <f aca="false">R$5</f>
        <v>Roya estriada</v>
      </c>
      <c r="S169" s="52" t="str">
        <f aca="false">S$5</f>
        <v>Septoriosis de la hoja</v>
      </c>
      <c r="T169" s="52" t="str">
        <f aca="false">T$5</f>
        <v>Mancha amarilla</v>
      </c>
      <c r="U169" s="52" t="str">
        <f aca="false">U$5</f>
        <v>Fusariosis de la espiga</v>
      </c>
      <c r="V169" s="52" t="str">
        <f aca="false">V$5</f>
        <v>Tizón bacteriano</v>
      </c>
      <c r="W169" s="52" t="str">
        <f aca="false">W$5</f>
        <v>Estría bacteriana</v>
      </c>
      <c r="X169" s="52" t="str">
        <f aca="false">X$5</f>
        <v>Oidio</v>
      </c>
      <c r="Y169" s="52" t="str">
        <f aca="false">Y$5</f>
        <v>Plagas</v>
      </c>
      <c r="Z169" s="52" t="s">
        <v>206</v>
      </c>
    </row>
    <row r="170" customFormat="false" ht="15" hidden="false" customHeight="false" outlineLevel="0" collapsed="false">
      <c r="A170" s="53" t="n">
        <v>1</v>
      </c>
      <c r="B170" s="112" t="str">
        <f aca="false" t="array" ref="B170:B170">INDEX(CV4SF,$A170,1)</f>
        <v>ACA 460</v>
      </c>
      <c r="C170" s="143"/>
      <c r="D170" s="148"/>
      <c r="E170" s="148"/>
      <c r="F170" s="52"/>
      <c r="G170" s="52"/>
      <c r="H170" s="52"/>
      <c r="I170" s="52"/>
      <c r="J170" s="52"/>
      <c r="K170" s="52"/>
      <c r="L170" s="52"/>
      <c r="M170" s="54"/>
      <c r="O170" s="112" t="str">
        <f aca="false" t="array" ref="O170:O170">INDEX(CV4CF,$A170,1)</f>
        <v>ACA 460</v>
      </c>
      <c r="P170" s="52"/>
      <c r="Q170" s="52"/>
      <c r="R170" s="52"/>
      <c r="S170" s="52"/>
      <c r="T170" s="52"/>
      <c r="U170" s="52"/>
      <c r="V170" s="52"/>
      <c r="W170" s="52"/>
      <c r="X170" s="52"/>
      <c r="Y170" s="52"/>
      <c r="Z170" s="54"/>
    </row>
    <row r="171" customFormat="false" ht="15" hidden="false" customHeight="false" outlineLevel="0" collapsed="false">
      <c r="A171" s="53" t="n">
        <v>2</v>
      </c>
      <c r="B171" s="112" t="str">
        <f aca="false" t="array" ref="B171:B171">INDEX(CV4SF,$A171,1)</f>
        <v>ACA 915</v>
      </c>
      <c r="C171" s="149"/>
      <c r="D171" s="144"/>
      <c r="E171" s="144"/>
      <c r="F171" s="54"/>
      <c r="G171" s="54"/>
      <c r="H171" s="54"/>
      <c r="I171" s="54"/>
      <c r="J171" s="52"/>
      <c r="K171" s="52"/>
      <c r="L171" s="52"/>
      <c r="M171" s="54"/>
      <c r="O171" s="112" t="str">
        <f aca="false" t="array" ref="O171:O171">INDEX(CV4CF,$A171,1)</f>
        <v>ACA 915</v>
      </c>
      <c r="P171" s="54"/>
      <c r="Q171" s="54"/>
      <c r="R171" s="54"/>
      <c r="S171" s="54"/>
      <c r="T171" s="54"/>
      <c r="U171" s="54"/>
      <c r="V171" s="54"/>
      <c r="W171" s="52"/>
      <c r="X171" s="52"/>
      <c r="Y171" s="52"/>
      <c r="Z171" s="54"/>
    </row>
    <row r="172" customFormat="false" ht="15" hidden="false" customHeight="false" outlineLevel="0" collapsed="false">
      <c r="A172" s="53" t="n">
        <v>3</v>
      </c>
      <c r="B172" s="112" t="str">
        <f aca="false" t="array" ref="B172:B172">INDEX(CV4SF,$A172,1)</f>
        <v>ACA 916</v>
      </c>
      <c r="C172" s="149"/>
      <c r="D172" s="144"/>
      <c r="E172" s="144"/>
      <c r="F172" s="54"/>
      <c r="G172" s="54"/>
      <c r="H172" s="54"/>
      <c r="I172" s="54"/>
      <c r="J172" s="52"/>
      <c r="K172" s="52"/>
      <c r="L172" s="52"/>
      <c r="M172" s="54"/>
      <c r="O172" s="112" t="str">
        <f aca="false" t="array" ref="O172:O172">INDEX(CV4CF,$A172,1)</f>
        <v>ACA 916</v>
      </c>
      <c r="P172" s="54"/>
      <c r="Q172" s="54"/>
      <c r="R172" s="54"/>
      <c r="S172" s="54"/>
      <c r="T172" s="54"/>
      <c r="U172" s="54"/>
      <c r="V172" s="54"/>
      <c r="W172" s="52"/>
      <c r="X172" s="52"/>
      <c r="Y172" s="52"/>
      <c r="Z172" s="54"/>
    </row>
    <row r="173" customFormat="false" ht="15" hidden="false" customHeight="false" outlineLevel="0" collapsed="false">
      <c r="A173" s="53" t="n">
        <v>4</v>
      </c>
      <c r="B173" s="112" t="str">
        <f aca="false" t="array" ref="B173:B173">INDEX(CV4SF,$A173,1)</f>
        <v>ACA 917</v>
      </c>
      <c r="C173" s="149"/>
      <c r="D173" s="144"/>
      <c r="E173" s="144"/>
      <c r="F173" s="54"/>
      <c r="G173" s="54"/>
      <c r="H173" s="54"/>
      <c r="I173" s="54"/>
      <c r="J173" s="52"/>
      <c r="K173" s="52"/>
      <c r="L173" s="52"/>
      <c r="M173" s="54"/>
      <c r="O173" s="112" t="str">
        <f aca="false" t="array" ref="O173:O173">INDEX(CV4CF,$A173,1)</f>
        <v>ACA 917</v>
      </c>
      <c r="P173" s="54"/>
      <c r="Q173" s="54"/>
      <c r="R173" s="54"/>
      <c r="S173" s="54"/>
      <c r="T173" s="54"/>
      <c r="U173" s="54"/>
      <c r="V173" s="54"/>
      <c r="W173" s="52"/>
      <c r="X173" s="52"/>
      <c r="Y173" s="52"/>
      <c r="Z173" s="54"/>
    </row>
    <row r="174" customFormat="false" ht="15" hidden="false" customHeight="false" outlineLevel="0" collapsed="false">
      <c r="A174" s="53" t="n">
        <v>5</v>
      </c>
      <c r="B174" s="112" t="str">
        <f aca="false" t="array" ref="B174:B174">INDEX(CV4SF,$A174,1)</f>
        <v>ACA 920</v>
      </c>
      <c r="C174" s="149"/>
      <c r="D174" s="144"/>
      <c r="E174" s="144"/>
      <c r="F174" s="54"/>
      <c r="G174" s="54"/>
      <c r="H174" s="54"/>
      <c r="I174" s="54"/>
      <c r="J174" s="52"/>
      <c r="K174" s="52"/>
      <c r="L174" s="52"/>
      <c r="M174" s="54"/>
      <c r="O174" s="112" t="str">
        <f aca="false" t="array" ref="O174:O174">INDEX(CV4CF,$A174,1)</f>
        <v>ACA 920</v>
      </c>
      <c r="P174" s="54"/>
      <c r="Q174" s="54"/>
      <c r="R174" s="54"/>
      <c r="S174" s="54"/>
      <c r="T174" s="54"/>
      <c r="U174" s="54"/>
      <c r="V174" s="54"/>
      <c r="W174" s="52"/>
      <c r="X174" s="52"/>
      <c r="Y174" s="52"/>
      <c r="Z174" s="54"/>
    </row>
    <row r="175" customFormat="false" ht="15" hidden="false" customHeight="false" outlineLevel="0" collapsed="false">
      <c r="A175" s="53" t="n">
        <v>6</v>
      </c>
      <c r="B175" s="112" t="str">
        <f aca="false" t="array" ref="B175:B175">INDEX(CV4SF,$A175,1)</f>
        <v>BAGUETTE 450</v>
      </c>
      <c r="C175" s="149"/>
      <c r="D175" s="144"/>
      <c r="E175" s="144"/>
      <c r="F175" s="54"/>
      <c r="G175" s="54"/>
      <c r="H175" s="54"/>
      <c r="I175" s="54"/>
      <c r="J175" s="52"/>
      <c r="K175" s="52"/>
      <c r="L175" s="52"/>
      <c r="M175" s="54"/>
      <c r="O175" s="112" t="str">
        <f aca="false" t="array" ref="O175:O175">INDEX(CV4CF,$A175,1)</f>
        <v>BAGUETTE 450</v>
      </c>
      <c r="P175" s="54"/>
      <c r="Q175" s="54"/>
      <c r="R175" s="54"/>
      <c r="S175" s="54"/>
      <c r="T175" s="54"/>
      <c r="U175" s="54"/>
      <c r="V175" s="54"/>
      <c r="W175" s="52"/>
      <c r="X175" s="52"/>
      <c r="Y175" s="52"/>
      <c r="Z175" s="54"/>
    </row>
    <row r="176" customFormat="false" ht="15" hidden="false" customHeight="false" outlineLevel="0" collapsed="false">
      <c r="A176" s="53" t="n">
        <v>7</v>
      </c>
      <c r="B176" s="112" t="str">
        <f aca="false" t="array" ref="B176:B176">INDEX(CV4SF,$A176,1)</f>
        <v>BAGUETTE 550</v>
      </c>
      <c r="C176" s="149"/>
      <c r="D176" s="144"/>
      <c r="E176" s="144"/>
      <c r="F176" s="54"/>
      <c r="G176" s="54"/>
      <c r="H176" s="54"/>
      <c r="I176" s="54"/>
      <c r="J176" s="52"/>
      <c r="K176" s="52"/>
      <c r="L176" s="52"/>
      <c r="M176" s="54"/>
      <c r="O176" s="112" t="str">
        <f aca="false" t="array" ref="O176:O176">INDEX(CV4CF,$A176,1)</f>
        <v>BAGUETTE 550</v>
      </c>
      <c r="P176" s="54"/>
      <c r="Q176" s="54"/>
      <c r="R176" s="54"/>
      <c r="S176" s="54"/>
      <c r="T176" s="54"/>
      <c r="U176" s="54"/>
      <c r="V176" s="54"/>
      <c r="W176" s="52"/>
      <c r="X176" s="52"/>
      <c r="Y176" s="52"/>
      <c r="Z176" s="54"/>
    </row>
    <row r="177" customFormat="false" ht="15" hidden="false" customHeight="false" outlineLevel="0" collapsed="false">
      <c r="A177" s="53" t="n">
        <v>8</v>
      </c>
      <c r="B177" s="112" t="str">
        <f aca="false" t="array" ref="B177:B177">INDEX(CV4SF,$A177,1)</f>
        <v>BIOCERES 1008</v>
      </c>
      <c r="C177" s="149"/>
      <c r="D177" s="144"/>
      <c r="E177" s="144"/>
      <c r="F177" s="54"/>
      <c r="G177" s="54"/>
      <c r="H177" s="54"/>
      <c r="I177" s="54"/>
      <c r="J177" s="52"/>
      <c r="K177" s="52"/>
      <c r="L177" s="52"/>
      <c r="M177" s="54"/>
      <c r="O177" s="112" t="str">
        <f aca="false" t="array" ref="O177:O177">INDEX(CV4CF,$A177,1)</f>
        <v>BIOCERES 1008</v>
      </c>
      <c r="P177" s="54"/>
      <c r="Q177" s="54"/>
      <c r="R177" s="54"/>
      <c r="S177" s="54"/>
      <c r="T177" s="54"/>
      <c r="U177" s="54"/>
      <c r="V177" s="54"/>
      <c r="W177" s="52"/>
      <c r="X177" s="52"/>
      <c r="Y177" s="52"/>
      <c r="Z177" s="54"/>
    </row>
    <row r="178" customFormat="false" ht="15" hidden="false" customHeight="false" outlineLevel="0" collapsed="false">
      <c r="A178" s="53" t="n">
        <v>9</v>
      </c>
      <c r="B178" s="112" t="str">
        <f aca="false" t="array" ref="B178:B178">INDEX(CV4SF,$A178,1)</f>
        <v>Biointa 1006</v>
      </c>
      <c r="C178" s="149"/>
      <c r="D178" s="144"/>
      <c r="E178" s="144"/>
      <c r="F178" s="54"/>
      <c r="G178" s="54"/>
      <c r="H178" s="54"/>
      <c r="I178" s="54"/>
      <c r="J178" s="52"/>
      <c r="K178" s="52"/>
      <c r="L178" s="52"/>
      <c r="M178" s="54"/>
      <c r="O178" s="112" t="str">
        <f aca="false" t="array" ref="O178:O178">INDEX(CV4CF,$A178,1)</f>
        <v>Biointa 1006</v>
      </c>
      <c r="P178" s="54"/>
      <c r="Q178" s="54"/>
      <c r="R178" s="54"/>
      <c r="S178" s="54"/>
      <c r="T178" s="54"/>
      <c r="U178" s="54"/>
      <c r="V178" s="54"/>
      <c r="W178" s="52"/>
      <c r="X178" s="52"/>
      <c r="Y178" s="52"/>
      <c r="Z178" s="54"/>
    </row>
    <row r="179" customFormat="false" ht="15" hidden="false" customHeight="false" outlineLevel="0" collapsed="false">
      <c r="A179" s="53" t="n">
        <v>10</v>
      </c>
      <c r="B179" s="112" t="str">
        <f aca="false" t="array" ref="B179:B179">INDEX(CV4SF,$A179,1)</f>
        <v>Buck Fulgor</v>
      </c>
      <c r="C179" s="149"/>
      <c r="D179" s="144"/>
      <c r="E179" s="144"/>
      <c r="F179" s="54"/>
      <c r="G179" s="54"/>
      <c r="H179" s="54"/>
      <c r="I179" s="54"/>
      <c r="J179" s="52"/>
      <c r="K179" s="52"/>
      <c r="L179" s="52"/>
      <c r="M179" s="54"/>
      <c r="O179" s="112" t="str">
        <f aca="false" t="array" ref="O179:O179">INDEX(CV4CF,$A179,1)</f>
        <v>Buck Fulgor</v>
      </c>
      <c r="P179" s="54"/>
      <c r="Q179" s="54"/>
      <c r="R179" s="54"/>
      <c r="S179" s="54"/>
      <c r="T179" s="54"/>
      <c r="U179" s="54"/>
      <c r="V179" s="54"/>
      <c r="W179" s="52"/>
      <c r="X179" s="52"/>
      <c r="Y179" s="52"/>
      <c r="Z179" s="54"/>
    </row>
    <row r="180" customFormat="false" ht="15" hidden="false" customHeight="false" outlineLevel="0" collapsed="false">
      <c r="A180" s="53" t="n">
        <v>11</v>
      </c>
      <c r="B180" s="112" t="str">
        <f aca="false" t="array" ref="B180:B180">INDEX(CV4SF,$A180,1)</f>
        <v>Buck Mutisia</v>
      </c>
      <c r="C180" s="149"/>
      <c r="D180" s="144"/>
      <c r="E180" s="144"/>
      <c r="F180" s="54"/>
      <c r="G180" s="54"/>
      <c r="H180" s="54"/>
      <c r="I180" s="54"/>
      <c r="J180" s="52"/>
      <c r="K180" s="52"/>
      <c r="L180" s="52"/>
      <c r="M180" s="54"/>
      <c r="O180" s="112" t="str">
        <f aca="false" t="array" ref="O180:O180">INDEX(CV4CF,$A180,1)</f>
        <v>Buck Mutisia</v>
      </c>
      <c r="P180" s="54"/>
      <c r="Q180" s="54"/>
      <c r="R180" s="54"/>
      <c r="S180" s="54"/>
      <c r="T180" s="54"/>
      <c r="U180" s="54"/>
      <c r="V180" s="54"/>
      <c r="W180" s="52"/>
      <c r="X180" s="52"/>
      <c r="Y180" s="52"/>
      <c r="Z180" s="54"/>
    </row>
    <row r="181" customFormat="false" ht="15" hidden="false" customHeight="false" outlineLevel="0" collapsed="false">
      <c r="A181" s="53" t="n">
        <v>12</v>
      </c>
      <c r="B181" s="112" t="str">
        <f aca="false" t="array" ref="B181:B181">INDEX(CV4SF,$A181,1)</f>
        <v>Buck Saeta</v>
      </c>
      <c r="C181" s="149"/>
      <c r="D181" s="144"/>
      <c r="E181" s="144"/>
      <c r="F181" s="54"/>
      <c r="G181" s="54"/>
      <c r="H181" s="54"/>
      <c r="I181" s="54"/>
      <c r="J181" s="52"/>
      <c r="K181" s="52"/>
      <c r="L181" s="52"/>
      <c r="M181" s="54"/>
      <c r="O181" s="112" t="str">
        <f aca="false" t="array" ref="O181:O181">INDEX(CV4CF,$A181,1)</f>
        <v>Buck Saeta</v>
      </c>
      <c r="P181" s="54"/>
      <c r="Q181" s="54"/>
      <c r="R181" s="54"/>
      <c r="S181" s="54"/>
      <c r="T181" s="54"/>
      <c r="U181" s="54"/>
      <c r="V181" s="54"/>
      <c r="W181" s="52"/>
      <c r="X181" s="52"/>
      <c r="Y181" s="52"/>
      <c r="Z181" s="54"/>
    </row>
    <row r="182" customFormat="false" ht="15" hidden="false" customHeight="false" outlineLevel="0" collapsed="false">
      <c r="A182" s="53" t="n">
        <v>13</v>
      </c>
      <c r="B182" s="112" t="str">
        <f aca="false" t="array" ref="B182:B182">INDEX(CV4SF,$A182,1)</f>
        <v> ALERCE</v>
      </c>
      <c r="C182" s="149"/>
      <c r="D182" s="144"/>
      <c r="E182" s="144"/>
      <c r="F182" s="54"/>
      <c r="G182" s="54"/>
      <c r="H182" s="54"/>
      <c r="I182" s="54"/>
      <c r="J182" s="52"/>
      <c r="K182" s="52"/>
      <c r="L182" s="52"/>
      <c r="M182" s="54"/>
      <c r="O182" s="112" t="str">
        <f aca="false" t="array" ref="O182:O182">INDEX(CV4CF,$A182,1)</f>
        <v> ALERCE</v>
      </c>
      <c r="P182" s="54"/>
      <c r="Q182" s="54"/>
      <c r="R182" s="54"/>
      <c r="S182" s="54"/>
      <c r="T182" s="54"/>
      <c r="U182" s="54"/>
      <c r="V182" s="54"/>
      <c r="W182" s="52"/>
      <c r="X182" s="52"/>
      <c r="Y182" s="52"/>
      <c r="Z182" s="54"/>
    </row>
    <row r="183" customFormat="false" ht="15" hidden="false" customHeight="false" outlineLevel="0" collapsed="false">
      <c r="A183" s="53" t="n">
        <v>14</v>
      </c>
      <c r="B183" s="112" t="str">
        <f aca="false" t="array" ref="B183:B183">INDEX(CV4SF,$A183,1)</f>
        <v> CEIBO</v>
      </c>
      <c r="C183" s="149"/>
      <c r="D183" s="144"/>
      <c r="E183" s="144"/>
      <c r="F183" s="54"/>
      <c r="G183" s="54"/>
      <c r="H183" s="54"/>
      <c r="I183" s="54"/>
      <c r="J183" s="52"/>
      <c r="K183" s="52"/>
      <c r="L183" s="52"/>
      <c r="M183" s="54"/>
      <c r="O183" s="112" t="str">
        <f aca="false" t="array" ref="O183:O183">INDEX(CV4CF,$A183,1)</f>
        <v> CEIBO</v>
      </c>
      <c r="P183" s="54"/>
      <c r="Q183" s="54"/>
      <c r="R183" s="54"/>
      <c r="S183" s="54"/>
      <c r="T183" s="54"/>
      <c r="U183" s="54"/>
      <c r="V183" s="54"/>
      <c r="W183" s="52"/>
      <c r="X183" s="52"/>
      <c r="Y183" s="52"/>
      <c r="Z183" s="54"/>
    </row>
    <row r="184" customFormat="false" ht="15" hidden="false" customHeight="false" outlineLevel="0" collapsed="false">
      <c r="A184" s="53" t="n">
        <v>15</v>
      </c>
      <c r="B184" s="112" t="str">
        <f aca="false" t="array" ref="B184:B184">INDEX(CV4SF,$A184,1)</f>
        <v> HORNERO</v>
      </c>
      <c r="C184" s="149"/>
      <c r="D184" s="144"/>
      <c r="E184" s="144"/>
      <c r="F184" s="54"/>
      <c r="G184" s="54"/>
      <c r="H184" s="54"/>
      <c r="I184" s="54"/>
      <c r="J184" s="52"/>
      <c r="K184" s="52"/>
      <c r="L184" s="52"/>
      <c r="M184" s="54"/>
      <c r="O184" s="112" t="str">
        <f aca="false" t="array" ref="O184:O184">INDEX(CV4CF,$A184,1)</f>
        <v> HORNERO</v>
      </c>
      <c r="P184" s="54"/>
      <c r="Q184" s="54"/>
      <c r="R184" s="54"/>
      <c r="S184" s="54"/>
      <c r="T184" s="54"/>
      <c r="U184" s="54"/>
      <c r="V184" s="54"/>
      <c r="W184" s="52"/>
      <c r="X184" s="52"/>
      <c r="Y184" s="52"/>
      <c r="Z184" s="54"/>
    </row>
    <row r="185" customFormat="false" ht="15" hidden="false" customHeight="false" outlineLevel="0" collapsed="false">
      <c r="A185" s="53" t="n">
        <v>16</v>
      </c>
      <c r="B185" s="112" t="str">
        <f aca="false" t="array" ref="B185:B185">INDEX(CV4SF,$A185,1)</f>
        <v> MAITEN</v>
      </c>
      <c r="C185" s="149"/>
      <c r="D185" s="144"/>
      <c r="E185" s="144"/>
      <c r="F185" s="54"/>
      <c r="G185" s="54"/>
      <c r="H185" s="54"/>
      <c r="I185" s="54"/>
      <c r="J185" s="52"/>
      <c r="K185" s="52"/>
      <c r="L185" s="52"/>
      <c r="M185" s="54"/>
      <c r="O185" s="112" t="str">
        <f aca="false" t="array" ref="O185:O185">INDEX(CV4CF,$A185,1)</f>
        <v> MAITEN</v>
      </c>
      <c r="P185" s="54"/>
      <c r="Q185" s="54"/>
      <c r="R185" s="54"/>
      <c r="S185" s="54"/>
      <c r="T185" s="54"/>
      <c r="U185" s="54"/>
      <c r="V185" s="54"/>
      <c r="W185" s="52"/>
      <c r="X185" s="52"/>
      <c r="Y185" s="52"/>
      <c r="Z185" s="54"/>
    </row>
    <row r="186" customFormat="false" ht="15" hidden="false" customHeight="false" outlineLevel="0" collapsed="false">
      <c r="A186" s="53" t="n">
        <v>17</v>
      </c>
      <c r="B186" s="112" t="str">
        <f aca="false" t="array" ref="B186:B186">INDEX(CV4SF,$A186,1)</f>
        <v> TBIO AUDAZ</v>
      </c>
      <c r="C186" s="149"/>
      <c r="D186" s="144"/>
      <c r="E186" s="144"/>
      <c r="F186" s="54"/>
      <c r="G186" s="54"/>
      <c r="H186" s="54"/>
      <c r="I186" s="54"/>
      <c r="J186" s="52"/>
      <c r="K186" s="52"/>
      <c r="L186" s="52"/>
      <c r="M186" s="54"/>
      <c r="O186" s="112" t="str">
        <f aca="false" t="array" ref="O186:O186">INDEX(CV4CF,$A186,1)</f>
        <v> TBIO AUDAZ</v>
      </c>
      <c r="P186" s="54"/>
      <c r="Q186" s="54"/>
      <c r="R186" s="54"/>
      <c r="S186" s="54"/>
      <c r="T186" s="54"/>
      <c r="U186" s="54"/>
      <c r="V186" s="54"/>
      <c r="W186" s="52"/>
      <c r="X186" s="52"/>
      <c r="Y186" s="52"/>
      <c r="Z186" s="54"/>
    </row>
    <row r="187" customFormat="false" ht="15" hidden="false" customHeight="false" outlineLevel="0" collapsed="false">
      <c r="A187" s="53" t="n">
        <v>18</v>
      </c>
      <c r="B187" s="112" t="str">
        <f aca="false" t="array" ref="B187:B187">INDEX(CV4SF,$A187,1)</f>
        <v> TORDO</v>
      </c>
      <c r="C187" s="149"/>
      <c r="D187" s="144"/>
      <c r="E187" s="144"/>
      <c r="F187" s="54"/>
      <c r="G187" s="54"/>
      <c r="H187" s="54"/>
      <c r="I187" s="54"/>
      <c r="J187" s="52"/>
      <c r="K187" s="52"/>
      <c r="L187" s="52"/>
      <c r="M187" s="54"/>
      <c r="O187" s="112" t="str">
        <f aca="false" t="array" ref="O187:O187">INDEX(CV4CF,$A187,1)</f>
        <v> TORDO</v>
      </c>
      <c r="P187" s="54"/>
      <c r="Q187" s="54"/>
      <c r="R187" s="54"/>
      <c r="S187" s="54"/>
      <c r="T187" s="54"/>
      <c r="U187" s="54"/>
      <c r="V187" s="54"/>
      <c r="W187" s="52"/>
      <c r="X187" s="52"/>
      <c r="Y187" s="52"/>
      <c r="Z187" s="54"/>
    </row>
    <row r="188" customFormat="false" ht="15" hidden="false" customHeight="false" outlineLevel="0" collapsed="false">
      <c r="A188" s="53" t="n">
        <v>19</v>
      </c>
      <c r="B188" s="112" t="str">
        <f aca="false" t="array" ref="B188:B188">INDEX(CV4SF,$A188,1)</f>
        <v>GINGKO</v>
      </c>
      <c r="C188" s="149"/>
      <c r="D188" s="144"/>
      <c r="E188" s="144"/>
      <c r="F188" s="54"/>
      <c r="G188" s="54"/>
      <c r="H188" s="54"/>
      <c r="I188" s="54"/>
      <c r="J188" s="52"/>
      <c r="K188" s="52"/>
      <c r="L188" s="52"/>
      <c r="M188" s="54"/>
      <c r="O188" s="112" t="str">
        <f aca="false" t="array" ref="O188:O188">INDEX(CV4CF,$A188,1)</f>
        <v>GINGKO</v>
      </c>
      <c r="P188" s="54"/>
      <c r="Q188" s="54"/>
      <c r="R188" s="54"/>
      <c r="S188" s="54"/>
      <c r="T188" s="54"/>
      <c r="U188" s="54"/>
      <c r="V188" s="54"/>
      <c r="W188" s="52"/>
      <c r="X188" s="52"/>
      <c r="Y188" s="52"/>
      <c r="Z188" s="54"/>
    </row>
    <row r="189" customFormat="false" ht="15" hidden="false" customHeight="false" outlineLevel="0" collapsed="false">
      <c r="A189" s="53" t="n">
        <v>20</v>
      </c>
      <c r="B189" s="112" t="str">
        <f aca="false" t="array" ref="B189:B189">INDEX(CV4SF,$A189,1)</f>
        <v>Klein Nutria</v>
      </c>
      <c r="C189" s="114"/>
      <c r="D189" s="114"/>
      <c r="E189" s="114"/>
      <c r="F189" s="54"/>
      <c r="G189" s="54"/>
      <c r="H189" s="54"/>
      <c r="I189" s="54"/>
      <c r="J189" s="52"/>
      <c r="K189" s="52"/>
      <c r="L189" s="52"/>
      <c r="M189" s="54"/>
      <c r="O189" s="112" t="str">
        <f aca="false" t="array" ref="O189:O189">INDEX(CV4CF,$A189,1)</f>
        <v>Klein Nutria</v>
      </c>
      <c r="P189" s="54"/>
      <c r="Q189" s="54"/>
      <c r="R189" s="54"/>
      <c r="S189" s="54"/>
      <c r="T189" s="54"/>
      <c r="U189" s="54"/>
      <c r="V189" s="54"/>
      <c r="W189" s="52"/>
      <c r="X189" s="52"/>
      <c r="Y189" s="52"/>
      <c r="Z189" s="54"/>
    </row>
    <row r="190" customFormat="false" ht="15" hidden="false" customHeight="false" outlineLevel="0" collapsed="false">
      <c r="A190" s="53" t="n">
        <v>21</v>
      </c>
      <c r="B190" s="112" t="str">
        <f aca="false" t="array" ref="B190:B190">INDEX(CV4SF,$A190,1)</f>
        <v>Klein Potro</v>
      </c>
      <c r="C190" s="114"/>
      <c r="D190" s="114"/>
      <c r="E190" s="114"/>
      <c r="F190" s="54"/>
      <c r="G190" s="54"/>
      <c r="H190" s="54"/>
      <c r="I190" s="54"/>
      <c r="J190" s="52"/>
      <c r="K190" s="52"/>
      <c r="L190" s="52"/>
      <c r="M190" s="54"/>
      <c r="O190" s="112" t="str">
        <f aca="false" t="array" ref="O190:O190">INDEX(CV4CF,$A190,1)</f>
        <v>Klein Potro</v>
      </c>
      <c r="P190" s="54"/>
      <c r="Q190" s="54"/>
      <c r="R190" s="54"/>
      <c r="S190" s="54"/>
      <c r="T190" s="54"/>
      <c r="U190" s="54"/>
      <c r="V190" s="54"/>
      <c r="W190" s="52"/>
      <c r="X190" s="52"/>
      <c r="Y190" s="52"/>
      <c r="Z190" s="54"/>
    </row>
    <row r="191" customFormat="false" ht="15" hidden="false" customHeight="false" outlineLevel="0" collapsed="false">
      <c r="A191" s="53" t="n">
        <v>22</v>
      </c>
      <c r="B191" s="112" t="str">
        <f aca="false" t="array" ref="B191:B191">INDEX(CV4SF,$A191,1)</f>
        <v>Klein Prometeo</v>
      </c>
      <c r="C191" s="114"/>
      <c r="D191" s="114"/>
      <c r="E191" s="114"/>
      <c r="F191" s="53"/>
      <c r="G191" s="53"/>
      <c r="H191" s="53"/>
      <c r="I191" s="53"/>
      <c r="J191" s="53"/>
      <c r="K191" s="53"/>
      <c r="L191" s="53"/>
      <c r="M191" s="54"/>
      <c r="O191" s="112" t="str">
        <f aca="false" t="array" ref="O191:O191">INDEX(CV4CF,$A191,1)</f>
        <v>Klein Prometeo</v>
      </c>
      <c r="P191" s="53"/>
      <c r="Q191" s="53"/>
      <c r="R191" s="53"/>
      <c r="S191" s="53"/>
      <c r="T191" s="53"/>
      <c r="U191" s="53"/>
      <c r="V191" s="53"/>
      <c r="W191" s="53"/>
      <c r="X191" s="53"/>
      <c r="Y191" s="53"/>
      <c r="Z191" s="54"/>
    </row>
    <row r="192" customFormat="false" ht="15" hidden="false" customHeight="false" outlineLevel="0" collapsed="false">
      <c r="A192" s="53" t="n">
        <v>23</v>
      </c>
      <c r="B192" s="112" t="str">
        <f aca="false" t="array" ref="B192:B192">INDEX(CV4SF,$A192,1)</f>
        <v>Klein Selenio</v>
      </c>
      <c r="C192" s="118"/>
      <c r="D192" s="118"/>
      <c r="E192" s="118"/>
      <c r="F192" s="53"/>
      <c r="G192" s="53"/>
      <c r="H192" s="53"/>
      <c r="I192" s="53"/>
      <c r="J192" s="53"/>
      <c r="K192" s="53"/>
      <c r="L192" s="53"/>
      <c r="M192" s="54"/>
      <c r="O192" s="112" t="str">
        <f aca="false" t="array" ref="O192:O192">INDEX(CV4CF,$A192,1)</f>
        <v>Klein Selenio</v>
      </c>
      <c r="P192" s="53"/>
      <c r="Q192" s="53"/>
      <c r="R192" s="53"/>
      <c r="S192" s="53"/>
      <c r="T192" s="53"/>
      <c r="U192" s="53"/>
      <c r="V192" s="53"/>
      <c r="W192" s="53"/>
      <c r="X192" s="53"/>
      <c r="Y192" s="53"/>
      <c r="Z192" s="54"/>
    </row>
    <row r="193" customFormat="false" ht="15" hidden="false" customHeight="false" outlineLevel="0" collapsed="false">
      <c r="A193" s="53" t="n">
        <v>24</v>
      </c>
      <c r="B193" s="112" t="str">
        <f aca="false" t="array" ref="B193:B193">INDEX(CV4SF,$A193,1)</f>
        <v>Klein Valor</v>
      </c>
      <c r="C193" s="118"/>
      <c r="D193" s="118"/>
      <c r="E193" s="118"/>
      <c r="F193" s="53"/>
      <c r="G193" s="53"/>
      <c r="H193" s="53"/>
      <c r="I193" s="53"/>
      <c r="J193" s="53"/>
      <c r="K193" s="53"/>
      <c r="L193" s="53"/>
      <c r="M193" s="54"/>
      <c r="O193" s="112" t="str">
        <f aca="false" t="array" ref="O193:O193">INDEX(CV4CF,$A193,1)</f>
        <v>Klein Valor</v>
      </c>
      <c r="P193" s="53"/>
      <c r="Q193" s="53"/>
      <c r="R193" s="53"/>
      <c r="S193" s="53"/>
      <c r="T193" s="53"/>
      <c r="U193" s="53"/>
      <c r="V193" s="53"/>
      <c r="W193" s="53"/>
      <c r="X193" s="53"/>
      <c r="Y193" s="53"/>
      <c r="Z193" s="54"/>
    </row>
    <row r="194" customFormat="false" ht="15" hidden="false" customHeight="false" outlineLevel="0" collapsed="false">
      <c r="A194" s="53" t="n">
        <v>25</v>
      </c>
      <c r="B194" s="112" t="str">
        <f aca="false" t="array" ref="B194:B194">INDEX(CV4SF,$A194,1)</f>
        <v>MS INTA 815</v>
      </c>
      <c r="C194" s="118"/>
      <c r="D194" s="118"/>
      <c r="E194" s="118"/>
      <c r="F194" s="53"/>
      <c r="G194" s="53"/>
      <c r="H194" s="53"/>
      <c r="I194" s="53"/>
      <c r="J194" s="53"/>
      <c r="K194" s="53"/>
      <c r="L194" s="53"/>
      <c r="M194" s="54"/>
      <c r="O194" s="112" t="str">
        <f aca="false" t="array" ref="O194:O194">INDEX(CV4CF,$A194,1)</f>
        <v>MS INTA 815</v>
      </c>
      <c r="P194" s="53"/>
      <c r="Q194" s="53"/>
      <c r="R194" s="53"/>
      <c r="S194" s="53"/>
      <c r="T194" s="53"/>
      <c r="U194" s="53"/>
      <c r="V194" s="53"/>
      <c r="W194" s="53"/>
      <c r="X194" s="53"/>
      <c r="Y194" s="53"/>
      <c r="Z194" s="54"/>
    </row>
    <row r="195" customFormat="false" ht="15" hidden="false" customHeight="false" outlineLevel="0" collapsed="false">
      <c r="A195" s="53" t="n">
        <v>26</v>
      </c>
      <c r="B195" s="112" t="str">
        <f aca="false" t="array" ref="B195:B195">INDEX(CV4SF,$A195,1)</f>
        <v>MS INTA 817</v>
      </c>
      <c r="C195" s="118"/>
      <c r="D195" s="118"/>
      <c r="E195" s="118"/>
      <c r="F195" s="53"/>
      <c r="G195" s="53"/>
      <c r="H195" s="53"/>
      <c r="I195" s="53"/>
      <c r="J195" s="53"/>
      <c r="K195" s="53"/>
      <c r="L195" s="53"/>
      <c r="M195" s="54"/>
      <c r="O195" s="112" t="str">
        <f aca="false" t="array" ref="O195:O195">INDEX(CV4CF,$A195,1)</f>
        <v>MS INTA 817</v>
      </c>
      <c r="P195" s="53"/>
      <c r="Q195" s="53"/>
      <c r="R195" s="53"/>
      <c r="S195" s="53"/>
      <c r="T195" s="53"/>
      <c r="U195" s="53"/>
      <c r="V195" s="53"/>
      <c r="W195" s="53"/>
      <c r="X195" s="53"/>
      <c r="Y195" s="53"/>
      <c r="Z195" s="54"/>
    </row>
    <row r="196" customFormat="false" ht="15" hidden="false" customHeight="false" outlineLevel="0" collapsed="false">
      <c r="A196" s="53" t="n">
        <v>27</v>
      </c>
      <c r="B196" s="112" t="str">
        <f aca="false" t="array" ref="B196:B196">INDEX(CV4SF,$A196,1)</f>
        <v>PAMPERO</v>
      </c>
      <c r="C196" s="118"/>
      <c r="D196" s="118"/>
      <c r="E196" s="118"/>
      <c r="F196" s="53"/>
      <c r="G196" s="53"/>
      <c r="H196" s="53"/>
      <c r="I196" s="53"/>
      <c r="J196" s="53"/>
      <c r="K196" s="53"/>
      <c r="L196" s="53"/>
      <c r="M196" s="54"/>
      <c r="O196" s="112" t="str">
        <f aca="false" t="array" ref="O196:O196">INDEX(CV4CF,$A196,1)</f>
        <v>PAMPERO</v>
      </c>
      <c r="P196" s="53"/>
      <c r="Q196" s="53"/>
      <c r="R196" s="53"/>
      <c r="S196" s="53"/>
      <c r="T196" s="53"/>
      <c r="U196" s="53"/>
      <c r="V196" s="53"/>
      <c r="W196" s="53"/>
      <c r="X196" s="53"/>
      <c r="Y196" s="53"/>
      <c r="Z196" s="54"/>
    </row>
    <row r="197" customFormat="false" ht="15" hidden="false" customHeight="false" outlineLevel="0" collapsed="false">
      <c r="A197" s="53" t="n">
        <v>28</v>
      </c>
      <c r="B197" s="112" t="str">
        <f aca="false" t="array" ref="B197:B197">INDEX(CV4SF,$A197,1)</f>
        <v>SY 330</v>
      </c>
      <c r="C197" s="118"/>
      <c r="D197" s="118"/>
      <c r="E197" s="118"/>
      <c r="F197" s="53"/>
      <c r="G197" s="53"/>
      <c r="H197" s="53"/>
      <c r="I197" s="53"/>
      <c r="J197" s="53"/>
      <c r="K197" s="53"/>
      <c r="L197" s="53"/>
      <c r="M197" s="54"/>
      <c r="O197" s="112" t="str">
        <f aca="false" t="array" ref="O197:O197">INDEX(CV4CF,$A197,1)</f>
        <v>SY 330</v>
      </c>
      <c r="P197" s="53"/>
      <c r="Q197" s="53"/>
      <c r="R197" s="53"/>
      <c r="S197" s="53"/>
      <c r="T197" s="53"/>
      <c r="U197" s="53"/>
      <c r="V197" s="53"/>
      <c r="W197" s="53"/>
      <c r="X197" s="53"/>
      <c r="Y197" s="53"/>
      <c r="Z197" s="54"/>
    </row>
    <row r="198" customFormat="false" ht="15" hidden="false" customHeight="false" outlineLevel="0" collapsed="false">
      <c r="A198" s="53" t="n">
        <v>29</v>
      </c>
      <c r="B198" s="112" t="str">
        <f aca="false" t="array" ref="B198:B198">INDEX(CV4SF,$A198,1)</f>
        <v>Tuc Elitte 17</v>
      </c>
      <c r="C198" s="118"/>
      <c r="D198" s="118"/>
      <c r="E198" s="118"/>
      <c r="F198" s="53"/>
      <c r="G198" s="53"/>
      <c r="H198" s="53"/>
      <c r="I198" s="53"/>
      <c r="J198" s="53"/>
      <c r="K198" s="53"/>
      <c r="L198" s="53"/>
      <c r="M198" s="54"/>
      <c r="O198" s="112" t="str">
        <f aca="false" t="array" ref="O198:O198">INDEX(CV4CF,$A198,1)</f>
        <v>Tuc Elitte 17</v>
      </c>
      <c r="P198" s="53"/>
      <c r="Q198" s="53"/>
      <c r="R198" s="53"/>
      <c r="S198" s="53"/>
      <c r="T198" s="53"/>
      <c r="U198" s="53"/>
      <c r="V198" s="53"/>
      <c r="W198" s="53"/>
      <c r="X198" s="53"/>
      <c r="Y198" s="53"/>
      <c r="Z198" s="54"/>
    </row>
    <row r="199" customFormat="false" ht="15" hidden="false" customHeight="false" outlineLevel="0" collapsed="false">
      <c r="A199" s="53" t="n">
        <v>30</v>
      </c>
      <c r="B199" s="112" t="str">
        <f aca="false" t="array" ref="B199:B199">INDEX(CV4SF,$A199,1)</f>
        <v>Tuc Elitte 43</v>
      </c>
      <c r="C199" s="53"/>
      <c r="D199" s="53"/>
      <c r="E199" s="53"/>
      <c r="F199" s="53"/>
      <c r="G199" s="53"/>
      <c r="H199" s="53"/>
      <c r="I199" s="53"/>
      <c r="J199" s="53"/>
      <c r="K199" s="53"/>
      <c r="L199" s="53"/>
      <c r="M199" s="54"/>
      <c r="O199" s="112" t="str">
        <f aca="false" t="array" ref="O199:O199">INDEX(CV4CF,$A199,1)</f>
        <v>Tuc Elitte 43</v>
      </c>
      <c r="P199" s="53"/>
      <c r="Q199" s="53"/>
      <c r="R199" s="53"/>
      <c r="S199" s="53"/>
      <c r="T199" s="53"/>
      <c r="U199" s="53"/>
      <c r="V199" s="53"/>
      <c r="W199" s="53"/>
      <c r="X199" s="53"/>
      <c r="Y199" s="53"/>
      <c r="Z199" s="54"/>
    </row>
    <row r="200" customFormat="false" ht="15" hidden="false" customHeight="false" outlineLevel="0" collapsed="false">
      <c r="A200" s="53" t="n">
        <v>31</v>
      </c>
      <c r="B200" s="112" t="str">
        <f aca="false" t="array" ref="B200:B200">INDEX(CV4SF,$A200,1)</f>
        <v>Tuc Granivo</v>
      </c>
      <c r="C200" s="53"/>
      <c r="D200" s="53"/>
      <c r="E200" s="53"/>
      <c r="F200" s="53"/>
      <c r="G200" s="53"/>
      <c r="H200" s="53"/>
      <c r="I200" s="53"/>
      <c r="J200" s="53"/>
      <c r="K200" s="53"/>
      <c r="L200" s="53"/>
      <c r="M200" s="54"/>
      <c r="O200" s="112" t="str">
        <f aca="false" t="array" ref="O200:O200">INDEX(CV4CF,$A200,1)</f>
        <v>Tuc Granivo</v>
      </c>
      <c r="P200" s="53"/>
      <c r="Q200" s="53"/>
      <c r="R200" s="53"/>
      <c r="S200" s="53"/>
      <c r="T200" s="53"/>
      <c r="U200" s="53"/>
      <c r="V200" s="53"/>
      <c r="W200" s="53"/>
      <c r="X200" s="53"/>
      <c r="Y200" s="53"/>
      <c r="Z200" s="54"/>
    </row>
    <row r="201" customFormat="false" ht="15" hidden="false" customHeight="false" outlineLevel="0" collapsed="false">
      <c r="A201" s="53" t="n">
        <v>32</v>
      </c>
      <c r="B201" s="112" t="n">
        <f aca="false" t="array" ref="B201:B201">INDEX(CV4SF,$A201,1)</f>
        <v>0</v>
      </c>
      <c r="C201" s="53"/>
      <c r="D201" s="53"/>
      <c r="E201" s="53"/>
      <c r="F201" s="53"/>
      <c r="G201" s="53"/>
      <c r="H201" s="53"/>
      <c r="I201" s="53"/>
      <c r="J201" s="53"/>
      <c r="K201" s="53"/>
      <c r="L201" s="53"/>
      <c r="M201" s="54"/>
      <c r="O201" s="112" t="n">
        <f aca="false" t="array" ref="O201:O201">INDEX(CV4CF,$A201,1)</f>
        <v>0</v>
      </c>
      <c r="P201" s="53"/>
      <c r="Q201" s="53"/>
      <c r="R201" s="53"/>
      <c r="S201" s="53"/>
      <c r="T201" s="53"/>
      <c r="U201" s="53"/>
      <c r="V201" s="53"/>
      <c r="W201" s="53"/>
      <c r="X201" s="53"/>
      <c r="Y201" s="53"/>
      <c r="Z201" s="54"/>
    </row>
    <row r="202" customFormat="false" ht="15" hidden="false" customHeight="false" outlineLevel="0" collapsed="false">
      <c r="A202" s="53" t="n">
        <v>33</v>
      </c>
      <c r="B202" s="112" t="n">
        <f aca="false" t="array" ref="B202:B202">INDEX(CV4SF,$A202,1)</f>
        <v>0</v>
      </c>
      <c r="C202" s="53"/>
      <c r="D202" s="53"/>
      <c r="E202" s="53"/>
      <c r="F202" s="53"/>
      <c r="G202" s="53"/>
      <c r="H202" s="53"/>
      <c r="I202" s="53"/>
      <c r="J202" s="53"/>
      <c r="K202" s="53"/>
      <c r="L202" s="53"/>
      <c r="M202" s="53"/>
      <c r="O202" s="112" t="n">
        <f aca="false" t="array" ref="O202:O202">INDEX(CV4CF,$A202,1)</f>
        <v>0</v>
      </c>
      <c r="P202" s="53"/>
      <c r="Q202" s="53"/>
      <c r="R202" s="53"/>
      <c r="S202" s="53"/>
      <c r="T202" s="53"/>
      <c r="U202" s="53"/>
      <c r="V202" s="53"/>
      <c r="W202" s="53"/>
      <c r="X202" s="53"/>
      <c r="Y202" s="53"/>
      <c r="Z202" s="53"/>
    </row>
    <row r="203" customFormat="false" ht="15" hidden="false" customHeight="false" outlineLevel="0" collapsed="false">
      <c r="A203" s="53" t="n">
        <v>34</v>
      </c>
      <c r="B203" s="112" t="n">
        <f aca="false" t="array" ref="B203:B203">INDEX(CV4SF,$A203,1)</f>
        <v>0</v>
      </c>
      <c r="C203" s="53"/>
      <c r="D203" s="53"/>
      <c r="E203" s="53"/>
      <c r="F203" s="53"/>
      <c r="G203" s="53"/>
      <c r="H203" s="53"/>
      <c r="I203" s="53"/>
      <c r="J203" s="53"/>
      <c r="K203" s="53"/>
      <c r="L203" s="53"/>
      <c r="M203" s="53"/>
      <c r="O203" s="112" t="n">
        <f aca="false" t="array" ref="O203:O203">INDEX(CV4CF,$A203,1)</f>
        <v>0</v>
      </c>
      <c r="P203" s="53"/>
      <c r="Q203" s="53"/>
      <c r="R203" s="53"/>
      <c r="S203" s="53"/>
      <c r="T203" s="53"/>
      <c r="U203" s="53"/>
      <c r="V203" s="53"/>
      <c r="W203" s="53"/>
      <c r="X203" s="53"/>
      <c r="Y203" s="53"/>
      <c r="Z203" s="53"/>
    </row>
    <row r="204" customFormat="false" ht="15" hidden="false" customHeight="false" outlineLevel="0" collapsed="false">
      <c r="A204" s="53" t="n">
        <v>35</v>
      </c>
      <c r="B204" s="112" t="n">
        <f aca="false" t="array" ref="B204:B204">INDEX(CV4SF,$A204,1)</f>
        <v>0</v>
      </c>
      <c r="C204" s="53"/>
      <c r="D204" s="53"/>
      <c r="E204" s="53"/>
      <c r="F204" s="53"/>
      <c r="G204" s="53"/>
      <c r="H204" s="53"/>
      <c r="I204" s="53"/>
      <c r="J204" s="53"/>
      <c r="K204" s="53"/>
      <c r="L204" s="53"/>
      <c r="M204" s="53"/>
      <c r="O204" s="112" t="n">
        <f aca="false" t="array" ref="O204:O204">INDEX(CV4CF,$A204,1)</f>
        <v>0</v>
      </c>
      <c r="P204" s="53"/>
      <c r="Q204" s="53"/>
      <c r="R204" s="53"/>
      <c r="S204" s="53"/>
      <c r="T204" s="53"/>
      <c r="U204" s="53"/>
      <c r="V204" s="53"/>
      <c r="W204" s="53"/>
      <c r="X204" s="53"/>
      <c r="Y204" s="53"/>
      <c r="Z204" s="53"/>
    </row>
    <row r="205" customFormat="false" ht="15" hidden="false" customHeight="false" outlineLevel="0" collapsed="false">
      <c r="A205" s="53" t="n">
        <v>36</v>
      </c>
      <c r="B205" s="112" t="n">
        <f aca="false" t="array" ref="B205:B205">INDEX(CV4SF,$A205,1)</f>
        <v>0</v>
      </c>
      <c r="C205" s="53"/>
      <c r="D205" s="53"/>
      <c r="E205" s="53"/>
      <c r="F205" s="53"/>
      <c r="G205" s="53"/>
      <c r="H205" s="53"/>
      <c r="I205" s="53"/>
      <c r="J205" s="53"/>
      <c r="K205" s="53"/>
      <c r="L205" s="53"/>
      <c r="M205" s="53"/>
      <c r="O205" s="112" t="n">
        <f aca="false" t="array" ref="O205:O205">INDEX(CV4CF,$A205,1)</f>
        <v>0</v>
      </c>
      <c r="P205" s="53"/>
      <c r="Q205" s="53"/>
      <c r="R205" s="53"/>
      <c r="S205" s="53"/>
      <c r="T205" s="53"/>
      <c r="U205" s="53"/>
      <c r="V205" s="53"/>
      <c r="W205" s="53"/>
      <c r="X205" s="53"/>
      <c r="Y205" s="53"/>
      <c r="Z205" s="53"/>
    </row>
    <row r="206" customFormat="false" ht="15" hidden="false" customHeight="false" outlineLevel="0" collapsed="false">
      <c r="A206" s="53" t="n">
        <v>37</v>
      </c>
      <c r="B206" s="112" t="n">
        <f aca="false" t="array" ref="B206:B206">INDEX(CV4SF,$A206,1)</f>
        <v>0</v>
      </c>
      <c r="C206" s="53"/>
      <c r="D206" s="53"/>
      <c r="E206" s="53"/>
      <c r="F206" s="53"/>
      <c r="G206" s="53"/>
      <c r="H206" s="53"/>
      <c r="I206" s="53"/>
      <c r="J206" s="53"/>
      <c r="K206" s="53"/>
      <c r="L206" s="53"/>
      <c r="M206" s="53"/>
      <c r="O206" s="112" t="n">
        <f aca="false" t="array" ref="O206:O206">INDEX(CV4CF,$A206,1)</f>
        <v>0</v>
      </c>
      <c r="P206" s="53"/>
      <c r="Q206" s="53"/>
      <c r="R206" s="53"/>
      <c r="S206" s="53"/>
      <c r="T206" s="53"/>
      <c r="U206" s="53"/>
      <c r="V206" s="53"/>
      <c r="W206" s="53"/>
      <c r="X206" s="53"/>
      <c r="Y206" s="53"/>
      <c r="Z206" s="53"/>
    </row>
    <row r="207" customFormat="false" ht="15" hidden="false" customHeight="false" outlineLevel="0" collapsed="false">
      <c r="A207" s="53" t="n">
        <v>38</v>
      </c>
      <c r="B207" s="112" t="n">
        <f aca="false" t="array" ref="B207:B207">INDEX(CV4SF,$A207,1)</f>
        <v>0</v>
      </c>
      <c r="C207" s="53"/>
      <c r="D207" s="53"/>
      <c r="E207" s="53"/>
      <c r="F207" s="53"/>
      <c r="G207" s="53"/>
      <c r="H207" s="53"/>
      <c r="I207" s="53"/>
      <c r="J207" s="53"/>
      <c r="K207" s="53"/>
      <c r="L207" s="53"/>
      <c r="M207" s="53"/>
      <c r="O207" s="112" t="n">
        <f aca="false" t="array" ref="O207:O207">INDEX(CV4CF,$A207,1)</f>
        <v>0</v>
      </c>
      <c r="P207" s="53"/>
      <c r="Q207" s="53"/>
      <c r="R207" s="53"/>
      <c r="S207" s="53"/>
      <c r="T207" s="53"/>
      <c r="U207" s="53"/>
      <c r="V207" s="53"/>
      <c r="W207" s="53"/>
      <c r="X207" s="53"/>
      <c r="Y207" s="53"/>
      <c r="Z207" s="53"/>
    </row>
    <row r="208" customFormat="false" ht="15" hidden="false" customHeight="false" outlineLevel="0" collapsed="false">
      <c r="A208" s="53" t="n">
        <v>39</v>
      </c>
      <c r="B208" s="112" t="n">
        <f aca="false" t="array" ref="B208:B208">INDEX(CV4SF,$A208,1)</f>
        <v>0</v>
      </c>
      <c r="C208" s="53"/>
      <c r="D208" s="53"/>
      <c r="E208" s="53"/>
      <c r="F208" s="53"/>
      <c r="G208" s="53"/>
      <c r="H208" s="53"/>
      <c r="I208" s="53"/>
      <c r="J208" s="53"/>
      <c r="K208" s="53"/>
      <c r="L208" s="53"/>
      <c r="M208" s="53"/>
      <c r="O208" s="112" t="n">
        <f aca="false" t="array" ref="O208:O208">INDEX(CV4CF,$A208,1)</f>
        <v>0</v>
      </c>
      <c r="P208" s="53"/>
      <c r="Q208" s="53"/>
      <c r="R208" s="53"/>
      <c r="S208" s="53"/>
      <c r="T208" s="53"/>
      <c r="U208" s="53"/>
      <c r="V208" s="53"/>
      <c r="W208" s="53"/>
      <c r="X208" s="53"/>
      <c r="Y208" s="53"/>
      <c r="Z208" s="53"/>
    </row>
    <row r="209" customFormat="false" ht="15" hidden="false" customHeight="false" outlineLevel="0" collapsed="false">
      <c r="A209" s="53" t="n">
        <v>40</v>
      </c>
      <c r="B209" s="112" t="n">
        <f aca="false" t="array" ref="B209:B209">INDEX(CV4SF,$A209,1)</f>
        <v>0</v>
      </c>
      <c r="C209" s="53"/>
      <c r="D209" s="53"/>
      <c r="E209" s="53"/>
      <c r="F209" s="53"/>
      <c r="G209" s="53"/>
      <c r="H209" s="53"/>
      <c r="I209" s="53"/>
      <c r="J209" s="53"/>
      <c r="K209" s="53"/>
      <c r="L209" s="53"/>
      <c r="M209" s="53"/>
      <c r="O209" s="112" t="n">
        <f aca="false" t="array" ref="O209:O209">INDEX(CV4CF,$A209,1)</f>
        <v>0</v>
      </c>
      <c r="P209" s="53"/>
      <c r="Q209" s="53"/>
      <c r="R209" s="53"/>
      <c r="S209" s="53"/>
      <c r="T209" s="53"/>
      <c r="U209" s="53"/>
      <c r="V209" s="53"/>
      <c r="W209" s="53"/>
      <c r="X209" s="53"/>
      <c r="Y209" s="53"/>
      <c r="Z209" s="53"/>
    </row>
    <row r="210" customFormat="false" ht="15" hidden="false" customHeight="false" outlineLevel="0" collapsed="false">
      <c r="A210" s="53" t="n">
        <v>41</v>
      </c>
      <c r="B210" s="112" t="n">
        <f aca="false" t="array" ref="B210:B210">INDEX(CV4SF,$A210,1)</f>
        <v>0</v>
      </c>
      <c r="C210" s="53"/>
      <c r="D210" s="53"/>
      <c r="E210" s="53"/>
      <c r="F210" s="53"/>
      <c r="G210" s="53"/>
      <c r="H210" s="53"/>
      <c r="I210" s="53"/>
      <c r="J210" s="53"/>
      <c r="K210" s="53"/>
      <c r="L210" s="53"/>
      <c r="M210" s="53"/>
      <c r="O210" s="112" t="n">
        <f aca="false" t="array" ref="O210:O210">INDEX(CV4CF,$A210,1)</f>
        <v>0</v>
      </c>
      <c r="P210" s="53"/>
      <c r="Q210" s="53"/>
      <c r="R210" s="53"/>
      <c r="S210" s="53"/>
      <c r="T210" s="53"/>
      <c r="U210" s="53"/>
      <c r="V210" s="53"/>
      <c r="W210" s="53"/>
      <c r="X210" s="53"/>
      <c r="Y210" s="53"/>
      <c r="Z210" s="53"/>
    </row>
    <row r="211" customFormat="false" ht="15" hidden="false" customHeight="false" outlineLevel="0" collapsed="false">
      <c r="A211" s="53" t="n">
        <v>42</v>
      </c>
      <c r="B211" s="112" t="n">
        <f aca="false" t="array" ref="B211:B211">INDEX(CV4SF,$A211,1)</f>
        <v>0</v>
      </c>
      <c r="C211" s="53"/>
      <c r="D211" s="53"/>
      <c r="E211" s="53"/>
      <c r="F211" s="53"/>
      <c r="G211" s="53"/>
      <c r="H211" s="53"/>
      <c r="I211" s="53"/>
      <c r="J211" s="53"/>
      <c r="K211" s="53"/>
      <c r="L211" s="53"/>
      <c r="M211" s="53"/>
      <c r="O211" s="112" t="n">
        <f aca="false" t="array" ref="O211:O211">INDEX(CV4CF,$A211,1)</f>
        <v>0</v>
      </c>
      <c r="P211" s="53"/>
      <c r="Q211" s="53"/>
      <c r="R211" s="53"/>
      <c r="S211" s="53"/>
      <c r="T211" s="53"/>
      <c r="U211" s="53"/>
      <c r="V211" s="53"/>
      <c r="W211" s="53"/>
      <c r="X211" s="53"/>
      <c r="Y211" s="53"/>
      <c r="Z211" s="53"/>
    </row>
    <row r="212" customFormat="false" ht="15" hidden="false" customHeight="false" outlineLevel="0" collapsed="false">
      <c r="A212" s="53" t="n">
        <v>43</v>
      </c>
      <c r="B212" s="112" t="n">
        <f aca="false" t="array" ref="B212:B212">INDEX(CV4SF,$A212,1)</f>
        <v>0</v>
      </c>
      <c r="C212" s="53"/>
      <c r="D212" s="53"/>
      <c r="E212" s="53"/>
      <c r="F212" s="53"/>
      <c r="G212" s="53"/>
      <c r="H212" s="53"/>
      <c r="I212" s="53"/>
      <c r="J212" s="53"/>
      <c r="K212" s="53"/>
      <c r="L212" s="53"/>
      <c r="M212" s="53"/>
      <c r="O212" s="112" t="n">
        <f aca="false" t="array" ref="O212:O212">INDEX(CV4CF,$A212,1)</f>
        <v>0</v>
      </c>
      <c r="P212" s="53"/>
      <c r="Q212" s="53"/>
      <c r="R212" s="53"/>
      <c r="S212" s="53"/>
      <c r="T212" s="53"/>
      <c r="U212" s="53"/>
      <c r="V212" s="53"/>
      <c r="W212" s="53"/>
      <c r="X212" s="53"/>
      <c r="Y212" s="53"/>
      <c r="Z212" s="53"/>
    </row>
    <row r="213" customFormat="false" ht="15" hidden="false" customHeight="false" outlineLevel="0" collapsed="false">
      <c r="A213" s="53" t="n">
        <v>44</v>
      </c>
      <c r="B213" s="112" t="n">
        <f aca="false" t="array" ref="B213:B213">INDEX(CV4SF,$A213,1)</f>
        <v>0</v>
      </c>
      <c r="C213" s="53"/>
      <c r="D213" s="53"/>
      <c r="E213" s="53"/>
      <c r="F213" s="53"/>
      <c r="G213" s="53"/>
      <c r="H213" s="53"/>
      <c r="I213" s="53"/>
      <c r="J213" s="53"/>
      <c r="K213" s="53"/>
      <c r="L213" s="53"/>
      <c r="M213" s="53"/>
      <c r="O213" s="112" t="n">
        <f aca="false" t="array" ref="O213:O213">INDEX(CV4CF,$A213,1)</f>
        <v>0</v>
      </c>
      <c r="P213" s="53"/>
      <c r="Q213" s="53"/>
      <c r="R213" s="53"/>
      <c r="S213" s="53"/>
      <c r="T213" s="53"/>
      <c r="U213" s="53"/>
      <c r="V213" s="53"/>
      <c r="W213" s="53"/>
      <c r="X213" s="53"/>
      <c r="Y213" s="53"/>
      <c r="Z213" s="53"/>
    </row>
    <row r="214" customFormat="false" ht="15" hidden="false" customHeight="false" outlineLevel="0" collapsed="false">
      <c r="A214" s="53" t="n">
        <v>45</v>
      </c>
      <c r="B214" s="112" t="n">
        <f aca="false" t="array" ref="B214:B214">INDEX(CV4SF,$A214,1)</f>
        <v>0</v>
      </c>
      <c r="C214" s="53"/>
      <c r="D214" s="53"/>
      <c r="E214" s="53"/>
      <c r="F214" s="53"/>
      <c r="G214" s="53"/>
      <c r="H214" s="53"/>
      <c r="I214" s="53"/>
      <c r="J214" s="53"/>
      <c r="K214" s="53"/>
      <c r="L214" s="53"/>
      <c r="M214" s="53"/>
      <c r="O214" s="112" t="n">
        <f aca="false" t="array" ref="O214:O214">INDEX(CV4CF,$A214,1)</f>
        <v>0</v>
      </c>
      <c r="P214" s="53"/>
      <c r="Q214" s="53"/>
      <c r="R214" s="53"/>
      <c r="S214" s="53"/>
      <c r="T214" s="53"/>
      <c r="U214" s="53"/>
      <c r="V214" s="53"/>
      <c r="W214" s="53"/>
      <c r="X214" s="53"/>
      <c r="Y214" s="53"/>
      <c r="Z214" s="53"/>
    </row>
    <row r="215" customFormat="false" ht="15" hidden="false" customHeight="false" outlineLevel="0" collapsed="false">
      <c r="A215" s="53" t="n">
        <v>46</v>
      </c>
      <c r="B215" s="112" t="n">
        <f aca="false" t="array" ref="B215:B215">INDEX(CV4SF,$A215,1)</f>
        <v>0</v>
      </c>
      <c r="C215" s="53"/>
      <c r="D215" s="53"/>
      <c r="E215" s="53"/>
      <c r="F215" s="53"/>
      <c r="G215" s="53"/>
      <c r="H215" s="53"/>
      <c r="I215" s="53"/>
      <c r="J215" s="53"/>
      <c r="K215" s="53"/>
      <c r="L215" s="53"/>
      <c r="M215" s="53"/>
      <c r="O215" s="112" t="n">
        <f aca="false" t="array" ref="O215:O215">INDEX(CV4CF,$A215,1)</f>
        <v>0</v>
      </c>
      <c r="P215" s="53"/>
      <c r="Q215" s="53"/>
      <c r="R215" s="53"/>
      <c r="S215" s="53"/>
      <c r="T215" s="53"/>
      <c r="U215" s="53"/>
      <c r="V215" s="53"/>
      <c r="W215" s="53"/>
      <c r="X215" s="53"/>
      <c r="Y215" s="53"/>
      <c r="Z215" s="53"/>
    </row>
    <row r="216" customFormat="false" ht="15" hidden="false" customHeight="false" outlineLevel="0" collapsed="false">
      <c r="A216" s="53" t="n">
        <v>47</v>
      </c>
      <c r="B216" s="112" t="n">
        <f aca="false" t="array" ref="B216:B216">INDEX(CV4SF,$A216,1)</f>
        <v>0</v>
      </c>
      <c r="C216" s="53"/>
      <c r="D216" s="53"/>
      <c r="E216" s="53"/>
      <c r="F216" s="53"/>
      <c r="G216" s="53"/>
      <c r="H216" s="53"/>
      <c r="I216" s="53"/>
      <c r="J216" s="53"/>
      <c r="K216" s="53"/>
      <c r="L216" s="53"/>
      <c r="M216" s="53"/>
      <c r="O216" s="112" t="n">
        <f aca="false" t="array" ref="O216:O216">INDEX(CV4CF,$A216,1)</f>
        <v>0</v>
      </c>
      <c r="P216" s="53"/>
      <c r="Q216" s="53"/>
      <c r="R216" s="53"/>
      <c r="S216" s="53"/>
      <c r="T216" s="53"/>
      <c r="U216" s="53"/>
      <c r="V216" s="53"/>
      <c r="W216" s="53"/>
      <c r="X216" s="53"/>
      <c r="Y216" s="53"/>
      <c r="Z216" s="53"/>
    </row>
    <row r="217" customFormat="false" ht="15" hidden="false" customHeight="false" outlineLevel="0" collapsed="false">
      <c r="A217" s="53" t="n">
        <v>48</v>
      </c>
      <c r="B217" s="112" t="n">
        <f aca="false" t="array" ref="B217:B217">INDEX(CV4SF,$A217,1)</f>
        <v>0</v>
      </c>
      <c r="C217" s="53"/>
      <c r="D217" s="53"/>
      <c r="E217" s="53"/>
      <c r="F217" s="53"/>
      <c r="G217" s="53"/>
      <c r="H217" s="53"/>
      <c r="I217" s="53"/>
      <c r="J217" s="53"/>
      <c r="K217" s="53"/>
      <c r="L217" s="53"/>
      <c r="M217" s="53"/>
      <c r="O217" s="112" t="n">
        <f aca="false" t="array" ref="O217:O217">INDEX(CV4CF,$A217,1)</f>
        <v>0</v>
      </c>
      <c r="P217" s="53"/>
      <c r="Q217" s="53"/>
      <c r="R217" s="53"/>
      <c r="S217" s="53"/>
      <c r="T217" s="53"/>
      <c r="U217" s="53"/>
      <c r="V217" s="53"/>
      <c r="W217" s="53"/>
      <c r="X217" s="53"/>
      <c r="Y217" s="53"/>
      <c r="Z217" s="53"/>
    </row>
    <row r="218" customFormat="false" ht="15" hidden="false" customHeight="false" outlineLevel="0" collapsed="false">
      <c r="A218" s="53" t="n">
        <v>49</v>
      </c>
      <c r="B218" s="112" t="n">
        <f aca="false" t="array" ref="B218:B218">INDEX(CV4SF,$A218,1)</f>
        <v>0</v>
      </c>
      <c r="C218" s="53"/>
      <c r="D218" s="53"/>
      <c r="E218" s="53"/>
      <c r="F218" s="53"/>
      <c r="G218" s="53"/>
      <c r="H218" s="53"/>
      <c r="I218" s="53"/>
      <c r="J218" s="53"/>
      <c r="K218" s="53"/>
      <c r="L218" s="53"/>
      <c r="M218" s="53"/>
      <c r="O218" s="112" t="n">
        <f aca="false" t="array" ref="O218:O218">INDEX(CV4CF,$A218,1)</f>
        <v>0</v>
      </c>
      <c r="P218" s="53"/>
      <c r="Q218" s="53"/>
      <c r="R218" s="53"/>
      <c r="S218" s="53"/>
      <c r="T218" s="53"/>
      <c r="U218" s="53"/>
      <c r="V218" s="53"/>
      <c r="W218" s="53"/>
      <c r="X218" s="53"/>
      <c r="Y218" s="53"/>
      <c r="Z218" s="53"/>
    </row>
    <row r="219" customFormat="false" ht="15" hidden="false" customHeight="false" outlineLevel="0" collapsed="false">
      <c r="A219" s="53" t="n">
        <v>50</v>
      </c>
      <c r="B219" s="112" t="n">
        <f aca="false" t="array" ref="B219:B219">INDEX(CV4SF,$A219,1)</f>
        <v>0</v>
      </c>
      <c r="C219" s="53"/>
      <c r="D219" s="53"/>
      <c r="E219" s="53"/>
      <c r="F219" s="53"/>
      <c r="G219" s="53"/>
      <c r="H219" s="53"/>
      <c r="I219" s="53"/>
      <c r="J219" s="53"/>
      <c r="K219" s="53"/>
      <c r="L219" s="53"/>
      <c r="M219" s="53"/>
      <c r="O219" s="112" t="n">
        <f aca="false" t="array" ref="O219:O219">INDEX(CV4CF,$A219,1)</f>
        <v>0</v>
      </c>
      <c r="P219" s="53"/>
      <c r="Q219" s="53"/>
      <c r="R219" s="53"/>
      <c r="S219" s="53"/>
      <c r="T219" s="53"/>
      <c r="U219" s="53"/>
      <c r="V219" s="53"/>
      <c r="W219" s="53"/>
      <c r="X219" s="53"/>
      <c r="Y219" s="53"/>
      <c r="Z219" s="53"/>
    </row>
    <row r="220" customFormat="false" ht="15" hidden="false" customHeight="false" outlineLevel="0" collapsed="false">
      <c r="B220" s="3"/>
      <c r="C220" s="2"/>
      <c r="D220" s="2"/>
      <c r="E220" s="2"/>
      <c r="F220" s="2"/>
      <c r="G220" s="2"/>
      <c r="H220" s="2"/>
      <c r="I220" s="2"/>
      <c r="J220" s="2"/>
      <c r="K220" s="2"/>
      <c r="L220" s="2"/>
    </row>
    <row r="221" customFormat="false" ht="15" hidden="false" customHeight="false" outlineLevel="0" collapsed="false">
      <c r="B221" s="3"/>
      <c r="C221" s="2"/>
      <c r="D221" s="2"/>
      <c r="E221" s="2"/>
      <c r="F221" s="2"/>
      <c r="G221" s="2"/>
      <c r="H221" s="2"/>
      <c r="I221" s="2"/>
      <c r="J221" s="2"/>
      <c r="K221" s="2"/>
      <c r="L221" s="2"/>
    </row>
    <row r="222" customFormat="false" ht="15" hidden="false" customHeight="false" outlineLevel="0" collapsed="false">
      <c r="B222" s="43" t="s">
        <v>225</v>
      </c>
      <c r="C222" s="2"/>
      <c r="D222" s="2"/>
      <c r="E222" s="2"/>
      <c r="F222" s="2"/>
      <c r="G222" s="2"/>
      <c r="H222" s="2"/>
      <c r="I222" s="2"/>
      <c r="J222" s="2"/>
      <c r="K222" s="2"/>
      <c r="L222" s="2"/>
    </row>
    <row r="223" customFormat="false" ht="15" hidden="false" customHeight="false" outlineLevel="0" collapsed="false">
      <c r="B223" s="3"/>
      <c r="C223" s="2"/>
      <c r="E223" s="3"/>
      <c r="F223" s="2"/>
      <c r="G223" s="2"/>
      <c r="H223" s="3"/>
      <c r="I223" s="3"/>
      <c r="J223" s="2"/>
      <c r="K223" s="2"/>
      <c r="L223" s="2"/>
    </row>
    <row r="224" customFormat="false" ht="15" hidden="false" customHeight="false" outlineLevel="0" collapsed="false">
      <c r="B224" s="150" t="s">
        <v>226</v>
      </c>
      <c r="C224" s="151"/>
      <c r="D224" s="152"/>
      <c r="E224" s="153" t="s">
        <v>227</v>
      </c>
      <c r="F224" s="151"/>
      <c r="G224" s="152"/>
      <c r="H224" s="150" t="s">
        <v>228</v>
      </c>
      <c r="I224" s="152"/>
      <c r="J224" s="154" t="s">
        <v>229</v>
      </c>
      <c r="K224" s="151"/>
      <c r="L224" s="152"/>
    </row>
    <row r="225" customFormat="false" ht="15" hidden="false" customHeight="false" outlineLevel="0" collapsed="false">
      <c r="B225" s="154" t="s">
        <v>230</v>
      </c>
      <c r="C225" s="151"/>
      <c r="D225" s="152"/>
      <c r="E225" s="153" t="s">
        <v>231</v>
      </c>
      <c r="F225" s="151"/>
      <c r="G225" s="152"/>
      <c r="H225" s="154" t="s">
        <v>232</v>
      </c>
      <c r="I225" s="152"/>
      <c r="J225" s="150" t="s">
        <v>233</v>
      </c>
      <c r="K225" s="151"/>
      <c r="L225" s="152"/>
    </row>
    <row r="226" customFormat="false" ht="15" hidden="false" customHeight="false" outlineLevel="0" collapsed="false">
      <c r="B226" s="150" t="s">
        <v>234</v>
      </c>
      <c r="C226" s="151"/>
      <c r="D226" s="152"/>
      <c r="E226" s="155" t="s">
        <v>235</v>
      </c>
      <c r="H226" s="154" t="s">
        <v>232</v>
      </c>
      <c r="I226" s="152"/>
      <c r="J226" s="150" t="s">
        <v>233</v>
      </c>
      <c r="K226" s="151"/>
      <c r="L226" s="152"/>
    </row>
    <row r="227" customFormat="false" ht="15" hidden="false" customHeight="false" outlineLevel="0" collapsed="false">
      <c r="B227" s="154" t="s">
        <v>236</v>
      </c>
      <c r="C227" s="151"/>
      <c r="D227" s="152"/>
      <c r="E227" s="153" t="s">
        <v>237</v>
      </c>
      <c r="F227" s="151"/>
      <c r="G227" s="152"/>
      <c r="H227" s="154" t="s">
        <v>232</v>
      </c>
      <c r="I227" s="152"/>
      <c r="J227" s="150" t="s">
        <v>233</v>
      </c>
      <c r="K227" s="151"/>
      <c r="L227" s="152"/>
    </row>
    <row r="228" customFormat="false" ht="15" hidden="false" customHeight="false" outlineLevel="0" collapsed="false">
      <c r="B228" s="154" t="s">
        <v>238</v>
      </c>
      <c r="C228" s="151"/>
      <c r="D228" s="152"/>
      <c r="E228" s="153" t="s">
        <v>239</v>
      </c>
      <c r="F228" s="151"/>
      <c r="G228" s="152"/>
      <c r="H228" s="156" t="s">
        <v>240</v>
      </c>
      <c r="I228" s="152"/>
      <c r="J228" s="150" t="s">
        <v>233</v>
      </c>
      <c r="K228" s="151"/>
      <c r="L228" s="152"/>
    </row>
    <row r="229" customFormat="false" ht="15" hidden="false" customHeight="false" outlineLevel="0" collapsed="false">
      <c r="B229" s="150" t="s">
        <v>219</v>
      </c>
      <c r="C229" s="151"/>
      <c r="D229" s="152"/>
      <c r="E229" s="153" t="s">
        <v>241</v>
      </c>
      <c r="F229" s="151"/>
      <c r="G229" s="152"/>
      <c r="H229" s="156" t="s">
        <v>240</v>
      </c>
      <c r="I229" s="152"/>
      <c r="J229" s="150" t="s">
        <v>233</v>
      </c>
      <c r="K229" s="151"/>
      <c r="L229" s="152"/>
    </row>
    <row r="230" customFormat="false" ht="15" hidden="false" customHeight="false" outlineLevel="0" collapsed="false">
      <c r="B230" s="150" t="s">
        <v>220</v>
      </c>
      <c r="C230" s="151"/>
      <c r="D230" s="152"/>
      <c r="E230" s="153" t="s">
        <v>242</v>
      </c>
      <c r="F230" s="151"/>
      <c r="G230" s="152"/>
      <c r="H230" s="156" t="s">
        <v>243</v>
      </c>
      <c r="I230" s="152"/>
      <c r="J230" s="150" t="s">
        <v>233</v>
      </c>
      <c r="K230" s="151"/>
      <c r="L230" s="152"/>
    </row>
    <row r="231" customFormat="false" ht="15" hidden="false" customHeight="false" outlineLevel="0" collapsed="false">
      <c r="B231" s="154" t="s">
        <v>244</v>
      </c>
      <c r="C231" s="151"/>
      <c r="D231" s="152"/>
      <c r="E231" s="153" t="s">
        <v>245</v>
      </c>
      <c r="F231" s="151"/>
      <c r="G231" s="152"/>
      <c r="H231" s="156" t="s">
        <v>240</v>
      </c>
      <c r="I231" s="152"/>
      <c r="J231" s="150" t="s">
        <v>233</v>
      </c>
      <c r="K231" s="151"/>
      <c r="L231" s="152"/>
    </row>
    <row r="232" customFormat="false" ht="15" hidden="false" customHeight="false" outlineLevel="0" collapsed="false">
      <c r="B232" s="154" t="s">
        <v>246</v>
      </c>
      <c r="C232" s="151"/>
      <c r="D232" s="152"/>
      <c r="E232" s="153" t="s">
        <v>247</v>
      </c>
      <c r="F232" s="151"/>
      <c r="G232" s="152"/>
      <c r="H232" s="156" t="s">
        <v>240</v>
      </c>
      <c r="I232" s="152"/>
      <c r="J232" s="150" t="s">
        <v>233</v>
      </c>
      <c r="K232" s="151"/>
      <c r="L232" s="152"/>
    </row>
    <row r="233" customFormat="false" ht="15" hidden="false" customHeight="false" outlineLevel="0" collapsed="false">
      <c r="B233" s="150" t="s">
        <v>223</v>
      </c>
      <c r="C233" s="151"/>
      <c r="D233" s="152"/>
      <c r="E233" s="153" t="s">
        <v>248</v>
      </c>
      <c r="F233" s="151"/>
      <c r="G233" s="152"/>
      <c r="H233" s="154" t="s">
        <v>249</v>
      </c>
      <c r="I233" s="152"/>
      <c r="J233" s="150" t="s">
        <v>233</v>
      </c>
      <c r="K233" s="151"/>
      <c r="L233" s="152"/>
    </row>
    <row r="234" customFormat="false" ht="15" hidden="false" customHeight="false" outlineLevel="0" collapsed="false">
      <c r="B234" s="154" t="s">
        <v>250</v>
      </c>
      <c r="C234" s="151"/>
      <c r="D234" s="152"/>
      <c r="E234" s="153" t="s">
        <v>251</v>
      </c>
      <c r="F234" s="151"/>
      <c r="G234" s="152"/>
      <c r="H234" s="150" t="s">
        <v>252</v>
      </c>
      <c r="I234" s="152"/>
      <c r="J234" s="150" t="s">
        <v>253</v>
      </c>
      <c r="K234" s="151"/>
      <c r="L234" s="152"/>
    </row>
    <row r="235" customFormat="false" ht="15" hidden="false" customHeight="false" outlineLevel="0" collapsed="false">
      <c r="B235" s="150" t="s">
        <v>254</v>
      </c>
      <c r="C235" s="151"/>
      <c r="D235" s="152"/>
      <c r="E235" s="153"/>
      <c r="F235" s="151"/>
      <c r="G235" s="152"/>
      <c r="H235" s="156" t="s">
        <v>240</v>
      </c>
      <c r="I235" s="152"/>
      <c r="J235" s="150" t="s">
        <v>255</v>
      </c>
      <c r="K235" s="151"/>
      <c r="L235" s="152"/>
    </row>
    <row r="237" customFormat="false" ht="15" hidden="false" customHeight="false" outlineLevel="0" collapsed="false">
      <c r="B237" s="3" t="s">
        <v>256</v>
      </c>
      <c r="C237" s="3" t="s">
        <v>257</v>
      </c>
      <c r="D237" s="2"/>
      <c r="E237" s="2"/>
      <c r="F237" s="2"/>
      <c r="G237" s="2"/>
      <c r="H237" s="2"/>
      <c r="I237" s="2"/>
      <c r="J237" s="2"/>
      <c r="K237" s="2"/>
      <c r="L237" s="2"/>
    </row>
    <row r="238" customFormat="false" ht="15" hidden="false" customHeight="false" outlineLevel="0" collapsed="false">
      <c r="B238" s="3" t="s">
        <v>258</v>
      </c>
      <c r="C238" s="3" t="s">
        <v>259</v>
      </c>
    </row>
    <row r="239" customFormat="false" ht="15" hidden="false" customHeight="false" outlineLevel="0" collapsed="false">
      <c r="B239" s="3" t="s">
        <v>260</v>
      </c>
      <c r="C239" s="3" t="s">
        <v>261</v>
      </c>
      <c r="D239" s="2"/>
      <c r="E239" s="2"/>
      <c r="F239" s="2"/>
      <c r="G239" s="2"/>
      <c r="H239" s="2"/>
      <c r="I239" s="2"/>
      <c r="J239" s="2"/>
      <c r="K239" s="2"/>
      <c r="L239" s="2"/>
    </row>
    <row r="240" customFormat="false" ht="15" hidden="false" customHeight="false" outlineLevel="0" collapsed="false">
      <c r="B240" s="3" t="s">
        <v>262</v>
      </c>
      <c r="C240" s="3" t="s">
        <v>263</v>
      </c>
      <c r="D240" s="2"/>
      <c r="E240" s="2"/>
      <c r="F240" s="2"/>
      <c r="G240" s="2"/>
      <c r="H240" s="2"/>
      <c r="I240" s="2"/>
      <c r="J240" s="2"/>
      <c r="K240" s="2"/>
      <c r="L240" s="2"/>
    </row>
    <row r="241" customFormat="false" ht="15" hidden="false" customHeight="false" outlineLevel="0" collapsed="false">
      <c r="B241" s="3" t="s">
        <v>264</v>
      </c>
      <c r="C241" s="3" t="s">
        <v>265</v>
      </c>
      <c r="E241" s="2"/>
      <c r="F241" s="2"/>
      <c r="G241" s="2"/>
      <c r="H241" s="2"/>
      <c r="I241" s="2"/>
      <c r="J241" s="2"/>
      <c r="K241" s="2"/>
      <c r="L241" s="2"/>
    </row>
    <row r="243" customFormat="false" ht="15" hidden="false" customHeight="false" outlineLevel="0" collapsed="false">
      <c r="B243" s="3" t="s">
        <v>266</v>
      </c>
      <c r="D243" s="2"/>
    </row>
    <row r="244" customFormat="false" ht="15" hidden="false" customHeight="false" outlineLevel="0" collapsed="false">
      <c r="D244" s="2"/>
      <c r="E244" s="2"/>
      <c r="F244" s="2"/>
      <c r="G244" s="2"/>
      <c r="H244" s="2"/>
      <c r="I244" s="2"/>
      <c r="J244" s="2"/>
      <c r="K244" s="2"/>
      <c r="L244" s="2"/>
    </row>
    <row r="245" customFormat="false" ht="15" hidden="false" customHeight="false" outlineLevel="0" collapsed="false">
      <c r="D245" s="2"/>
      <c r="E245" s="2"/>
      <c r="F245" s="2"/>
      <c r="G245" s="2"/>
      <c r="H245" s="2"/>
      <c r="I245" s="2"/>
      <c r="J245" s="2"/>
      <c r="K245" s="2"/>
      <c r="L245" s="2"/>
    </row>
    <row r="246" customFormat="false" ht="15" hidden="false" customHeight="false" outlineLevel="0" collapsed="false">
      <c r="D246" s="2"/>
      <c r="E246" s="2"/>
      <c r="F246" s="2"/>
      <c r="G246" s="2"/>
      <c r="H246" s="2"/>
      <c r="I246" s="2"/>
      <c r="J246" s="2"/>
      <c r="K246" s="2"/>
      <c r="L246" s="2"/>
    </row>
    <row r="247" customFormat="false" ht="15" hidden="false" customHeight="false" outlineLevel="0" collapsed="false">
      <c r="B247" s="3"/>
      <c r="C247" s="2"/>
      <c r="D247" s="2"/>
      <c r="E247" s="2"/>
      <c r="F247" s="2"/>
      <c r="G247" s="2"/>
      <c r="H247" s="2"/>
      <c r="I247" s="2"/>
      <c r="J247" s="2"/>
      <c r="K247" s="2"/>
      <c r="L247" s="2"/>
    </row>
    <row r="248" customFormat="false" ht="15" hidden="false" customHeight="false" outlineLevel="0" collapsed="false">
      <c r="C248" s="2"/>
      <c r="D248" s="2"/>
      <c r="E248" s="2"/>
      <c r="F248" s="2"/>
      <c r="G248" s="2"/>
      <c r="H248" s="2"/>
      <c r="I248" s="2"/>
      <c r="J248" s="2"/>
      <c r="K248" s="2"/>
      <c r="L248" s="2"/>
    </row>
    <row r="249" customFormat="false" ht="15" hidden="false" customHeight="false" outlineLevel="0" collapsed="false">
      <c r="B249" s="3"/>
      <c r="C249" s="2"/>
      <c r="D249" s="2"/>
      <c r="E249" s="2"/>
      <c r="F249" s="2"/>
      <c r="G249" s="2"/>
      <c r="H249" s="2"/>
      <c r="I249" s="2"/>
      <c r="J249" s="2"/>
      <c r="K249" s="2"/>
      <c r="L249" s="2"/>
    </row>
    <row r="250" customFormat="false" ht="15" hidden="false" customHeight="false" outlineLevel="0" collapsed="false">
      <c r="B250" s="3"/>
      <c r="C250" s="2"/>
      <c r="D250" s="2"/>
      <c r="E250" s="2"/>
      <c r="F250" s="2"/>
      <c r="G250" s="2"/>
      <c r="H250" s="2"/>
      <c r="I250" s="2"/>
      <c r="J250" s="2"/>
      <c r="K250" s="2"/>
      <c r="L250" s="2"/>
    </row>
    <row r="251" customFormat="false" ht="15" hidden="false" customHeight="false" outlineLevel="0" collapsed="false">
      <c r="B251" s="3"/>
      <c r="C251" s="2"/>
      <c r="D251" s="2"/>
      <c r="E251" s="2"/>
      <c r="F251" s="2"/>
      <c r="G251" s="2"/>
      <c r="H251" s="2"/>
      <c r="I251" s="2"/>
      <c r="J251" s="2"/>
      <c r="K251" s="2"/>
      <c r="L251" s="2"/>
    </row>
    <row r="252" customFormat="false" ht="15" hidden="false" customHeight="false" outlineLevel="0" collapsed="false">
      <c r="B252" s="3"/>
      <c r="C252" s="2"/>
      <c r="D252" s="2"/>
      <c r="E252" s="2"/>
      <c r="F252" s="2"/>
      <c r="G252" s="2"/>
      <c r="H252" s="2"/>
      <c r="I252" s="2"/>
      <c r="J252" s="2"/>
      <c r="K252" s="2"/>
      <c r="L252" s="2"/>
    </row>
    <row r="253" customFormat="false" ht="15" hidden="false" customHeight="false" outlineLevel="0" collapsed="false">
      <c r="B253" s="3"/>
      <c r="C253" s="2"/>
      <c r="D253" s="2"/>
      <c r="E253" s="2"/>
      <c r="F253" s="2"/>
      <c r="G253" s="2"/>
      <c r="H253" s="2"/>
      <c r="I253" s="2"/>
      <c r="J253" s="2"/>
      <c r="K253" s="2"/>
      <c r="L253" s="2"/>
    </row>
    <row r="254" customFormat="false" ht="15" hidden="false" customHeight="false" outlineLevel="0" collapsed="false">
      <c r="B254" s="3"/>
      <c r="C254" s="2"/>
      <c r="D254" s="2"/>
      <c r="E254" s="2"/>
      <c r="F254" s="2"/>
      <c r="G254" s="2"/>
      <c r="H254" s="2"/>
      <c r="I254" s="2"/>
      <c r="J254" s="2"/>
      <c r="K254" s="2"/>
      <c r="L254" s="2"/>
    </row>
    <row r="255" customFormat="false" ht="15" hidden="false" customHeight="false" outlineLevel="0" collapsed="false">
      <c r="B255" s="3"/>
      <c r="C255" s="2"/>
      <c r="D255" s="2"/>
      <c r="E255" s="2"/>
      <c r="F255" s="2"/>
      <c r="G255" s="2"/>
      <c r="H255" s="2"/>
      <c r="I255" s="2"/>
      <c r="J255" s="2"/>
      <c r="K255" s="2"/>
      <c r="L255" s="2"/>
    </row>
    <row r="256" customFormat="false" ht="15" hidden="false" customHeight="false" outlineLevel="0" collapsed="false">
      <c r="B256" s="3"/>
      <c r="C256" s="2"/>
      <c r="D256" s="2"/>
      <c r="E256" s="2"/>
      <c r="F256" s="2"/>
      <c r="G256" s="2"/>
      <c r="H256" s="2"/>
      <c r="I256" s="2"/>
      <c r="J256" s="2"/>
      <c r="K256" s="2"/>
      <c r="L256" s="2"/>
    </row>
    <row r="257" customFormat="false" ht="15" hidden="false" customHeight="false" outlineLevel="0" collapsed="false">
      <c r="B257" s="3"/>
      <c r="C257" s="2"/>
      <c r="D257" s="2"/>
      <c r="E257" s="2"/>
      <c r="F257" s="2"/>
      <c r="G257" s="2"/>
      <c r="H257" s="2"/>
      <c r="I257" s="2"/>
      <c r="J257" s="2"/>
      <c r="K257" s="2"/>
      <c r="L257" s="2"/>
    </row>
    <row r="258" customFormat="false" ht="15" hidden="false" customHeight="false" outlineLevel="0" collapsed="false">
      <c r="B258" s="3"/>
      <c r="C258" s="2"/>
      <c r="D258" s="2"/>
      <c r="E258" s="2"/>
      <c r="F258" s="2"/>
      <c r="G258" s="2"/>
      <c r="H258" s="2"/>
      <c r="I258" s="2"/>
      <c r="J258" s="2"/>
      <c r="K258" s="2"/>
      <c r="L258" s="2"/>
    </row>
    <row r="259" customFormat="false" ht="15" hidden="false" customHeight="false" outlineLevel="0" collapsed="false">
      <c r="B259" s="3"/>
      <c r="C259" s="2"/>
      <c r="D259" s="2"/>
      <c r="E259" s="2"/>
      <c r="F259" s="2"/>
      <c r="G259" s="2"/>
      <c r="H259" s="2"/>
      <c r="I259" s="2"/>
      <c r="J259" s="2"/>
      <c r="K259" s="2"/>
      <c r="L259" s="2"/>
    </row>
    <row r="260" customFormat="false" ht="15" hidden="false" customHeight="false" outlineLevel="0" collapsed="false">
      <c r="B260" s="3"/>
      <c r="C260" s="2"/>
      <c r="D260" s="2"/>
      <c r="E260" s="2"/>
      <c r="F260" s="2"/>
      <c r="G260" s="2"/>
      <c r="H260" s="2"/>
      <c r="I260" s="2"/>
      <c r="J260" s="2"/>
      <c r="K260" s="2"/>
      <c r="L260" s="2"/>
    </row>
    <row r="261" customFormat="false" ht="15" hidden="false" customHeight="false" outlineLevel="0" collapsed="false">
      <c r="B261" s="3"/>
      <c r="C261" s="2"/>
      <c r="D261" s="2"/>
      <c r="E261" s="2"/>
      <c r="F261" s="2"/>
      <c r="G261" s="2"/>
      <c r="H261" s="2"/>
      <c r="I261" s="2"/>
      <c r="J261" s="2"/>
      <c r="K261" s="2"/>
      <c r="L261" s="2"/>
    </row>
    <row r="262" customFormat="false" ht="15" hidden="false" customHeight="false" outlineLevel="0" collapsed="false">
      <c r="B262" s="3"/>
      <c r="C262" s="2"/>
      <c r="D262" s="2"/>
      <c r="E262" s="2"/>
      <c r="F262" s="2"/>
      <c r="G262" s="2"/>
      <c r="H262" s="2"/>
      <c r="I262" s="2"/>
      <c r="J262" s="2"/>
      <c r="K262" s="2"/>
      <c r="L262" s="2"/>
    </row>
    <row r="263" customFormat="false" ht="15" hidden="false" customHeight="false" outlineLevel="0" collapsed="false">
      <c r="B263" s="3"/>
      <c r="C263" s="2"/>
      <c r="D263" s="2"/>
      <c r="E263" s="2"/>
      <c r="F263" s="2"/>
      <c r="G263" s="2"/>
      <c r="H263" s="2"/>
      <c r="I263" s="2"/>
      <c r="J263" s="2"/>
      <c r="K263" s="2"/>
      <c r="L263" s="2"/>
    </row>
    <row r="264" customFormat="false" ht="15" hidden="false" customHeight="false" outlineLevel="0" collapsed="false">
      <c r="B264" s="3"/>
      <c r="C264" s="2"/>
      <c r="D264" s="2"/>
      <c r="E264" s="2"/>
      <c r="F264" s="2"/>
      <c r="G264" s="2"/>
      <c r="H264" s="2"/>
      <c r="I264" s="2"/>
      <c r="J264" s="2"/>
      <c r="K264" s="2"/>
      <c r="L264" s="2"/>
    </row>
    <row r="265" customFormat="false" ht="15" hidden="false" customHeight="false" outlineLevel="0" collapsed="false">
      <c r="B265" s="3"/>
      <c r="C265" s="2"/>
      <c r="D265" s="2"/>
      <c r="E265" s="2"/>
      <c r="F265" s="2"/>
      <c r="G265" s="2"/>
      <c r="H265" s="2"/>
      <c r="I265" s="2"/>
      <c r="J265" s="2"/>
      <c r="K265" s="2"/>
      <c r="L265" s="2"/>
    </row>
    <row r="266" customFormat="false" ht="15" hidden="false" customHeight="false" outlineLevel="0" collapsed="false">
      <c r="B266" s="3"/>
      <c r="C266" s="2"/>
      <c r="D266" s="2"/>
      <c r="E266" s="2"/>
      <c r="F266" s="2"/>
      <c r="G266" s="2"/>
      <c r="H266" s="2"/>
      <c r="I266" s="2"/>
      <c r="J266" s="2"/>
      <c r="K266" s="2"/>
      <c r="L266" s="2"/>
    </row>
    <row r="267" customFormat="false" ht="15" hidden="false" customHeight="false" outlineLevel="0" collapsed="false">
      <c r="B267" s="3"/>
      <c r="C267" s="2"/>
      <c r="D267" s="2"/>
      <c r="E267" s="2"/>
      <c r="F267" s="2"/>
      <c r="G267" s="2"/>
      <c r="H267" s="2"/>
      <c r="I267" s="2"/>
      <c r="J267" s="2"/>
      <c r="K267" s="2"/>
      <c r="L267" s="2"/>
    </row>
    <row r="268" customFormat="false" ht="15" hidden="false" customHeight="false" outlineLevel="0" collapsed="false">
      <c r="B268" s="3"/>
      <c r="C268" s="2"/>
      <c r="D268" s="2"/>
      <c r="E268" s="2"/>
      <c r="F268" s="2"/>
      <c r="G268" s="2"/>
      <c r="H268" s="2"/>
      <c r="I268" s="2"/>
      <c r="J268" s="2"/>
      <c r="K268" s="2"/>
      <c r="L268" s="2"/>
    </row>
    <row r="269" customFormat="false" ht="15" hidden="false" customHeight="false" outlineLevel="0" collapsed="false">
      <c r="B269" s="3"/>
      <c r="C269" s="2"/>
      <c r="D269" s="2"/>
      <c r="E269" s="2"/>
      <c r="F269" s="2"/>
      <c r="G269" s="2"/>
      <c r="H269" s="2"/>
      <c r="I269" s="2"/>
      <c r="J269" s="2"/>
      <c r="K269" s="2"/>
      <c r="L269" s="2"/>
    </row>
    <row r="270" customFormat="false" ht="15" hidden="false" customHeight="false" outlineLevel="0" collapsed="false">
      <c r="B270" s="3"/>
      <c r="C270" s="2"/>
      <c r="D270" s="2"/>
      <c r="E270" s="2"/>
      <c r="F270" s="2"/>
      <c r="G270" s="2"/>
      <c r="H270" s="2"/>
      <c r="I270" s="2"/>
      <c r="J270" s="2"/>
      <c r="K270" s="2"/>
      <c r="L270" s="2"/>
    </row>
    <row r="271" customFormat="false" ht="15" hidden="false" customHeight="false" outlineLevel="0" collapsed="false">
      <c r="B271" s="3"/>
      <c r="C271" s="2"/>
      <c r="D271" s="2"/>
      <c r="E271" s="2"/>
      <c r="F271" s="2"/>
      <c r="G271" s="2"/>
      <c r="H271" s="2"/>
      <c r="I271" s="2"/>
      <c r="J271" s="2"/>
      <c r="K271" s="2"/>
      <c r="L271" s="2"/>
    </row>
    <row r="272" customFormat="false" ht="15" hidden="false" customHeight="false" outlineLevel="0" collapsed="false">
      <c r="B272" s="3"/>
      <c r="C272" s="2"/>
      <c r="D272" s="2"/>
      <c r="E272" s="2"/>
      <c r="F272" s="2"/>
      <c r="G272" s="2"/>
      <c r="H272" s="2"/>
      <c r="I272" s="2"/>
      <c r="J272" s="2"/>
      <c r="K272" s="2"/>
      <c r="L272" s="2"/>
    </row>
    <row r="273" customFormat="false" ht="15" hidden="false" customHeight="false" outlineLevel="0" collapsed="false">
      <c r="B273" s="3"/>
      <c r="C273" s="2"/>
      <c r="D273" s="2"/>
      <c r="E273" s="2"/>
      <c r="F273" s="2"/>
      <c r="G273" s="2"/>
      <c r="H273" s="2"/>
      <c r="I273" s="2"/>
      <c r="J273" s="2"/>
      <c r="K273" s="2"/>
      <c r="L273" s="2"/>
    </row>
    <row r="274" customFormat="false" ht="15" hidden="false" customHeight="false" outlineLevel="0" collapsed="false">
      <c r="B274" s="3"/>
      <c r="C274" s="2"/>
      <c r="D274" s="2"/>
      <c r="E274" s="2"/>
      <c r="F274" s="2"/>
      <c r="G274" s="2"/>
      <c r="H274" s="2"/>
      <c r="I274" s="2"/>
      <c r="J274" s="2"/>
      <c r="K274" s="2"/>
      <c r="L274" s="2"/>
    </row>
    <row r="275" customFormat="false" ht="15" hidden="false" customHeight="false" outlineLevel="0" collapsed="false">
      <c r="B275" s="3"/>
      <c r="C275" s="2"/>
      <c r="D275" s="2"/>
      <c r="E275" s="2"/>
      <c r="F275" s="2"/>
      <c r="G275" s="2"/>
      <c r="H275" s="2"/>
      <c r="I275" s="2"/>
      <c r="J275" s="2"/>
      <c r="K275" s="2"/>
      <c r="L275" s="2"/>
    </row>
    <row r="276" customFormat="false" ht="15" hidden="false" customHeight="false" outlineLevel="0" collapsed="false">
      <c r="B276" s="3"/>
      <c r="C276" s="2"/>
      <c r="D276" s="2"/>
      <c r="E276" s="2"/>
      <c r="F276" s="2"/>
      <c r="G276" s="2"/>
      <c r="H276" s="2"/>
      <c r="I276" s="2"/>
      <c r="J276" s="2"/>
      <c r="K276" s="2"/>
      <c r="L276" s="2"/>
    </row>
  </sheetData>
  <hyperlinks>
    <hyperlink ref="B2" location="Enfermedades!B222" display="#gid=1228605396&amp;range=B222"/>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296875" defaultRowHeight="15" zeroHeight="false" outlineLevelRow="0" outlineLevelCol="0"/>
  <cols>
    <col collapsed="false" customWidth="true" hidden="false" outlineLevel="0" max="1" min="1" style="0" width="5.71"/>
    <col collapsed="false" customWidth="true" hidden="false" outlineLevel="0" max="2" min="2" style="0" width="25.72"/>
    <col collapsed="false" customWidth="true" hidden="false" outlineLevel="0" max="6" min="3" style="0" width="9.71"/>
    <col collapsed="false" customWidth="true" hidden="false" outlineLevel="0" max="7" min="7" style="0" width="12.71"/>
    <col collapsed="false" customWidth="true" hidden="false" outlineLevel="0" max="11" min="8" style="0" width="9.71"/>
    <col collapsed="false" customWidth="true" hidden="false" outlineLevel="0" max="12" min="12" style="0" width="12.71"/>
    <col collapsed="false" customWidth="true" hidden="false" outlineLevel="0" max="13" min="13" style="0" width="9.71"/>
    <col collapsed="false" customWidth="true" hidden="false" outlineLevel="0" max="14" min="14" style="0" width="37.71"/>
    <col collapsed="false" customWidth="true" hidden="false" outlineLevel="0" max="15" min="15" style="0" width="12.71"/>
    <col collapsed="false" customWidth="true" hidden="false" outlineLevel="0" max="16" min="16" style="0" width="37.71"/>
    <col collapsed="false" customWidth="true" hidden="false" outlineLevel="0" max="17" min="17" style="0" width="12.71"/>
    <col collapsed="false" customWidth="true" hidden="false" outlineLevel="0" max="21" min="18" style="0" width="11.43"/>
    <col collapsed="false" customWidth="true" hidden="true" outlineLevel="0" max="33" min="22" style="0" width="11.43"/>
  </cols>
  <sheetData>
    <row r="1" customFormat="false" ht="15" hidden="false" customHeight="true" outlineLevel="0" collapsed="false">
      <c r="A1" s="2"/>
      <c r="B1" s="43" t="s">
        <v>267</v>
      </c>
      <c r="C1" s="3"/>
      <c r="D1" s="157" t="s">
        <v>268</v>
      </c>
      <c r="E1" s="3"/>
      <c r="F1" s="70"/>
      <c r="G1" s="158"/>
      <c r="H1" s="3"/>
      <c r="I1" s="3"/>
      <c r="J1" s="3"/>
      <c r="K1" s="3"/>
      <c r="L1" s="159"/>
      <c r="M1" s="2"/>
      <c r="N1" s="160"/>
      <c r="O1" s="161"/>
      <c r="P1" s="160"/>
      <c r="Q1" s="161"/>
      <c r="R1" s="160"/>
      <c r="S1" s="160"/>
      <c r="T1" s="160"/>
      <c r="U1" s="160"/>
      <c r="V1" s="160"/>
      <c r="W1" s="160"/>
      <c r="X1" s="160"/>
      <c r="Y1" s="160"/>
      <c r="Z1" s="160"/>
      <c r="AA1" s="160"/>
      <c r="AB1" s="160"/>
      <c r="AC1" s="160"/>
      <c r="AD1" s="160"/>
      <c r="AE1" s="160"/>
      <c r="AF1" s="160"/>
      <c r="AG1" s="160"/>
      <c r="AH1" s="160"/>
    </row>
    <row r="2" customFormat="false" ht="15" hidden="false" customHeight="true" outlineLevel="0" collapsed="false">
      <c r="A2" s="2"/>
      <c r="B2" s="45" t="s">
        <v>125</v>
      </c>
      <c r="C2" s="70"/>
      <c r="D2" s="70"/>
      <c r="E2" s="70"/>
      <c r="F2" s="70"/>
      <c r="G2" s="158"/>
      <c r="H2" s="3"/>
      <c r="I2" s="3"/>
      <c r="J2" s="3"/>
      <c r="K2" s="3"/>
      <c r="L2" s="159"/>
      <c r="M2" s="2"/>
      <c r="N2" s="162" t="s">
        <v>269</v>
      </c>
      <c r="O2" s="161"/>
      <c r="P2" s="160"/>
      <c r="Q2" s="161"/>
      <c r="R2" s="160"/>
      <c r="S2" s="160"/>
      <c r="T2" s="160"/>
      <c r="U2" s="160"/>
      <c r="V2" s="160"/>
      <c r="W2" s="160"/>
      <c r="X2" s="160"/>
      <c r="Y2" s="160"/>
      <c r="Z2" s="160"/>
      <c r="AA2" s="160"/>
      <c r="AB2" s="160"/>
      <c r="AC2" s="160"/>
      <c r="AD2" s="160"/>
      <c r="AE2" s="160"/>
      <c r="AF2" s="160"/>
      <c r="AG2" s="160"/>
      <c r="AH2" s="160"/>
    </row>
    <row r="3" customFormat="false" ht="15" hidden="false" customHeight="true" outlineLevel="0" collapsed="false">
      <c r="A3" s="2"/>
      <c r="B3" s="2"/>
      <c r="C3" s="46" t="str">
        <f aca="false">Fechas!$C$4</f>
        <v>1º ÉPOCA: CICLO LARGO SIN FUNGICIDA</v>
      </c>
      <c r="D3" s="47"/>
      <c r="E3" s="47"/>
      <c r="F3" s="47"/>
      <c r="G3" s="47"/>
      <c r="H3" s="49" t="str">
        <f aca="false">Fechas!$K$4</f>
        <v>1º ÉPOCA: CICLO LARGO CON FUNGICIDA</v>
      </c>
      <c r="I3" s="50"/>
      <c r="J3" s="50"/>
      <c r="K3" s="50"/>
      <c r="L3" s="51"/>
      <c r="M3" s="2"/>
      <c r="N3" s="163" t="str">
        <f aca="false">C3</f>
        <v>1º ÉPOCA: CICLO LARGO SIN FUNGICIDA</v>
      </c>
      <c r="O3" s="164"/>
      <c r="P3" s="165" t="str">
        <f aca="false">H3</f>
        <v>1º ÉPOCA: CICLO LARGO CON FUNGICIDA</v>
      </c>
      <c r="Q3" s="166"/>
      <c r="R3" s="160"/>
      <c r="S3" s="160"/>
      <c r="T3" s="160"/>
      <c r="U3" s="160"/>
      <c r="V3" s="160"/>
      <c r="W3" s="160"/>
      <c r="X3" s="160"/>
      <c r="Y3" s="160"/>
      <c r="Z3" s="160"/>
      <c r="AA3" s="160"/>
      <c r="AB3" s="160"/>
      <c r="AC3" s="160"/>
      <c r="AD3" s="160"/>
      <c r="AE3" s="160"/>
      <c r="AF3" s="160"/>
      <c r="AG3" s="160"/>
      <c r="AH3" s="160"/>
    </row>
    <row r="4" customFormat="false" ht="15" hidden="false" customHeight="true" outlineLevel="0" collapsed="false">
      <c r="A4" s="2"/>
      <c r="B4" s="167"/>
      <c r="C4" s="168" t="s">
        <v>270</v>
      </c>
      <c r="D4" s="169"/>
      <c r="E4" s="170"/>
      <c r="F4" s="170"/>
      <c r="G4" s="171"/>
      <c r="H4" s="172" t="s">
        <v>270</v>
      </c>
      <c r="I4" s="170"/>
      <c r="J4" s="170"/>
      <c r="K4" s="170"/>
      <c r="L4" s="173"/>
      <c r="M4" s="2"/>
      <c r="N4" s="174" t="s">
        <v>270</v>
      </c>
      <c r="O4" s="160"/>
      <c r="P4" s="175" t="s">
        <v>270</v>
      </c>
      <c r="Q4" s="176"/>
      <c r="R4" s="160"/>
      <c r="S4" s="160"/>
      <c r="T4" s="160"/>
      <c r="U4" s="160"/>
      <c r="V4" s="160"/>
      <c r="W4" s="160"/>
      <c r="X4" s="160"/>
      <c r="Y4" s="160"/>
      <c r="Z4" s="160"/>
      <c r="AA4" s="160"/>
      <c r="AB4" s="160"/>
      <c r="AC4" s="160"/>
      <c r="AD4" s="160"/>
      <c r="AE4" s="160"/>
      <c r="AF4" s="160"/>
      <c r="AG4" s="160"/>
      <c r="AH4" s="160"/>
    </row>
    <row r="5" customFormat="false" ht="15" hidden="false" customHeight="true" outlineLevel="0" collapsed="false">
      <c r="A5" s="2"/>
      <c r="B5" s="111" t="s">
        <v>130</v>
      </c>
      <c r="C5" s="177" t="s">
        <v>271</v>
      </c>
      <c r="D5" s="177" t="s">
        <v>272</v>
      </c>
      <c r="E5" s="177" t="s">
        <v>273</v>
      </c>
      <c r="F5" s="177" t="s">
        <v>274</v>
      </c>
      <c r="G5" s="178" t="s">
        <v>275</v>
      </c>
      <c r="H5" s="177" t="s">
        <v>271</v>
      </c>
      <c r="I5" s="177" t="s">
        <v>272</v>
      </c>
      <c r="J5" s="177" t="s">
        <v>273</v>
      </c>
      <c r="K5" s="177" t="s">
        <v>274</v>
      </c>
      <c r="L5" s="178" t="s">
        <v>275</v>
      </c>
      <c r="M5" s="2"/>
      <c r="N5" s="179" t="s">
        <v>130</v>
      </c>
      <c r="O5" s="180" t="s">
        <v>275</v>
      </c>
      <c r="P5" s="179" t="s">
        <v>130</v>
      </c>
      <c r="Q5" s="180" t="s">
        <v>275</v>
      </c>
      <c r="R5" s="160"/>
      <c r="S5" s="160"/>
      <c r="T5" s="160"/>
      <c r="U5" s="160"/>
      <c r="V5" s="160"/>
      <c r="W5" s="160"/>
      <c r="X5" s="160"/>
      <c r="Y5" s="160"/>
      <c r="Z5" s="160"/>
      <c r="AA5" s="160"/>
      <c r="AB5" s="160"/>
      <c r="AC5" s="160"/>
      <c r="AD5" s="160"/>
      <c r="AE5" s="160"/>
      <c r="AF5" s="160"/>
      <c r="AG5" s="160"/>
      <c r="AH5" s="160"/>
    </row>
    <row r="6" customFormat="false" ht="15" hidden="false" customHeight="true" outlineLevel="0" collapsed="false">
      <c r="A6" s="53" t="n">
        <v>1</v>
      </c>
      <c r="B6" s="112" t="str">
        <f aca="false" t="array" ref="B6:B6">INDEX(CV1SF,$A6,1)</f>
        <v>BIO BASILIO</v>
      </c>
      <c r="C6" s="181"/>
      <c r="D6" s="181"/>
      <c r="E6" s="181"/>
      <c r="F6" s="182"/>
      <c r="G6" s="183" t="n">
        <f aca="false">X6</f>
        <v>0</v>
      </c>
      <c r="H6" s="184" t="n">
        <v>575.06432748538</v>
      </c>
      <c r="I6" s="184" t="n">
        <v>912.900584795322</v>
      </c>
      <c r="J6" s="185" t="n">
        <v>1144.38596491228</v>
      </c>
      <c r="K6" s="182"/>
      <c r="L6" s="183" t="n">
        <f aca="false">AD6</f>
        <v>877.450292397661</v>
      </c>
      <c r="M6" s="186"/>
      <c r="N6" s="187" t="str">
        <f aca="false">AA6</f>
        <v>BIO BASILIO</v>
      </c>
      <c r="O6" s="188" t="n">
        <f aca="false">Y6</f>
        <v>0.00049</v>
      </c>
      <c r="P6" s="189" t="str">
        <f aca="false">AG6</f>
        <v>Klein Titanio</v>
      </c>
      <c r="Q6" s="188" t="n">
        <f aca="false">AE6</f>
        <v>2256.92202729045</v>
      </c>
      <c r="R6" s="13"/>
      <c r="S6" s="13"/>
      <c r="T6" s="13"/>
      <c r="U6" s="13"/>
      <c r="V6" s="190" t="n">
        <f aca="false">ROWS($B$6:B6)</f>
        <v>1</v>
      </c>
      <c r="W6" s="191" t="n">
        <f aca="false" t="array" ref="W6:W6">IFERROR(AVERAGE(IF(C6:F6&gt;1,C6:F6)),0)</f>
        <v>0</v>
      </c>
      <c r="X6" s="192" t="n">
        <f aca="false" t="array" ref="X6:X6">W6+(COUNTIFS($W$6:$W6,W6)-1)*0.00001</f>
        <v>0</v>
      </c>
      <c r="Y6" s="193" t="n">
        <f aca="false">LARGE($X$6:$X$55,V6)</f>
        <v>0.00049</v>
      </c>
      <c r="Z6" s="194" t="n">
        <f aca="false">IF(Y6&lt;1,0,MATCH(Y6,$X$6:$X$55,0))</f>
        <v>0</v>
      </c>
      <c r="AA6" s="195" t="str">
        <f aca="false">INDEX($B$6:$B$55,Z6,1)</f>
        <v>BIO BASILIO</v>
      </c>
      <c r="AB6" s="196"/>
      <c r="AC6" s="197" t="n">
        <f aca="false" t="array" ref="AC6:AC6">IFERROR(AVERAGE(IF(H6:K6&gt;1,H6:K6)),0)</f>
        <v>877.450292397661</v>
      </c>
      <c r="AD6" s="198" t="n">
        <f aca="false" t="array" ref="AD6:AD6">AC6+(COUNTIFS($AC$6:$AC6,AC6)-1)*0.00001</f>
        <v>877.450292397661</v>
      </c>
      <c r="AE6" s="199" t="n">
        <f aca="false">LARGE($AD$6:$AD$55,V6)</f>
        <v>2256.92202729045</v>
      </c>
      <c r="AF6" s="194" t="n">
        <f aca="false">IF(AE6&lt;1,0,MATCH(AE6,$AD$6:$AD$55,0))</f>
        <v>2</v>
      </c>
      <c r="AG6" s="195" t="str">
        <f aca="false">INDEX($B$6:$B$55,AF6,1)</f>
        <v>Klein Titanio</v>
      </c>
      <c r="AH6" s="13"/>
    </row>
    <row r="7" customFormat="false" ht="15" hidden="false" customHeight="true" outlineLevel="0" collapsed="false">
      <c r="A7" s="53" t="n">
        <v>2</v>
      </c>
      <c r="B7" s="112" t="str">
        <f aca="false" t="array" ref="B7:B7">INDEX(CV1SF,$A7,1)</f>
        <v>Klein Titanio</v>
      </c>
      <c r="C7" s="181"/>
      <c r="D7" s="181"/>
      <c r="E7" s="181"/>
      <c r="F7" s="182"/>
      <c r="G7" s="183" t="n">
        <f aca="false">X7</f>
        <v>1E-005</v>
      </c>
      <c r="H7" s="184" t="n">
        <v>1925.07602339181</v>
      </c>
      <c r="I7" s="184" t="n">
        <v>2609.81286549708</v>
      </c>
      <c r="J7" s="185" t="n">
        <v>2235.87719298246</v>
      </c>
      <c r="K7" s="182"/>
      <c r="L7" s="183" t="n">
        <f aca="false">AD7</f>
        <v>2256.92202729045</v>
      </c>
      <c r="M7" s="186"/>
      <c r="N7" s="187" t="str">
        <f aca="false">AA7</f>
        <v>Klein Titanio</v>
      </c>
      <c r="O7" s="188" t="n">
        <f aca="false">Y7</f>
        <v>0.00048</v>
      </c>
      <c r="P7" s="189" t="str">
        <f aca="false">AG7</f>
        <v>SY 120</v>
      </c>
      <c r="Q7" s="188" t="n">
        <f aca="false">AE7</f>
        <v>993.479532163743</v>
      </c>
      <c r="R7" s="13"/>
      <c r="S7" s="13"/>
      <c r="T7" s="13"/>
      <c r="U7" s="13"/>
      <c r="V7" s="190" t="n">
        <f aca="false">ROWS($B$6:B7)</f>
        <v>2</v>
      </c>
      <c r="W7" s="191" t="n">
        <f aca="false" t="array" ref="W7:W7">IFERROR(AVERAGE(IF(C7:F7&gt;1,C7:F7)),0)</f>
        <v>0</v>
      </c>
      <c r="X7" s="192" t="n">
        <f aca="false" t="array" ref="X7:X7">W7+(COUNTIFS($W$6:$W7,W7)-1)*0.00001</f>
        <v>1E-005</v>
      </c>
      <c r="Y7" s="193" t="n">
        <f aca="false">LARGE($G$6:$G$55,V7)</f>
        <v>0.00048</v>
      </c>
      <c r="Z7" s="194" t="n">
        <f aca="false">IF(Y7&lt;1,0,MATCH(Y7,$X$6:$X$55,0))</f>
        <v>0</v>
      </c>
      <c r="AA7" s="195" t="str">
        <f aca="false">INDEX($B$6:$B$55,Z7,1)</f>
        <v>Klein Titanio</v>
      </c>
      <c r="AB7" s="196"/>
      <c r="AC7" s="197" t="n">
        <f aca="false" t="array" ref="AC7:AC7">IFERROR(AVERAGE(IF(H7:K7&gt;1,H7:K7)),0)</f>
        <v>2256.92202729045</v>
      </c>
      <c r="AD7" s="198" t="n">
        <f aca="false" t="array" ref="AD7:AD7">AC7+(COUNTIFS($AC$6:$AC7,AC7)-1)*0.00001</f>
        <v>2256.92202729045</v>
      </c>
      <c r="AE7" s="199" t="n">
        <f aca="false">LARGE($AD$6:$AD$55,V7)</f>
        <v>993.479532163743</v>
      </c>
      <c r="AF7" s="194" t="n">
        <f aca="false">IF(AE7&lt;1,0,MATCH(AE7,$AD$6:$AD$55,0))</f>
        <v>3</v>
      </c>
      <c r="AG7" s="195" t="str">
        <f aca="false">INDEX($B$6:$B$55,AF7,1)</f>
        <v>SY 120</v>
      </c>
      <c r="AH7" s="13"/>
    </row>
    <row r="8" customFormat="false" ht="15" hidden="false" customHeight="true" outlineLevel="0" collapsed="false">
      <c r="A8" s="53" t="n">
        <v>3</v>
      </c>
      <c r="B8" s="112" t="str">
        <f aca="false" t="array" ref="B8:B8">INDEX(CV1SF,$A8,1)</f>
        <v>SY 120</v>
      </c>
      <c r="C8" s="181"/>
      <c r="D8" s="181"/>
      <c r="E8" s="181"/>
      <c r="F8" s="182"/>
      <c r="G8" s="183" t="n">
        <f aca="false">X8</f>
        <v>2E-005</v>
      </c>
      <c r="H8" s="184" t="n">
        <v>776.315789473684</v>
      </c>
      <c r="I8" s="184" t="n">
        <v>988.888888888889</v>
      </c>
      <c r="J8" s="185" t="n">
        <v>1215.23391812865</v>
      </c>
      <c r="K8" s="182"/>
      <c r="L8" s="183" t="n">
        <f aca="false">AD8</f>
        <v>993.479532163743</v>
      </c>
      <c r="M8" s="186"/>
      <c r="N8" s="187" t="str">
        <f aca="false">AA8</f>
        <v>SY 120</v>
      </c>
      <c r="O8" s="188" t="n">
        <f aca="false">Y8</f>
        <v>0.00047</v>
      </c>
      <c r="P8" s="189" t="str">
        <f aca="false">AG8</f>
        <v>BIO BASILIO</v>
      </c>
      <c r="Q8" s="188" t="n">
        <f aca="false">AE8</f>
        <v>877.450292397661</v>
      </c>
      <c r="R8" s="13"/>
      <c r="S8" s="13"/>
      <c r="T8" s="13"/>
      <c r="U8" s="13"/>
      <c r="V8" s="190" t="n">
        <f aca="false">ROWS($B$6:B8)</f>
        <v>3</v>
      </c>
      <c r="W8" s="191" t="n">
        <f aca="false" t="array" ref="W8:W8">IFERROR(AVERAGE(IF(C8:F8&gt;1,C8:F8)),0)</f>
        <v>0</v>
      </c>
      <c r="X8" s="192" t="n">
        <f aca="false" t="array" ref="X8:X8">W8+(COUNTIFS($W$6:$W8,W8)-1)*0.00001</f>
        <v>2E-005</v>
      </c>
      <c r="Y8" s="193" t="n">
        <f aca="false">LARGE($G$6:$G$55,V8)</f>
        <v>0.00047</v>
      </c>
      <c r="Z8" s="194" t="n">
        <f aca="false">IF(Y8&lt;1,0,MATCH(Y8,$X$6:$X$55,0))</f>
        <v>0</v>
      </c>
      <c r="AA8" s="195" t="str">
        <f aca="false">INDEX($B$6:$B$55,Z8,1)</f>
        <v>SY 120</v>
      </c>
      <c r="AB8" s="196"/>
      <c r="AC8" s="197" t="n">
        <f aca="false" t="array" ref="AC8:AC8">IFERROR(AVERAGE(IF(H8:K8&gt;1,H8:K8)),0)</f>
        <v>993.479532163743</v>
      </c>
      <c r="AD8" s="198" t="n">
        <f aca="false" t="array" ref="AD8:AD8">AC8+(COUNTIFS($AC$6:$AC8,AC8)-1)*0.00001</f>
        <v>993.479532163743</v>
      </c>
      <c r="AE8" s="199" t="n">
        <f aca="false">LARGE($AD$6:$AD$55,V8)</f>
        <v>877.450292397661</v>
      </c>
      <c r="AF8" s="194" t="n">
        <f aca="false">IF(AE8&lt;1,0,MATCH(AE8,$AD$6:$AD$55,0))</f>
        <v>1</v>
      </c>
      <c r="AG8" s="195" t="str">
        <f aca="false">INDEX($B$6:$B$55,AF8,1)</f>
        <v>BIO BASILIO</v>
      </c>
      <c r="AH8" s="13"/>
    </row>
    <row r="9" customFormat="false" ht="15" hidden="false" customHeight="true" outlineLevel="0" collapsed="false">
      <c r="A9" s="53" t="n">
        <v>4</v>
      </c>
      <c r="B9" s="112" t="n">
        <f aca="false">INDEX(CV1SF,$A9,1)</f>
        <v>0</v>
      </c>
      <c r="C9" s="181"/>
      <c r="D9" s="181"/>
      <c r="E9" s="181"/>
      <c r="F9" s="182"/>
      <c r="G9" s="183" t="n">
        <f aca="false">X9</f>
        <v>3E-005</v>
      </c>
      <c r="H9" s="181"/>
      <c r="I9" s="181"/>
      <c r="J9" s="181"/>
      <c r="K9" s="182"/>
      <c r="L9" s="183" t="n">
        <f aca="false">AD9</f>
        <v>0</v>
      </c>
      <c r="M9" s="186"/>
      <c r="N9" s="187" t="n">
        <f aca="false">AA9</f>
        <v>0</v>
      </c>
      <c r="O9" s="188" t="n">
        <f aca="false">Y9</f>
        <v>0.00046</v>
      </c>
      <c r="P9" s="189" t="n">
        <f aca="false">AG9</f>
        <v>0</v>
      </c>
      <c r="Q9" s="188" t="n">
        <f aca="false">AE9</f>
        <v>0.00046</v>
      </c>
      <c r="R9" s="13"/>
      <c r="S9" s="13"/>
      <c r="T9" s="13"/>
      <c r="U9" s="13"/>
      <c r="V9" s="190" t="n">
        <f aca="false">ROWS($B$6:B9)</f>
        <v>4</v>
      </c>
      <c r="W9" s="191" t="n">
        <f aca="false" t="array" ref="W9:W9">IFERROR(AVERAGE(IF(C9:F9&gt;1,C9:F9)),0)</f>
        <v>0</v>
      </c>
      <c r="X9" s="192" t="n">
        <f aca="false" t="array" ref="X9:X9">W9+(COUNTIFS($W$6:$W9,W9)-1)*0.00001</f>
        <v>3E-005</v>
      </c>
      <c r="Y9" s="193" t="n">
        <f aca="false">LARGE($G$6:$G$55,V9)</f>
        <v>0.00046</v>
      </c>
      <c r="Z9" s="194" t="n">
        <f aca="false">IF(Y9&lt;1,0,MATCH(Y9,$X$6:$X$55,0))</f>
        <v>0</v>
      </c>
      <c r="AA9" s="195" t="n">
        <f aca="false">INDEX($B$6:$B$55,Z9,1)</f>
        <v>0</v>
      </c>
      <c r="AB9" s="196"/>
      <c r="AC9" s="197" t="n">
        <f aca="false" t="array" ref="AC9:AC9">IFERROR(AVERAGE(IF(H9:K9&gt;1,H9:K9)),0)</f>
        <v>0</v>
      </c>
      <c r="AD9" s="198" t="n">
        <f aca="false" t="array" ref="AD9:AD9">AC9+(COUNTIFS($AC$6:$AC9,AC9)-1)*0.00001</f>
        <v>0</v>
      </c>
      <c r="AE9" s="199" t="n">
        <f aca="false">LARGE($AD$6:$AD$55,V9)</f>
        <v>0.00046</v>
      </c>
      <c r="AF9" s="194" t="n">
        <f aca="false">IF(AE9&lt;1,0,MATCH(AE9,$AD$6:$AD$55,0))</f>
        <v>0</v>
      </c>
      <c r="AG9" s="195" t="n">
        <f aca="false">INDEX($B$6:$B$55,AF9,1)</f>
        <v>0</v>
      </c>
      <c r="AH9" s="13"/>
    </row>
    <row r="10" customFormat="false" ht="15" hidden="false" customHeight="true" outlineLevel="0" collapsed="false">
      <c r="A10" s="53" t="n">
        <v>5</v>
      </c>
      <c r="B10" s="112" t="n">
        <f aca="false" t="array" ref="B10:B10">INDEX(CV1SF,$A10,1)</f>
        <v>0</v>
      </c>
      <c r="C10" s="181"/>
      <c r="D10" s="181"/>
      <c r="E10" s="181"/>
      <c r="F10" s="182"/>
      <c r="G10" s="183" t="n">
        <f aca="false">X10</f>
        <v>4E-005</v>
      </c>
      <c r="H10" s="181"/>
      <c r="I10" s="181"/>
      <c r="J10" s="181"/>
      <c r="K10" s="182"/>
      <c r="L10" s="183" t="n">
        <f aca="false">AD10</f>
        <v>1E-005</v>
      </c>
      <c r="M10" s="186"/>
      <c r="N10" s="187" t="n">
        <f aca="false">AA10</f>
        <v>0</v>
      </c>
      <c r="O10" s="188" t="n">
        <f aca="false">Y10</f>
        <v>0.00045</v>
      </c>
      <c r="P10" s="189" t="n">
        <f aca="false">AG10</f>
        <v>0</v>
      </c>
      <c r="Q10" s="188" t="n">
        <f aca="false">AE10</f>
        <v>0.00045</v>
      </c>
      <c r="R10" s="13"/>
      <c r="S10" s="13"/>
      <c r="T10" s="13"/>
      <c r="U10" s="13"/>
      <c r="V10" s="190" t="n">
        <f aca="false">ROWS($B$6:B10)</f>
        <v>5</v>
      </c>
      <c r="W10" s="191" t="n">
        <f aca="false" t="array" ref="W10:W10">IFERROR(AVERAGE(IF(C10:F10&gt;1,C10:F10)),0)</f>
        <v>0</v>
      </c>
      <c r="X10" s="192" t="n">
        <f aca="false" t="array" ref="X10:X10">W10+(COUNTIFS($W$6:$W10,W10)-1)*0.00001</f>
        <v>4E-005</v>
      </c>
      <c r="Y10" s="193" t="n">
        <f aca="false">LARGE($G$6:$G$55,V10)</f>
        <v>0.00045</v>
      </c>
      <c r="Z10" s="194" t="n">
        <f aca="false">IF(Y10&lt;1,0,MATCH(Y10,$X$6:$X$55,0))</f>
        <v>0</v>
      </c>
      <c r="AA10" s="195" t="n">
        <f aca="false">INDEX($B$6:$B$55,Z10,1)</f>
        <v>0</v>
      </c>
      <c r="AB10" s="196"/>
      <c r="AC10" s="197" t="n">
        <f aca="false" t="array" ref="AC10:AC10">IFERROR(AVERAGE(IF(H10:K10&gt;1,H10:K10)),0)</f>
        <v>0</v>
      </c>
      <c r="AD10" s="198" t="n">
        <f aca="false" t="array" ref="AD10:AD10">AC10+(COUNTIFS($AC$6:$AC10,AC10)-1)*0.00001</f>
        <v>1E-005</v>
      </c>
      <c r="AE10" s="199" t="n">
        <f aca="false">LARGE($AD$6:$AD$55,V10)</f>
        <v>0.00045</v>
      </c>
      <c r="AF10" s="194" t="n">
        <f aca="false">IF(AE10&lt;1,0,MATCH(AE10,$AD$6:$AD$55,0))</f>
        <v>0</v>
      </c>
      <c r="AG10" s="195" t="n">
        <f aca="false">INDEX($B$6:$B$55,AF10,1)</f>
        <v>0</v>
      </c>
      <c r="AH10" s="13"/>
    </row>
    <row r="11" customFormat="false" ht="15" hidden="false" customHeight="true" outlineLevel="0" collapsed="false">
      <c r="A11" s="53" t="n">
        <v>6</v>
      </c>
      <c r="B11" s="112" t="n">
        <f aca="false" t="array" ref="B11:B11">INDEX(CV1SF,$A11,1)</f>
        <v>0</v>
      </c>
      <c r="C11" s="181"/>
      <c r="D11" s="181"/>
      <c r="E11" s="181"/>
      <c r="F11" s="182"/>
      <c r="G11" s="183" t="n">
        <f aca="false">X11</f>
        <v>5E-005</v>
      </c>
      <c r="H11" s="181"/>
      <c r="I11" s="181"/>
      <c r="J11" s="181"/>
      <c r="K11" s="182"/>
      <c r="L11" s="183" t="n">
        <f aca="false">AD11</f>
        <v>2E-005</v>
      </c>
      <c r="M11" s="186"/>
      <c r="N11" s="187" t="n">
        <f aca="false">AA11</f>
        <v>0</v>
      </c>
      <c r="O11" s="188" t="n">
        <f aca="false">Y11</f>
        <v>0.00044</v>
      </c>
      <c r="P11" s="189" t="n">
        <f aca="false">AG11</f>
        <v>0</v>
      </c>
      <c r="Q11" s="188" t="n">
        <f aca="false">AE11</f>
        <v>0.00044</v>
      </c>
      <c r="R11" s="13"/>
      <c r="S11" s="13"/>
      <c r="T11" s="13"/>
      <c r="U11" s="13"/>
      <c r="V11" s="190" t="n">
        <f aca="false">ROWS($B$6:B11)</f>
        <v>6</v>
      </c>
      <c r="W11" s="191" t="n">
        <f aca="false" t="array" ref="W11:W11">IFERROR(AVERAGE(IF(C11:F11&gt;1,C11:F11)),0)</f>
        <v>0</v>
      </c>
      <c r="X11" s="192" t="n">
        <f aca="false" t="array" ref="X11:X11">W11+(COUNTIFS($W$6:$W11,W11)-1)*0.00001</f>
        <v>5E-005</v>
      </c>
      <c r="Y11" s="193" t="n">
        <f aca="false">LARGE($G$6:$G$55,V11)</f>
        <v>0.00044</v>
      </c>
      <c r="Z11" s="194" t="n">
        <f aca="false">IF(Y11&lt;1,0,MATCH(Y11,$X$6:$X$55,0))</f>
        <v>0</v>
      </c>
      <c r="AA11" s="195" t="n">
        <f aca="false">INDEX($B$6:$B$55,Z11,1)</f>
        <v>0</v>
      </c>
      <c r="AB11" s="196"/>
      <c r="AC11" s="197" t="n">
        <f aca="false" t="array" ref="AC11:AC11">IFERROR(AVERAGE(IF(H11:K11&gt;1,H11:K11)),0)</f>
        <v>0</v>
      </c>
      <c r="AD11" s="198" t="n">
        <f aca="false" t="array" ref="AD11:AD11">AC11+(COUNTIFS($AC$6:$AC11,AC11)-1)*0.00001</f>
        <v>2E-005</v>
      </c>
      <c r="AE11" s="199" t="n">
        <f aca="false">LARGE($AD$6:$AD$55,V11)</f>
        <v>0.00044</v>
      </c>
      <c r="AF11" s="194" t="n">
        <f aca="false">IF(AE11&lt;1,0,MATCH(AE11,$AD$6:$AD$55,0))</f>
        <v>0</v>
      </c>
      <c r="AG11" s="195" t="n">
        <f aca="false">INDEX($B$6:$B$55,AF11,1)</f>
        <v>0</v>
      </c>
      <c r="AH11" s="13"/>
    </row>
    <row r="12" customFormat="false" ht="15" hidden="false" customHeight="true" outlineLevel="0" collapsed="false">
      <c r="A12" s="53" t="n">
        <v>7</v>
      </c>
      <c r="B12" s="112" t="n">
        <f aca="false" t="array" ref="B12:B12">INDEX(CV1SF,$A12,1)</f>
        <v>0</v>
      </c>
      <c r="C12" s="181"/>
      <c r="D12" s="181"/>
      <c r="E12" s="181"/>
      <c r="F12" s="182"/>
      <c r="G12" s="183" t="n">
        <f aca="false">X12</f>
        <v>6E-005</v>
      </c>
      <c r="H12" s="181"/>
      <c r="I12" s="181"/>
      <c r="J12" s="181"/>
      <c r="K12" s="182"/>
      <c r="L12" s="183" t="n">
        <f aca="false">AD12</f>
        <v>3E-005</v>
      </c>
      <c r="M12" s="186"/>
      <c r="N12" s="187" t="n">
        <f aca="false">AA12</f>
        <v>0</v>
      </c>
      <c r="O12" s="188" t="n">
        <f aca="false">Y12</f>
        <v>0.00043</v>
      </c>
      <c r="P12" s="189" t="n">
        <f aca="false">AG12</f>
        <v>0</v>
      </c>
      <c r="Q12" s="188" t="n">
        <f aca="false">AE12</f>
        <v>0.00043</v>
      </c>
      <c r="R12" s="160"/>
      <c r="S12" s="160"/>
      <c r="T12" s="160"/>
      <c r="U12" s="160"/>
      <c r="V12" s="190" t="n">
        <f aca="false">ROWS($B$6:B12)</f>
        <v>7</v>
      </c>
      <c r="W12" s="191" t="n">
        <f aca="false" t="array" ref="W12:W12">IFERROR(AVERAGE(IF(C12:F12&gt;1,C12:F12)),0)</f>
        <v>0</v>
      </c>
      <c r="X12" s="192" t="n">
        <f aca="false" t="array" ref="X12:X12">W12+(COUNTIFS($W$6:$W12,W12)-1)*0.00001</f>
        <v>6E-005</v>
      </c>
      <c r="Y12" s="193" t="n">
        <f aca="false">LARGE($G$6:$G$55,V12)</f>
        <v>0.00043</v>
      </c>
      <c r="Z12" s="194" t="n">
        <f aca="false">IF(Y12&lt;1,0,MATCH(Y12,$X$6:$X$55,0))</f>
        <v>0</v>
      </c>
      <c r="AA12" s="195" t="n">
        <f aca="false">INDEX($B$6:$B$55,Z12,1)</f>
        <v>0</v>
      </c>
      <c r="AB12" s="200"/>
      <c r="AC12" s="197" t="n">
        <f aca="false" t="array" ref="AC12:AC12">IFERROR(AVERAGE(IF(H12:K12&gt;1,H12:K12)),0)</f>
        <v>0</v>
      </c>
      <c r="AD12" s="198" t="n">
        <f aca="false" t="array" ref="AD12:AD12">AC12+(COUNTIFS($AC$6:$AC12,AC12)-1)*0.00001</f>
        <v>3E-005</v>
      </c>
      <c r="AE12" s="199" t="n">
        <f aca="false">LARGE($AD$6:$AD$55,V12)</f>
        <v>0.00043</v>
      </c>
      <c r="AF12" s="194" t="n">
        <f aca="false">IF(AE12&lt;1,0,MATCH(AE12,$AD$6:$AD$55,0))</f>
        <v>0</v>
      </c>
      <c r="AG12" s="195" t="n">
        <f aca="false">INDEX($B$6:$B$55,AF12,1)</f>
        <v>0</v>
      </c>
      <c r="AH12" s="160"/>
    </row>
    <row r="13" customFormat="false" ht="15" hidden="false" customHeight="true" outlineLevel="0" collapsed="false">
      <c r="A13" s="53" t="n">
        <v>8</v>
      </c>
      <c r="B13" s="112" t="n">
        <f aca="false" t="array" ref="B13:B13">INDEX(CV1SF,$A13,1)</f>
        <v>0</v>
      </c>
      <c r="C13" s="181"/>
      <c r="D13" s="181"/>
      <c r="E13" s="181"/>
      <c r="F13" s="182"/>
      <c r="G13" s="183" t="n">
        <f aca="false">X13</f>
        <v>7E-005</v>
      </c>
      <c r="H13" s="181"/>
      <c r="I13" s="181"/>
      <c r="J13" s="181"/>
      <c r="K13" s="182"/>
      <c r="L13" s="183" t="n">
        <f aca="false">AD13</f>
        <v>4E-005</v>
      </c>
      <c r="M13" s="186"/>
      <c r="N13" s="187" t="n">
        <f aca="false">AA13</f>
        <v>0</v>
      </c>
      <c r="O13" s="188" t="n">
        <f aca="false">Y13</f>
        <v>0.00042</v>
      </c>
      <c r="P13" s="189" t="n">
        <f aca="false">AG13</f>
        <v>0</v>
      </c>
      <c r="Q13" s="188" t="n">
        <f aca="false">AE13</f>
        <v>0.00042</v>
      </c>
      <c r="R13" s="160"/>
      <c r="S13" s="160"/>
      <c r="T13" s="160"/>
      <c r="U13" s="160"/>
      <c r="V13" s="190" t="n">
        <f aca="false">ROWS($B$6:B13)</f>
        <v>8</v>
      </c>
      <c r="W13" s="191" t="n">
        <f aca="false" t="array" ref="W13:W13">IFERROR(AVERAGE(IF(C13:F13&gt;1,C13:F13)),0)</f>
        <v>0</v>
      </c>
      <c r="X13" s="192" t="n">
        <f aca="false" t="array" ref="X13:X13">W13+(COUNTIFS($W$6:$W13,W13)-1)*0.00001</f>
        <v>7E-005</v>
      </c>
      <c r="Y13" s="193" t="n">
        <f aca="false">LARGE($G$6:$G$55,V13)</f>
        <v>0.00042</v>
      </c>
      <c r="Z13" s="194" t="n">
        <f aca="false">IF(Y13&lt;1,0,MATCH(Y13,$X$6:$X$55,0))</f>
        <v>0</v>
      </c>
      <c r="AA13" s="195" t="n">
        <f aca="false">INDEX($B$6:$B$55,Z13,1)</f>
        <v>0</v>
      </c>
      <c r="AB13" s="200"/>
      <c r="AC13" s="197" t="n">
        <f aca="false" t="array" ref="AC13:AC13">IFERROR(AVERAGE(IF(H13:K13&gt;1,H13:K13)),0)</f>
        <v>0</v>
      </c>
      <c r="AD13" s="198" t="n">
        <f aca="false" t="array" ref="AD13:AD13">AC13+(COUNTIFS($AC$6:$AC13,AC13)-1)*0.00001</f>
        <v>4E-005</v>
      </c>
      <c r="AE13" s="199" t="n">
        <f aca="false">LARGE($AD$6:$AD$55,V13)</f>
        <v>0.00042</v>
      </c>
      <c r="AF13" s="194" t="n">
        <f aca="false">IF(AE13&lt;1,0,MATCH(AE13,$AD$6:$AD$55,0))</f>
        <v>0</v>
      </c>
      <c r="AG13" s="195" t="n">
        <f aca="false">INDEX($B$6:$B$55,AF13,1)</f>
        <v>0</v>
      </c>
      <c r="AH13" s="160"/>
    </row>
    <row r="14" customFormat="false" ht="15" hidden="false" customHeight="true" outlineLevel="0" collapsed="false">
      <c r="A14" s="53" t="n">
        <v>9</v>
      </c>
      <c r="B14" s="112" t="n">
        <f aca="false" t="array" ref="B14:B14">INDEX(CV1SF,$A14,1)</f>
        <v>0</v>
      </c>
      <c r="C14" s="181"/>
      <c r="D14" s="181"/>
      <c r="E14" s="181"/>
      <c r="F14" s="182"/>
      <c r="G14" s="183" t="n">
        <f aca="false">X14</f>
        <v>8E-005</v>
      </c>
      <c r="H14" s="181"/>
      <c r="I14" s="181"/>
      <c r="J14" s="181"/>
      <c r="K14" s="182"/>
      <c r="L14" s="183" t="n">
        <f aca="false">AD14</f>
        <v>5E-005</v>
      </c>
      <c r="M14" s="186"/>
      <c r="N14" s="187" t="n">
        <f aca="false">AA14</f>
        <v>0</v>
      </c>
      <c r="O14" s="188" t="n">
        <f aca="false">Y14</f>
        <v>0.00041</v>
      </c>
      <c r="P14" s="189" t="n">
        <f aca="false">AG14</f>
        <v>0</v>
      </c>
      <c r="Q14" s="188" t="n">
        <f aca="false">AE14</f>
        <v>0.00041</v>
      </c>
      <c r="R14" s="160"/>
      <c r="S14" s="160"/>
      <c r="T14" s="160"/>
      <c r="U14" s="160"/>
      <c r="V14" s="190" t="n">
        <f aca="false">ROWS($B$6:B14)</f>
        <v>9</v>
      </c>
      <c r="W14" s="191" t="n">
        <f aca="false" t="array" ref="W14:W14">IFERROR(AVERAGE(IF(C14:F14&gt;1,C14:F14)),0)</f>
        <v>0</v>
      </c>
      <c r="X14" s="192" t="n">
        <f aca="false" t="array" ref="X14:X14">W14+(COUNTIFS($W$6:$W14,W14)-1)*0.00001</f>
        <v>8E-005</v>
      </c>
      <c r="Y14" s="193" t="n">
        <f aca="false">LARGE($G$6:$G$55,V14)</f>
        <v>0.00041</v>
      </c>
      <c r="Z14" s="194" t="n">
        <f aca="false">IF(Y14&lt;1,0,MATCH(Y14,$X$6:$X$55,0))</f>
        <v>0</v>
      </c>
      <c r="AA14" s="195" t="n">
        <f aca="false">INDEX($B$6:$B$55,Z14,1)</f>
        <v>0</v>
      </c>
      <c r="AB14" s="200"/>
      <c r="AC14" s="197" t="n">
        <f aca="false" t="array" ref="AC14:AC14">IFERROR(AVERAGE(IF(H14:K14&gt;1,H14:K14)),0)</f>
        <v>0</v>
      </c>
      <c r="AD14" s="198" t="n">
        <f aca="false" t="array" ref="AD14:AD14">AC14+(COUNTIFS($AC$6:$AC14,AC14)-1)*0.00001</f>
        <v>5E-005</v>
      </c>
      <c r="AE14" s="199" t="n">
        <f aca="false">LARGE($AD$6:$AD$55,V14)</f>
        <v>0.00041</v>
      </c>
      <c r="AF14" s="194" t="n">
        <f aca="false">IF(AE14&lt;1,0,MATCH(AE14,$AD$6:$AD$55,0))</f>
        <v>0</v>
      </c>
      <c r="AG14" s="195" t="n">
        <f aca="false">INDEX($B$6:$B$55,AF14,1)</f>
        <v>0</v>
      </c>
      <c r="AH14" s="160"/>
    </row>
    <row r="15" customFormat="false" ht="15" hidden="false" customHeight="true" outlineLevel="0" collapsed="false">
      <c r="A15" s="53" t="n">
        <v>10</v>
      </c>
      <c r="B15" s="112" t="n">
        <f aca="false" t="array" ref="B15:B15">INDEX(CV1SF,$A15,1)</f>
        <v>0</v>
      </c>
      <c r="C15" s="181"/>
      <c r="D15" s="181"/>
      <c r="E15" s="181"/>
      <c r="F15" s="182"/>
      <c r="G15" s="183" t="n">
        <f aca="false">X15</f>
        <v>9E-005</v>
      </c>
      <c r="H15" s="181"/>
      <c r="I15" s="181"/>
      <c r="J15" s="181"/>
      <c r="K15" s="182"/>
      <c r="L15" s="183" t="n">
        <f aca="false">AD15</f>
        <v>6E-005</v>
      </c>
      <c r="M15" s="186"/>
      <c r="N15" s="187" t="n">
        <f aca="false">AA15</f>
        <v>0</v>
      </c>
      <c r="O15" s="188" t="n">
        <f aca="false">Y15</f>
        <v>0.0004</v>
      </c>
      <c r="P15" s="189" t="n">
        <f aca="false">AG15</f>
        <v>0</v>
      </c>
      <c r="Q15" s="188" t="n">
        <f aca="false">AE15</f>
        <v>0.0004</v>
      </c>
      <c r="R15" s="160"/>
      <c r="S15" s="160"/>
      <c r="T15" s="160"/>
      <c r="U15" s="160"/>
      <c r="V15" s="190" t="n">
        <f aca="false">ROWS($B$6:B15)</f>
        <v>10</v>
      </c>
      <c r="W15" s="191" t="n">
        <f aca="false" t="array" ref="W15:W15">IFERROR(AVERAGE(IF(C15:F15&gt;1,C15:F15)),0)</f>
        <v>0</v>
      </c>
      <c r="X15" s="192" t="n">
        <f aca="false" t="array" ref="X15:X15">W15+(COUNTIFS($W$6:$W15,W15)-1)*0.00001</f>
        <v>9E-005</v>
      </c>
      <c r="Y15" s="193" t="n">
        <f aca="false">LARGE($G$6:$G$55,V15)</f>
        <v>0.0004</v>
      </c>
      <c r="Z15" s="194" t="n">
        <f aca="false">IF(Y15&lt;1,0,MATCH(Y15,$X$6:$X$55,0))</f>
        <v>0</v>
      </c>
      <c r="AA15" s="195" t="n">
        <f aca="false">INDEX($B$6:$B$55,Z15,1)</f>
        <v>0</v>
      </c>
      <c r="AB15" s="200"/>
      <c r="AC15" s="197" t="n">
        <f aca="false" t="array" ref="AC15:AC15">IFERROR(AVERAGE(IF(H15:K15&gt;1,H15:K15)),0)</f>
        <v>0</v>
      </c>
      <c r="AD15" s="198" t="n">
        <f aca="false" t="array" ref="AD15:AD15">AC15+(COUNTIFS($AC$6:$AC15,AC15)-1)*0.00001</f>
        <v>6E-005</v>
      </c>
      <c r="AE15" s="199" t="n">
        <f aca="false">LARGE($AD$6:$AD$55,V15)</f>
        <v>0.0004</v>
      </c>
      <c r="AF15" s="194" t="n">
        <f aca="false">IF(AE15&lt;1,0,MATCH(AE15,$AD$6:$AD$55,0))</f>
        <v>0</v>
      </c>
      <c r="AG15" s="195" t="n">
        <f aca="false">INDEX($B$6:$B$55,AF15,1)</f>
        <v>0</v>
      </c>
      <c r="AH15" s="160"/>
    </row>
    <row r="16" customFormat="false" ht="15" hidden="false" customHeight="true" outlineLevel="0" collapsed="false">
      <c r="A16" s="53" t="n">
        <v>11</v>
      </c>
      <c r="B16" s="112" t="n">
        <f aca="false" t="array" ref="B16:B16">INDEX(CV1SF,$A16,1)</f>
        <v>0</v>
      </c>
      <c r="C16" s="181"/>
      <c r="D16" s="181"/>
      <c r="E16" s="181"/>
      <c r="F16" s="182"/>
      <c r="G16" s="183" t="n">
        <f aca="false">X16</f>
        <v>0.0001</v>
      </c>
      <c r="H16" s="181"/>
      <c r="I16" s="181"/>
      <c r="J16" s="181"/>
      <c r="K16" s="182"/>
      <c r="L16" s="183" t="n">
        <f aca="false">AD16</f>
        <v>7E-005</v>
      </c>
      <c r="M16" s="186"/>
      <c r="N16" s="187" t="n">
        <f aca="false">AA16</f>
        <v>0</v>
      </c>
      <c r="O16" s="188" t="n">
        <f aca="false">Y16</f>
        <v>0.00039</v>
      </c>
      <c r="P16" s="189" t="n">
        <f aca="false">AG16</f>
        <v>0</v>
      </c>
      <c r="Q16" s="188" t="n">
        <f aca="false">AE16</f>
        <v>0.00039</v>
      </c>
      <c r="R16" s="201"/>
      <c r="S16" s="201"/>
      <c r="T16" s="160"/>
      <c r="U16" s="160"/>
      <c r="V16" s="190" t="n">
        <f aca="false">ROWS($B$6:B16)</f>
        <v>11</v>
      </c>
      <c r="W16" s="191" t="n">
        <f aca="false" t="array" ref="W16:W16">IFERROR(AVERAGE(IF(C16:F16&gt;1,C16:F16)),0)</f>
        <v>0</v>
      </c>
      <c r="X16" s="192" t="n">
        <f aca="false" t="array" ref="X16:X16">W16+(COUNTIFS($W$6:$W16,W16)-1)*0.00001</f>
        <v>0.0001</v>
      </c>
      <c r="Y16" s="193" t="n">
        <f aca="false">LARGE($G$6:$G$55,V16)</f>
        <v>0.00039</v>
      </c>
      <c r="Z16" s="194" t="n">
        <f aca="false">IF(Y16&lt;1,0,MATCH(Y16,$X$6:$X$55,0))</f>
        <v>0</v>
      </c>
      <c r="AA16" s="195" t="n">
        <f aca="false">INDEX($B$6:$B$55,Z16,1)</f>
        <v>0</v>
      </c>
      <c r="AB16" s="200"/>
      <c r="AC16" s="197" t="n">
        <f aca="false" t="array" ref="AC16:AC16">IFERROR(AVERAGE(IF(H16:K16&gt;1,H16:K16)),0)</f>
        <v>0</v>
      </c>
      <c r="AD16" s="198" t="n">
        <f aca="false" t="array" ref="AD16:AD16">AC16+(COUNTIFS($AC$6:$AC16,AC16)-1)*0.00001</f>
        <v>7E-005</v>
      </c>
      <c r="AE16" s="199" t="n">
        <f aca="false">LARGE($AD$6:$AD$55,V16)</f>
        <v>0.00039</v>
      </c>
      <c r="AF16" s="194" t="n">
        <f aca="false">IF(AE16&lt;1,0,MATCH(AE16,$AD$6:$AD$55,0))</f>
        <v>0</v>
      </c>
      <c r="AG16" s="195" t="n">
        <f aca="false">INDEX($B$6:$B$55,AF16,1)</f>
        <v>0</v>
      </c>
      <c r="AH16" s="160"/>
    </row>
    <row r="17" customFormat="false" ht="15" hidden="false" customHeight="true" outlineLevel="0" collapsed="false">
      <c r="A17" s="53" t="n">
        <v>12</v>
      </c>
      <c r="B17" s="112" t="n">
        <f aca="false" t="array" ref="B17:B17">INDEX(CV1SF,$A17,1)</f>
        <v>0</v>
      </c>
      <c r="C17" s="181"/>
      <c r="D17" s="181"/>
      <c r="E17" s="181"/>
      <c r="F17" s="182"/>
      <c r="G17" s="183" t="n">
        <f aca="false">X17</f>
        <v>0.00011</v>
      </c>
      <c r="H17" s="181"/>
      <c r="I17" s="181"/>
      <c r="J17" s="181"/>
      <c r="K17" s="182"/>
      <c r="L17" s="183" t="n">
        <f aca="false">AD17</f>
        <v>8E-005</v>
      </c>
      <c r="M17" s="186"/>
      <c r="N17" s="187" t="n">
        <f aca="false">AA17</f>
        <v>0</v>
      </c>
      <c r="O17" s="188" t="n">
        <f aca="false">Y17</f>
        <v>0.00038</v>
      </c>
      <c r="P17" s="189" t="n">
        <f aca="false">AG17</f>
        <v>0</v>
      </c>
      <c r="Q17" s="188" t="n">
        <f aca="false">AE17</f>
        <v>0.00038</v>
      </c>
      <c r="R17" s="201"/>
      <c r="S17" s="201"/>
      <c r="T17" s="160"/>
      <c r="U17" s="160"/>
      <c r="V17" s="190" t="n">
        <f aca="false">ROWS($B$6:B17)</f>
        <v>12</v>
      </c>
      <c r="W17" s="191" t="n">
        <f aca="false" t="array" ref="W17:W17">IFERROR(AVERAGE(IF(C17:F17&gt;1,C17:F17)),0)</f>
        <v>0</v>
      </c>
      <c r="X17" s="192" t="n">
        <f aca="false" t="array" ref="X17:X17">W17+(COUNTIFS($W$6:$W17,W17)-1)*0.00001</f>
        <v>0.00011</v>
      </c>
      <c r="Y17" s="193" t="n">
        <f aca="false">LARGE($G$6:$G$55,V17)</f>
        <v>0.00038</v>
      </c>
      <c r="Z17" s="194" t="n">
        <f aca="false">IF(Y17&lt;1,0,MATCH(Y17,$X$6:$X$55,0))</f>
        <v>0</v>
      </c>
      <c r="AA17" s="195" t="n">
        <f aca="false">INDEX($B$6:$B$55,Z17,1)</f>
        <v>0</v>
      </c>
      <c r="AB17" s="200"/>
      <c r="AC17" s="197" t="n">
        <f aca="false" t="array" ref="AC17:AC17">IFERROR(AVERAGE(IF(H17:K17&gt;1,H17:K17)),0)</f>
        <v>0</v>
      </c>
      <c r="AD17" s="198" t="n">
        <f aca="false" t="array" ref="AD17:AD17">AC17+(COUNTIFS($AC$6:$AC17,AC17)-1)*0.00001</f>
        <v>8E-005</v>
      </c>
      <c r="AE17" s="199" t="n">
        <f aca="false">LARGE($AD$6:$AD$55,V17)</f>
        <v>0.00038</v>
      </c>
      <c r="AF17" s="194" t="n">
        <f aca="false">IF(AE17&lt;1,0,MATCH(AE17,$AD$6:$AD$55,0))</f>
        <v>0</v>
      </c>
      <c r="AG17" s="195" t="n">
        <f aca="false">INDEX($B$6:$B$55,AF17,1)</f>
        <v>0</v>
      </c>
      <c r="AH17" s="160"/>
    </row>
    <row r="18" customFormat="false" ht="15" hidden="false" customHeight="true" outlineLevel="0" collapsed="false">
      <c r="A18" s="53" t="n">
        <v>13</v>
      </c>
      <c r="B18" s="112" t="n">
        <f aca="false" t="array" ref="B18:B18">INDEX(CV1SF,$A18,1)</f>
        <v>0</v>
      </c>
      <c r="C18" s="181"/>
      <c r="D18" s="181"/>
      <c r="E18" s="181"/>
      <c r="F18" s="182"/>
      <c r="G18" s="183" t="n">
        <f aca="false">X18</f>
        <v>0.00012</v>
      </c>
      <c r="H18" s="181"/>
      <c r="I18" s="181"/>
      <c r="J18" s="181"/>
      <c r="K18" s="182"/>
      <c r="L18" s="183" t="n">
        <f aca="false">AD18</f>
        <v>9E-005</v>
      </c>
      <c r="M18" s="186"/>
      <c r="N18" s="187" t="n">
        <f aca="false">AA18</f>
        <v>0</v>
      </c>
      <c r="O18" s="188" t="n">
        <f aca="false">Y18</f>
        <v>0.00037</v>
      </c>
      <c r="P18" s="189" t="n">
        <f aca="false">AG18</f>
        <v>0</v>
      </c>
      <c r="Q18" s="188" t="n">
        <f aca="false">AE18</f>
        <v>0.00037</v>
      </c>
      <c r="R18" s="201"/>
      <c r="S18" s="201"/>
      <c r="T18" s="160"/>
      <c r="U18" s="160"/>
      <c r="V18" s="190" t="n">
        <f aca="false">ROWS($B$6:B18)</f>
        <v>13</v>
      </c>
      <c r="W18" s="191" t="n">
        <f aca="false" t="array" ref="W18:W18">IFERROR(AVERAGE(IF(C18:F18&gt;1,C18:F18)),0)</f>
        <v>0</v>
      </c>
      <c r="X18" s="192" t="n">
        <f aca="false" t="array" ref="X18:X18">W18+(COUNTIFS($W$6:$W18,W18)-1)*0.00001</f>
        <v>0.00012</v>
      </c>
      <c r="Y18" s="193" t="n">
        <f aca="false">LARGE($G$6:$G$55,V18)</f>
        <v>0.00037</v>
      </c>
      <c r="Z18" s="194" t="n">
        <f aca="false">IF(Y18&lt;1,0,MATCH(Y18,$X$6:$X$55,0))</f>
        <v>0</v>
      </c>
      <c r="AA18" s="195" t="n">
        <f aca="false">INDEX($B$6:$B$55,Z18,1)</f>
        <v>0</v>
      </c>
      <c r="AB18" s="200"/>
      <c r="AC18" s="197" t="n">
        <f aca="false" t="array" ref="AC18:AC18">IFERROR(AVERAGE(IF(H18:K18&gt;1,H18:K18)),0)</f>
        <v>0</v>
      </c>
      <c r="AD18" s="198" t="n">
        <f aca="false" t="array" ref="AD18:AD18">AC18+(COUNTIFS($AC$6:$AC18,AC18)-1)*0.00001</f>
        <v>9E-005</v>
      </c>
      <c r="AE18" s="199" t="n">
        <f aca="false">LARGE($AD$6:$AD$55,V18)</f>
        <v>0.00037</v>
      </c>
      <c r="AF18" s="194" t="n">
        <f aca="false">IF(AE18&lt;1,0,MATCH(AE18,$AD$6:$AD$55,0))</f>
        <v>0</v>
      </c>
      <c r="AG18" s="195" t="n">
        <f aca="false">INDEX($B$6:$B$55,AF18,1)</f>
        <v>0</v>
      </c>
      <c r="AH18" s="160"/>
    </row>
    <row r="19" customFormat="false" ht="15" hidden="false" customHeight="true" outlineLevel="0" collapsed="false">
      <c r="A19" s="53" t="n">
        <v>14</v>
      </c>
      <c r="B19" s="112" t="n">
        <f aca="false" t="array" ref="B19:B19">INDEX(CV1SF,$A19,1)</f>
        <v>0</v>
      </c>
      <c r="C19" s="181"/>
      <c r="D19" s="181"/>
      <c r="E19" s="181"/>
      <c r="F19" s="182"/>
      <c r="G19" s="183" t="n">
        <f aca="false">X19</f>
        <v>0.00013</v>
      </c>
      <c r="H19" s="181"/>
      <c r="I19" s="181"/>
      <c r="J19" s="181"/>
      <c r="K19" s="182"/>
      <c r="L19" s="183" t="n">
        <f aca="false">AD19</f>
        <v>0.0001</v>
      </c>
      <c r="M19" s="186"/>
      <c r="N19" s="187" t="n">
        <f aca="false">AA19</f>
        <v>0</v>
      </c>
      <c r="O19" s="188" t="n">
        <f aca="false">Y19</f>
        <v>0.00036</v>
      </c>
      <c r="P19" s="189" t="n">
        <f aca="false">AG19</f>
        <v>0</v>
      </c>
      <c r="Q19" s="188" t="n">
        <f aca="false">AE19</f>
        <v>0.00036</v>
      </c>
      <c r="R19" s="201"/>
      <c r="S19" s="201"/>
      <c r="T19" s="160"/>
      <c r="U19" s="160"/>
      <c r="V19" s="190" t="n">
        <f aca="false">ROWS($B$6:B19)</f>
        <v>14</v>
      </c>
      <c r="W19" s="191" t="n">
        <f aca="false" t="array" ref="W19:W19">IFERROR(AVERAGE(IF(C19:F19&gt;1,C19:F19)),0)</f>
        <v>0</v>
      </c>
      <c r="X19" s="192" t="n">
        <f aca="false" t="array" ref="X19:X19">W19+(COUNTIFS($W$6:$W19,W19)-1)*0.00001</f>
        <v>0.00013</v>
      </c>
      <c r="Y19" s="193" t="n">
        <f aca="false">LARGE($G$6:$G$55,V19)</f>
        <v>0.00036</v>
      </c>
      <c r="Z19" s="194" t="n">
        <f aca="false">IF(Y19&lt;1,0,MATCH(Y19,$X$6:$X$55,0))</f>
        <v>0</v>
      </c>
      <c r="AA19" s="195" t="n">
        <f aca="false">INDEX($B$6:$B$55,Z19,1)</f>
        <v>0</v>
      </c>
      <c r="AB19" s="200"/>
      <c r="AC19" s="197" t="n">
        <f aca="false" t="array" ref="AC19:AC19">IFERROR(AVERAGE(IF(H19:K19&gt;1,H19:K19)),0)</f>
        <v>0</v>
      </c>
      <c r="AD19" s="198" t="n">
        <f aca="false" t="array" ref="AD19:AD19">AC19+(COUNTIFS($AC$6:$AC19,AC19)-1)*0.00001</f>
        <v>0.0001</v>
      </c>
      <c r="AE19" s="199" t="n">
        <f aca="false">LARGE($AD$6:$AD$55,V19)</f>
        <v>0.00036</v>
      </c>
      <c r="AF19" s="194" t="n">
        <f aca="false">IF(AE19&lt;1,0,MATCH(AE19,$AD$6:$AD$55,0))</f>
        <v>0</v>
      </c>
      <c r="AG19" s="195" t="n">
        <f aca="false">INDEX($B$6:$B$55,AF19,1)</f>
        <v>0</v>
      </c>
      <c r="AH19" s="160"/>
    </row>
    <row r="20" customFormat="false" ht="15" hidden="false" customHeight="true" outlineLevel="0" collapsed="false">
      <c r="A20" s="53" t="n">
        <v>15</v>
      </c>
      <c r="B20" s="112" t="n">
        <f aca="false" t="array" ref="B20:B20">INDEX(CV1SF,$A20,1)</f>
        <v>0</v>
      </c>
      <c r="C20" s="181"/>
      <c r="D20" s="181"/>
      <c r="E20" s="181"/>
      <c r="F20" s="182"/>
      <c r="G20" s="183" t="n">
        <f aca="false">X20</f>
        <v>0.00014</v>
      </c>
      <c r="H20" s="181"/>
      <c r="I20" s="181"/>
      <c r="J20" s="181"/>
      <c r="K20" s="182"/>
      <c r="L20" s="183" t="n">
        <f aca="false">AD20</f>
        <v>0.00011</v>
      </c>
      <c r="M20" s="186"/>
      <c r="N20" s="187" t="n">
        <f aca="false">AA20</f>
        <v>0</v>
      </c>
      <c r="O20" s="188" t="n">
        <f aca="false">Y20</f>
        <v>0.00035</v>
      </c>
      <c r="P20" s="189" t="n">
        <f aca="false">AG20</f>
        <v>0</v>
      </c>
      <c r="Q20" s="188" t="n">
        <f aca="false">AE20</f>
        <v>0.00035</v>
      </c>
      <c r="R20" s="201"/>
      <c r="S20" s="201"/>
      <c r="T20" s="160"/>
      <c r="U20" s="160"/>
      <c r="V20" s="190" t="n">
        <f aca="false">ROWS($B$6:B20)</f>
        <v>15</v>
      </c>
      <c r="W20" s="191" t="n">
        <f aca="false" t="array" ref="W20:W20">IFERROR(AVERAGE(IF(C20:F20&gt;1,C20:F20)),0)</f>
        <v>0</v>
      </c>
      <c r="X20" s="192" t="n">
        <f aca="false" t="array" ref="X20:X20">W20+(COUNTIFS($W$6:$W20,W20)-1)*0.00001</f>
        <v>0.00014</v>
      </c>
      <c r="Y20" s="193" t="n">
        <f aca="false">LARGE($G$6:$G$55,V20)</f>
        <v>0.00035</v>
      </c>
      <c r="Z20" s="194" t="n">
        <f aca="false">IF(Y20&lt;1,0,MATCH(Y20,$X$6:$X$55,0))</f>
        <v>0</v>
      </c>
      <c r="AA20" s="195" t="n">
        <f aca="false">INDEX($B$6:$B$55,Z20,1)</f>
        <v>0</v>
      </c>
      <c r="AB20" s="200"/>
      <c r="AC20" s="197" t="n">
        <f aca="false" t="array" ref="AC20:AC20">IFERROR(AVERAGE(IF(H20:K20&gt;1,H20:K20)),0)</f>
        <v>0</v>
      </c>
      <c r="AD20" s="198" t="n">
        <f aca="false" t="array" ref="AD20:AD20">AC20+(COUNTIFS($AC$6:$AC20,AC20)-1)*0.00001</f>
        <v>0.00011</v>
      </c>
      <c r="AE20" s="199" t="n">
        <f aca="false">LARGE($AD$6:$AD$55,V20)</f>
        <v>0.00035</v>
      </c>
      <c r="AF20" s="194" t="n">
        <f aca="false">IF(AE20&lt;1,0,MATCH(AE20,$AD$6:$AD$55,0))</f>
        <v>0</v>
      </c>
      <c r="AG20" s="195" t="n">
        <f aca="false">INDEX($B$6:$B$55,AF20,1)</f>
        <v>0</v>
      </c>
      <c r="AH20" s="160"/>
    </row>
    <row r="21" customFormat="false" ht="15" hidden="false" customHeight="true" outlineLevel="0" collapsed="false">
      <c r="A21" s="53" t="n">
        <v>16</v>
      </c>
      <c r="B21" s="112" t="n">
        <f aca="false" t="array" ref="B21:B21">INDEX(CV1SF,$A21,1)</f>
        <v>0</v>
      </c>
      <c r="C21" s="181"/>
      <c r="D21" s="181"/>
      <c r="E21" s="181"/>
      <c r="F21" s="182"/>
      <c r="G21" s="183" t="n">
        <f aca="false">X21</f>
        <v>0.00015</v>
      </c>
      <c r="H21" s="181"/>
      <c r="I21" s="181"/>
      <c r="J21" s="181"/>
      <c r="K21" s="182"/>
      <c r="L21" s="183" t="n">
        <f aca="false">AD21</f>
        <v>0.00012</v>
      </c>
      <c r="M21" s="186"/>
      <c r="N21" s="187" t="n">
        <f aca="false">AA21</f>
        <v>0</v>
      </c>
      <c r="O21" s="188" t="n">
        <f aca="false">Y21</f>
        <v>0.00034</v>
      </c>
      <c r="P21" s="189" t="n">
        <f aca="false">AG21</f>
        <v>0</v>
      </c>
      <c r="Q21" s="188" t="n">
        <f aca="false">AE21</f>
        <v>0.00034</v>
      </c>
      <c r="R21" s="201"/>
      <c r="S21" s="201"/>
      <c r="T21" s="160"/>
      <c r="U21" s="160"/>
      <c r="V21" s="190" t="n">
        <f aca="false">ROWS($B$6:B21)</f>
        <v>16</v>
      </c>
      <c r="W21" s="191" t="n">
        <f aca="false" t="array" ref="W21:W21">IFERROR(AVERAGE(IF(C21:F21&gt;1,C21:F21)),0)</f>
        <v>0</v>
      </c>
      <c r="X21" s="192" t="n">
        <f aca="false" t="array" ref="X21:X21">W21+(COUNTIFS($W$6:$W21,W21)-1)*0.00001</f>
        <v>0.00015</v>
      </c>
      <c r="Y21" s="193" t="n">
        <f aca="false">LARGE($G$6:$G$55,V21)</f>
        <v>0.00034</v>
      </c>
      <c r="Z21" s="194" t="n">
        <f aca="false">IF(Y21&lt;1,0,MATCH(Y21,$X$6:$X$55,0))</f>
        <v>0</v>
      </c>
      <c r="AA21" s="195" t="n">
        <f aca="false">INDEX($B$6:$B$55,Z21,1)</f>
        <v>0</v>
      </c>
      <c r="AB21" s="200"/>
      <c r="AC21" s="197" t="n">
        <f aca="false" t="array" ref="AC21:AC21">IFERROR(AVERAGE(IF(H21:K21&gt;1,H21:K21)),0)</f>
        <v>0</v>
      </c>
      <c r="AD21" s="198" t="n">
        <f aca="false" t="array" ref="AD21:AD21">AC21+(COUNTIFS($AC$6:$AC21,AC21)-1)*0.00001</f>
        <v>0.00012</v>
      </c>
      <c r="AE21" s="199" t="n">
        <f aca="false">LARGE($AD$6:$AD$55,V21)</f>
        <v>0.00034</v>
      </c>
      <c r="AF21" s="194" t="n">
        <f aca="false">IF(AE21&lt;1,0,MATCH(AE21,$AD$6:$AD$55,0))</f>
        <v>0</v>
      </c>
      <c r="AG21" s="195" t="n">
        <f aca="false">INDEX($B$6:$B$55,AF21,1)</f>
        <v>0</v>
      </c>
      <c r="AH21" s="160"/>
    </row>
    <row r="22" customFormat="false" ht="15" hidden="false" customHeight="true" outlineLevel="0" collapsed="false">
      <c r="A22" s="53" t="n">
        <v>17</v>
      </c>
      <c r="B22" s="112" t="n">
        <f aca="false" t="array" ref="B22:B22">INDEX(CV1SF,$A22,1)</f>
        <v>0</v>
      </c>
      <c r="C22" s="181"/>
      <c r="D22" s="181"/>
      <c r="E22" s="181"/>
      <c r="F22" s="182"/>
      <c r="G22" s="183" t="n">
        <f aca="false">X22</f>
        <v>0.00016</v>
      </c>
      <c r="H22" s="181"/>
      <c r="I22" s="181"/>
      <c r="J22" s="181"/>
      <c r="K22" s="182"/>
      <c r="L22" s="183" t="n">
        <f aca="false">AD22</f>
        <v>0.00013</v>
      </c>
      <c r="M22" s="186"/>
      <c r="N22" s="187" t="n">
        <f aca="false">AA22</f>
        <v>0</v>
      </c>
      <c r="O22" s="188" t="n">
        <f aca="false">Y22</f>
        <v>0.00033</v>
      </c>
      <c r="P22" s="189" t="n">
        <f aca="false">AG22</f>
        <v>0</v>
      </c>
      <c r="Q22" s="188" t="n">
        <f aca="false">AE22</f>
        <v>0.00033</v>
      </c>
      <c r="R22" s="201"/>
      <c r="S22" s="201"/>
      <c r="T22" s="160"/>
      <c r="U22" s="160"/>
      <c r="V22" s="190" t="n">
        <f aca="false">ROWS($B$6:B22)</f>
        <v>17</v>
      </c>
      <c r="W22" s="191" t="n">
        <f aca="false" t="array" ref="W22:W22">IFERROR(AVERAGE(IF(C22:F22&gt;1,C22:F22)),0)</f>
        <v>0</v>
      </c>
      <c r="X22" s="192" t="n">
        <f aca="false" t="array" ref="X22:X22">W22+(COUNTIFS($W$6:$W22,W22)-1)*0.00001</f>
        <v>0.00016</v>
      </c>
      <c r="Y22" s="193" t="n">
        <f aca="false">LARGE($G$6:$G$55,V22)</f>
        <v>0.00033</v>
      </c>
      <c r="Z22" s="194" t="n">
        <f aca="false">IF(Y22&lt;1,0,MATCH(Y22,$X$6:$X$55,0))</f>
        <v>0</v>
      </c>
      <c r="AA22" s="195" t="n">
        <f aca="false">INDEX($B$6:$B$55,Z22,1)</f>
        <v>0</v>
      </c>
      <c r="AB22" s="200"/>
      <c r="AC22" s="197" t="n">
        <f aca="false" t="array" ref="AC22:AC22">IFERROR(AVERAGE(IF(H22:K22&gt;1,H22:K22)),0)</f>
        <v>0</v>
      </c>
      <c r="AD22" s="198" t="n">
        <f aca="false" t="array" ref="AD22:AD22">AC22+(COUNTIFS($AC$6:$AC22,AC22)-1)*0.00001</f>
        <v>0.00013</v>
      </c>
      <c r="AE22" s="199" t="n">
        <f aca="false">LARGE($AD$6:$AD$55,V22)</f>
        <v>0.00033</v>
      </c>
      <c r="AF22" s="194" t="n">
        <f aca="false">IF(AE22&lt;1,0,MATCH(AE22,$AD$6:$AD$55,0))</f>
        <v>0</v>
      </c>
      <c r="AG22" s="195" t="n">
        <f aca="false">INDEX($B$6:$B$55,AF22,1)</f>
        <v>0</v>
      </c>
      <c r="AH22" s="160"/>
    </row>
    <row r="23" customFormat="false" ht="15" hidden="false" customHeight="true" outlineLevel="0" collapsed="false">
      <c r="A23" s="53" t="n">
        <v>18</v>
      </c>
      <c r="B23" s="112" t="n">
        <f aca="false" t="array" ref="B23:B23">INDEX(CV1SF,$A23,1)</f>
        <v>0</v>
      </c>
      <c r="C23" s="181"/>
      <c r="D23" s="181"/>
      <c r="E23" s="181"/>
      <c r="F23" s="182"/>
      <c r="G23" s="183" t="n">
        <f aca="false">X23</f>
        <v>0.00017</v>
      </c>
      <c r="H23" s="181"/>
      <c r="I23" s="181"/>
      <c r="J23" s="181"/>
      <c r="K23" s="182"/>
      <c r="L23" s="183" t="n">
        <f aca="false">AD23</f>
        <v>0.00014</v>
      </c>
      <c r="M23" s="186"/>
      <c r="N23" s="187" t="n">
        <f aca="false">AA23</f>
        <v>0</v>
      </c>
      <c r="O23" s="188" t="n">
        <f aca="false">Y23</f>
        <v>0.00032</v>
      </c>
      <c r="P23" s="189" t="n">
        <f aca="false">AG23</f>
        <v>0</v>
      </c>
      <c r="Q23" s="188" t="n">
        <f aca="false">AE23</f>
        <v>0.00032</v>
      </c>
      <c r="R23" s="201"/>
      <c r="S23" s="201"/>
      <c r="T23" s="160"/>
      <c r="U23" s="160"/>
      <c r="V23" s="190" t="n">
        <f aca="false">ROWS($B$6:B23)</f>
        <v>18</v>
      </c>
      <c r="W23" s="191" t="n">
        <f aca="false" t="array" ref="W23:W23">IFERROR(AVERAGE(IF(C23:F23&gt;1,C23:F23)),0)</f>
        <v>0</v>
      </c>
      <c r="X23" s="192" t="n">
        <f aca="false" t="array" ref="X23:X23">W23+(COUNTIFS($W$6:$W23,W23)-1)*0.00001</f>
        <v>0.00017</v>
      </c>
      <c r="Y23" s="193" t="n">
        <f aca="false">LARGE($G$6:$G$55,V23)</f>
        <v>0.00032</v>
      </c>
      <c r="Z23" s="194" t="n">
        <f aca="false">IF(Y23&lt;1,0,MATCH(Y23,$X$6:$X$55,0))</f>
        <v>0</v>
      </c>
      <c r="AA23" s="195" t="n">
        <f aca="false">INDEX($B$6:$B$55,Z23,1)</f>
        <v>0</v>
      </c>
      <c r="AB23" s="200"/>
      <c r="AC23" s="197" t="n">
        <f aca="false" t="array" ref="AC23:AC23">IFERROR(AVERAGE(IF(H23:K23&gt;1,H23:K23)),0)</f>
        <v>0</v>
      </c>
      <c r="AD23" s="198" t="n">
        <f aca="false" t="array" ref="AD23:AD23">AC23+(COUNTIFS($AC$6:$AC23,AC23)-1)*0.00001</f>
        <v>0.00014</v>
      </c>
      <c r="AE23" s="199" t="n">
        <f aca="false">LARGE($AD$6:$AD$55,V23)</f>
        <v>0.00032</v>
      </c>
      <c r="AF23" s="194" t="n">
        <f aca="false">IF(AE23&lt;1,0,MATCH(AE23,$AD$6:$AD$55,0))</f>
        <v>0</v>
      </c>
      <c r="AG23" s="195" t="n">
        <f aca="false">INDEX($B$6:$B$55,AF23,1)</f>
        <v>0</v>
      </c>
      <c r="AH23" s="160"/>
    </row>
    <row r="24" customFormat="false" ht="15" hidden="false" customHeight="true" outlineLevel="0" collapsed="false">
      <c r="A24" s="53" t="n">
        <v>19</v>
      </c>
      <c r="B24" s="112" t="n">
        <f aca="false" t="array" ref="B24:B24">INDEX(CV1SF,$A24,1)</f>
        <v>0</v>
      </c>
      <c r="C24" s="181"/>
      <c r="D24" s="181"/>
      <c r="E24" s="181"/>
      <c r="F24" s="182"/>
      <c r="G24" s="183" t="n">
        <f aca="false">X24</f>
        <v>0.00018</v>
      </c>
      <c r="H24" s="181"/>
      <c r="I24" s="181"/>
      <c r="J24" s="181"/>
      <c r="K24" s="182"/>
      <c r="L24" s="183" t="n">
        <f aca="false">AD24</f>
        <v>0.00015</v>
      </c>
      <c r="M24" s="186"/>
      <c r="N24" s="187" t="n">
        <f aca="false">AA24</f>
        <v>0</v>
      </c>
      <c r="O24" s="188" t="n">
        <f aca="false">Y24</f>
        <v>0.00031</v>
      </c>
      <c r="P24" s="189" t="n">
        <f aca="false">AG24</f>
        <v>0</v>
      </c>
      <c r="Q24" s="188" t="n">
        <f aca="false">AE24</f>
        <v>0.00031</v>
      </c>
      <c r="R24" s="201"/>
      <c r="S24" s="201"/>
      <c r="T24" s="160"/>
      <c r="U24" s="160"/>
      <c r="V24" s="190" t="n">
        <f aca="false">ROWS($B$6:B24)</f>
        <v>19</v>
      </c>
      <c r="W24" s="191" t="n">
        <f aca="false" t="array" ref="W24:W24">IFERROR(AVERAGE(IF(C24:F24&gt;1,C24:F24)),0)</f>
        <v>0</v>
      </c>
      <c r="X24" s="192" t="n">
        <f aca="false" t="array" ref="X24:X24">W24+(COUNTIFS($W$6:$W24,W24)-1)*0.00001</f>
        <v>0.00018</v>
      </c>
      <c r="Y24" s="193" t="n">
        <f aca="false">LARGE($G$6:$G$55,V24)</f>
        <v>0.00031</v>
      </c>
      <c r="Z24" s="194" t="n">
        <f aca="false">IF(Y24&lt;1,0,MATCH(Y24,$X$6:$X$55,0))</f>
        <v>0</v>
      </c>
      <c r="AA24" s="195" t="n">
        <f aca="false">INDEX($B$6:$B$55,Z24,1)</f>
        <v>0</v>
      </c>
      <c r="AB24" s="200"/>
      <c r="AC24" s="197" t="n">
        <f aca="false" t="array" ref="AC24:AC24">IFERROR(AVERAGE(IF(H24:K24&gt;1,H24:K24)),0)</f>
        <v>0</v>
      </c>
      <c r="AD24" s="198" t="n">
        <f aca="false" t="array" ref="AD24:AD24">AC24+(COUNTIFS($AC$6:$AC24,AC24)-1)*0.00001</f>
        <v>0.00015</v>
      </c>
      <c r="AE24" s="199" t="n">
        <f aca="false">LARGE($AD$6:$AD$55,V24)</f>
        <v>0.00031</v>
      </c>
      <c r="AF24" s="194" t="n">
        <f aca="false">IF(AE24&lt;1,0,MATCH(AE24,$AD$6:$AD$55,0))</f>
        <v>0</v>
      </c>
      <c r="AG24" s="195" t="n">
        <f aca="false">INDEX($B$6:$B$55,AF24,1)</f>
        <v>0</v>
      </c>
      <c r="AH24" s="160"/>
    </row>
    <row r="25" customFormat="false" ht="15" hidden="false" customHeight="true" outlineLevel="0" collapsed="false">
      <c r="A25" s="53" t="n">
        <v>20</v>
      </c>
      <c r="B25" s="112" t="n">
        <f aca="false" t="array" ref="B25:B25">INDEX(CV1SF,$A25,1)</f>
        <v>0</v>
      </c>
      <c r="C25" s="181"/>
      <c r="D25" s="181"/>
      <c r="E25" s="181"/>
      <c r="F25" s="182"/>
      <c r="G25" s="183" t="n">
        <f aca="false">X25</f>
        <v>0.00019</v>
      </c>
      <c r="H25" s="181"/>
      <c r="I25" s="181"/>
      <c r="J25" s="181"/>
      <c r="K25" s="182"/>
      <c r="L25" s="183" t="n">
        <f aca="false">AD25</f>
        <v>0.00016</v>
      </c>
      <c r="M25" s="186"/>
      <c r="N25" s="187" t="n">
        <f aca="false">AA25</f>
        <v>0</v>
      </c>
      <c r="O25" s="188" t="n">
        <f aca="false">Y25</f>
        <v>0.0003</v>
      </c>
      <c r="P25" s="189" t="n">
        <f aca="false">AG25</f>
        <v>0</v>
      </c>
      <c r="Q25" s="188" t="n">
        <f aca="false">AE25</f>
        <v>0.0003</v>
      </c>
      <c r="R25" s="201"/>
      <c r="S25" s="201"/>
      <c r="T25" s="160"/>
      <c r="U25" s="160"/>
      <c r="V25" s="190" t="n">
        <f aca="false">ROWS($B$6:B25)</f>
        <v>20</v>
      </c>
      <c r="W25" s="191" t="n">
        <f aca="false" t="array" ref="W25:W25">IFERROR(AVERAGE(IF(C25:F25&gt;1,C25:F25)),0)</f>
        <v>0</v>
      </c>
      <c r="X25" s="192" t="n">
        <f aca="false" t="array" ref="X25:X25">W25+(COUNTIFS($W$6:$W25,W25)-1)*0.00001</f>
        <v>0.00019</v>
      </c>
      <c r="Y25" s="193" t="n">
        <f aca="false">LARGE($G$6:$G$55,V25)</f>
        <v>0.0003</v>
      </c>
      <c r="Z25" s="194" t="n">
        <f aca="false">IF(Y25&lt;1,0,MATCH(Y25,$X$6:$X$55,0))</f>
        <v>0</v>
      </c>
      <c r="AA25" s="195" t="n">
        <f aca="false">INDEX($B$6:$B$55,Z25,1)</f>
        <v>0</v>
      </c>
      <c r="AB25" s="200"/>
      <c r="AC25" s="197" t="n">
        <f aca="false" t="array" ref="AC25:AC25">IFERROR(AVERAGE(IF(H25:K25&gt;1,H25:K25)),0)</f>
        <v>0</v>
      </c>
      <c r="AD25" s="198" t="n">
        <f aca="false" t="array" ref="AD25:AD25">AC25+(COUNTIFS($AC$6:$AC25,AC25)-1)*0.00001</f>
        <v>0.00016</v>
      </c>
      <c r="AE25" s="199" t="n">
        <f aca="false">LARGE($AD$6:$AD$55,V25)</f>
        <v>0.0003</v>
      </c>
      <c r="AF25" s="194" t="n">
        <f aca="false">IF(AE25&lt;1,0,MATCH(AE25,$AD$6:$AD$55,0))</f>
        <v>0</v>
      </c>
      <c r="AG25" s="195" t="n">
        <f aca="false">INDEX($B$6:$B$55,AF25,1)</f>
        <v>0</v>
      </c>
      <c r="AH25" s="160"/>
    </row>
    <row r="26" customFormat="false" ht="15" hidden="false" customHeight="true" outlineLevel="0" collapsed="false">
      <c r="A26" s="53" t="n">
        <v>21</v>
      </c>
      <c r="B26" s="112" t="n">
        <f aca="false" t="array" ref="B26:B26">INDEX(CV1SF,$A26,1)</f>
        <v>0</v>
      </c>
      <c r="C26" s="181"/>
      <c r="D26" s="181"/>
      <c r="E26" s="181"/>
      <c r="F26" s="182"/>
      <c r="G26" s="183" t="n">
        <f aca="false">X26</f>
        <v>0.0002</v>
      </c>
      <c r="H26" s="181"/>
      <c r="I26" s="181"/>
      <c r="J26" s="181"/>
      <c r="K26" s="182"/>
      <c r="L26" s="183" t="n">
        <f aca="false">AD26</f>
        <v>0.00017</v>
      </c>
      <c r="M26" s="186"/>
      <c r="N26" s="187" t="n">
        <f aca="false">AA26</f>
        <v>0</v>
      </c>
      <c r="O26" s="188" t="n">
        <f aca="false">Y26</f>
        <v>0.00029</v>
      </c>
      <c r="P26" s="189" t="n">
        <f aca="false">AG26</f>
        <v>0</v>
      </c>
      <c r="Q26" s="188" t="n">
        <f aca="false">AE26</f>
        <v>0.00029</v>
      </c>
      <c r="R26" s="201"/>
      <c r="S26" s="201"/>
      <c r="T26" s="160"/>
      <c r="U26" s="160"/>
      <c r="V26" s="190" t="n">
        <f aca="false">ROWS($B$6:B26)</f>
        <v>21</v>
      </c>
      <c r="W26" s="191" t="n">
        <f aca="false" t="array" ref="W26:W26">IFERROR(AVERAGE(IF(C26:F26&gt;1,C26:F26)),0)</f>
        <v>0</v>
      </c>
      <c r="X26" s="192" t="n">
        <f aca="false" t="array" ref="X26:X26">W26+(COUNTIFS($W$6:$W26,W26)-1)*0.00001</f>
        <v>0.0002</v>
      </c>
      <c r="Y26" s="193" t="n">
        <f aca="false">LARGE($G$6:$G$55,V26)</f>
        <v>0.00029</v>
      </c>
      <c r="Z26" s="194" t="n">
        <f aca="false">IF(Y26&lt;1,0,MATCH(Y26,$X$6:$X$55,0))</f>
        <v>0</v>
      </c>
      <c r="AA26" s="195" t="n">
        <f aca="false">INDEX($B$6:$B$55,Z26,1)</f>
        <v>0</v>
      </c>
      <c r="AB26" s="200"/>
      <c r="AC26" s="197" t="n">
        <f aca="false" t="array" ref="AC26:AC26">IFERROR(AVERAGE(IF(H26:K26&gt;1,H26:K26)),0)</f>
        <v>0</v>
      </c>
      <c r="AD26" s="198" t="n">
        <f aca="false" t="array" ref="AD26:AD26">AC26+(COUNTIFS($AC$6:$AC26,AC26)-1)*0.00001</f>
        <v>0.00017</v>
      </c>
      <c r="AE26" s="199" t="n">
        <f aca="false">LARGE($AD$6:$AD$55,V26)</f>
        <v>0.00029</v>
      </c>
      <c r="AF26" s="194" t="n">
        <f aca="false">IF(AE26&lt;1,0,MATCH(AE26,$AD$6:$AD$55,0))</f>
        <v>0</v>
      </c>
      <c r="AG26" s="195" t="n">
        <f aca="false">INDEX($B$6:$B$55,AF26,1)</f>
        <v>0</v>
      </c>
      <c r="AH26" s="160"/>
    </row>
    <row r="27" customFormat="false" ht="15" hidden="false" customHeight="true" outlineLevel="0" collapsed="false">
      <c r="A27" s="53" t="n">
        <v>22</v>
      </c>
      <c r="B27" s="112" t="n">
        <f aca="false" t="array" ref="B27:B27">INDEX(CV1SF,$A27,1)</f>
        <v>0</v>
      </c>
      <c r="C27" s="181"/>
      <c r="D27" s="181"/>
      <c r="E27" s="181"/>
      <c r="F27" s="182"/>
      <c r="G27" s="183" t="n">
        <f aca="false">X27</f>
        <v>0.00021</v>
      </c>
      <c r="H27" s="181"/>
      <c r="I27" s="181"/>
      <c r="J27" s="181"/>
      <c r="K27" s="182"/>
      <c r="L27" s="183" t="n">
        <f aca="false">AD27</f>
        <v>0.00018</v>
      </c>
      <c r="M27" s="186"/>
      <c r="N27" s="187" t="n">
        <f aca="false">AA27</f>
        <v>0</v>
      </c>
      <c r="O27" s="188" t="n">
        <f aca="false">Y27</f>
        <v>0.00028</v>
      </c>
      <c r="P27" s="189" t="n">
        <f aca="false">AG27</f>
        <v>0</v>
      </c>
      <c r="Q27" s="188" t="n">
        <f aca="false">AE27</f>
        <v>0.00028</v>
      </c>
      <c r="R27" s="201"/>
      <c r="S27" s="201"/>
      <c r="T27" s="160"/>
      <c r="U27" s="160"/>
      <c r="V27" s="190" t="n">
        <f aca="false">ROWS($B$6:B27)</f>
        <v>22</v>
      </c>
      <c r="W27" s="191" t="n">
        <f aca="false" t="array" ref="W27:W27">IFERROR(AVERAGE(IF(C27:F27&gt;1,C27:F27)),0)</f>
        <v>0</v>
      </c>
      <c r="X27" s="192" t="n">
        <f aca="false" t="array" ref="X27:X27">W27+(COUNTIFS($W$6:$W27,W27)-1)*0.00001</f>
        <v>0.00021</v>
      </c>
      <c r="Y27" s="193" t="n">
        <f aca="false">LARGE($G$6:$G$55,V27)</f>
        <v>0.00028</v>
      </c>
      <c r="Z27" s="194" t="n">
        <f aca="false">IF(Y27&lt;1,0,MATCH(Y27,$X$6:$X$55,0))</f>
        <v>0</v>
      </c>
      <c r="AA27" s="195" t="n">
        <f aca="false">INDEX($B$6:$B$55,Z27,1)</f>
        <v>0</v>
      </c>
      <c r="AB27" s="200"/>
      <c r="AC27" s="197" t="n">
        <f aca="false" t="array" ref="AC27:AC27">IFERROR(AVERAGE(IF(H27:K27&gt;1,H27:K27)),0)</f>
        <v>0</v>
      </c>
      <c r="AD27" s="198" t="n">
        <f aca="false" t="array" ref="AD27:AD27">AC27+(COUNTIFS($AC$6:$AC27,AC27)-1)*0.00001</f>
        <v>0.00018</v>
      </c>
      <c r="AE27" s="199" t="n">
        <f aca="false">LARGE($AD$6:$AD$55,V27)</f>
        <v>0.00028</v>
      </c>
      <c r="AF27" s="194" t="n">
        <f aca="false">IF(AE27&lt;1,0,MATCH(AE27,$AD$6:$AD$55,0))</f>
        <v>0</v>
      </c>
      <c r="AG27" s="195" t="n">
        <f aca="false">INDEX($B$6:$B$55,AF27,1)</f>
        <v>0</v>
      </c>
      <c r="AH27" s="160"/>
    </row>
    <row r="28" customFormat="false" ht="15" hidden="false" customHeight="true" outlineLevel="0" collapsed="false">
      <c r="A28" s="53" t="n">
        <v>23</v>
      </c>
      <c r="B28" s="112" t="n">
        <f aca="false" t="array" ref="B28:B28">INDEX(CV1SF,$A28,1)</f>
        <v>0</v>
      </c>
      <c r="C28" s="181"/>
      <c r="D28" s="181"/>
      <c r="E28" s="181"/>
      <c r="F28" s="182"/>
      <c r="G28" s="183" t="n">
        <f aca="false">X28</f>
        <v>0.00022</v>
      </c>
      <c r="H28" s="181"/>
      <c r="I28" s="181"/>
      <c r="J28" s="181"/>
      <c r="K28" s="182"/>
      <c r="L28" s="183" t="n">
        <f aca="false">AD28</f>
        <v>0.00019</v>
      </c>
      <c r="M28" s="186"/>
      <c r="N28" s="187" t="n">
        <f aca="false">AA28</f>
        <v>0</v>
      </c>
      <c r="O28" s="188" t="n">
        <f aca="false">Y28</f>
        <v>0.00027</v>
      </c>
      <c r="P28" s="189" t="n">
        <f aca="false">AG28</f>
        <v>0</v>
      </c>
      <c r="Q28" s="188" t="n">
        <f aca="false">AE28</f>
        <v>0.00027</v>
      </c>
      <c r="R28" s="201"/>
      <c r="S28" s="201"/>
      <c r="T28" s="160"/>
      <c r="U28" s="160"/>
      <c r="V28" s="190" t="n">
        <f aca="false">ROWS($B$6:B28)</f>
        <v>23</v>
      </c>
      <c r="W28" s="191" t="n">
        <f aca="false" t="array" ref="W28:W28">IFERROR(AVERAGE(IF(C28:F28&gt;1,C28:F28)),0)</f>
        <v>0</v>
      </c>
      <c r="X28" s="192" t="n">
        <f aca="false" t="array" ref="X28:X28">W28+(COUNTIFS($W$6:$W28,W28)-1)*0.00001</f>
        <v>0.00022</v>
      </c>
      <c r="Y28" s="193" t="n">
        <f aca="false">LARGE($G$6:$G$55,V28)</f>
        <v>0.00027</v>
      </c>
      <c r="Z28" s="194" t="n">
        <f aca="false">IF(Y28&lt;1,0,MATCH(Y28,$X$6:$X$55,0))</f>
        <v>0</v>
      </c>
      <c r="AA28" s="195" t="n">
        <f aca="false">INDEX($B$6:$B$55,Z28,1)</f>
        <v>0</v>
      </c>
      <c r="AB28" s="200"/>
      <c r="AC28" s="197" t="n">
        <f aca="false" t="array" ref="AC28:AC28">IFERROR(AVERAGE(IF(H28:K28&gt;1,H28:K28)),0)</f>
        <v>0</v>
      </c>
      <c r="AD28" s="198" t="n">
        <f aca="false" t="array" ref="AD28:AD28">AC28+(COUNTIFS($AC$6:$AC28,AC28)-1)*0.00001</f>
        <v>0.00019</v>
      </c>
      <c r="AE28" s="199" t="n">
        <f aca="false">LARGE($AD$6:$AD$55,V28)</f>
        <v>0.00027</v>
      </c>
      <c r="AF28" s="194" t="n">
        <f aca="false">IF(AE28&lt;1,0,MATCH(AE28,$AD$6:$AD$55,0))</f>
        <v>0</v>
      </c>
      <c r="AG28" s="195" t="n">
        <f aca="false">INDEX($B$6:$B$55,AF28,1)</f>
        <v>0</v>
      </c>
      <c r="AH28" s="160"/>
    </row>
    <row r="29" customFormat="false" ht="15" hidden="false" customHeight="true" outlineLevel="0" collapsed="false">
      <c r="A29" s="53" t="n">
        <v>24</v>
      </c>
      <c r="B29" s="112" t="n">
        <f aca="false" t="array" ref="B29:B29">INDEX(CV1SF,$A29,1)</f>
        <v>0</v>
      </c>
      <c r="C29" s="181"/>
      <c r="D29" s="181"/>
      <c r="E29" s="181"/>
      <c r="F29" s="182"/>
      <c r="G29" s="183" t="n">
        <f aca="false">X29</f>
        <v>0.00023</v>
      </c>
      <c r="H29" s="181"/>
      <c r="I29" s="181"/>
      <c r="J29" s="181"/>
      <c r="K29" s="182"/>
      <c r="L29" s="183" t="n">
        <f aca="false">AD29</f>
        <v>0.0002</v>
      </c>
      <c r="M29" s="186"/>
      <c r="N29" s="187" t="n">
        <f aca="false">AA29</f>
        <v>0</v>
      </c>
      <c r="O29" s="188" t="n">
        <f aca="false">Y29</f>
        <v>0.00026</v>
      </c>
      <c r="P29" s="189" t="n">
        <f aca="false">AG29</f>
        <v>0</v>
      </c>
      <c r="Q29" s="188" t="n">
        <f aca="false">AE29</f>
        <v>0.00026</v>
      </c>
      <c r="R29" s="201"/>
      <c r="S29" s="201"/>
      <c r="T29" s="160"/>
      <c r="U29" s="160"/>
      <c r="V29" s="190" t="n">
        <f aca="false">ROWS($B$6:B29)</f>
        <v>24</v>
      </c>
      <c r="W29" s="191" t="n">
        <f aca="false" t="array" ref="W29:W29">IFERROR(AVERAGE(IF(C29:F29&gt;1,C29:F29)),0)</f>
        <v>0</v>
      </c>
      <c r="X29" s="192" t="n">
        <f aca="false" t="array" ref="X29:X29">W29+(COUNTIFS($W$6:$W29,W29)-1)*0.00001</f>
        <v>0.00023</v>
      </c>
      <c r="Y29" s="193" t="n">
        <f aca="false">LARGE($G$6:$G$55,V29)</f>
        <v>0.00026</v>
      </c>
      <c r="Z29" s="194" t="n">
        <f aca="false">IF(Y29&lt;1,0,MATCH(Y29,$X$6:$X$55,0))</f>
        <v>0</v>
      </c>
      <c r="AA29" s="195" t="n">
        <f aca="false">INDEX($B$6:$B$55,Z29,1)</f>
        <v>0</v>
      </c>
      <c r="AB29" s="200"/>
      <c r="AC29" s="197" t="n">
        <f aca="false" t="array" ref="AC29:AC29">IFERROR(AVERAGE(IF(H29:K29&gt;1,H29:K29)),0)</f>
        <v>0</v>
      </c>
      <c r="AD29" s="198" t="n">
        <f aca="false" t="array" ref="AD29:AD29">AC29+(COUNTIFS($AC$6:$AC29,AC29)-1)*0.00001</f>
        <v>0.0002</v>
      </c>
      <c r="AE29" s="199" t="n">
        <f aca="false">LARGE($AD$6:$AD$55,V29)</f>
        <v>0.00026</v>
      </c>
      <c r="AF29" s="194" t="n">
        <f aca="false">IF(AE29&lt;1,0,MATCH(AE29,$AD$6:$AD$55,0))</f>
        <v>0</v>
      </c>
      <c r="AG29" s="195" t="n">
        <f aca="false">INDEX($B$6:$B$55,AF29,1)</f>
        <v>0</v>
      </c>
      <c r="AH29" s="160"/>
    </row>
    <row r="30" customFormat="false" ht="15" hidden="false" customHeight="true" outlineLevel="0" collapsed="false">
      <c r="A30" s="53" t="n">
        <v>25</v>
      </c>
      <c r="B30" s="112" t="n">
        <f aca="false" t="array" ref="B30:B30">INDEX(CV1SF,$A30,1)</f>
        <v>0</v>
      </c>
      <c r="C30" s="181"/>
      <c r="D30" s="181"/>
      <c r="E30" s="181"/>
      <c r="F30" s="182"/>
      <c r="G30" s="183" t="n">
        <f aca="false">X30</f>
        <v>0.00024</v>
      </c>
      <c r="H30" s="181"/>
      <c r="I30" s="181"/>
      <c r="J30" s="181"/>
      <c r="K30" s="182"/>
      <c r="L30" s="183" t="n">
        <f aca="false">AD30</f>
        <v>0.00021</v>
      </c>
      <c r="M30" s="94"/>
      <c r="N30" s="187" t="n">
        <f aca="false">AA30</f>
        <v>0</v>
      </c>
      <c r="O30" s="188" t="n">
        <f aca="false">Y30</f>
        <v>0.00025</v>
      </c>
      <c r="P30" s="189" t="n">
        <f aca="false">AG30</f>
        <v>0</v>
      </c>
      <c r="Q30" s="188" t="n">
        <f aca="false">AE30</f>
        <v>0.00025</v>
      </c>
      <c r="R30" s="201"/>
      <c r="S30" s="201"/>
      <c r="T30" s="160"/>
      <c r="U30" s="160"/>
      <c r="V30" s="190" t="n">
        <f aca="false">ROWS($B$6:B30)</f>
        <v>25</v>
      </c>
      <c r="W30" s="191" t="n">
        <f aca="false" t="array" ref="W30:W30">IFERROR(AVERAGE(IF(C30:F30&gt;1,C30:F30)),0)</f>
        <v>0</v>
      </c>
      <c r="X30" s="192" t="n">
        <f aca="false" t="array" ref="X30:X30">W30+(COUNTIFS($W$6:$W30,W30)-1)*0.00001</f>
        <v>0.00024</v>
      </c>
      <c r="Y30" s="193" t="n">
        <f aca="false">LARGE($G$6:$G$55,V30)</f>
        <v>0.00025</v>
      </c>
      <c r="Z30" s="194" t="n">
        <f aca="false">IF(Y30&lt;1,0,MATCH(Y30,$X$6:$X$55,0))</f>
        <v>0</v>
      </c>
      <c r="AA30" s="195" t="n">
        <f aca="false">INDEX($B$6:$B$55,Z30,1)</f>
        <v>0</v>
      </c>
      <c r="AB30" s="200"/>
      <c r="AC30" s="197" t="n">
        <f aca="false" t="array" ref="AC30:AC30">IFERROR(AVERAGE(IF(H30:K30&gt;1,H30:K30)),0)</f>
        <v>0</v>
      </c>
      <c r="AD30" s="198" t="n">
        <f aca="false" t="array" ref="AD30:AD30">AC30+(COUNTIFS($AC$6:$AC30,AC30)-1)*0.00001</f>
        <v>0.00021</v>
      </c>
      <c r="AE30" s="199" t="n">
        <f aca="false">LARGE($AD$6:$AD$55,V30)</f>
        <v>0.00025</v>
      </c>
      <c r="AF30" s="194" t="n">
        <f aca="false">IF(AE30&lt;1,0,MATCH(AE30,$AD$6:$AD$55,0))</f>
        <v>0</v>
      </c>
      <c r="AG30" s="195" t="n">
        <f aca="false">INDEX($B$6:$B$55,AF30,1)</f>
        <v>0</v>
      </c>
      <c r="AH30" s="160"/>
    </row>
    <row r="31" customFormat="false" ht="15" hidden="false" customHeight="true" outlineLevel="0" collapsed="false">
      <c r="A31" s="53" t="n">
        <v>26</v>
      </c>
      <c r="B31" s="112" t="n">
        <f aca="false" t="array" ref="B31:B31">INDEX(CV1SF,$A31,1)</f>
        <v>0</v>
      </c>
      <c r="C31" s="181"/>
      <c r="D31" s="181"/>
      <c r="E31" s="181"/>
      <c r="F31" s="182"/>
      <c r="G31" s="183" t="n">
        <f aca="false">X31</f>
        <v>0.00025</v>
      </c>
      <c r="H31" s="181"/>
      <c r="I31" s="181"/>
      <c r="J31" s="181"/>
      <c r="K31" s="182"/>
      <c r="L31" s="183" t="n">
        <f aca="false">AD31</f>
        <v>0.00022</v>
      </c>
      <c r="M31" s="186"/>
      <c r="N31" s="187" t="n">
        <f aca="false">AA31</f>
        <v>0</v>
      </c>
      <c r="O31" s="188" t="n">
        <f aca="false">Y31</f>
        <v>0.00024</v>
      </c>
      <c r="P31" s="189" t="n">
        <f aca="false">AG31</f>
        <v>0</v>
      </c>
      <c r="Q31" s="188" t="n">
        <f aca="false">AE31</f>
        <v>0.00024</v>
      </c>
      <c r="R31" s="201"/>
      <c r="S31" s="201"/>
      <c r="T31" s="160"/>
      <c r="U31" s="160"/>
      <c r="V31" s="190" t="n">
        <f aca="false">ROWS($B$6:B31)</f>
        <v>26</v>
      </c>
      <c r="W31" s="191" t="n">
        <f aca="false" t="array" ref="W31:W31">IFERROR(AVERAGE(IF(C31:F31&gt;1,C31:F31)),0)</f>
        <v>0</v>
      </c>
      <c r="X31" s="192" t="n">
        <f aca="false" t="array" ref="X31:X31">W31+(COUNTIFS($W$6:$W31,W31)-1)*0.00001</f>
        <v>0.00025</v>
      </c>
      <c r="Y31" s="193" t="n">
        <f aca="false">LARGE($G$6:$G$55,V31)</f>
        <v>0.00024</v>
      </c>
      <c r="Z31" s="194" t="n">
        <f aca="false">IF(Y31&lt;1,0,MATCH(Y31,$X$6:$X$55,0))</f>
        <v>0</v>
      </c>
      <c r="AA31" s="195" t="n">
        <f aca="false">INDEX($B$6:$B$55,Z31,1)</f>
        <v>0</v>
      </c>
      <c r="AB31" s="200"/>
      <c r="AC31" s="197" t="n">
        <f aca="false" t="array" ref="AC31:AC31">IFERROR(AVERAGE(IF(H31:K31&gt;1,H31:K31)),0)</f>
        <v>0</v>
      </c>
      <c r="AD31" s="198" t="n">
        <f aca="false" t="array" ref="AD31:AD31">AC31+(COUNTIFS($AC$6:$AC31,AC31)-1)*0.00001</f>
        <v>0.00022</v>
      </c>
      <c r="AE31" s="199" t="n">
        <f aca="false">LARGE($AD$6:$AD$55,V31)</f>
        <v>0.00024</v>
      </c>
      <c r="AF31" s="194" t="n">
        <f aca="false">IF(AE31&lt;1,0,MATCH(AE31,$AD$6:$AD$55,0))</f>
        <v>0</v>
      </c>
      <c r="AG31" s="195" t="n">
        <f aca="false">INDEX($B$6:$B$55,AF31,1)</f>
        <v>0</v>
      </c>
      <c r="AH31" s="160"/>
    </row>
    <row r="32" customFormat="false" ht="15" hidden="false" customHeight="true" outlineLevel="0" collapsed="false">
      <c r="A32" s="53" t="n">
        <v>27</v>
      </c>
      <c r="B32" s="112" t="n">
        <f aca="false" t="array" ref="B32:B32">INDEX(CV1SF,$A32,1)</f>
        <v>0</v>
      </c>
      <c r="C32" s="181"/>
      <c r="D32" s="181"/>
      <c r="E32" s="181"/>
      <c r="F32" s="182"/>
      <c r="G32" s="183" t="n">
        <f aca="false">X32</f>
        <v>0.00026</v>
      </c>
      <c r="H32" s="181"/>
      <c r="I32" s="181"/>
      <c r="J32" s="181"/>
      <c r="K32" s="182"/>
      <c r="L32" s="183" t="n">
        <f aca="false">AD32</f>
        <v>0.00023</v>
      </c>
      <c r="M32" s="186"/>
      <c r="N32" s="187" t="n">
        <f aca="false">AA32</f>
        <v>0</v>
      </c>
      <c r="O32" s="188" t="n">
        <f aca="false">Y32</f>
        <v>0.00023</v>
      </c>
      <c r="P32" s="189" t="n">
        <f aca="false">AG32</f>
        <v>0</v>
      </c>
      <c r="Q32" s="188" t="n">
        <f aca="false">AE32</f>
        <v>0.00023</v>
      </c>
      <c r="R32" s="201"/>
      <c r="S32" s="201"/>
      <c r="T32" s="160"/>
      <c r="U32" s="160"/>
      <c r="V32" s="190" t="n">
        <f aca="false">ROWS($B$6:B32)</f>
        <v>27</v>
      </c>
      <c r="W32" s="191" t="n">
        <f aca="false" t="array" ref="W32:W32">IFERROR(AVERAGE(IF(C32:F32&gt;1,C32:F32)),0)</f>
        <v>0</v>
      </c>
      <c r="X32" s="192" t="n">
        <f aca="false" t="array" ref="X32:X32">W32+(COUNTIFS($W$6:$W32,W32)-1)*0.00001</f>
        <v>0.00026</v>
      </c>
      <c r="Y32" s="193" t="n">
        <f aca="false">LARGE($G$6:$G$55,V32)</f>
        <v>0.00023</v>
      </c>
      <c r="Z32" s="194" t="n">
        <f aca="false">IF(Y32&lt;1,0,MATCH(Y32,$X$6:$X$55,0))</f>
        <v>0</v>
      </c>
      <c r="AA32" s="195" t="n">
        <f aca="false">INDEX($B$6:$B$55,Z32,1)</f>
        <v>0</v>
      </c>
      <c r="AB32" s="200"/>
      <c r="AC32" s="197" t="n">
        <f aca="false" t="array" ref="AC32:AC32">IFERROR(AVERAGE(IF(H32:K32&gt;1,H32:K32)),0)</f>
        <v>0</v>
      </c>
      <c r="AD32" s="198" t="n">
        <f aca="false" t="array" ref="AD32:AD32">AC32+(COUNTIFS($AC$6:$AC32,AC32)-1)*0.00001</f>
        <v>0.00023</v>
      </c>
      <c r="AE32" s="199" t="n">
        <f aca="false">LARGE($AD$6:$AD$55,V32)</f>
        <v>0.00023</v>
      </c>
      <c r="AF32" s="194" t="n">
        <f aca="false">IF(AE32&lt;1,0,MATCH(AE32,$AD$6:$AD$55,0))</f>
        <v>0</v>
      </c>
      <c r="AG32" s="195" t="n">
        <f aca="false">INDEX($B$6:$B$55,AF32,1)</f>
        <v>0</v>
      </c>
      <c r="AH32" s="160"/>
    </row>
    <row r="33" customFormat="false" ht="15" hidden="false" customHeight="true" outlineLevel="0" collapsed="false">
      <c r="A33" s="53" t="n">
        <v>28</v>
      </c>
      <c r="B33" s="112" t="n">
        <f aca="false" t="array" ref="B33:B33">INDEX(CV1SF,$A33,1)</f>
        <v>0</v>
      </c>
      <c r="C33" s="181"/>
      <c r="D33" s="181"/>
      <c r="E33" s="181"/>
      <c r="F33" s="182"/>
      <c r="G33" s="183" t="n">
        <f aca="false">X33</f>
        <v>0.00027</v>
      </c>
      <c r="H33" s="181"/>
      <c r="I33" s="181"/>
      <c r="J33" s="181"/>
      <c r="K33" s="182"/>
      <c r="L33" s="183" t="n">
        <f aca="false">AD33</f>
        <v>0.00024</v>
      </c>
      <c r="M33" s="186"/>
      <c r="N33" s="187" t="n">
        <f aca="false">AA33</f>
        <v>0</v>
      </c>
      <c r="O33" s="188" t="n">
        <f aca="false">Y33</f>
        <v>0.00022</v>
      </c>
      <c r="P33" s="189" t="n">
        <f aca="false">AG33</f>
        <v>0</v>
      </c>
      <c r="Q33" s="188" t="n">
        <f aca="false">AE33</f>
        <v>0.00022</v>
      </c>
      <c r="R33" s="201"/>
      <c r="S33" s="201"/>
      <c r="T33" s="160"/>
      <c r="U33" s="160"/>
      <c r="V33" s="190" t="n">
        <f aca="false">ROWS($B$6:B33)</f>
        <v>28</v>
      </c>
      <c r="W33" s="191" t="n">
        <f aca="false" t="array" ref="W33:W33">IFERROR(AVERAGE(IF(C33:F33&gt;1,C33:F33)),0)</f>
        <v>0</v>
      </c>
      <c r="X33" s="192" t="n">
        <f aca="false" t="array" ref="X33:X33">W33+(COUNTIFS($W$6:$W33,W33)-1)*0.00001</f>
        <v>0.00027</v>
      </c>
      <c r="Y33" s="193" t="n">
        <f aca="false">LARGE($G$6:$G$55,V33)</f>
        <v>0.00022</v>
      </c>
      <c r="Z33" s="194" t="n">
        <f aca="false">IF(Y33&lt;1,0,MATCH(Y33,$X$6:$X$55,0))</f>
        <v>0</v>
      </c>
      <c r="AA33" s="195" t="n">
        <f aca="false">INDEX($B$6:$B$55,Z33,1)</f>
        <v>0</v>
      </c>
      <c r="AB33" s="200"/>
      <c r="AC33" s="197" t="n">
        <f aca="false" t="array" ref="AC33:AC33">IFERROR(AVERAGE(IF(H33:K33&gt;1,H33:K33)),0)</f>
        <v>0</v>
      </c>
      <c r="AD33" s="198" t="n">
        <f aca="false" t="array" ref="AD33:AD33">AC33+(COUNTIFS($AC$6:$AC33,AC33)-1)*0.00001</f>
        <v>0.00024</v>
      </c>
      <c r="AE33" s="199" t="n">
        <f aca="false">LARGE($AD$6:$AD$55,V33)</f>
        <v>0.00022</v>
      </c>
      <c r="AF33" s="194" t="n">
        <f aca="false">IF(AE33&lt;1,0,MATCH(AE33,$AD$6:$AD$55,0))</f>
        <v>0</v>
      </c>
      <c r="AG33" s="195" t="n">
        <f aca="false">INDEX($B$6:$B$55,AF33,1)</f>
        <v>0</v>
      </c>
      <c r="AH33" s="160"/>
    </row>
    <row r="34" customFormat="false" ht="15" hidden="false" customHeight="true" outlineLevel="0" collapsed="false">
      <c r="A34" s="53" t="n">
        <v>29</v>
      </c>
      <c r="B34" s="112" t="n">
        <f aca="false" t="array" ref="B34:B34">INDEX(CV1SF,$A34,1)</f>
        <v>0</v>
      </c>
      <c r="C34" s="181"/>
      <c r="D34" s="181"/>
      <c r="E34" s="181"/>
      <c r="F34" s="182"/>
      <c r="G34" s="183" t="n">
        <f aca="false">X34</f>
        <v>0.00028</v>
      </c>
      <c r="H34" s="181"/>
      <c r="I34" s="181"/>
      <c r="J34" s="181"/>
      <c r="K34" s="182"/>
      <c r="L34" s="183" t="n">
        <f aca="false">AD34</f>
        <v>0.00025</v>
      </c>
      <c r="M34" s="186"/>
      <c r="N34" s="187" t="n">
        <f aca="false">AA34</f>
        <v>0</v>
      </c>
      <c r="O34" s="188" t="n">
        <f aca="false">Y34</f>
        <v>0.00021</v>
      </c>
      <c r="P34" s="189" t="n">
        <f aca="false">AG34</f>
        <v>0</v>
      </c>
      <c r="Q34" s="188" t="n">
        <f aca="false">AE34</f>
        <v>0.00021</v>
      </c>
      <c r="R34" s="201"/>
      <c r="S34" s="201"/>
      <c r="T34" s="160"/>
      <c r="U34" s="160"/>
      <c r="V34" s="190" t="n">
        <f aca="false">ROWS($B$6:B34)</f>
        <v>29</v>
      </c>
      <c r="W34" s="191" t="n">
        <f aca="false" t="array" ref="W34:W34">IFERROR(AVERAGE(IF(C34:F34&gt;1,C34:F34)),0)</f>
        <v>0</v>
      </c>
      <c r="X34" s="192" t="n">
        <f aca="false" t="array" ref="X34:X34">W34+(COUNTIFS($W$6:$W34,W34)-1)*0.00001</f>
        <v>0.00028</v>
      </c>
      <c r="Y34" s="193" t="n">
        <f aca="false">LARGE($G$6:$G$55,V34)</f>
        <v>0.00021</v>
      </c>
      <c r="Z34" s="194" t="n">
        <f aca="false">IF(Y34&lt;1,0,MATCH(Y34,$X$6:$X$55,0))</f>
        <v>0</v>
      </c>
      <c r="AA34" s="195" t="n">
        <f aca="false">INDEX($B$6:$B$55,Z34,1)</f>
        <v>0</v>
      </c>
      <c r="AB34" s="200"/>
      <c r="AC34" s="197" t="n">
        <f aca="false" t="array" ref="AC34:AC34">IFERROR(AVERAGE(IF(H34:K34&gt;1,H34:K34)),0)</f>
        <v>0</v>
      </c>
      <c r="AD34" s="198" t="n">
        <f aca="false" t="array" ref="AD34:AD34">AC34+(COUNTIFS($AC$6:$AC34,AC34)-1)*0.00001</f>
        <v>0.00025</v>
      </c>
      <c r="AE34" s="199" t="n">
        <f aca="false">LARGE($AD$6:$AD$55,V34)</f>
        <v>0.00021</v>
      </c>
      <c r="AF34" s="194" t="n">
        <f aca="false">IF(AE34&lt;1,0,MATCH(AE34,$AD$6:$AD$55,0))</f>
        <v>0</v>
      </c>
      <c r="AG34" s="195" t="n">
        <f aca="false">INDEX($B$6:$B$55,AF34,1)</f>
        <v>0</v>
      </c>
      <c r="AH34" s="160"/>
    </row>
    <row r="35" customFormat="false" ht="15" hidden="false" customHeight="true" outlineLevel="0" collapsed="false">
      <c r="A35" s="53" t="n">
        <v>30</v>
      </c>
      <c r="B35" s="112" t="n">
        <f aca="false" t="array" ref="B35:B35">INDEX(CV1SF,$A35,1)</f>
        <v>0</v>
      </c>
      <c r="C35" s="181"/>
      <c r="D35" s="181"/>
      <c r="E35" s="181"/>
      <c r="F35" s="182"/>
      <c r="G35" s="183" t="n">
        <f aca="false">X35</f>
        <v>0.00029</v>
      </c>
      <c r="H35" s="181"/>
      <c r="I35" s="181"/>
      <c r="J35" s="181"/>
      <c r="K35" s="182"/>
      <c r="L35" s="183" t="n">
        <f aca="false">AD35</f>
        <v>0.00026</v>
      </c>
      <c r="M35" s="186"/>
      <c r="N35" s="187" t="n">
        <f aca="false">AA35</f>
        <v>0</v>
      </c>
      <c r="O35" s="188" t="n">
        <f aca="false">Y35</f>
        <v>0.0002</v>
      </c>
      <c r="P35" s="189" t="n">
        <f aca="false">AG35</f>
        <v>0</v>
      </c>
      <c r="Q35" s="188" t="n">
        <f aca="false">AE35</f>
        <v>0.0002</v>
      </c>
      <c r="R35" s="201"/>
      <c r="S35" s="201"/>
      <c r="T35" s="160"/>
      <c r="U35" s="160"/>
      <c r="V35" s="190" t="n">
        <f aca="false">ROWS($B$6:B35)</f>
        <v>30</v>
      </c>
      <c r="W35" s="191" t="n">
        <f aca="false" t="array" ref="W35:W35">IFERROR(AVERAGE(IF(C35:F35&gt;1,C35:F35)),0)</f>
        <v>0</v>
      </c>
      <c r="X35" s="192" t="n">
        <f aca="false" t="array" ref="X35:X35">W35+(COUNTIFS($W$6:$W35,W35)-1)*0.00001</f>
        <v>0.00029</v>
      </c>
      <c r="Y35" s="193" t="n">
        <f aca="false">LARGE($G$6:$G$55,V35)</f>
        <v>0.0002</v>
      </c>
      <c r="Z35" s="194" t="n">
        <f aca="false">IF(Y35&lt;1,0,MATCH(Y35,$X$6:$X$55,0))</f>
        <v>0</v>
      </c>
      <c r="AA35" s="195" t="n">
        <f aca="false">INDEX($B$6:$B$55,Z35,1)</f>
        <v>0</v>
      </c>
      <c r="AB35" s="200"/>
      <c r="AC35" s="197" t="n">
        <f aca="false" t="array" ref="AC35:AC35">IFERROR(AVERAGE(IF(H35:K35&gt;1,H35:K35)),0)</f>
        <v>0</v>
      </c>
      <c r="AD35" s="198" t="n">
        <f aca="false" t="array" ref="AD35:AD35">AC35+(COUNTIFS($AC$6:$AC35,AC35)-1)*0.00001</f>
        <v>0.00026</v>
      </c>
      <c r="AE35" s="199" t="n">
        <f aca="false">LARGE($AD$6:$AD$55,V35)</f>
        <v>0.0002</v>
      </c>
      <c r="AF35" s="194" t="n">
        <f aca="false">IF(AE35&lt;1,0,MATCH(AE35,$AD$6:$AD$55,0))</f>
        <v>0</v>
      </c>
      <c r="AG35" s="195" t="n">
        <f aca="false">INDEX($B$6:$B$55,AF35,1)</f>
        <v>0</v>
      </c>
      <c r="AH35" s="160"/>
    </row>
    <row r="36" customFormat="false" ht="15" hidden="false" customHeight="true" outlineLevel="0" collapsed="false">
      <c r="A36" s="53" t="n">
        <v>31</v>
      </c>
      <c r="B36" s="112" t="n">
        <f aca="false" t="array" ref="B36:B36">INDEX(CV1SF,$A36,1)</f>
        <v>0</v>
      </c>
      <c r="C36" s="182"/>
      <c r="D36" s="182"/>
      <c r="E36" s="182"/>
      <c r="F36" s="182"/>
      <c r="G36" s="183" t="n">
        <f aca="false">X36</f>
        <v>0.0003</v>
      </c>
      <c r="H36" s="182"/>
      <c r="I36" s="182"/>
      <c r="J36" s="182"/>
      <c r="K36" s="182"/>
      <c r="L36" s="183" t="n">
        <f aca="false">AD36</f>
        <v>0.00027</v>
      </c>
      <c r="M36" s="186"/>
      <c r="N36" s="187" t="n">
        <f aca="false">AA36</f>
        <v>0</v>
      </c>
      <c r="O36" s="188" t="n">
        <f aca="false">Y36</f>
        <v>0.00019</v>
      </c>
      <c r="P36" s="189" t="n">
        <f aca="false">AG36</f>
        <v>0</v>
      </c>
      <c r="Q36" s="188" t="n">
        <f aca="false">AE36</f>
        <v>0.00019</v>
      </c>
      <c r="R36" s="201"/>
      <c r="S36" s="201"/>
      <c r="T36" s="160"/>
      <c r="U36" s="160"/>
      <c r="V36" s="190" t="n">
        <f aca="false">ROWS($B$6:B36)</f>
        <v>31</v>
      </c>
      <c r="W36" s="191" t="n">
        <f aca="false" t="array" ref="W36:W36">IFERROR(AVERAGE(IF(C36:F36&gt;1,C36:F36)),0)</f>
        <v>0</v>
      </c>
      <c r="X36" s="192" t="n">
        <f aca="false" t="array" ref="X36:X36">W36+(COUNTIFS($W$6:$W36,W36)-1)*0.00001</f>
        <v>0.0003</v>
      </c>
      <c r="Y36" s="193" t="n">
        <f aca="false">LARGE($G$6:$G$55,V36)</f>
        <v>0.00019</v>
      </c>
      <c r="Z36" s="194" t="n">
        <f aca="false">IF(Y36&lt;1,0,MATCH(Y36,$X$6:$X$55,0))</f>
        <v>0</v>
      </c>
      <c r="AA36" s="195" t="n">
        <f aca="false">INDEX($B$6:$B$55,Z36,1)</f>
        <v>0</v>
      </c>
      <c r="AB36" s="200"/>
      <c r="AC36" s="197" t="n">
        <f aca="false" t="array" ref="AC36:AC36">IFERROR(AVERAGE(IF(H36:K36&gt;1,H36:K36)),0)</f>
        <v>0</v>
      </c>
      <c r="AD36" s="198" t="n">
        <f aca="false" t="array" ref="AD36:AD36">AC36+(COUNTIFS($AC$6:$AC36,AC36)-1)*0.00001</f>
        <v>0.00027</v>
      </c>
      <c r="AE36" s="199" t="n">
        <f aca="false">LARGE($AD$6:$AD$55,V36)</f>
        <v>0.00019</v>
      </c>
      <c r="AF36" s="194" t="n">
        <f aca="false">IF(AE36&lt;1,0,MATCH(AE36,$AD$6:$AD$55,0))</f>
        <v>0</v>
      </c>
      <c r="AG36" s="195" t="n">
        <f aca="false">INDEX($B$6:$B$55,AF36,1)</f>
        <v>0</v>
      </c>
      <c r="AH36" s="160"/>
    </row>
    <row r="37" customFormat="false" ht="15" hidden="false" customHeight="true" outlineLevel="0" collapsed="false">
      <c r="A37" s="53" t="n">
        <v>32</v>
      </c>
      <c r="B37" s="112" t="n">
        <f aca="false" t="array" ref="B37:B37">INDEX(CV1SF,$A37,1)</f>
        <v>0</v>
      </c>
      <c r="C37" s="182"/>
      <c r="D37" s="182"/>
      <c r="E37" s="182"/>
      <c r="F37" s="182"/>
      <c r="G37" s="183" t="n">
        <f aca="false">X37</f>
        <v>0.00031</v>
      </c>
      <c r="H37" s="182"/>
      <c r="I37" s="182"/>
      <c r="J37" s="182"/>
      <c r="K37" s="182"/>
      <c r="L37" s="183" t="n">
        <f aca="false">AD37</f>
        <v>0.00028</v>
      </c>
      <c r="M37" s="186"/>
      <c r="N37" s="187" t="n">
        <f aca="false">AA37</f>
        <v>0</v>
      </c>
      <c r="O37" s="188" t="n">
        <f aca="false">Y37</f>
        <v>0.00018</v>
      </c>
      <c r="P37" s="189" t="n">
        <f aca="false">AG37</f>
        <v>0</v>
      </c>
      <c r="Q37" s="188" t="n">
        <f aca="false">AE37</f>
        <v>0.00018</v>
      </c>
      <c r="R37" s="201"/>
      <c r="S37" s="201"/>
      <c r="T37" s="160"/>
      <c r="U37" s="160"/>
      <c r="V37" s="190" t="n">
        <f aca="false">ROWS($B$6:B37)</f>
        <v>32</v>
      </c>
      <c r="W37" s="191" t="n">
        <f aca="false" t="array" ref="W37:W37">IFERROR(AVERAGE(IF(C37:F37&gt;1,C37:F37)),0)</f>
        <v>0</v>
      </c>
      <c r="X37" s="192" t="n">
        <f aca="false" t="array" ref="X37:X37">W37+(COUNTIFS($W$6:$W37,W37)-1)*0.00001</f>
        <v>0.00031</v>
      </c>
      <c r="Y37" s="193" t="n">
        <f aca="false">LARGE($G$6:$G$55,V37)</f>
        <v>0.00018</v>
      </c>
      <c r="Z37" s="194" t="n">
        <f aca="false">IF(Y37&lt;1,0,MATCH(Y37,$X$6:$X$55,0))</f>
        <v>0</v>
      </c>
      <c r="AA37" s="195" t="n">
        <f aca="false">INDEX($B$6:$B$55,Z37,1)</f>
        <v>0</v>
      </c>
      <c r="AB37" s="200"/>
      <c r="AC37" s="197" t="n">
        <f aca="false" t="array" ref="AC37:AC37">IFERROR(AVERAGE(IF(H37:K37&gt;1,H37:K37)),0)</f>
        <v>0</v>
      </c>
      <c r="AD37" s="198" t="n">
        <f aca="false" t="array" ref="AD37:AD37">AC37+(COUNTIFS($AC$6:$AC37,AC37)-1)*0.00001</f>
        <v>0.00028</v>
      </c>
      <c r="AE37" s="199" t="n">
        <f aca="false">LARGE($AD$6:$AD$55,V37)</f>
        <v>0.00018</v>
      </c>
      <c r="AF37" s="194" t="n">
        <f aca="false">IF(AE37&lt;1,0,MATCH(AE37,$AD$6:$AD$55,0))</f>
        <v>0</v>
      </c>
      <c r="AG37" s="195" t="n">
        <f aca="false">INDEX($B$6:$B$55,AF37,1)</f>
        <v>0</v>
      </c>
      <c r="AH37" s="160"/>
    </row>
    <row r="38" customFormat="false" ht="15" hidden="false" customHeight="true" outlineLevel="0" collapsed="false">
      <c r="A38" s="53" t="n">
        <v>33</v>
      </c>
      <c r="B38" s="112" t="n">
        <f aca="false" t="array" ref="B38:B38">INDEX(CV1SF,$A38,1)</f>
        <v>0</v>
      </c>
      <c r="C38" s="182"/>
      <c r="D38" s="182"/>
      <c r="E38" s="182"/>
      <c r="F38" s="182"/>
      <c r="G38" s="183" t="n">
        <f aca="false">X38</f>
        <v>0.00032</v>
      </c>
      <c r="H38" s="182"/>
      <c r="I38" s="182"/>
      <c r="J38" s="182"/>
      <c r="K38" s="182"/>
      <c r="L38" s="183" t="n">
        <f aca="false">AD38</f>
        <v>0.00029</v>
      </c>
      <c r="M38" s="186"/>
      <c r="N38" s="187" t="n">
        <f aca="false">AA38</f>
        <v>0</v>
      </c>
      <c r="O38" s="188" t="n">
        <f aca="false">Y38</f>
        <v>0.00017</v>
      </c>
      <c r="P38" s="189" t="n">
        <f aca="false">AG38</f>
        <v>0</v>
      </c>
      <c r="Q38" s="188" t="n">
        <f aca="false">AE38</f>
        <v>0.00017</v>
      </c>
      <c r="R38" s="201"/>
      <c r="S38" s="201"/>
      <c r="T38" s="160"/>
      <c r="U38" s="160"/>
      <c r="V38" s="190" t="n">
        <f aca="false">ROWS($B$6:B38)</f>
        <v>33</v>
      </c>
      <c r="W38" s="191" t="n">
        <f aca="false" t="array" ref="W38:W38">IFERROR(AVERAGE(IF(C38:F38&gt;1,C38:F38)),0)</f>
        <v>0</v>
      </c>
      <c r="X38" s="192" t="n">
        <f aca="false" t="array" ref="X38:X38">W38+(COUNTIFS($W$6:$W38,W38)-1)*0.00001</f>
        <v>0.00032</v>
      </c>
      <c r="Y38" s="193" t="n">
        <f aca="false">LARGE($G$6:$G$55,V38)</f>
        <v>0.00017</v>
      </c>
      <c r="Z38" s="194" t="n">
        <f aca="false">IF(Y38&lt;1,0,MATCH(Y38,$X$6:$X$55,0))</f>
        <v>0</v>
      </c>
      <c r="AA38" s="195" t="n">
        <f aca="false">INDEX($B$6:$B$55,Z38,1)</f>
        <v>0</v>
      </c>
      <c r="AB38" s="200"/>
      <c r="AC38" s="197" t="n">
        <f aca="false" t="array" ref="AC38:AC38">IFERROR(AVERAGE(IF(H38:K38&gt;1,H38:K38)),0)</f>
        <v>0</v>
      </c>
      <c r="AD38" s="198" t="n">
        <f aca="false" t="array" ref="AD38:AD38">AC38+(COUNTIFS($AC$6:$AC38,AC38)-1)*0.00001</f>
        <v>0.00029</v>
      </c>
      <c r="AE38" s="199" t="n">
        <f aca="false">LARGE($AD$6:$AD$55,V38)</f>
        <v>0.00017</v>
      </c>
      <c r="AF38" s="194" t="n">
        <f aca="false">IF(AE38&lt;1,0,MATCH(AE38,$AD$6:$AD$55,0))</f>
        <v>0</v>
      </c>
      <c r="AG38" s="195" t="n">
        <f aca="false">INDEX($B$6:$B$55,AF38,1)</f>
        <v>0</v>
      </c>
      <c r="AH38" s="160"/>
    </row>
    <row r="39" customFormat="false" ht="15" hidden="false" customHeight="true" outlineLevel="0" collapsed="false">
      <c r="A39" s="53" t="n">
        <v>34</v>
      </c>
      <c r="B39" s="112" t="n">
        <f aca="false" t="array" ref="B39:B39">INDEX(CV1SF,$A39,1)</f>
        <v>0</v>
      </c>
      <c r="C39" s="182"/>
      <c r="D39" s="182"/>
      <c r="E39" s="182"/>
      <c r="F39" s="182"/>
      <c r="G39" s="183" t="n">
        <f aca="false">X39</f>
        <v>0.00033</v>
      </c>
      <c r="H39" s="182"/>
      <c r="I39" s="182"/>
      <c r="J39" s="182"/>
      <c r="K39" s="182"/>
      <c r="L39" s="183" t="n">
        <f aca="false">AD39</f>
        <v>0.0003</v>
      </c>
      <c r="M39" s="186"/>
      <c r="N39" s="187" t="n">
        <f aca="false">AA39</f>
        <v>0</v>
      </c>
      <c r="O39" s="188" t="n">
        <f aca="false">Y39</f>
        <v>0.00016</v>
      </c>
      <c r="P39" s="189" t="n">
        <f aca="false">AG39</f>
        <v>0</v>
      </c>
      <c r="Q39" s="188" t="n">
        <f aca="false">AE39</f>
        <v>0.00016</v>
      </c>
      <c r="R39" s="201"/>
      <c r="S39" s="201"/>
      <c r="T39" s="160"/>
      <c r="U39" s="160"/>
      <c r="V39" s="190" t="n">
        <f aca="false">ROWS($B$6:B39)</f>
        <v>34</v>
      </c>
      <c r="W39" s="191" t="n">
        <f aca="false" t="array" ref="W39:W39">IFERROR(AVERAGE(IF(C39:F39&gt;1,C39:F39)),0)</f>
        <v>0</v>
      </c>
      <c r="X39" s="192" t="n">
        <f aca="false" t="array" ref="X39:X39">W39+(COUNTIFS($W$6:$W39,W39)-1)*0.00001</f>
        <v>0.00033</v>
      </c>
      <c r="Y39" s="193" t="n">
        <f aca="false">LARGE($G$6:$G$55,V39)</f>
        <v>0.00016</v>
      </c>
      <c r="Z39" s="194" t="n">
        <f aca="false">IF(Y39&lt;1,0,MATCH(Y39,$X$6:$X$55,0))</f>
        <v>0</v>
      </c>
      <c r="AA39" s="195" t="n">
        <f aca="false">INDEX($B$6:$B$55,Z39,1)</f>
        <v>0</v>
      </c>
      <c r="AB39" s="200"/>
      <c r="AC39" s="197" t="n">
        <f aca="false" t="array" ref="AC39:AC39">IFERROR(AVERAGE(IF(H39:K39&gt;1,H39:K39)),0)</f>
        <v>0</v>
      </c>
      <c r="AD39" s="198" t="n">
        <f aca="false" t="array" ref="AD39:AD39">AC39+(COUNTIFS($AC$6:$AC39,AC39)-1)*0.00001</f>
        <v>0.0003</v>
      </c>
      <c r="AE39" s="199" t="n">
        <f aca="false">LARGE($AD$6:$AD$55,V39)</f>
        <v>0.00016</v>
      </c>
      <c r="AF39" s="194" t="n">
        <f aca="false">IF(AE39&lt;1,0,MATCH(AE39,$AD$6:$AD$55,0))</f>
        <v>0</v>
      </c>
      <c r="AG39" s="195" t="n">
        <f aca="false">INDEX($B$6:$B$55,AF39,1)</f>
        <v>0</v>
      </c>
      <c r="AH39" s="160"/>
    </row>
    <row r="40" customFormat="false" ht="15" hidden="false" customHeight="true" outlineLevel="0" collapsed="false">
      <c r="A40" s="53" t="n">
        <v>35</v>
      </c>
      <c r="B40" s="112" t="n">
        <f aca="false" t="array" ref="B40:B40">INDEX(CV1SF,$A40,1)</f>
        <v>0</v>
      </c>
      <c r="C40" s="182"/>
      <c r="D40" s="182"/>
      <c r="E40" s="182"/>
      <c r="F40" s="182"/>
      <c r="G40" s="183" t="n">
        <f aca="false">X40</f>
        <v>0.00034</v>
      </c>
      <c r="H40" s="182"/>
      <c r="I40" s="182"/>
      <c r="J40" s="182"/>
      <c r="K40" s="182"/>
      <c r="L40" s="183" t="n">
        <f aca="false">AD40</f>
        <v>0.00031</v>
      </c>
      <c r="M40" s="186"/>
      <c r="N40" s="187" t="n">
        <f aca="false">AA40</f>
        <v>0</v>
      </c>
      <c r="O40" s="188" t="n">
        <f aca="false">Y40</f>
        <v>0.00015</v>
      </c>
      <c r="P40" s="189" t="n">
        <f aca="false">AG40</f>
        <v>0</v>
      </c>
      <c r="Q40" s="188" t="n">
        <f aca="false">AE40</f>
        <v>0.00015</v>
      </c>
      <c r="R40" s="201"/>
      <c r="S40" s="201"/>
      <c r="T40" s="160"/>
      <c r="U40" s="160"/>
      <c r="V40" s="190" t="n">
        <f aca="false">ROWS($B$6:B40)</f>
        <v>35</v>
      </c>
      <c r="W40" s="191" t="n">
        <f aca="false" t="array" ref="W40:W40">IFERROR(AVERAGE(IF(C40:F40&gt;1,C40:F40)),0)</f>
        <v>0</v>
      </c>
      <c r="X40" s="192" t="n">
        <f aca="false" t="array" ref="X40:X40">W40+(COUNTIFS($W$6:$W40,W40)-1)*0.00001</f>
        <v>0.00034</v>
      </c>
      <c r="Y40" s="193" t="n">
        <f aca="false">LARGE($G$6:$G$55,V40)</f>
        <v>0.00015</v>
      </c>
      <c r="Z40" s="194" t="n">
        <f aca="false">IF(Y40&lt;1,0,MATCH(Y40,$X$6:$X$55,0))</f>
        <v>0</v>
      </c>
      <c r="AA40" s="195" t="n">
        <f aca="false">INDEX($B$6:$B$55,Z40,1)</f>
        <v>0</v>
      </c>
      <c r="AB40" s="200"/>
      <c r="AC40" s="197" t="n">
        <f aca="false" t="array" ref="AC40:AC40">IFERROR(AVERAGE(IF(H40:K40&gt;1,H40:K40)),0)</f>
        <v>0</v>
      </c>
      <c r="AD40" s="198" t="n">
        <f aca="false" t="array" ref="AD40:AD40">AC40+(COUNTIFS($AC$6:$AC40,AC40)-1)*0.00001</f>
        <v>0.00031</v>
      </c>
      <c r="AE40" s="199" t="n">
        <f aca="false">LARGE($AD$6:$AD$55,V40)</f>
        <v>0.00015</v>
      </c>
      <c r="AF40" s="194" t="n">
        <f aca="false">IF(AE40&lt;1,0,MATCH(AE40,$AD$6:$AD$55,0))</f>
        <v>0</v>
      </c>
      <c r="AG40" s="195" t="n">
        <f aca="false">INDEX($B$6:$B$55,AF40,1)</f>
        <v>0</v>
      </c>
      <c r="AH40" s="160"/>
    </row>
    <row r="41" customFormat="false" ht="15" hidden="false" customHeight="true" outlineLevel="0" collapsed="false">
      <c r="A41" s="53" t="n">
        <v>36</v>
      </c>
      <c r="B41" s="112" t="n">
        <f aca="false" t="array" ref="B41:B41">INDEX(CV1SF,$A41,1)</f>
        <v>0</v>
      </c>
      <c r="C41" s="182"/>
      <c r="D41" s="182"/>
      <c r="E41" s="182"/>
      <c r="F41" s="182"/>
      <c r="G41" s="183" t="n">
        <f aca="false">X41</f>
        <v>0.00035</v>
      </c>
      <c r="H41" s="182"/>
      <c r="I41" s="182"/>
      <c r="J41" s="182"/>
      <c r="K41" s="182"/>
      <c r="L41" s="183" t="n">
        <f aca="false">AD41</f>
        <v>0.00032</v>
      </c>
      <c r="M41" s="186"/>
      <c r="N41" s="187" t="n">
        <f aca="false">AA41</f>
        <v>0</v>
      </c>
      <c r="O41" s="188" t="n">
        <f aca="false">Y41</f>
        <v>0.00014</v>
      </c>
      <c r="P41" s="189" t="n">
        <f aca="false">AG41</f>
        <v>0</v>
      </c>
      <c r="Q41" s="188" t="n">
        <f aca="false">AE41</f>
        <v>0.00014</v>
      </c>
      <c r="R41" s="201"/>
      <c r="S41" s="201"/>
      <c r="T41" s="160"/>
      <c r="U41" s="160"/>
      <c r="V41" s="190" t="n">
        <f aca="false">ROWS($B$6:B41)</f>
        <v>36</v>
      </c>
      <c r="W41" s="191" t="n">
        <f aca="false" t="array" ref="W41:W41">IFERROR(AVERAGE(IF(C41:F41&gt;1,C41:F41)),0)</f>
        <v>0</v>
      </c>
      <c r="X41" s="192" t="n">
        <f aca="false" t="array" ref="X41:X41">W41+(COUNTIFS($W$6:$W41,W41)-1)*0.00001</f>
        <v>0.00035</v>
      </c>
      <c r="Y41" s="193" t="n">
        <f aca="false">LARGE($G$6:$G$55,V41)</f>
        <v>0.00014</v>
      </c>
      <c r="Z41" s="194" t="n">
        <f aca="false">IF(Y41&lt;1,0,MATCH(Y41,$X$6:$X$55,0))</f>
        <v>0</v>
      </c>
      <c r="AA41" s="195" t="n">
        <f aca="false">INDEX($B$6:$B$55,Z41,1)</f>
        <v>0</v>
      </c>
      <c r="AB41" s="200"/>
      <c r="AC41" s="197" t="n">
        <f aca="false" t="array" ref="AC41:AC41">IFERROR(AVERAGE(IF(H41:K41&gt;1,H41:K41)),0)</f>
        <v>0</v>
      </c>
      <c r="AD41" s="198" t="n">
        <f aca="false" t="array" ref="AD41:AD41">AC41+(COUNTIFS($AC$6:$AC41,AC41)-1)*0.00001</f>
        <v>0.00032</v>
      </c>
      <c r="AE41" s="199" t="n">
        <f aca="false">LARGE($AD$6:$AD$55,V41)</f>
        <v>0.00014</v>
      </c>
      <c r="AF41" s="194" t="n">
        <f aca="false">IF(AE41&lt;1,0,MATCH(AE41,$AD$6:$AD$55,0))</f>
        <v>0</v>
      </c>
      <c r="AG41" s="195" t="n">
        <f aca="false">INDEX($B$6:$B$55,AF41,1)</f>
        <v>0</v>
      </c>
      <c r="AH41" s="160"/>
    </row>
    <row r="42" customFormat="false" ht="15" hidden="false" customHeight="true" outlineLevel="0" collapsed="false">
      <c r="A42" s="53" t="n">
        <v>37</v>
      </c>
      <c r="B42" s="112" t="n">
        <f aca="false" t="array" ref="B42:B42">INDEX(CV1SF,$A42,1)</f>
        <v>0</v>
      </c>
      <c r="C42" s="182"/>
      <c r="D42" s="182"/>
      <c r="E42" s="182"/>
      <c r="F42" s="182"/>
      <c r="G42" s="183" t="n">
        <f aca="false">X42</f>
        <v>0.00036</v>
      </c>
      <c r="H42" s="182"/>
      <c r="I42" s="182"/>
      <c r="J42" s="182"/>
      <c r="K42" s="182"/>
      <c r="L42" s="183" t="n">
        <f aca="false">AD42</f>
        <v>0.00033</v>
      </c>
      <c r="M42" s="186"/>
      <c r="N42" s="187" t="n">
        <f aca="false">AA42</f>
        <v>0</v>
      </c>
      <c r="O42" s="188" t="n">
        <f aca="false">Y42</f>
        <v>0.00013</v>
      </c>
      <c r="P42" s="189" t="n">
        <f aca="false">AG42</f>
        <v>0</v>
      </c>
      <c r="Q42" s="188" t="n">
        <f aca="false">AE42</f>
        <v>0.00013</v>
      </c>
      <c r="R42" s="201"/>
      <c r="S42" s="201"/>
      <c r="T42" s="160"/>
      <c r="U42" s="160"/>
      <c r="V42" s="190" t="n">
        <f aca="false">ROWS($B$6:B42)</f>
        <v>37</v>
      </c>
      <c r="W42" s="191" t="n">
        <f aca="false" t="array" ref="W42:W42">IFERROR(AVERAGE(IF(C42:F42&gt;1,C42:F42)),0)</f>
        <v>0</v>
      </c>
      <c r="X42" s="192" t="n">
        <f aca="false" t="array" ref="X42:X42">W42+(COUNTIFS($W$6:$W42,W42)-1)*0.00001</f>
        <v>0.00036</v>
      </c>
      <c r="Y42" s="193" t="n">
        <f aca="false">LARGE($G$6:$G$55,V42)</f>
        <v>0.00013</v>
      </c>
      <c r="Z42" s="194" t="n">
        <f aca="false">IF(Y42&lt;1,0,MATCH(Y42,$X$6:$X$55,0))</f>
        <v>0</v>
      </c>
      <c r="AA42" s="195" t="n">
        <f aca="false">INDEX($B$6:$B$55,Z42,1)</f>
        <v>0</v>
      </c>
      <c r="AB42" s="200"/>
      <c r="AC42" s="197" t="n">
        <f aca="false" t="array" ref="AC42:AC42">IFERROR(AVERAGE(IF(H42:K42&gt;1,H42:K42)),0)</f>
        <v>0</v>
      </c>
      <c r="AD42" s="198" t="n">
        <f aca="false" t="array" ref="AD42:AD42">AC42+(COUNTIFS($AC$6:$AC42,AC42)-1)*0.00001</f>
        <v>0.00033</v>
      </c>
      <c r="AE42" s="199" t="n">
        <f aca="false">LARGE($AD$6:$AD$55,V42)</f>
        <v>0.00013</v>
      </c>
      <c r="AF42" s="194" t="n">
        <f aca="false">IF(AE42&lt;1,0,MATCH(AE42,$AD$6:$AD$55,0))</f>
        <v>0</v>
      </c>
      <c r="AG42" s="195" t="n">
        <f aca="false">INDEX($B$6:$B$55,AF42,1)</f>
        <v>0</v>
      </c>
      <c r="AH42" s="160"/>
    </row>
    <row r="43" customFormat="false" ht="15" hidden="false" customHeight="true" outlineLevel="0" collapsed="false">
      <c r="A43" s="53" t="n">
        <v>38</v>
      </c>
      <c r="B43" s="112" t="n">
        <f aca="false" t="array" ref="B43:B43">INDEX(CV1SF,$A43,1)</f>
        <v>0</v>
      </c>
      <c r="C43" s="182"/>
      <c r="D43" s="182"/>
      <c r="E43" s="182"/>
      <c r="F43" s="182"/>
      <c r="G43" s="183" t="n">
        <f aca="false">X43</f>
        <v>0.00037</v>
      </c>
      <c r="H43" s="182"/>
      <c r="I43" s="182"/>
      <c r="J43" s="182"/>
      <c r="K43" s="182"/>
      <c r="L43" s="183" t="n">
        <f aca="false">AD43</f>
        <v>0.00034</v>
      </c>
      <c r="M43" s="186"/>
      <c r="N43" s="187" t="n">
        <f aca="false">AA43</f>
        <v>0</v>
      </c>
      <c r="O43" s="188" t="n">
        <f aca="false">Y43</f>
        <v>0.00012</v>
      </c>
      <c r="P43" s="189" t="n">
        <f aca="false">AG43</f>
        <v>0</v>
      </c>
      <c r="Q43" s="188" t="n">
        <f aca="false">AE43</f>
        <v>0.00012</v>
      </c>
      <c r="R43" s="201"/>
      <c r="S43" s="201"/>
      <c r="T43" s="160"/>
      <c r="U43" s="160"/>
      <c r="V43" s="190" t="n">
        <f aca="false">ROWS($B$6:B43)</f>
        <v>38</v>
      </c>
      <c r="W43" s="191" t="n">
        <f aca="false" t="array" ref="W43:W43">IFERROR(AVERAGE(IF(C43:F43&gt;1,C43:F43)),0)</f>
        <v>0</v>
      </c>
      <c r="X43" s="192" t="n">
        <f aca="false" t="array" ref="X43:X43">W43+(COUNTIFS($W$6:$W43,W43)-1)*0.00001</f>
        <v>0.00037</v>
      </c>
      <c r="Y43" s="193" t="n">
        <f aca="false">LARGE($G$6:$G$55,V43)</f>
        <v>0.00012</v>
      </c>
      <c r="Z43" s="194" t="n">
        <f aca="false">IF(Y43&lt;1,0,MATCH(Y43,$X$6:$X$55,0))</f>
        <v>0</v>
      </c>
      <c r="AA43" s="195" t="n">
        <f aca="false">INDEX($B$6:$B$55,Z43,1)</f>
        <v>0</v>
      </c>
      <c r="AB43" s="200"/>
      <c r="AC43" s="197" t="n">
        <f aca="false" t="array" ref="AC43:AC43">IFERROR(AVERAGE(IF(H43:K43&gt;1,H43:K43)),0)</f>
        <v>0</v>
      </c>
      <c r="AD43" s="198" t="n">
        <f aca="false" t="array" ref="AD43:AD43">AC43+(COUNTIFS($AC$6:$AC43,AC43)-1)*0.00001</f>
        <v>0.00034</v>
      </c>
      <c r="AE43" s="199" t="n">
        <f aca="false">LARGE($AD$6:$AD$55,V43)</f>
        <v>0.00012</v>
      </c>
      <c r="AF43" s="194" t="n">
        <f aca="false">IF(AE43&lt;1,0,MATCH(AE43,$AD$6:$AD$55,0))</f>
        <v>0</v>
      </c>
      <c r="AG43" s="195" t="n">
        <f aca="false">INDEX($B$6:$B$55,AF43,1)</f>
        <v>0</v>
      </c>
      <c r="AH43" s="160"/>
    </row>
    <row r="44" customFormat="false" ht="15" hidden="false" customHeight="true" outlineLevel="0" collapsed="false">
      <c r="A44" s="53" t="n">
        <v>39</v>
      </c>
      <c r="B44" s="112" t="n">
        <f aca="false" t="array" ref="B44:B44">INDEX(CV1SF,$A44,1)</f>
        <v>0</v>
      </c>
      <c r="C44" s="182"/>
      <c r="D44" s="182"/>
      <c r="E44" s="182"/>
      <c r="F44" s="182"/>
      <c r="G44" s="183" t="n">
        <f aca="false">X44</f>
        <v>0.00038</v>
      </c>
      <c r="H44" s="182"/>
      <c r="I44" s="182"/>
      <c r="J44" s="182"/>
      <c r="K44" s="182"/>
      <c r="L44" s="183" t="n">
        <f aca="false">AD44</f>
        <v>0.00035</v>
      </c>
      <c r="M44" s="186"/>
      <c r="N44" s="187" t="n">
        <f aca="false">AA44</f>
        <v>0</v>
      </c>
      <c r="O44" s="188" t="n">
        <f aca="false">Y44</f>
        <v>0.00011</v>
      </c>
      <c r="P44" s="189" t="n">
        <f aca="false">AG44</f>
        <v>0</v>
      </c>
      <c r="Q44" s="188" t="n">
        <f aca="false">AE44</f>
        <v>0.00011</v>
      </c>
      <c r="R44" s="201"/>
      <c r="S44" s="201"/>
      <c r="T44" s="160"/>
      <c r="U44" s="160"/>
      <c r="V44" s="190" t="n">
        <f aca="false">ROWS($B$6:B44)</f>
        <v>39</v>
      </c>
      <c r="W44" s="191" t="n">
        <f aca="false" t="array" ref="W44:W44">IFERROR(AVERAGE(IF(C44:F44&gt;1,C44:F44)),0)</f>
        <v>0</v>
      </c>
      <c r="X44" s="192" t="n">
        <f aca="false" t="array" ref="X44:X44">W44+(COUNTIFS($W$6:$W44,W44)-1)*0.00001</f>
        <v>0.00038</v>
      </c>
      <c r="Y44" s="193" t="n">
        <f aca="false">LARGE($G$6:$G$55,V44)</f>
        <v>0.00011</v>
      </c>
      <c r="Z44" s="194" t="n">
        <f aca="false">IF(Y44&lt;1,0,MATCH(Y44,$X$6:$X$55,0))</f>
        <v>0</v>
      </c>
      <c r="AA44" s="195" t="n">
        <f aca="false">INDEX($B$6:$B$55,Z44,1)</f>
        <v>0</v>
      </c>
      <c r="AB44" s="200"/>
      <c r="AC44" s="197" t="n">
        <f aca="false" t="array" ref="AC44:AC44">IFERROR(AVERAGE(IF(H44:K44&gt;1,H44:K44)),0)</f>
        <v>0</v>
      </c>
      <c r="AD44" s="198" t="n">
        <f aca="false" t="array" ref="AD44:AD44">AC44+(COUNTIFS($AC$6:$AC44,AC44)-1)*0.00001</f>
        <v>0.00035</v>
      </c>
      <c r="AE44" s="199" t="n">
        <f aca="false">LARGE($AD$6:$AD$55,V44)</f>
        <v>0.00011</v>
      </c>
      <c r="AF44" s="194" t="n">
        <f aca="false">IF(AE44&lt;1,0,MATCH(AE44,$AD$6:$AD$55,0))</f>
        <v>0</v>
      </c>
      <c r="AG44" s="195" t="n">
        <f aca="false">INDEX($B$6:$B$55,AF44,1)</f>
        <v>0</v>
      </c>
      <c r="AH44" s="160"/>
    </row>
    <row r="45" customFormat="false" ht="15" hidden="false" customHeight="true" outlineLevel="0" collapsed="false">
      <c r="A45" s="53" t="n">
        <v>40</v>
      </c>
      <c r="B45" s="112" t="n">
        <f aca="false" t="array" ref="B45:B45">INDEX(CV1SF,$A45,1)</f>
        <v>0</v>
      </c>
      <c r="C45" s="182"/>
      <c r="D45" s="182"/>
      <c r="E45" s="182"/>
      <c r="F45" s="202"/>
      <c r="G45" s="183" t="n">
        <f aca="false">X45</f>
        <v>0.00039</v>
      </c>
      <c r="H45" s="182"/>
      <c r="I45" s="182"/>
      <c r="J45" s="182"/>
      <c r="K45" s="182"/>
      <c r="L45" s="183" t="n">
        <f aca="false">AD45</f>
        <v>0.00036</v>
      </c>
      <c r="M45" s="186"/>
      <c r="N45" s="187" t="n">
        <f aca="false">AA45</f>
        <v>0</v>
      </c>
      <c r="O45" s="188" t="n">
        <f aca="false">Y45</f>
        <v>0.0001</v>
      </c>
      <c r="P45" s="189" t="n">
        <f aca="false">AG45</f>
        <v>0</v>
      </c>
      <c r="Q45" s="188" t="n">
        <f aca="false">AE45</f>
        <v>0.0001</v>
      </c>
      <c r="R45" s="201"/>
      <c r="S45" s="201"/>
      <c r="T45" s="160"/>
      <c r="U45" s="160"/>
      <c r="V45" s="190" t="n">
        <f aca="false">ROWS($B$6:B45)</f>
        <v>40</v>
      </c>
      <c r="W45" s="191" t="n">
        <f aca="false" t="array" ref="W45:W45">IFERROR(AVERAGE(IF(C45:F45&gt;1,C45:F45)),0)</f>
        <v>0</v>
      </c>
      <c r="X45" s="192" t="n">
        <f aca="false" t="array" ref="X45:X45">W45+(COUNTIFS($W$6:$W45,W45)-1)*0.00001</f>
        <v>0.00039</v>
      </c>
      <c r="Y45" s="193" t="n">
        <f aca="false">LARGE($G$6:$G$55,V45)</f>
        <v>0.0001</v>
      </c>
      <c r="Z45" s="194" t="n">
        <f aca="false">IF(Y45&lt;1,0,MATCH(Y45,$X$6:$X$55,0))</f>
        <v>0</v>
      </c>
      <c r="AA45" s="195" t="n">
        <f aca="false">INDEX($B$6:$B$55,Z45,1)</f>
        <v>0</v>
      </c>
      <c r="AB45" s="200"/>
      <c r="AC45" s="197" t="n">
        <f aca="false" t="array" ref="AC45:AC45">IFERROR(AVERAGE(IF(H45:K45&gt;1,H45:K45)),0)</f>
        <v>0</v>
      </c>
      <c r="AD45" s="198" t="n">
        <f aca="false" t="array" ref="AD45:AD45">AC45+(COUNTIFS($AC$6:$AC45,AC45)-1)*0.00001</f>
        <v>0.00036</v>
      </c>
      <c r="AE45" s="199" t="n">
        <f aca="false">LARGE($AD$6:$AD$55,V45)</f>
        <v>0.0001</v>
      </c>
      <c r="AF45" s="194" t="n">
        <f aca="false">IF(AE45&lt;1,0,MATCH(AE45,$AD$6:$AD$55,0))</f>
        <v>0</v>
      </c>
      <c r="AG45" s="195" t="n">
        <f aca="false">INDEX($B$6:$B$55,AF45,1)</f>
        <v>0</v>
      </c>
      <c r="AH45" s="160"/>
    </row>
    <row r="46" customFormat="false" ht="15" hidden="false" customHeight="true" outlineLevel="0" collapsed="false">
      <c r="A46" s="53" t="n">
        <v>41</v>
      </c>
      <c r="B46" s="112" t="n">
        <f aca="false" t="array" ref="B46:B46">INDEX(CV1SF,$A46,1)</f>
        <v>0</v>
      </c>
      <c r="C46" s="182"/>
      <c r="D46" s="182"/>
      <c r="E46" s="182"/>
      <c r="F46" s="182"/>
      <c r="G46" s="183" t="n">
        <f aca="false">X46</f>
        <v>0.0004</v>
      </c>
      <c r="H46" s="182"/>
      <c r="I46" s="182"/>
      <c r="J46" s="182"/>
      <c r="K46" s="182"/>
      <c r="L46" s="183" t="n">
        <f aca="false">AD46</f>
        <v>0.00037</v>
      </c>
      <c r="M46" s="186"/>
      <c r="N46" s="187" t="n">
        <f aca="false">AA46</f>
        <v>0</v>
      </c>
      <c r="O46" s="188" t="n">
        <f aca="false">Y46</f>
        <v>9E-005</v>
      </c>
      <c r="P46" s="189" t="n">
        <f aca="false">AG46</f>
        <v>0</v>
      </c>
      <c r="Q46" s="188" t="n">
        <f aca="false">AE46</f>
        <v>9E-005</v>
      </c>
      <c r="R46" s="201"/>
      <c r="S46" s="201"/>
      <c r="T46" s="160"/>
      <c r="U46" s="160"/>
      <c r="V46" s="190" t="n">
        <f aca="false">ROWS($B$6:B46)</f>
        <v>41</v>
      </c>
      <c r="W46" s="191" t="n">
        <f aca="false" t="array" ref="W46:W46">IFERROR(AVERAGE(IF(C46:F46&gt;1,C46:F46)),0)</f>
        <v>0</v>
      </c>
      <c r="X46" s="192" t="n">
        <f aca="false" t="array" ref="X46:X46">W46+(COUNTIFS($W$6:$W46,W46)-1)*0.00001</f>
        <v>0.0004</v>
      </c>
      <c r="Y46" s="193" t="n">
        <f aca="false">LARGE($G$6:$G$55,V46)</f>
        <v>9E-005</v>
      </c>
      <c r="Z46" s="194" t="n">
        <f aca="false">IF(Y46&lt;1,0,MATCH(Y46,$X$6:$X$55,0))</f>
        <v>0</v>
      </c>
      <c r="AA46" s="195" t="n">
        <f aca="false">INDEX($B$6:$B$55,Z46,1)</f>
        <v>0</v>
      </c>
      <c r="AB46" s="200"/>
      <c r="AC46" s="197" t="n">
        <f aca="false" t="array" ref="AC46:AC46">IFERROR(AVERAGE(IF(H46:K46&gt;1,H46:K46)),0)</f>
        <v>0</v>
      </c>
      <c r="AD46" s="198" t="n">
        <f aca="false" t="array" ref="AD46:AD46">AC46+(COUNTIFS($AC$6:$AC46,AC46)-1)*0.00001</f>
        <v>0.00037</v>
      </c>
      <c r="AE46" s="199" t="n">
        <f aca="false">LARGE($AD$6:$AD$55,V46)</f>
        <v>9E-005</v>
      </c>
      <c r="AF46" s="194" t="n">
        <f aca="false">IF(AE46&lt;1,0,MATCH(AE46,$AD$6:$AD$55,0))</f>
        <v>0</v>
      </c>
      <c r="AG46" s="195" t="n">
        <f aca="false">INDEX($B$6:$B$55,AF46,1)</f>
        <v>0</v>
      </c>
      <c r="AH46" s="160"/>
    </row>
    <row r="47" customFormat="false" ht="15" hidden="false" customHeight="true" outlineLevel="0" collapsed="false">
      <c r="A47" s="53" t="n">
        <v>42</v>
      </c>
      <c r="B47" s="112" t="n">
        <f aca="false" t="array" ref="B47:B47">INDEX(CV1SF,$A47,1)</f>
        <v>0</v>
      </c>
      <c r="C47" s="182"/>
      <c r="D47" s="182"/>
      <c r="E47" s="182"/>
      <c r="F47" s="182"/>
      <c r="G47" s="183" t="n">
        <f aca="false">X47</f>
        <v>0.00041</v>
      </c>
      <c r="H47" s="182"/>
      <c r="I47" s="182"/>
      <c r="J47" s="182"/>
      <c r="K47" s="182"/>
      <c r="L47" s="183" t="n">
        <f aca="false">AD47</f>
        <v>0.00038</v>
      </c>
      <c r="M47" s="186"/>
      <c r="N47" s="187" t="n">
        <f aca="false">AA47</f>
        <v>0</v>
      </c>
      <c r="O47" s="188" t="n">
        <f aca="false">Y47</f>
        <v>8E-005</v>
      </c>
      <c r="P47" s="189" t="n">
        <f aca="false">AG47</f>
        <v>0</v>
      </c>
      <c r="Q47" s="188" t="n">
        <f aca="false">AE47</f>
        <v>8E-005</v>
      </c>
      <c r="R47" s="201"/>
      <c r="S47" s="201"/>
      <c r="T47" s="160"/>
      <c r="U47" s="160"/>
      <c r="V47" s="190" t="n">
        <f aca="false">ROWS($B$6:B47)</f>
        <v>42</v>
      </c>
      <c r="W47" s="191" t="n">
        <f aca="false" t="array" ref="W47:W47">IFERROR(AVERAGE(IF(C47:F47&gt;1,C47:F47)),0)</f>
        <v>0</v>
      </c>
      <c r="X47" s="192" t="n">
        <f aca="false" t="array" ref="X47:X47">W47+(COUNTIFS($W$6:$W47,W47)-1)*0.00001</f>
        <v>0.00041</v>
      </c>
      <c r="Y47" s="193" t="n">
        <f aca="false">LARGE($G$6:$G$55,V47)</f>
        <v>8E-005</v>
      </c>
      <c r="Z47" s="194" t="n">
        <f aca="false">IF(Y47&lt;1,0,MATCH(Y47,$X$6:$X$55,0))</f>
        <v>0</v>
      </c>
      <c r="AA47" s="195" t="n">
        <f aca="false">INDEX($B$6:$B$55,Z47,1)</f>
        <v>0</v>
      </c>
      <c r="AB47" s="200"/>
      <c r="AC47" s="197" t="n">
        <f aca="false" t="array" ref="AC47:AC47">IFERROR(AVERAGE(IF(H47:K47&gt;1,H47:K47)),0)</f>
        <v>0</v>
      </c>
      <c r="AD47" s="198" t="n">
        <f aca="false" t="array" ref="AD47:AD47">AC47+(COUNTIFS($AC$6:$AC47,AC47)-1)*0.00001</f>
        <v>0.00038</v>
      </c>
      <c r="AE47" s="199" t="n">
        <f aca="false">LARGE($AD$6:$AD$55,V47)</f>
        <v>8E-005</v>
      </c>
      <c r="AF47" s="194" t="n">
        <f aca="false">IF(AE47&lt;1,0,MATCH(AE47,$AD$6:$AD$55,0))</f>
        <v>0</v>
      </c>
      <c r="AG47" s="195" t="n">
        <f aca="false">INDEX($B$6:$B$55,AF47,1)</f>
        <v>0</v>
      </c>
      <c r="AH47" s="160"/>
    </row>
    <row r="48" customFormat="false" ht="15" hidden="false" customHeight="true" outlineLevel="0" collapsed="false">
      <c r="A48" s="53" t="n">
        <v>43</v>
      </c>
      <c r="B48" s="112" t="n">
        <f aca="false" t="array" ref="B48:B48">INDEX(CV1SF,$A48,1)</f>
        <v>0</v>
      </c>
      <c r="C48" s="182"/>
      <c r="D48" s="182"/>
      <c r="E48" s="182"/>
      <c r="F48" s="182"/>
      <c r="G48" s="183" t="n">
        <f aca="false">X48</f>
        <v>0.00042</v>
      </c>
      <c r="H48" s="182"/>
      <c r="I48" s="182"/>
      <c r="J48" s="182"/>
      <c r="K48" s="182"/>
      <c r="L48" s="183" t="n">
        <f aca="false">AD48</f>
        <v>0.00039</v>
      </c>
      <c r="M48" s="186"/>
      <c r="N48" s="187" t="n">
        <f aca="false">AA48</f>
        <v>0</v>
      </c>
      <c r="O48" s="188" t="n">
        <f aca="false">Y48</f>
        <v>7E-005</v>
      </c>
      <c r="P48" s="189" t="n">
        <f aca="false">AG48</f>
        <v>0</v>
      </c>
      <c r="Q48" s="188" t="n">
        <f aca="false">AE48</f>
        <v>7E-005</v>
      </c>
      <c r="R48" s="201"/>
      <c r="S48" s="201"/>
      <c r="T48" s="160"/>
      <c r="U48" s="160"/>
      <c r="V48" s="190" t="n">
        <f aca="false">ROWS($B$6:B48)</f>
        <v>43</v>
      </c>
      <c r="W48" s="191" t="n">
        <f aca="false" t="array" ref="W48:W48">IFERROR(AVERAGE(IF(C48:F48&gt;1,C48:F48)),0)</f>
        <v>0</v>
      </c>
      <c r="X48" s="192" t="n">
        <f aca="false" t="array" ref="X48:X48">W48+(COUNTIFS($W$6:$W48,W48)-1)*0.00001</f>
        <v>0.00042</v>
      </c>
      <c r="Y48" s="193" t="n">
        <f aca="false">LARGE($G$6:$G$55,V48)</f>
        <v>7E-005</v>
      </c>
      <c r="Z48" s="194" t="n">
        <f aca="false">IF(Y48&lt;1,0,MATCH(Y48,$X$6:$X$55,0))</f>
        <v>0</v>
      </c>
      <c r="AA48" s="195" t="n">
        <f aca="false">INDEX($B$6:$B$55,Z48,1)</f>
        <v>0</v>
      </c>
      <c r="AB48" s="200"/>
      <c r="AC48" s="197" t="n">
        <f aca="false" t="array" ref="AC48:AC48">IFERROR(AVERAGE(IF(H48:K48&gt;1,H48:K48)),0)</f>
        <v>0</v>
      </c>
      <c r="AD48" s="198" t="n">
        <f aca="false" t="array" ref="AD48:AD48">AC48+(COUNTIFS($AC$6:$AC48,AC48)-1)*0.00001</f>
        <v>0.00039</v>
      </c>
      <c r="AE48" s="199" t="n">
        <f aca="false">LARGE($AD$6:$AD$55,V48)</f>
        <v>7E-005</v>
      </c>
      <c r="AF48" s="194" t="n">
        <f aca="false">IF(AE48&lt;1,0,MATCH(AE48,$AD$6:$AD$55,0))</f>
        <v>0</v>
      </c>
      <c r="AG48" s="195" t="n">
        <f aca="false">INDEX($B$6:$B$55,AF48,1)</f>
        <v>0</v>
      </c>
      <c r="AH48" s="160"/>
    </row>
    <row r="49" customFormat="false" ht="15" hidden="false" customHeight="true" outlineLevel="0" collapsed="false">
      <c r="A49" s="53" t="n">
        <v>44</v>
      </c>
      <c r="B49" s="112" t="n">
        <f aca="false" t="array" ref="B49:B49">INDEX(CV1SF,$A49,1)</f>
        <v>0</v>
      </c>
      <c r="C49" s="182"/>
      <c r="D49" s="182"/>
      <c r="E49" s="182"/>
      <c r="F49" s="202"/>
      <c r="G49" s="183" t="n">
        <f aca="false">X49</f>
        <v>0.00043</v>
      </c>
      <c r="H49" s="182"/>
      <c r="I49" s="182"/>
      <c r="J49" s="182"/>
      <c r="K49" s="182"/>
      <c r="L49" s="183" t="n">
        <f aca="false">AD49</f>
        <v>0.0004</v>
      </c>
      <c r="M49" s="186"/>
      <c r="N49" s="187" t="n">
        <f aca="false">AA49</f>
        <v>0</v>
      </c>
      <c r="O49" s="188" t="n">
        <f aca="false">Y49</f>
        <v>6E-005</v>
      </c>
      <c r="P49" s="189" t="n">
        <f aca="false">AG49</f>
        <v>0</v>
      </c>
      <c r="Q49" s="188" t="n">
        <f aca="false">AE49</f>
        <v>6E-005</v>
      </c>
      <c r="R49" s="201"/>
      <c r="S49" s="201"/>
      <c r="T49" s="160"/>
      <c r="U49" s="160"/>
      <c r="V49" s="190" t="n">
        <f aca="false">ROWS($B$6:B49)</f>
        <v>44</v>
      </c>
      <c r="W49" s="191" t="n">
        <f aca="false" t="array" ref="W49:W49">IFERROR(AVERAGE(IF(C49:F49&gt;1,C49:F49)),0)</f>
        <v>0</v>
      </c>
      <c r="X49" s="192" t="n">
        <f aca="false" t="array" ref="X49:X49">W49+(COUNTIFS($W$6:$W49,W49)-1)*0.00001</f>
        <v>0.00043</v>
      </c>
      <c r="Y49" s="193" t="n">
        <f aca="false">LARGE($G$6:$G$55,V49)</f>
        <v>6E-005</v>
      </c>
      <c r="Z49" s="194" t="n">
        <f aca="false">IF(Y49&lt;1,0,MATCH(Y49,$X$6:$X$55,0))</f>
        <v>0</v>
      </c>
      <c r="AA49" s="195" t="n">
        <f aca="false">INDEX($B$6:$B$55,Z49,1)</f>
        <v>0</v>
      </c>
      <c r="AB49" s="200"/>
      <c r="AC49" s="197" t="n">
        <f aca="false" t="array" ref="AC49:AC49">IFERROR(AVERAGE(IF(H49:K49&gt;1,H49:K49)),0)</f>
        <v>0</v>
      </c>
      <c r="AD49" s="198" t="n">
        <f aca="false" t="array" ref="AD49:AD49">AC49+(COUNTIFS($AC$6:$AC49,AC49)-1)*0.00001</f>
        <v>0.0004</v>
      </c>
      <c r="AE49" s="199" t="n">
        <f aca="false">LARGE($AD$6:$AD$55,V49)</f>
        <v>6E-005</v>
      </c>
      <c r="AF49" s="194" t="n">
        <f aca="false">IF(AE49&lt;1,0,MATCH(AE49,$AD$6:$AD$55,0))</f>
        <v>0</v>
      </c>
      <c r="AG49" s="195" t="n">
        <f aca="false">INDEX($B$6:$B$55,AF49,1)</f>
        <v>0</v>
      </c>
      <c r="AH49" s="160"/>
    </row>
    <row r="50" customFormat="false" ht="15" hidden="false" customHeight="true" outlineLevel="0" collapsed="false">
      <c r="A50" s="53" t="n">
        <v>45</v>
      </c>
      <c r="B50" s="112" t="n">
        <f aca="false" t="array" ref="B50:B50">INDEX(CV1SF,$A50,1)</f>
        <v>0</v>
      </c>
      <c r="C50" s="182"/>
      <c r="D50" s="182"/>
      <c r="E50" s="182"/>
      <c r="F50" s="202"/>
      <c r="G50" s="183" t="n">
        <f aca="false">X50</f>
        <v>0.00044</v>
      </c>
      <c r="H50" s="182"/>
      <c r="I50" s="182"/>
      <c r="J50" s="182"/>
      <c r="K50" s="182"/>
      <c r="L50" s="183" t="n">
        <f aca="false">AD50</f>
        <v>0.00041</v>
      </c>
      <c r="M50" s="186"/>
      <c r="N50" s="187" t="n">
        <f aca="false">AA50</f>
        <v>0</v>
      </c>
      <c r="O50" s="188" t="n">
        <f aca="false">Y50</f>
        <v>5E-005</v>
      </c>
      <c r="P50" s="189" t="n">
        <f aca="false">AG50</f>
        <v>0</v>
      </c>
      <c r="Q50" s="188" t="n">
        <f aca="false">AE50</f>
        <v>5E-005</v>
      </c>
      <c r="R50" s="201"/>
      <c r="S50" s="201"/>
      <c r="T50" s="160"/>
      <c r="U50" s="160"/>
      <c r="V50" s="190" t="n">
        <f aca="false">ROWS($B$6:B50)</f>
        <v>45</v>
      </c>
      <c r="W50" s="191" t="n">
        <f aca="false" t="array" ref="W50:W50">IFERROR(AVERAGE(IF(C50:F50&gt;1,C50:F50)),0)</f>
        <v>0</v>
      </c>
      <c r="X50" s="192" t="n">
        <f aca="false" t="array" ref="X50:X50">W50+(COUNTIFS($W$6:$W50,W50)-1)*0.00001</f>
        <v>0.00044</v>
      </c>
      <c r="Y50" s="193" t="n">
        <f aca="false">LARGE($G$6:$G$55,V50)</f>
        <v>5E-005</v>
      </c>
      <c r="Z50" s="194" t="n">
        <f aca="false">IF(Y50&lt;1,0,MATCH(Y50,$X$6:$X$55,0))</f>
        <v>0</v>
      </c>
      <c r="AA50" s="195" t="n">
        <f aca="false">INDEX($B$6:$B$55,Z50,1)</f>
        <v>0</v>
      </c>
      <c r="AB50" s="200"/>
      <c r="AC50" s="197" t="n">
        <f aca="false" t="array" ref="AC50:AC50">IFERROR(AVERAGE(IF(H50:K50&gt;1,H50:K50)),0)</f>
        <v>0</v>
      </c>
      <c r="AD50" s="198" t="n">
        <f aca="false" t="array" ref="AD50:AD50">AC50+(COUNTIFS($AC$6:$AC50,AC50)-1)*0.00001</f>
        <v>0.00041</v>
      </c>
      <c r="AE50" s="199" t="n">
        <f aca="false">LARGE($AD$6:$AD$55,V50)</f>
        <v>5E-005</v>
      </c>
      <c r="AF50" s="194" t="n">
        <f aca="false">IF(AE50&lt;1,0,MATCH(AE50,$AD$6:$AD$55,0))</f>
        <v>0</v>
      </c>
      <c r="AG50" s="195" t="n">
        <f aca="false">INDEX($B$6:$B$55,AF50,1)</f>
        <v>0</v>
      </c>
      <c r="AH50" s="160"/>
    </row>
    <row r="51" customFormat="false" ht="15" hidden="false" customHeight="true" outlineLevel="0" collapsed="false">
      <c r="A51" s="53" t="n">
        <v>46</v>
      </c>
      <c r="B51" s="112" t="n">
        <f aca="false" t="array" ref="B51:B51">INDEX(CV1SF,$A51,1)</f>
        <v>0</v>
      </c>
      <c r="C51" s="182"/>
      <c r="D51" s="182"/>
      <c r="E51" s="182"/>
      <c r="F51" s="202"/>
      <c r="G51" s="183" t="n">
        <f aca="false">X51</f>
        <v>0.00045</v>
      </c>
      <c r="H51" s="182"/>
      <c r="I51" s="182"/>
      <c r="J51" s="182"/>
      <c r="K51" s="182"/>
      <c r="L51" s="183" t="n">
        <f aca="false">AD51</f>
        <v>0.00042</v>
      </c>
      <c r="M51" s="186"/>
      <c r="N51" s="187" t="n">
        <f aca="false">AA51</f>
        <v>0</v>
      </c>
      <c r="O51" s="188" t="n">
        <f aca="false">Y51</f>
        <v>4E-005</v>
      </c>
      <c r="P51" s="189" t="n">
        <f aca="false">AG51</f>
        <v>0</v>
      </c>
      <c r="Q51" s="188" t="n">
        <f aca="false">AE51</f>
        <v>4E-005</v>
      </c>
      <c r="R51" s="201"/>
      <c r="S51" s="201"/>
      <c r="T51" s="160"/>
      <c r="U51" s="160"/>
      <c r="V51" s="190" t="n">
        <f aca="false">ROWS($B$6:B51)</f>
        <v>46</v>
      </c>
      <c r="W51" s="191" t="n">
        <f aca="false" t="array" ref="W51:W51">IFERROR(AVERAGE(IF(C51:F51&gt;1,C51:F51)),0)</f>
        <v>0</v>
      </c>
      <c r="X51" s="192" t="n">
        <f aca="false" t="array" ref="X51:X51">W51+(COUNTIFS($W$6:$W51,W51)-1)*0.00001</f>
        <v>0.00045</v>
      </c>
      <c r="Y51" s="193" t="n">
        <f aca="false">LARGE($G$6:$G$55,V51)</f>
        <v>4E-005</v>
      </c>
      <c r="Z51" s="194" t="n">
        <f aca="false">IF(Y51&lt;1,0,MATCH(Y51,$X$6:$X$55,0))</f>
        <v>0</v>
      </c>
      <c r="AA51" s="195" t="n">
        <f aca="false">INDEX($B$6:$B$55,Z51,1)</f>
        <v>0</v>
      </c>
      <c r="AB51" s="200"/>
      <c r="AC51" s="197" t="n">
        <f aca="false" t="array" ref="AC51:AC51">IFERROR(AVERAGE(IF(H51:K51&gt;1,H51:K51)),0)</f>
        <v>0</v>
      </c>
      <c r="AD51" s="198" t="n">
        <f aca="false" t="array" ref="AD51:AD51">AC51+(COUNTIFS($AC$6:$AC51,AC51)-1)*0.00001</f>
        <v>0.00042</v>
      </c>
      <c r="AE51" s="199" t="n">
        <f aca="false">LARGE($AD$6:$AD$55,V51)</f>
        <v>4E-005</v>
      </c>
      <c r="AF51" s="194" t="n">
        <f aca="false">IF(AE51&lt;1,0,MATCH(AE51,$AD$6:$AD$55,0))</f>
        <v>0</v>
      </c>
      <c r="AG51" s="195" t="n">
        <f aca="false">INDEX($B$6:$B$55,AF51,1)</f>
        <v>0</v>
      </c>
      <c r="AH51" s="160"/>
    </row>
    <row r="52" customFormat="false" ht="15" hidden="false" customHeight="true" outlineLevel="0" collapsed="false">
      <c r="A52" s="53" t="n">
        <v>47</v>
      </c>
      <c r="B52" s="112" t="n">
        <f aca="false" t="array" ref="B52:B52">INDEX(CV1SF,$A52,1)</f>
        <v>0</v>
      </c>
      <c r="C52" s="182"/>
      <c r="D52" s="182"/>
      <c r="E52" s="182"/>
      <c r="F52" s="202"/>
      <c r="G52" s="183" t="n">
        <f aca="false">X52</f>
        <v>0.00046</v>
      </c>
      <c r="H52" s="182"/>
      <c r="I52" s="182"/>
      <c r="J52" s="182"/>
      <c r="K52" s="182"/>
      <c r="L52" s="183" t="n">
        <f aca="false">AD52</f>
        <v>0.00043</v>
      </c>
      <c r="M52" s="186"/>
      <c r="N52" s="187" t="n">
        <f aca="false">AA52</f>
        <v>0</v>
      </c>
      <c r="O52" s="188" t="n">
        <f aca="false">Y52</f>
        <v>3E-005</v>
      </c>
      <c r="P52" s="189" t="n">
        <f aca="false">AG52</f>
        <v>0</v>
      </c>
      <c r="Q52" s="188" t="n">
        <f aca="false">AE52</f>
        <v>3E-005</v>
      </c>
      <c r="R52" s="201"/>
      <c r="S52" s="201"/>
      <c r="T52" s="160"/>
      <c r="U52" s="160"/>
      <c r="V52" s="190" t="n">
        <f aca="false">ROWS($B$6:B52)</f>
        <v>47</v>
      </c>
      <c r="W52" s="191" t="n">
        <f aca="false" t="array" ref="W52:W52">IFERROR(AVERAGE(IF(C52:F52&gt;1,C52:F52)),0)</f>
        <v>0</v>
      </c>
      <c r="X52" s="192" t="n">
        <f aca="false" t="array" ref="X52:X52">W52+(COUNTIFS($W$6:$W52,W52)-1)*0.00001</f>
        <v>0.00046</v>
      </c>
      <c r="Y52" s="193" t="n">
        <f aca="false">LARGE($G$6:$G$55,V52)</f>
        <v>3E-005</v>
      </c>
      <c r="Z52" s="194" t="n">
        <f aca="false">IF(Y52&lt;1,0,MATCH(Y52,$X$6:$X$55,0))</f>
        <v>0</v>
      </c>
      <c r="AA52" s="195" t="n">
        <f aca="false">INDEX($B$6:$B$55,Z52,1)</f>
        <v>0</v>
      </c>
      <c r="AB52" s="200"/>
      <c r="AC52" s="197" t="n">
        <f aca="false" t="array" ref="AC52:AC52">IFERROR(AVERAGE(IF(H52:K52&gt;1,H52:K52)),0)</f>
        <v>0</v>
      </c>
      <c r="AD52" s="198" t="n">
        <f aca="false" t="array" ref="AD52:AD52">AC52+(COUNTIFS($AC$6:$AC52,AC52)-1)*0.00001</f>
        <v>0.00043</v>
      </c>
      <c r="AE52" s="199" t="n">
        <f aca="false">LARGE($AD$6:$AD$55,V52)</f>
        <v>3E-005</v>
      </c>
      <c r="AF52" s="194" t="n">
        <f aca="false">IF(AE52&lt;1,0,MATCH(AE52,$AD$6:$AD$55,0))</f>
        <v>0</v>
      </c>
      <c r="AG52" s="195" t="n">
        <f aca="false">INDEX($B$6:$B$55,AF52,1)</f>
        <v>0</v>
      </c>
      <c r="AH52" s="160"/>
    </row>
    <row r="53" customFormat="false" ht="15" hidden="false" customHeight="true" outlineLevel="0" collapsed="false">
      <c r="A53" s="53" t="n">
        <v>48</v>
      </c>
      <c r="B53" s="112" t="n">
        <f aca="false" t="array" ref="B53:B53">INDEX(CV1SF,$A53,1)</f>
        <v>0</v>
      </c>
      <c r="C53" s="182"/>
      <c r="D53" s="182"/>
      <c r="E53" s="182"/>
      <c r="F53" s="202"/>
      <c r="G53" s="183" t="n">
        <f aca="false">X53</f>
        <v>0.00047</v>
      </c>
      <c r="H53" s="182"/>
      <c r="I53" s="182"/>
      <c r="J53" s="182"/>
      <c r="K53" s="182"/>
      <c r="L53" s="183" t="n">
        <f aca="false">AD53</f>
        <v>0.00044</v>
      </c>
      <c r="M53" s="186"/>
      <c r="N53" s="187" t="n">
        <f aca="false">AA53</f>
        <v>0</v>
      </c>
      <c r="O53" s="188" t="n">
        <f aca="false">Y53</f>
        <v>2E-005</v>
      </c>
      <c r="P53" s="189" t="n">
        <f aca="false">AG53</f>
        <v>0</v>
      </c>
      <c r="Q53" s="188" t="n">
        <f aca="false">AE53</f>
        <v>2E-005</v>
      </c>
      <c r="R53" s="201"/>
      <c r="S53" s="201"/>
      <c r="T53" s="160"/>
      <c r="U53" s="160"/>
      <c r="V53" s="190" t="n">
        <f aca="false">ROWS($B$6:B53)</f>
        <v>48</v>
      </c>
      <c r="W53" s="191" t="n">
        <f aca="false" t="array" ref="W53:W53">IFERROR(AVERAGE(IF(C53:F53&gt;1,C53:F53)),0)</f>
        <v>0</v>
      </c>
      <c r="X53" s="192" t="n">
        <f aca="false" t="array" ref="X53:X53">W53+(COUNTIFS($W$6:$W53,W53)-1)*0.00001</f>
        <v>0.00047</v>
      </c>
      <c r="Y53" s="193" t="n">
        <f aca="false">LARGE($G$6:$G$55,V53)</f>
        <v>2E-005</v>
      </c>
      <c r="Z53" s="194" t="n">
        <f aca="false">IF(Y53&lt;1,0,MATCH(Y53,$X$6:$X$55,0))</f>
        <v>0</v>
      </c>
      <c r="AA53" s="195" t="n">
        <f aca="false">INDEX($B$6:$B$55,Z53,1)</f>
        <v>0</v>
      </c>
      <c r="AB53" s="200"/>
      <c r="AC53" s="197" t="n">
        <f aca="false" t="array" ref="AC53:AC53">IFERROR(AVERAGE(IF(H53:K53&gt;1,H53:K53)),0)</f>
        <v>0</v>
      </c>
      <c r="AD53" s="198" t="n">
        <f aca="false" t="array" ref="AD53:AD53">AC53+(COUNTIFS($AC$6:$AC53,AC53)-1)*0.00001</f>
        <v>0.00044</v>
      </c>
      <c r="AE53" s="199" t="n">
        <f aca="false">LARGE($AD$6:$AD$55,V53)</f>
        <v>2E-005</v>
      </c>
      <c r="AF53" s="194" t="n">
        <f aca="false">IF(AE53&lt;1,0,MATCH(AE53,$AD$6:$AD$55,0))</f>
        <v>0</v>
      </c>
      <c r="AG53" s="195" t="n">
        <f aca="false">INDEX($B$6:$B$55,AF53,1)</f>
        <v>0</v>
      </c>
      <c r="AH53" s="160"/>
    </row>
    <row r="54" customFormat="false" ht="15" hidden="false" customHeight="true" outlineLevel="0" collapsed="false">
      <c r="A54" s="53" t="n">
        <v>49</v>
      </c>
      <c r="B54" s="112" t="n">
        <f aca="false" t="array" ref="B54:B54">INDEX(CV1SF,$A54,1)</f>
        <v>0</v>
      </c>
      <c r="C54" s="182"/>
      <c r="D54" s="182"/>
      <c r="E54" s="182"/>
      <c r="F54" s="202"/>
      <c r="G54" s="183" t="n">
        <f aca="false">X54</f>
        <v>0.00048</v>
      </c>
      <c r="H54" s="182"/>
      <c r="I54" s="182"/>
      <c r="J54" s="182"/>
      <c r="K54" s="182"/>
      <c r="L54" s="183" t="n">
        <f aca="false">AD54</f>
        <v>0.00045</v>
      </c>
      <c r="M54" s="186"/>
      <c r="N54" s="187" t="n">
        <f aca="false">AA54</f>
        <v>0</v>
      </c>
      <c r="O54" s="188" t="n">
        <f aca="false">Y54</f>
        <v>1E-005</v>
      </c>
      <c r="P54" s="189" t="n">
        <f aca="false">AG54</f>
        <v>0</v>
      </c>
      <c r="Q54" s="188" t="n">
        <f aca="false">AE54</f>
        <v>1E-005</v>
      </c>
      <c r="R54" s="201"/>
      <c r="S54" s="201"/>
      <c r="T54" s="160"/>
      <c r="U54" s="160"/>
      <c r="V54" s="190" t="n">
        <f aca="false">ROWS($B$6:B54)</f>
        <v>49</v>
      </c>
      <c r="W54" s="191" t="n">
        <f aca="false" t="array" ref="W54:W54">IFERROR(AVERAGE(IF(C54:F54&gt;1,C54:F54)),0)</f>
        <v>0</v>
      </c>
      <c r="X54" s="192" t="n">
        <f aca="false" t="array" ref="X54:X54">W54+(COUNTIFS($W$6:$W54,W54)-1)*0.00001</f>
        <v>0.00048</v>
      </c>
      <c r="Y54" s="193" t="n">
        <f aca="false">LARGE($G$6:$G$55,V54)</f>
        <v>1E-005</v>
      </c>
      <c r="Z54" s="194" t="n">
        <f aca="false">IF(Y54&lt;1,0,MATCH(Y54,$X$6:$X$55,0))</f>
        <v>0</v>
      </c>
      <c r="AA54" s="195" t="n">
        <f aca="false">INDEX($B$6:$B$55,Z54,1)</f>
        <v>0</v>
      </c>
      <c r="AB54" s="200"/>
      <c r="AC54" s="197" t="n">
        <f aca="false" t="array" ref="AC54:AC54">IFERROR(AVERAGE(IF(H54:K54&gt;1,H54:K54)),0)</f>
        <v>0</v>
      </c>
      <c r="AD54" s="198" t="n">
        <f aca="false" t="array" ref="AD54:AD54">AC54+(COUNTIFS($AC$6:$AC54,AC54)-1)*0.00001</f>
        <v>0.00045</v>
      </c>
      <c r="AE54" s="199" t="n">
        <f aca="false">LARGE($AD$6:$AD$55,V54)</f>
        <v>1E-005</v>
      </c>
      <c r="AF54" s="194" t="n">
        <f aca="false">IF(AE54&lt;1,0,MATCH(AE54,$AD$6:$AD$55,0))</f>
        <v>0</v>
      </c>
      <c r="AG54" s="195" t="n">
        <f aca="false">INDEX($B$6:$B$55,AF54,1)</f>
        <v>0</v>
      </c>
      <c r="AH54" s="160"/>
    </row>
    <row r="55" customFormat="false" ht="15" hidden="false" customHeight="true" outlineLevel="0" collapsed="false">
      <c r="A55" s="53" t="n">
        <v>50</v>
      </c>
      <c r="B55" s="112" t="n">
        <f aca="false" t="array" ref="B55:B55">INDEX(CV1SF,$A55,1)</f>
        <v>0</v>
      </c>
      <c r="C55" s="182"/>
      <c r="D55" s="182"/>
      <c r="E55" s="182"/>
      <c r="F55" s="182"/>
      <c r="G55" s="183" t="n">
        <f aca="false">X55</f>
        <v>0.00049</v>
      </c>
      <c r="H55" s="182"/>
      <c r="I55" s="182"/>
      <c r="J55" s="182"/>
      <c r="K55" s="182"/>
      <c r="L55" s="183" t="n">
        <f aca="false">AD55</f>
        <v>0.00046</v>
      </c>
      <c r="M55" s="186"/>
      <c r="N55" s="187" t="n">
        <f aca="false">AA55</f>
        <v>0</v>
      </c>
      <c r="O55" s="188" t="n">
        <f aca="false">Y55</f>
        <v>0</v>
      </c>
      <c r="P55" s="189" t="n">
        <f aca="false">AG55</f>
        <v>0</v>
      </c>
      <c r="Q55" s="188" t="n">
        <f aca="false">AE55</f>
        <v>0</v>
      </c>
      <c r="R55" s="160"/>
      <c r="S55" s="160"/>
      <c r="T55" s="160"/>
      <c r="U55" s="160"/>
      <c r="V55" s="190" t="n">
        <f aca="false">ROWS($B$6:B55)</f>
        <v>50</v>
      </c>
      <c r="W55" s="191" t="n">
        <f aca="false" t="array" ref="W55:W55">IFERROR(AVERAGE(IF(C55:F55&gt;1,C55:F55)),0)</f>
        <v>0</v>
      </c>
      <c r="X55" s="192" t="n">
        <f aca="false" t="array" ref="X55:X55">W55+(COUNTIFS($W$6:$W55,W55)-1)*0.00001</f>
        <v>0.00049</v>
      </c>
      <c r="Y55" s="193" t="n">
        <f aca="false">LARGE($G$6:$G$55,V55)</f>
        <v>0</v>
      </c>
      <c r="Z55" s="194" t="n">
        <f aca="false">IF(Y55&lt;1,0,MATCH(Y55,$X$6:$X$55,0))</f>
        <v>0</v>
      </c>
      <c r="AA55" s="195" t="n">
        <f aca="false">INDEX($B$6:$B$55,Z55,1)</f>
        <v>0</v>
      </c>
      <c r="AB55" s="200"/>
      <c r="AC55" s="197" t="n">
        <f aca="false" t="array" ref="AC55:AC55">IFERROR(AVERAGE(IF(H55:K55&gt;1,H55:K55)),0)</f>
        <v>0</v>
      </c>
      <c r="AD55" s="198" t="n">
        <f aca="false" t="array" ref="AD55:AD55">AC55+(COUNTIFS($AC$6:$AC55,AC55)-1)*0.00001</f>
        <v>0.00046</v>
      </c>
      <c r="AE55" s="199" t="n">
        <f aca="false">LARGE($AD$6:$AD$55,V55)</f>
        <v>0</v>
      </c>
      <c r="AF55" s="194" t="n">
        <f aca="false">IF(AE55&lt;1,0,MATCH(AE55,$AD$6:$AD$55,0))</f>
        <v>0</v>
      </c>
      <c r="AG55" s="195" t="n">
        <f aca="false">INDEX($B$6:$B$55,AF55,1)</f>
        <v>0</v>
      </c>
      <c r="AH55" s="160"/>
    </row>
    <row r="56" customFormat="false" ht="15" hidden="false" customHeight="true" outlineLevel="0" collapsed="false">
      <c r="A56" s="1"/>
      <c r="B56" s="43"/>
      <c r="C56" s="203"/>
      <c r="D56" s="203"/>
      <c r="E56" s="203"/>
      <c r="F56" s="203"/>
      <c r="G56" s="204"/>
      <c r="H56" s="203"/>
      <c r="I56" s="203"/>
      <c r="J56" s="203"/>
      <c r="K56" s="203"/>
      <c r="L56" s="204"/>
      <c r="M56" s="1"/>
      <c r="N56" s="205" t="s">
        <v>276</v>
      </c>
      <c r="O56" s="206" t="str">
        <f aca="false">'ANVA-MDS'!H13</f>
        <v>ns</v>
      </c>
      <c r="P56" s="205" t="s">
        <v>276</v>
      </c>
      <c r="Q56" s="206" t="str">
        <f aca="false">'ANVA-MDS'!BT13</f>
        <v>**</v>
      </c>
      <c r="R56" s="207"/>
      <c r="S56" s="207"/>
      <c r="T56" s="207"/>
      <c r="U56" s="207"/>
      <c r="V56" s="208"/>
      <c r="W56" s="208"/>
      <c r="X56" s="208"/>
      <c r="Y56" s="208"/>
      <c r="Z56" s="208"/>
      <c r="AA56" s="208"/>
      <c r="AB56" s="208"/>
      <c r="AC56" s="208"/>
      <c r="AD56" s="208"/>
      <c r="AE56" s="208"/>
      <c r="AF56" s="208"/>
      <c r="AG56" s="208"/>
      <c r="AH56" s="209"/>
    </row>
    <row r="57" customFormat="false" ht="15" hidden="false" customHeight="true" outlineLevel="0" collapsed="false">
      <c r="A57" s="2"/>
      <c r="B57" s="2"/>
      <c r="C57" s="2"/>
      <c r="D57" s="2"/>
      <c r="E57" s="2"/>
      <c r="F57" s="2"/>
      <c r="G57" s="2"/>
      <c r="H57" s="2"/>
      <c r="I57" s="2"/>
      <c r="J57" s="2"/>
      <c r="K57" s="2"/>
      <c r="L57" s="2"/>
      <c r="M57" s="2"/>
      <c r="N57" s="205" t="s">
        <v>277</v>
      </c>
      <c r="O57" s="210" t="str">
        <f aca="false">'ANVA-MDS'!B20</f>
        <v>sd</v>
      </c>
      <c r="P57" s="205" t="s">
        <v>277</v>
      </c>
      <c r="Q57" s="210" t="n">
        <f aca="false">'ANVA-MDS'!BN20</f>
        <v>0.131919833465479</v>
      </c>
      <c r="R57" s="160"/>
      <c r="S57" s="160"/>
      <c r="T57" s="160"/>
      <c r="U57" s="160"/>
      <c r="V57" s="200"/>
      <c r="W57" s="200"/>
      <c r="X57" s="200"/>
      <c r="Y57" s="200"/>
      <c r="Z57" s="200"/>
      <c r="AA57" s="200"/>
      <c r="AB57" s="200"/>
      <c r="AC57" s="200"/>
      <c r="AD57" s="200"/>
      <c r="AE57" s="200"/>
      <c r="AF57" s="200"/>
      <c r="AG57" s="200"/>
      <c r="AH57" s="160"/>
    </row>
    <row r="58" customFormat="false" ht="15" hidden="false" customHeight="true" outlineLevel="0" collapsed="false">
      <c r="A58" s="2"/>
      <c r="B58" s="2"/>
      <c r="C58" s="3"/>
      <c r="D58" s="3"/>
      <c r="E58" s="3"/>
      <c r="F58" s="70"/>
      <c r="G58" s="158"/>
      <c r="H58" s="3"/>
      <c r="I58" s="3"/>
      <c r="J58" s="70"/>
      <c r="K58" s="70"/>
      <c r="L58" s="158"/>
      <c r="M58" s="2"/>
      <c r="N58" s="160"/>
      <c r="O58" s="161"/>
      <c r="P58" s="160"/>
      <c r="Q58" s="161"/>
      <c r="R58" s="160"/>
      <c r="S58" s="160"/>
      <c r="T58" s="160"/>
      <c r="U58" s="160"/>
      <c r="V58" s="200"/>
      <c r="W58" s="200"/>
      <c r="X58" s="200"/>
      <c r="Y58" s="200"/>
      <c r="Z58" s="200"/>
      <c r="AA58" s="200"/>
      <c r="AB58" s="200"/>
      <c r="AC58" s="200"/>
      <c r="AD58" s="200"/>
      <c r="AE58" s="200"/>
      <c r="AF58" s="200"/>
      <c r="AG58" s="200"/>
      <c r="AH58" s="160"/>
    </row>
    <row r="59" customFormat="false" ht="15" hidden="false" customHeight="true" outlineLevel="0" collapsed="false">
      <c r="A59" s="2"/>
      <c r="B59" s="2"/>
      <c r="C59" s="70"/>
      <c r="D59" s="70"/>
      <c r="E59" s="70"/>
      <c r="F59" s="70"/>
      <c r="G59" s="158"/>
      <c r="H59" s="70"/>
      <c r="I59" s="70"/>
      <c r="J59" s="70"/>
      <c r="K59" s="70"/>
      <c r="L59" s="158"/>
      <c r="M59" s="2"/>
      <c r="N59" s="162" t="s">
        <v>269</v>
      </c>
      <c r="O59" s="161"/>
      <c r="P59" s="160"/>
      <c r="Q59" s="161"/>
      <c r="R59" s="160"/>
      <c r="S59" s="160"/>
      <c r="T59" s="160"/>
      <c r="U59" s="160"/>
      <c r="V59" s="200"/>
      <c r="W59" s="200"/>
      <c r="X59" s="200"/>
      <c r="Y59" s="200"/>
      <c r="Z59" s="200"/>
      <c r="AA59" s="200"/>
      <c r="AB59" s="200"/>
      <c r="AC59" s="200"/>
      <c r="AD59" s="200"/>
      <c r="AE59" s="200"/>
      <c r="AF59" s="200"/>
      <c r="AG59" s="200"/>
      <c r="AH59" s="160"/>
    </row>
    <row r="60" customFormat="false" ht="15" hidden="false" customHeight="true" outlineLevel="0" collapsed="false">
      <c r="A60" s="2"/>
      <c r="B60" s="2"/>
      <c r="C60" s="211" t="str">
        <f aca="false">Fechas!$C$59</f>
        <v>2º ÉPOCA: CICLOS LARGOS E INTERMEDIOS SIN FUNG.</v>
      </c>
      <c r="D60" s="211"/>
      <c r="E60" s="211"/>
      <c r="F60" s="211"/>
      <c r="G60" s="211"/>
      <c r="H60" s="212" t="str">
        <f aca="false">Fechas!$K$59</f>
        <v>2º ÉPOCA: CICLOS LARGOS E INTERMEDIOS CON FUNG.</v>
      </c>
      <c r="I60" s="212"/>
      <c r="J60" s="212"/>
      <c r="K60" s="212"/>
      <c r="L60" s="212"/>
      <c r="M60" s="2"/>
      <c r="N60" s="213" t="str">
        <f aca="false">C60</f>
        <v>2º ÉPOCA: CICLOS LARGOS E INTERMEDIOS SIN FUNG.</v>
      </c>
      <c r="O60" s="213"/>
      <c r="P60" s="214" t="str">
        <f aca="false">H60</f>
        <v>2º ÉPOCA: CICLOS LARGOS E INTERMEDIOS CON FUNG.</v>
      </c>
      <c r="Q60" s="214"/>
      <c r="R60" s="160"/>
      <c r="S60" s="160"/>
      <c r="T60" s="160"/>
      <c r="U60" s="160"/>
      <c r="V60" s="200"/>
      <c r="W60" s="200"/>
      <c r="X60" s="200"/>
      <c r="Y60" s="200"/>
      <c r="Z60" s="200"/>
      <c r="AA60" s="200"/>
      <c r="AB60" s="200"/>
      <c r="AC60" s="200"/>
      <c r="AD60" s="200"/>
      <c r="AE60" s="200"/>
      <c r="AF60" s="200"/>
      <c r="AG60" s="200"/>
      <c r="AH60" s="160"/>
    </row>
    <row r="61" customFormat="false" ht="15" hidden="false" customHeight="true" outlineLevel="0" collapsed="false">
      <c r="A61" s="2"/>
      <c r="B61" s="167"/>
      <c r="C61" s="168" t="s">
        <v>270</v>
      </c>
      <c r="D61" s="169"/>
      <c r="E61" s="170"/>
      <c r="F61" s="170"/>
      <c r="G61" s="171"/>
      <c r="H61" s="172" t="s">
        <v>270</v>
      </c>
      <c r="I61" s="170"/>
      <c r="J61" s="170"/>
      <c r="K61" s="170"/>
      <c r="L61" s="173"/>
      <c r="M61" s="2"/>
      <c r="N61" s="174" t="s">
        <v>270</v>
      </c>
      <c r="O61" s="160"/>
      <c r="P61" s="175" t="s">
        <v>270</v>
      </c>
      <c r="Q61" s="176"/>
      <c r="R61" s="160"/>
      <c r="S61" s="160"/>
      <c r="T61" s="160"/>
      <c r="U61" s="160"/>
      <c r="V61" s="200"/>
      <c r="W61" s="200"/>
      <c r="X61" s="200"/>
      <c r="Y61" s="200"/>
      <c r="Z61" s="200"/>
      <c r="AA61" s="200"/>
      <c r="AB61" s="200"/>
      <c r="AC61" s="200"/>
      <c r="AD61" s="200"/>
      <c r="AE61" s="200"/>
      <c r="AF61" s="200"/>
      <c r="AG61" s="200"/>
      <c r="AH61" s="160"/>
    </row>
    <row r="62" customFormat="false" ht="15" hidden="false" customHeight="true" outlineLevel="0" collapsed="false">
      <c r="A62" s="2"/>
      <c r="B62" s="111" t="s">
        <v>130</v>
      </c>
      <c r="C62" s="177" t="s">
        <v>271</v>
      </c>
      <c r="D62" s="177" t="s">
        <v>272</v>
      </c>
      <c r="E62" s="177" t="s">
        <v>273</v>
      </c>
      <c r="F62" s="177" t="s">
        <v>274</v>
      </c>
      <c r="G62" s="178" t="s">
        <v>275</v>
      </c>
      <c r="H62" s="177" t="s">
        <v>271</v>
      </c>
      <c r="I62" s="177" t="s">
        <v>272</v>
      </c>
      <c r="J62" s="177" t="s">
        <v>273</v>
      </c>
      <c r="K62" s="177" t="s">
        <v>274</v>
      </c>
      <c r="L62" s="178" t="s">
        <v>275</v>
      </c>
      <c r="M62" s="2"/>
      <c r="N62" s="179" t="s">
        <v>130</v>
      </c>
      <c r="O62" s="180" t="s">
        <v>275</v>
      </c>
      <c r="P62" s="179" t="s">
        <v>130</v>
      </c>
      <c r="Q62" s="180" t="s">
        <v>275</v>
      </c>
      <c r="R62" s="160"/>
      <c r="S62" s="160"/>
      <c r="T62" s="160"/>
      <c r="U62" s="160"/>
      <c r="V62" s="200"/>
      <c r="W62" s="200"/>
      <c r="X62" s="200"/>
      <c r="Y62" s="200"/>
      <c r="Z62" s="200"/>
      <c r="AA62" s="200"/>
      <c r="AB62" s="200"/>
      <c r="AC62" s="200"/>
      <c r="AD62" s="200"/>
      <c r="AE62" s="200"/>
      <c r="AF62" s="200"/>
      <c r="AG62" s="200"/>
      <c r="AH62" s="160"/>
    </row>
    <row r="63" customFormat="false" ht="15" hidden="false" customHeight="true" outlineLevel="0" collapsed="false">
      <c r="A63" s="53" t="n">
        <v>1</v>
      </c>
      <c r="B63" s="112" t="str">
        <f aca="false" t="array" ref="B63:B63">INDEX(CV2SF,$A63,1)</f>
        <v>ACA 602</v>
      </c>
      <c r="C63" s="215"/>
      <c r="D63" s="215"/>
      <c r="E63" s="215"/>
      <c r="F63" s="182"/>
      <c r="G63" s="183" t="n">
        <f aca="false">X63</f>
        <v>0</v>
      </c>
      <c r="H63" s="216" t="n">
        <v>2955.78947368421</v>
      </c>
      <c r="I63" s="216" t="n">
        <v>2480</v>
      </c>
      <c r="J63" s="216" t="n">
        <v>2187.55555555555</v>
      </c>
      <c r="K63" s="182"/>
      <c r="L63" s="183" t="n">
        <f aca="false">AD63</f>
        <v>2541.11500974659</v>
      </c>
      <c r="M63" s="186"/>
      <c r="N63" s="187" t="str">
        <f aca="false">AA63</f>
        <v>ACA 602</v>
      </c>
      <c r="O63" s="188" t="n">
        <f aca="false">Y63</f>
        <v>0.00049</v>
      </c>
      <c r="P63" s="189" t="str">
        <f aca="false">AG63</f>
        <v>ACA 602</v>
      </c>
      <c r="Q63" s="188" t="n">
        <f aca="false">AE63</f>
        <v>2541.11500974659</v>
      </c>
      <c r="R63" s="160"/>
      <c r="S63" s="160"/>
      <c r="T63" s="160"/>
      <c r="U63" s="160"/>
      <c r="V63" s="190" t="n">
        <f aca="false">ROWS($B$63:B63)</f>
        <v>1</v>
      </c>
      <c r="W63" s="191" t="n">
        <f aca="false" t="array" ref="W63:W63">IFERROR(AVERAGE(IF(C63:F63&gt;1,C63:F63)),0)</f>
        <v>0</v>
      </c>
      <c r="X63" s="192" t="n">
        <f aca="false" t="array" ref="X63:X63">W63+(COUNTIFS($W$63:$W63,W63)-1)*0.00001</f>
        <v>0</v>
      </c>
      <c r="Y63" s="193" t="n">
        <f aca="false">LARGE($X$63:$X$112,V63)</f>
        <v>0.00049</v>
      </c>
      <c r="Z63" s="194" t="n">
        <f aca="false">IF(Y63&lt;1,0,MATCH(Y63,$X$63:$X$112,0))</f>
        <v>0</v>
      </c>
      <c r="AA63" s="195" t="str">
        <f aca="false">INDEX($B$63:$B$112,Z63,1)</f>
        <v>ACA 602</v>
      </c>
      <c r="AB63" s="190"/>
      <c r="AC63" s="197" t="n">
        <f aca="false" t="array" ref="AC63:AC63">IFERROR(AVERAGE(IF(H63:K63&gt;1,H63:K63)),0)</f>
        <v>2541.11500974659</v>
      </c>
      <c r="AD63" s="198" t="n">
        <f aca="false" t="array" ref="AD63:AD63">AC63+(COUNTIFS($AC$63:$AC63,AC63)-1)*0.00001</f>
        <v>2541.11500974659</v>
      </c>
      <c r="AE63" s="199" t="n">
        <f aca="false">LARGE($AD$63:$AD$112,V63)</f>
        <v>2541.11500974659</v>
      </c>
      <c r="AF63" s="194" t="n">
        <f aca="false">IF(AE63&lt;1,0,MATCH(AE63,$AD$63:$AD$112,0))</f>
        <v>1</v>
      </c>
      <c r="AG63" s="195" t="str">
        <f aca="false">INDEX($B$63:$B$112,AF63,1)</f>
        <v>ACA 602</v>
      </c>
      <c r="AH63" s="13"/>
    </row>
    <row r="64" customFormat="false" ht="15" hidden="false" customHeight="true" outlineLevel="0" collapsed="false">
      <c r="A64" s="53" t="n">
        <v>2</v>
      </c>
      <c r="B64" s="112" t="str">
        <f aca="false" t="array" ref="B64:B64">INDEX(CV2SF,$A64,1)</f>
        <v>ACA 604</v>
      </c>
      <c r="C64" s="215"/>
      <c r="D64" s="215"/>
      <c r="E64" s="215"/>
      <c r="F64" s="182"/>
      <c r="G64" s="183" t="n">
        <f aca="false">X64</f>
        <v>1E-005</v>
      </c>
      <c r="H64" s="216" t="n">
        <v>2265.56140350877</v>
      </c>
      <c r="I64" s="216" t="n">
        <v>2768.88888888889</v>
      </c>
      <c r="J64" s="216" t="n">
        <v>2487.9298245614</v>
      </c>
      <c r="K64" s="182"/>
      <c r="L64" s="183" t="n">
        <f aca="false">AD64</f>
        <v>2507.46003898635</v>
      </c>
      <c r="M64" s="186"/>
      <c r="N64" s="187" t="str">
        <f aca="false">AA64</f>
        <v>ACA 604</v>
      </c>
      <c r="O64" s="188" t="n">
        <f aca="false">Y64</f>
        <v>0.00048</v>
      </c>
      <c r="P64" s="189" t="str">
        <f aca="false">AG64</f>
        <v>ACA 604</v>
      </c>
      <c r="Q64" s="188" t="n">
        <f aca="false">AE64</f>
        <v>2507.46003898635</v>
      </c>
      <c r="R64" s="160"/>
      <c r="S64" s="160"/>
      <c r="T64" s="160"/>
      <c r="U64" s="160"/>
      <c r="V64" s="190" t="n">
        <f aca="false">ROWS($B$63:B64)</f>
        <v>2</v>
      </c>
      <c r="W64" s="191" t="n">
        <f aca="false" t="array" ref="W64:W64">IFERROR(AVERAGE(IF(C64:F64&gt;1,C64:F64)),0)</f>
        <v>0</v>
      </c>
      <c r="X64" s="192" t="n">
        <f aca="false" t="array" ref="X64:X64">W64+(COUNTIFS($W$63:$W64,W64)-1)*0.00001</f>
        <v>1E-005</v>
      </c>
      <c r="Y64" s="193" t="n">
        <f aca="false">LARGE($X$63:$X$112,V64)</f>
        <v>0.00048</v>
      </c>
      <c r="Z64" s="194" t="n">
        <f aca="false">IF(Y64&lt;1,0,MATCH(Y64,$X$63:$X$112,0))</f>
        <v>0</v>
      </c>
      <c r="AA64" s="195" t="str">
        <f aca="false">INDEX($B$63:$B$112,Z64,1)</f>
        <v>ACA 604</v>
      </c>
      <c r="AB64" s="190"/>
      <c r="AC64" s="197" t="n">
        <f aca="false" t="array" ref="AC64:AC64">IFERROR(AVERAGE(IF(H64:K64&gt;1,H64:K64)),0)</f>
        <v>2507.46003898635</v>
      </c>
      <c r="AD64" s="198" t="n">
        <f aca="false" t="array" ref="AD64:AD64">AC64+(COUNTIFS($AC$63:$AC64,AC64)-1)*0.00001</f>
        <v>2507.46003898635</v>
      </c>
      <c r="AE64" s="199" t="n">
        <f aca="false">LARGE($AD$63:$AD$112,V64)</f>
        <v>2507.46003898635</v>
      </c>
      <c r="AF64" s="194" t="n">
        <f aca="false">IF(AE64&lt;1,0,MATCH(AE64,$AD$63:$AD$112,0))</f>
        <v>2</v>
      </c>
      <c r="AG64" s="195" t="str">
        <f aca="false">INDEX($B$63:$B$112,AF64,1)</f>
        <v>ACA 604</v>
      </c>
      <c r="AH64" s="13"/>
    </row>
    <row r="65" customFormat="false" ht="15" hidden="false" customHeight="true" outlineLevel="0" collapsed="false">
      <c r="A65" s="53" t="n">
        <v>3</v>
      </c>
      <c r="B65" s="112" t="str">
        <f aca="false" t="array" ref="B65:B65">INDEX(CV2SF,$A65,1)</f>
        <v> SAUCE</v>
      </c>
      <c r="C65" s="215"/>
      <c r="D65" s="215"/>
      <c r="E65" s="215"/>
      <c r="F65" s="182"/>
      <c r="G65" s="183" t="n">
        <f aca="false">X65</f>
        <v>2E-005</v>
      </c>
      <c r="H65" s="216" t="n">
        <v>2102.41520467836</v>
      </c>
      <c r="I65" s="216" t="n">
        <v>2277.19298245614</v>
      </c>
      <c r="J65" s="216" t="n">
        <v>1907.78947368421</v>
      </c>
      <c r="K65" s="182"/>
      <c r="L65" s="183" t="n">
        <f aca="false">AD65</f>
        <v>2095.7992202729</v>
      </c>
      <c r="M65" s="186"/>
      <c r="N65" s="187" t="str">
        <f aca="false">AA65</f>
        <v> SAUCE</v>
      </c>
      <c r="O65" s="188" t="n">
        <f aca="false">Y65</f>
        <v>0.00047</v>
      </c>
      <c r="P65" s="189" t="str">
        <f aca="false">AG65</f>
        <v> SAUCE</v>
      </c>
      <c r="Q65" s="188" t="n">
        <f aca="false">AE65</f>
        <v>2095.7992202729</v>
      </c>
      <c r="R65" s="160"/>
      <c r="S65" s="160"/>
      <c r="T65" s="160"/>
      <c r="U65" s="160"/>
      <c r="V65" s="190" t="n">
        <f aca="false">ROWS($B$63:B65)</f>
        <v>3</v>
      </c>
      <c r="W65" s="191" t="n">
        <f aca="false" t="array" ref="W65:W65">IFERROR(AVERAGE(IF(C65:F65&gt;1,C65:F65)),0)</f>
        <v>0</v>
      </c>
      <c r="X65" s="192" t="n">
        <f aca="false" t="array" ref="X65:X65">W65+(COUNTIFS($W$63:$W65,W65)-1)*0.00001</f>
        <v>2E-005</v>
      </c>
      <c r="Y65" s="193" t="n">
        <f aca="false">LARGE($X$63:$X$112,V65)</f>
        <v>0.00047</v>
      </c>
      <c r="Z65" s="194" t="n">
        <f aca="false">IF(Y65&lt;1,0,MATCH(Y65,$X$63:$X$112,0))</f>
        <v>0</v>
      </c>
      <c r="AA65" s="195" t="str">
        <f aca="false">INDEX($B$63:$B$112,Z65,1)</f>
        <v> SAUCE</v>
      </c>
      <c r="AB65" s="190"/>
      <c r="AC65" s="197" t="n">
        <f aca="false" t="array" ref="AC65:AC65">IFERROR(AVERAGE(IF(H65:K65&gt;1,H65:K65)),0)</f>
        <v>2095.7992202729</v>
      </c>
      <c r="AD65" s="198" t="n">
        <f aca="false" t="array" ref="AD65:AD65">AC65+(COUNTIFS($AC$63:$AC65,AC65)-1)*0.00001</f>
        <v>2095.7992202729</v>
      </c>
      <c r="AE65" s="199" t="n">
        <f aca="false">LARGE($AD$63:$AD$112,V65)</f>
        <v>2095.7992202729</v>
      </c>
      <c r="AF65" s="194" t="n">
        <f aca="false">IF(AE65&lt;1,0,MATCH(AE65,$AD$63:$AD$112,0))</f>
        <v>3</v>
      </c>
      <c r="AG65" s="195" t="str">
        <f aca="false">INDEX($B$63:$B$112,AF65,1)</f>
        <v> SAUCE</v>
      </c>
      <c r="AH65" s="13"/>
    </row>
    <row r="66" customFormat="false" ht="15" hidden="false" customHeight="true" outlineLevel="0" collapsed="false">
      <c r="A66" s="53" t="n">
        <v>4</v>
      </c>
      <c r="B66" s="112" t="str">
        <f aca="false" t="array" ref="B66:B66">INDEX(CV2SF,$A66,1)</f>
        <v>GUAYABO</v>
      </c>
      <c r="C66" s="215"/>
      <c r="D66" s="215"/>
      <c r="E66" s="215"/>
      <c r="F66" s="182"/>
      <c r="G66" s="183" t="n">
        <f aca="false">X66</f>
        <v>3E-005</v>
      </c>
      <c r="H66" s="216" t="n">
        <v>1272.63157894737</v>
      </c>
      <c r="I66" s="216" t="n">
        <v>1088.0701754386</v>
      </c>
      <c r="J66" s="216" t="n">
        <v>1543.15204678363</v>
      </c>
      <c r="K66" s="182"/>
      <c r="L66" s="183" t="n">
        <f aca="false">AD66</f>
        <v>1301.28460038986</v>
      </c>
      <c r="M66" s="186"/>
      <c r="N66" s="187" t="str">
        <f aca="false">AA66</f>
        <v>GUAYABO</v>
      </c>
      <c r="O66" s="188" t="n">
        <f aca="false">Y66</f>
        <v>0.00046</v>
      </c>
      <c r="P66" s="189" t="str">
        <f aca="false">AG66</f>
        <v>Klein Geminis</v>
      </c>
      <c r="Q66" s="188" t="n">
        <f aca="false">AE66</f>
        <v>1571.8089668616</v>
      </c>
      <c r="R66" s="160"/>
      <c r="S66" s="160"/>
      <c r="T66" s="160"/>
      <c r="U66" s="160"/>
      <c r="V66" s="190" t="n">
        <f aca="false">ROWS($B$63:B66)</f>
        <v>4</v>
      </c>
      <c r="W66" s="191" t="n">
        <f aca="false" t="array" ref="W66:W66">IFERROR(AVERAGE(IF(C66:F66&gt;1,C66:F66)),0)</f>
        <v>0</v>
      </c>
      <c r="X66" s="192" t="n">
        <f aca="false" t="array" ref="X66:X66">W66+(COUNTIFS($W$63:$W66,W66)-1)*0.00001</f>
        <v>3E-005</v>
      </c>
      <c r="Y66" s="193" t="n">
        <f aca="false">LARGE($X$63:$X$112,V66)</f>
        <v>0.00046</v>
      </c>
      <c r="Z66" s="194" t="n">
        <f aca="false">IF(Y66&lt;1,0,MATCH(Y66,$X$63:$X$112,0))</f>
        <v>0</v>
      </c>
      <c r="AA66" s="195" t="str">
        <f aca="false">INDEX($B$63:$B$112,Z66,1)</f>
        <v>GUAYABO</v>
      </c>
      <c r="AB66" s="190"/>
      <c r="AC66" s="197" t="n">
        <f aca="false" t="array" ref="AC66:AC66">IFERROR(AVERAGE(IF(H66:K66&gt;1,H66:K66)),0)</f>
        <v>1301.28460038986</v>
      </c>
      <c r="AD66" s="198" t="n">
        <f aca="false" t="array" ref="AD66:AD66">AC66+(COUNTIFS($AC$63:$AC66,AC66)-1)*0.00001</f>
        <v>1301.28460038986</v>
      </c>
      <c r="AE66" s="199" t="n">
        <f aca="false">LARGE($AD$63:$AD$112,V66)</f>
        <v>1571.8089668616</v>
      </c>
      <c r="AF66" s="194" t="n">
        <f aca="false">IF(AE66&lt;1,0,MATCH(AE66,$AD$63:$AD$112,0))</f>
        <v>6</v>
      </c>
      <c r="AG66" s="195" t="str">
        <f aca="false">INDEX($B$63:$B$112,AF66,1)</f>
        <v>Klein Geminis</v>
      </c>
      <c r="AH66" s="13"/>
    </row>
    <row r="67" customFormat="false" ht="15" hidden="false" customHeight="true" outlineLevel="0" collapsed="false">
      <c r="A67" s="53" t="n">
        <v>5</v>
      </c>
      <c r="B67" s="112" t="str">
        <f aca="false" t="array" ref="B67:B67">INDEX(CV2SF,$A67,1)</f>
        <v>Klein Cien años</v>
      </c>
      <c r="C67" s="215"/>
      <c r="D67" s="215"/>
      <c r="E67" s="215"/>
      <c r="F67" s="182"/>
      <c r="G67" s="183" t="n">
        <f aca="false">X67</f>
        <v>4E-005</v>
      </c>
      <c r="H67" s="216" t="n">
        <v>831.315789473684</v>
      </c>
      <c r="I67" s="216" t="n">
        <v>655.345029239766</v>
      </c>
      <c r="J67" s="216" t="n">
        <v>1092.30409356725</v>
      </c>
      <c r="K67" s="182"/>
      <c r="L67" s="183" t="n">
        <f aca="false">AD67</f>
        <v>859.654970760234</v>
      </c>
      <c r="M67" s="186"/>
      <c r="N67" s="187" t="str">
        <f aca="false">AA67</f>
        <v>Klein Cien años</v>
      </c>
      <c r="O67" s="188" t="n">
        <f aca="false">Y67</f>
        <v>0.00045</v>
      </c>
      <c r="P67" s="189" t="str">
        <f aca="false">AG67</f>
        <v>GUAYABO</v>
      </c>
      <c r="Q67" s="188" t="n">
        <f aca="false">AE67</f>
        <v>1301.28460038986</v>
      </c>
      <c r="R67" s="160"/>
      <c r="S67" s="160"/>
      <c r="T67" s="160"/>
      <c r="U67" s="160"/>
      <c r="V67" s="190" t="n">
        <f aca="false">ROWS($B$63:B67)</f>
        <v>5</v>
      </c>
      <c r="W67" s="191" t="n">
        <f aca="false" t="array" ref="W67:W67">IFERROR(AVERAGE(IF(C67:F67&gt;1,C67:F67)),0)</f>
        <v>0</v>
      </c>
      <c r="X67" s="192" t="n">
        <f aca="false" t="array" ref="X67:X67">W67+(COUNTIFS($W$63:$W67,W67)-1)*0.00001</f>
        <v>4E-005</v>
      </c>
      <c r="Y67" s="193" t="n">
        <f aca="false">LARGE($X$63:$X$112,V67)</f>
        <v>0.00045</v>
      </c>
      <c r="Z67" s="194" t="n">
        <f aca="false">IF(Y67&lt;1,0,MATCH(Y67,$X$63:$X$112,0))</f>
        <v>0</v>
      </c>
      <c r="AA67" s="195" t="str">
        <f aca="false">INDEX($B$63:$B$112,Z67,1)</f>
        <v>Klein Cien años</v>
      </c>
      <c r="AB67" s="190"/>
      <c r="AC67" s="197" t="n">
        <f aca="false" t="array" ref="AC67:AC67">IFERROR(AVERAGE(IF(H67:K67&gt;1,H67:K67)),0)</f>
        <v>859.654970760234</v>
      </c>
      <c r="AD67" s="198" t="n">
        <f aca="false" t="array" ref="AD67:AD67">AC67+(COUNTIFS($AC$63:$AC67,AC67)-1)*0.00001</f>
        <v>859.654970760234</v>
      </c>
      <c r="AE67" s="199" t="n">
        <f aca="false">LARGE($AD$63:$AD$112,V67)</f>
        <v>1301.28460038986</v>
      </c>
      <c r="AF67" s="194" t="n">
        <f aca="false">IF(AE67&lt;1,0,MATCH(AE67,$AD$63:$AD$112,0))</f>
        <v>4</v>
      </c>
      <c r="AG67" s="195" t="str">
        <f aca="false">INDEX($B$63:$B$112,AF67,1)</f>
        <v>GUAYABO</v>
      </c>
      <c r="AH67" s="13"/>
    </row>
    <row r="68" customFormat="false" ht="15" hidden="false" customHeight="true" outlineLevel="0" collapsed="false">
      <c r="A68" s="53" t="n">
        <v>6</v>
      </c>
      <c r="B68" s="112" t="str">
        <f aca="false" t="array" ref="B68:B68">INDEX(CV2SF,$A68,1)</f>
        <v>Klein Geminis</v>
      </c>
      <c r="C68" s="215"/>
      <c r="D68" s="215"/>
      <c r="E68" s="215"/>
      <c r="F68" s="182"/>
      <c r="G68" s="183" t="n">
        <f aca="false">X68</f>
        <v>5E-005</v>
      </c>
      <c r="H68" s="216" t="n">
        <v>1896.79532163743</v>
      </c>
      <c r="I68" s="216" t="n">
        <v>1563.19298245614</v>
      </c>
      <c r="J68" s="216" t="n">
        <v>1255.43859649123</v>
      </c>
      <c r="K68" s="182"/>
      <c r="L68" s="183" t="n">
        <f aca="false">AD68</f>
        <v>1571.8089668616</v>
      </c>
      <c r="M68" s="186"/>
      <c r="N68" s="187" t="str">
        <f aca="false">AA68</f>
        <v>Klein Geminis</v>
      </c>
      <c r="O68" s="188" t="n">
        <f aca="false">Y68</f>
        <v>0.00044</v>
      </c>
      <c r="P68" s="189" t="str">
        <f aca="false">AG68</f>
        <v>Klein Cien años</v>
      </c>
      <c r="Q68" s="188" t="n">
        <f aca="false">AE68</f>
        <v>859.654970760234</v>
      </c>
      <c r="R68" s="160"/>
      <c r="S68" s="160"/>
      <c r="T68" s="160"/>
      <c r="U68" s="160"/>
      <c r="V68" s="190" t="n">
        <f aca="false">ROWS($B$63:B68)</f>
        <v>6</v>
      </c>
      <c r="W68" s="191" t="n">
        <f aca="false" t="array" ref="W68:W68">IFERROR(AVERAGE(IF(C68:F68&gt;1,C68:F68)),0)</f>
        <v>0</v>
      </c>
      <c r="X68" s="192" t="n">
        <f aca="false" t="array" ref="X68:X68">W68+(COUNTIFS($W$63:$W68,W68)-1)*0.00001</f>
        <v>5E-005</v>
      </c>
      <c r="Y68" s="193" t="n">
        <f aca="false">LARGE($X$63:$X$112,V68)</f>
        <v>0.00044</v>
      </c>
      <c r="Z68" s="194" t="n">
        <f aca="false">IF(Y68&lt;1,0,MATCH(Y68,$X$63:$X$112,0))</f>
        <v>0</v>
      </c>
      <c r="AA68" s="195" t="str">
        <f aca="false">INDEX($B$63:$B$112,Z68,1)</f>
        <v>Klein Geminis</v>
      </c>
      <c r="AB68" s="190"/>
      <c r="AC68" s="197" t="n">
        <f aca="false" t="array" ref="AC68:AC68">IFERROR(AVERAGE(IF(H68:K68&gt;1,H68:K68)),0)</f>
        <v>1571.8089668616</v>
      </c>
      <c r="AD68" s="198" t="n">
        <f aca="false" t="array" ref="AD68:AD68">AC68+(COUNTIFS($AC$63:$AC68,AC68)-1)*0.00001</f>
        <v>1571.8089668616</v>
      </c>
      <c r="AE68" s="199" t="n">
        <f aca="false">LARGE($AD$63:$AD$112,V68)</f>
        <v>859.654970760234</v>
      </c>
      <c r="AF68" s="194" t="n">
        <f aca="false">IF(AE68&lt;1,0,MATCH(AE68,$AD$63:$AD$112,0))</f>
        <v>5</v>
      </c>
      <c r="AG68" s="195" t="str">
        <f aca="false">INDEX($B$63:$B$112,AF68,1)</f>
        <v>Klein Cien años</v>
      </c>
      <c r="AH68" s="13"/>
    </row>
    <row r="69" customFormat="false" ht="15" hidden="false" customHeight="true" outlineLevel="0" collapsed="false">
      <c r="A69" s="53" t="n">
        <v>7</v>
      </c>
      <c r="B69" s="112" t="str">
        <f aca="false" t="array" ref="B69:B69">INDEX(CV2SF,$A69,1)</f>
        <v>Klein Minerva</v>
      </c>
      <c r="C69" s="215"/>
      <c r="D69" s="215"/>
      <c r="E69" s="215"/>
      <c r="F69" s="182"/>
      <c r="G69" s="183" t="n">
        <f aca="false">X69</f>
        <v>6E-005</v>
      </c>
      <c r="H69" s="216" t="n">
        <v>726.19298245614</v>
      </c>
      <c r="I69" s="216" t="n">
        <v>857.684210526316</v>
      </c>
      <c r="J69" s="216" t="n">
        <v>858.842105263158</v>
      </c>
      <c r="K69" s="182"/>
      <c r="L69" s="183" t="n">
        <f aca="false">AD69</f>
        <v>814.239766081871</v>
      </c>
      <c r="M69" s="186"/>
      <c r="N69" s="187" t="str">
        <f aca="false">AA69</f>
        <v>Klein Minerva</v>
      </c>
      <c r="O69" s="188" t="n">
        <f aca="false">Y69</f>
        <v>0.00043</v>
      </c>
      <c r="P69" s="189" t="str">
        <f aca="false">AG69</f>
        <v>Klein Minerva</v>
      </c>
      <c r="Q69" s="188" t="n">
        <f aca="false">AE69</f>
        <v>814.239766081871</v>
      </c>
      <c r="R69" s="160"/>
      <c r="S69" s="160"/>
      <c r="T69" s="160"/>
      <c r="U69" s="160"/>
      <c r="V69" s="190" t="n">
        <f aca="false">ROWS($B$63:B69)</f>
        <v>7</v>
      </c>
      <c r="W69" s="191" t="n">
        <f aca="false" t="array" ref="W69:W69">IFERROR(AVERAGE(IF(C69:F69&gt;1,C69:F69)),0)</f>
        <v>0</v>
      </c>
      <c r="X69" s="192" t="n">
        <f aca="false" t="array" ref="X69:X69">W69+(COUNTIFS($W$63:$W69,W69)-1)*0.00001</f>
        <v>6E-005</v>
      </c>
      <c r="Y69" s="193" t="n">
        <f aca="false">LARGE($X$63:$X$112,V69)</f>
        <v>0.00043</v>
      </c>
      <c r="Z69" s="194" t="n">
        <f aca="false">IF(Y69&lt;1,0,MATCH(Y69,$X$63:$X$112,0))</f>
        <v>0</v>
      </c>
      <c r="AA69" s="195" t="str">
        <f aca="false">INDEX($B$63:$B$112,Z69,1)</f>
        <v>Klein Minerva</v>
      </c>
      <c r="AB69" s="217"/>
      <c r="AC69" s="197" t="n">
        <f aca="false" t="array" ref="AC69:AC69">IFERROR(AVERAGE(IF(H69:K69&gt;1,H69:K69)),0)</f>
        <v>814.239766081871</v>
      </c>
      <c r="AD69" s="198" t="n">
        <f aca="false" t="array" ref="AD69:AD69">AC69+(COUNTIFS($AC$63:$AC69,AC69)-1)*0.00001</f>
        <v>814.239766081871</v>
      </c>
      <c r="AE69" s="199" t="n">
        <f aca="false">LARGE($AD$63:$AD$112,V69)</f>
        <v>814.239766081871</v>
      </c>
      <c r="AF69" s="194" t="n">
        <f aca="false">IF(AE69&lt;1,0,MATCH(AE69,$AD$63:$AD$112,0))</f>
        <v>7</v>
      </c>
      <c r="AG69" s="195" t="str">
        <f aca="false">INDEX($B$63:$B$112,AF69,1)</f>
        <v>Klein Minerva</v>
      </c>
      <c r="AH69" s="160"/>
    </row>
    <row r="70" customFormat="false" ht="15" hidden="false" customHeight="true" outlineLevel="0" collapsed="false">
      <c r="A70" s="53" t="n">
        <v>8</v>
      </c>
      <c r="B70" s="112" t="n">
        <f aca="false">INDEX(CV2SF,$A70,1)</f>
        <v>0</v>
      </c>
      <c r="C70" s="215"/>
      <c r="D70" s="215"/>
      <c r="E70" s="215"/>
      <c r="F70" s="182"/>
      <c r="G70" s="183" t="n">
        <f aca="false">X70</f>
        <v>7E-005</v>
      </c>
      <c r="H70" s="182"/>
      <c r="I70" s="182"/>
      <c r="J70" s="182"/>
      <c r="K70" s="182"/>
      <c r="L70" s="183" t="n">
        <f aca="false">AD70</f>
        <v>0</v>
      </c>
      <c r="M70" s="186"/>
      <c r="N70" s="187" t="n">
        <f aca="false">AA70</f>
        <v>0</v>
      </c>
      <c r="O70" s="188" t="n">
        <f aca="false">Y70</f>
        <v>0.00042</v>
      </c>
      <c r="P70" s="189" t="n">
        <f aca="false">AG70</f>
        <v>0</v>
      </c>
      <c r="Q70" s="188" t="n">
        <f aca="false">AE70</f>
        <v>0.00042</v>
      </c>
      <c r="R70" s="160"/>
      <c r="S70" s="160"/>
      <c r="T70" s="160"/>
      <c r="U70" s="160"/>
      <c r="V70" s="190" t="n">
        <f aca="false">ROWS($B$63:B70)</f>
        <v>8</v>
      </c>
      <c r="W70" s="191" t="n">
        <f aca="false" t="array" ref="W70:W70">IFERROR(AVERAGE(IF(C70:F70&gt;1,C70:F70)),0)</f>
        <v>0</v>
      </c>
      <c r="X70" s="192" t="n">
        <f aca="false" t="array" ref="X70:X70">W70+(COUNTIFS($W$63:$W70,W70)-1)*0.00001</f>
        <v>7E-005</v>
      </c>
      <c r="Y70" s="193" t="n">
        <f aca="false">LARGE($X$63:$X$112,V70)</f>
        <v>0.00042</v>
      </c>
      <c r="Z70" s="194" t="n">
        <f aca="false">IF(Y70&lt;1,0,MATCH(Y70,$X$63:$X$112,0))</f>
        <v>0</v>
      </c>
      <c r="AA70" s="195" t="n">
        <f aca="false">INDEX($B$63:$B$112,Z70,1)</f>
        <v>0</v>
      </c>
      <c r="AB70" s="217"/>
      <c r="AC70" s="197" t="n">
        <f aca="false" t="array" ref="AC70:AC70">IFERROR(AVERAGE(IF(H70:K70&gt;1,H70:K70)),0)</f>
        <v>0</v>
      </c>
      <c r="AD70" s="198" t="n">
        <f aca="false" t="array" ref="AD70:AD70">AC70+(COUNTIFS($AC$63:$AC70,AC70)-1)*0.00001</f>
        <v>0</v>
      </c>
      <c r="AE70" s="199" t="n">
        <f aca="false">LARGE($AD$63:$AD$112,V70)</f>
        <v>0.00042</v>
      </c>
      <c r="AF70" s="194" t="n">
        <f aca="false">IF(AE70&lt;1,0,MATCH(AE70,$AD$63:$AD$112,0))</f>
        <v>0</v>
      </c>
      <c r="AG70" s="195" t="n">
        <f aca="false">INDEX($B$63:$B$112,AF70,1)</f>
        <v>0</v>
      </c>
      <c r="AH70" s="160"/>
    </row>
    <row r="71" customFormat="false" ht="15" hidden="false" customHeight="true" outlineLevel="0" collapsed="false">
      <c r="A71" s="53" t="n">
        <v>9</v>
      </c>
      <c r="B71" s="112" t="n">
        <f aca="false" t="array" ref="B71:B71">INDEX(CV2SF,$A71,1)</f>
        <v>0</v>
      </c>
      <c r="C71" s="215"/>
      <c r="D71" s="215"/>
      <c r="E71" s="215"/>
      <c r="F71" s="182"/>
      <c r="G71" s="183" t="n">
        <f aca="false">X71</f>
        <v>8E-005</v>
      </c>
      <c r="H71" s="182"/>
      <c r="I71" s="182"/>
      <c r="J71" s="182"/>
      <c r="K71" s="182"/>
      <c r="L71" s="183" t="n">
        <f aca="false">AD71</f>
        <v>1E-005</v>
      </c>
      <c r="M71" s="186"/>
      <c r="N71" s="187" t="n">
        <f aca="false">AA71</f>
        <v>0</v>
      </c>
      <c r="O71" s="188" t="n">
        <f aca="false">Y71</f>
        <v>0.00041</v>
      </c>
      <c r="P71" s="189" t="n">
        <f aca="false">AG71</f>
        <v>0</v>
      </c>
      <c r="Q71" s="188" t="n">
        <f aca="false">AE71</f>
        <v>0.00041</v>
      </c>
      <c r="R71" s="160"/>
      <c r="S71" s="160"/>
      <c r="T71" s="160"/>
      <c r="U71" s="160"/>
      <c r="V71" s="190" t="n">
        <f aca="false">ROWS($B$63:B71)</f>
        <v>9</v>
      </c>
      <c r="W71" s="191" t="n">
        <f aca="false" t="array" ref="W71:W71">IFERROR(AVERAGE(IF(C71:F71&gt;1,C71:F71)),0)</f>
        <v>0</v>
      </c>
      <c r="X71" s="192" t="n">
        <f aca="false" t="array" ref="X71:X71">W71+(COUNTIFS($W$63:$W71,W71)-1)*0.00001</f>
        <v>8E-005</v>
      </c>
      <c r="Y71" s="193" t="n">
        <f aca="false">LARGE($X$63:$X$112,V71)</f>
        <v>0.00041</v>
      </c>
      <c r="Z71" s="194" t="n">
        <f aca="false">IF(Y71&lt;1,0,MATCH(Y71,$X$63:$X$112,0))</f>
        <v>0</v>
      </c>
      <c r="AA71" s="195" t="n">
        <f aca="false">INDEX($B$63:$B$112,Z71,1)</f>
        <v>0</v>
      </c>
      <c r="AB71" s="217"/>
      <c r="AC71" s="197" t="n">
        <f aca="false" t="array" ref="AC71:AC71">IFERROR(AVERAGE(IF(H71:K71&gt;1,H71:K71)),0)</f>
        <v>0</v>
      </c>
      <c r="AD71" s="198" t="n">
        <f aca="false" t="array" ref="AD71:AD71">AC71+(COUNTIFS($AC$63:$AC71,AC71)-1)*0.00001</f>
        <v>1E-005</v>
      </c>
      <c r="AE71" s="199" t="n">
        <f aca="false">LARGE($AD$63:$AD$112,V71)</f>
        <v>0.00041</v>
      </c>
      <c r="AF71" s="194" t="n">
        <f aca="false">IF(AE71&lt;1,0,MATCH(AE71,$AD$63:$AD$112,0))</f>
        <v>0</v>
      </c>
      <c r="AG71" s="195" t="n">
        <f aca="false">INDEX($B$63:$B$112,AF71,1)</f>
        <v>0</v>
      </c>
      <c r="AH71" s="160"/>
    </row>
    <row r="72" customFormat="false" ht="15" hidden="false" customHeight="true" outlineLevel="0" collapsed="false">
      <c r="A72" s="53" t="n">
        <v>10</v>
      </c>
      <c r="B72" s="112" t="n">
        <f aca="false" t="array" ref="B72:B72">INDEX(CV2SF,$A72,1)</f>
        <v>0</v>
      </c>
      <c r="C72" s="215"/>
      <c r="D72" s="215"/>
      <c r="E72" s="215"/>
      <c r="F72" s="182"/>
      <c r="G72" s="183" t="n">
        <f aca="false">X72</f>
        <v>9E-005</v>
      </c>
      <c r="H72" s="182"/>
      <c r="I72" s="182"/>
      <c r="J72" s="182"/>
      <c r="K72" s="182"/>
      <c r="L72" s="183" t="n">
        <f aca="false">AD72</f>
        <v>2E-005</v>
      </c>
      <c r="M72" s="186"/>
      <c r="N72" s="187" t="n">
        <f aca="false">AA72</f>
        <v>0</v>
      </c>
      <c r="O72" s="188" t="n">
        <f aca="false">Y72</f>
        <v>0.0004</v>
      </c>
      <c r="P72" s="189" t="n">
        <f aca="false">AG72</f>
        <v>0</v>
      </c>
      <c r="Q72" s="188" t="n">
        <f aca="false">AE72</f>
        <v>0.0004</v>
      </c>
      <c r="R72" s="160"/>
      <c r="S72" s="160"/>
      <c r="T72" s="160"/>
      <c r="U72" s="160"/>
      <c r="V72" s="190" t="n">
        <f aca="false">ROWS($B$63:B72)</f>
        <v>10</v>
      </c>
      <c r="W72" s="191" t="n">
        <f aca="false" t="array" ref="W72:W72">IFERROR(AVERAGE(IF(C72:F72&gt;1,C72:F72)),0)</f>
        <v>0</v>
      </c>
      <c r="X72" s="192" t="n">
        <f aca="false" t="array" ref="X72:X72">W72+(COUNTIFS($W$63:$W72,W72)-1)*0.00001</f>
        <v>9E-005</v>
      </c>
      <c r="Y72" s="193" t="n">
        <f aca="false">LARGE($X$63:$X$112,V72)</f>
        <v>0.0004</v>
      </c>
      <c r="Z72" s="194" t="n">
        <f aca="false">IF(Y72&lt;1,0,MATCH(Y72,$X$63:$X$112,0))</f>
        <v>0</v>
      </c>
      <c r="AA72" s="195" t="n">
        <f aca="false">INDEX($B$63:$B$112,Z72,1)</f>
        <v>0</v>
      </c>
      <c r="AB72" s="217"/>
      <c r="AC72" s="197" t="n">
        <f aca="false" t="array" ref="AC72:AC72">IFERROR(AVERAGE(IF(H72:K72&gt;1,H72:K72)),0)</f>
        <v>0</v>
      </c>
      <c r="AD72" s="198" t="n">
        <f aca="false" t="array" ref="AD72:AD72">AC72+(COUNTIFS($AC$63:$AC72,AC72)-1)*0.00001</f>
        <v>2E-005</v>
      </c>
      <c r="AE72" s="199" t="n">
        <f aca="false">LARGE($AD$63:$AD$112,V72)</f>
        <v>0.0004</v>
      </c>
      <c r="AF72" s="194" t="n">
        <f aca="false">IF(AE72&lt;1,0,MATCH(AE72,$AD$63:$AD$112,0))</f>
        <v>0</v>
      </c>
      <c r="AG72" s="195" t="n">
        <f aca="false">INDEX($B$63:$B$112,AF72,1)</f>
        <v>0</v>
      </c>
      <c r="AH72" s="160"/>
    </row>
    <row r="73" customFormat="false" ht="15" hidden="false" customHeight="true" outlineLevel="0" collapsed="false">
      <c r="A73" s="53" t="n">
        <v>11</v>
      </c>
      <c r="B73" s="112" t="n">
        <f aca="false" t="array" ref="B73:B73">INDEX(CV2SF,$A73,1)</f>
        <v>0</v>
      </c>
      <c r="C73" s="215"/>
      <c r="D73" s="215"/>
      <c r="E73" s="215"/>
      <c r="F73" s="182"/>
      <c r="G73" s="183" t="n">
        <f aca="false">X73</f>
        <v>0.0001</v>
      </c>
      <c r="H73" s="182"/>
      <c r="I73" s="182"/>
      <c r="J73" s="182"/>
      <c r="K73" s="182"/>
      <c r="L73" s="183" t="n">
        <f aca="false">AD73</f>
        <v>3E-005</v>
      </c>
      <c r="M73" s="186"/>
      <c r="N73" s="187" t="n">
        <f aca="false">AA73</f>
        <v>0</v>
      </c>
      <c r="O73" s="188" t="n">
        <f aca="false">Y73</f>
        <v>0.00039</v>
      </c>
      <c r="P73" s="189" t="n">
        <f aca="false">AG73</f>
        <v>0</v>
      </c>
      <c r="Q73" s="188" t="n">
        <f aca="false">AE73</f>
        <v>0.00039</v>
      </c>
      <c r="R73" s="160"/>
      <c r="S73" s="160"/>
      <c r="T73" s="160"/>
      <c r="U73" s="160"/>
      <c r="V73" s="190" t="n">
        <f aca="false">ROWS($B$63:B73)</f>
        <v>11</v>
      </c>
      <c r="W73" s="191" t="n">
        <f aca="false" t="array" ref="W73:W73">IFERROR(AVERAGE(IF(C73:F73&gt;1,C73:F73)),0)</f>
        <v>0</v>
      </c>
      <c r="X73" s="192" t="n">
        <f aca="false" t="array" ref="X73:X73">W73+(COUNTIFS($W$63:$W73,W73)-1)*0.00001</f>
        <v>0.0001</v>
      </c>
      <c r="Y73" s="193" t="n">
        <f aca="false">LARGE($X$63:$X$112,V73)</f>
        <v>0.00039</v>
      </c>
      <c r="Z73" s="194" t="n">
        <f aca="false">IF(Y73&lt;1,0,MATCH(Y73,$X$63:$X$112,0))</f>
        <v>0</v>
      </c>
      <c r="AA73" s="195" t="n">
        <f aca="false">INDEX($B$63:$B$112,Z73,1)</f>
        <v>0</v>
      </c>
      <c r="AB73" s="217"/>
      <c r="AC73" s="197" t="n">
        <f aca="false" t="array" ref="AC73:AC73">IFERROR(AVERAGE(IF(H73:K73&gt;1,H73:K73)),0)</f>
        <v>0</v>
      </c>
      <c r="AD73" s="198" t="n">
        <f aca="false" t="array" ref="AD73:AD73">AC73+(COUNTIFS($AC$63:$AC73,AC73)-1)*0.00001</f>
        <v>3E-005</v>
      </c>
      <c r="AE73" s="199" t="n">
        <f aca="false">LARGE($AD$63:$AD$112,V73)</f>
        <v>0.00039</v>
      </c>
      <c r="AF73" s="194" t="n">
        <f aca="false">IF(AE73&lt;1,0,MATCH(AE73,$AD$63:$AD$112,0))</f>
        <v>0</v>
      </c>
      <c r="AG73" s="195" t="n">
        <f aca="false">INDEX($B$63:$B$112,AF73,1)</f>
        <v>0</v>
      </c>
      <c r="AH73" s="160"/>
    </row>
    <row r="74" customFormat="false" ht="15" hidden="false" customHeight="true" outlineLevel="0" collapsed="false">
      <c r="A74" s="53" t="n">
        <v>12</v>
      </c>
      <c r="B74" s="112" t="n">
        <f aca="false" t="array" ref="B74:B74">INDEX(CV2SF,$A74,1)</f>
        <v>0</v>
      </c>
      <c r="C74" s="215"/>
      <c r="D74" s="215"/>
      <c r="E74" s="215"/>
      <c r="F74" s="182"/>
      <c r="G74" s="183" t="n">
        <f aca="false">X74</f>
        <v>0.00011</v>
      </c>
      <c r="H74" s="182"/>
      <c r="I74" s="182"/>
      <c r="J74" s="182"/>
      <c r="K74" s="182"/>
      <c r="L74" s="183" t="n">
        <f aca="false">AD74</f>
        <v>4E-005</v>
      </c>
      <c r="M74" s="186"/>
      <c r="N74" s="187" t="n">
        <f aca="false">AA74</f>
        <v>0</v>
      </c>
      <c r="O74" s="188" t="n">
        <f aca="false">Y74</f>
        <v>0.00038</v>
      </c>
      <c r="P74" s="189" t="n">
        <f aca="false">AG74</f>
        <v>0</v>
      </c>
      <c r="Q74" s="188" t="n">
        <f aca="false">AE74</f>
        <v>0.00038</v>
      </c>
      <c r="R74" s="160"/>
      <c r="S74" s="160"/>
      <c r="T74" s="160"/>
      <c r="U74" s="160"/>
      <c r="V74" s="190" t="n">
        <f aca="false">ROWS($B$63:B74)</f>
        <v>12</v>
      </c>
      <c r="W74" s="191" t="n">
        <f aca="false" t="array" ref="W74:W74">IFERROR(AVERAGE(IF(C74:F74&gt;1,C74:F74)),0)</f>
        <v>0</v>
      </c>
      <c r="X74" s="192" t="n">
        <f aca="false" t="array" ref="X74:X74">W74+(COUNTIFS($W$63:$W74,W74)-1)*0.00001</f>
        <v>0.00011</v>
      </c>
      <c r="Y74" s="193" t="n">
        <f aca="false">LARGE($X$63:$X$112,V74)</f>
        <v>0.00038</v>
      </c>
      <c r="Z74" s="194" t="n">
        <f aca="false">IF(Y74&lt;1,0,MATCH(Y74,$X$63:$X$112,0))</f>
        <v>0</v>
      </c>
      <c r="AA74" s="195" t="n">
        <f aca="false">INDEX($B$63:$B$112,Z74,1)</f>
        <v>0</v>
      </c>
      <c r="AB74" s="217"/>
      <c r="AC74" s="197" t="n">
        <f aca="false" t="array" ref="AC74:AC74">IFERROR(AVERAGE(IF(H74:K74&gt;1,H74:K74)),0)</f>
        <v>0</v>
      </c>
      <c r="AD74" s="198" t="n">
        <f aca="false" t="array" ref="AD74:AD74">AC74+(COUNTIFS($AC$63:$AC74,AC74)-1)*0.00001</f>
        <v>4E-005</v>
      </c>
      <c r="AE74" s="199" t="n">
        <f aca="false">LARGE($AD$63:$AD$112,V74)</f>
        <v>0.00038</v>
      </c>
      <c r="AF74" s="194" t="n">
        <f aca="false">IF(AE74&lt;1,0,MATCH(AE74,$AD$63:$AD$112,0))</f>
        <v>0</v>
      </c>
      <c r="AG74" s="195" t="n">
        <f aca="false">INDEX($B$63:$B$112,AF74,1)</f>
        <v>0</v>
      </c>
      <c r="AH74" s="160"/>
    </row>
    <row r="75" customFormat="false" ht="15" hidden="false" customHeight="true" outlineLevel="0" collapsed="false">
      <c r="A75" s="53" t="n">
        <v>13</v>
      </c>
      <c r="B75" s="112" t="n">
        <f aca="false" t="array" ref="B75:B75">INDEX(CV2SF,$A75,1)</f>
        <v>0</v>
      </c>
      <c r="C75" s="215"/>
      <c r="D75" s="215"/>
      <c r="E75" s="215"/>
      <c r="F75" s="182"/>
      <c r="G75" s="183" t="n">
        <f aca="false">X75</f>
        <v>0.00012</v>
      </c>
      <c r="H75" s="182"/>
      <c r="I75" s="182"/>
      <c r="J75" s="182"/>
      <c r="K75" s="182"/>
      <c r="L75" s="183" t="n">
        <f aca="false">AD75</f>
        <v>5E-005</v>
      </c>
      <c r="M75" s="186"/>
      <c r="N75" s="187" t="n">
        <f aca="false">AA75</f>
        <v>0</v>
      </c>
      <c r="O75" s="188" t="n">
        <f aca="false">Y75</f>
        <v>0.00037</v>
      </c>
      <c r="P75" s="189" t="n">
        <f aca="false">AG75</f>
        <v>0</v>
      </c>
      <c r="Q75" s="188" t="n">
        <f aca="false">AE75</f>
        <v>0.00037</v>
      </c>
      <c r="R75" s="160"/>
      <c r="S75" s="160"/>
      <c r="T75" s="160"/>
      <c r="U75" s="160"/>
      <c r="V75" s="190" t="n">
        <f aca="false">ROWS($B$63:B75)</f>
        <v>13</v>
      </c>
      <c r="W75" s="191" t="n">
        <f aca="false" t="array" ref="W75:W75">IFERROR(AVERAGE(IF(C75:F75&gt;1,C75:F75)),0)</f>
        <v>0</v>
      </c>
      <c r="X75" s="192" t="n">
        <f aca="false" t="array" ref="X75:X75">W75+(COUNTIFS($W$63:$W75,W75)-1)*0.00001</f>
        <v>0.00012</v>
      </c>
      <c r="Y75" s="193" t="n">
        <f aca="false">LARGE($X$63:$X$112,V75)</f>
        <v>0.00037</v>
      </c>
      <c r="Z75" s="194" t="n">
        <f aca="false">IF(Y75&lt;1,0,MATCH(Y75,$X$63:$X$112,0))</f>
        <v>0</v>
      </c>
      <c r="AA75" s="195" t="n">
        <f aca="false">INDEX($B$63:$B$112,Z75,1)</f>
        <v>0</v>
      </c>
      <c r="AB75" s="217"/>
      <c r="AC75" s="197" t="n">
        <f aca="false" t="array" ref="AC75:AC75">IFERROR(AVERAGE(IF(H75:K75&gt;1,H75:K75)),0)</f>
        <v>0</v>
      </c>
      <c r="AD75" s="198" t="n">
        <f aca="false" t="array" ref="AD75:AD75">AC75+(COUNTIFS($AC$63:$AC75,AC75)-1)*0.00001</f>
        <v>5E-005</v>
      </c>
      <c r="AE75" s="199" t="n">
        <f aca="false">LARGE($AD$63:$AD$112,V75)</f>
        <v>0.00037</v>
      </c>
      <c r="AF75" s="194" t="n">
        <f aca="false">IF(AE75&lt;1,0,MATCH(AE75,$AD$63:$AD$112,0))</f>
        <v>0</v>
      </c>
      <c r="AG75" s="195" t="n">
        <f aca="false">INDEX($B$63:$B$112,AF75,1)</f>
        <v>0</v>
      </c>
      <c r="AH75" s="160"/>
    </row>
    <row r="76" customFormat="false" ht="15" hidden="false" customHeight="true" outlineLevel="0" collapsed="false">
      <c r="A76" s="53" t="n">
        <v>14</v>
      </c>
      <c r="B76" s="112" t="n">
        <f aca="false" t="array" ref="B76:B76">INDEX(CV2SF,$A76,1)</f>
        <v>0</v>
      </c>
      <c r="C76" s="215"/>
      <c r="D76" s="215"/>
      <c r="E76" s="215"/>
      <c r="F76" s="182"/>
      <c r="G76" s="183" t="n">
        <f aca="false">X76</f>
        <v>0.00013</v>
      </c>
      <c r="H76" s="182"/>
      <c r="I76" s="182"/>
      <c r="J76" s="182"/>
      <c r="K76" s="182"/>
      <c r="L76" s="183" t="n">
        <f aca="false">AD76</f>
        <v>6E-005</v>
      </c>
      <c r="M76" s="186"/>
      <c r="N76" s="187" t="n">
        <f aca="false">AA76</f>
        <v>0</v>
      </c>
      <c r="O76" s="188" t="n">
        <f aca="false">Y76</f>
        <v>0.00036</v>
      </c>
      <c r="P76" s="189" t="n">
        <f aca="false">AG76</f>
        <v>0</v>
      </c>
      <c r="Q76" s="188" t="n">
        <f aca="false">AE76</f>
        <v>0.00036</v>
      </c>
      <c r="R76" s="160"/>
      <c r="S76" s="160"/>
      <c r="T76" s="160"/>
      <c r="U76" s="160"/>
      <c r="V76" s="190" t="n">
        <f aca="false">ROWS($B$63:B76)</f>
        <v>14</v>
      </c>
      <c r="W76" s="191" t="n">
        <f aca="false" t="array" ref="W76:W76">IFERROR(AVERAGE(IF(C76:F76&gt;1,C76:F76)),0)</f>
        <v>0</v>
      </c>
      <c r="X76" s="192" t="n">
        <f aca="false" t="array" ref="X76:X76">W76+(COUNTIFS($W$63:$W76,W76)-1)*0.00001</f>
        <v>0.00013</v>
      </c>
      <c r="Y76" s="193" t="n">
        <f aca="false">LARGE($X$63:$X$112,V76)</f>
        <v>0.00036</v>
      </c>
      <c r="Z76" s="194" t="n">
        <f aca="false">IF(Y76&lt;1,0,MATCH(Y76,$X$63:$X$112,0))</f>
        <v>0</v>
      </c>
      <c r="AA76" s="195" t="n">
        <f aca="false">INDEX($B$63:$B$112,Z76,1)</f>
        <v>0</v>
      </c>
      <c r="AB76" s="217"/>
      <c r="AC76" s="197" t="n">
        <f aca="false" t="array" ref="AC76:AC76">IFERROR(AVERAGE(IF(H76:K76&gt;1,H76:K76)),0)</f>
        <v>0</v>
      </c>
      <c r="AD76" s="198" t="n">
        <f aca="false" t="array" ref="AD76:AD76">AC76+(COUNTIFS($AC$63:$AC76,AC76)-1)*0.00001</f>
        <v>6E-005</v>
      </c>
      <c r="AE76" s="199" t="n">
        <f aca="false">LARGE($AD$63:$AD$112,V76)</f>
        <v>0.00036</v>
      </c>
      <c r="AF76" s="194" t="n">
        <f aca="false">IF(AE76&lt;1,0,MATCH(AE76,$AD$63:$AD$112,0))</f>
        <v>0</v>
      </c>
      <c r="AG76" s="195" t="n">
        <f aca="false">INDEX($B$63:$B$112,AF76,1)</f>
        <v>0</v>
      </c>
      <c r="AH76" s="160"/>
    </row>
    <row r="77" customFormat="false" ht="15" hidden="false" customHeight="true" outlineLevel="0" collapsed="false">
      <c r="A77" s="53" t="n">
        <v>15</v>
      </c>
      <c r="B77" s="112" t="n">
        <f aca="false" t="array" ref="B77:B77">INDEX(CV2SF,$A77,1)</f>
        <v>0</v>
      </c>
      <c r="C77" s="215"/>
      <c r="D77" s="215"/>
      <c r="E77" s="215"/>
      <c r="F77" s="182"/>
      <c r="G77" s="183" t="n">
        <f aca="false">X77</f>
        <v>0.00014</v>
      </c>
      <c r="H77" s="182"/>
      <c r="I77" s="182"/>
      <c r="J77" s="182"/>
      <c r="K77" s="182"/>
      <c r="L77" s="183" t="n">
        <f aca="false">AD77</f>
        <v>7E-005</v>
      </c>
      <c r="M77" s="186"/>
      <c r="N77" s="187" t="n">
        <f aca="false">AA77</f>
        <v>0</v>
      </c>
      <c r="O77" s="188" t="n">
        <f aca="false">Y77</f>
        <v>0.00035</v>
      </c>
      <c r="P77" s="189" t="n">
        <f aca="false">AG77</f>
        <v>0</v>
      </c>
      <c r="Q77" s="188" t="n">
        <f aca="false">AE77</f>
        <v>0.00035</v>
      </c>
      <c r="R77" s="160"/>
      <c r="S77" s="160"/>
      <c r="T77" s="160"/>
      <c r="U77" s="160"/>
      <c r="V77" s="190" t="n">
        <f aca="false">ROWS($B$63:B77)</f>
        <v>15</v>
      </c>
      <c r="W77" s="191" t="n">
        <f aca="false" t="array" ref="W77:W77">IFERROR(AVERAGE(IF(C77:F77&gt;1,C77:F77)),0)</f>
        <v>0</v>
      </c>
      <c r="X77" s="192" t="n">
        <f aca="false" t="array" ref="X77:X77">W77+(COUNTIFS($W$63:$W77,W77)-1)*0.00001</f>
        <v>0.00014</v>
      </c>
      <c r="Y77" s="193" t="n">
        <f aca="false">LARGE($X$63:$X$112,V77)</f>
        <v>0.00035</v>
      </c>
      <c r="Z77" s="194" t="n">
        <f aca="false">IF(Y77&lt;1,0,MATCH(Y77,$X$63:$X$112,0))</f>
        <v>0</v>
      </c>
      <c r="AA77" s="195" t="n">
        <f aca="false">INDEX($B$63:$B$112,Z77,1)</f>
        <v>0</v>
      </c>
      <c r="AB77" s="217"/>
      <c r="AC77" s="197" t="n">
        <f aca="false" t="array" ref="AC77:AC77">IFERROR(AVERAGE(IF(H77:K77&gt;1,H77:K77)),0)</f>
        <v>0</v>
      </c>
      <c r="AD77" s="198" t="n">
        <f aca="false" t="array" ref="AD77:AD77">AC77+(COUNTIFS($AC$63:$AC77,AC77)-1)*0.00001</f>
        <v>7E-005</v>
      </c>
      <c r="AE77" s="199" t="n">
        <f aca="false">LARGE($AD$63:$AD$112,V77)</f>
        <v>0.00035</v>
      </c>
      <c r="AF77" s="194" t="n">
        <f aca="false">IF(AE77&lt;1,0,MATCH(AE77,$AD$63:$AD$112,0))</f>
        <v>0</v>
      </c>
      <c r="AG77" s="195" t="n">
        <f aca="false">INDEX($B$63:$B$112,AF77,1)</f>
        <v>0</v>
      </c>
      <c r="AH77" s="160"/>
    </row>
    <row r="78" customFormat="false" ht="15" hidden="false" customHeight="true" outlineLevel="0" collapsed="false">
      <c r="A78" s="53" t="n">
        <v>16</v>
      </c>
      <c r="B78" s="112" t="n">
        <f aca="false" t="array" ref="B78:B78">INDEX(CV2SF,$A78,1)</f>
        <v>0</v>
      </c>
      <c r="C78" s="215"/>
      <c r="D78" s="215"/>
      <c r="E78" s="215"/>
      <c r="F78" s="182"/>
      <c r="G78" s="183" t="n">
        <f aca="false">X78</f>
        <v>0.00015</v>
      </c>
      <c r="H78" s="182"/>
      <c r="I78" s="182"/>
      <c r="J78" s="182"/>
      <c r="K78" s="182"/>
      <c r="L78" s="183" t="n">
        <f aca="false">AD78</f>
        <v>8E-005</v>
      </c>
      <c r="M78" s="186"/>
      <c r="N78" s="187" t="n">
        <f aca="false">AA78</f>
        <v>0</v>
      </c>
      <c r="O78" s="188" t="n">
        <f aca="false">Y78</f>
        <v>0.00034</v>
      </c>
      <c r="P78" s="189" t="n">
        <f aca="false">AG78</f>
        <v>0</v>
      </c>
      <c r="Q78" s="188" t="n">
        <f aca="false">AE78</f>
        <v>0.00034</v>
      </c>
      <c r="R78" s="160"/>
      <c r="S78" s="160"/>
      <c r="T78" s="160"/>
      <c r="U78" s="160"/>
      <c r="V78" s="190" t="n">
        <f aca="false">ROWS($B$63:B78)</f>
        <v>16</v>
      </c>
      <c r="W78" s="191" t="n">
        <f aca="false" t="array" ref="W78:W78">IFERROR(AVERAGE(IF(C78:F78&gt;1,C78:F78)),0)</f>
        <v>0</v>
      </c>
      <c r="X78" s="192" t="n">
        <f aca="false" t="array" ref="X78:X78">W78+(COUNTIFS($W$63:$W78,W78)-1)*0.00001</f>
        <v>0.00015</v>
      </c>
      <c r="Y78" s="193" t="n">
        <f aca="false">LARGE($X$63:$X$112,V78)</f>
        <v>0.00034</v>
      </c>
      <c r="Z78" s="194" t="n">
        <f aca="false">IF(Y78&lt;1,0,MATCH(Y78,$X$63:$X$112,0))</f>
        <v>0</v>
      </c>
      <c r="AA78" s="195" t="n">
        <f aca="false">INDEX($B$63:$B$112,Z78,1)</f>
        <v>0</v>
      </c>
      <c r="AB78" s="217"/>
      <c r="AC78" s="197" t="n">
        <f aca="false" t="array" ref="AC78:AC78">IFERROR(AVERAGE(IF(H78:K78&gt;1,H78:K78)),0)</f>
        <v>0</v>
      </c>
      <c r="AD78" s="198" t="n">
        <f aca="false" t="array" ref="AD78:AD78">AC78+(COUNTIFS($AC$63:$AC78,AC78)-1)*0.00001</f>
        <v>8E-005</v>
      </c>
      <c r="AE78" s="199" t="n">
        <f aca="false">LARGE($AD$63:$AD$112,V78)</f>
        <v>0.00034</v>
      </c>
      <c r="AF78" s="194" t="n">
        <f aca="false">IF(AE78&lt;1,0,MATCH(AE78,$AD$63:$AD$112,0))</f>
        <v>0</v>
      </c>
      <c r="AG78" s="195" t="n">
        <f aca="false">INDEX($B$63:$B$112,AF78,1)</f>
        <v>0</v>
      </c>
      <c r="AH78" s="160"/>
    </row>
    <row r="79" customFormat="false" ht="15" hidden="false" customHeight="true" outlineLevel="0" collapsed="false">
      <c r="A79" s="53" t="n">
        <v>17</v>
      </c>
      <c r="B79" s="112" t="n">
        <f aca="false" t="array" ref="B79:B79">INDEX(CV2SF,$A79,1)</f>
        <v>0</v>
      </c>
      <c r="C79" s="215"/>
      <c r="D79" s="215"/>
      <c r="E79" s="215"/>
      <c r="F79" s="182"/>
      <c r="G79" s="183" t="n">
        <f aca="false">X79</f>
        <v>0.00016</v>
      </c>
      <c r="H79" s="182"/>
      <c r="I79" s="182"/>
      <c r="J79" s="182"/>
      <c r="K79" s="182"/>
      <c r="L79" s="183" t="n">
        <f aca="false">AD79</f>
        <v>9E-005</v>
      </c>
      <c r="M79" s="186"/>
      <c r="N79" s="187" t="n">
        <f aca="false">AA79</f>
        <v>0</v>
      </c>
      <c r="O79" s="188" t="n">
        <f aca="false">Y79</f>
        <v>0.00033</v>
      </c>
      <c r="P79" s="189" t="n">
        <f aca="false">AG79</f>
        <v>0</v>
      </c>
      <c r="Q79" s="188" t="n">
        <f aca="false">AE79</f>
        <v>0.00033</v>
      </c>
      <c r="R79" s="160"/>
      <c r="S79" s="160"/>
      <c r="T79" s="160"/>
      <c r="U79" s="160"/>
      <c r="V79" s="190" t="n">
        <f aca="false">ROWS($B$63:B79)</f>
        <v>17</v>
      </c>
      <c r="W79" s="191" t="n">
        <f aca="false" t="array" ref="W79:W79">IFERROR(AVERAGE(IF(C79:F79&gt;1,C79:F79)),0)</f>
        <v>0</v>
      </c>
      <c r="X79" s="192" t="n">
        <f aca="false" t="array" ref="X79:X79">W79+(COUNTIFS($W$63:$W79,W79)-1)*0.00001</f>
        <v>0.00016</v>
      </c>
      <c r="Y79" s="193" t="n">
        <f aca="false">LARGE($X$63:$X$112,V79)</f>
        <v>0.00033</v>
      </c>
      <c r="Z79" s="194" t="n">
        <f aca="false">IF(Y79&lt;1,0,MATCH(Y79,$X$63:$X$112,0))</f>
        <v>0</v>
      </c>
      <c r="AA79" s="195" t="n">
        <f aca="false">INDEX($B$63:$B$112,Z79,1)</f>
        <v>0</v>
      </c>
      <c r="AB79" s="217"/>
      <c r="AC79" s="197" t="n">
        <f aca="false" t="array" ref="AC79:AC79">IFERROR(AVERAGE(IF(H79:K79&gt;1,H79:K79)),0)</f>
        <v>0</v>
      </c>
      <c r="AD79" s="198" t="n">
        <f aca="false" t="array" ref="AD79:AD79">AC79+(COUNTIFS($AC$63:$AC79,AC79)-1)*0.00001</f>
        <v>9E-005</v>
      </c>
      <c r="AE79" s="199" t="n">
        <f aca="false">LARGE($AD$63:$AD$112,V79)</f>
        <v>0.00033</v>
      </c>
      <c r="AF79" s="194" t="n">
        <f aca="false">IF(AE79&lt;1,0,MATCH(AE79,$AD$63:$AD$112,0))</f>
        <v>0</v>
      </c>
      <c r="AG79" s="195" t="n">
        <f aca="false">INDEX($B$63:$B$112,AF79,1)</f>
        <v>0</v>
      </c>
      <c r="AH79" s="160"/>
    </row>
    <row r="80" customFormat="false" ht="15" hidden="false" customHeight="true" outlineLevel="0" collapsed="false">
      <c r="A80" s="53" t="n">
        <v>18</v>
      </c>
      <c r="B80" s="112" t="n">
        <f aca="false" t="array" ref="B80:B80">INDEX(CV2SF,$A80,1)</f>
        <v>0</v>
      </c>
      <c r="C80" s="215"/>
      <c r="D80" s="215"/>
      <c r="E80" s="215"/>
      <c r="F80" s="182"/>
      <c r="G80" s="183" t="n">
        <f aca="false">X80</f>
        <v>0.00017</v>
      </c>
      <c r="H80" s="182"/>
      <c r="I80" s="182"/>
      <c r="J80" s="182"/>
      <c r="K80" s="182"/>
      <c r="L80" s="183" t="n">
        <f aca="false">AD80</f>
        <v>0.0001</v>
      </c>
      <c r="M80" s="186"/>
      <c r="N80" s="187" t="n">
        <f aca="false">AA80</f>
        <v>0</v>
      </c>
      <c r="O80" s="188" t="n">
        <f aca="false">Y80</f>
        <v>0.00032</v>
      </c>
      <c r="P80" s="189" t="n">
        <f aca="false">AG80</f>
        <v>0</v>
      </c>
      <c r="Q80" s="188" t="n">
        <f aca="false">AE80</f>
        <v>0.00032</v>
      </c>
      <c r="R80" s="160"/>
      <c r="S80" s="160"/>
      <c r="T80" s="160"/>
      <c r="U80" s="160"/>
      <c r="V80" s="190" t="n">
        <f aca="false">ROWS($B$63:B80)</f>
        <v>18</v>
      </c>
      <c r="W80" s="191" t="n">
        <f aca="false" t="array" ref="W80:W80">IFERROR(AVERAGE(IF(C80:F80&gt;1,C80:F80)),0)</f>
        <v>0</v>
      </c>
      <c r="X80" s="192" t="n">
        <f aca="false" t="array" ref="X80:X80">W80+(COUNTIFS($W$63:$W80,W80)-1)*0.00001</f>
        <v>0.00017</v>
      </c>
      <c r="Y80" s="193" t="n">
        <f aca="false">LARGE($X$63:$X$112,V80)</f>
        <v>0.00032</v>
      </c>
      <c r="Z80" s="194" t="n">
        <f aca="false">IF(Y80&lt;1,0,MATCH(Y80,$X$63:$X$112,0))</f>
        <v>0</v>
      </c>
      <c r="AA80" s="195" t="n">
        <f aca="false">INDEX($B$63:$B$112,Z80,1)</f>
        <v>0</v>
      </c>
      <c r="AB80" s="217"/>
      <c r="AC80" s="197" t="n">
        <f aca="false" t="array" ref="AC80:AC80">IFERROR(AVERAGE(IF(H80:K80&gt;1,H80:K80)),0)</f>
        <v>0</v>
      </c>
      <c r="AD80" s="198" t="n">
        <f aca="false" t="array" ref="AD80:AD80">AC80+(COUNTIFS($AC$63:$AC80,AC80)-1)*0.00001</f>
        <v>0.0001</v>
      </c>
      <c r="AE80" s="199" t="n">
        <f aca="false">LARGE($AD$63:$AD$112,V80)</f>
        <v>0.00032</v>
      </c>
      <c r="AF80" s="194" t="n">
        <f aca="false">IF(AE80&lt;1,0,MATCH(AE80,$AD$63:$AD$112,0))</f>
        <v>0</v>
      </c>
      <c r="AG80" s="195" t="n">
        <f aca="false">INDEX($B$63:$B$112,AF80,1)</f>
        <v>0</v>
      </c>
      <c r="AH80" s="160"/>
    </row>
    <row r="81" customFormat="false" ht="15" hidden="false" customHeight="true" outlineLevel="0" collapsed="false">
      <c r="A81" s="53" t="n">
        <v>19</v>
      </c>
      <c r="B81" s="112" t="n">
        <f aca="false" t="array" ref="B81:B81">INDEX(CV2SF,$A81,1)</f>
        <v>0</v>
      </c>
      <c r="C81" s="215"/>
      <c r="D81" s="215"/>
      <c r="E81" s="215"/>
      <c r="F81" s="182"/>
      <c r="G81" s="183" t="n">
        <f aca="false">X81</f>
        <v>0.00018</v>
      </c>
      <c r="H81" s="182"/>
      <c r="I81" s="182"/>
      <c r="J81" s="182"/>
      <c r="K81" s="182"/>
      <c r="L81" s="183" t="n">
        <f aca="false">AD81</f>
        <v>0.00011</v>
      </c>
      <c r="M81" s="186"/>
      <c r="N81" s="187" t="n">
        <f aca="false">AA81</f>
        <v>0</v>
      </c>
      <c r="O81" s="188" t="n">
        <f aca="false">Y81</f>
        <v>0.00031</v>
      </c>
      <c r="P81" s="189" t="n">
        <f aca="false">AG81</f>
        <v>0</v>
      </c>
      <c r="Q81" s="188" t="n">
        <f aca="false">AE81</f>
        <v>0.00031</v>
      </c>
      <c r="R81" s="160"/>
      <c r="S81" s="160"/>
      <c r="T81" s="160"/>
      <c r="U81" s="160"/>
      <c r="V81" s="190" t="n">
        <f aca="false">ROWS($B$63:B81)</f>
        <v>19</v>
      </c>
      <c r="W81" s="191" t="n">
        <f aca="false" t="array" ref="W81:W81">IFERROR(AVERAGE(IF(C81:F81&gt;1,C81:F81)),0)</f>
        <v>0</v>
      </c>
      <c r="X81" s="192" t="n">
        <f aca="false" t="array" ref="X81:X81">W81+(COUNTIFS($W$63:$W81,W81)-1)*0.00001</f>
        <v>0.00018</v>
      </c>
      <c r="Y81" s="193" t="n">
        <f aca="false">LARGE($X$63:$X$112,V81)</f>
        <v>0.00031</v>
      </c>
      <c r="Z81" s="194" t="n">
        <f aca="false">IF(Y81&lt;1,0,MATCH(Y81,$X$63:$X$112,0))</f>
        <v>0</v>
      </c>
      <c r="AA81" s="195" t="n">
        <f aca="false">INDEX($B$63:$B$112,Z81,1)</f>
        <v>0</v>
      </c>
      <c r="AB81" s="217"/>
      <c r="AC81" s="197" t="n">
        <f aca="false" t="array" ref="AC81:AC81">IFERROR(AVERAGE(IF(H81:K81&gt;1,H81:K81)),0)</f>
        <v>0</v>
      </c>
      <c r="AD81" s="198" t="n">
        <f aca="false" t="array" ref="AD81:AD81">AC81+(COUNTIFS($AC$63:$AC81,AC81)-1)*0.00001</f>
        <v>0.00011</v>
      </c>
      <c r="AE81" s="199" t="n">
        <f aca="false">LARGE($AD$63:$AD$112,V81)</f>
        <v>0.00031</v>
      </c>
      <c r="AF81" s="194" t="n">
        <f aca="false">IF(AE81&lt;1,0,MATCH(AE81,$AD$63:$AD$112,0))</f>
        <v>0</v>
      </c>
      <c r="AG81" s="195" t="n">
        <f aca="false">INDEX($B$63:$B$112,AF81,1)</f>
        <v>0</v>
      </c>
      <c r="AH81" s="160"/>
    </row>
    <row r="82" customFormat="false" ht="15" hidden="false" customHeight="true" outlineLevel="0" collapsed="false">
      <c r="A82" s="53" t="n">
        <v>20</v>
      </c>
      <c r="B82" s="112" t="n">
        <f aca="false" t="array" ref="B82:B82">INDEX(CV2SF,$A82,1)</f>
        <v>0</v>
      </c>
      <c r="C82" s="215"/>
      <c r="D82" s="215"/>
      <c r="E82" s="215"/>
      <c r="F82" s="182"/>
      <c r="G82" s="183" t="n">
        <f aca="false">X82</f>
        <v>0.00019</v>
      </c>
      <c r="H82" s="182"/>
      <c r="I82" s="182"/>
      <c r="J82" s="182"/>
      <c r="K82" s="182"/>
      <c r="L82" s="183" t="n">
        <f aca="false">AD82</f>
        <v>0.00012</v>
      </c>
      <c r="M82" s="186"/>
      <c r="N82" s="187" t="n">
        <f aca="false">AA82</f>
        <v>0</v>
      </c>
      <c r="O82" s="188" t="n">
        <f aca="false">Y82</f>
        <v>0.0003</v>
      </c>
      <c r="P82" s="189" t="n">
        <f aca="false">AG82</f>
        <v>0</v>
      </c>
      <c r="Q82" s="188" t="n">
        <f aca="false">AE82</f>
        <v>0.0003</v>
      </c>
      <c r="R82" s="160"/>
      <c r="S82" s="160"/>
      <c r="T82" s="160"/>
      <c r="U82" s="160"/>
      <c r="V82" s="190" t="n">
        <f aca="false">ROWS($B$63:B82)</f>
        <v>20</v>
      </c>
      <c r="W82" s="191" t="n">
        <f aca="false" t="array" ref="W82:W82">IFERROR(AVERAGE(IF(C82:F82&gt;1,C82:F82)),0)</f>
        <v>0</v>
      </c>
      <c r="X82" s="192" t="n">
        <f aca="false" t="array" ref="X82:X82">W82+(COUNTIFS($W$63:$W82,W82)-1)*0.00001</f>
        <v>0.00019</v>
      </c>
      <c r="Y82" s="193" t="n">
        <f aca="false">LARGE($X$63:$X$112,V82)</f>
        <v>0.0003</v>
      </c>
      <c r="Z82" s="194" t="n">
        <f aca="false">IF(Y82&lt;1,0,MATCH(Y82,$X$63:$X$112,0))</f>
        <v>0</v>
      </c>
      <c r="AA82" s="195" t="n">
        <f aca="false">INDEX($B$63:$B$112,Z82,1)</f>
        <v>0</v>
      </c>
      <c r="AB82" s="217"/>
      <c r="AC82" s="197" t="n">
        <f aca="false" t="array" ref="AC82:AC82">IFERROR(AVERAGE(IF(H82:K82&gt;1,H82:K82)),0)</f>
        <v>0</v>
      </c>
      <c r="AD82" s="198" t="n">
        <f aca="false" t="array" ref="AD82:AD82">AC82+(COUNTIFS($AC$63:$AC82,AC82)-1)*0.00001</f>
        <v>0.00012</v>
      </c>
      <c r="AE82" s="199" t="n">
        <f aca="false">LARGE($AD$63:$AD$112,V82)</f>
        <v>0.0003</v>
      </c>
      <c r="AF82" s="194" t="n">
        <f aca="false">IF(AE82&lt;1,0,MATCH(AE82,$AD$63:$AD$112,0))</f>
        <v>0</v>
      </c>
      <c r="AG82" s="195" t="n">
        <f aca="false">INDEX($B$63:$B$112,AF82,1)</f>
        <v>0</v>
      </c>
      <c r="AH82" s="160"/>
    </row>
    <row r="83" customFormat="false" ht="15" hidden="false" customHeight="true" outlineLevel="0" collapsed="false">
      <c r="A83" s="53" t="n">
        <v>21</v>
      </c>
      <c r="B83" s="112" t="n">
        <f aca="false" t="array" ref="B83:B83">INDEX(CV2SF,$A83,1)</f>
        <v>0</v>
      </c>
      <c r="C83" s="215"/>
      <c r="D83" s="215"/>
      <c r="E83" s="215"/>
      <c r="F83" s="182"/>
      <c r="G83" s="183" t="n">
        <f aca="false">X83</f>
        <v>0.0002</v>
      </c>
      <c r="H83" s="182"/>
      <c r="I83" s="182"/>
      <c r="J83" s="182"/>
      <c r="K83" s="182"/>
      <c r="L83" s="183" t="n">
        <f aca="false">AD83</f>
        <v>0.00013</v>
      </c>
      <c r="M83" s="186"/>
      <c r="N83" s="187" t="n">
        <f aca="false">AA83</f>
        <v>0</v>
      </c>
      <c r="O83" s="188" t="n">
        <f aca="false">Y83</f>
        <v>0.00029</v>
      </c>
      <c r="P83" s="189" t="n">
        <f aca="false">AG83</f>
        <v>0</v>
      </c>
      <c r="Q83" s="188" t="n">
        <f aca="false">AE83</f>
        <v>0.00029</v>
      </c>
      <c r="R83" s="13"/>
      <c r="S83" s="13"/>
      <c r="T83" s="13"/>
      <c r="U83" s="13"/>
      <c r="V83" s="190" t="n">
        <f aca="false">ROWS($B$63:B83)</f>
        <v>21</v>
      </c>
      <c r="W83" s="191" t="n">
        <f aca="false" t="array" ref="W83:W83">IFERROR(AVERAGE(IF(C83:F83&gt;1,C83:F83)),0)</f>
        <v>0</v>
      </c>
      <c r="X83" s="192" t="n">
        <f aca="false" t="array" ref="X83:X83">W83+(COUNTIFS($W$63:$W83,W83)-1)*0.00001</f>
        <v>0.0002</v>
      </c>
      <c r="Y83" s="193" t="n">
        <f aca="false">LARGE($X$63:$X$112,V83)</f>
        <v>0.00029</v>
      </c>
      <c r="Z83" s="194" t="n">
        <f aca="false">IF(Y83&lt;1,0,MATCH(Y83,$X$63:$X$112,0))</f>
        <v>0</v>
      </c>
      <c r="AA83" s="195" t="n">
        <f aca="false">INDEX($B$63:$B$112,Z83,1)</f>
        <v>0</v>
      </c>
      <c r="AB83" s="217"/>
      <c r="AC83" s="197" t="n">
        <f aca="false" t="array" ref="AC83:AC83">IFERROR(AVERAGE(IF(H83:K83&gt;1,H83:K83)),0)</f>
        <v>0</v>
      </c>
      <c r="AD83" s="198" t="n">
        <f aca="false" t="array" ref="AD83:AD83">AC83+(COUNTIFS($AC$63:$AC83,AC83)-1)*0.00001</f>
        <v>0.00013</v>
      </c>
      <c r="AE83" s="199" t="n">
        <f aca="false">LARGE($AD$63:$AD$112,V83)</f>
        <v>0.00029</v>
      </c>
      <c r="AF83" s="194" t="n">
        <f aca="false">IF(AE83&lt;1,0,MATCH(AE83,$AD$63:$AD$112,0))</f>
        <v>0</v>
      </c>
      <c r="AG83" s="195" t="n">
        <f aca="false">INDEX($B$63:$B$112,AF83,1)</f>
        <v>0</v>
      </c>
      <c r="AH83" s="160"/>
    </row>
    <row r="84" customFormat="false" ht="15" hidden="false" customHeight="true" outlineLevel="0" collapsed="false">
      <c r="A84" s="53" t="n">
        <v>22</v>
      </c>
      <c r="B84" s="112" t="n">
        <f aca="false" t="array" ref="B84:B84">INDEX(CV2SF,$A84,1)</f>
        <v>0</v>
      </c>
      <c r="C84" s="215"/>
      <c r="D84" s="215"/>
      <c r="E84" s="215"/>
      <c r="F84" s="182"/>
      <c r="G84" s="183" t="n">
        <f aca="false">X84</f>
        <v>0.00021</v>
      </c>
      <c r="H84" s="182"/>
      <c r="I84" s="182"/>
      <c r="J84" s="182"/>
      <c r="K84" s="182"/>
      <c r="L84" s="183" t="n">
        <f aca="false">AD84</f>
        <v>0.00014</v>
      </c>
      <c r="M84" s="186"/>
      <c r="N84" s="187" t="n">
        <f aca="false">AA84</f>
        <v>0</v>
      </c>
      <c r="O84" s="188" t="n">
        <f aca="false">Y84</f>
        <v>0.00028</v>
      </c>
      <c r="P84" s="189" t="n">
        <f aca="false">AG84</f>
        <v>0</v>
      </c>
      <c r="Q84" s="188" t="n">
        <f aca="false">AE84</f>
        <v>0.00028</v>
      </c>
      <c r="R84" s="13"/>
      <c r="S84" s="13"/>
      <c r="T84" s="13"/>
      <c r="U84" s="13"/>
      <c r="V84" s="190" t="n">
        <f aca="false">ROWS($B$63:B84)</f>
        <v>22</v>
      </c>
      <c r="W84" s="191" t="n">
        <f aca="false" t="array" ref="W84:W84">IFERROR(AVERAGE(IF(C84:F84&gt;1,C84:F84)),0)</f>
        <v>0</v>
      </c>
      <c r="X84" s="192" t="n">
        <f aca="false" t="array" ref="X84:X84">W84+(COUNTIFS($W$63:$W84,W84)-1)*0.00001</f>
        <v>0.00021</v>
      </c>
      <c r="Y84" s="193" t="n">
        <f aca="false">LARGE($X$63:$X$112,V84)</f>
        <v>0.00028</v>
      </c>
      <c r="Z84" s="194" t="n">
        <f aca="false">IF(Y84&lt;1,0,MATCH(Y84,$X$63:$X$112,0))</f>
        <v>0</v>
      </c>
      <c r="AA84" s="195" t="n">
        <f aca="false">INDEX($B$63:$B$112,Z84,1)</f>
        <v>0</v>
      </c>
      <c r="AB84" s="217"/>
      <c r="AC84" s="197" t="n">
        <f aca="false" t="array" ref="AC84:AC84">IFERROR(AVERAGE(IF(H84:K84&gt;1,H84:K84)),0)</f>
        <v>0</v>
      </c>
      <c r="AD84" s="198" t="n">
        <f aca="false" t="array" ref="AD84:AD84">AC84+(COUNTIFS($AC$63:$AC84,AC84)-1)*0.00001</f>
        <v>0.00014</v>
      </c>
      <c r="AE84" s="199" t="n">
        <f aca="false">LARGE($AD$63:$AD$112,V84)</f>
        <v>0.00028</v>
      </c>
      <c r="AF84" s="194" t="n">
        <f aca="false">IF(AE84&lt;1,0,MATCH(AE84,$AD$63:$AD$112,0))</f>
        <v>0</v>
      </c>
      <c r="AG84" s="195" t="n">
        <f aca="false">INDEX($B$63:$B$112,AF84,1)</f>
        <v>0</v>
      </c>
      <c r="AH84" s="160"/>
    </row>
    <row r="85" customFormat="false" ht="15" hidden="false" customHeight="true" outlineLevel="0" collapsed="false">
      <c r="A85" s="53" t="n">
        <v>23</v>
      </c>
      <c r="B85" s="112" t="n">
        <f aca="false" t="array" ref="B85:B85">INDEX(CV2SF,$A85,1)</f>
        <v>0</v>
      </c>
      <c r="C85" s="215"/>
      <c r="D85" s="215"/>
      <c r="E85" s="215"/>
      <c r="F85" s="182"/>
      <c r="G85" s="183" t="n">
        <f aca="false">X85</f>
        <v>0.00022</v>
      </c>
      <c r="H85" s="182"/>
      <c r="I85" s="182"/>
      <c r="J85" s="182"/>
      <c r="K85" s="182"/>
      <c r="L85" s="183" t="n">
        <f aca="false">AD85</f>
        <v>0.00015</v>
      </c>
      <c r="M85" s="186"/>
      <c r="N85" s="187" t="n">
        <f aca="false">AA85</f>
        <v>0</v>
      </c>
      <c r="O85" s="188" t="n">
        <f aca="false">Y85</f>
        <v>0.00027</v>
      </c>
      <c r="P85" s="189" t="n">
        <f aca="false">AG85</f>
        <v>0</v>
      </c>
      <c r="Q85" s="188" t="n">
        <f aca="false">AE85</f>
        <v>0.00027</v>
      </c>
      <c r="R85" s="13"/>
      <c r="S85" s="13"/>
      <c r="T85" s="13"/>
      <c r="U85" s="13"/>
      <c r="V85" s="190" t="n">
        <f aca="false">ROWS($B$63:B85)</f>
        <v>23</v>
      </c>
      <c r="W85" s="191" t="n">
        <f aca="false" t="array" ref="W85:W85">IFERROR(AVERAGE(IF(C85:F85&gt;1,C85:F85)),0)</f>
        <v>0</v>
      </c>
      <c r="X85" s="192" t="n">
        <f aca="false" t="array" ref="X85:X85">W85+(COUNTIFS($W$63:$W85,W85)-1)*0.00001</f>
        <v>0.00022</v>
      </c>
      <c r="Y85" s="193" t="n">
        <f aca="false">LARGE($X$63:$X$112,V85)</f>
        <v>0.00027</v>
      </c>
      <c r="Z85" s="194" t="n">
        <f aca="false">IF(Y85&lt;1,0,MATCH(Y85,$X$63:$X$112,0))</f>
        <v>0</v>
      </c>
      <c r="AA85" s="195" t="n">
        <f aca="false">INDEX($B$63:$B$112,Z85,1)</f>
        <v>0</v>
      </c>
      <c r="AB85" s="217"/>
      <c r="AC85" s="197" t="n">
        <f aca="false" t="array" ref="AC85:AC85">IFERROR(AVERAGE(IF(H85:K85&gt;1,H85:K85)),0)</f>
        <v>0</v>
      </c>
      <c r="AD85" s="198" t="n">
        <f aca="false" t="array" ref="AD85:AD85">AC85+(COUNTIFS($AC$63:$AC85,AC85)-1)*0.00001</f>
        <v>0.00015</v>
      </c>
      <c r="AE85" s="199" t="n">
        <f aca="false">LARGE($AD$63:$AD$112,V85)</f>
        <v>0.00027</v>
      </c>
      <c r="AF85" s="194" t="n">
        <f aca="false">IF(AE85&lt;1,0,MATCH(AE85,$AD$63:$AD$112,0))</f>
        <v>0</v>
      </c>
      <c r="AG85" s="195" t="n">
        <f aca="false">INDEX($B$63:$B$112,AF85,1)</f>
        <v>0</v>
      </c>
      <c r="AH85" s="160"/>
    </row>
    <row r="86" customFormat="false" ht="15" hidden="false" customHeight="true" outlineLevel="0" collapsed="false">
      <c r="A86" s="53" t="n">
        <v>24</v>
      </c>
      <c r="B86" s="112" t="n">
        <f aca="false" t="array" ref="B86:B86">INDEX(CV2SF,$A86,1)</f>
        <v>0</v>
      </c>
      <c r="C86" s="215"/>
      <c r="D86" s="215"/>
      <c r="E86" s="215"/>
      <c r="F86" s="182"/>
      <c r="G86" s="183" t="n">
        <f aca="false">X86</f>
        <v>0.00023</v>
      </c>
      <c r="H86" s="182"/>
      <c r="I86" s="182"/>
      <c r="J86" s="182"/>
      <c r="K86" s="182"/>
      <c r="L86" s="183" t="n">
        <f aca="false">AD86</f>
        <v>0.00016</v>
      </c>
      <c r="M86" s="186"/>
      <c r="N86" s="187" t="n">
        <f aca="false">AA86</f>
        <v>0</v>
      </c>
      <c r="O86" s="188" t="n">
        <f aca="false">Y86</f>
        <v>0.00026</v>
      </c>
      <c r="P86" s="189" t="n">
        <f aca="false">AG86</f>
        <v>0</v>
      </c>
      <c r="Q86" s="188" t="n">
        <f aca="false">AE86</f>
        <v>0.00026</v>
      </c>
      <c r="R86" s="13"/>
      <c r="S86" s="13"/>
      <c r="T86" s="13"/>
      <c r="U86" s="13"/>
      <c r="V86" s="190" t="n">
        <f aca="false">ROWS($B$63:B86)</f>
        <v>24</v>
      </c>
      <c r="W86" s="191" t="n">
        <f aca="false" t="array" ref="W86:W86">IFERROR(AVERAGE(IF(C86:F86&gt;1,C86:F86)),0)</f>
        <v>0</v>
      </c>
      <c r="X86" s="192" t="n">
        <f aca="false" t="array" ref="X86:X86">W86+(COUNTIFS($W$63:$W86,W86)-1)*0.00001</f>
        <v>0.00023</v>
      </c>
      <c r="Y86" s="193" t="n">
        <f aca="false">LARGE($X$63:$X$112,V86)</f>
        <v>0.00026</v>
      </c>
      <c r="Z86" s="194" t="n">
        <f aca="false">IF(Y86&lt;1,0,MATCH(Y86,$X$63:$X$112,0))</f>
        <v>0</v>
      </c>
      <c r="AA86" s="195" t="n">
        <f aca="false">INDEX($B$63:$B$112,Z86,1)</f>
        <v>0</v>
      </c>
      <c r="AB86" s="217"/>
      <c r="AC86" s="197" t="n">
        <f aca="false" t="array" ref="AC86:AC86">IFERROR(AVERAGE(IF(H86:K86&gt;1,H86:K86)),0)</f>
        <v>0</v>
      </c>
      <c r="AD86" s="198" t="n">
        <f aca="false" t="array" ref="AD86:AD86">AC86+(COUNTIFS($AC$63:$AC86,AC86)-1)*0.00001</f>
        <v>0.00016</v>
      </c>
      <c r="AE86" s="199" t="n">
        <f aca="false">LARGE($AD$63:$AD$112,V86)</f>
        <v>0.00026</v>
      </c>
      <c r="AF86" s="194" t="n">
        <f aca="false">IF(AE86&lt;1,0,MATCH(AE86,$AD$63:$AD$112,0))</f>
        <v>0</v>
      </c>
      <c r="AG86" s="195" t="n">
        <f aca="false">INDEX($B$63:$B$112,AF86,1)</f>
        <v>0</v>
      </c>
      <c r="AH86" s="160"/>
    </row>
    <row r="87" customFormat="false" ht="15" hidden="false" customHeight="true" outlineLevel="0" collapsed="false">
      <c r="A87" s="53" t="n">
        <v>25</v>
      </c>
      <c r="B87" s="112" t="n">
        <f aca="false" t="array" ref="B87:B87">INDEX(CV2SF,$A87,1)</f>
        <v>0</v>
      </c>
      <c r="C87" s="215"/>
      <c r="D87" s="215"/>
      <c r="E87" s="215"/>
      <c r="F87" s="182"/>
      <c r="G87" s="183" t="n">
        <f aca="false">X87</f>
        <v>0.00024</v>
      </c>
      <c r="H87" s="182"/>
      <c r="I87" s="182"/>
      <c r="J87" s="182"/>
      <c r="K87" s="182"/>
      <c r="L87" s="183" t="n">
        <f aca="false">AD87</f>
        <v>0.00017</v>
      </c>
      <c r="M87" s="186"/>
      <c r="N87" s="187" t="n">
        <f aca="false">AA87</f>
        <v>0</v>
      </c>
      <c r="O87" s="188" t="n">
        <f aca="false">Y87</f>
        <v>0.00025</v>
      </c>
      <c r="P87" s="189" t="n">
        <f aca="false">AG87</f>
        <v>0</v>
      </c>
      <c r="Q87" s="188" t="n">
        <f aca="false">AE87</f>
        <v>0.00025</v>
      </c>
      <c r="R87" s="13"/>
      <c r="S87" s="13"/>
      <c r="T87" s="13"/>
      <c r="U87" s="13"/>
      <c r="V87" s="190" t="n">
        <f aca="false">ROWS($B$63:B87)</f>
        <v>25</v>
      </c>
      <c r="W87" s="191" t="n">
        <f aca="false" t="array" ref="W87:W87">IFERROR(AVERAGE(IF(C87:F87&gt;1,C87:F87)),0)</f>
        <v>0</v>
      </c>
      <c r="X87" s="192" t="n">
        <f aca="false" t="array" ref="X87:X87">W87+(COUNTIFS($W$63:$W87,W87)-1)*0.00001</f>
        <v>0.00024</v>
      </c>
      <c r="Y87" s="193" t="n">
        <f aca="false">LARGE($X$63:$X$112,V87)</f>
        <v>0.00025</v>
      </c>
      <c r="Z87" s="194" t="n">
        <f aca="false">IF(Y87&lt;1,0,MATCH(Y87,$X$63:$X$112,0))</f>
        <v>0</v>
      </c>
      <c r="AA87" s="195" t="n">
        <f aca="false">INDEX($B$63:$B$112,Z87,1)</f>
        <v>0</v>
      </c>
      <c r="AB87" s="217"/>
      <c r="AC87" s="197" t="n">
        <f aca="false" t="array" ref="AC87:AC87">IFERROR(AVERAGE(IF(H87:K87&gt;1,H87:K87)),0)</f>
        <v>0</v>
      </c>
      <c r="AD87" s="198" t="n">
        <f aca="false" t="array" ref="AD87:AD87">AC87+(COUNTIFS($AC$63:$AC87,AC87)-1)*0.00001</f>
        <v>0.00017</v>
      </c>
      <c r="AE87" s="199" t="n">
        <f aca="false">LARGE($AD$63:$AD$112,V87)</f>
        <v>0.00025</v>
      </c>
      <c r="AF87" s="194" t="n">
        <f aca="false">IF(AE87&lt;1,0,MATCH(AE87,$AD$63:$AD$112,0))</f>
        <v>0</v>
      </c>
      <c r="AG87" s="195" t="n">
        <f aca="false">INDEX($B$63:$B$112,AF87,1)</f>
        <v>0</v>
      </c>
      <c r="AH87" s="160"/>
    </row>
    <row r="88" customFormat="false" ht="15" hidden="false" customHeight="true" outlineLevel="0" collapsed="false">
      <c r="A88" s="53" t="n">
        <v>26</v>
      </c>
      <c r="B88" s="112" t="n">
        <f aca="false" t="array" ref="B88:B88">INDEX(CV2SF,$A88,1)</f>
        <v>0</v>
      </c>
      <c r="C88" s="215"/>
      <c r="D88" s="215"/>
      <c r="E88" s="215"/>
      <c r="F88" s="182"/>
      <c r="G88" s="183" t="n">
        <f aca="false">X88</f>
        <v>0.00025</v>
      </c>
      <c r="H88" s="182"/>
      <c r="I88" s="182"/>
      <c r="J88" s="182"/>
      <c r="K88" s="182"/>
      <c r="L88" s="183" t="n">
        <f aca="false">AD88</f>
        <v>0.00018</v>
      </c>
      <c r="M88" s="186"/>
      <c r="N88" s="187" t="n">
        <f aca="false">AA88</f>
        <v>0</v>
      </c>
      <c r="O88" s="188" t="n">
        <f aca="false">Y88</f>
        <v>0.00024</v>
      </c>
      <c r="P88" s="189" t="n">
        <f aca="false">AG88</f>
        <v>0</v>
      </c>
      <c r="Q88" s="188" t="n">
        <f aca="false">AE88</f>
        <v>0.00024</v>
      </c>
      <c r="R88" s="13"/>
      <c r="S88" s="13"/>
      <c r="T88" s="13"/>
      <c r="U88" s="13"/>
      <c r="V88" s="190" t="n">
        <f aca="false">ROWS($B$63:B88)</f>
        <v>26</v>
      </c>
      <c r="W88" s="191" t="n">
        <f aca="false" t="array" ref="W88:W88">IFERROR(AVERAGE(IF(C88:F88&gt;1,C88:F88)),0)</f>
        <v>0</v>
      </c>
      <c r="X88" s="192" t="n">
        <f aca="false" t="array" ref="X88:X88">W88+(COUNTIFS($W$63:$W88,W88)-1)*0.00001</f>
        <v>0.00025</v>
      </c>
      <c r="Y88" s="193" t="n">
        <f aca="false">LARGE($X$63:$X$112,V88)</f>
        <v>0.00024</v>
      </c>
      <c r="Z88" s="194" t="n">
        <f aca="false">IF(Y88&lt;1,0,MATCH(Y88,$X$63:$X$112,0))</f>
        <v>0</v>
      </c>
      <c r="AA88" s="195" t="n">
        <f aca="false">INDEX($B$63:$B$112,Z88,1)</f>
        <v>0</v>
      </c>
      <c r="AB88" s="217"/>
      <c r="AC88" s="197" t="n">
        <f aca="false" t="array" ref="AC88:AC88">IFERROR(AVERAGE(IF(H88:K88&gt;1,H88:K88)),0)</f>
        <v>0</v>
      </c>
      <c r="AD88" s="198" t="n">
        <f aca="false" t="array" ref="AD88:AD88">AC88+(COUNTIFS($AC$63:$AC88,AC88)-1)*0.00001</f>
        <v>0.00018</v>
      </c>
      <c r="AE88" s="199" t="n">
        <f aca="false">LARGE($AD$63:$AD$112,V88)</f>
        <v>0.00024</v>
      </c>
      <c r="AF88" s="194" t="n">
        <f aca="false">IF(AE88&lt;1,0,MATCH(AE88,$AD$63:$AD$112,0))</f>
        <v>0</v>
      </c>
      <c r="AG88" s="195" t="n">
        <f aca="false">INDEX($B$63:$B$112,AF88,1)</f>
        <v>0</v>
      </c>
      <c r="AH88" s="160"/>
    </row>
    <row r="89" customFormat="false" ht="15" hidden="false" customHeight="true" outlineLevel="0" collapsed="false">
      <c r="A89" s="53" t="n">
        <v>27</v>
      </c>
      <c r="B89" s="112" t="n">
        <f aca="false" t="array" ref="B89:B89">INDEX(CV2SF,$A89,1)</f>
        <v>0</v>
      </c>
      <c r="C89" s="215"/>
      <c r="D89" s="215"/>
      <c r="E89" s="215"/>
      <c r="F89" s="182"/>
      <c r="G89" s="183" t="n">
        <f aca="false">X89</f>
        <v>0.00026</v>
      </c>
      <c r="H89" s="182"/>
      <c r="I89" s="182"/>
      <c r="J89" s="182"/>
      <c r="K89" s="182"/>
      <c r="L89" s="183" t="n">
        <f aca="false">AD89</f>
        <v>0.00019</v>
      </c>
      <c r="M89" s="186"/>
      <c r="N89" s="187" t="n">
        <f aca="false">AA89</f>
        <v>0</v>
      </c>
      <c r="O89" s="188" t="n">
        <f aca="false">Y89</f>
        <v>0.00023</v>
      </c>
      <c r="P89" s="189" t="n">
        <f aca="false">AG89</f>
        <v>0</v>
      </c>
      <c r="Q89" s="188" t="n">
        <f aca="false">AE89</f>
        <v>0.00023</v>
      </c>
      <c r="R89" s="13"/>
      <c r="S89" s="13"/>
      <c r="T89" s="13"/>
      <c r="U89" s="13"/>
      <c r="V89" s="190" t="n">
        <f aca="false">ROWS($B$63:B89)</f>
        <v>27</v>
      </c>
      <c r="W89" s="191" t="n">
        <f aca="false" t="array" ref="W89:W89">IFERROR(AVERAGE(IF(C89:F89&gt;1,C89:F89)),0)</f>
        <v>0</v>
      </c>
      <c r="X89" s="192" t="n">
        <f aca="false" t="array" ref="X89:X89">W89+(COUNTIFS($W$63:$W89,W89)-1)*0.00001</f>
        <v>0.00026</v>
      </c>
      <c r="Y89" s="193" t="n">
        <f aca="false">LARGE($X$63:$X$112,V89)</f>
        <v>0.00023</v>
      </c>
      <c r="Z89" s="194" t="n">
        <f aca="false">IF(Y89&lt;1,0,MATCH(Y89,$X$63:$X$112,0))</f>
        <v>0</v>
      </c>
      <c r="AA89" s="195" t="n">
        <f aca="false">INDEX($B$63:$B$112,Z89,1)</f>
        <v>0</v>
      </c>
      <c r="AB89" s="217"/>
      <c r="AC89" s="197" t="n">
        <f aca="false" t="array" ref="AC89:AC89">IFERROR(AVERAGE(IF(H89:K89&gt;1,H89:K89)),0)</f>
        <v>0</v>
      </c>
      <c r="AD89" s="198" t="n">
        <f aca="false" t="array" ref="AD89:AD89">AC89+(COUNTIFS($AC$63:$AC89,AC89)-1)*0.00001</f>
        <v>0.00019</v>
      </c>
      <c r="AE89" s="199" t="n">
        <f aca="false">LARGE($AD$63:$AD$112,V89)</f>
        <v>0.00023</v>
      </c>
      <c r="AF89" s="194" t="n">
        <f aca="false">IF(AE89&lt;1,0,MATCH(AE89,$AD$63:$AD$112,0))</f>
        <v>0</v>
      </c>
      <c r="AG89" s="195" t="n">
        <f aca="false">INDEX($B$63:$B$112,AF89,1)</f>
        <v>0</v>
      </c>
      <c r="AH89" s="160"/>
    </row>
    <row r="90" customFormat="false" ht="15" hidden="false" customHeight="true" outlineLevel="0" collapsed="false">
      <c r="A90" s="53" t="n">
        <v>28</v>
      </c>
      <c r="B90" s="112" t="n">
        <f aca="false" t="array" ref="B90:B90">INDEX(CV2SF,$A90,1)</f>
        <v>0</v>
      </c>
      <c r="C90" s="215"/>
      <c r="D90" s="215"/>
      <c r="E90" s="215"/>
      <c r="F90" s="182"/>
      <c r="G90" s="183" t="n">
        <f aca="false">X90</f>
        <v>0.00027</v>
      </c>
      <c r="H90" s="182"/>
      <c r="I90" s="182"/>
      <c r="J90" s="182"/>
      <c r="K90" s="182"/>
      <c r="L90" s="183" t="n">
        <f aca="false">AD90</f>
        <v>0.0002</v>
      </c>
      <c r="M90" s="186"/>
      <c r="N90" s="187" t="n">
        <f aca="false">AA90</f>
        <v>0</v>
      </c>
      <c r="O90" s="188" t="n">
        <f aca="false">Y90</f>
        <v>0.00022</v>
      </c>
      <c r="P90" s="189" t="n">
        <f aca="false">AG90</f>
        <v>0</v>
      </c>
      <c r="Q90" s="188" t="n">
        <f aca="false">AE90</f>
        <v>0.00022</v>
      </c>
      <c r="R90" s="13"/>
      <c r="S90" s="13"/>
      <c r="T90" s="13"/>
      <c r="U90" s="13"/>
      <c r="V90" s="190" t="n">
        <f aca="false">ROWS($B$63:B90)</f>
        <v>28</v>
      </c>
      <c r="W90" s="191" t="n">
        <f aca="false" t="array" ref="W90:W90">IFERROR(AVERAGE(IF(C90:F90&gt;1,C90:F90)),0)</f>
        <v>0</v>
      </c>
      <c r="X90" s="192" t="n">
        <f aca="false" t="array" ref="X90:X90">W90+(COUNTIFS($W$63:$W90,W90)-1)*0.00001</f>
        <v>0.00027</v>
      </c>
      <c r="Y90" s="193" t="n">
        <f aca="false">LARGE($X$63:$X$112,V90)</f>
        <v>0.00022</v>
      </c>
      <c r="Z90" s="194" t="n">
        <f aca="false">IF(Y90&lt;1,0,MATCH(Y90,$X$63:$X$112,0))</f>
        <v>0</v>
      </c>
      <c r="AA90" s="195" t="n">
        <f aca="false">INDEX($B$63:$B$112,Z90,1)</f>
        <v>0</v>
      </c>
      <c r="AB90" s="217"/>
      <c r="AC90" s="197" t="n">
        <f aca="false" t="array" ref="AC90:AC90">IFERROR(AVERAGE(IF(H90:K90&gt;1,H90:K90)),0)</f>
        <v>0</v>
      </c>
      <c r="AD90" s="198" t="n">
        <f aca="false" t="array" ref="AD90:AD90">AC90+(COUNTIFS($AC$63:$AC90,AC90)-1)*0.00001</f>
        <v>0.0002</v>
      </c>
      <c r="AE90" s="199" t="n">
        <f aca="false">LARGE($AD$63:$AD$112,V90)</f>
        <v>0.00022</v>
      </c>
      <c r="AF90" s="194" t="n">
        <f aca="false">IF(AE90&lt;1,0,MATCH(AE90,$AD$63:$AD$112,0))</f>
        <v>0</v>
      </c>
      <c r="AG90" s="195" t="n">
        <f aca="false">INDEX($B$63:$B$112,AF90,1)</f>
        <v>0</v>
      </c>
      <c r="AH90" s="160"/>
    </row>
    <row r="91" customFormat="false" ht="15" hidden="false" customHeight="true" outlineLevel="0" collapsed="false">
      <c r="A91" s="53" t="n">
        <v>29</v>
      </c>
      <c r="B91" s="112" t="n">
        <f aca="false" t="array" ref="B91:B91">INDEX(CV2SF,$A91,1)</f>
        <v>0</v>
      </c>
      <c r="C91" s="215"/>
      <c r="D91" s="215"/>
      <c r="E91" s="215"/>
      <c r="F91" s="182"/>
      <c r="G91" s="183" t="n">
        <f aca="false">X91</f>
        <v>0.00028</v>
      </c>
      <c r="H91" s="182"/>
      <c r="I91" s="182"/>
      <c r="J91" s="182"/>
      <c r="K91" s="182"/>
      <c r="L91" s="183" t="n">
        <f aca="false">AD91</f>
        <v>0.00021</v>
      </c>
      <c r="M91" s="186"/>
      <c r="N91" s="187" t="n">
        <f aca="false">AA91</f>
        <v>0</v>
      </c>
      <c r="O91" s="188" t="n">
        <f aca="false">Y91</f>
        <v>0.00021</v>
      </c>
      <c r="P91" s="189" t="n">
        <f aca="false">AG91</f>
        <v>0</v>
      </c>
      <c r="Q91" s="188" t="n">
        <f aca="false">AE91</f>
        <v>0.00021</v>
      </c>
      <c r="R91" s="13"/>
      <c r="S91" s="13"/>
      <c r="T91" s="13"/>
      <c r="U91" s="13"/>
      <c r="V91" s="190" t="n">
        <f aca="false">ROWS($B$63:B91)</f>
        <v>29</v>
      </c>
      <c r="W91" s="191" t="n">
        <f aca="false" t="array" ref="W91:W91">IFERROR(AVERAGE(IF(C91:F91&gt;1,C91:F91)),0)</f>
        <v>0</v>
      </c>
      <c r="X91" s="192" t="n">
        <f aca="false" t="array" ref="X91:X91">W91+(COUNTIFS($W$63:$W91,W91)-1)*0.00001</f>
        <v>0.00028</v>
      </c>
      <c r="Y91" s="193" t="n">
        <f aca="false">LARGE($X$63:$X$112,V91)</f>
        <v>0.00021</v>
      </c>
      <c r="Z91" s="194" t="n">
        <f aca="false">IF(Y91&lt;1,0,MATCH(Y91,$X$63:$X$112,0))</f>
        <v>0</v>
      </c>
      <c r="AA91" s="195" t="n">
        <f aca="false">INDEX($B$63:$B$112,Z91,1)</f>
        <v>0</v>
      </c>
      <c r="AB91" s="217"/>
      <c r="AC91" s="197" t="n">
        <f aca="false" t="array" ref="AC91:AC91">IFERROR(AVERAGE(IF(H91:K91&gt;1,H91:K91)),0)</f>
        <v>0</v>
      </c>
      <c r="AD91" s="198" t="n">
        <f aca="false" t="array" ref="AD91:AD91">AC91+(COUNTIFS($AC$63:$AC91,AC91)-1)*0.00001</f>
        <v>0.00021</v>
      </c>
      <c r="AE91" s="199" t="n">
        <f aca="false">LARGE($AD$63:$AD$112,V91)</f>
        <v>0.00021</v>
      </c>
      <c r="AF91" s="194" t="n">
        <f aca="false">IF(AE91&lt;1,0,MATCH(AE91,$AD$63:$AD$112,0))</f>
        <v>0</v>
      </c>
      <c r="AG91" s="195" t="n">
        <f aca="false">INDEX($B$63:$B$112,AF91,1)</f>
        <v>0</v>
      </c>
      <c r="AH91" s="160"/>
    </row>
    <row r="92" customFormat="false" ht="15" hidden="false" customHeight="true" outlineLevel="0" collapsed="false">
      <c r="A92" s="53" t="n">
        <v>30</v>
      </c>
      <c r="B92" s="112" t="n">
        <f aca="false" t="array" ref="B92:B92">INDEX(CV2SF,$A92,1)</f>
        <v>0</v>
      </c>
      <c r="C92" s="215"/>
      <c r="D92" s="215"/>
      <c r="E92" s="215"/>
      <c r="F92" s="182"/>
      <c r="G92" s="183" t="n">
        <f aca="false">X92</f>
        <v>0.00029</v>
      </c>
      <c r="H92" s="182"/>
      <c r="I92" s="182"/>
      <c r="J92" s="182"/>
      <c r="K92" s="182"/>
      <c r="L92" s="183" t="n">
        <f aca="false">AD92</f>
        <v>0.00022</v>
      </c>
      <c r="M92" s="186"/>
      <c r="N92" s="187" t="n">
        <f aca="false">AA92</f>
        <v>0</v>
      </c>
      <c r="O92" s="188" t="n">
        <f aca="false">Y92</f>
        <v>0.0002</v>
      </c>
      <c r="P92" s="189" t="n">
        <f aca="false">AG92</f>
        <v>0</v>
      </c>
      <c r="Q92" s="188" t="n">
        <f aca="false">AE92</f>
        <v>0.0002</v>
      </c>
      <c r="R92" s="13"/>
      <c r="S92" s="13"/>
      <c r="T92" s="13"/>
      <c r="U92" s="13"/>
      <c r="V92" s="190" t="n">
        <f aca="false">ROWS($B$63:B92)</f>
        <v>30</v>
      </c>
      <c r="W92" s="191" t="n">
        <f aca="false" t="array" ref="W92:W92">IFERROR(AVERAGE(IF(C92:F92&gt;1,C92:F92)),0)</f>
        <v>0</v>
      </c>
      <c r="X92" s="192" t="n">
        <f aca="false" t="array" ref="X92:X92">W92+(COUNTIFS($W$63:$W92,W92)-1)*0.00001</f>
        <v>0.00029</v>
      </c>
      <c r="Y92" s="193" t="n">
        <f aca="false">LARGE($X$63:$X$112,V92)</f>
        <v>0.0002</v>
      </c>
      <c r="Z92" s="194" t="n">
        <f aca="false">IF(Y92&lt;1,0,MATCH(Y92,$X$63:$X$112,0))</f>
        <v>0</v>
      </c>
      <c r="AA92" s="195" t="n">
        <f aca="false">INDEX($B$63:$B$112,Z92,1)</f>
        <v>0</v>
      </c>
      <c r="AB92" s="217"/>
      <c r="AC92" s="197" t="n">
        <f aca="false" t="array" ref="AC92:AC92">IFERROR(AVERAGE(IF(H92:K92&gt;1,H92:K92)),0)</f>
        <v>0</v>
      </c>
      <c r="AD92" s="198" t="n">
        <f aca="false" t="array" ref="AD92:AD92">AC92+(COUNTIFS($AC$63:$AC92,AC92)-1)*0.00001</f>
        <v>0.00022</v>
      </c>
      <c r="AE92" s="199" t="n">
        <f aca="false">LARGE($AD$63:$AD$112,V92)</f>
        <v>0.0002</v>
      </c>
      <c r="AF92" s="194" t="n">
        <f aca="false">IF(AE92&lt;1,0,MATCH(AE92,$AD$63:$AD$112,0))</f>
        <v>0</v>
      </c>
      <c r="AG92" s="195" t="n">
        <f aca="false">INDEX($B$63:$B$112,AF92,1)</f>
        <v>0</v>
      </c>
      <c r="AH92" s="160"/>
    </row>
    <row r="93" customFormat="false" ht="15" hidden="false" customHeight="true" outlineLevel="0" collapsed="false">
      <c r="A93" s="53" t="n">
        <v>31</v>
      </c>
      <c r="B93" s="112" t="n">
        <f aca="false" t="array" ref="B93:B93">INDEX(CV2SF,$A93,1)</f>
        <v>0</v>
      </c>
      <c r="C93" s="215"/>
      <c r="D93" s="215"/>
      <c r="E93" s="215"/>
      <c r="F93" s="182"/>
      <c r="G93" s="183" t="n">
        <f aca="false">X93</f>
        <v>0.0003</v>
      </c>
      <c r="H93" s="182"/>
      <c r="I93" s="182"/>
      <c r="J93" s="182"/>
      <c r="K93" s="182"/>
      <c r="L93" s="183" t="n">
        <f aca="false">AD93</f>
        <v>0.00023</v>
      </c>
      <c r="M93" s="186"/>
      <c r="N93" s="187" t="n">
        <f aca="false">AA93</f>
        <v>0</v>
      </c>
      <c r="O93" s="188" t="n">
        <f aca="false">Y93</f>
        <v>0.00019</v>
      </c>
      <c r="P93" s="189" t="n">
        <f aca="false">AG93</f>
        <v>0</v>
      </c>
      <c r="Q93" s="188" t="n">
        <f aca="false">AE93</f>
        <v>0.00019</v>
      </c>
      <c r="R93" s="13"/>
      <c r="S93" s="13"/>
      <c r="T93" s="13"/>
      <c r="U93" s="13"/>
      <c r="V93" s="190" t="n">
        <f aca="false">ROWS($B$63:B93)</f>
        <v>31</v>
      </c>
      <c r="W93" s="191" t="n">
        <f aca="false" t="array" ref="W93:W93">IFERROR(AVERAGE(IF(C93:F93&gt;1,C93:F93)),0)</f>
        <v>0</v>
      </c>
      <c r="X93" s="192" t="n">
        <f aca="false" t="array" ref="X93:X93">W93+(COUNTIFS($W$63:$W93,W93)-1)*0.00001</f>
        <v>0.0003</v>
      </c>
      <c r="Y93" s="193" t="n">
        <f aca="false">LARGE($X$63:$X$112,V93)</f>
        <v>0.00019</v>
      </c>
      <c r="Z93" s="194" t="n">
        <f aca="false">IF(Y93&lt;1,0,MATCH(Y93,$X$63:$X$112,0))</f>
        <v>0</v>
      </c>
      <c r="AA93" s="195" t="n">
        <f aca="false">INDEX($B$63:$B$112,Z93,1)</f>
        <v>0</v>
      </c>
      <c r="AB93" s="217"/>
      <c r="AC93" s="197" t="n">
        <f aca="false" t="array" ref="AC93:AC93">IFERROR(AVERAGE(IF(H93:K93&gt;1,H93:K93)),0)</f>
        <v>0</v>
      </c>
      <c r="AD93" s="198" t="n">
        <f aca="false" t="array" ref="AD93:AD93">AC93+(COUNTIFS($AC$63:$AC93,AC93)-1)*0.00001</f>
        <v>0.00023</v>
      </c>
      <c r="AE93" s="199" t="n">
        <f aca="false">LARGE($AD$63:$AD$112,V93)</f>
        <v>0.00019</v>
      </c>
      <c r="AF93" s="194" t="n">
        <f aca="false">IF(AE93&lt;1,0,MATCH(AE93,$AD$63:$AD$112,0))</f>
        <v>0</v>
      </c>
      <c r="AG93" s="195" t="n">
        <f aca="false">INDEX($B$63:$B$112,AF93,1)</f>
        <v>0</v>
      </c>
      <c r="AH93" s="160"/>
    </row>
    <row r="94" customFormat="false" ht="15" hidden="false" customHeight="true" outlineLevel="0" collapsed="false">
      <c r="A94" s="53" t="n">
        <v>32</v>
      </c>
      <c r="B94" s="112" t="n">
        <f aca="false" t="array" ref="B94:B94">INDEX(CV2SF,$A94,1)</f>
        <v>0</v>
      </c>
      <c r="C94" s="215"/>
      <c r="D94" s="215"/>
      <c r="E94" s="215"/>
      <c r="F94" s="182"/>
      <c r="G94" s="183" t="n">
        <f aca="false">X94</f>
        <v>0.00031</v>
      </c>
      <c r="H94" s="182"/>
      <c r="I94" s="182"/>
      <c r="J94" s="182"/>
      <c r="K94" s="182"/>
      <c r="L94" s="183" t="n">
        <f aca="false">AD94</f>
        <v>0.00024</v>
      </c>
      <c r="M94" s="186"/>
      <c r="N94" s="187" t="n">
        <f aca="false">AA94</f>
        <v>0</v>
      </c>
      <c r="O94" s="188" t="n">
        <f aca="false">Y94</f>
        <v>0.00018</v>
      </c>
      <c r="P94" s="189" t="n">
        <f aca="false">AG94</f>
        <v>0</v>
      </c>
      <c r="Q94" s="188" t="n">
        <f aca="false">AE94</f>
        <v>0.00018</v>
      </c>
      <c r="R94" s="13"/>
      <c r="S94" s="13"/>
      <c r="T94" s="13"/>
      <c r="U94" s="13"/>
      <c r="V94" s="190" t="n">
        <f aca="false">ROWS($B$63:B94)</f>
        <v>32</v>
      </c>
      <c r="W94" s="191" t="n">
        <f aca="false" t="array" ref="W94:W94">IFERROR(AVERAGE(IF(C94:F94&gt;1,C94:F94)),0)</f>
        <v>0</v>
      </c>
      <c r="X94" s="192" t="n">
        <f aca="false" t="array" ref="X94:X94">W94+(COUNTIFS($W$63:$W94,W94)-1)*0.00001</f>
        <v>0.00031</v>
      </c>
      <c r="Y94" s="193" t="n">
        <f aca="false">LARGE($X$63:$X$112,V94)</f>
        <v>0.00018</v>
      </c>
      <c r="Z94" s="194" t="n">
        <f aca="false">IF(Y94&lt;1,0,MATCH(Y94,$X$63:$X$112,0))</f>
        <v>0</v>
      </c>
      <c r="AA94" s="195" t="n">
        <f aca="false">INDEX($B$63:$B$112,Z94,1)</f>
        <v>0</v>
      </c>
      <c r="AB94" s="217"/>
      <c r="AC94" s="197" t="n">
        <f aca="false" t="array" ref="AC94:AC94">IFERROR(AVERAGE(IF(H94:K94&gt;1,H94:K94)),0)</f>
        <v>0</v>
      </c>
      <c r="AD94" s="198" t="n">
        <f aca="false" t="array" ref="AD94:AD94">AC94+(COUNTIFS($AC$63:$AC94,AC94)-1)*0.00001</f>
        <v>0.00024</v>
      </c>
      <c r="AE94" s="199" t="n">
        <f aca="false">LARGE($AD$63:$AD$112,V94)</f>
        <v>0.00018</v>
      </c>
      <c r="AF94" s="194" t="n">
        <f aca="false">IF(AE94&lt;1,0,MATCH(AE94,$AD$63:$AD$112,0))</f>
        <v>0</v>
      </c>
      <c r="AG94" s="195" t="n">
        <f aca="false">INDEX($B$63:$B$112,AF94,1)</f>
        <v>0</v>
      </c>
      <c r="AH94" s="160"/>
    </row>
    <row r="95" customFormat="false" ht="15" hidden="false" customHeight="true" outlineLevel="0" collapsed="false">
      <c r="A95" s="53" t="n">
        <v>33</v>
      </c>
      <c r="B95" s="112" t="n">
        <f aca="false" t="array" ref="B95:B95">INDEX(CV2SF,$A95,1)</f>
        <v>0</v>
      </c>
      <c r="C95" s="215"/>
      <c r="D95" s="215"/>
      <c r="E95" s="215"/>
      <c r="F95" s="182"/>
      <c r="G95" s="183" t="n">
        <f aca="false">X95</f>
        <v>0.00032</v>
      </c>
      <c r="H95" s="182"/>
      <c r="I95" s="182"/>
      <c r="J95" s="182"/>
      <c r="K95" s="182"/>
      <c r="L95" s="183" t="n">
        <f aca="false">AD95</f>
        <v>0.00025</v>
      </c>
      <c r="M95" s="186"/>
      <c r="N95" s="187" t="n">
        <f aca="false">AA95</f>
        <v>0</v>
      </c>
      <c r="O95" s="188" t="n">
        <f aca="false">Y95</f>
        <v>0.00017</v>
      </c>
      <c r="P95" s="189" t="n">
        <f aca="false">AG95</f>
        <v>0</v>
      </c>
      <c r="Q95" s="188" t="n">
        <f aca="false">AE95</f>
        <v>0.00017</v>
      </c>
      <c r="R95" s="13"/>
      <c r="S95" s="13"/>
      <c r="T95" s="13"/>
      <c r="U95" s="13"/>
      <c r="V95" s="190" t="n">
        <f aca="false">ROWS($B$63:B95)</f>
        <v>33</v>
      </c>
      <c r="W95" s="191" t="n">
        <f aca="false" t="array" ref="W95:W95">IFERROR(AVERAGE(IF(C95:F95&gt;1,C95:F95)),0)</f>
        <v>0</v>
      </c>
      <c r="X95" s="192" t="n">
        <f aca="false" t="array" ref="X95:X95">W95+(COUNTIFS($W$63:$W95,W95)-1)*0.00001</f>
        <v>0.00032</v>
      </c>
      <c r="Y95" s="193" t="n">
        <f aca="false">LARGE($X$63:$X$112,V95)</f>
        <v>0.00017</v>
      </c>
      <c r="Z95" s="194" t="n">
        <f aca="false">IF(Y95&lt;1,0,MATCH(Y95,$X$63:$X$112,0))</f>
        <v>0</v>
      </c>
      <c r="AA95" s="195" t="n">
        <f aca="false">INDEX($B$63:$B$112,Z95,1)</f>
        <v>0</v>
      </c>
      <c r="AB95" s="217"/>
      <c r="AC95" s="197" t="n">
        <f aca="false" t="array" ref="AC95:AC95">IFERROR(AVERAGE(IF(H95:K95&gt;1,H95:K95)),0)</f>
        <v>0</v>
      </c>
      <c r="AD95" s="198" t="n">
        <f aca="false" t="array" ref="AD95:AD95">AC95+(COUNTIFS($AC$63:$AC95,AC95)-1)*0.00001</f>
        <v>0.00025</v>
      </c>
      <c r="AE95" s="199" t="n">
        <f aca="false">LARGE($AD$63:$AD$112,V95)</f>
        <v>0.00017</v>
      </c>
      <c r="AF95" s="194" t="n">
        <f aca="false">IF(AE95&lt;1,0,MATCH(AE95,$AD$63:$AD$112,0))</f>
        <v>0</v>
      </c>
      <c r="AG95" s="195" t="n">
        <f aca="false">INDEX($B$63:$B$112,AF95,1)</f>
        <v>0</v>
      </c>
      <c r="AH95" s="160"/>
    </row>
    <row r="96" customFormat="false" ht="15" hidden="false" customHeight="true" outlineLevel="0" collapsed="false">
      <c r="A96" s="53" t="n">
        <v>34</v>
      </c>
      <c r="B96" s="112" t="n">
        <f aca="false" t="array" ref="B96:B96">INDEX(CV2SF,$A96,1)</f>
        <v>0</v>
      </c>
      <c r="C96" s="215"/>
      <c r="D96" s="215"/>
      <c r="E96" s="215"/>
      <c r="F96" s="182"/>
      <c r="G96" s="183" t="n">
        <f aca="false">X96</f>
        <v>0.00033</v>
      </c>
      <c r="H96" s="182"/>
      <c r="I96" s="182"/>
      <c r="J96" s="182"/>
      <c r="K96" s="182"/>
      <c r="L96" s="183" t="n">
        <f aca="false">AD96</f>
        <v>0.00026</v>
      </c>
      <c r="M96" s="186"/>
      <c r="N96" s="187" t="n">
        <f aca="false">AA96</f>
        <v>0</v>
      </c>
      <c r="O96" s="188" t="n">
        <f aca="false">Y96</f>
        <v>0.00016</v>
      </c>
      <c r="P96" s="189" t="n">
        <f aca="false">AG96</f>
        <v>0</v>
      </c>
      <c r="Q96" s="188" t="n">
        <f aca="false">AE96</f>
        <v>0.00016</v>
      </c>
      <c r="R96" s="13"/>
      <c r="S96" s="13"/>
      <c r="T96" s="13"/>
      <c r="U96" s="13"/>
      <c r="V96" s="190" t="n">
        <f aca="false">ROWS($B$63:B96)</f>
        <v>34</v>
      </c>
      <c r="W96" s="191" t="n">
        <f aca="false" t="array" ref="W96:W96">IFERROR(AVERAGE(IF(C96:F96&gt;1,C96:F96)),0)</f>
        <v>0</v>
      </c>
      <c r="X96" s="192" t="n">
        <f aca="false" t="array" ref="X96:X96">W96+(COUNTIFS($W$63:$W96,W96)-1)*0.00001</f>
        <v>0.00033</v>
      </c>
      <c r="Y96" s="193" t="n">
        <f aca="false">LARGE($X$63:$X$112,V96)</f>
        <v>0.00016</v>
      </c>
      <c r="Z96" s="194" t="n">
        <f aca="false">IF(Y96&lt;1,0,MATCH(Y96,$X$63:$X$112,0))</f>
        <v>0</v>
      </c>
      <c r="AA96" s="195" t="n">
        <f aca="false">INDEX($B$63:$B$112,Z96,1)</f>
        <v>0</v>
      </c>
      <c r="AB96" s="217"/>
      <c r="AC96" s="197" t="n">
        <f aca="false" t="array" ref="AC96:AC96">IFERROR(AVERAGE(IF(H96:K96&gt;1,H96:K96)),0)</f>
        <v>0</v>
      </c>
      <c r="AD96" s="198" t="n">
        <f aca="false" t="array" ref="AD96:AD96">AC96+(COUNTIFS($AC$63:$AC96,AC96)-1)*0.00001</f>
        <v>0.00026</v>
      </c>
      <c r="AE96" s="199" t="n">
        <f aca="false">LARGE($AD$63:$AD$112,V96)</f>
        <v>0.00016</v>
      </c>
      <c r="AF96" s="194" t="n">
        <f aca="false">IF(AE96&lt;1,0,MATCH(AE96,$AD$63:$AD$112,0))</f>
        <v>0</v>
      </c>
      <c r="AG96" s="195" t="n">
        <f aca="false">INDEX($B$63:$B$112,AF96,1)</f>
        <v>0</v>
      </c>
      <c r="AH96" s="160"/>
    </row>
    <row r="97" customFormat="false" ht="15" hidden="false" customHeight="true" outlineLevel="0" collapsed="false">
      <c r="A97" s="53" t="n">
        <v>35</v>
      </c>
      <c r="B97" s="112" t="n">
        <f aca="false" t="array" ref="B97:B97">INDEX(CV2SF,$A97,1)</f>
        <v>0</v>
      </c>
      <c r="C97" s="215"/>
      <c r="D97" s="215"/>
      <c r="E97" s="215"/>
      <c r="F97" s="182"/>
      <c r="G97" s="183" t="n">
        <f aca="false">X97</f>
        <v>0.00034</v>
      </c>
      <c r="H97" s="182"/>
      <c r="I97" s="182"/>
      <c r="J97" s="182"/>
      <c r="K97" s="182"/>
      <c r="L97" s="183" t="n">
        <f aca="false">AD97</f>
        <v>0.00027</v>
      </c>
      <c r="M97" s="186"/>
      <c r="N97" s="187" t="n">
        <f aca="false">AA97</f>
        <v>0</v>
      </c>
      <c r="O97" s="188" t="n">
        <f aca="false">Y97</f>
        <v>0.00015</v>
      </c>
      <c r="P97" s="189" t="n">
        <f aca="false">AG97</f>
        <v>0</v>
      </c>
      <c r="Q97" s="188" t="n">
        <f aca="false">AE97</f>
        <v>0.00015</v>
      </c>
      <c r="R97" s="13"/>
      <c r="S97" s="13"/>
      <c r="T97" s="13"/>
      <c r="U97" s="13"/>
      <c r="V97" s="190" t="n">
        <f aca="false">ROWS($B$63:B97)</f>
        <v>35</v>
      </c>
      <c r="W97" s="191" t="n">
        <f aca="false" t="array" ref="W97:W97">IFERROR(AVERAGE(IF(C97:F97&gt;1,C97:F97)),0)</f>
        <v>0</v>
      </c>
      <c r="X97" s="192" t="n">
        <f aca="false" t="array" ref="X97:X97">W97+(COUNTIFS($W$63:$W97,W97)-1)*0.00001</f>
        <v>0.00034</v>
      </c>
      <c r="Y97" s="193" t="n">
        <f aca="false">LARGE($X$63:$X$112,V97)</f>
        <v>0.00015</v>
      </c>
      <c r="Z97" s="194" t="n">
        <f aca="false">IF(Y97&lt;1,0,MATCH(Y97,$X$63:$X$112,0))</f>
        <v>0</v>
      </c>
      <c r="AA97" s="195" t="n">
        <f aca="false">INDEX($B$63:$B$112,Z97,1)</f>
        <v>0</v>
      </c>
      <c r="AB97" s="217"/>
      <c r="AC97" s="197" t="n">
        <f aca="false" t="array" ref="AC97:AC97">IFERROR(AVERAGE(IF(H97:K97&gt;1,H97:K97)),0)</f>
        <v>0</v>
      </c>
      <c r="AD97" s="198" t="n">
        <f aca="false" t="array" ref="AD97:AD97">AC97+(COUNTIFS($AC$63:$AC97,AC97)-1)*0.00001</f>
        <v>0.00027</v>
      </c>
      <c r="AE97" s="199" t="n">
        <f aca="false">LARGE($AD$63:$AD$112,V97)</f>
        <v>0.00015</v>
      </c>
      <c r="AF97" s="194" t="n">
        <f aca="false">IF(AE97&lt;1,0,MATCH(AE97,$AD$63:$AD$112,0))</f>
        <v>0</v>
      </c>
      <c r="AG97" s="195" t="n">
        <f aca="false">INDEX($B$63:$B$112,AF97,1)</f>
        <v>0</v>
      </c>
      <c r="AH97" s="160"/>
    </row>
    <row r="98" customFormat="false" ht="15" hidden="false" customHeight="true" outlineLevel="0" collapsed="false">
      <c r="A98" s="53" t="n">
        <v>36</v>
      </c>
      <c r="B98" s="112" t="n">
        <f aca="false" t="array" ref="B98:B98">INDEX(CV2SF,$A98,1)</f>
        <v>0</v>
      </c>
      <c r="C98" s="215"/>
      <c r="D98" s="215"/>
      <c r="E98" s="215"/>
      <c r="F98" s="182"/>
      <c r="G98" s="183" t="n">
        <f aca="false">X98</f>
        <v>0.00035</v>
      </c>
      <c r="H98" s="182"/>
      <c r="I98" s="182"/>
      <c r="J98" s="182"/>
      <c r="K98" s="182"/>
      <c r="L98" s="183" t="n">
        <f aca="false">AD98</f>
        <v>0.00028</v>
      </c>
      <c r="M98" s="186"/>
      <c r="N98" s="187" t="n">
        <f aca="false">AA98</f>
        <v>0</v>
      </c>
      <c r="O98" s="188" t="n">
        <f aca="false">Y98</f>
        <v>0.00014</v>
      </c>
      <c r="P98" s="189" t="n">
        <f aca="false">AG98</f>
        <v>0</v>
      </c>
      <c r="Q98" s="188" t="n">
        <f aca="false">AE98</f>
        <v>0.00014</v>
      </c>
      <c r="R98" s="13"/>
      <c r="S98" s="13"/>
      <c r="T98" s="13"/>
      <c r="U98" s="13"/>
      <c r="V98" s="190" t="n">
        <f aca="false">ROWS($B$63:B98)</f>
        <v>36</v>
      </c>
      <c r="W98" s="191" t="n">
        <f aca="false" t="array" ref="W98:W98">IFERROR(AVERAGE(IF(C98:F98&gt;1,C98:F98)),0)</f>
        <v>0</v>
      </c>
      <c r="X98" s="192" t="n">
        <f aca="false" t="array" ref="X98:X98">W98+(COUNTIFS($W$63:$W98,W98)-1)*0.00001</f>
        <v>0.00035</v>
      </c>
      <c r="Y98" s="193" t="n">
        <f aca="false">LARGE($X$63:$X$112,V98)</f>
        <v>0.00014</v>
      </c>
      <c r="Z98" s="194" t="n">
        <f aca="false">IF(Y98&lt;1,0,MATCH(Y98,$X$63:$X$112,0))</f>
        <v>0</v>
      </c>
      <c r="AA98" s="195" t="n">
        <f aca="false">INDEX($B$63:$B$112,Z98,1)</f>
        <v>0</v>
      </c>
      <c r="AB98" s="217"/>
      <c r="AC98" s="197" t="n">
        <f aca="false" t="array" ref="AC98:AC98">IFERROR(AVERAGE(IF(H98:K98&gt;1,H98:K98)),0)</f>
        <v>0</v>
      </c>
      <c r="AD98" s="198" t="n">
        <f aca="false" t="array" ref="AD98:AD98">AC98+(COUNTIFS($AC$63:$AC98,AC98)-1)*0.00001</f>
        <v>0.00028</v>
      </c>
      <c r="AE98" s="199" t="n">
        <f aca="false">LARGE($AD$63:$AD$112,V98)</f>
        <v>0.00014</v>
      </c>
      <c r="AF98" s="194" t="n">
        <f aca="false">IF(AE98&lt;1,0,MATCH(AE98,$AD$63:$AD$112,0))</f>
        <v>0</v>
      </c>
      <c r="AG98" s="195" t="n">
        <f aca="false">INDEX($B$63:$B$112,AF98,1)</f>
        <v>0</v>
      </c>
      <c r="AH98" s="160"/>
    </row>
    <row r="99" customFormat="false" ht="15" hidden="false" customHeight="true" outlineLevel="0" collapsed="false">
      <c r="A99" s="53" t="n">
        <v>37</v>
      </c>
      <c r="B99" s="112" t="n">
        <f aca="false" t="array" ref="B99:B99">INDEX(CV2SF,$A99,1)</f>
        <v>0</v>
      </c>
      <c r="C99" s="215"/>
      <c r="D99" s="215"/>
      <c r="E99" s="215"/>
      <c r="F99" s="182"/>
      <c r="G99" s="183" t="n">
        <f aca="false">X99</f>
        <v>0.00036</v>
      </c>
      <c r="H99" s="182"/>
      <c r="I99" s="182"/>
      <c r="J99" s="182"/>
      <c r="K99" s="182"/>
      <c r="L99" s="183" t="n">
        <f aca="false">AD99</f>
        <v>0.00029</v>
      </c>
      <c r="M99" s="186"/>
      <c r="N99" s="187" t="n">
        <f aca="false">AA99</f>
        <v>0</v>
      </c>
      <c r="O99" s="188" t="n">
        <f aca="false">Y99</f>
        <v>0.00013</v>
      </c>
      <c r="P99" s="189" t="n">
        <f aca="false">AG99</f>
        <v>0</v>
      </c>
      <c r="Q99" s="188" t="n">
        <f aca="false">AE99</f>
        <v>0.00013</v>
      </c>
      <c r="R99" s="13"/>
      <c r="S99" s="13"/>
      <c r="T99" s="13"/>
      <c r="U99" s="13"/>
      <c r="V99" s="190" t="n">
        <f aca="false">ROWS($B$63:B99)</f>
        <v>37</v>
      </c>
      <c r="W99" s="191" t="n">
        <f aca="false" t="array" ref="W99:W99">IFERROR(AVERAGE(IF(C99:F99&gt;1,C99:F99)),0)</f>
        <v>0</v>
      </c>
      <c r="X99" s="192" t="n">
        <f aca="false" t="array" ref="X99:X99">W99+(COUNTIFS($W$63:$W99,W99)-1)*0.00001</f>
        <v>0.00036</v>
      </c>
      <c r="Y99" s="193" t="n">
        <f aca="false">LARGE($X$63:$X$112,V99)</f>
        <v>0.00013</v>
      </c>
      <c r="Z99" s="194" t="n">
        <f aca="false">IF(Y99&lt;1,0,MATCH(Y99,$X$63:$X$112,0))</f>
        <v>0</v>
      </c>
      <c r="AA99" s="195" t="n">
        <f aca="false">INDEX($B$63:$B$112,Z99,1)</f>
        <v>0</v>
      </c>
      <c r="AB99" s="217"/>
      <c r="AC99" s="197" t="n">
        <f aca="false" t="array" ref="AC99:AC99">IFERROR(AVERAGE(IF(H99:K99&gt;1,H99:K99)),0)</f>
        <v>0</v>
      </c>
      <c r="AD99" s="198" t="n">
        <f aca="false" t="array" ref="AD99:AD99">AC99+(COUNTIFS($AC$63:$AC99,AC99)-1)*0.00001</f>
        <v>0.00029</v>
      </c>
      <c r="AE99" s="199" t="n">
        <f aca="false">LARGE($AD$63:$AD$112,V99)</f>
        <v>0.00013</v>
      </c>
      <c r="AF99" s="194" t="n">
        <f aca="false">IF(AE99&lt;1,0,MATCH(AE99,$AD$63:$AD$112,0))</f>
        <v>0</v>
      </c>
      <c r="AG99" s="195" t="n">
        <f aca="false">INDEX($B$63:$B$112,AF99,1)</f>
        <v>0</v>
      </c>
      <c r="AH99" s="160"/>
    </row>
    <row r="100" customFormat="false" ht="15" hidden="false" customHeight="true" outlineLevel="0" collapsed="false">
      <c r="A100" s="53" t="n">
        <v>38</v>
      </c>
      <c r="B100" s="112" t="n">
        <f aca="false" t="array" ref="B100:B100">INDEX(CV2SF,$A100,1)</f>
        <v>0</v>
      </c>
      <c r="C100" s="181"/>
      <c r="D100" s="181"/>
      <c r="E100" s="181"/>
      <c r="F100" s="182"/>
      <c r="G100" s="183" t="n">
        <f aca="false">X100</f>
        <v>0.00037</v>
      </c>
      <c r="H100" s="182"/>
      <c r="I100" s="182"/>
      <c r="J100" s="182"/>
      <c r="K100" s="182"/>
      <c r="L100" s="183" t="n">
        <f aca="false">AD100</f>
        <v>0.0003</v>
      </c>
      <c r="M100" s="186"/>
      <c r="N100" s="187" t="n">
        <f aca="false">AA100</f>
        <v>0</v>
      </c>
      <c r="O100" s="188" t="n">
        <f aca="false">Y100</f>
        <v>0.00012</v>
      </c>
      <c r="P100" s="189" t="n">
        <f aca="false">AG100</f>
        <v>0</v>
      </c>
      <c r="Q100" s="188" t="n">
        <f aca="false">AE100</f>
        <v>0.00012</v>
      </c>
      <c r="R100" s="13"/>
      <c r="S100" s="13"/>
      <c r="T100" s="13"/>
      <c r="U100" s="13"/>
      <c r="V100" s="190" t="n">
        <f aca="false">ROWS($B$63:B100)</f>
        <v>38</v>
      </c>
      <c r="W100" s="191" t="n">
        <f aca="false" t="array" ref="W100:W100">IFERROR(AVERAGE(IF(C100:F100&gt;1,C100:F100)),0)</f>
        <v>0</v>
      </c>
      <c r="X100" s="192" t="n">
        <f aca="false" t="array" ref="X100:X100">W100+(COUNTIFS($W$63:$W100,W100)-1)*0.00001</f>
        <v>0.00037</v>
      </c>
      <c r="Y100" s="193" t="n">
        <f aca="false">LARGE($X$63:$X$112,V100)</f>
        <v>0.00012</v>
      </c>
      <c r="Z100" s="194" t="n">
        <f aca="false">IF(Y100&lt;1,0,MATCH(Y100,$X$63:$X$112,0))</f>
        <v>0</v>
      </c>
      <c r="AA100" s="195" t="n">
        <f aca="false">INDEX($B$63:$B$112,Z100,1)</f>
        <v>0</v>
      </c>
      <c r="AB100" s="217"/>
      <c r="AC100" s="197" t="n">
        <f aca="false" t="array" ref="AC100:AC100">IFERROR(AVERAGE(IF(H100:K100&gt;1,H100:K100)),0)</f>
        <v>0</v>
      </c>
      <c r="AD100" s="198" t="n">
        <f aca="false" t="array" ref="AD100:AD100">AC100+(COUNTIFS($AC$63:$AC100,AC100)-1)*0.00001</f>
        <v>0.0003</v>
      </c>
      <c r="AE100" s="199" t="n">
        <f aca="false">LARGE($AD$63:$AD$112,V100)</f>
        <v>0.00012</v>
      </c>
      <c r="AF100" s="194" t="n">
        <f aca="false">IF(AE100&lt;1,0,MATCH(AE100,$AD$63:$AD$112,0))</f>
        <v>0</v>
      </c>
      <c r="AG100" s="195" t="n">
        <f aca="false">INDEX($B$63:$B$112,AF100,1)</f>
        <v>0</v>
      </c>
      <c r="AH100" s="160"/>
    </row>
    <row r="101" customFormat="false" ht="15" hidden="false" customHeight="true" outlineLevel="0" collapsed="false">
      <c r="A101" s="53" t="n">
        <v>39</v>
      </c>
      <c r="B101" s="112" t="n">
        <f aca="false" t="array" ref="B101:B101">INDEX(CV2SF,$A101,1)</f>
        <v>0</v>
      </c>
      <c r="C101" s="181"/>
      <c r="D101" s="181"/>
      <c r="E101" s="181"/>
      <c r="F101" s="182"/>
      <c r="G101" s="183" t="n">
        <f aca="false">X101</f>
        <v>0.00038</v>
      </c>
      <c r="H101" s="182"/>
      <c r="I101" s="182"/>
      <c r="J101" s="182"/>
      <c r="K101" s="182"/>
      <c r="L101" s="183" t="n">
        <f aca="false">AD101</f>
        <v>0.00031</v>
      </c>
      <c r="M101" s="186"/>
      <c r="N101" s="187" t="n">
        <f aca="false">AA101</f>
        <v>0</v>
      </c>
      <c r="O101" s="188" t="n">
        <f aca="false">Y101</f>
        <v>0.00011</v>
      </c>
      <c r="P101" s="189" t="n">
        <f aca="false">AG101</f>
        <v>0</v>
      </c>
      <c r="Q101" s="188" t="n">
        <f aca="false">AE101</f>
        <v>0.00011</v>
      </c>
      <c r="R101" s="13"/>
      <c r="S101" s="13"/>
      <c r="T101" s="13"/>
      <c r="U101" s="13"/>
      <c r="V101" s="190" t="n">
        <f aca="false">ROWS($B$63:B101)</f>
        <v>39</v>
      </c>
      <c r="W101" s="191" t="n">
        <f aca="false" t="array" ref="W101:W101">IFERROR(AVERAGE(IF(C101:F101&gt;1,C101:F101)),0)</f>
        <v>0</v>
      </c>
      <c r="X101" s="192" t="n">
        <f aca="false" t="array" ref="X101:X101">W101+(COUNTIFS($W$63:$W101,W101)-1)*0.00001</f>
        <v>0.00038</v>
      </c>
      <c r="Y101" s="193" t="n">
        <f aca="false">LARGE($X$63:$X$112,V101)</f>
        <v>0.00011</v>
      </c>
      <c r="Z101" s="194" t="n">
        <f aca="false">IF(Y101&lt;1,0,MATCH(Y101,$X$63:$X$112,0))</f>
        <v>0</v>
      </c>
      <c r="AA101" s="195" t="n">
        <f aca="false">INDEX($B$63:$B$112,Z101,1)</f>
        <v>0</v>
      </c>
      <c r="AB101" s="217"/>
      <c r="AC101" s="197" t="n">
        <f aca="false" t="array" ref="AC101:AC101">IFERROR(AVERAGE(IF(H101:K101&gt;1,H101:K101)),0)</f>
        <v>0</v>
      </c>
      <c r="AD101" s="198" t="n">
        <f aca="false" t="array" ref="AD101:AD101">AC101+(COUNTIFS($AC$63:$AC101,AC101)-1)*0.00001</f>
        <v>0.00031</v>
      </c>
      <c r="AE101" s="199" t="n">
        <f aca="false">LARGE($AD$63:$AD$112,V101)</f>
        <v>0.00011</v>
      </c>
      <c r="AF101" s="194" t="n">
        <f aca="false">IF(AE101&lt;1,0,MATCH(AE101,$AD$63:$AD$112,0))</f>
        <v>0</v>
      </c>
      <c r="AG101" s="195" t="n">
        <f aca="false">INDEX($B$63:$B$112,AF101,1)</f>
        <v>0</v>
      </c>
      <c r="AH101" s="160"/>
    </row>
    <row r="102" customFormat="false" ht="15" hidden="false" customHeight="true" outlineLevel="0" collapsed="false">
      <c r="A102" s="53" t="n">
        <v>40</v>
      </c>
      <c r="B102" s="112" t="n">
        <f aca="false" t="array" ref="B102:B102">INDEX(CV2SF,$A102,1)</f>
        <v>0</v>
      </c>
      <c r="C102" s="181"/>
      <c r="D102" s="181"/>
      <c r="E102" s="181"/>
      <c r="F102" s="202"/>
      <c r="G102" s="183" t="n">
        <f aca="false">X102</f>
        <v>0.00039</v>
      </c>
      <c r="H102" s="182"/>
      <c r="I102" s="182"/>
      <c r="J102" s="182"/>
      <c r="K102" s="182"/>
      <c r="L102" s="183" t="n">
        <f aca="false">AD102</f>
        <v>0.00032</v>
      </c>
      <c r="M102" s="186"/>
      <c r="N102" s="187" t="n">
        <f aca="false">AA102</f>
        <v>0</v>
      </c>
      <c r="O102" s="188" t="n">
        <f aca="false">Y102</f>
        <v>0.0001</v>
      </c>
      <c r="P102" s="189" t="n">
        <f aca="false">AG102</f>
        <v>0</v>
      </c>
      <c r="Q102" s="188" t="n">
        <f aca="false">AE102</f>
        <v>0.0001</v>
      </c>
      <c r="R102" s="13"/>
      <c r="S102" s="13"/>
      <c r="T102" s="13"/>
      <c r="U102" s="13"/>
      <c r="V102" s="190" t="n">
        <f aca="false">ROWS($B$63:B102)</f>
        <v>40</v>
      </c>
      <c r="W102" s="191" t="n">
        <f aca="false" t="array" ref="W102:W102">IFERROR(AVERAGE(IF(C102:F102&gt;1,C102:F102)),0)</f>
        <v>0</v>
      </c>
      <c r="X102" s="192" t="n">
        <f aca="false" t="array" ref="X102:X102">W102+(COUNTIFS($W$63:$W102,W102)-1)*0.00001</f>
        <v>0.00039</v>
      </c>
      <c r="Y102" s="193" t="n">
        <f aca="false">LARGE($X$63:$X$112,V102)</f>
        <v>0.0001</v>
      </c>
      <c r="Z102" s="194" t="n">
        <f aca="false">IF(Y102&lt;1,0,MATCH(Y102,$X$63:$X$112,0))</f>
        <v>0</v>
      </c>
      <c r="AA102" s="195" t="n">
        <f aca="false">INDEX($B$63:$B$112,Z102,1)</f>
        <v>0</v>
      </c>
      <c r="AB102" s="217"/>
      <c r="AC102" s="197" t="n">
        <f aca="false" t="array" ref="AC102:AC102">IFERROR(AVERAGE(IF(H102:K102&gt;1,H102:K102)),0)</f>
        <v>0</v>
      </c>
      <c r="AD102" s="198" t="n">
        <f aca="false" t="array" ref="AD102:AD102">AC102+(COUNTIFS($AC$63:$AC102,AC102)-1)*0.00001</f>
        <v>0.00032</v>
      </c>
      <c r="AE102" s="199" t="n">
        <f aca="false">LARGE($AD$63:$AD$112,V102)</f>
        <v>0.0001</v>
      </c>
      <c r="AF102" s="194" t="n">
        <f aca="false">IF(AE102&lt;1,0,MATCH(AE102,$AD$63:$AD$112,0))</f>
        <v>0</v>
      </c>
      <c r="AG102" s="195" t="n">
        <f aca="false">INDEX($B$63:$B$112,AF102,1)</f>
        <v>0</v>
      </c>
      <c r="AH102" s="160"/>
    </row>
    <row r="103" customFormat="false" ht="15" hidden="false" customHeight="true" outlineLevel="0" collapsed="false">
      <c r="A103" s="53" t="n">
        <v>41</v>
      </c>
      <c r="B103" s="112" t="n">
        <f aca="false" t="array" ref="B103:B103">INDEX(CV2SF,$A103,1)</f>
        <v>0</v>
      </c>
      <c r="C103" s="181"/>
      <c r="D103" s="181"/>
      <c r="E103" s="181"/>
      <c r="F103" s="182"/>
      <c r="G103" s="183" t="n">
        <f aca="false">X103</f>
        <v>0.0004</v>
      </c>
      <c r="H103" s="182"/>
      <c r="I103" s="182"/>
      <c r="J103" s="182"/>
      <c r="K103" s="182"/>
      <c r="L103" s="183" t="n">
        <f aca="false">AD103</f>
        <v>0.00033</v>
      </c>
      <c r="M103" s="186"/>
      <c r="N103" s="187" t="n">
        <f aca="false">AA103</f>
        <v>0</v>
      </c>
      <c r="O103" s="188" t="n">
        <f aca="false">Y103</f>
        <v>9E-005</v>
      </c>
      <c r="P103" s="189" t="n">
        <f aca="false">AG103</f>
        <v>0</v>
      </c>
      <c r="Q103" s="188" t="n">
        <f aca="false">AE103</f>
        <v>9E-005</v>
      </c>
      <c r="R103" s="13"/>
      <c r="S103" s="13"/>
      <c r="T103" s="13"/>
      <c r="U103" s="13"/>
      <c r="V103" s="190" t="n">
        <f aca="false">ROWS($B$63:B103)</f>
        <v>41</v>
      </c>
      <c r="W103" s="191" t="n">
        <f aca="false" t="array" ref="W103:W103">IFERROR(AVERAGE(IF(C103:F103&gt;1,C103:F103)),0)</f>
        <v>0</v>
      </c>
      <c r="X103" s="192" t="n">
        <f aca="false" t="array" ref="X103:X103">W103+(COUNTIFS($W$63:$W103,W103)-1)*0.00001</f>
        <v>0.0004</v>
      </c>
      <c r="Y103" s="193" t="n">
        <f aca="false">LARGE($X$63:$X$112,V103)</f>
        <v>9E-005</v>
      </c>
      <c r="Z103" s="194" t="n">
        <f aca="false">IF(Y103&lt;1,0,MATCH(Y103,$X$63:$X$112,0))</f>
        <v>0</v>
      </c>
      <c r="AA103" s="195" t="n">
        <f aca="false">INDEX($B$63:$B$112,Z103,1)</f>
        <v>0</v>
      </c>
      <c r="AB103" s="217"/>
      <c r="AC103" s="197" t="n">
        <f aca="false" t="array" ref="AC103:AC103">IFERROR(AVERAGE(IF(H103:K103&gt;1,H103:K103)),0)</f>
        <v>0</v>
      </c>
      <c r="AD103" s="198" t="n">
        <f aca="false" t="array" ref="AD103:AD103">AC103+(COUNTIFS($AC$63:$AC103,AC103)-1)*0.00001</f>
        <v>0.00033</v>
      </c>
      <c r="AE103" s="199" t="n">
        <f aca="false">LARGE($AD$63:$AD$112,V103)</f>
        <v>9E-005</v>
      </c>
      <c r="AF103" s="194" t="n">
        <f aca="false">IF(AE103&lt;1,0,MATCH(AE103,$AD$63:$AD$112,0))</f>
        <v>0</v>
      </c>
      <c r="AG103" s="195" t="n">
        <f aca="false">INDEX($B$63:$B$112,AF103,1)</f>
        <v>0</v>
      </c>
      <c r="AH103" s="160"/>
    </row>
    <row r="104" customFormat="false" ht="15" hidden="false" customHeight="true" outlineLevel="0" collapsed="false">
      <c r="A104" s="53" t="n">
        <v>42</v>
      </c>
      <c r="B104" s="112" t="n">
        <f aca="false" t="array" ref="B104:B104">INDEX(CV2SF,$A104,1)</f>
        <v>0</v>
      </c>
      <c r="C104" s="181"/>
      <c r="D104" s="181"/>
      <c r="E104" s="181"/>
      <c r="F104" s="182"/>
      <c r="G104" s="183" t="n">
        <f aca="false">X104</f>
        <v>0.00041</v>
      </c>
      <c r="H104" s="182"/>
      <c r="I104" s="182"/>
      <c r="J104" s="182"/>
      <c r="K104" s="182"/>
      <c r="L104" s="183" t="n">
        <f aca="false">AD104</f>
        <v>0.00034</v>
      </c>
      <c r="M104" s="186"/>
      <c r="N104" s="187" t="n">
        <f aca="false">AA104</f>
        <v>0</v>
      </c>
      <c r="O104" s="188" t="n">
        <f aca="false">Y104</f>
        <v>8E-005</v>
      </c>
      <c r="P104" s="189" t="n">
        <f aca="false">AG104</f>
        <v>0</v>
      </c>
      <c r="Q104" s="188" t="n">
        <f aca="false">AE104</f>
        <v>8E-005</v>
      </c>
      <c r="R104" s="13"/>
      <c r="S104" s="13"/>
      <c r="T104" s="13"/>
      <c r="U104" s="13"/>
      <c r="V104" s="190" t="n">
        <f aca="false">ROWS($B$63:B104)</f>
        <v>42</v>
      </c>
      <c r="W104" s="191" t="n">
        <f aca="false" t="array" ref="W104:W104">IFERROR(AVERAGE(IF(C104:F104&gt;1,C104:F104)),0)</f>
        <v>0</v>
      </c>
      <c r="X104" s="192" t="n">
        <f aca="false" t="array" ref="X104:X104">W104+(COUNTIFS($W$63:$W104,W104)-1)*0.00001</f>
        <v>0.00041</v>
      </c>
      <c r="Y104" s="193" t="n">
        <f aca="false">LARGE($X$63:$X$112,V104)</f>
        <v>8E-005</v>
      </c>
      <c r="Z104" s="194" t="n">
        <f aca="false">IF(Y104&lt;1,0,MATCH(Y104,$X$63:$X$112,0))</f>
        <v>0</v>
      </c>
      <c r="AA104" s="195" t="n">
        <f aca="false">INDEX($B$63:$B$112,Z104,1)</f>
        <v>0</v>
      </c>
      <c r="AB104" s="217"/>
      <c r="AC104" s="197" t="n">
        <f aca="false" t="array" ref="AC104:AC104">IFERROR(AVERAGE(IF(H104:K104&gt;1,H104:K104)),0)</f>
        <v>0</v>
      </c>
      <c r="AD104" s="198" t="n">
        <f aca="false" t="array" ref="AD104:AD104">AC104+(COUNTIFS($AC$63:$AC104,AC104)-1)*0.00001</f>
        <v>0.00034</v>
      </c>
      <c r="AE104" s="199" t="n">
        <f aca="false">LARGE($AD$63:$AD$112,V104)</f>
        <v>8E-005</v>
      </c>
      <c r="AF104" s="194" t="n">
        <f aca="false">IF(AE104&lt;1,0,MATCH(AE104,$AD$63:$AD$112,0))</f>
        <v>0</v>
      </c>
      <c r="AG104" s="195" t="n">
        <f aca="false">INDEX($B$63:$B$112,AF104,1)</f>
        <v>0</v>
      </c>
      <c r="AH104" s="160"/>
    </row>
    <row r="105" customFormat="false" ht="15" hidden="false" customHeight="true" outlineLevel="0" collapsed="false">
      <c r="A105" s="53" t="n">
        <v>43</v>
      </c>
      <c r="B105" s="112" t="n">
        <f aca="false" t="array" ref="B105:B105">INDEX(CV2SF,$A105,1)</f>
        <v>0</v>
      </c>
      <c r="C105" s="182"/>
      <c r="D105" s="182"/>
      <c r="E105" s="182"/>
      <c r="F105" s="182"/>
      <c r="G105" s="183" t="n">
        <f aca="false">X105</f>
        <v>0.00042</v>
      </c>
      <c r="H105" s="182"/>
      <c r="I105" s="182"/>
      <c r="J105" s="182"/>
      <c r="K105" s="182"/>
      <c r="L105" s="183" t="n">
        <f aca="false">AD105</f>
        <v>0.00035</v>
      </c>
      <c r="M105" s="186"/>
      <c r="N105" s="187" t="n">
        <f aca="false">AA105</f>
        <v>0</v>
      </c>
      <c r="O105" s="188" t="n">
        <f aca="false">Y105</f>
        <v>7E-005</v>
      </c>
      <c r="P105" s="189" t="n">
        <f aca="false">AG105</f>
        <v>0</v>
      </c>
      <c r="Q105" s="188" t="n">
        <f aca="false">AE105</f>
        <v>7E-005</v>
      </c>
      <c r="R105" s="13"/>
      <c r="S105" s="13"/>
      <c r="T105" s="13"/>
      <c r="U105" s="13"/>
      <c r="V105" s="190" t="n">
        <f aca="false">ROWS($B$63:B105)</f>
        <v>43</v>
      </c>
      <c r="W105" s="191" t="n">
        <f aca="false" t="array" ref="W105:W105">IFERROR(AVERAGE(IF(C105:F105&gt;1,C105:F105)),0)</f>
        <v>0</v>
      </c>
      <c r="X105" s="192" t="n">
        <f aca="false" t="array" ref="X105:X105">W105+(COUNTIFS($W$63:$W105,W105)-1)*0.00001</f>
        <v>0.00042</v>
      </c>
      <c r="Y105" s="193" t="n">
        <f aca="false">LARGE($X$63:$X$112,V105)</f>
        <v>7E-005</v>
      </c>
      <c r="Z105" s="194" t="n">
        <f aca="false">IF(Y105&lt;1,0,MATCH(Y105,$X$63:$X$112,0))</f>
        <v>0</v>
      </c>
      <c r="AA105" s="195" t="n">
        <f aca="false">INDEX($B$63:$B$112,Z105,1)</f>
        <v>0</v>
      </c>
      <c r="AB105" s="217"/>
      <c r="AC105" s="197" t="n">
        <f aca="false" t="array" ref="AC105:AC105">IFERROR(AVERAGE(IF(H105:K105&gt;1,H105:K105)),0)</f>
        <v>0</v>
      </c>
      <c r="AD105" s="198" t="n">
        <f aca="false" t="array" ref="AD105:AD105">AC105+(COUNTIFS($AC$63:$AC105,AC105)-1)*0.00001</f>
        <v>0.00035</v>
      </c>
      <c r="AE105" s="199" t="n">
        <f aca="false">LARGE($AD$63:$AD$112,V105)</f>
        <v>7E-005</v>
      </c>
      <c r="AF105" s="194" t="n">
        <f aca="false">IF(AE105&lt;1,0,MATCH(AE105,$AD$63:$AD$112,0))</f>
        <v>0</v>
      </c>
      <c r="AG105" s="195" t="n">
        <f aca="false">INDEX($B$63:$B$112,AF105,1)</f>
        <v>0</v>
      </c>
      <c r="AH105" s="160"/>
    </row>
    <row r="106" customFormat="false" ht="15" hidden="false" customHeight="true" outlineLevel="0" collapsed="false">
      <c r="A106" s="53" t="n">
        <v>44</v>
      </c>
      <c r="B106" s="112" t="n">
        <f aca="false" t="array" ref="B106:B106">INDEX(CV2SF,$A106,1)</f>
        <v>0</v>
      </c>
      <c r="C106" s="182"/>
      <c r="D106" s="182"/>
      <c r="E106" s="182"/>
      <c r="F106" s="202"/>
      <c r="G106" s="183" t="n">
        <f aca="false">X106</f>
        <v>0.00043</v>
      </c>
      <c r="H106" s="182"/>
      <c r="I106" s="182"/>
      <c r="J106" s="182"/>
      <c r="K106" s="182"/>
      <c r="L106" s="183" t="n">
        <f aca="false">AD106</f>
        <v>0.00036</v>
      </c>
      <c r="M106" s="186"/>
      <c r="N106" s="187" t="n">
        <f aca="false">AA106</f>
        <v>0</v>
      </c>
      <c r="O106" s="188" t="n">
        <f aca="false">Y106</f>
        <v>6E-005</v>
      </c>
      <c r="P106" s="189" t="n">
        <f aca="false">AG106</f>
        <v>0</v>
      </c>
      <c r="Q106" s="188" t="n">
        <f aca="false">AE106</f>
        <v>6E-005</v>
      </c>
      <c r="R106" s="13"/>
      <c r="S106" s="13"/>
      <c r="T106" s="13"/>
      <c r="U106" s="13"/>
      <c r="V106" s="190" t="n">
        <f aca="false">ROWS($B$63:B106)</f>
        <v>44</v>
      </c>
      <c r="W106" s="191" t="n">
        <f aca="false" t="array" ref="W106:W106">IFERROR(AVERAGE(IF(C106:F106&gt;1,C106:F106)),0)</f>
        <v>0</v>
      </c>
      <c r="X106" s="192" t="n">
        <f aca="false" t="array" ref="X106:X106">W106+(COUNTIFS($W$63:$W106,W106)-1)*0.00001</f>
        <v>0.00043</v>
      </c>
      <c r="Y106" s="193" t="n">
        <f aca="false">LARGE($X$63:$X$112,V106)</f>
        <v>6E-005</v>
      </c>
      <c r="Z106" s="194" t="n">
        <f aca="false">IF(Y106&lt;1,0,MATCH(Y106,$X$63:$X$112,0))</f>
        <v>0</v>
      </c>
      <c r="AA106" s="195" t="n">
        <f aca="false">INDEX($B$63:$B$112,Z106,1)</f>
        <v>0</v>
      </c>
      <c r="AB106" s="217"/>
      <c r="AC106" s="197" t="n">
        <f aca="false" t="array" ref="AC106:AC106">IFERROR(AVERAGE(IF(H106:K106&gt;1,H106:K106)),0)</f>
        <v>0</v>
      </c>
      <c r="AD106" s="198" t="n">
        <f aca="false" t="array" ref="AD106:AD106">AC106+(COUNTIFS($AC$63:$AC106,AC106)-1)*0.00001</f>
        <v>0.00036</v>
      </c>
      <c r="AE106" s="199" t="n">
        <f aca="false">LARGE($AD$63:$AD$112,V106)</f>
        <v>6E-005</v>
      </c>
      <c r="AF106" s="194" t="n">
        <f aca="false">IF(AE106&lt;1,0,MATCH(AE106,$AD$63:$AD$112,0))</f>
        <v>0</v>
      </c>
      <c r="AG106" s="195" t="n">
        <f aca="false">INDEX($B$63:$B$112,AF106,1)</f>
        <v>0</v>
      </c>
      <c r="AH106" s="160"/>
    </row>
    <row r="107" customFormat="false" ht="15" hidden="false" customHeight="true" outlineLevel="0" collapsed="false">
      <c r="A107" s="53" t="n">
        <v>45</v>
      </c>
      <c r="B107" s="112" t="n">
        <f aca="false" t="array" ref="B107:B107">INDEX(CV2SF,$A107,1)</f>
        <v>0</v>
      </c>
      <c r="C107" s="182"/>
      <c r="D107" s="182"/>
      <c r="E107" s="182"/>
      <c r="F107" s="182"/>
      <c r="G107" s="183" t="n">
        <f aca="false">X107</f>
        <v>0.00044</v>
      </c>
      <c r="H107" s="182"/>
      <c r="I107" s="182"/>
      <c r="J107" s="182"/>
      <c r="K107" s="182"/>
      <c r="L107" s="183" t="n">
        <f aca="false">AD107</f>
        <v>0.00037</v>
      </c>
      <c r="M107" s="186"/>
      <c r="N107" s="187" t="n">
        <f aca="false">AA107</f>
        <v>0</v>
      </c>
      <c r="O107" s="188" t="n">
        <f aca="false">Y107</f>
        <v>5E-005</v>
      </c>
      <c r="P107" s="189" t="n">
        <f aca="false">AG107</f>
        <v>0</v>
      </c>
      <c r="Q107" s="188" t="n">
        <f aca="false">AE107</f>
        <v>5E-005</v>
      </c>
      <c r="R107" s="13"/>
      <c r="S107" s="13"/>
      <c r="T107" s="13"/>
      <c r="U107" s="13"/>
      <c r="V107" s="190" t="n">
        <f aca="false">ROWS($B$63:B107)</f>
        <v>45</v>
      </c>
      <c r="W107" s="191" t="n">
        <f aca="false" t="array" ref="W107:W107">IFERROR(AVERAGE(IF(C107:F107&gt;1,C107:F107)),0)</f>
        <v>0</v>
      </c>
      <c r="X107" s="192" t="n">
        <f aca="false" t="array" ref="X107:X107">W107+(COUNTIFS($W$63:$W107,W107)-1)*0.00001</f>
        <v>0.00044</v>
      </c>
      <c r="Y107" s="193" t="n">
        <f aca="false">LARGE($X$63:$X$112,V107)</f>
        <v>5E-005</v>
      </c>
      <c r="Z107" s="194" t="n">
        <f aca="false">IF(Y107&lt;1,0,MATCH(Y107,$X$63:$X$112,0))</f>
        <v>0</v>
      </c>
      <c r="AA107" s="195" t="n">
        <f aca="false">INDEX($B$63:$B$112,Z107,1)</f>
        <v>0</v>
      </c>
      <c r="AB107" s="217"/>
      <c r="AC107" s="197" t="n">
        <f aca="false" t="array" ref="AC107:AC107">IFERROR(AVERAGE(IF(H107:K107&gt;1,H107:K107)),0)</f>
        <v>0</v>
      </c>
      <c r="AD107" s="198" t="n">
        <f aca="false" t="array" ref="AD107:AD107">AC107+(COUNTIFS($AC$63:$AC107,AC107)-1)*0.00001</f>
        <v>0.00037</v>
      </c>
      <c r="AE107" s="199" t="n">
        <f aca="false">LARGE($AD$63:$AD$112,V107)</f>
        <v>5E-005</v>
      </c>
      <c r="AF107" s="194" t="n">
        <f aca="false">IF(AE107&lt;1,0,MATCH(AE107,$AD$63:$AD$112,0))</f>
        <v>0</v>
      </c>
      <c r="AG107" s="195" t="n">
        <f aca="false">INDEX($B$63:$B$112,AF107,1)</f>
        <v>0</v>
      </c>
      <c r="AH107" s="160"/>
    </row>
    <row r="108" customFormat="false" ht="15" hidden="false" customHeight="true" outlineLevel="0" collapsed="false">
      <c r="A108" s="53" t="n">
        <v>46</v>
      </c>
      <c r="B108" s="112" t="n">
        <f aca="false" t="array" ref="B108:B108">INDEX(CV2SF,$A108,1)</f>
        <v>0</v>
      </c>
      <c r="C108" s="182"/>
      <c r="D108" s="182"/>
      <c r="E108" s="182"/>
      <c r="F108" s="182"/>
      <c r="G108" s="183" t="n">
        <f aca="false">X108</f>
        <v>0.00045</v>
      </c>
      <c r="H108" s="182"/>
      <c r="I108" s="182"/>
      <c r="J108" s="182"/>
      <c r="K108" s="182"/>
      <c r="L108" s="183" t="n">
        <f aca="false">AD108</f>
        <v>0.00038</v>
      </c>
      <c r="M108" s="186"/>
      <c r="N108" s="187" t="n">
        <f aca="false">AA108</f>
        <v>0</v>
      </c>
      <c r="O108" s="188" t="n">
        <f aca="false">Y108</f>
        <v>4E-005</v>
      </c>
      <c r="P108" s="189" t="n">
        <f aca="false">AG108</f>
        <v>0</v>
      </c>
      <c r="Q108" s="188" t="n">
        <f aca="false">AE108</f>
        <v>4E-005</v>
      </c>
      <c r="R108" s="13"/>
      <c r="S108" s="13"/>
      <c r="T108" s="13"/>
      <c r="U108" s="13"/>
      <c r="V108" s="190" t="n">
        <f aca="false">ROWS($B$63:B108)</f>
        <v>46</v>
      </c>
      <c r="W108" s="191" t="n">
        <f aca="false" t="array" ref="W108:W108">IFERROR(AVERAGE(IF(C108:F108&gt;1,C108:F108)),0)</f>
        <v>0</v>
      </c>
      <c r="X108" s="192" t="n">
        <f aca="false" t="array" ref="X108:X108">W108+(COUNTIFS($W$63:$W108,W108)-1)*0.00001</f>
        <v>0.00045</v>
      </c>
      <c r="Y108" s="193" t="n">
        <f aca="false">LARGE($X$63:$X$112,V108)</f>
        <v>4E-005</v>
      </c>
      <c r="Z108" s="194" t="n">
        <f aca="false">IF(Y108&lt;1,0,MATCH(Y108,$X$63:$X$112,0))</f>
        <v>0</v>
      </c>
      <c r="AA108" s="195" t="n">
        <f aca="false">INDEX($B$63:$B$112,Z108,1)</f>
        <v>0</v>
      </c>
      <c r="AB108" s="217"/>
      <c r="AC108" s="197" t="n">
        <f aca="false" t="array" ref="AC108:AC108">IFERROR(AVERAGE(IF(H108:K108&gt;1,H108:K108)),0)</f>
        <v>0</v>
      </c>
      <c r="AD108" s="198" t="n">
        <f aca="false" t="array" ref="AD108:AD108">AC108+(COUNTIFS($AC$63:$AC108,AC108)-1)*0.00001</f>
        <v>0.00038</v>
      </c>
      <c r="AE108" s="199" t="n">
        <f aca="false">LARGE($AD$63:$AD$112,V108)</f>
        <v>4E-005</v>
      </c>
      <c r="AF108" s="194" t="n">
        <f aca="false">IF(AE108&lt;1,0,MATCH(AE108,$AD$63:$AD$112,0))</f>
        <v>0</v>
      </c>
      <c r="AG108" s="195" t="n">
        <f aca="false">INDEX($B$63:$B$112,AF108,1)</f>
        <v>0</v>
      </c>
      <c r="AH108" s="160"/>
    </row>
    <row r="109" customFormat="false" ht="15" hidden="false" customHeight="true" outlineLevel="0" collapsed="false">
      <c r="A109" s="53" t="n">
        <v>47</v>
      </c>
      <c r="B109" s="112" t="n">
        <f aca="false" t="array" ref="B109:B109">INDEX(CV2SF,$A109,1)</f>
        <v>0</v>
      </c>
      <c r="C109" s="182"/>
      <c r="D109" s="182"/>
      <c r="E109" s="182"/>
      <c r="F109" s="182"/>
      <c r="G109" s="183" t="n">
        <f aca="false">X109</f>
        <v>0.00046</v>
      </c>
      <c r="H109" s="182"/>
      <c r="I109" s="182"/>
      <c r="J109" s="182"/>
      <c r="K109" s="182"/>
      <c r="L109" s="183" t="n">
        <f aca="false">AD109</f>
        <v>0.00039</v>
      </c>
      <c r="M109" s="186"/>
      <c r="N109" s="187" t="n">
        <f aca="false">AA109</f>
        <v>0</v>
      </c>
      <c r="O109" s="188" t="n">
        <f aca="false">Y109</f>
        <v>3E-005</v>
      </c>
      <c r="P109" s="189" t="n">
        <f aca="false">AG109</f>
        <v>0</v>
      </c>
      <c r="Q109" s="188" t="n">
        <f aca="false">AE109</f>
        <v>3E-005</v>
      </c>
      <c r="R109" s="13"/>
      <c r="S109" s="13"/>
      <c r="T109" s="13"/>
      <c r="U109" s="13"/>
      <c r="V109" s="190" t="n">
        <f aca="false">ROWS($B$63:B109)</f>
        <v>47</v>
      </c>
      <c r="W109" s="191" t="n">
        <f aca="false" t="array" ref="W109:W109">IFERROR(AVERAGE(IF(C109:F109&gt;1,C109:F109)),0)</f>
        <v>0</v>
      </c>
      <c r="X109" s="192" t="n">
        <f aca="false" t="array" ref="X109:X109">W109+(COUNTIFS($W$63:$W109,W109)-1)*0.00001</f>
        <v>0.00046</v>
      </c>
      <c r="Y109" s="193" t="n">
        <f aca="false">LARGE($X$63:$X$112,V109)</f>
        <v>3E-005</v>
      </c>
      <c r="Z109" s="194" t="n">
        <f aca="false">IF(Y109&lt;1,0,MATCH(Y109,$X$63:$X$112,0))</f>
        <v>0</v>
      </c>
      <c r="AA109" s="195" t="n">
        <f aca="false">INDEX($B$63:$B$112,Z109,1)</f>
        <v>0</v>
      </c>
      <c r="AB109" s="217"/>
      <c r="AC109" s="197" t="n">
        <f aca="false" t="array" ref="AC109:AC109">IFERROR(AVERAGE(IF(H109:K109&gt;1,H109:K109)),0)</f>
        <v>0</v>
      </c>
      <c r="AD109" s="198" t="n">
        <f aca="false" t="array" ref="AD109:AD109">AC109+(COUNTIFS($AC$63:$AC109,AC109)-1)*0.00001</f>
        <v>0.00039</v>
      </c>
      <c r="AE109" s="199" t="n">
        <f aca="false">LARGE($AD$63:$AD$112,V109)</f>
        <v>3E-005</v>
      </c>
      <c r="AF109" s="194" t="n">
        <f aca="false">IF(AE109&lt;1,0,MATCH(AE109,$AD$63:$AD$112,0))</f>
        <v>0</v>
      </c>
      <c r="AG109" s="195" t="n">
        <f aca="false">INDEX($B$63:$B$112,AF109,1)</f>
        <v>0</v>
      </c>
      <c r="AH109" s="160"/>
    </row>
    <row r="110" customFormat="false" ht="15" hidden="false" customHeight="true" outlineLevel="0" collapsed="false">
      <c r="A110" s="53" t="n">
        <v>48</v>
      </c>
      <c r="B110" s="112" t="n">
        <f aca="false" t="array" ref="B110:B110">INDEX(CV2SF,$A110,1)</f>
        <v>0</v>
      </c>
      <c r="C110" s="182"/>
      <c r="D110" s="182"/>
      <c r="E110" s="182"/>
      <c r="F110" s="182"/>
      <c r="G110" s="183" t="n">
        <f aca="false">X110</f>
        <v>0.00047</v>
      </c>
      <c r="H110" s="182"/>
      <c r="I110" s="182"/>
      <c r="J110" s="182"/>
      <c r="K110" s="182"/>
      <c r="L110" s="183" t="n">
        <f aca="false">AD110</f>
        <v>0.0004</v>
      </c>
      <c r="M110" s="186"/>
      <c r="N110" s="187" t="n">
        <f aca="false">AA110</f>
        <v>0</v>
      </c>
      <c r="O110" s="188" t="n">
        <f aca="false">Y110</f>
        <v>2E-005</v>
      </c>
      <c r="P110" s="189" t="n">
        <f aca="false">AG110</f>
        <v>0</v>
      </c>
      <c r="Q110" s="188" t="n">
        <f aca="false">AE110</f>
        <v>2E-005</v>
      </c>
      <c r="R110" s="13"/>
      <c r="S110" s="13"/>
      <c r="T110" s="13"/>
      <c r="U110" s="13"/>
      <c r="V110" s="190" t="n">
        <f aca="false">ROWS($B$63:B110)</f>
        <v>48</v>
      </c>
      <c r="W110" s="191" t="n">
        <f aca="false" t="array" ref="W110:W110">IFERROR(AVERAGE(IF(C110:F110&gt;1,C110:F110)),0)</f>
        <v>0</v>
      </c>
      <c r="X110" s="192" t="n">
        <f aca="false" t="array" ref="X110:X110">W110+(COUNTIFS($W$63:$W110,W110)-1)*0.00001</f>
        <v>0.00047</v>
      </c>
      <c r="Y110" s="193" t="n">
        <f aca="false">LARGE($X$63:$X$112,V110)</f>
        <v>2E-005</v>
      </c>
      <c r="Z110" s="194" t="n">
        <f aca="false">IF(Y110&lt;1,0,MATCH(Y110,$X$63:$X$112,0))</f>
        <v>0</v>
      </c>
      <c r="AA110" s="195" t="n">
        <f aca="false">INDEX($B$63:$B$112,Z110,1)</f>
        <v>0</v>
      </c>
      <c r="AB110" s="217"/>
      <c r="AC110" s="197" t="n">
        <f aca="false" t="array" ref="AC110:AC110">IFERROR(AVERAGE(IF(H110:K110&gt;1,H110:K110)),0)</f>
        <v>0</v>
      </c>
      <c r="AD110" s="198" t="n">
        <f aca="false" t="array" ref="AD110:AD110">AC110+(COUNTIFS($AC$63:$AC110,AC110)-1)*0.00001</f>
        <v>0.0004</v>
      </c>
      <c r="AE110" s="199" t="n">
        <f aca="false">LARGE($AD$63:$AD$112,V110)</f>
        <v>2E-005</v>
      </c>
      <c r="AF110" s="194" t="n">
        <f aca="false">IF(AE110&lt;1,0,MATCH(AE110,$AD$63:$AD$112,0))</f>
        <v>0</v>
      </c>
      <c r="AG110" s="195" t="n">
        <f aca="false">INDEX($B$63:$B$112,AF110,1)</f>
        <v>0</v>
      </c>
      <c r="AH110" s="160"/>
    </row>
    <row r="111" customFormat="false" ht="15" hidden="false" customHeight="true" outlineLevel="0" collapsed="false">
      <c r="A111" s="53" t="n">
        <v>49</v>
      </c>
      <c r="B111" s="112" t="n">
        <f aca="false" t="array" ref="B111:B111">INDEX(CV2SF,$A111,1)</f>
        <v>0</v>
      </c>
      <c r="C111" s="182"/>
      <c r="D111" s="182"/>
      <c r="E111" s="182"/>
      <c r="F111" s="202"/>
      <c r="G111" s="183" t="n">
        <f aca="false">X111</f>
        <v>0.00048</v>
      </c>
      <c r="H111" s="182"/>
      <c r="I111" s="182"/>
      <c r="J111" s="182"/>
      <c r="K111" s="182"/>
      <c r="L111" s="183" t="n">
        <f aca="false">AD111</f>
        <v>0.00041</v>
      </c>
      <c r="M111" s="186"/>
      <c r="N111" s="187" t="n">
        <f aca="false">AA111</f>
        <v>0</v>
      </c>
      <c r="O111" s="188" t="n">
        <f aca="false">Y111</f>
        <v>1E-005</v>
      </c>
      <c r="P111" s="189" t="n">
        <f aca="false">AG111</f>
        <v>0</v>
      </c>
      <c r="Q111" s="188" t="n">
        <f aca="false">AE111</f>
        <v>1E-005</v>
      </c>
      <c r="R111" s="13"/>
      <c r="S111" s="13"/>
      <c r="T111" s="13"/>
      <c r="U111" s="13"/>
      <c r="V111" s="190" t="n">
        <f aca="false">ROWS($B$63:B111)</f>
        <v>49</v>
      </c>
      <c r="W111" s="191" t="n">
        <f aca="false" t="array" ref="W111:W111">IFERROR(AVERAGE(IF(C111:F111&gt;1,C111:F111)),0)</f>
        <v>0</v>
      </c>
      <c r="X111" s="192" t="n">
        <f aca="false" t="array" ref="X111:X111">W111+(COUNTIFS($W$63:$W111,W111)-1)*0.00001</f>
        <v>0.00048</v>
      </c>
      <c r="Y111" s="193" t="n">
        <f aca="false">LARGE($X$63:$X$112,V111)</f>
        <v>1E-005</v>
      </c>
      <c r="Z111" s="194" t="n">
        <f aca="false">IF(Y111&lt;1,0,MATCH(Y111,$X$63:$X$112,0))</f>
        <v>0</v>
      </c>
      <c r="AA111" s="195" t="n">
        <f aca="false">INDEX($B$63:$B$112,Z111,1)</f>
        <v>0</v>
      </c>
      <c r="AB111" s="217"/>
      <c r="AC111" s="197" t="n">
        <f aca="false" t="array" ref="AC111:AC111">IFERROR(AVERAGE(IF(H111:K111&gt;1,H111:K111)),0)</f>
        <v>0</v>
      </c>
      <c r="AD111" s="198" t="n">
        <f aca="false" t="array" ref="AD111:AD111">AC111+(COUNTIFS($AC$63:$AC111,AC111)-1)*0.00001</f>
        <v>0.00041</v>
      </c>
      <c r="AE111" s="199" t="n">
        <f aca="false">LARGE($AD$63:$AD$112,V111)</f>
        <v>1E-005</v>
      </c>
      <c r="AF111" s="194" t="n">
        <f aca="false">IF(AE111&lt;1,0,MATCH(AE111,$AD$63:$AD$112,0))</f>
        <v>0</v>
      </c>
      <c r="AG111" s="195" t="n">
        <f aca="false">INDEX($B$63:$B$112,AF111,1)</f>
        <v>0</v>
      </c>
      <c r="AH111" s="160"/>
    </row>
    <row r="112" customFormat="false" ht="15" hidden="false" customHeight="true" outlineLevel="0" collapsed="false">
      <c r="A112" s="53" t="n">
        <v>50</v>
      </c>
      <c r="B112" s="112" t="n">
        <f aca="false" t="array" ref="B112:B112">INDEX(CV2SF,$A112,1)</f>
        <v>0</v>
      </c>
      <c r="C112" s="182"/>
      <c r="D112" s="182"/>
      <c r="E112" s="182"/>
      <c r="F112" s="182"/>
      <c r="G112" s="183" t="n">
        <f aca="false">X112</f>
        <v>0.00049</v>
      </c>
      <c r="H112" s="182"/>
      <c r="I112" s="182"/>
      <c r="J112" s="182"/>
      <c r="K112" s="182"/>
      <c r="L112" s="183" t="n">
        <f aca="false">AD112</f>
        <v>0.00042</v>
      </c>
      <c r="M112" s="186"/>
      <c r="N112" s="187" t="n">
        <f aca="false">AA112</f>
        <v>0</v>
      </c>
      <c r="O112" s="188" t="n">
        <f aca="false">Y112</f>
        <v>0</v>
      </c>
      <c r="P112" s="189" t="n">
        <f aca="false">AG112</f>
        <v>0</v>
      </c>
      <c r="Q112" s="188" t="n">
        <f aca="false">AE112</f>
        <v>0</v>
      </c>
      <c r="R112" s="13"/>
      <c r="S112" s="13"/>
      <c r="T112" s="13"/>
      <c r="U112" s="13"/>
      <c r="V112" s="190" t="n">
        <f aca="false">ROWS($B$63:B112)</f>
        <v>50</v>
      </c>
      <c r="W112" s="191" t="n">
        <f aca="false" t="array" ref="W112:W112">IFERROR(AVERAGE(IF(C112:F112&gt;1,C112:F112)),0)</f>
        <v>0</v>
      </c>
      <c r="X112" s="192" t="n">
        <f aca="false" t="array" ref="X112:X112">W112+(COUNTIFS($W$63:$W112,W112)-1)*0.00001</f>
        <v>0.00049</v>
      </c>
      <c r="Y112" s="193" t="n">
        <f aca="false">LARGE($X$63:$X$112,V112)</f>
        <v>0</v>
      </c>
      <c r="Z112" s="194" t="n">
        <f aca="false">IF(Y112&lt;1,0,MATCH(Y112,$X$63:$X$112,0))</f>
        <v>0</v>
      </c>
      <c r="AA112" s="195" t="n">
        <f aca="false">INDEX($B$63:$B$112,Z112,1)</f>
        <v>0</v>
      </c>
      <c r="AB112" s="217"/>
      <c r="AC112" s="197" t="n">
        <f aca="false" t="array" ref="AC112:AC112">IFERROR(AVERAGE(IF(H112:K112&gt;1,H112:K112)),0)</f>
        <v>0</v>
      </c>
      <c r="AD112" s="198" t="n">
        <f aca="false" t="array" ref="AD112:AD112">AC112+(COUNTIFS($AC$63:$AC112,AC112)-1)*0.00001</f>
        <v>0.00042</v>
      </c>
      <c r="AE112" s="199" t="n">
        <f aca="false">LARGE($AD$63:$AD$112,V112)</f>
        <v>0</v>
      </c>
      <c r="AF112" s="194" t="n">
        <f aca="false">IF(AE112&lt;1,0,MATCH(AE112,$AD$63:$AD$112,0))</f>
        <v>0</v>
      </c>
      <c r="AG112" s="195" t="n">
        <f aca="false">INDEX($B$63:$B$112,AF112,1)</f>
        <v>0</v>
      </c>
      <c r="AH112" s="160"/>
    </row>
    <row r="113" customFormat="false" ht="15" hidden="false" customHeight="true" outlineLevel="0" collapsed="false">
      <c r="A113" s="2"/>
      <c r="B113" s="2"/>
      <c r="C113" s="186"/>
      <c r="D113" s="186"/>
      <c r="E113" s="186"/>
      <c r="F113" s="94"/>
      <c r="G113" s="158"/>
      <c r="H113" s="186"/>
      <c r="I113" s="186"/>
      <c r="J113" s="186"/>
      <c r="K113" s="94"/>
      <c r="L113" s="158"/>
      <c r="M113" s="2"/>
      <c r="N113" s="205" t="s">
        <v>276</v>
      </c>
      <c r="O113" s="206" t="str">
        <f aca="false">'ANVA-MDS'!H69</f>
        <v>ns</v>
      </c>
      <c r="P113" s="205" t="s">
        <v>276</v>
      </c>
      <c r="Q113" s="206" t="str">
        <f aca="false">'ANVA-MDS'!BT69</f>
        <v>***</v>
      </c>
      <c r="R113" s="13"/>
      <c r="S113" s="13"/>
      <c r="T113" s="13"/>
      <c r="U113" s="13"/>
      <c r="V113" s="196"/>
      <c r="W113" s="196"/>
      <c r="X113" s="218"/>
      <c r="Y113" s="196"/>
      <c r="Z113" s="196"/>
      <c r="AA113" s="196"/>
      <c r="AB113" s="196"/>
      <c r="AC113" s="196"/>
      <c r="AD113" s="196"/>
      <c r="AE113" s="196"/>
      <c r="AF113" s="196"/>
      <c r="AG113" s="196"/>
      <c r="AH113" s="13"/>
    </row>
    <row r="114" customFormat="false" ht="15" hidden="false" customHeight="true" outlineLevel="0" collapsed="false">
      <c r="A114" s="2"/>
      <c r="B114" s="2"/>
      <c r="C114" s="186"/>
      <c r="D114" s="186"/>
      <c r="E114" s="186"/>
      <c r="F114" s="70"/>
      <c r="G114" s="158"/>
      <c r="H114" s="186"/>
      <c r="I114" s="186"/>
      <c r="J114" s="186"/>
      <c r="K114" s="70"/>
      <c r="L114" s="158"/>
      <c r="M114" s="2"/>
      <c r="N114" s="205" t="s">
        <v>277</v>
      </c>
      <c r="O114" s="210" t="str">
        <f aca="false">'ANVA-MDS'!B76</f>
        <v>sd</v>
      </c>
      <c r="P114" s="205" t="s">
        <v>277</v>
      </c>
      <c r="Q114" s="210" t="n">
        <f aca="false">'ANVA-MDS'!BN76</f>
        <v>0.161980995868864</v>
      </c>
      <c r="R114" s="13"/>
      <c r="S114" s="13"/>
      <c r="T114" s="13"/>
      <c r="U114" s="13"/>
      <c r="V114" s="196"/>
      <c r="W114" s="196"/>
      <c r="X114" s="218"/>
      <c r="Y114" s="196"/>
      <c r="Z114" s="196"/>
      <c r="AA114" s="196"/>
      <c r="AB114" s="196"/>
      <c r="AC114" s="196"/>
      <c r="AD114" s="196"/>
      <c r="AE114" s="196"/>
      <c r="AF114" s="196"/>
      <c r="AG114" s="196"/>
      <c r="AH114" s="13"/>
    </row>
    <row r="115" customFormat="false" ht="15" hidden="false" customHeight="true" outlineLevel="0" collapsed="false">
      <c r="A115" s="2"/>
      <c r="B115" s="2"/>
      <c r="C115" s="3"/>
      <c r="D115" s="3"/>
      <c r="E115" s="3"/>
      <c r="F115" s="70"/>
      <c r="G115" s="158"/>
      <c r="H115" s="3"/>
      <c r="I115" s="70"/>
      <c r="J115" s="70"/>
      <c r="K115" s="70"/>
      <c r="L115" s="158"/>
      <c r="M115" s="2"/>
      <c r="N115" s="160"/>
      <c r="O115" s="219"/>
      <c r="P115" s="160"/>
      <c r="Q115" s="219"/>
      <c r="R115" s="13"/>
      <c r="S115" s="13"/>
      <c r="T115" s="13"/>
      <c r="U115" s="13"/>
      <c r="V115" s="196"/>
      <c r="W115" s="196"/>
      <c r="X115" s="196"/>
      <c r="Y115" s="196"/>
      <c r="Z115" s="196"/>
      <c r="AA115" s="196"/>
      <c r="AB115" s="196"/>
      <c r="AC115" s="196"/>
      <c r="AD115" s="196"/>
      <c r="AE115" s="196"/>
      <c r="AF115" s="196"/>
      <c r="AG115" s="196"/>
      <c r="AH115" s="13"/>
    </row>
    <row r="116" customFormat="false" ht="15" hidden="false" customHeight="true" outlineLevel="0" collapsed="false">
      <c r="A116" s="2"/>
      <c r="B116" s="2"/>
      <c r="C116" s="70"/>
      <c r="D116" s="70"/>
      <c r="E116" s="70"/>
      <c r="F116" s="70"/>
      <c r="G116" s="158"/>
      <c r="H116" s="70"/>
      <c r="I116" s="70"/>
      <c r="J116" s="70"/>
      <c r="K116" s="70"/>
      <c r="L116" s="158"/>
      <c r="M116" s="2"/>
      <c r="N116" s="162" t="s">
        <v>269</v>
      </c>
      <c r="O116" s="219"/>
      <c r="P116" s="160"/>
      <c r="Q116" s="219"/>
      <c r="R116" s="13"/>
      <c r="S116" s="13"/>
      <c r="T116" s="13"/>
      <c r="U116" s="13"/>
      <c r="V116" s="196"/>
      <c r="W116" s="196"/>
      <c r="X116" s="196"/>
      <c r="Y116" s="196"/>
      <c r="Z116" s="196"/>
      <c r="AA116" s="196"/>
      <c r="AB116" s="196"/>
      <c r="AC116" s="196"/>
      <c r="AD116" s="196"/>
      <c r="AE116" s="196"/>
      <c r="AF116" s="196"/>
      <c r="AG116" s="196"/>
      <c r="AH116" s="13"/>
    </row>
    <row r="117" customFormat="false" ht="15" hidden="false" customHeight="true" outlineLevel="0" collapsed="false">
      <c r="A117" s="2"/>
      <c r="B117" s="2"/>
      <c r="C117" s="82" t="str">
        <f aca="false">Fechas!$C$114</f>
        <v>3º ÉPOCA: CICLOS CORTOS E INTERMEDIOS SIN FUNG.</v>
      </c>
      <c r="D117" s="83"/>
      <c r="E117" s="83"/>
      <c r="F117" s="83"/>
      <c r="G117" s="85"/>
      <c r="H117" s="86" t="str">
        <f aca="false">Fechas!$K$114</f>
        <v>3º ÉPOCA: CICLOS CORTOS E INTERMEDIOS CON FUNG.</v>
      </c>
      <c r="I117" s="87"/>
      <c r="J117" s="87"/>
      <c r="K117" s="87"/>
      <c r="L117" s="89"/>
      <c r="M117" s="2"/>
      <c r="N117" s="220" t="str">
        <f aca="false">C117</f>
        <v>3º ÉPOCA: CICLOS CORTOS E INTERMEDIOS SIN FUNG.</v>
      </c>
      <c r="O117" s="221"/>
      <c r="P117" s="222" t="str">
        <f aca="false">H117</f>
        <v>3º ÉPOCA: CICLOS CORTOS E INTERMEDIOS CON FUNG.</v>
      </c>
      <c r="Q117" s="223"/>
      <c r="R117" s="13"/>
      <c r="S117" s="13"/>
      <c r="T117" s="13"/>
      <c r="U117" s="13"/>
      <c r="V117" s="196"/>
      <c r="W117" s="196"/>
      <c r="X117" s="196"/>
      <c r="Y117" s="196"/>
      <c r="Z117" s="196"/>
      <c r="AA117" s="196"/>
      <c r="AB117" s="196"/>
      <c r="AC117" s="196"/>
      <c r="AD117" s="196"/>
      <c r="AE117" s="196"/>
      <c r="AF117" s="196"/>
      <c r="AG117" s="196"/>
      <c r="AH117" s="13"/>
    </row>
    <row r="118" customFormat="false" ht="15" hidden="false" customHeight="true" outlineLevel="0" collapsed="false">
      <c r="A118" s="2"/>
      <c r="B118" s="167"/>
      <c r="C118" s="168" t="s">
        <v>270</v>
      </c>
      <c r="D118" s="169"/>
      <c r="E118" s="170"/>
      <c r="F118" s="170"/>
      <c r="G118" s="171"/>
      <c r="H118" s="172" t="s">
        <v>270</v>
      </c>
      <c r="I118" s="170"/>
      <c r="J118" s="170"/>
      <c r="K118" s="170"/>
      <c r="L118" s="173"/>
      <c r="M118" s="2"/>
      <c r="N118" s="174" t="s">
        <v>270</v>
      </c>
      <c r="O118" s="160"/>
      <c r="P118" s="175" t="s">
        <v>270</v>
      </c>
      <c r="Q118" s="176"/>
      <c r="R118" s="13"/>
      <c r="S118" s="13"/>
      <c r="T118" s="13"/>
      <c r="U118" s="13"/>
      <c r="V118" s="196"/>
      <c r="W118" s="196"/>
      <c r="X118" s="196"/>
      <c r="Y118" s="196"/>
      <c r="Z118" s="196"/>
      <c r="AA118" s="196"/>
      <c r="AB118" s="196"/>
      <c r="AC118" s="196"/>
      <c r="AD118" s="196"/>
      <c r="AE118" s="196"/>
      <c r="AF118" s="196"/>
      <c r="AG118" s="196"/>
      <c r="AH118" s="13"/>
    </row>
    <row r="119" customFormat="false" ht="15" hidden="false" customHeight="true" outlineLevel="0" collapsed="false">
      <c r="A119" s="2"/>
      <c r="B119" s="111" t="s">
        <v>130</v>
      </c>
      <c r="C119" s="177" t="s">
        <v>271</v>
      </c>
      <c r="D119" s="177" t="s">
        <v>272</v>
      </c>
      <c r="E119" s="177" t="s">
        <v>273</v>
      </c>
      <c r="F119" s="177" t="s">
        <v>274</v>
      </c>
      <c r="G119" s="178" t="s">
        <v>275</v>
      </c>
      <c r="H119" s="177" t="s">
        <v>271</v>
      </c>
      <c r="I119" s="177" t="s">
        <v>272</v>
      </c>
      <c r="J119" s="177" t="s">
        <v>273</v>
      </c>
      <c r="K119" s="177" t="s">
        <v>274</v>
      </c>
      <c r="L119" s="178" t="s">
        <v>275</v>
      </c>
      <c r="M119" s="2"/>
      <c r="N119" s="179" t="s">
        <v>130</v>
      </c>
      <c r="O119" s="180" t="s">
        <v>275</v>
      </c>
      <c r="P119" s="179" t="s">
        <v>130</v>
      </c>
      <c r="Q119" s="180" t="s">
        <v>275</v>
      </c>
      <c r="R119" s="13"/>
      <c r="S119" s="13"/>
      <c r="T119" s="13"/>
      <c r="U119" s="13"/>
      <c r="V119" s="196"/>
      <c r="W119" s="196"/>
      <c r="X119" s="196"/>
      <c r="Y119" s="196"/>
      <c r="Z119" s="196"/>
      <c r="AA119" s="196"/>
      <c r="AB119" s="196"/>
      <c r="AC119" s="196"/>
      <c r="AD119" s="196"/>
      <c r="AE119" s="196"/>
      <c r="AF119" s="196"/>
      <c r="AG119" s="196"/>
      <c r="AH119" s="13"/>
    </row>
    <row r="120" customFormat="false" ht="15" hidden="false" customHeight="true" outlineLevel="0" collapsed="false">
      <c r="A120" s="53" t="n">
        <v>1</v>
      </c>
      <c r="B120" s="112" t="str">
        <f aca="false" t="array" ref="B120:B120">INDEX(CV3SF,$A120,1)</f>
        <v>Buck Bravio</v>
      </c>
      <c r="C120" s="224"/>
      <c r="D120" s="224"/>
      <c r="E120" s="224"/>
      <c r="F120" s="182"/>
      <c r="G120" s="183" t="n">
        <f aca="false">X120</f>
        <v>0</v>
      </c>
      <c r="H120" s="129" t="n">
        <v>1163.22807017544</v>
      </c>
      <c r="I120" s="129" t="n">
        <v>1224.09941520468</v>
      </c>
      <c r="J120" s="129" t="n">
        <v>1354.85380116959</v>
      </c>
      <c r="K120" s="182"/>
      <c r="L120" s="183" t="n">
        <f aca="false">AD120</f>
        <v>1247.39376218324</v>
      </c>
      <c r="M120" s="186"/>
      <c r="N120" s="187" t="str">
        <f aca="false">AA120</f>
        <v>Buck Bravio</v>
      </c>
      <c r="O120" s="188" t="n">
        <f aca="false">Y120</f>
        <v>0.00049</v>
      </c>
      <c r="P120" s="189" t="str">
        <f aca="false">AG120</f>
        <v> PEHUEN</v>
      </c>
      <c r="Q120" s="188" t="n">
        <f aca="false">AE120</f>
        <v>3144.07407407407</v>
      </c>
      <c r="R120" s="13"/>
      <c r="S120" s="13"/>
      <c r="T120" s="13"/>
      <c r="U120" s="13"/>
      <c r="V120" s="190" t="n">
        <f aca="false">ROWS($B$120:B120)</f>
        <v>1</v>
      </c>
      <c r="W120" s="191" t="n">
        <f aca="false" t="array" ref="W120:W120">IFERROR(AVERAGE(IF(C120:F120&gt;1,C120:F120)),0)</f>
        <v>0</v>
      </c>
      <c r="X120" s="192" t="n">
        <f aca="false" t="array" ref="X120:X120">W120+(COUNTIFS($W$120:$W120,W120)-1)*0.00001</f>
        <v>0</v>
      </c>
      <c r="Y120" s="193" t="n">
        <f aca="false">LARGE($X$120:$X$169,V120)</f>
        <v>0.00049</v>
      </c>
      <c r="Z120" s="194" t="n">
        <f aca="false">IF(Y120&lt;1,0,MATCH(Y120,$X$120:$X$169,0))</f>
        <v>0</v>
      </c>
      <c r="AA120" s="195" t="str">
        <f aca="false">INDEX($B$120:$B$169,Z120,1)</f>
        <v>Buck Bravio</v>
      </c>
      <c r="AB120" s="196"/>
      <c r="AC120" s="197" t="n">
        <f aca="false" t="array" ref="AC120:AC120">IFERROR(AVERAGE(IF(H120:K120&gt;1,H120:K120)),0)</f>
        <v>1247.39376218324</v>
      </c>
      <c r="AD120" s="198" t="n">
        <f aca="false" t="array" ref="AD120:AD120">AC120+(COUNTIFS($AC$120:$AC120,AC120)-1)*0.00001</f>
        <v>1247.39376218324</v>
      </c>
      <c r="AE120" s="199" t="n">
        <f aca="false">LARGE($AD$120:$AD$169,V120)</f>
        <v>3144.07407407407</v>
      </c>
      <c r="AF120" s="194" t="n">
        <f aca="false">IF(AE120&lt;1,0,MATCH(AE120,$AD$120:$AD$169,0))</f>
        <v>7</v>
      </c>
      <c r="AG120" s="195" t="str">
        <f aca="false">INDEX($B$120:$B$169,AF120,1)</f>
        <v> PEHUEN</v>
      </c>
      <c r="AH120" s="13"/>
    </row>
    <row r="121" customFormat="false" ht="15" hidden="false" customHeight="true" outlineLevel="0" collapsed="false">
      <c r="A121" s="53" t="n">
        <v>2</v>
      </c>
      <c r="B121" s="112" t="str">
        <f aca="false" t="array" ref="B121:B121">INDEX(CV3SF,$A121,1)</f>
        <v> ÑANDUBAY</v>
      </c>
      <c r="C121" s="224"/>
      <c r="D121" s="224"/>
      <c r="E121" s="224"/>
      <c r="F121" s="182"/>
      <c r="G121" s="183" t="n">
        <f aca="false">X121</f>
        <v>1E-005</v>
      </c>
      <c r="H121" s="129" t="n">
        <v>2207.47953216374</v>
      </c>
      <c r="I121" s="129" t="n">
        <v>3299.76608187135</v>
      </c>
      <c r="J121" s="129" t="n">
        <v>2572.21052631579</v>
      </c>
      <c r="K121" s="182"/>
      <c r="L121" s="183" t="n">
        <f aca="false">AD121</f>
        <v>2693.15204678363</v>
      </c>
      <c r="M121" s="186"/>
      <c r="N121" s="187" t="str">
        <f aca="false">AA121</f>
        <v> ÑANDUBAY</v>
      </c>
      <c r="O121" s="188" t="n">
        <f aca="false">Y121</f>
        <v>0.00048</v>
      </c>
      <c r="P121" s="189" t="str">
        <f aca="false">AG121</f>
        <v>Klein Liebre</v>
      </c>
      <c r="Q121" s="188" t="n">
        <f aca="false">AE121</f>
        <v>3035.28460038986</v>
      </c>
      <c r="R121" s="13"/>
      <c r="S121" s="13"/>
      <c r="T121" s="13"/>
      <c r="U121" s="13"/>
      <c r="V121" s="190" t="n">
        <f aca="false">ROWS($B$120:B121)</f>
        <v>2</v>
      </c>
      <c r="W121" s="191" t="n">
        <f aca="false" t="array" ref="W121:W121">IFERROR(AVERAGE(IF(C121:F121&gt;1,C121:F121)),0)</f>
        <v>0</v>
      </c>
      <c r="X121" s="192" t="n">
        <f aca="false" t="array" ref="X121:X121">W121+(COUNTIFS($W$120:$W121,W121)-1)*0.00001</f>
        <v>1E-005</v>
      </c>
      <c r="Y121" s="193" t="n">
        <f aca="false">LARGE($X$120:$X$169,V121)</f>
        <v>0.00048</v>
      </c>
      <c r="Z121" s="194" t="n">
        <f aca="false">IF(Y121&lt;1,0,MATCH(Y121,$X$120:$X$169,0))</f>
        <v>0</v>
      </c>
      <c r="AA121" s="195" t="str">
        <f aca="false">INDEX($B$120:$B$169,Z121,1)</f>
        <v> ÑANDUBAY</v>
      </c>
      <c r="AB121" s="196"/>
      <c r="AC121" s="197" t="n">
        <f aca="false" t="array" ref="AC121:AC121">IFERROR(AVERAGE(IF(H121:K121&gt;1,H121:K121)),0)</f>
        <v>2693.15204678363</v>
      </c>
      <c r="AD121" s="198" t="n">
        <f aca="false" t="array" ref="AD121:AD121">AC121+(COUNTIFS($AC$120:$AC121,AC121)-1)*0.00001</f>
        <v>2693.15204678363</v>
      </c>
      <c r="AE121" s="199" t="n">
        <f aca="false">LARGE($AD$120:$AD$169,V121)</f>
        <v>3035.28460038986</v>
      </c>
      <c r="AF121" s="194" t="n">
        <f aca="false">IF(AE121&lt;1,0,MATCH(AE121,$AD$120:$AD$169,0))</f>
        <v>9</v>
      </c>
      <c r="AG121" s="195" t="str">
        <f aca="false">INDEX($B$120:$B$169,AF121,1)</f>
        <v>Klein Liebre</v>
      </c>
      <c r="AH121" s="13"/>
    </row>
    <row r="122" customFormat="false" ht="15" hidden="false" customHeight="true" outlineLevel="0" collapsed="false">
      <c r="A122" s="53" t="n">
        <v>3</v>
      </c>
      <c r="B122" s="112" t="str">
        <f aca="false" t="array" ref="B122:B122">INDEX(CV3SF,$A122,1)</f>
        <v>ACA 603</v>
      </c>
      <c r="C122" s="224"/>
      <c r="D122" s="224"/>
      <c r="E122" s="224"/>
      <c r="F122" s="182"/>
      <c r="G122" s="183" t="n">
        <f aca="false">X122</f>
        <v>2E-005</v>
      </c>
      <c r="H122" s="129" t="n">
        <v>2791.57894736842</v>
      </c>
      <c r="I122" s="129" t="n">
        <v>2013.33333333333</v>
      </c>
      <c r="J122" s="129" t="n">
        <v>2728.43274853801</v>
      </c>
      <c r="K122" s="182"/>
      <c r="L122" s="183" t="n">
        <f aca="false">AD122</f>
        <v>2511.11500974659</v>
      </c>
      <c r="M122" s="186"/>
      <c r="N122" s="187" t="str">
        <f aca="false">AA122</f>
        <v>ACA 603</v>
      </c>
      <c r="O122" s="188" t="n">
        <f aca="false">Y122</f>
        <v>0.00047</v>
      </c>
      <c r="P122" s="189" t="str">
        <f aca="false">AG122</f>
        <v>SY 211</v>
      </c>
      <c r="Q122" s="188" t="n">
        <f aca="false">AE122</f>
        <v>2997.61013645224</v>
      </c>
      <c r="R122" s="13"/>
      <c r="S122" s="13"/>
      <c r="T122" s="13"/>
      <c r="U122" s="13"/>
      <c r="V122" s="190" t="n">
        <f aca="false">ROWS($B$120:B122)</f>
        <v>3</v>
      </c>
      <c r="W122" s="191" t="n">
        <f aca="false" t="array" ref="W122:W122">IFERROR(AVERAGE(IF(C122:F122&gt;1,C122:F122)),0)</f>
        <v>0</v>
      </c>
      <c r="X122" s="192" t="n">
        <f aca="false" t="array" ref="X122:X122">W122+(COUNTIFS($W$120:$W122,W122)-1)*0.00001</f>
        <v>2E-005</v>
      </c>
      <c r="Y122" s="193" t="n">
        <f aca="false">LARGE($X$120:$X$169,V122)</f>
        <v>0.00047</v>
      </c>
      <c r="Z122" s="194" t="n">
        <f aca="false">IF(Y122&lt;1,0,MATCH(Y122,$X$120:$X$169,0))</f>
        <v>0</v>
      </c>
      <c r="AA122" s="195" t="str">
        <f aca="false">INDEX($B$120:$B$169,Z122,1)</f>
        <v>ACA 603</v>
      </c>
      <c r="AB122" s="196"/>
      <c r="AC122" s="197" t="n">
        <f aca="false" t="array" ref="AC122:AC122">IFERROR(AVERAGE(IF(H122:K122&gt;1,H122:K122)),0)</f>
        <v>2511.11500974659</v>
      </c>
      <c r="AD122" s="198" t="n">
        <f aca="false" t="array" ref="AD122:AD122">AC122+(COUNTIFS($AC$120:$AC122,AC122)-1)*0.00001</f>
        <v>2511.11500974659</v>
      </c>
      <c r="AE122" s="199" t="n">
        <f aca="false">LARGE($AD$120:$AD$169,V122)</f>
        <v>2997.61013645224</v>
      </c>
      <c r="AF122" s="194" t="n">
        <f aca="false">IF(AE122&lt;1,0,MATCH(AE122,$AD$120:$AD$169,0))</f>
        <v>12</v>
      </c>
      <c r="AG122" s="195" t="str">
        <f aca="false">INDEX($B$120:$B$169,AF122,1)</f>
        <v>SY 211</v>
      </c>
      <c r="AH122" s="13"/>
    </row>
    <row r="123" customFormat="false" ht="15" hidden="false" customHeight="true" outlineLevel="0" collapsed="false">
      <c r="A123" s="53" t="n">
        <v>4</v>
      </c>
      <c r="B123" s="112" t="str">
        <f aca="false" t="array" ref="B123:B123">INDEX(CV3SF,$A123,1)</f>
        <v>Buck Camba</v>
      </c>
      <c r="C123" s="224"/>
      <c r="D123" s="224"/>
      <c r="E123" s="224"/>
      <c r="F123" s="182"/>
      <c r="G123" s="183" t="n">
        <f aca="false">X123</f>
        <v>3E-005</v>
      </c>
      <c r="H123" s="129" t="n">
        <v>1771</v>
      </c>
      <c r="I123" s="129" t="n">
        <v>1375.11695906433</v>
      </c>
      <c r="J123" s="129" t="n">
        <v>1581.33333333333</v>
      </c>
      <c r="K123" s="182"/>
      <c r="L123" s="183" t="n">
        <f aca="false">AD123</f>
        <v>1575.81676413255</v>
      </c>
      <c r="M123" s="186"/>
      <c r="N123" s="187" t="str">
        <f aca="false">AA123</f>
        <v>Buck Camba</v>
      </c>
      <c r="O123" s="188" t="n">
        <f aca="false">Y123</f>
        <v>0.00046</v>
      </c>
      <c r="P123" s="189" t="str">
        <f aca="false">AG123</f>
        <v>Klein Favorito II</v>
      </c>
      <c r="Q123" s="188" t="n">
        <f aca="false">AE123</f>
        <v>2753.86354775828</v>
      </c>
      <c r="R123" s="13"/>
      <c r="S123" s="13"/>
      <c r="T123" s="13"/>
      <c r="U123" s="13"/>
      <c r="V123" s="190" t="n">
        <f aca="false">ROWS($B$120:B123)</f>
        <v>4</v>
      </c>
      <c r="W123" s="191" t="n">
        <f aca="false" t="array" ref="W123:W123">IFERROR(AVERAGE(IF(C123:F123&gt;1,C123:F123)),0)</f>
        <v>0</v>
      </c>
      <c r="X123" s="192" t="n">
        <f aca="false" t="array" ref="X123:X123">W123+(COUNTIFS($W$120:$W123,W123)-1)*0.00001</f>
        <v>3E-005</v>
      </c>
      <c r="Y123" s="193" t="n">
        <f aca="false">LARGE($X$120:$X$169,V123)</f>
        <v>0.00046</v>
      </c>
      <c r="Z123" s="194" t="n">
        <f aca="false">IF(Y123&lt;1,0,MATCH(Y123,$X$120:$X$169,0))</f>
        <v>0</v>
      </c>
      <c r="AA123" s="195" t="str">
        <f aca="false">INDEX($B$120:$B$169,Z123,1)</f>
        <v>Buck Camba</v>
      </c>
      <c r="AB123" s="196"/>
      <c r="AC123" s="197" t="n">
        <f aca="false" t="array" ref="AC123:AC123">IFERROR(AVERAGE(IF(H123:K123&gt;1,H123:K123)),0)</f>
        <v>1575.81676413255</v>
      </c>
      <c r="AD123" s="198" t="n">
        <f aca="false" t="array" ref="AD123:AD123">AC123+(COUNTIFS($AC$120:$AC123,AC123)-1)*0.00001</f>
        <v>1575.81676413255</v>
      </c>
      <c r="AE123" s="199" t="n">
        <f aca="false">LARGE($AD$120:$AD$169,V123)</f>
        <v>2753.86354775828</v>
      </c>
      <c r="AF123" s="194" t="n">
        <f aca="false">IF(AE123&lt;1,0,MATCH(AE123,$AD$120:$AD$169,0))</f>
        <v>8</v>
      </c>
      <c r="AG123" s="195" t="str">
        <f aca="false">INDEX($B$120:$B$169,AF123,1)</f>
        <v>Klein Favorito II</v>
      </c>
      <c r="AH123" s="13"/>
    </row>
    <row r="124" customFormat="false" ht="15" hidden="false" customHeight="true" outlineLevel="0" collapsed="false">
      <c r="A124" s="53" t="n">
        <v>5</v>
      </c>
      <c r="B124" s="112" t="str">
        <f aca="false" t="array" ref="B124:B124">INDEX(CV3SF,$A124,1)</f>
        <v>Buck Colihue</v>
      </c>
      <c r="C124" s="224"/>
      <c r="D124" s="224"/>
      <c r="E124" s="224"/>
      <c r="F124" s="182"/>
      <c r="G124" s="183" t="n">
        <f aca="false">X124</f>
        <v>4E-005</v>
      </c>
      <c r="H124" s="129" t="n">
        <v>2008.0701754386</v>
      </c>
      <c r="I124" s="129" t="n">
        <v>1316.04678362573</v>
      </c>
      <c r="J124" s="129" t="n">
        <v>2055.26315789474</v>
      </c>
      <c r="K124" s="182"/>
      <c r="L124" s="183" t="n">
        <f aca="false">AD124</f>
        <v>1793.12670565302</v>
      </c>
      <c r="M124" s="186"/>
      <c r="N124" s="187" t="str">
        <f aca="false">AA124</f>
        <v>Buck Colihue</v>
      </c>
      <c r="O124" s="188" t="n">
        <f aca="false">Y124</f>
        <v>0.00045</v>
      </c>
      <c r="P124" s="189" t="str">
        <f aca="false">AG124</f>
        <v> ÑANDUBAY</v>
      </c>
      <c r="Q124" s="188" t="n">
        <f aca="false">AE124</f>
        <v>2693.15204678363</v>
      </c>
      <c r="R124" s="13"/>
      <c r="S124" s="13"/>
      <c r="T124" s="13"/>
      <c r="U124" s="13"/>
      <c r="V124" s="190" t="n">
        <f aca="false">ROWS($B$120:B124)</f>
        <v>5</v>
      </c>
      <c r="W124" s="191" t="n">
        <f aca="false" t="array" ref="W124:W124">IFERROR(AVERAGE(IF(C124:F124&gt;1,C124:F124)),0)</f>
        <v>0</v>
      </c>
      <c r="X124" s="192" t="n">
        <f aca="false" t="array" ref="X124:X124">W124+(COUNTIFS($W$120:$W124,W124)-1)*0.00001</f>
        <v>4E-005</v>
      </c>
      <c r="Y124" s="193" t="n">
        <f aca="false">LARGE($X$120:$X$169,V124)</f>
        <v>0.00045</v>
      </c>
      <c r="Z124" s="194" t="n">
        <f aca="false">IF(Y124&lt;1,0,MATCH(Y124,$X$120:$X$169,0))</f>
        <v>0</v>
      </c>
      <c r="AA124" s="195" t="str">
        <f aca="false">INDEX($B$120:$B$169,Z124,1)</f>
        <v>Buck Colihue</v>
      </c>
      <c r="AB124" s="196"/>
      <c r="AC124" s="197" t="n">
        <f aca="false" t="array" ref="AC124:AC124">IFERROR(AVERAGE(IF(H124:K124&gt;1,H124:K124)),0)</f>
        <v>1793.12670565302</v>
      </c>
      <c r="AD124" s="198" t="n">
        <f aca="false" t="array" ref="AD124:AD124">AC124+(COUNTIFS($AC$120:$AC124,AC124)-1)*0.00001</f>
        <v>1793.12670565302</v>
      </c>
      <c r="AE124" s="199" t="n">
        <f aca="false">LARGE($AD$120:$AD$169,V124)</f>
        <v>2693.15204678363</v>
      </c>
      <c r="AF124" s="194" t="n">
        <f aca="false">IF(AE124&lt;1,0,MATCH(AE124,$AD$120:$AD$169,0))</f>
        <v>2</v>
      </c>
      <c r="AG124" s="195" t="str">
        <f aca="false">INDEX($B$120:$B$169,AF124,1)</f>
        <v> ÑANDUBAY</v>
      </c>
      <c r="AH124" s="13"/>
    </row>
    <row r="125" customFormat="false" ht="15" hidden="false" customHeight="true" outlineLevel="0" collapsed="false">
      <c r="A125" s="53" t="n">
        <v>6</v>
      </c>
      <c r="B125" s="112" t="str">
        <f aca="false" t="array" ref="B125:B125">INDEX(CV3SF,$A125,1)</f>
        <v> ALGARROBO</v>
      </c>
      <c r="C125" s="224"/>
      <c r="D125" s="224"/>
      <c r="E125" s="224"/>
      <c r="F125" s="182"/>
      <c r="G125" s="183" t="n">
        <f aca="false">X125</f>
        <v>5E-005</v>
      </c>
      <c r="H125" s="129" t="n">
        <v>961</v>
      </c>
      <c r="I125" s="129" t="n">
        <v>759.883040935673</v>
      </c>
      <c r="J125" s="129" t="n">
        <v>1048.53801169591</v>
      </c>
      <c r="K125" s="182"/>
      <c r="L125" s="183" t="n">
        <f aca="false">AD125</f>
        <v>923.140350877193</v>
      </c>
      <c r="M125" s="186"/>
      <c r="N125" s="187" t="str">
        <f aca="false">AA125</f>
        <v> ALGARROBO</v>
      </c>
      <c r="O125" s="188" t="n">
        <f aca="false">Y125</f>
        <v>0.00044</v>
      </c>
      <c r="P125" s="189" t="str">
        <f aca="false">AG125</f>
        <v>ACA 603</v>
      </c>
      <c r="Q125" s="188" t="n">
        <f aca="false">AE125</f>
        <v>2511.11500974659</v>
      </c>
      <c r="R125" s="13"/>
      <c r="S125" s="13"/>
      <c r="T125" s="13"/>
      <c r="U125" s="13"/>
      <c r="V125" s="190" t="n">
        <f aca="false">ROWS($B$120:B125)</f>
        <v>6</v>
      </c>
      <c r="W125" s="191" t="n">
        <f aca="false" t="array" ref="W125:W125">IFERROR(AVERAGE(IF(C125:F125&gt;1,C125:F125)),0)</f>
        <v>0</v>
      </c>
      <c r="X125" s="192" t="n">
        <f aca="false" t="array" ref="X125:X125">W125+(COUNTIFS($W$120:$W125,W125)-1)*0.00001</f>
        <v>5E-005</v>
      </c>
      <c r="Y125" s="193" t="n">
        <f aca="false">LARGE($X$120:$X$169,V125)</f>
        <v>0.00044</v>
      </c>
      <c r="Z125" s="194" t="n">
        <f aca="false">IF(Y125&lt;1,0,MATCH(Y125,$X$120:$X$169,0))</f>
        <v>0</v>
      </c>
      <c r="AA125" s="195" t="str">
        <f aca="false">INDEX($B$120:$B$169,Z125,1)</f>
        <v> ALGARROBO</v>
      </c>
      <c r="AB125" s="196"/>
      <c r="AC125" s="197" t="n">
        <f aca="false" t="array" ref="AC125:AC125">IFERROR(AVERAGE(IF(H125:K125&gt;1,H125:K125)),0)</f>
        <v>923.140350877193</v>
      </c>
      <c r="AD125" s="198" t="n">
        <f aca="false" t="array" ref="AD125:AD125">AC125+(COUNTIFS($AC$120:$AC125,AC125)-1)*0.00001</f>
        <v>923.140350877193</v>
      </c>
      <c r="AE125" s="199" t="n">
        <f aca="false">LARGE($AD$120:$AD$169,V125)</f>
        <v>2511.11500974659</v>
      </c>
      <c r="AF125" s="194" t="n">
        <f aca="false">IF(AE125&lt;1,0,MATCH(AE125,$AD$120:$AD$169,0))</f>
        <v>3</v>
      </c>
      <c r="AG125" s="195" t="str">
        <f aca="false">INDEX($B$120:$B$169,AF125,1)</f>
        <v>ACA 603</v>
      </c>
      <c r="AH125" s="13"/>
    </row>
    <row r="126" customFormat="false" ht="15" hidden="false" customHeight="true" outlineLevel="0" collapsed="false">
      <c r="A126" s="53" t="n">
        <v>7</v>
      </c>
      <c r="B126" s="112" t="str">
        <f aca="false" t="array" ref="B126:B126">INDEX(CV3SF,$A126,1)</f>
        <v> PEHUEN</v>
      </c>
      <c r="C126" s="224"/>
      <c r="D126" s="224"/>
      <c r="E126" s="224"/>
      <c r="F126" s="182"/>
      <c r="G126" s="183" t="n">
        <f aca="false">X126</f>
        <v>6E-005</v>
      </c>
      <c r="H126" s="129" t="n">
        <v>3618.7134502924</v>
      </c>
      <c r="I126" s="129" t="n">
        <v>3151.83040935672</v>
      </c>
      <c r="J126" s="129" t="n">
        <v>2661.6783625731</v>
      </c>
      <c r="K126" s="182"/>
      <c r="L126" s="183" t="n">
        <f aca="false">AD126</f>
        <v>3144.07407407407</v>
      </c>
      <c r="M126" s="186"/>
      <c r="N126" s="187" t="str">
        <f aca="false">AA126</f>
        <v> PEHUEN</v>
      </c>
      <c r="O126" s="188" t="n">
        <f aca="false">Y126</f>
        <v>0.00043</v>
      </c>
      <c r="P126" s="189" t="str">
        <f aca="false">AG126</f>
        <v>MS INTA 415</v>
      </c>
      <c r="Q126" s="188" t="n">
        <f aca="false">AE126</f>
        <v>2181.42300194932</v>
      </c>
      <c r="R126" s="13"/>
      <c r="S126" s="13"/>
      <c r="T126" s="13"/>
      <c r="U126" s="13"/>
      <c r="V126" s="190" t="n">
        <f aca="false">ROWS($B$120:B126)</f>
        <v>7</v>
      </c>
      <c r="W126" s="191" t="n">
        <f aca="false" t="array" ref="W126:W126">IFERROR(AVERAGE(IF(C126:F126&gt;1,C126:F126)),0)</f>
        <v>0</v>
      </c>
      <c r="X126" s="192" t="n">
        <f aca="false" t="array" ref="X126:X126">W126+(COUNTIFS($W$120:$W126,W126)-1)*0.00001</f>
        <v>6E-005</v>
      </c>
      <c r="Y126" s="193" t="n">
        <f aca="false">LARGE($X$120:$X$169,V126)</f>
        <v>0.00043</v>
      </c>
      <c r="Z126" s="194" t="n">
        <f aca="false">IF(Y126&lt;1,0,MATCH(Y126,$X$120:$X$169,0))</f>
        <v>0</v>
      </c>
      <c r="AA126" s="195" t="str">
        <f aca="false">INDEX($B$120:$B$169,Z126,1)</f>
        <v> PEHUEN</v>
      </c>
      <c r="AB126" s="200"/>
      <c r="AC126" s="197" t="n">
        <f aca="false" t="array" ref="AC126:AC126">IFERROR(AVERAGE(IF(H126:K126&gt;1,H126:K126)),0)</f>
        <v>3144.07407407407</v>
      </c>
      <c r="AD126" s="198" t="n">
        <f aca="false" t="array" ref="AD126:AD126">AC126+(COUNTIFS($AC$120:$AC126,AC126)-1)*0.00001</f>
        <v>3144.07407407407</v>
      </c>
      <c r="AE126" s="199" t="n">
        <f aca="false">LARGE($AD$120:$AD$169,V126)</f>
        <v>2181.42300194932</v>
      </c>
      <c r="AF126" s="194" t="n">
        <f aca="false">IF(AE126&lt;1,0,MATCH(AE126,$AD$120:$AD$169,0))</f>
        <v>10</v>
      </c>
      <c r="AG126" s="195" t="str">
        <f aca="false">INDEX($B$120:$B$169,AF126,1)</f>
        <v>MS INTA 415</v>
      </c>
      <c r="AH126" s="160"/>
    </row>
    <row r="127" customFormat="false" ht="15" hidden="false" customHeight="true" outlineLevel="0" collapsed="false">
      <c r="A127" s="53" t="n">
        <v>8</v>
      </c>
      <c r="B127" s="112" t="str">
        <f aca="false" t="array" ref="B127:B127">INDEX(CV3SF,$A127,1)</f>
        <v>Klein Favorito II</v>
      </c>
      <c r="C127" s="224"/>
      <c r="D127" s="224"/>
      <c r="E127" s="224"/>
      <c r="F127" s="182"/>
      <c r="G127" s="183" t="n">
        <f aca="false">X127</f>
        <v>7E-005</v>
      </c>
      <c r="H127" s="129" t="n">
        <v>2930.24561403509</v>
      </c>
      <c r="I127" s="129" t="n">
        <v>3008.81871345029</v>
      </c>
      <c r="J127" s="129" t="n">
        <v>2322.52631578947</v>
      </c>
      <c r="K127" s="182"/>
      <c r="L127" s="183" t="n">
        <f aca="false">AD127</f>
        <v>2753.86354775828</v>
      </c>
      <c r="M127" s="186"/>
      <c r="N127" s="187" t="str">
        <f aca="false">AA127</f>
        <v>Klein Favorito II</v>
      </c>
      <c r="O127" s="188" t="n">
        <f aca="false">Y127</f>
        <v>0.00042</v>
      </c>
      <c r="P127" s="189" t="str">
        <f aca="false">AG127</f>
        <v>SY 200</v>
      </c>
      <c r="Q127" s="188" t="n">
        <f aca="false">AE127</f>
        <v>2162.30799220273</v>
      </c>
      <c r="R127" s="13"/>
      <c r="S127" s="13"/>
      <c r="T127" s="13"/>
      <c r="U127" s="13"/>
      <c r="V127" s="190" t="n">
        <f aca="false">ROWS($B$120:B127)</f>
        <v>8</v>
      </c>
      <c r="W127" s="191" t="n">
        <f aca="false" t="array" ref="W127:W127">IFERROR(AVERAGE(IF(C127:F127&gt;1,C127:F127)),0)</f>
        <v>0</v>
      </c>
      <c r="X127" s="192" t="n">
        <f aca="false" t="array" ref="X127:X127">W127+(COUNTIFS($W$120:$W127,W127)-1)*0.00001</f>
        <v>7E-005</v>
      </c>
      <c r="Y127" s="193" t="n">
        <f aca="false">LARGE($X$120:$X$169,V127)</f>
        <v>0.00042</v>
      </c>
      <c r="Z127" s="194" t="n">
        <f aca="false">IF(Y127&lt;1,0,MATCH(Y127,$X$120:$X$169,0))</f>
        <v>0</v>
      </c>
      <c r="AA127" s="195" t="str">
        <f aca="false">INDEX($B$120:$B$169,Z127,1)</f>
        <v>Klein Favorito II</v>
      </c>
      <c r="AB127" s="200"/>
      <c r="AC127" s="197" t="n">
        <f aca="false" t="array" ref="AC127:AC127">IFERROR(AVERAGE(IF(H127:K127&gt;1,H127:K127)),0)</f>
        <v>2753.86354775828</v>
      </c>
      <c r="AD127" s="198" t="n">
        <f aca="false" t="array" ref="AD127:AD127">AC127+(COUNTIFS($AC$120:$AC127,AC127)-1)*0.00001</f>
        <v>2753.86354775828</v>
      </c>
      <c r="AE127" s="199" t="n">
        <f aca="false">LARGE($AD$120:$AD$169,V127)</f>
        <v>2162.30799220273</v>
      </c>
      <c r="AF127" s="194" t="n">
        <f aca="false">IF(AE127&lt;1,0,MATCH(AE127,$AD$120:$AD$169,0))</f>
        <v>11</v>
      </c>
      <c r="AG127" s="195" t="str">
        <f aca="false">INDEX($B$120:$B$169,AF127,1)</f>
        <v>SY 200</v>
      </c>
      <c r="AH127" s="160"/>
    </row>
    <row r="128" customFormat="false" ht="15" hidden="false" customHeight="true" outlineLevel="0" collapsed="false">
      <c r="A128" s="53" t="n">
        <v>9</v>
      </c>
      <c r="B128" s="112" t="str">
        <f aca="false" t="array" ref="B128:B128">INDEX(CV3SF,$A128,1)</f>
        <v>Klein Liebre</v>
      </c>
      <c r="C128" s="224"/>
      <c r="D128" s="224"/>
      <c r="E128" s="224"/>
      <c r="F128" s="182"/>
      <c r="G128" s="183" t="n">
        <f aca="false">X128</f>
        <v>8E-005</v>
      </c>
      <c r="H128" s="129" t="n">
        <v>2887.89473684211</v>
      </c>
      <c r="I128" s="129" t="n">
        <v>3286.9649122807</v>
      </c>
      <c r="J128" s="129" t="n">
        <v>2930.99415204678</v>
      </c>
      <c r="K128" s="182"/>
      <c r="L128" s="183" t="n">
        <f aca="false">AD128</f>
        <v>3035.28460038986</v>
      </c>
      <c r="M128" s="186"/>
      <c r="N128" s="187" t="str">
        <f aca="false">AA128</f>
        <v>Klein Liebre</v>
      </c>
      <c r="O128" s="188" t="n">
        <f aca="false">Y128</f>
        <v>0.00041</v>
      </c>
      <c r="P128" s="189" t="str">
        <f aca="false">AG128</f>
        <v>Buck Colihue</v>
      </c>
      <c r="Q128" s="188" t="n">
        <f aca="false">AE128</f>
        <v>1793.12670565302</v>
      </c>
      <c r="R128" s="13"/>
      <c r="S128" s="13"/>
      <c r="T128" s="13"/>
      <c r="U128" s="13"/>
      <c r="V128" s="190" t="n">
        <f aca="false">ROWS($B$120:B128)</f>
        <v>9</v>
      </c>
      <c r="W128" s="191" t="n">
        <f aca="false" t="array" ref="W128:W128">IFERROR(AVERAGE(IF(C128:F128&gt;1,C128:F128)),0)</f>
        <v>0</v>
      </c>
      <c r="X128" s="192" t="n">
        <f aca="false" t="array" ref="X128:X128">W128+(COUNTIFS($W$120:$W128,W128)-1)*0.00001</f>
        <v>8E-005</v>
      </c>
      <c r="Y128" s="193" t="n">
        <f aca="false">LARGE($X$120:$X$169,V128)</f>
        <v>0.00041</v>
      </c>
      <c r="Z128" s="194" t="n">
        <f aca="false">IF(Y128&lt;1,0,MATCH(Y128,$X$120:$X$169,0))</f>
        <v>0</v>
      </c>
      <c r="AA128" s="195" t="str">
        <f aca="false">INDEX($B$120:$B$169,Z128,1)</f>
        <v>Klein Liebre</v>
      </c>
      <c r="AB128" s="200"/>
      <c r="AC128" s="197" t="n">
        <f aca="false" t="array" ref="AC128:AC128">IFERROR(AVERAGE(IF(H128:K128&gt;1,H128:K128)),0)</f>
        <v>3035.28460038986</v>
      </c>
      <c r="AD128" s="198" t="n">
        <f aca="false" t="array" ref="AD128:AD128">AC128+(COUNTIFS($AC$120:$AC128,AC128)-1)*0.00001</f>
        <v>3035.28460038986</v>
      </c>
      <c r="AE128" s="199" t="n">
        <f aca="false">LARGE($AD$120:$AD$169,V128)</f>
        <v>1793.12670565302</v>
      </c>
      <c r="AF128" s="194" t="n">
        <f aca="false">IF(AE128&lt;1,0,MATCH(AE128,$AD$120:$AD$169,0))</f>
        <v>5</v>
      </c>
      <c r="AG128" s="195" t="str">
        <f aca="false">INDEX($B$120:$B$169,AF128,1)</f>
        <v>Buck Colihue</v>
      </c>
      <c r="AH128" s="160"/>
    </row>
    <row r="129" customFormat="false" ht="15" hidden="false" customHeight="true" outlineLevel="0" collapsed="false">
      <c r="A129" s="53" t="n">
        <v>10</v>
      </c>
      <c r="B129" s="112" t="str">
        <f aca="false" t="array" ref="B129:B129">INDEX(CV3SF,$A129,1)</f>
        <v>MS INTA 415</v>
      </c>
      <c r="C129" s="224"/>
      <c r="D129" s="224"/>
      <c r="E129" s="224"/>
      <c r="F129" s="182"/>
      <c r="G129" s="183" t="n">
        <f aca="false">X129</f>
        <v>9E-005</v>
      </c>
      <c r="H129" s="129" t="n">
        <v>1845.26315789474</v>
      </c>
      <c r="I129" s="129" t="n">
        <v>2394.61988304094</v>
      </c>
      <c r="J129" s="129" t="n">
        <v>2304.38596491228</v>
      </c>
      <c r="K129" s="182"/>
      <c r="L129" s="183" t="n">
        <f aca="false">AD129</f>
        <v>2181.42300194932</v>
      </c>
      <c r="M129" s="186"/>
      <c r="N129" s="187" t="str">
        <f aca="false">AA129</f>
        <v>MS INTA 415</v>
      </c>
      <c r="O129" s="188" t="n">
        <f aca="false">Y129</f>
        <v>0.0004</v>
      </c>
      <c r="P129" s="189" t="str">
        <f aca="false">AG129</f>
        <v>Buck Camba</v>
      </c>
      <c r="Q129" s="188" t="n">
        <f aca="false">AE129</f>
        <v>1575.81676413255</v>
      </c>
      <c r="R129" s="13"/>
      <c r="S129" s="13"/>
      <c r="T129" s="13"/>
      <c r="U129" s="13"/>
      <c r="V129" s="190" t="n">
        <f aca="false">ROWS($B$120:B129)</f>
        <v>10</v>
      </c>
      <c r="W129" s="191" t="n">
        <f aca="false" t="array" ref="W129:W129">IFERROR(AVERAGE(IF(C129:F129&gt;1,C129:F129)),0)</f>
        <v>0</v>
      </c>
      <c r="X129" s="192" t="n">
        <f aca="false" t="array" ref="X129:X129">W129+(COUNTIFS($W$120:$W129,W129)-1)*0.00001</f>
        <v>9E-005</v>
      </c>
      <c r="Y129" s="193" t="n">
        <f aca="false">LARGE($X$120:$X$169,V129)</f>
        <v>0.0004</v>
      </c>
      <c r="Z129" s="194" t="n">
        <f aca="false">IF(Y129&lt;1,0,MATCH(Y129,$X$120:$X$169,0))</f>
        <v>0</v>
      </c>
      <c r="AA129" s="195" t="str">
        <f aca="false">INDEX($B$120:$B$169,Z129,1)</f>
        <v>MS INTA 415</v>
      </c>
      <c r="AB129" s="200"/>
      <c r="AC129" s="197" t="n">
        <f aca="false" t="array" ref="AC129:AC129">IFERROR(AVERAGE(IF(H129:K129&gt;1,H129:K129)),0)</f>
        <v>2181.42300194932</v>
      </c>
      <c r="AD129" s="198" t="n">
        <f aca="false" t="array" ref="AD129:AD129">AC129+(COUNTIFS($AC$120:$AC129,AC129)-1)*0.00001</f>
        <v>2181.42300194932</v>
      </c>
      <c r="AE129" s="199" t="n">
        <f aca="false">LARGE($AD$120:$AD$169,V129)</f>
        <v>1575.81676413255</v>
      </c>
      <c r="AF129" s="194" t="n">
        <f aca="false">IF(AE129&lt;1,0,MATCH(AE129,$AD$120:$AD$169,0))</f>
        <v>4</v>
      </c>
      <c r="AG129" s="195" t="str">
        <f aca="false">INDEX($B$120:$B$169,AF129,1)</f>
        <v>Buck Camba</v>
      </c>
      <c r="AH129" s="160"/>
    </row>
    <row r="130" customFormat="false" ht="15" hidden="false" customHeight="true" outlineLevel="0" collapsed="false">
      <c r="A130" s="53" t="n">
        <v>11</v>
      </c>
      <c r="B130" s="112" t="str">
        <f aca="false" t="array" ref="B130:B130">INDEX(CV3SF,$A130,1)</f>
        <v>SY 200</v>
      </c>
      <c r="C130" s="224"/>
      <c r="D130" s="224"/>
      <c r="E130" s="224"/>
      <c r="F130" s="182"/>
      <c r="G130" s="183" t="n">
        <f aca="false">X130</f>
        <v>0.0001</v>
      </c>
      <c r="H130" s="129" t="n">
        <v>1809.14619883041</v>
      </c>
      <c r="I130" s="129" t="n">
        <v>1873.68421052632</v>
      </c>
      <c r="J130" s="129" t="n">
        <v>2804.09356725146</v>
      </c>
      <c r="K130" s="182"/>
      <c r="L130" s="183" t="n">
        <f aca="false">AD130</f>
        <v>2162.30799220273</v>
      </c>
      <c r="M130" s="186"/>
      <c r="N130" s="187" t="str">
        <f aca="false">AA130</f>
        <v>SY 200</v>
      </c>
      <c r="O130" s="188" t="n">
        <f aca="false">Y130</f>
        <v>0.00039</v>
      </c>
      <c r="P130" s="189" t="str">
        <f aca="false">AG130</f>
        <v>Buck Bravio</v>
      </c>
      <c r="Q130" s="188" t="n">
        <f aca="false">AE130</f>
        <v>1247.39376218324</v>
      </c>
      <c r="R130" s="13"/>
      <c r="S130" s="13"/>
      <c r="T130" s="13"/>
      <c r="U130" s="13"/>
      <c r="V130" s="190" t="n">
        <f aca="false">ROWS($B$120:B130)</f>
        <v>11</v>
      </c>
      <c r="W130" s="191" t="n">
        <f aca="false" t="array" ref="W130:W130">IFERROR(AVERAGE(IF(C130:F130&gt;1,C130:F130)),0)</f>
        <v>0</v>
      </c>
      <c r="X130" s="192" t="n">
        <f aca="false" t="array" ref="X130:X130">W130+(COUNTIFS($W$120:$W130,W130)-1)*0.00001</f>
        <v>0.0001</v>
      </c>
      <c r="Y130" s="193" t="n">
        <f aca="false">LARGE($X$120:$X$169,V130)</f>
        <v>0.00039</v>
      </c>
      <c r="Z130" s="194" t="n">
        <f aca="false">IF(Y130&lt;1,0,MATCH(Y130,$X$120:$X$169,0))</f>
        <v>0</v>
      </c>
      <c r="AA130" s="195" t="str">
        <f aca="false">INDEX($B$120:$B$169,Z130,1)</f>
        <v>SY 200</v>
      </c>
      <c r="AB130" s="200"/>
      <c r="AC130" s="197" t="n">
        <f aca="false" t="array" ref="AC130:AC130">IFERROR(AVERAGE(IF(H130:K130&gt;1,H130:K130)),0)</f>
        <v>2162.30799220273</v>
      </c>
      <c r="AD130" s="198" t="n">
        <f aca="false" t="array" ref="AD130:AD130">AC130+(COUNTIFS($AC$120:$AC130,AC130)-1)*0.00001</f>
        <v>2162.30799220273</v>
      </c>
      <c r="AE130" s="199" t="n">
        <f aca="false">LARGE($AD$120:$AD$169,V130)</f>
        <v>1247.39376218324</v>
      </c>
      <c r="AF130" s="194" t="n">
        <f aca="false">IF(AE130&lt;1,0,MATCH(AE130,$AD$120:$AD$169,0))</f>
        <v>1</v>
      </c>
      <c r="AG130" s="195" t="str">
        <f aca="false">INDEX($B$120:$B$169,AF130,1)</f>
        <v>Buck Bravio</v>
      </c>
      <c r="AH130" s="160"/>
    </row>
    <row r="131" customFormat="false" ht="15" hidden="false" customHeight="true" outlineLevel="0" collapsed="false">
      <c r="A131" s="53" t="n">
        <v>12</v>
      </c>
      <c r="B131" s="112" t="str">
        <f aca="false" t="array" ref="B131:B131">INDEX(CV3SF,$A131,1)</f>
        <v>SY 211</v>
      </c>
      <c r="C131" s="224"/>
      <c r="D131" s="224"/>
      <c r="E131" s="224"/>
      <c r="F131" s="182"/>
      <c r="G131" s="183" t="n">
        <f aca="false">X131</f>
        <v>0.00011</v>
      </c>
      <c r="H131" s="129" t="n">
        <v>3329.21637426901</v>
      </c>
      <c r="I131" s="129" t="n">
        <v>2982.73684210526</v>
      </c>
      <c r="J131" s="129" t="n">
        <v>2680.87719298246</v>
      </c>
      <c r="K131" s="182"/>
      <c r="L131" s="183" t="n">
        <f aca="false">AD131</f>
        <v>2997.61013645224</v>
      </c>
      <c r="M131" s="186"/>
      <c r="N131" s="187" t="str">
        <f aca="false">AA131</f>
        <v>SY 211</v>
      </c>
      <c r="O131" s="188" t="n">
        <f aca="false">Y131</f>
        <v>0.00038</v>
      </c>
      <c r="P131" s="189" t="str">
        <f aca="false">AG131</f>
        <v> ALGARROBO</v>
      </c>
      <c r="Q131" s="188" t="n">
        <f aca="false">AE131</f>
        <v>923.140350877193</v>
      </c>
      <c r="R131" s="13"/>
      <c r="S131" s="13"/>
      <c r="T131" s="13"/>
      <c r="U131" s="13"/>
      <c r="V131" s="190" t="n">
        <f aca="false">ROWS($B$120:B131)</f>
        <v>12</v>
      </c>
      <c r="W131" s="191" t="n">
        <f aca="false" t="array" ref="W131:W131">IFERROR(AVERAGE(IF(C131:F131&gt;1,C131:F131)),0)</f>
        <v>0</v>
      </c>
      <c r="X131" s="192" t="n">
        <f aca="false" t="array" ref="X131:X131">W131+(COUNTIFS($W$120:$W131,W131)-1)*0.00001</f>
        <v>0.00011</v>
      </c>
      <c r="Y131" s="193" t="n">
        <f aca="false">LARGE($X$120:$X$169,V131)</f>
        <v>0.00038</v>
      </c>
      <c r="Z131" s="194" t="n">
        <f aca="false">IF(Y131&lt;1,0,MATCH(Y131,$X$120:$X$169,0))</f>
        <v>0</v>
      </c>
      <c r="AA131" s="195" t="str">
        <f aca="false">INDEX($B$120:$B$169,Z131,1)</f>
        <v>SY 211</v>
      </c>
      <c r="AB131" s="200"/>
      <c r="AC131" s="197" t="n">
        <f aca="false" t="array" ref="AC131:AC131">IFERROR(AVERAGE(IF(H131:K131&gt;1,H131:K131)),0)</f>
        <v>2997.61013645224</v>
      </c>
      <c r="AD131" s="198" t="n">
        <f aca="false" t="array" ref="AD131:AD131">AC131+(COUNTIFS($AC$120:$AC131,AC131)-1)*0.00001</f>
        <v>2997.61013645224</v>
      </c>
      <c r="AE131" s="199" t="n">
        <f aca="false">LARGE($AD$120:$AD$169,V131)</f>
        <v>923.140350877193</v>
      </c>
      <c r="AF131" s="194" t="n">
        <f aca="false">IF(AE131&lt;1,0,MATCH(AE131,$AD$120:$AD$169,0))</f>
        <v>6</v>
      </c>
      <c r="AG131" s="195" t="str">
        <f aca="false">INDEX($B$120:$B$169,AF131,1)</f>
        <v> ALGARROBO</v>
      </c>
      <c r="AH131" s="160"/>
    </row>
    <row r="132" customFormat="false" ht="15" hidden="false" customHeight="true" outlineLevel="0" collapsed="false">
      <c r="A132" s="53" t="n">
        <v>13</v>
      </c>
      <c r="B132" s="112" t="n">
        <f aca="false" t="array" ref="B132:B132">INDEX(CV3SF,$A132,1)</f>
        <v>0</v>
      </c>
      <c r="C132" s="224"/>
      <c r="D132" s="224"/>
      <c r="E132" s="224"/>
      <c r="F132" s="182"/>
      <c r="G132" s="183" t="n">
        <f aca="false">X132</f>
        <v>0.00012</v>
      </c>
      <c r="H132" s="224"/>
      <c r="I132" s="224"/>
      <c r="J132" s="224"/>
      <c r="K132" s="182"/>
      <c r="L132" s="183" t="n">
        <f aca="false">AD132</f>
        <v>0</v>
      </c>
      <c r="M132" s="186"/>
      <c r="N132" s="187" t="n">
        <f aca="false">AA132</f>
        <v>0</v>
      </c>
      <c r="O132" s="188" t="n">
        <f aca="false">Y132</f>
        <v>0.00037</v>
      </c>
      <c r="P132" s="189" t="n">
        <f aca="false">AG132</f>
        <v>0</v>
      </c>
      <c r="Q132" s="188" t="n">
        <f aca="false">AE132</f>
        <v>0.00037</v>
      </c>
      <c r="R132" s="13"/>
      <c r="S132" s="13"/>
      <c r="T132" s="13"/>
      <c r="U132" s="13"/>
      <c r="V132" s="190" t="n">
        <f aca="false">ROWS($B$120:B132)</f>
        <v>13</v>
      </c>
      <c r="W132" s="191" t="n">
        <f aca="false" t="array" ref="W132:W132">IFERROR(AVERAGE(IF(C132:F132&gt;1,C132:F132)),0)</f>
        <v>0</v>
      </c>
      <c r="X132" s="192" t="n">
        <f aca="false" t="array" ref="X132:X132">W132+(COUNTIFS($W$120:$W132,W132)-1)*0.00001</f>
        <v>0.00012</v>
      </c>
      <c r="Y132" s="193" t="n">
        <f aca="false">LARGE($X$120:$X$169,V132)</f>
        <v>0.00037</v>
      </c>
      <c r="Z132" s="194" t="n">
        <f aca="false">IF(Y132&lt;1,0,MATCH(Y132,$X$120:$X$169,0))</f>
        <v>0</v>
      </c>
      <c r="AA132" s="195" t="n">
        <f aca="false">INDEX($B$120:$B$169,Z132,1)</f>
        <v>0</v>
      </c>
      <c r="AB132" s="200"/>
      <c r="AC132" s="197" t="n">
        <f aca="false" t="array" ref="AC132:AC132">IFERROR(AVERAGE(IF(H132:K132&gt;1,H132:K132)),0)</f>
        <v>0</v>
      </c>
      <c r="AD132" s="198" t="n">
        <f aca="false" t="array" ref="AD132:AD132">AC132+(COUNTIFS($AC$120:$AC132,AC132)-1)*0.00001</f>
        <v>0</v>
      </c>
      <c r="AE132" s="199" t="n">
        <f aca="false">LARGE($AD$120:$AD$169,V132)</f>
        <v>0.00037</v>
      </c>
      <c r="AF132" s="194" t="n">
        <f aca="false">IF(AE132&lt;1,0,MATCH(AE132,$AD$120:$AD$169,0))</f>
        <v>0</v>
      </c>
      <c r="AG132" s="195" t="n">
        <f aca="false">INDEX($B$120:$B$169,AF132,1)</f>
        <v>0</v>
      </c>
      <c r="AH132" s="160"/>
    </row>
    <row r="133" customFormat="false" ht="15" hidden="false" customHeight="true" outlineLevel="0" collapsed="false">
      <c r="A133" s="53" t="n">
        <v>14</v>
      </c>
      <c r="B133" s="112" t="n">
        <f aca="false" t="array" ref="B133:B133">INDEX(CV3SF,$A133,1)</f>
        <v>0</v>
      </c>
      <c r="C133" s="224"/>
      <c r="D133" s="224"/>
      <c r="E133" s="224"/>
      <c r="F133" s="182"/>
      <c r="G133" s="183" t="n">
        <f aca="false">X133</f>
        <v>0.00013</v>
      </c>
      <c r="H133" s="224"/>
      <c r="I133" s="224"/>
      <c r="J133" s="224"/>
      <c r="K133" s="182"/>
      <c r="L133" s="183" t="n">
        <f aca="false">AD133</f>
        <v>1E-005</v>
      </c>
      <c r="M133" s="186"/>
      <c r="N133" s="187" t="n">
        <f aca="false">AA133</f>
        <v>0</v>
      </c>
      <c r="O133" s="188" t="n">
        <f aca="false">Y133</f>
        <v>0.00036</v>
      </c>
      <c r="P133" s="189" t="n">
        <f aca="false">AG133</f>
        <v>0</v>
      </c>
      <c r="Q133" s="188" t="n">
        <f aca="false">AE133</f>
        <v>0.00036</v>
      </c>
      <c r="R133" s="13"/>
      <c r="S133" s="13"/>
      <c r="T133" s="13"/>
      <c r="U133" s="13"/>
      <c r="V133" s="190" t="n">
        <f aca="false">ROWS($B$120:B133)</f>
        <v>14</v>
      </c>
      <c r="W133" s="191" t="n">
        <f aca="false" t="array" ref="W133:W133">IFERROR(AVERAGE(IF(C133:F133&gt;1,C133:F133)),0)</f>
        <v>0</v>
      </c>
      <c r="X133" s="192" t="n">
        <f aca="false" t="array" ref="X133:X133">W133+(COUNTIFS($W$120:$W133,W133)-1)*0.00001</f>
        <v>0.00013</v>
      </c>
      <c r="Y133" s="193" t="n">
        <f aca="false">LARGE($X$120:$X$169,V133)</f>
        <v>0.00036</v>
      </c>
      <c r="Z133" s="194" t="n">
        <f aca="false">IF(Y133&lt;1,0,MATCH(Y133,$X$120:$X$169,0))</f>
        <v>0</v>
      </c>
      <c r="AA133" s="195" t="n">
        <f aca="false">INDEX($B$120:$B$169,Z133,1)</f>
        <v>0</v>
      </c>
      <c r="AB133" s="200"/>
      <c r="AC133" s="197" t="n">
        <f aca="false" t="array" ref="AC133:AC133">IFERROR(AVERAGE(IF(H133:K133&gt;1,H133:K133)),0)</f>
        <v>0</v>
      </c>
      <c r="AD133" s="198" t="n">
        <f aca="false" t="array" ref="AD133:AD133">AC133+(COUNTIFS($AC$120:$AC133,AC133)-1)*0.00001</f>
        <v>1E-005</v>
      </c>
      <c r="AE133" s="199" t="n">
        <f aca="false">LARGE($AD$120:$AD$169,V133)</f>
        <v>0.00036</v>
      </c>
      <c r="AF133" s="194" t="n">
        <f aca="false">IF(AE133&lt;1,0,MATCH(AE133,$AD$120:$AD$169,0))</f>
        <v>0</v>
      </c>
      <c r="AG133" s="195" t="n">
        <f aca="false">INDEX($B$120:$B$169,AF133,1)</f>
        <v>0</v>
      </c>
      <c r="AH133" s="160"/>
    </row>
    <row r="134" customFormat="false" ht="15" hidden="false" customHeight="true" outlineLevel="0" collapsed="false">
      <c r="A134" s="53" t="n">
        <v>15</v>
      </c>
      <c r="B134" s="112" t="n">
        <f aca="false" t="array" ref="B134:B134">INDEX(CV3SF,$A134,1)</f>
        <v>0</v>
      </c>
      <c r="C134" s="224"/>
      <c r="D134" s="224"/>
      <c r="E134" s="224"/>
      <c r="F134" s="182"/>
      <c r="G134" s="183" t="n">
        <f aca="false">X134</f>
        <v>0.00014</v>
      </c>
      <c r="H134" s="224"/>
      <c r="I134" s="224"/>
      <c r="J134" s="224"/>
      <c r="K134" s="182"/>
      <c r="L134" s="183" t="n">
        <f aca="false">AD134</f>
        <v>2E-005</v>
      </c>
      <c r="M134" s="186"/>
      <c r="N134" s="187" t="n">
        <f aca="false">AA134</f>
        <v>0</v>
      </c>
      <c r="O134" s="188" t="n">
        <f aca="false">Y134</f>
        <v>0.00035</v>
      </c>
      <c r="P134" s="189" t="n">
        <f aca="false">AG134</f>
        <v>0</v>
      </c>
      <c r="Q134" s="188" t="n">
        <f aca="false">AE134</f>
        <v>0.00035</v>
      </c>
      <c r="R134" s="13"/>
      <c r="S134" s="13"/>
      <c r="T134" s="13"/>
      <c r="U134" s="13"/>
      <c r="V134" s="190" t="n">
        <f aca="false">ROWS($B$120:B134)</f>
        <v>15</v>
      </c>
      <c r="W134" s="191" t="n">
        <f aca="false" t="array" ref="W134:W134">IFERROR(AVERAGE(IF(C134:F134&gt;1,C134:F134)),0)</f>
        <v>0</v>
      </c>
      <c r="X134" s="192" t="n">
        <f aca="false" t="array" ref="X134:X134">W134+(COUNTIFS($W$120:$W134,W134)-1)*0.00001</f>
        <v>0.00014</v>
      </c>
      <c r="Y134" s="193" t="n">
        <f aca="false">LARGE($X$120:$X$169,V134)</f>
        <v>0.00035</v>
      </c>
      <c r="Z134" s="194" t="n">
        <f aca="false">IF(Y134&lt;1,0,MATCH(Y134,$X$120:$X$169,0))</f>
        <v>0</v>
      </c>
      <c r="AA134" s="195" t="n">
        <f aca="false">INDEX($B$120:$B$169,Z134,1)</f>
        <v>0</v>
      </c>
      <c r="AB134" s="200"/>
      <c r="AC134" s="197" t="n">
        <f aca="false" t="array" ref="AC134:AC134">IFERROR(AVERAGE(IF(H134:K134&gt;1,H134:K134)),0)</f>
        <v>0</v>
      </c>
      <c r="AD134" s="198" t="n">
        <f aca="false" t="array" ref="AD134:AD134">AC134+(COUNTIFS($AC$120:$AC134,AC134)-1)*0.00001</f>
        <v>2E-005</v>
      </c>
      <c r="AE134" s="199" t="n">
        <f aca="false">LARGE($AD$120:$AD$169,V134)</f>
        <v>0.00035</v>
      </c>
      <c r="AF134" s="194" t="n">
        <f aca="false">IF(AE134&lt;1,0,MATCH(AE134,$AD$120:$AD$169,0))</f>
        <v>0</v>
      </c>
      <c r="AG134" s="195" t="n">
        <f aca="false">INDEX($B$120:$B$169,AF134,1)</f>
        <v>0</v>
      </c>
      <c r="AH134" s="160"/>
    </row>
    <row r="135" customFormat="false" ht="15" hidden="false" customHeight="true" outlineLevel="0" collapsed="false">
      <c r="A135" s="53" t="n">
        <v>16</v>
      </c>
      <c r="B135" s="112" t="n">
        <f aca="false" t="array" ref="B135:B135">INDEX(CV3SF,$A135,1)</f>
        <v>0</v>
      </c>
      <c r="C135" s="224"/>
      <c r="D135" s="224"/>
      <c r="E135" s="224"/>
      <c r="F135" s="182"/>
      <c r="G135" s="183" t="n">
        <f aca="false">X135</f>
        <v>0.00015</v>
      </c>
      <c r="H135" s="224"/>
      <c r="I135" s="224"/>
      <c r="J135" s="224"/>
      <c r="K135" s="182"/>
      <c r="L135" s="183" t="n">
        <f aca="false">AD135</f>
        <v>3E-005</v>
      </c>
      <c r="M135" s="186"/>
      <c r="N135" s="187" t="n">
        <f aca="false">AA135</f>
        <v>0</v>
      </c>
      <c r="O135" s="188" t="n">
        <f aca="false">Y135</f>
        <v>0.00034</v>
      </c>
      <c r="P135" s="189" t="n">
        <f aca="false">AG135</f>
        <v>0</v>
      </c>
      <c r="Q135" s="188" t="n">
        <f aca="false">AE135</f>
        <v>0.00034</v>
      </c>
      <c r="R135" s="13"/>
      <c r="S135" s="13"/>
      <c r="T135" s="13"/>
      <c r="U135" s="13"/>
      <c r="V135" s="190" t="n">
        <f aca="false">ROWS($B$120:B135)</f>
        <v>16</v>
      </c>
      <c r="W135" s="191" t="n">
        <f aca="false" t="array" ref="W135:W135">IFERROR(AVERAGE(IF(C135:F135&gt;1,C135:F135)),0)</f>
        <v>0</v>
      </c>
      <c r="X135" s="192" t="n">
        <f aca="false" t="array" ref="X135:X135">W135+(COUNTIFS($W$120:$W135,W135)-1)*0.00001</f>
        <v>0.00015</v>
      </c>
      <c r="Y135" s="193" t="n">
        <f aca="false">LARGE($X$120:$X$169,V135)</f>
        <v>0.00034</v>
      </c>
      <c r="Z135" s="194" t="n">
        <f aca="false">IF(Y135&lt;1,0,MATCH(Y135,$X$120:$X$169,0))</f>
        <v>0</v>
      </c>
      <c r="AA135" s="195" t="n">
        <f aca="false">INDEX($B$120:$B$169,Z135,1)</f>
        <v>0</v>
      </c>
      <c r="AB135" s="200"/>
      <c r="AC135" s="197" t="n">
        <f aca="false" t="array" ref="AC135:AC135">IFERROR(AVERAGE(IF(H135:K135&gt;1,H135:K135)),0)</f>
        <v>0</v>
      </c>
      <c r="AD135" s="198" t="n">
        <f aca="false" t="array" ref="AD135:AD135">AC135+(COUNTIFS($AC$120:$AC135,AC135)-1)*0.00001</f>
        <v>3E-005</v>
      </c>
      <c r="AE135" s="199" t="n">
        <f aca="false">LARGE($AD$120:$AD$169,V135)</f>
        <v>0.00034</v>
      </c>
      <c r="AF135" s="194" t="n">
        <f aca="false">IF(AE135&lt;1,0,MATCH(AE135,$AD$120:$AD$169,0))</f>
        <v>0</v>
      </c>
      <c r="AG135" s="195" t="n">
        <f aca="false">INDEX($B$120:$B$169,AF135,1)</f>
        <v>0</v>
      </c>
      <c r="AH135" s="160"/>
    </row>
    <row r="136" customFormat="false" ht="15" hidden="false" customHeight="true" outlineLevel="0" collapsed="false">
      <c r="A136" s="53" t="n">
        <v>17</v>
      </c>
      <c r="B136" s="112" t="n">
        <f aca="false" t="array" ref="B136:B136">INDEX(CV3SF,$A136,1)</f>
        <v>0</v>
      </c>
      <c r="C136" s="224"/>
      <c r="D136" s="224"/>
      <c r="E136" s="224"/>
      <c r="F136" s="182"/>
      <c r="G136" s="183" t="n">
        <f aca="false">X136</f>
        <v>0.00016</v>
      </c>
      <c r="H136" s="224"/>
      <c r="I136" s="224"/>
      <c r="J136" s="224"/>
      <c r="K136" s="182"/>
      <c r="L136" s="183" t="n">
        <f aca="false">AD136</f>
        <v>4E-005</v>
      </c>
      <c r="M136" s="186"/>
      <c r="N136" s="187" t="n">
        <f aca="false">AA136</f>
        <v>0</v>
      </c>
      <c r="O136" s="188" t="n">
        <f aca="false">Y136</f>
        <v>0.00033</v>
      </c>
      <c r="P136" s="189" t="n">
        <f aca="false">AG136</f>
        <v>0</v>
      </c>
      <c r="Q136" s="188" t="n">
        <f aca="false">AE136</f>
        <v>0.00033</v>
      </c>
      <c r="R136" s="13"/>
      <c r="S136" s="13"/>
      <c r="T136" s="13"/>
      <c r="U136" s="13"/>
      <c r="V136" s="190" t="n">
        <f aca="false">ROWS($B$120:B136)</f>
        <v>17</v>
      </c>
      <c r="W136" s="191" t="n">
        <f aca="false" t="array" ref="W136:W136">IFERROR(AVERAGE(IF(C136:F136&gt;1,C136:F136)),0)</f>
        <v>0</v>
      </c>
      <c r="X136" s="192" t="n">
        <f aca="false" t="array" ref="X136:X136">W136+(COUNTIFS($W$120:$W136,W136)-1)*0.00001</f>
        <v>0.00016</v>
      </c>
      <c r="Y136" s="193" t="n">
        <f aca="false">LARGE($X$120:$X$169,V136)</f>
        <v>0.00033</v>
      </c>
      <c r="Z136" s="194" t="n">
        <f aca="false">IF(Y136&lt;1,0,MATCH(Y136,$X$120:$X$169,0))</f>
        <v>0</v>
      </c>
      <c r="AA136" s="195" t="n">
        <f aca="false">INDEX($B$120:$B$169,Z136,1)</f>
        <v>0</v>
      </c>
      <c r="AB136" s="200"/>
      <c r="AC136" s="197" t="n">
        <f aca="false" t="array" ref="AC136:AC136">IFERROR(AVERAGE(IF(H136:K136&gt;1,H136:K136)),0)</f>
        <v>0</v>
      </c>
      <c r="AD136" s="198" t="n">
        <f aca="false" t="array" ref="AD136:AD136">AC136+(COUNTIFS($AC$120:$AC136,AC136)-1)*0.00001</f>
        <v>4E-005</v>
      </c>
      <c r="AE136" s="199" t="n">
        <f aca="false">LARGE($AD$120:$AD$169,V136)</f>
        <v>0.00033</v>
      </c>
      <c r="AF136" s="194" t="n">
        <f aca="false">IF(AE136&lt;1,0,MATCH(AE136,$AD$120:$AD$169,0))</f>
        <v>0</v>
      </c>
      <c r="AG136" s="195" t="n">
        <f aca="false">INDEX($B$120:$B$169,AF136,1)</f>
        <v>0</v>
      </c>
      <c r="AH136" s="160"/>
    </row>
    <row r="137" customFormat="false" ht="15" hidden="false" customHeight="true" outlineLevel="0" collapsed="false">
      <c r="A137" s="53" t="n">
        <v>18</v>
      </c>
      <c r="B137" s="112" t="n">
        <f aca="false" t="array" ref="B137:B137">INDEX(CV3SF,$A137,1)</f>
        <v>0</v>
      </c>
      <c r="C137" s="224"/>
      <c r="D137" s="224"/>
      <c r="E137" s="224"/>
      <c r="F137" s="182"/>
      <c r="G137" s="183" t="n">
        <f aca="false">X137</f>
        <v>0.00017</v>
      </c>
      <c r="H137" s="224"/>
      <c r="I137" s="224"/>
      <c r="J137" s="224"/>
      <c r="K137" s="182"/>
      <c r="L137" s="183" t="n">
        <f aca="false">AD137</f>
        <v>5E-005</v>
      </c>
      <c r="M137" s="186"/>
      <c r="N137" s="187" t="n">
        <f aca="false">AA137</f>
        <v>0</v>
      </c>
      <c r="O137" s="188" t="n">
        <f aca="false">Y137</f>
        <v>0.00032</v>
      </c>
      <c r="P137" s="189" t="n">
        <f aca="false">AG137</f>
        <v>0</v>
      </c>
      <c r="Q137" s="188" t="n">
        <f aca="false">AE137</f>
        <v>0.00032</v>
      </c>
      <c r="R137" s="13"/>
      <c r="S137" s="13"/>
      <c r="T137" s="13"/>
      <c r="U137" s="13"/>
      <c r="V137" s="190" t="n">
        <f aca="false">ROWS($B$120:B137)</f>
        <v>18</v>
      </c>
      <c r="W137" s="191" t="n">
        <f aca="false" t="array" ref="W137:W137">IFERROR(AVERAGE(IF(C137:F137&gt;1,C137:F137)),0)</f>
        <v>0</v>
      </c>
      <c r="X137" s="192" t="n">
        <f aca="false" t="array" ref="X137:X137">W137+(COUNTIFS($W$120:$W137,W137)-1)*0.00001</f>
        <v>0.00017</v>
      </c>
      <c r="Y137" s="193" t="n">
        <f aca="false">LARGE($X$120:$X$169,V137)</f>
        <v>0.00032</v>
      </c>
      <c r="Z137" s="194" t="n">
        <f aca="false">IF(Y137&lt;1,0,MATCH(Y137,$X$120:$X$169,0))</f>
        <v>0</v>
      </c>
      <c r="AA137" s="195" t="n">
        <f aca="false">INDEX($B$120:$B$169,Z137,1)</f>
        <v>0</v>
      </c>
      <c r="AB137" s="200"/>
      <c r="AC137" s="197" t="n">
        <f aca="false" t="array" ref="AC137:AC137">IFERROR(AVERAGE(IF(H137:K137&gt;1,H137:K137)),0)</f>
        <v>0</v>
      </c>
      <c r="AD137" s="198" t="n">
        <f aca="false" t="array" ref="AD137:AD137">AC137+(COUNTIFS($AC$120:$AC137,AC137)-1)*0.00001</f>
        <v>5E-005</v>
      </c>
      <c r="AE137" s="199" t="n">
        <f aca="false">LARGE($AD$120:$AD$169,V137)</f>
        <v>0.00032</v>
      </c>
      <c r="AF137" s="194" t="n">
        <f aca="false">IF(AE137&lt;1,0,MATCH(AE137,$AD$120:$AD$169,0))</f>
        <v>0</v>
      </c>
      <c r="AG137" s="195" t="n">
        <f aca="false">INDEX($B$120:$B$169,AF137,1)</f>
        <v>0</v>
      </c>
      <c r="AH137" s="160"/>
    </row>
    <row r="138" customFormat="false" ht="15" hidden="false" customHeight="true" outlineLevel="0" collapsed="false">
      <c r="A138" s="53" t="n">
        <v>19</v>
      </c>
      <c r="B138" s="112" t="n">
        <f aca="false" t="array" ref="B138:B138">INDEX(CV3SF,$A138,1)</f>
        <v>0</v>
      </c>
      <c r="C138" s="224"/>
      <c r="D138" s="224"/>
      <c r="E138" s="224"/>
      <c r="F138" s="182"/>
      <c r="G138" s="183" t="n">
        <f aca="false">X138</f>
        <v>0.00018</v>
      </c>
      <c r="H138" s="224"/>
      <c r="I138" s="224"/>
      <c r="J138" s="224"/>
      <c r="K138" s="182"/>
      <c r="L138" s="183" t="n">
        <f aca="false">AD138</f>
        <v>6E-005</v>
      </c>
      <c r="M138" s="186"/>
      <c r="N138" s="187" t="n">
        <f aca="false">AA138</f>
        <v>0</v>
      </c>
      <c r="O138" s="188" t="n">
        <f aca="false">Y138</f>
        <v>0.00031</v>
      </c>
      <c r="P138" s="189" t="n">
        <f aca="false">AG138</f>
        <v>0</v>
      </c>
      <c r="Q138" s="188" t="n">
        <f aca="false">AE138</f>
        <v>0.00031</v>
      </c>
      <c r="R138" s="13"/>
      <c r="S138" s="13"/>
      <c r="T138" s="13"/>
      <c r="U138" s="13"/>
      <c r="V138" s="190" t="n">
        <f aca="false">ROWS($B$120:B138)</f>
        <v>19</v>
      </c>
      <c r="W138" s="191" t="n">
        <f aca="false" t="array" ref="W138:W138">IFERROR(AVERAGE(IF(C138:F138&gt;1,C138:F138)),0)</f>
        <v>0</v>
      </c>
      <c r="X138" s="192" t="n">
        <f aca="false" t="array" ref="X138:X138">W138+(COUNTIFS($W$120:$W138,W138)-1)*0.00001</f>
        <v>0.00018</v>
      </c>
      <c r="Y138" s="193" t="n">
        <f aca="false">LARGE($X$120:$X$169,V138)</f>
        <v>0.00031</v>
      </c>
      <c r="Z138" s="194" t="n">
        <f aca="false">IF(Y138&lt;1,0,MATCH(Y138,$X$120:$X$169,0))</f>
        <v>0</v>
      </c>
      <c r="AA138" s="195" t="n">
        <f aca="false">INDEX($B$120:$B$169,Z138,1)</f>
        <v>0</v>
      </c>
      <c r="AB138" s="200"/>
      <c r="AC138" s="197" t="n">
        <f aca="false" t="array" ref="AC138:AC138">IFERROR(AVERAGE(IF(H138:K138&gt;1,H138:K138)),0)</f>
        <v>0</v>
      </c>
      <c r="AD138" s="198" t="n">
        <f aca="false" t="array" ref="AD138:AD138">AC138+(COUNTIFS($AC$120:$AC138,AC138)-1)*0.00001</f>
        <v>6E-005</v>
      </c>
      <c r="AE138" s="199" t="n">
        <f aca="false">LARGE($AD$120:$AD$169,V138)</f>
        <v>0.00031</v>
      </c>
      <c r="AF138" s="194" t="n">
        <f aca="false">IF(AE138&lt;1,0,MATCH(AE138,$AD$120:$AD$169,0))</f>
        <v>0</v>
      </c>
      <c r="AG138" s="195" t="n">
        <f aca="false">INDEX($B$120:$B$169,AF138,1)</f>
        <v>0</v>
      </c>
      <c r="AH138" s="160"/>
    </row>
    <row r="139" customFormat="false" ht="15" hidden="false" customHeight="true" outlineLevel="0" collapsed="false">
      <c r="A139" s="53" t="n">
        <v>20</v>
      </c>
      <c r="B139" s="112" t="n">
        <f aca="false" t="array" ref="B139:B139">INDEX(CV3SF,$A139,1)</f>
        <v>0</v>
      </c>
      <c r="C139" s="224"/>
      <c r="D139" s="224"/>
      <c r="E139" s="224"/>
      <c r="F139" s="182"/>
      <c r="G139" s="183" t="n">
        <f aca="false">X139</f>
        <v>0.00019</v>
      </c>
      <c r="H139" s="224"/>
      <c r="I139" s="224"/>
      <c r="J139" s="224"/>
      <c r="K139" s="182"/>
      <c r="L139" s="183" t="n">
        <f aca="false">AD139</f>
        <v>7E-005</v>
      </c>
      <c r="M139" s="186"/>
      <c r="N139" s="187" t="n">
        <f aca="false">AA139</f>
        <v>0</v>
      </c>
      <c r="O139" s="188" t="n">
        <f aca="false">Y139</f>
        <v>0.0003</v>
      </c>
      <c r="P139" s="189" t="n">
        <f aca="false">AG139</f>
        <v>0</v>
      </c>
      <c r="Q139" s="188" t="n">
        <f aca="false">AE139</f>
        <v>0.0003</v>
      </c>
      <c r="R139" s="13"/>
      <c r="S139" s="13"/>
      <c r="T139" s="13"/>
      <c r="U139" s="13"/>
      <c r="V139" s="190" t="n">
        <f aca="false">ROWS($B$120:B139)</f>
        <v>20</v>
      </c>
      <c r="W139" s="191" t="n">
        <f aca="false" t="array" ref="W139:W139">IFERROR(AVERAGE(IF(C139:F139&gt;1,C139:F139)),0)</f>
        <v>0</v>
      </c>
      <c r="X139" s="192" t="n">
        <f aca="false" t="array" ref="X139:X139">W139+(COUNTIFS($W$120:$W139,W139)-1)*0.00001</f>
        <v>0.00019</v>
      </c>
      <c r="Y139" s="193" t="n">
        <f aca="false">LARGE($X$120:$X$169,V139)</f>
        <v>0.0003</v>
      </c>
      <c r="Z139" s="194" t="n">
        <f aca="false">IF(Y139&lt;1,0,MATCH(Y139,$X$120:$X$169,0))</f>
        <v>0</v>
      </c>
      <c r="AA139" s="195" t="n">
        <f aca="false">INDEX($B$120:$B$169,Z139,1)</f>
        <v>0</v>
      </c>
      <c r="AB139" s="200"/>
      <c r="AC139" s="197" t="n">
        <f aca="false" t="array" ref="AC139:AC139">IFERROR(AVERAGE(IF(H139:K139&gt;1,H139:K139)),0)</f>
        <v>0</v>
      </c>
      <c r="AD139" s="198" t="n">
        <f aca="false" t="array" ref="AD139:AD139">AC139+(COUNTIFS($AC$120:$AC139,AC139)-1)*0.00001</f>
        <v>7E-005</v>
      </c>
      <c r="AE139" s="199" t="n">
        <f aca="false">LARGE($AD$120:$AD$169,V139)</f>
        <v>0.0003</v>
      </c>
      <c r="AF139" s="194" t="n">
        <f aca="false">IF(AE139&lt;1,0,MATCH(AE139,$AD$120:$AD$169,0))</f>
        <v>0</v>
      </c>
      <c r="AG139" s="195" t="n">
        <f aca="false">INDEX($B$120:$B$169,AF139,1)</f>
        <v>0</v>
      </c>
      <c r="AH139" s="160"/>
    </row>
    <row r="140" customFormat="false" ht="15" hidden="false" customHeight="true" outlineLevel="0" collapsed="false">
      <c r="A140" s="53" t="n">
        <v>21</v>
      </c>
      <c r="B140" s="112" t="n">
        <f aca="false" t="array" ref="B140:B140">INDEX(CV3SF,$A140,1)</f>
        <v>0</v>
      </c>
      <c r="C140" s="224"/>
      <c r="D140" s="224"/>
      <c r="E140" s="224"/>
      <c r="F140" s="182"/>
      <c r="G140" s="183" t="n">
        <f aca="false">X140</f>
        <v>0.0002</v>
      </c>
      <c r="H140" s="224"/>
      <c r="I140" s="224"/>
      <c r="J140" s="224"/>
      <c r="K140" s="182"/>
      <c r="L140" s="183" t="n">
        <f aca="false">AD140</f>
        <v>8E-005</v>
      </c>
      <c r="M140" s="186"/>
      <c r="N140" s="187" t="n">
        <f aca="false">AA140</f>
        <v>0</v>
      </c>
      <c r="O140" s="188" t="n">
        <f aca="false">Y140</f>
        <v>0.00029</v>
      </c>
      <c r="P140" s="189" t="n">
        <f aca="false">AG140</f>
        <v>0</v>
      </c>
      <c r="Q140" s="188" t="n">
        <f aca="false">AE140</f>
        <v>0.00029</v>
      </c>
      <c r="R140" s="13"/>
      <c r="S140" s="13"/>
      <c r="T140" s="13"/>
      <c r="U140" s="13"/>
      <c r="V140" s="190" t="n">
        <f aca="false">ROWS($B$120:B140)</f>
        <v>21</v>
      </c>
      <c r="W140" s="191" t="n">
        <f aca="false" t="array" ref="W140:W140">IFERROR(AVERAGE(IF(C140:F140&gt;1,C140:F140)),0)</f>
        <v>0</v>
      </c>
      <c r="X140" s="192" t="n">
        <f aca="false" t="array" ref="X140:X140">W140+(COUNTIFS($W$120:$W140,W140)-1)*0.00001</f>
        <v>0.0002</v>
      </c>
      <c r="Y140" s="193" t="n">
        <f aca="false">LARGE($X$120:$X$169,V140)</f>
        <v>0.00029</v>
      </c>
      <c r="Z140" s="194" t="n">
        <f aca="false">IF(Y140&lt;1,0,MATCH(Y140,$X$120:$X$169,0))</f>
        <v>0</v>
      </c>
      <c r="AA140" s="195" t="n">
        <f aca="false">INDEX($B$120:$B$169,Z140,1)</f>
        <v>0</v>
      </c>
      <c r="AB140" s="200"/>
      <c r="AC140" s="197" t="n">
        <f aca="false" t="array" ref="AC140:AC140">IFERROR(AVERAGE(IF(H140:K140&gt;1,H140:K140)),0)</f>
        <v>0</v>
      </c>
      <c r="AD140" s="198" t="n">
        <f aca="false" t="array" ref="AD140:AD140">AC140+(COUNTIFS($AC$120:$AC140,AC140)-1)*0.00001</f>
        <v>8E-005</v>
      </c>
      <c r="AE140" s="199" t="n">
        <f aca="false">LARGE($AD$120:$AD$169,V140)</f>
        <v>0.00029</v>
      </c>
      <c r="AF140" s="194" t="n">
        <f aca="false">IF(AE140&lt;1,0,MATCH(AE140,$AD$120:$AD$169,0))</f>
        <v>0</v>
      </c>
      <c r="AG140" s="195" t="n">
        <f aca="false">INDEX($B$120:$B$169,AF140,1)</f>
        <v>0</v>
      </c>
      <c r="AH140" s="160"/>
    </row>
    <row r="141" customFormat="false" ht="15" hidden="false" customHeight="true" outlineLevel="0" collapsed="false">
      <c r="A141" s="53" t="n">
        <v>22</v>
      </c>
      <c r="B141" s="112" t="n">
        <f aca="false" t="array" ref="B141:B141">INDEX(CV3SF,$A141,1)</f>
        <v>0</v>
      </c>
      <c r="C141" s="224"/>
      <c r="D141" s="224"/>
      <c r="E141" s="224"/>
      <c r="F141" s="182"/>
      <c r="G141" s="183" t="n">
        <f aca="false">X141</f>
        <v>0.00021</v>
      </c>
      <c r="H141" s="224"/>
      <c r="I141" s="224"/>
      <c r="J141" s="224"/>
      <c r="K141" s="182"/>
      <c r="L141" s="183" t="n">
        <f aca="false">AD141</f>
        <v>9E-005</v>
      </c>
      <c r="M141" s="186"/>
      <c r="N141" s="187" t="n">
        <f aca="false">AA141</f>
        <v>0</v>
      </c>
      <c r="O141" s="188" t="n">
        <f aca="false">Y141</f>
        <v>0.00028</v>
      </c>
      <c r="P141" s="189" t="n">
        <f aca="false">AG141</f>
        <v>0</v>
      </c>
      <c r="Q141" s="188" t="n">
        <f aca="false">AE141</f>
        <v>0.00028</v>
      </c>
      <c r="R141" s="13"/>
      <c r="S141" s="13"/>
      <c r="T141" s="13"/>
      <c r="U141" s="13"/>
      <c r="V141" s="190" t="n">
        <f aca="false">ROWS($B$120:B141)</f>
        <v>22</v>
      </c>
      <c r="W141" s="191" t="n">
        <f aca="false" t="array" ref="W141:W141">IFERROR(AVERAGE(IF(C141:F141&gt;1,C141:F141)),0)</f>
        <v>0</v>
      </c>
      <c r="X141" s="192" t="n">
        <f aca="false" t="array" ref="X141:X141">W141+(COUNTIFS($W$120:$W141,W141)-1)*0.00001</f>
        <v>0.00021</v>
      </c>
      <c r="Y141" s="193" t="n">
        <f aca="false">LARGE($X$120:$X$169,V141)</f>
        <v>0.00028</v>
      </c>
      <c r="Z141" s="194" t="n">
        <f aca="false">IF(Y141&lt;1,0,MATCH(Y141,$X$120:$X$169,0))</f>
        <v>0</v>
      </c>
      <c r="AA141" s="195" t="n">
        <f aca="false">INDEX($B$120:$B$169,Z141,1)</f>
        <v>0</v>
      </c>
      <c r="AB141" s="200"/>
      <c r="AC141" s="197" t="n">
        <f aca="false" t="array" ref="AC141:AC141">IFERROR(AVERAGE(IF(H141:K141&gt;1,H141:K141)),0)</f>
        <v>0</v>
      </c>
      <c r="AD141" s="198" t="n">
        <f aca="false" t="array" ref="AD141:AD141">AC141+(COUNTIFS($AC$120:$AC141,AC141)-1)*0.00001</f>
        <v>9E-005</v>
      </c>
      <c r="AE141" s="199" t="n">
        <f aca="false">LARGE($AD$120:$AD$169,V141)</f>
        <v>0.00028</v>
      </c>
      <c r="AF141" s="194" t="n">
        <f aca="false">IF(AE141&lt;1,0,MATCH(AE141,$AD$120:$AD$169,0))</f>
        <v>0</v>
      </c>
      <c r="AG141" s="195" t="n">
        <f aca="false">INDEX($B$120:$B$169,AF141,1)</f>
        <v>0</v>
      </c>
      <c r="AH141" s="160"/>
    </row>
    <row r="142" customFormat="false" ht="15" hidden="false" customHeight="true" outlineLevel="0" collapsed="false">
      <c r="A142" s="53" t="n">
        <v>23</v>
      </c>
      <c r="B142" s="112" t="n">
        <f aca="false" t="array" ref="B142:B142">INDEX(CV3SF,$A142,1)</f>
        <v>0</v>
      </c>
      <c r="C142" s="224"/>
      <c r="D142" s="224"/>
      <c r="E142" s="224"/>
      <c r="F142" s="182"/>
      <c r="G142" s="183" t="n">
        <f aca="false">X142</f>
        <v>0.00022</v>
      </c>
      <c r="H142" s="224"/>
      <c r="I142" s="224"/>
      <c r="J142" s="224"/>
      <c r="K142" s="182"/>
      <c r="L142" s="183" t="n">
        <f aca="false">AD142</f>
        <v>0.0001</v>
      </c>
      <c r="M142" s="186"/>
      <c r="N142" s="187" t="n">
        <f aca="false">AA142</f>
        <v>0</v>
      </c>
      <c r="O142" s="188" t="n">
        <f aca="false">Y142</f>
        <v>0.00027</v>
      </c>
      <c r="P142" s="189" t="n">
        <f aca="false">AG142</f>
        <v>0</v>
      </c>
      <c r="Q142" s="188" t="n">
        <f aca="false">AE142</f>
        <v>0.00027</v>
      </c>
      <c r="R142" s="13"/>
      <c r="S142" s="13"/>
      <c r="T142" s="13"/>
      <c r="U142" s="13"/>
      <c r="V142" s="190" t="n">
        <f aca="false">ROWS($B$120:B142)</f>
        <v>23</v>
      </c>
      <c r="W142" s="191" t="n">
        <f aca="false" t="array" ref="W142:W142">IFERROR(AVERAGE(IF(C142:F142&gt;1,C142:F142)),0)</f>
        <v>0</v>
      </c>
      <c r="X142" s="192" t="n">
        <f aca="false" t="array" ref="X142:X142">W142+(COUNTIFS($W$120:$W142,W142)-1)*0.00001</f>
        <v>0.00022</v>
      </c>
      <c r="Y142" s="193" t="n">
        <f aca="false">LARGE($X$120:$X$169,V142)</f>
        <v>0.00027</v>
      </c>
      <c r="Z142" s="194" t="n">
        <f aca="false">IF(Y142&lt;1,0,MATCH(Y142,$X$120:$X$169,0))</f>
        <v>0</v>
      </c>
      <c r="AA142" s="195" t="n">
        <f aca="false">INDEX($B$120:$B$169,Z142,1)</f>
        <v>0</v>
      </c>
      <c r="AB142" s="200"/>
      <c r="AC142" s="197" t="n">
        <f aca="false" t="array" ref="AC142:AC142">IFERROR(AVERAGE(IF(H142:K142&gt;1,H142:K142)),0)</f>
        <v>0</v>
      </c>
      <c r="AD142" s="198" t="n">
        <f aca="false" t="array" ref="AD142:AD142">AC142+(COUNTIFS($AC$120:$AC142,AC142)-1)*0.00001</f>
        <v>0.0001</v>
      </c>
      <c r="AE142" s="199" t="n">
        <f aca="false">LARGE($AD$120:$AD$169,V142)</f>
        <v>0.00027</v>
      </c>
      <c r="AF142" s="194" t="n">
        <f aca="false">IF(AE142&lt;1,0,MATCH(AE142,$AD$120:$AD$169,0))</f>
        <v>0</v>
      </c>
      <c r="AG142" s="195" t="n">
        <f aca="false">INDEX($B$120:$B$169,AF142,1)</f>
        <v>0</v>
      </c>
      <c r="AH142" s="160"/>
    </row>
    <row r="143" customFormat="false" ht="15" hidden="false" customHeight="true" outlineLevel="0" collapsed="false">
      <c r="A143" s="53" t="n">
        <v>24</v>
      </c>
      <c r="B143" s="112" t="n">
        <f aca="false" t="array" ref="B143:B143">INDEX(CV3SF,$A143,1)</f>
        <v>0</v>
      </c>
      <c r="C143" s="224"/>
      <c r="D143" s="224"/>
      <c r="E143" s="224"/>
      <c r="F143" s="182"/>
      <c r="G143" s="183" t="n">
        <f aca="false">X143</f>
        <v>0.00023</v>
      </c>
      <c r="H143" s="224"/>
      <c r="I143" s="224"/>
      <c r="J143" s="224"/>
      <c r="K143" s="182"/>
      <c r="L143" s="183" t="n">
        <f aca="false">AD143</f>
        <v>0.00011</v>
      </c>
      <c r="M143" s="186"/>
      <c r="N143" s="187" t="n">
        <f aca="false">AA143</f>
        <v>0</v>
      </c>
      <c r="O143" s="188" t="n">
        <f aca="false">Y143</f>
        <v>0.00026</v>
      </c>
      <c r="P143" s="189" t="n">
        <f aca="false">AG143</f>
        <v>0</v>
      </c>
      <c r="Q143" s="188" t="n">
        <f aca="false">AE143</f>
        <v>0.00026</v>
      </c>
      <c r="R143" s="13"/>
      <c r="S143" s="13"/>
      <c r="T143" s="13"/>
      <c r="U143" s="13"/>
      <c r="V143" s="190" t="n">
        <f aca="false">ROWS($B$120:B143)</f>
        <v>24</v>
      </c>
      <c r="W143" s="191" t="n">
        <f aca="false" t="array" ref="W143:W143">IFERROR(AVERAGE(IF(C143:F143&gt;1,C143:F143)),0)</f>
        <v>0</v>
      </c>
      <c r="X143" s="192" t="n">
        <f aca="false" t="array" ref="X143:X143">W143+(COUNTIFS($W$120:$W143,W143)-1)*0.00001</f>
        <v>0.00023</v>
      </c>
      <c r="Y143" s="193" t="n">
        <f aca="false">LARGE($X$120:$X$169,V143)</f>
        <v>0.00026</v>
      </c>
      <c r="Z143" s="194" t="n">
        <f aca="false">IF(Y143&lt;1,0,MATCH(Y143,$X$120:$X$169,0))</f>
        <v>0</v>
      </c>
      <c r="AA143" s="195" t="n">
        <f aca="false">INDEX($B$120:$B$169,Z143,1)</f>
        <v>0</v>
      </c>
      <c r="AB143" s="200"/>
      <c r="AC143" s="197" t="n">
        <f aca="false" t="array" ref="AC143:AC143">IFERROR(AVERAGE(IF(H143:K143&gt;1,H143:K143)),0)</f>
        <v>0</v>
      </c>
      <c r="AD143" s="198" t="n">
        <f aca="false" t="array" ref="AD143:AD143">AC143+(COUNTIFS($AC$120:$AC143,AC143)-1)*0.00001</f>
        <v>0.00011</v>
      </c>
      <c r="AE143" s="199" t="n">
        <f aca="false">LARGE($AD$120:$AD$169,V143)</f>
        <v>0.00026</v>
      </c>
      <c r="AF143" s="194" t="n">
        <f aca="false">IF(AE143&lt;1,0,MATCH(AE143,$AD$120:$AD$169,0))</f>
        <v>0</v>
      </c>
      <c r="AG143" s="195" t="n">
        <f aca="false">INDEX($B$120:$B$169,AF143,1)</f>
        <v>0</v>
      </c>
      <c r="AH143" s="160"/>
    </row>
    <row r="144" customFormat="false" ht="15" hidden="false" customHeight="true" outlineLevel="0" collapsed="false">
      <c r="A144" s="53" t="n">
        <v>25</v>
      </c>
      <c r="B144" s="112" t="n">
        <f aca="false" t="array" ref="B144:B144">INDEX(CV3SF,$A144,1)</f>
        <v>0</v>
      </c>
      <c r="C144" s="224"/>
      <c r="D144" s="224"/>
      <c r="E144" s="224"/>
      <c r="F144" s="182"/>
      <c r="G144" s="183" t="n">
        <f aca="false">X144</f>
        <v>0.00024</v>
      </c>
      <c r="H144" s="224"/>
      <c r="I144" s="224"/>
      <c r="J144" s="224"/>
      <c r="K144" s="182"/>
      <c r="L144" s="183" t="n">
        <f aca="false">AD144</f>
        <v>0.00012</v>
      </c>
      <c r="M144" s="186"/>
      <c r="N144" s="187" t="n">
        <f aca="false">AA144</f>
        <v>0</v>
      </c>
      <c r="O144" s="188" t="n">
        <f aca="false">Y144</f>
        <v>0.00025</v>
      </c>
      <c r="P144" s="189" t="n">
        <f aca="false">AG144</f>
        <v>0</v>
      </c>
      <c r="Q144" s="188" t="n">
        <f aca="false">AE144</f>
        <v>0.00025</v>
      </c>
      <c r="R144" s="13"/>
      <c r="S144" s="13"/>
      <c r="T144" s="13"/>
      <c r="U144" s="13"/>
      <c r="V144" s="190" t="n">
        <f aca="false">ROWS($B$120:B144)</f>
        <v>25</v>
      </c>
      <c r="W144" s="191" t="n">
        <f aca="false" t="array" ref="W144:W144">IFERROR(AVERAGE(IF(C144:F144&gt;1,C144:F144)),0)</f>
        <v>0</v>
      </c>
      <c r="X144" s="192" t="n">
        <f aca="false" t="array" ref="X144:X144">W144+(COUNTIFS($W$120:$W144,W144)-1)*0.00001</f>
        <v>0.00024</v>
      </c>
      <c r="Y144" s="193" t="n">
        <f aca="false">LARGE($X$120:$X$169,V144)</f>
        <v>0.00025</v>
      </c>
      <c r="Z144" s="194" t="n">
        <f aca="false">IF(Y144&lt;1,0,MATCH(Y144,$X$120:$X$169,0))</f>
        <v>0</v>
      </c>
      <c r="AA144" s="195" t="n">
        <f aca="false">INDEX($B$120:$B$169,Z144,1)</f>
        <v>0</v>
      </c>
      <c r="AB144" s="200"/>
      <c r="AC144" s="197" t="n">
        <f aca="false" t="array" ref="AC144:AC144">IFERROR(AVERAGE(IF(H144:K144&gt;1,H144:K144)),0)</f>
        <v>0</v>
      </c>
      <c r="AD144" s="198" t="n">
        <f aca="false" t="array" ref="AD144:AD144">AC144+(COUNTIFS($AC$120:$AC144,AC144)-1)*0.00001</f>
        <v>0.00012</v>
      </c>
      <c r="AE144" s="199" t="n">
        <f aca="false">LARGE($AD$120:$AD$169,V144)</f>
        <v>0.00025</v>
      </c>
      <c r="AF144" s="194" t="n">
        <f aca="false">IF(AE144&lt;1,0,MATCH(AE144,$AD$120:$AD$169,0))</f>
        <v>0</v>
      </c>
      <c r="AG144" s="195" t="n">
        <f aca="false">INDEX($B$120:$B$169,AF144,1)</f>
        <v>0</v>
      </c>
      <c r="AH144" s="160"/>
    </row>
    <row r="145" customFormat="false" ht="15" hidden="false" customHeight="true" outlineLevel="0" collapsed="false">
      <c r="A145" s="53" t="n">
        <v>26</v>
      </c>
      <c r="B145" s="112" t="n">
        <f aca="false" t="array" ref="B145:B145">INDEX(CV3SF,$A145,1)</f>
        <v>0</v>
      </c>
      <c r="C145" s="224"/>
      <c r="D145" s="224"/>
      <c r="E145" s="224"/>
      <c r="F145" s="182"/>
      <c r="G145" s="183" t="n">
        <f aca="false">X145</f>
        <v>0.00025</v>
      </c>
      <c r="H145" s="224"/>
      <c r="I145" s="224"/>
      <c r="J145" s="224"/>
      <c r="K145" s="182"/>
      <c r="L145" s="183" t="n">
        <f aca="false">AD145</f>
        <v>0.00013</v>
      </c>
      <c r="M145" s="186"/>
      <c r="N145" s="187" t="n">
        <f aca="false">AA145</f>
        <v>0</v>
      </c>
      <c r="O145" s="188" t="n">
        <f aca="false">Y145</f>
        <v>0.00024</v>
      </c>
      <c r="P145" s="189" t="n">
        <f aca="false">AG145</f>
        <v>0</v>
      </c>
      <c r="Q145" s="188" t="n">
        <f aca="false">AE145</f>
        <v>0.00024</v>
      </c>
      <c r="R145" s="13"/>
      <c r="S145" s="13"/>
      <c r="T145" s="13"/>
      <c r="U145" s="13"/>
      <c r="V145" s="190" t="n">
        <f aca="false">ROWS($B$120:B145)</f>
        <v>26</v>
      </c>
      <c r="W145" s="191" t="n">
        <f aca="false" t="array" ref="W145:W145">IFERROR(AVERAGE(IF(C145:F145&gt;1,C145:F145)),0)</f>
        <v>0</v>
      </c>
      <c r="X145" s="192" t="n">
        <f aca="false" t="array" ref="X145:X145">W145+(COUNTIFS($W$120:$W145,W145)-1)*0.00001</f>
        <v>0.00025</v>
      </c>
      <c r="Y145" s="193" t="n">
        <f aca="false">LARGE($X$120:$X$169,V145)</f>
        <v>0.00024</v>
      </c>
      <c r="Z145" s="194" t="n">
        <f aca="false">IF(Y145&lt;1,0,MATCH(Y145,$X$120:$X$169,0))</f>
        <v>0</v>
      </c>
      <c r="AA145" s="195" t="n">
        <f aca="false">INDEX($B$120:$B$169,Z145,1)</f>
        <v>0</v>
      </c>
      <c r="AB145" s="200"/>
      <c r="AC145" s="197" t="n">
        <f aca="false" t="array" ref="AC145:AC145">IFERROR(AVERAGE(IF(H145:K145&gt;1,H145:K145)),0)</f>
        <v>0</v>
      </c>
      <c r="AD145" s="198" t="n">
        <f aca="false" t="array" ref="AD145:AD145">AC145+(COUNTIFS($AC$120:$AC145,AC145)-1)*0.00001</f>
        <v>0.00013</v>
      </c>
      <c r="AE145" s="199" t="n">
        <f aca="false">LARGE($AD$120:$AD$169,V145)</f>
        <v>0.00024</v>
      </c>
      <c r="AF145" s="194" t="n">
        <f aca="false">IF(AE145&lt;1,0,MATCH(AE145,$AD$120:$AD$169,0))</f>
        <v>0</v>
      </c>
      <c r="AG145" s="195" t="n">
        <f aca="false">INDEX($B$120:$B$169,AF145,1)</f>
        <v>0</v>
      </c>
      <c r="AH145" s="160"/>
    </row>
    <row r="146" customFormat="false" ht="15" hidden="false" customHeight="true" outlineLevel="0" collapsed="false">
      <c r="A146" s="53" t="n">
        <v>27</v>
      </c>
      <c r="B146" s="112" t="n">
        <f aca="false" t="array" ref="B146:B146">INDEX(CV3SF,$A146,1)</f>
        <v>0</v>
      </c>
      <c r="C146" s="224"/>
      <c r="D146" s="224"/>
      <c r="E146" s="224"/>
      <c r="F146" s="182"/>
      <c r="G146" s="183" t="n">
        <f aca="false">X146</f>
        <v>0.00026</v>
      </c>
      <c r="H146" s="224"/>
      <c r="I146" s="224"/>
      <c r="J146" s="224"/>
      <c r="K146" s="182"/>
      <c r="L146" s="183" t="n">
        <f aca="false">AD146</f>
        <v>0.00014</v>
      </c>
      <c r="M146" s="186"/>
      <c r="N146" s="187" t="n">
        <f aca="false">AA146</f>
        <v>0</v>
      </c>
      <c r="O146" s="188" t="n">
        <f aca="false">Y146</f>
        <v>0.00023</v>
      </c>
      <c r="P146" s="189" t="n">
        <f aca="false">AG146</f>
        <v>0</v>
      </c>
      <c r="Q146" s="188" t="n">
        <f aca="false">AE146</f>
        <v>0.00023</v>
      </c>
      <c r="R146" s="13"/>
      <c r="S146" s="13"/>
      <c r="T146" s="13"/>
      <c r="U146" s="13"/>
      <c r="V146" s="190" t="n">
        <f aca="false">ROWS($B$120:B146)</f>
        <v>27</v>
      </c>
      <c r="W146" s="191" t="n">
        <f aca="false" t="array" ref="W146:W146">IFERROR(AVERAGE(IF(C146:F146&gt;1,C146:F146)),0)</f>
        <v>0</v>
      </c>
      <c r="X146" s="192" t="n">
        <f aca="false" t="array" ref="X146:X146">W146+(COUNTIFS($W$120:$W146,W146)-1)*0.00001</f>
        <v>0.00026</v>
      </c>
      <c r="Y146" s="193" t="n">
        <f aca="false">LARGE($X$120:$X$169,V146)</f>
        <v>0.00023</v>
      </c>
      <c r="Z146" s="194" t="n">
        <f aca="false">IF(Y146&lt;1,0,MATCH(Y146,$X$120:$X$169,0))</f>
        <v>0</v>
      </c>
      <c r="AA146" s="195" t="n">
        <f aca="false">INDEX($B$120:$B$169,Z146,1)</f>
        <v>0</v>
      </c>
      <c r="AB146" s="200"/>
      <c r="AC146" s="197" t="n">
        <f aca="false" t="array" ref="AC146:AC146">IFERROR(AVERAGE(IF(H146:K146&gt;1,H146:K146)),0)</f>
        <v>0</v>
      </c>
      <c r="AD146" s="198" t="n">
        <f aca="false" t="array" ref="AD146:AD146">AC146+(COUNTIFS($AC$120:$AC146,AC146)-1)*0.00001</f>
        <v>0.00014</v>
      </c>
      <c r="AE146" s="199" t="n">
        <f aca="false">LARGE($AD$120:$AD$169,V146)</f>
        <v>0.00023</v>
      </c>
      <c r="AF146" s="194" t="n">
        <f aca="false">IF(AE146&lt;1,0,MATCH(AE146,$AD$120:$AD$169,0))</f>
        <v>0</v>
      </c>
      <c r="AG146" s="195" t="n">
        <f aca="false">INDEX($B$120:$B$169,AF146,1)</f>
        <v>0</v>
      </c>
      <c r="AH146" s="160"/>
    </row>
    <row r="147" customFormat="false" ht="15" hidden="false" customHeight="true" outlineLevel="0" collapsed="false">
      <c r="A147" s="53" t="n">
        <v>28</v>
      </c>
      <c r="B147" s="112" t="n">
        <f aca="false" t="array" ref="B147:B147">INDEX(CV3SF,$A147,1)</f>
        <v>0</v>
      </c>
      <c r="C147" s="224"/>
      <c r="D147" s="224"/>
      <c r="E147" s="224"/>
      <c r="F147" s="182"/>
      <c r="G147" s="183" t="n">
        <f aca="false">X147</f>
        <v>0.00027</v>
      </c>
      <c r="H147" s="224"/>
      <c r="I147" s="224"/>
      <c r="J147" s="224"/>
      <c r="K147" s="182"/>
      <c r="L147" s="183" t="n">
        <f aca="false">AD147</f>
        <v>0.00015</v>
      </c>
      <c r="M147" s="186"/>
      <c r="N147" s="187" t="n">
        <f aca="false">AA147</f>
        <v>0</v>
      </c>
      <c r="O147" s="188" t="n">
        <f aca="false">Y147</f>
        <v>0.00022</v>
      </c>
      <c r="P147" s="189" t="n">
        <f aca="false">AG147</f>
        <v>0</v>
      </c>
      <c r="Q147" s="188" t="n">
        <f aca="false">AE147</f>
        <v>0.00022</v>
      </c>
      <c r="R147" s="13"/>
      <c r="S147" s="13"/>
      <c r="T147" s="13"/>
      <c r="U147" s="13"/>
      <c r="V147" s="190" t="n">
        <f aca="false">ROWS($B$120:B147)</f>
        <v>28</v>
      </c>
      <c r="W147" s="191" t="n">
        <f aca="false" t="array" ref="W147:W147">IFERROR(AVERAGE(IF(C147:F147&gt;1,C147:F147)),0)</f>
        <v>0</v>
      </c>
      <c r="X147" s="192" t="n">
        <f aca="false" t="array" ref="X147:X147">W147+(COUNTIFS($W$120:$W147,W147)-1)*0.00001</f>
        <v>0.00027</v>
      </c>
      <c r="Y147" s="193" t="n">
        <f aca="false">LARGE($X$120:$X$169,V147)</f>
        <v>0.00022</v>
      </c>
      <c r="Z147" s="194" t="n">
        <f aca="false">IF(Y147&lt;1,0,MATCH(Y147,$X$120:$X$169,0))</f>
        <v>0</v>
      </c>
      <c r="AA147" s="195" t="n">
        <f aca="false">INDEX($B$120:$B$169,Z147,1)</f>
        <v>0</v>
      </c>
      <c r="AB147" s="200"/>
      <c r="AC147" s="197" t="n">
        <f aca="false" t="array" ref="AC147:AC147">IFERROR(AVERAGE(IF(H147:K147&gt;1,H147:K147)),0)</f>
        <v>0</v>
      </c>
      <c r="AD147" s="198" t="n">
        <f aca="false" t="array" ref="AD147:AD147">AC147+(COUNTIFS($AC$120:$AC147,AC147)-1)*0.00001</f>
        <v>0.00015</v>
      </c>
      <c r="AE147" s="199" t="n">
        <f aca="false">LARGE($AD$120:$AD$169,V147)</f>
        <v>0.00022</v>
      </c>
      <c r="AF147" s="194" t="n">
        <f aca="false">IF(AE147&lt;1,0,MATCH(AE147,$AD$120:$AD$169,0))</f>
        <v>0</v>
      </c>
      <c r="AG147" s="195" t="n">
        <f aca="false">INDEX($B$120:$B$169,AF147,1)</f>
        <v>0</v>
      </c>
      <c r="AH147" s="160"/>
    </row>
    <row r="148" customFormat="false" ht="15" hidden="false" customHeight="true" outlineLevel="0" collapsed="false">
      <c r="A148" s="53" t="n">
        <v>29</v>
      </c>
      <c r="B148" s="112" t="n">
        <f aca="false" t="array" ref="B148:B148">INDEX(CV3SF,$A148,1)</f>
        <v>0</v>
      </c>
      <c r="C148" s="224"/>
      <c r="D148" s="224"/>
      <c r="E148" s="224"/>
      <c r="F148" s="182"/>
      <c r="G148" s="183" t="n">
        <f aca="false">X148</f>
        <v>0.00028</v>
      </c>
      <c r="H148" s="224"/>
      <c r="I148" s="224"/>
      <c r="J148" s="224"/>
      <c r="K148" s="182"/>
      <c r="L148" s="183" t="n">
        <f aca="false">AD148</f>
        <v>0.00016</v>
      </c>
      <c r="M148" s="186"/>
      <c r="N148" s="187" t="n">
        <f aca="false">AA148</f>
        <v>0</v>
      </c>
      <c r="O148" s="188" t="n">
        <f aca="false">Y148</f>
        <v>0.00021</v>
      </c>
      <c r="P148" s="189" t="n">
        <f aca="false">AG148</f>
        <v>0</v>
      </c>
      <c r="Q148" s="188" t="n">
        <f aca="false">AE148</f>
        <v>0.00021</v>
      </c>
      <c r="R148" s="13"/>
      <c r="S148" s="13"/>
      <c r="T148" s="13"/>
      <c r="U148" s="13"/>
      <c r="V148" s="190" t="n">
        <f aca="false">ROWS($B$120:B148)</f>
        <v>29</v>
      </c>
      <c r="W148" s="191" t="n">
        <f aca="false" t="array" ref="W148:W148">IFERROR(AVERAGE(IF(C148:F148&gt;1,C148:F148)),0)</f>
        <v>0</v>
      </c>
      <c r="X148" s="192" t="n">
        <f aca="false" t="array" ref="X148:X148">W148+(COUNTIFS($W$120:$W148,W148)-1)*0.00001</f>
        <v>0.00028</v>
      </c>
      <c r="Y148" s="193" t="n">
        <f aca="false">LARGE($X$120:$X$169,V148)</f>
        <v>0.00021</v>
      </c>
      <c r="Z148" s="194" t="n">
        <f aca="false">IF(Y148&lt;1,0,MATCH(Y148,$X$120:$X$169,0))</f>
        <v>0</v>
      </c>
      <c r="AA148" s="195" t="n">
        <f aca="false">INDEX($B$120:$B$169,Z148,1)</f>
        <v>0</v>
      </c>
      <c r="AB148" s="200"/>
      <c r="AC148" s="197" t="n">
        <f aca="false" t="array" ref="AC148:AC148">IFERROR(AVERAGE(IF(H148:K148&gt;1,H148:K148)),0)</f>
        <v>0</v>
      </c>
      <c r="AD148" s="198" t="n">
        <f aca="false" t="array" ref="AD148:AD148">AC148+(COUNTIFS($AC$120:$AC148,AC148)-1)*0.00001</f>
        <v>0.00016</v>
      </c>
      <c r="AE148" s="199" t="n">
        <f aca="false">LARGE($AD$120:$AD$169,V148)</f>
        <v>0.00021</v>
      </c>
      <c r="AF148" s="194" t="n">
        <f aca="false">IF(AE148&lt;1,0,MATCH(AE148,$AD$120:$AD$169,0))</f>
        <v>0</v>
      </c>
      <c r="AG148" s="195" t="n">
        <f aca="false">INDEX($B$120:$B$169,AF148,1)</f>
        <v>0</v>
      </c>
      <c r="AH148" s="160"/>
    </row>
    <row r="149" customFormat="false" ht="15" hidden="false" customHeight="true" outlineLevel="0" collapsed="false">
      <c r="A149" s="53" t="n">
        <v>30</v>
      </c>
      <c r="B149" s="112" t="n">
        <f aca="false" t="array" ref="B149:B149">INDEX(CV3SF,$A149,1)</f>
        <v>0</v>
      </c>
      <c r="C149" s="224"/>
      <c r="D149" s="224"/>
      <c r="E149" s="224"/>
      <c r="F149" s="182"/>
      <c r="G149" s="183" t="n">
        <f aca="false">X149</f>
        <v>0.00029</v>
      </c>
      <c r="H149" s="224"/>
      <c r="I149" s="224"/>
      <c r="J149" s="224"/>
      <c r="K149" s="182"/>
      <c r="L149" s="183" t="n">
        <f aca="false">AD149</f>
        <v>0.00017</v>
      </c>
      <c r="M149" s="186"/>
      <c r="N149" s="187" t="n">
        <f aca="false">AA149</f>
        <v>0</v>
      </c>
      <c r="O149" s="188" t="n">
        <f aca="false">Y149</f>
        <v>0.0002</v>
      </c>
      <c r="P149" s="189" t="n">
        <f aca="false">AG149</f>
        <v>0</v>
      </c>
      <c r="Q149" s="188" t="n">
        <f aca="false">AE149</f>
        <v>0.0002</v>
      </c>
      <c r="R149" s="13"/>
      <c r="S149" s="13"/>
      <c r="T149" s="13"/>
      <c r="U149" s="13"/>
      <c r="V149" s="190" t="n">
        <f aca="false">ROWS($B$120:B149)</f>
        <v>30</v>
      </c>
      <c r="W149" s="191" t="n">
        <f aca="false" t="array" ref="W149:W149">IFERROR(AVERAGE(IF(C149:F149&gt;1,C149:F149)),0)</f>
        <v>0</v>
      </c>
      <c r="X149" s="192" t="n">
        <f aca="false" t="array" ref="X149:X149">W149+(COUNTIFS($W$120:$W149,W149)-1)*0.00001</f>
        <v>0.00029</v>
      </c>
      <c r="Y149" s="193" t="n">
        <f aca="false">LARGE($X$120:$X$169,V149)</f>
        <v>0.0002</v>
      </c>
      <c r="Z149" s="194" t="n">
        <f aca="false">IF(Y149&lt;1,0,MATCH(Y149,$X$120:$X$169,0))</f>
        <v>0</v>
      </c>
      <c r="AA149" s="195" t="n">
        <f aca="false">INDEX($B$120:$B$169,Z149,1)</f>
        <v>0</v>
      </c>
      <c r="AB149" s="200"/>
      <c r="AC149" s="197" t="n">
        <f aca="false" t="array" ref="AC149:AC149">IFERROR(AVERAGE(IF(H149:K149&gt;1,H149:K149)),0)</f>
        <v>0</v>
      </c>
      <c r="AD149" s="198" t="n">
        <f aca="false" t="array" ref="AD149:AD149">AC149+(COUNTIFS($AC$120:$AC149,AC149)-1)*0.00001</f>
        <v>0.00017</v>
      </c>
      <c r="AE149" s="199" t="n">
        <f aca="false">LARGE($AD$120:$AD$169,V149)</f>
        <v>0.0002</v>
      </c>
      <c r="AF149" s="194" t="n">
        <f aca="false">IF(AE149&lt;1,0,MATCH(AE149,$AD$120:$AD$169,0))</f>
        <v>0</v>
      </c>
      <c r="AG149" s="195" t="n">
        <f aca="false">INDEX($B$120:$B$169,AF149,1)</f>
        <v>0</v>
      </c>
      <c r="AH149" s="160"/>
    </row>
    <row r="150" customFormat="false" ht="15" hidden="false" customHeight="true" outlineLevel="0" collapsed="false">
      <c r="A150" s="53" t="n">
        <v>31</v>
      </c>
      <c r="B150" s="112" t="n">
        <f aca="false" t="array" ref="B150:B150">INDEX(CV3SF,$A150,1)</f>
        <v>0</v>
      </c>
      <c r="C150" s="182"/>
      <c r="D150" s="182"/>
      <c r="E150" s="182"/>
      <c r="F150" s="182"/>
      <c r="G150" s="183" t="n">
        <f aca="false">X150</f>
        <v>0.0003</v>
      </c>
      <c r="H150" s="182"/>
      <c r="I150" s="182"/>
      <c r="J150" s="182"/>
      <c r="K150" s="182"/>
      <c r="L150" s="183" t="n">
        <f aca="false">AD150</f>
        <v>0.00018</v>
      </c>
      <c r="M150" s="186"/>
      <c r="N150" s="187" t="n">
        <f aca="false">AA150</f>
        <v>0</v>
      </c>
      <c r="O150" s="188" t="n">
        <f aca="false">Y150</f>
        <v>0.00019</v>
      </c>
      <c r="P150" s="189" t="n">
        <f aca="false">AG150</f>
        <v>0</v>
      </c>
      <c r="Q150" s="188" t="n">
        <f aca="false">AE150</f>
        <v>0.00019</v>
      </c>
      <c r="R150" s="13"/>
      <c r="S150" s="13"/>
      <c r="T150" s="13"/>
      <c r="U150" s="13"/>
      <c r="V150" s="190" t="n">
        <f aca="false">ROWS($B$120:B150)</f>
        <v>31</v>
      </c>
      <c r="W150" s="191" t="n">
        <f aca="false" t="array" ref="W150:W150">IFERROR(AVERAGE(IF(C150:F150&gt;1,C150:F150)),0)</f>
        <v>0</v>
      </c>
      <c r="X150" s="192" t="n">
        <f aca="false" t="array" ref="X150:X150">W150+(COUNTIFS($W$120:$W150,W150)-1)*0.00001</f>
        <v>0.0003</v>
      </c>
      <c r="Y150" s="193" t="n">
        <f aca="false">LARGE($X$120:$X$169,V150)</f>
        <v>0.00019</v>
      </c>
      <c r="Z150" s="194" t="n">
        <f aca="false">IF(Y150&lt;1,0,MATCH(Y150,$X$120:$X$169,0))</f>
        <v>0</v>
      </c>
      <c r="AA150" s="195" t="n">
        <f aca="false">INDEX($B$120:$B$169,Z150,1)</f>
        <v>0</v>
      </c>
      <c r="AB150" s="200"/>
      <c r="AC150" s="197" t="n">
        <f aca="false" t="array" ref="AC150:AC150">IFERROR(AVERAGE(IF(H150:K150&gt;1,H150:K150)),0)</f>
        <v>0</v>
      </c>
      <c r="AD150" s="198" t="n">
        <f aca="false" t="array" ref="AD150:AD150">AC150+(COUNTIFS($AC$120:$AC150,AC150)-1)*0.00001</f>
        <v>0.00018</v>
      </c>
      <c r="AE150" s="199" t="n">
        <f aca="false">LARGE($AD$120:$AD$169,V150)</f>
        <v>0.00019</v>
      </c>
      <c r="AF150" s="194" t="n">
        <f aca="false">IF(AE150&lt;1,0,MATCH(AE150,$AD$120:$AD$169,0))</f>
        <v>0</v>
      </c>
      <c r="AG150" s="195" t="n">
        <f aca="false">INDEX($B$120:$B$169,AF150,1)</f>
        <v>0</v>
      </c>
      <c r="AH150" s="160"/>
    </row>
    <row r="151" customFormat="false" ht="15" hidden="false" customHeight="true" outlineLevel="0" collapsed="false">
      <c r="A151" s="53" t="n">
        <v>32</v>
      </c>
      <c r="B151" s="112" t="n">
        <f aca="false" t="array" ref="B151:B151">INDEX(CV3SF,$A151,1)</f>
        <v>0</v>
      </c>
      <c r="C151" s="182"/>
      <c r="D151" s="182"/>
      <c r="E151" s="182"/>
      <c r="F151" s="182"/>
      <c r="G151" s="183" t="n">
        <f aca="false">X151</f>
        <v>0.00031</v>
      </c>
      <c r="H151" s="182"/>
      <c r="I151" s="182"/>
      <c r="J151" s="182"/>
      <c r="K151" s="182"/>
      <c r="L151" s="183" t="n">
        <f aca="false">AD151</f>
        <v>0.00019</v>
      </c>
      <c r="M151" s="186"/>
      <c r="N151" s="187" t="n">
        <f aca="false">AA151</f>
        <v>0</v>
      </c>
      <c r="O151" s="188" t="n">
        <f aca="false">Y151</f>
        <v>0.00018</v>
      </c>
      <c r="P151" s="189" t="n">
        <f aca="false">AG151</f>
        <v>0</v>
      </c>
      <c r="Q151" s="188" t="n">
        <f aca="false">AE151</f>
        <v>0.00018</v>
      </c>
      <c r="R151" s="13"/>
      <c r="S151" s="13"/>
      <c r="T151" s="13"/>
      <c r="U151" s="13"/>
      <c r="V151" s="190" t="n">
        <f aca="false">ROWS($B$120:B151)</f>
        <v>32</v>
      </c>
      <c r="W151" s="191" t="n">
        <f aca="false" t="array" ref="W151:W151">IFERROR(AVERAGE(IF(C151:F151&gt;1,C151:F151)),0)</f>
        <v>0</v>
      </c>
      <c r="X151" s="192" t="n">
        <f aca="false" t="array" ref="X151:X151">W151+(COUNTIFS($W$120:$W151,W151)-1)*0.00001</f>
        <v>0.00031</v>
      </c>
      <c r="Y151" s="193" t="n">
        <f aca="false">LARGE($X$120:$X$169,V151)</f>
        <v>0.00018</v>
      </c>
      <c r="Z151" s="194" t="n">
        <f aca="false">IF(Y151&lt;1,0,MATCH(Y151,$X$120:$X$169,0))</f>
        <v>0</v>
      </c>
      <c r="AA151" s="195" t="n">
        <f aca="false">INDEX($B$120:$B$169,Z151,1)</f>
        <v>0</v>
      </c>
      <c r="AB151" s="200"/>
      <c r="AC151" s="197" t="n">
        <f aca="false" t="array" ref="AC151:AC151">IFERROR(AVERAGE(IF(H151:K151&gt;1,H151:K151)),0)</f>
        <v>0</v>
      </c>
      <c r="AD151" s="198" t="n">
        <f aca="false" t="array" ref="AD151:AD151">AC151+(COUNTIFS($AC$120:$AC151,AC151)-1)*0.00001</f>
        <v>0.00019</v>
      </c>
      <c r="AE151" s="199" t="n">
        <f aca="false">LARGE($AD$120:$AD$169,V151)</f>
        <v>0.00018</v>
      </c>
      <c r="AF151" s="194" t="n">
        <f aca="false">IF(AE151&lt;1,0,MATCH(AE151,$AD$120:$AD$169,0))</f>
        <v>0</v>
      </c>
      <c r="AG151" s="195" t="n">
        <f aca="false">INDEX($B$120:$B$169,AF151,1)</f>
        <v>0</v>
      </c>
      <c r="AH151" s="160"/>
    </row>
    <row r="152" customFormat="false" ht="15" hidden="false" customHeight="true" outlineLevel="0" collapsed="false">
      <c r="A152" s="53" t="n">
        <v>33</v>
      </c>
      <c r="B152" s="112" t="n">
        <f aca="false" t="array" ref="B152:B152">INDEX(CV3SF,$A152,1)</f>
        <v>0</v>
      </c>
      <c r="C152" s="182"/>
      <c r="D152" s="182"/>
      <c r="E152" s="182"/>
      <c r="F152" s="182"/>
      <c r="G152" s="183" t="n">
        <f aca="false">X152</f>
        <v>0.00032</v>
      </c>
      <c r="H152" s="182"/>
      <c r="I152" s="182"/>
      <c r="J152" s="182"/>
      <c r="K152" s="182"/>
      <c r="L152" s="183" t="n">
        <f aca="false">AD152</f>
        <v>0.0002</v>
      </c>
      <c r="M152" s="186"/>
      <c r="N152" s="187" t="n">
        <f aca="false">AA152</f>
        <v>0</v>
      </c>
      <c r="O152" s="188" t="n">
        <f aca="false">Y152</f>
        <v>0.00017</v>
      </c>
      <c r="P152" s="189" t="n">
        <f aca="false">AG152</f>
        <v>0</v>
      </c>
      <c r="Q152" s="188" t="n">
        <f aca="false">AE152</f>
        <v>0.00017</v>
      </c>
      <c r="R152" s="13"/>
      <c r="S152" s="13"/>
      <c r="T152" s="13"/>
      <c r="U152" s="13"/>
      <c r="V152" s="190" t="n">
        <f aca="false">ROWS($B$120:B152)</f>
        <v>33</v>
      </c>
      <c r="W152" s="191" t="n">
        <f aca="false" t="array" ref="W152:W152">IFERROR(AVERAGE(IF(C152:F152&gt;1,C152:F152)),0)</f>
        <v>0</v>
      </c>
      <c r="X152" s="192" t="n">
        <f aca="false" t="array" ref="X152:X152">W152+(COUNTIFS($W$120:$W152,W152)-1)*0.00001</f>
        <v>0.00032</v>
      </c>
      <c r="Y152" s="193" t="n">
        <f aca="false">LARGE($X$120:$X$169,V152)</f>
        <v>0.00017</v>
      </c>
      <c r="Z152" s="194" t="n">
        <f aca="false">IF(Y152&lt;1,0,MATCH(Y152,$X$120:$X$169,0))</f>
        <v>0</v>
      </c>
      <c r="AA152" s="195" t="n">
        <f aca="false">INDEX($B$120:$B$169,Z152,1)</f>
        <v>0</v>
      </c>
      <c r="AB152" s="200"/>
      <c r="AC152" s="197" t="n">
        <f aca="false" t="array" ref="AC152:AC152">IFERROR(AVERAGE(IF(H152:K152&gt;1,H152:K152)),0)</f>
        <v>0</v>
      </c>
      <c r="AD152" s="198" t="n">
        <f aca="false" t="array" ref="AD152:AD152">AC152+(COUNTIFS($AC$120:$AC152,AC152)-1)*0.00001</f>
        <v>0.0002</v>
      </c>
      <c r="AE152" s="199" t="n">
        <f aca="false">LARGE($AD$120:$AD$169,V152)</f>
        <v>0.00017</v>
      </c>
      <c r="AF152" s="194" t="n">
        <f aca="false">IF(AE152&lt;1,0,MATCH(AE152,$AD$120:$AD$169,0))</f>
        <v>0</v>
      </c>
      <c r="AG152" s="195" t="n">
        <f aca="false">INDEX($B$120:$B$169,AF152,1)</f>
        <v>0</v>
      </c>
      <c r="AH152" s="160"/>
    </row>
    <row r="153" customFormat="false" ht="15" hidden="false" customHeight="true" outlineLevel="0" collapsed="false">
      <c r="A153" s="53" t="n">
        <v>34</v>
      </c>
      <c r="B153" s="112" t="n">
        <f aca="false" t="array" ref="B153:B153">INDEX(CV3SF,$A153,1)</f>
        <v>0</v>
      </c>
      <c r="C153" s="182"/>
      <c r="D153" s="182"/>
      <c r="E153" s="182"/>
      <c r="F153" s="182"/>
      <c r="G153" s="183" t="n">
        <f aca="false">X153</f>
        <v>0.00033</v>
      </c>
      <c r="H153" s="182"/>
      <c r="I153" s="182"/>
      <c r="J153" s="182"/>
      <c r="K153" s="182"/>
      <c r="L153" s="183" t="n">
        <f aca="false">AD153</f>
        <v>0.00021</v>
      </c>
      <c r="M153" s="186"/>
      <c r="N153" s="187" t="n">
        <f aca="false">AA153</f>
        <v>0</v>
      </c>
      <c r="O153" s="188" t="n">
        <f aca="false">Y153</f>
        <v>0.00016</v>
      </c>
      <c r="P153" s="189" t="n">
        <f aca="false">AG153</f>
        <v>0</v>
      </c>
      <c r="Q153" s="188" t="n">
        <f aca="false">AE153</f>
        <v>0.00016</v>
      </c>
      <c r="R153" s="13"/>
      <c r="S153" s="13"/>
      <c r="T153" s="13"/>
      <c r="U153" s="13"/>
      <c r="V153" s="190" t="n">
        <f aca="false">ROWS($B$120:B153)</f>
        <v>34</v>
      </c>
      <c r="W153" s="191" t="n">
        <f aca="false" t="array" ref="W153:W153">IFERROR(AVERAGE(IF(C153:F153&gt;1,C153:F153)),0)</f>
        <v>0</v>
      </c>
      <c r="X153" s="192" t="n">
        <f aca="false" t="array" ref="X153:X153">W153+(COUNTIFS($W$120:$W153,W153)-1)*0.00001</f>
        <v>0.00033</v>
      </c>
      <c r="Y153" s="193" t="n">
        <f aca="false">LARGE($X$120:$X$169,V153)</f>
        <v>0.00016</v>
      </c>
      <c r="Z153" s="194" t="n">
        <f aca="false">IF(Y153&lt;1,0,MATCH(Y153,$X$120:$X$169,0))</f>
        <v>0</v>
      </c>
      <c r="AA153" s="195" t="n">
        <f aca="false">INDEX($B$120:$B$169,Z153,1)</f>
        <v>0</v>
      </c>
      <c r="AB153" s="200"/>
      <c r="AC153" s="197" t="n">
        <f aca="false" t="array" ref="AC153:AC153">IFERROR(AVERAGE(IF(H153:K153&gt;1,H153:K153)),0)</f>
        <v>0</v>
      </c>
      <c r="AD153" s="198" t="n">
        <f aca="false" t="array" ref="AD153:AD153">AC153+(COUNTIFS($AC$120:$AC153,AC153)-1)*0.00001</f>
        <v>0.00021</v>
      </c>
      <c r="AE153" s="199" t="n">
        <f aca="false">LARGE($AD$120:$AD$169,V153)</f>
        <v>0.00016</v>
      </c>
      <c r="AF153" s="194" t="n">
        <f aca="false">IF(AE153&lt;1,0,MATCH(AE153,$AD$120:$AD$169,0))</f>
        <v>0</v>
      </c>
      <c r="AG153" s="195" t="n">
        <f aca="false">INDEX($B$120:$B$169,AF153,1)</f>
        <v>0</v>
      </c>
      <c r="AH153" s="160"/>
    </row>
    <row r="154" customFormat="false" ht="15" hidden="false" customHeight="true" outlineLevel="0" collapsed="false">
      <c r="A154" s="53" t="n">
        <v>35</v>
      </c>
      <c r="B154" s="112" t="n">
        <f aca="false" t="array" ref="B154:B154">INDEX(CV3SF,$A154,1)</f>
        <v>0</v>
      </c>
      <c r="C154" s="182"/>
      <c r="D154" s="182"/>
      <c r="E154" s="182"/>
      <c r="F154" s="182"/>
      <c r="G154" s="183" t="n">
        <f aca="false">X154</f>
        <v>0.00034</v>
      </c>
      <c r="H154" s="182"/>
      <c r="I154" s="182"/>
      <c r="J154" s="182"/>
      <c r="K154" s="182"/>
      <c r="L154" s="183" t="n">
        <f aca="false">AD154</f>
        <v>0.00022</v>
      </c>
      <c r="M154" s="186"/>
      <c r="N154" s="187" t="n">
        <f aca="false">AA154</f>
        <v>0</v>
      </c>
      <c r="O154" s="188" t="n">
        <f aca="false">Y154</f>
        <v>0.00015</v>
      </c>
      <c r="P154" s="189" t="n">
        <f aca="false">AG154</f>
        <v>0</v>
      </c>
      <c r="Q154" s="188" t="n">
        <f aca="false">AE154</f>
        <v>0.00015</v>
      </c>
      <c r="R154" s="13"/>
      <c r="S154" s="13"/>
      <c r="T154" s="13"/>
      <c r="U154" s="13"/>
      <c r="V154" s="190" t="n">
        <f aca="false">ROWS($B$120:B154)</f>
        <v>35</v>
      </c>
      <c r="W154" s="191" t="n">
        <f aca="false" t="array" ref="W154:W154">IFERROR(AVERAGE(IF(C154:F154&gt;1,C154:F154)),0)</f>
        <v>0</v>
      </c>
      <c r="X154" s="192" t="n">
        <f aca="false" t="array" ref="X154:X154">W154+(COUNTIFS($W$120:$W154,W154)-1)*0.00001</f>
        <v>0.00034</v>
      </c>
      <c r="Y154" s="193" t="n">
        <f aca="false">LARGE($X$120:$X$169,V154)</f>
        <v>0.00015</v>
      </c>
      <c r="Z154" s="194" t="n">
        <f aca="false">IF(Y154&lt;1,0,MATCH(Y154,$X$120:$X$169,0))</f>
        <v>0</v>
      </c>
      <c r="AA154" s="195" t="n">
        <f aca="false">INDEX($B$120:$B$169,Z154,1)</f>
        <v>0</v>
      </c>
      <c r="AB154" s="200"/>
      <c r="AC154" s="197" t="n">
        <f aca="false" t="array" ref="AC154:AC154">IFERROR(AVERAGE(IF(H154:K154&gt;1,H154:K154)),0)</f>
        <v>0</v>
      </c>
      <c r="AD154" s="198" t="n">
        <f aca="false" t="array" ref="AD154:AD154">AC154+(COUNTIFS($AC$120:$AC154,AC154)-1)*0.00001</f>
        <v>0.00022</v>
      </c>
      <c r="AE154" s="199" t="n">
        <f aca="false">LARGE($AD$120:$AD$169,V154)</f>
        <v>0.00015</v>
      </c>
      <c r="AF154" s="194" t="n">
        <f aca="false">IF(AE154&lt;1,0,MATCH(AE154,$AD$120:$AD$169,0))</f>
        <v>0</v>
      </c>
      <c r="AG154" s="195" t="n">
        <f aca="false">INDEX($B$120:$B$169,AF154,1)</f>
        <v>0</v>
      </c>
      <c r="AH154" s="160"/>
    </row>
    <row r="155" customFormat="false" ht="15" hidden="false" customHeight="true" outlineLevel="0" collapsed="false">
      <c r="A155" s="53" t="n">
        <v>36</v>
      </c>
      <c r="B155" s="112" t="n">
        <f aca="false" t="array" ref="B155:B155">INDEX(CV3SF,$A155,1)</f>
        <v>0</v>
      </c>
      <c r="C155" s="182"/>
      <c r="D155" s="182"/>
      <c r="E155" s="182"/>
      <c r="F155" s="182"/>
      <c r="G155" s="183" t="n">
        <f aca="false">X155</f>
        <v>0.00035</v>
      </c>
      <c r="H155" s="182"/>
      <c r="I155" s="182"/>
      <c r="J155" s="182"/>
      <c r="K155" s="182"/>
      <c r="L155" s="183" t="n">
        <f aca="false">AD155</f>
        <v>0.00023</v>
      </c>
      <c r="M155" s="186"/>
      <c r="N155" s="187" t="n">
        <f aca="false">AA155</f>
        <v>0</v>
      </c>
      <c r="O155" s="188" t="n">
        <f aca="false">Y155</f>
        <v>0.00014</v>
      </c>
      <c r="P155" s="189" t="n">
        <f aca="false">AG155</f>
        <v>0</v>
      </c>
      <c r="Q155" s="188" t="n">
        <f aca="false">AE155</f>
        <v>0.00014</v>
      </c>
      <c r="R155" s="13"/>
      <c r="S155" s="13"/>
      <c r="T155" s="13"/>
      <c r="U155" s="13"/>
      <c r="V155" s="190" t="n">
        <f aca="false">ROWS($B$120:B155)</f>
        <v>36</v>
      </c>
      <c r="W155" s="191" t="n">
        <f aca="false" t="array" ref="W155:W155">IFERROR(AVERAGE(IF(C155:F155&gt;1,C155:F155)),0)</f>
        <v>0</v>
      </c>
      <c r="X155" s="192" t="n">
        <f aca="false" t="array" ref="X155:X155">W155+(COUNTIFS($W$120:$W155,W155)-1)*0.00001</f>
        <v>0.00035</v>
      </c>
      <c r="Y155" s="193" t="n">
        <f aca="false">LARGE($X$120:$X$169,V155)</f>
        <v>0.00014</v>
      </c>
      <c r="Z155" s="194" t="n">
        <f aca="false">IF(Y155&lt;1,0,MATCH(Y155,$X$120:$X$169,0))</f>
        <v>0</v>
      </c>
      <c r="AA155" s="195" t="n">
        <f aca="false">INDEX($B$120:$B$169,Z155,1)</f>
        <v>0</v>
      </c>
      <c r="AB155" s="200"/>
      <c r="AC155" s="197" t="n">
        <f aca="false" t="array" ref="AC155:AC155">IFERROR(AVERAGE(IF(H155:K155&gt;1,H155:K155)),0)</f>
        <v>0</v>
      </c>
      <c r="AD155" s="198" t="n">
        <f aca="false" t="array" ref="AD155:AD155">AC155+(COUNTIFS($AC$120:$AC155,AC155)-1)*0.00001</f>
        <v>0.00023</v>
      </c>
      <c r="AE155" s="199" t="n">
        <f aca="false">LARGE($AD$120:$AD$169,V155)</f>
        <v>0.00014</v>
      </c>
      <c r="AF155" s="194" t="n">
        <f aca="false">IF(AE155&lt;1,0,MATCH(AE155,$AD$120:$AD$169,0))</f>
        <v>0</v>
      </c>
      <c r="AG155" s="195" t="n">
        <f aca="false">INDEX($B$120:$B$169,AF155,1)</f>
        <v>0</v>
      </c>
      <c r="AH155" s="160"/>
    </row>
    <row r="156" customFormat="false" ht="15" hidden="false" customHeight="true" outlineLevel="0" collapsed="false">
      <c r="A156" s="53" t="n">
        <v>37</v>
      </c>
      <c r="B156" s="112" t="n">
        <f aca="false" t="array" ref="B156:B156">INDEX(CV3SF,$A156,1)</f>
        <v>0</v>
      </c>
      <c r="C156" s="182"/>
      <c r="D156" s="182"/>
      <c r="E156" s="182"/>
      <c r="F156" s="182"/>
      <c r="G156" s="183" t="n">
        <f aca="false">X156</f>
        <v>0.00036</v>
      </c>
      <c r="H156" s="182"/>
      <c r="I156" s="182"/>
      <c r="J156" s="182"/>
      <c r="K156" s="182"/>
      <c r="L156" s="183" t="n">
        <f aca="false">AD156</f>
        <v>0.00024</v>
      </c>
      <c r="M156" s="186"/>
      <c r="N156" s="187" t="n">
        <f aca="false">AA156</f>
        <v>0</v>
      </c>
      <c r="O156" s="188" t="n">
        <f aca="false">Y156</f>
        <v>0.00013</v>
      </c>
      <c r="P156" s="189" t="n">
        <f aca="false">AG156</f>
        <v>0</v>
      </c>
      <c r="Q156" s="188" t="n">
        <f aca="false">AE156</f>
        <v>0.00013</v>
      </c>
      <c r="R156" s="13"/>
      <c r="S156" s="13"/>
      <c r="T156" s="13"/>
      <c r="U156" s="13"/>
      <c r="V156" s="190" t="n">
        <f aca="false">ROWS($B$120:B156)</f>
        <v>37</v>
      </c>
      <c r="W156" s="191" t="n">
        <f aca="false" t="array" ref="W156:W156">IFERROR(AVERAGE(IF(C156:F156&gt;1,C156:F156)),0)</f>
        <v>0</v>
      </c>
      <c r="X156" s="192" t="n">
        <f aca="false" t="array" ref="X156:X156">W156+(COUNTIFS($W$120:$W156,W156)-1)*0.00001</f>
        <v>0.00036</v>
      </c>
      <c r="Y156" s="193" t="n">
        <f aca="false">LARGE($X$120:$X$169,V156)</f>
        <v>0.00013</v>
      </c>
      <c r="Z156" s="194" t="n">
        <f aca="false">IF(Y156&lt;1,0,MATCH(Y156,$X$120:$X$169,0))</f>
        <v>0</v>
      </c>
      <c r="AA156" s="195" t="n">
        <f aca="false">INDEX($B$120:$B$169,Z156,1)</f>
        <v>0</v>
      </c>
      <c r="AB156" s="200"/>
      <c r="AC156" s="197" t="n">
        <f aca="false" t="array" ref="AC156:AC156">IFERROR(AVERAGE(IF(H156:K156&gt;1,H156:K156)),0)</f>
        <v>0</v>
      </c>
      <c r="AD156" s="198" t="n">
        <f aca="false" t="array" ref="AD156:AD156">AC156+(COUNTIFS($AC$120:$AC156,AC156)-1)*0.00001</f>
        <v>0.00024</v>
      </c>
      <c r="AE156" s="199" t="n">
        <f aca="false">LARGE($AD$120:$AD$169,V156)</f>
        <v>0.00013</v>
      </c>
      <c r="AF156" s="194" t="n">
        <f aca="false">IF(AE156&lt;1,0,MATCH(AE156,$AD$120:$AD$169,0))</f>
        <v>0</v>
      </c>
      <c r="AG156" s="195" t="n">
        <f aca="false">INDEX($B$120:$B$169,AF156,1)</f>
        <v>0</v>
      </c>
      <c r="AH156" s="160"/>
    </row>
    <row r="157" customFormat="false" ht="15" hidden="false" customHeight="true" outlineLevel="0" collapsed="false">
      <c r="A157" s="53" t="n">
        <v>38</v>
      </c>
      <c r="B157" s="112" t="n">
        <f aca="false" t="array" ref="B157:B157">INDEX(CV3SF,$A157,1)</f>
        <v>0</v>
      </c>
      <c r="C157" s="182"/>
      <c r="D157" s="182"/>
      <c r="E157" s="182"/>
      <c r="F157" s="182"/>
      <c r="G157" s="183" t="n">
        <f aca="false">X157</f>
        <v>0.00037</v>
      </c>
      <c r="H157" s="182"/>
      <c r="I157" s="182"/>
      <c r="J157" s="182"/>
      <c r="K157" s="182"/>
      <c r="L157" s="183" t="n">
        <f aca="false">AD157</f>
        <v>0.00025</v>
      </c>
      <c r="M157" s="186"/>
      <c r="N157" s="187" t="n">
        <f aca="false">AA157</f>
        <v>0</v>
      </c>
      <c r="O157" s="188" t="n">
        <f aca="false">Y157</f>
        <v>0.00012</v>
      </c>
      <c r="P157" s="189" t="n">
        <f aca="false">AG157</f>
        <v>0</v>
      </c>
      <c r="Q157" s="188" t="n">
        <f aca="false">AE157</f>
        <v>0.00012</v>
      </c>
      <c r="R157" s="13"/>
      <c r="S157" s="13"/>
      <c r="T157" s="13"/>
      <c r="U157" s="13"/>
      <c r="V157" s="190" t="n">
        <f aca="false">ROWS($B$120:B157)</f>
        <v>38</v>
      </c>
      <c r="W157" s="191" t="n">
        <f aca="false" t="array" ref="W157:W157">IFERROR(AVERAGE(IF(C157:F157&gt;1,C157:F157)),0)</f>
        <v>0</v>
      </c>
      <c r="X157" s="192" t="n">
        <f aca="false" t="array" ref="X157:X157">W157+(COUNTIFS($W$120:$W157,W157)-1)*0.00001</f>
        <v>0.00037</v>
      </c>
      <c r="Y157" s="193" t="n">
        <f aca="false">LARGE($X$120:$X$169,V157)</f>
        <v>0.00012</v>
      </c>
      <c r="Z157" s="194" t="n">
        <f aca="false">IF(Y157&lt;1,0,MATCH(Y157,$X$120:$X$169,0))</f>
        <v>0</v>
      </c>
      <c r="AA157" s="195" t="n">
        <f aca="false">INDEX($B$120:$B$169,Z157,1)</f>
        <v>0</v>
      </c>
      <c r="AB157" s="200"/>
      <c r="AC157" s="197" t="n">
        <f aca="false" t="array" ref="AC157:AC157">IFERROR(AVERAGE(IF(H157:K157&gt;1,H157:K157)),0)</f>
        <v>0</v>
      </c>
      <c r="AD157" s="198" t="n">
        <f aca="false" t="array" ref="AD157:AD157">AC157+(COUNTIFS($AC$120:$AC157,AC157)-1)*0.00001</f>
        <v>0.00025</v>
      </c>
      <c r="AE157" s="199" t="n">
        <f aca="false">LARGE($AD$120:$AD$169,V157)</f>
        <v>0.00012</v>
      </c>
      <c r="AF157" s="194" t="n">
        <f aca="false">IF(AE157&lt;1,0,MATCH(AE157,$AD$120:$AD$169,0))</f>
        <v>0</v>
      </c>
      <c r="AG157" s="195" t="n">
        <f aca="false">INDEX($B$120:$B$169,AF157,1)</f>
        <v>0</v>
      </c>
      <c r="AH157" s="160"/>
    </row>
    <row r="158" customFormat="false" ht="15" hidden="false" customHeight="true" outlineLevel="0" collapsed="false">
      <c r="A158" s="53" t="n">
        <v>39</v>
      </c>
      <c r="B158" s="112" t="n">
        <f aca="false" t="array" ref="B158:B158">INDEX(CV3SF,$A158,1)</f>
        <v>0</v>
      </c>
      <c r="C158" s="182"/>
      <c r="D158" s="182"/>
      <c r="E158" s="182"/>
      <c r="F158" s="182"/>
      <c r="G158" s="183" t="n">
        <f aca="false">X158</f>
        <v>0.00038</v>
      </c>
      <c r="H158" s="182"/>
      <c r="I158" s="182"/>
      <c r="J158" s="182"/>
      <c r="K158" s="182"/>
      <c r="L158" s="183" t="n">
        <f aca="false">AD158</f>
        <v>0.00026</v>
      </c>
      <c r="M158" s="186"/>
      <c r="N158" s="187" t="n">
        <f aca="false">AA158</f>
        <v>0</v>
      </c>
      <c r="O158" s="188" t="n">
        <f aca="false">Y158</f>
        <v>0.00011</v>
      </c>
      <c r="P158" s="189" t="n">
        <f aca="false">AG158</f>
        <v>0</v>
      </c>
      <c r="Q158" s="188" t="n">
        <f aca="false">AE158</f>
        <v>0.00011</v>
      </c>
      <c r="R158" s="13"/>
      <c r="S158" s="13"/>
      <c r="T158" s="13"/>
      <c r="U158" s="13"/>
      <c r="V158" s="190" t="n">
        <f aca="false">ROWS($B$120:B158)</f>
        <v>39</v>
      </c>
      <c r="W158" s="191" t="n">
        <f aca="false" t="array" ref="W158:W158">IFERROR(AVERAGE(IF(C158:F158&gt;1,C158:F158)),0)</f>
        <v>0</v>
      </c>
      <c r="X158" s="192" t="n">
        <f aca="false" t="array" ref="X158:X158">W158+(COUNTIFS($W$120:$W158,W158)-1)*0.00001</f>
        <v>0.00038</v>
      </c>
      <c r="Y158" s="193" t="n">
        <f aca="false">LARGE($X$120:$X$169,V158)</f>
        <v>0.00011</v>
      </c>
      <c r="Z158" s="194" t="n">
        <f aca="false">IF(Y158&lt;1,0,MATCH(Y158,$X$120:$X$169,0))</f>
        <v>0</v>
      </c>
      <c r="AA158" s="195" t="n">
        <f aca="false">INDEX($B$120:$B$169,Z158,1)</f>
        <v>0</v>
      </c>
      <c r="AB158" s="200"/>
      <c r="AC158" s="197" t="n">
        <f aca="false" t="array" ref="AC158:AC158">IFERROR(AVERAGE(IF(H158:K158&gt;1,H158:K158)),0)</f>
        <v>0</v>
      </c>
      <c r="AD158" s="198" t="n">
        <f aca="false" t="array" ref="AD158:AD158">AC158+(COUNTIFS($AC$120:$AC158,AC158)-1)*0.00001</f>
        <v>0.00026</v>
      </c>
      <c r="AE158" s="199" t="n">
        <f aca="false">LARGE($AD$120:$AD$169,V158)</f>
        <v>0.00011</v>
      </c>
      <c r="AF158" s="194" t="n">
        <f aca="false">IF(AE158&lt;1,0,MATCH(AE158,$AD$120:$AD$169,0))</f>
        <v>0</v>
      </c>
      <c r="AG158" s="195" t="n">
        <f aca="false">INDEX($B$120:$B$169,AF158,1)</f>
        <v>0</v>
      </c>
      <c r="AH158" s="160"/>
    </row>
    <row r="159" customFormat="false" ht="15" hidden="false" customHeight="true" outlineLevel="0" collapsed="false">
      <c r="A159" s="53" t="n">
        <v>40</v>
      </c>
      <c r="B159" s="112" t="n">
        <f aca="false" t="array" ref="B159:B159">INDEX(CV3SF,$A159,1)</f>
        <v>0</v>
      </c>
      <c r="C159" s="182"/>
      <c r="D159" s="182"/>
      <c r="E159" s="182"/>
      <c r="F159" s="182"/>
      <c r="G159" s="183" t="n">
        <f aca="false">X159</f>
        <v>0.00039</v>
      </c>
      <c r="H159" s="182"/>
      <c r="I159" s="182"/>
      <c r="J159" s="182"/>
      <c r="K159" s="182"/>
      <c r="L159" s="183" t="n">
        <f aca="false">AD159</f>
        <v>0.00027</v>
      </c>
      <c r="M159" s="186"/>
      <c r="N159" s="187" t="n">
        <f aca="false">AA159</f>
        <v>0</v>
      </c>
      <c r="O159" s="188" t="n">
        <f aca="false">Y159</f>
        <v>0.0001</v>
      </c>
      <c r="P159" s="189" t="n">
        <f aca="false">AG159</f>
        <v>0</v>
      </c>
      <c r="Q159" s="188" t="n">
        <f aca="false">AE159</f>
        <v>0.0001</v>
      </c>
      <c r="R159" s="13"/>
      <c r="S159" s="13"/>
      <c r="T159" s="13"/>
      <c r="U159" s="13"/>
      <c r="V159" s="190" t="n">
        <f aca="false">ROWS($B$120:B159)</f>
        <v>40</v>
      </c>
      <c r="W159" s="191" t="n">
        <f aca="false" t="array" ref="W159:W159">IFERROR(AVERAGE(IF(C159:F159&gt;1,C159:F159)),0)</f>
        <v>0</v>
      </c>
      <c r="X159" s="192" t="n">
        <f aca="false" t="array" ref="X159:X159">W159+(COUNTIFS($W$120:$W159,W159)-1)*0.00001</f>
        <v>0.00039</v>
      </c>
      <c r="Y159" s="193" t="n">
        <f aca="false">LARGE($X$120:$X$169,V159)</f>
        <v>0.0001</v>
      </c>
      <c r="Z159" s="194" t="n">
        <f aca="false">IF(Y159&lt;1,0,MATCH(Y159,$X$120:$X$169,0))</f>
        <v>0</v>
      </c>
      <c r="AA159" s="195" t="n">
        <f aca="false">INDEX($B$120:$B$169,Z159,1)</f>
        <v>0</v>
      </c>
      <c r="AB159" s="200"/>
      <c r="AC159" s="197" t="n">
        <f aca="false" t="array" ref="AC159:AC159">IFERROR(AVERAGE(IF(H159:K159&gt;1,H159:K159)),0)</f>
        <v>0</v>
      </c>
      <c r="AD159" s="198" t="n">
        <f aca="false" t="array" ref="AD159:AD159">AC159+(COUNTIFS($AC$120:$AC159,AC159)-1)*0.00001</f>
        <v>0.00027</v>
      </c>
      <c r="AE159" s="199" t="n">
        <f aca="false">LARGE($AD$120:$AD$169,V159)</f>
        <v>0.0001</v>
      </c>
      <c r="AF159" s="194" t="n">
        <f aca="false">IF(AE159&lt;1,0,MATCH(AE159,$AD$120:$AD$169,0))</f>
        <v>0</v>
      </c>
      <c r="AG159" s="195" t="n">
        <f aca="false">INDEX($B$120:$B$169,AF159,1)</f>
        <v>0</v>
      </c>
      <c r="AH159" s="160"/>
    </row>
    <row r="160" customFormat="false" ht="15" hidden="false" customHeight="true" outlineLevel="0" collapsed="false">
      <c r="A160" s="53" t="n">
        <v>41</v>
      </c>
      <c r="B160" s="112" t="n">
        <f aca="false" t="array" ref="B160:B160">INDEX(CV3SF,$A160,1)</f>
        <v>0</v>
      </c>
      <c r="C160" s="182"/>
      <c r="D160" s="182"/>
      <c r="E160" s="182"/>
      <c r="F160" s="182"/>
      <c r="G160" s="183" t="n">
        <f aca="false">X160</f>
        <v>0.0004</v>
      </c>
      <c r="H160" s="182"/>
      <c r="I160" s="182"/>
      <c r="J160" s="182"/>
      <c r="K160" s="182"/>
      <c r="L160" s="183" t="n">
        <f aca="false">AD160</f>
        <v>0.00028</v>
      </c>
      <c r="M160" s="186"/>
      <c r="N160" s="187" t="n">
        <f aca="false">AA160</f>
        <v>0</v>
      </c>
      <c r="O160" s="188" t="n">
        <f aca="false">Y160</f>
        <v>9E-005</v>
      </c>
      <c r="P160" s="189" t="n">
        <f aca="false">AG160</f>
        <v>0</v>
      </c>
      <c r="Q160" s="188" t="n">
        <f aca="false">AE160</f>
        <v>9E-005</v>
      </c>
      <c r="R160" s="13"/>
      <c r="S160" s="13"/>
      <c r="T160" s="13"/>
      <c r="U160" s="13"/>
      <c r="V160" s="190" t="n">
        <f aca="false">ROWS($B$120:B160)</f>
        <v>41</v>
      </c>
      <c r="W160" s="191" t="n">
        <f aca="false" t="array" ref="W160:W160">IFERROR(AVERAGE(IF(C160:F160&gt;1,C160:F160)),0)</f>
        <v>0</v>
      </c>
      <c r="X160" s="192" t="n">
        <f aca="false" t="array" ref="X160:X160">W160+(COUNTIFS($W$120:$W160,W160)-1)*0.00001</f>
        <v>0.0004</v>
      </c>
      <c r="Y160" s="193" t="n">
        <f aca="false">LARGE($X$120:$X$169,V160)</f>
        <v>9E-005</v>
      </c>
      <c r="Z160" s="194" t="n">
        <f aca="false">IF(Y160&lt;1,0,MATCH(Y160,$X$120:$X$169,0))</f>
        <v>0</v>
      </c>
      <c r="AA160" s="195" t="n">
        <f aca="false">INDEX($B$120:$B$169,Z160,1)</f>
        <v>0</v>
      </c>
      <c r="AB160" s="200"/>
      <c r="AC160" s="197" t="n">
        <f aca="false" t="array" ref="AC160:AC160">IFERROR(AVERAGE(IF(H160:K160&gt;1,H160:K160)),0)</f>
        <v>0</v>
      </c>
      <c r="AD160" s="198" t="n">
        <f aca="false" t="array" ref="AD160:AD160">AC160+(COUNTIFS($AC$120:$AC160,AC160)-1)*0.00001</f>
        <v>0.00028</v>
      </c>
      <c r="AE160" s="199" t="n">
        <f aca="false">LARGE($AD$120:$AD$169,V160)</f>
        <v>9E-005</v>
      </c>
      <c r="AF160" s="194" t="n">
        <f aca="false">IF(AE160&lt;1,0,MATCH(AE160,$AD$120:$AD$169,0))</f>
        <v>0</v>
      </c>
      <c r="AG160" s="195" t="n">
        <f aca="false">INDEX($B$120:$B$169,AF160,1)</f>
        <v>0</v>
      </c>
      <c r="AH160" s="160"/>
    </row>
    <row r="161" customFormat="false" ht="15" hidden="false" customHeight="true" outlineLevel="0" collapsed="false">
      <c r="A161" s="53" t="n">
        <v>42</v>
      </c>
      <c r="B161" s="112" t="n">
        <f aca="false" t="array" ref="B161:B161">INDEX(CV3SF,$A161,1)</f>
        <v>0</v>
      </c>
      <c r="C161" s="182"/>
      <c r="D161" s="182"/>
      <c r="E161" s="182"/>
      <c r="F161" s="182"/>
      <c r="G161" s="183" t="n">
        <f aca="false">X161</f>
        <v>0.00041</v>
      </c>
      <c r="H161" s="182"/>
      <c r="I161" s="182"/>
      <c r="J161" s="182"/>
      <c r="K161" s="182"/>
      <c r="L161" s="183" t="n">
        <f aca="false">AD161</f>
        <v>0.00029</v>
      </c>
      <c r="M161" s="186"/>
      <c r="N161" s="187" t="n">
        <f aca="false">AA161</f>
        <v>0</v>
      </c>
      <c r="O161" s="188" t="n">
        <f aca="false">Y161</f>
        <v>8E-005</v>
      </c>
      <c r="P161" s="189" t="n">
        <f aca="false">AG161</f>
        <v>0</v>
      </c>
      <c r="Q161" s="188" t="n">
        <f aca="false">AE161</f>
        <v>8E-005</v>
      </c>
      <c r="R161" s="13"/>
      <c r="S161" s="13"/>
      <c r="T161" s="13"/>
      <c r="U161" s="13"/>
      <c r="V161" s="190" t="n">
        <f aca="false">ROWS($B$120:B161)</f>
        <v>42</v>
      </c>
      <c r="W161" s="191" t="n">
        <f aca="false" t="array" ref="W161:W161">IFERROR(AVERAGE(IF(C161:F161&gt;1,C161:F161)),0)</f>
        <v>0</v>
      </c>
      <c r="X161" s="192" t="n">
        <f aca="false" t="array" ref="X161:X161">W161+(COUNTIFS($W$120:$W161,W161)-1)*0.00001</f>
        <v>0.00041</v>
      </c>
      <c r="Y161" s="193" t="n">
        <f aca="false">LARGE($X$120:$X$169,V161)</f>
        <v>8E-005</v>
      </c>
      <c r="Z161" s="194" t="n">
        <f aca="false">IF(Y161&lt;1,0,MATCH(Y161,$X$120:$X$169,0))</f>
        <v>0</v>
      </c>
      <c r="AA161" s="195" t="n">
        <f aca="false">INDEX($B$120:$B$169,Z161,1)</f>
        <v>0</v>
      </c>
      <c r="AB161" s="200"/>
      <c r="AC161" s="197" t="n">
        <f aca="false" t="array" ref="AC161:AC161">IFERROR(AVERAGE(IF(H161:K161&gt;1,H161:K161)),0)</f>
        <v>0</v>
      </c>
      <c r="AD161" s="198" t="n">
        <f aca="false" t="array" ref="AD161:AD161">AC161+(COUNTIFS($AC$120:$AC161,AC161)-1)*0.00001</f>
        <v>0.00029</v>
      </c>
      <c r="AE161" s="199" t="n">
        <f aca="false">LARGE($AD$120:$AD$169,V161)</f>
        <v>8E-005</v>
      </c>
      <c r="AF161" s="194" t="n">
        <f aca="false">IF(AE161&lt;1,0,MATCH(AE161,$AD$120:$AD$169,0))</f>
        <v>0</v>
      </c>
      <c r="AG161" s="195" t="n">
        <f aca="false">INDEX($B$120:$B$169,AF161,1)</f>
        <v>0</v>
      </c>
      <c r="AH161" s="160"/>
    </row>
    <row r="162" customFormat="false" ht="15" hidden="false" customHeight="true" outlineLevel="0" collapsed="false">
      <c r="A162" s="53" t="n">
        <v>43</v>
      </c>
      <c r="B162" s="112" t="n">
        <f aca="false" t="array" ref="B162:B162">INDEX(CV3SF,$A162,1)</f>
        <v>0</v>
      </c>
      <c r="C162" s="182"/>
      <c r="D162" s="182"/>
      <c r="E162" s="182"/>
      <c r="F162" s="182"/>
      <c r="G162" s="183" t="n">
        <f aca="false">X162</f>
        <v>0.00042</v>
      </c>
      <c r="H162" s="182"/>
      <c r="I162" s="182"/>
      <c r="J162" s="182"/>
      <c r="K162" s="182"/>
      <c r="L162" s="183" t="n">
        <f aca="false">AD162</f>
        <v>0.0003</v>
      </c>
      <c r="M162" s="186"/>
      <c r="N162" s="187" t="n">
        <f aca="false">AA162</f>
        <v>0</v>
      </c>
      <c r="O162" s="188" t="n">
        <f aca="false">Y162</f>
        <v>7E-005</v>
      </c>
      <c r="P162" s="189" t="n">
        <f aca="false">AG162</f>
        <v>0</v>
      </c>
      <c r="Q162" s="188" t="n">
        <f aca="false">AE162</f>
        <v>7E-005</v>
      </c>
      <c r="R162" s="13"/>
      <c r="S162" s="13"/>
      <c r="T162" s="13"/>
      <c r="U162" s="13"/>
      <c r="V162" s="190" t="n">
        <f aca="false">ROWS($B$120:B162)</f>
        <v>43</v>
      </c>
      <c r="W162" s="191" t="n">
        <f aca="false" t="array" ref="W162:W162">IFERROR(AVERAGE(IF(C162:F162&gt;1,C162:F162)),0)</f>
        <v>0</v>
      </c>
      <c r="X162" s="192" t="n">
        <f aca="false" t="array" ref="X162:X162">W162+(COUNTIFS($W$120:$W162,W162)-1)*0.00001</f>
        <v>0.00042</v>
      </c>
      <c r="Y162" s="193" t="n">
        <f aca="false">LARGE($X$120:$X$169,V162)</f>
        <v>7E-005</v>
      </c>
      <c r="Z162" s="194" t="n">
        <f aca="false">IF(Y162&lt;1,0,MATCH(Y162,$X$120:$X$169,0))</f>
        <v>0</v>
      </c>
      <c r="AA162" s="195" t="n">
        <f aca="false">INDEX($B$120:$B$169,Z162,1)</f>
        <v>0</v>
      </c>
      <c r="AB162" s="200"/>
      <c r="AC162" s="197" t="n">
        <f aca="false" t="array" ref="AC162:AC162">IFERROR(AVERAGE(IF(H162:K162&gt;1,H162:K162)),0)</f>
        <v>0</v>
      </c>
      <c r="AD162" s="198" t="n">
        <f aca="false" t="array" ref="AD162:AD162">AC162+(COUNTIFS($AC$120:$AC162,AC162)-1)*0.00001</f>
        <v>0.0003</v>
      </c>
      <c r="AE162" s="199" t="n">
        <f aca="false">LARGE($AD$120:$AD$169,V162)</f>
        <v>7E-005</v>
      </c>
      <c r="AF162" s="194" t="n">
        <f aca="false">IF(AE162&lt;1,0,MATCH(AE162,$AD$120:$AD$169,0))</f>
        <v>0</v>
      </c>
      <c r="AG162" s="195" t="n">
        <f aca="false">INDEX($B$120:$B$169,AF162,1)</f>
        <v>0</v>
      </c>
      <c r="AH162" s="160"/>
    </row>
    <row r="163" customFormat="false" ht="15" hidden="false" customHeight="true" outlineLevel="0" collapsed="false">
      <c r="A163" s="53" t="n">
        <v>44</v>
      </c>
      <c r="B163" s="112" t="n">
        <f aca="false" t="array" ref="B163:B163">INDEX(CV3SF,$A163,1)</f>
        <v>0</v>
      </c>
      <c r="C163" s="182"/>
      <c r="D163" s="182"/>
      <c r="E163" s="182"/>
      <c r="F163" s="182"/>
      <c r="G163" s="183" t="n">
        <f aca="false">X163</f>
        <v>0.00043</v>
      </c>
      <c r="H163" s="182"/>
      <c r="I163" s="182"/>
      <c r="J163" s="182"/>
      <c r="K163" s="182"/>
      <c r="L163" s="183" t="n">
        <f aca="false">AD163</f>
        <v>0.00031</v>
      </c>
      <c r="M163" s="186"/>
      <c r="N163" s="187" t="n">
        <f aca="false">AA163</f>
        <v>0</v>
      </c>
      <c r="O163" s="188" t="n">
        <f aca="false">Y163</f>
        <v>6E-005</v>
      </c>
      <c r="P163" s="189" t="n">
        <f aca="false">AG163</f>
        <v>0</v>
      </c>
      <c r="Q163" s="188" t="n">
        <f aca="false">AE163</f>
        <v>6E-005</v>
      </c>
      <c r="R163" s="13"/>
      <c r="S163" s="13"/>
      <c r="T163" s="13"/>
      <c r="U163" s="13"/>
      <c r="V163" s="190" t="n">
        <f aca="false">ROWS($B$120:B163)</f>
        <v>44</v>
      </c>
      <c r="W163" s="191" t="n">
        <f aca="false" t="array" ref="W163:W163">IFERROR(AVERAGE(IF(C163:F163&gt;1,C163:F163)),0)</f>
        <v>0</v>
      </c>
      <c r="X163" s="192" t="n">
        <f aca="false" t="array" ref="X163:X163">W163+(COUNTIFS($W$120:$W163,W163)-1)*0.00001</f>
        <v>0.00043</v>
      </c>
      <c r="Y163" s="193" t="n">
        <f aca="false">LARGE($X$120:$X$169,V163)</f>
        <v>6E-005</v>
      </c>
      <c r="Z163" s="194" t="n">
        <f aca="false">IF(Y163&lt;1,0,MATCH(Y163,$X$120:$X$169,0))</f>
        <v>0</v>
      </c>
      <c r="AA163" s="195" t="n">
        <f aca="false">INDEX($B$120:$B$169,Z163,1)</f>
        <v>0</v>
      </c>
      <c r="AB163" s="200"/>
      <c r="AC163" s="197" t="n">
        <f aca="false" t="array" ref="AC163:AC163">IFERROR(AVERAGE(IF(H163:K163&gt;1,H163:K163)),0)</f>
        <v>0</v>
      </c>
      <c r="AD163" s="198" t="n">
        <f aca="false" t="array" ref="AD163:AD163">AC163+(COUNTIFS($AC$120:$AC163,AC163)-1)*0.00001</f>
        <v>0.00031</v>
      </c>
      <c r="AE163" s="199" t="n">
        <f aca="false">LARGE($AD$120:$AD$169,V163)</f>
        <v>6E-005</v>
      </c>
      <c r="AF163" s="194" t="n">
        <f aca="false">IF(AE163&lt;1,0,MATCH(AE163,$AD$120:$AD$169,0))</f>
        <v>0</v>
      </c>
      <c r="AG163" s="195" t="n">
        <f aca="false">INDEX($B$120:$B$169,AF163,1)</f>
        <v>0</v>
      </c>
      <c r="AH163" s="160"/>
    </row>
    <row r="164" customFormat="false" ht="15" hidden="false" customHeight="true" outlineLevel="0" collapsed="false">
      <c r="A164" s="53" t="n">
        <v>45</v>
      </c>
      <c r="B164" s="112" t="n">
        <f aca="false" t="array" ref="B164:B164">INDEX(CV3SF,$A164,1)</f>
        <v>0</v>
      </c>
      <c r="C164" s="182"/>
      <c r="D164" s="182"/>
      <c r="E164" s="182"/>
      <c r="F164" s="182"/>
      <c r="G164" s="183" t="n">
        <f aca="false">X164</f>
        <v>0.00044</v>
      </c>
      <c r="H164" s="182"/>
      <c r="I164" s="182"/>
      <c r="J164" s="182"/>
      <c r="K164" s="182"/>
      <c r="L164" s="183" t="n">
        <f aca="false">AD164</f>
        <v>0.00032</v>
      </c>
      <c r="M164" s="186"/>
      <c r="N164" s="187" t="n">
        <f aca="false">AA164</f>
        <v>0</v>
      </c>
      <c r="O164" s="188" t="n">
        <f aca="false">Y164</f>
        <v>5E-005</v>
      </c>
      <c r="P164" s="189" t="n">
        <f aca="false">AG164</f>
        <v>0</v>
      </c>
      <c r="Q164" s="188" t="n">
        <f aca="false">AE164</f>
        <v>5E-005</v>
      </c>
      <c r="R164" s="13"/>
      <c r="S164" s="13"/>
      <c r="T164" s="13"/>
      <c r="U164" s="13"/>
      <c r="V164" s="190" t="n">
        <f aca="false">ROWS($B$120:B164)</f>
        <v>45</v>
      </c>
      <c r="W164" s="191" t="n">
        <f aca="false" t="array" ref="W164:W164">IFERROR(AVERAGE(IF(C164:F164&gt;1,C164:F164)),0)</f>
        <v>0</v>
      </c>
      <c r="X164" s="192" t="n">
        <f aca="false" t="array" ref="X164:X164">W164+(COUNTIFS($W$120:$W164,W164)-1)*0.00001</f>
        <v>0.00044</v>
      </c>
      <c r="Y164" s="193" t="n">
        <f aca="false">LARGE($X$120:$X$169,V164)</f>
        <v>5E-005</v>
      </c>
      <c r="Z164" s="194" t="n">
        <f aca="false">IF(Y164&lt;1,0,MATCH(Y164,$X$120:$X$169,0))</f>
        <v>0</v>
      </c>
      <c r="AA164" s="195" t="n">
        <f aca="false">INDEX($B$120:$B$169,Z164,1)</f>
        <v>0</v>
      </c>
      <c r="AB164" s="200"/>
      <c r="AC164" s="197" t="n">
        <f aca="false" t="array" ref="AC164:AC164">IFERROR(AVERAGE(IF(H164:K164&gt;1,H164:K164)),0)</f>
        <v>0</v>
      </c>
      <c r="AD164" s="198" t="n">
        <f aca="false" t="array" ref="AD164:AD164">AC164+(COUNTIFS($AC$120:$AC164,AC164)-1)*0.00001</f>
        <v>0.00032</v>
      </c>
      <c r="AE164" s="199" t="n">
        <f aca="false">LARGE($AD$120:$AD$169,V164)</f>
        <v>5E-005</v>
      </c>
      <c r="AF164" s="194" t="n">
        <f aca="false">IF(AE164&lt;1,0,MATCH(AE164,$AD$120:$AD$169,0))</f>
        <v>0</v>
      </c>
      <c r="AG164" s="195" t="n">
        <f aca="false">INDEX($B$120:$B$169,AF164,1)</f>
        <v>0</v>
      </c>
      <c r="AH164" s="160"/>
    </row>
    <row r="165" customFormat="false" ht="15" hidden="false" customHeight="true" outlineLevel="0" collapsed="false">
      <c r="A165" s="53" t="n">
        <v>46</v>
      </c>
      <c r="B165" s="112" t="n">
        <f aca="false" t="array" ref="B165:B165">INDEX(CV3SF,$A165,1)</f>
        <v>0</v>
      </c>
      <c r="C165" s="182"/>
      <c r="D165" s="182"/>
      <c r="E165" s="182"/>
      <c r="F165" s="182"/>
      <c r="G165" s="183" t="n">
        <f aca="false">X165</f>
        <v>0.00045</v>
      </c>
      <c r="H165" s="182"/>
      <c r="I165" s="182"/>
      <c r="J165" s="182"/>
      <c r="K165" s="182"/>
      <c r="L165" s="183" t="n">
        <f aca="false">AD165</f>
        <v>0.00033</v>
      </c>
      <c r="M165" s="186"/>
      <c r="N165" s="187" t="n">
        <f aca="false">AA165</f>
        <v>0</v>
      </c>
      <c r="O165" s="188" t="n">
        <f aca="false">Y165</f>
        <v>4E-005</v>
      </c>
      <c r="P165" s="189" t="n">
        <f aca="false">AG165</f>
        <v>0</v>
      </c>
      <c r="Q165" s="188" t="n">
        <f aca="false">AE165</f>
        <v>4E-005</v>
      </c>
      <c r="R165" s="13"/>
      <c r="S165" s="13"/>
      <c r="T165" s="13"/>
      <c r="U165" s="13"/>
      <c r="V165" s="190" t="n">
        <f aca="false">ROWS($B$120:B165)</f>
        <v>46</v>
      </c>
      <c r="W165" s="191" t="n">
        <f aca="false" t="array" ref="W165:W165">IFERROR(AVERAGE(IF(C165:F165&gt;1,C165:F165)),0)</f>
        <v>0</v>
      </c>
      <c r="X165" s="192" t="n">
        <f aca="false" t="array" ref="X165:X165">W165+(COUNTIFS($W$120:$W165,W165)-1)*0.00001</f>
        <v>0.00045</v>
      </c>
      <c r="Y165" s="193" t="n">
        <f aca="false">LARGE($X$120:$X$169,V165)</f>
        <v>4E-005</v>
      </c>
      <c r="Z165" s="194" t="n">
        <f aca="false">IF(Y165&lt;1,0,MATCH(Y165,$X$120:$X$169,0))</f>
        <v>0</v>
      </c>
      <c r="AA165" s="195" t="n">
        <f aca="false">INDEX($B$120:$B$169,Z165,1)</f>
        <v>0</v>
      </c>
      <c r="AB165" s="200"/>
      <c r="AC165" s="197" t="n">
        <f aca="false" t="array" ref="AC165:AC165">IFERROR(AVERAGE(IF(H165:K165&gt;1,H165:K165)),0)</f>
        <v>0</v>
      </c>
      <c r="AD165" s="198" t="n">
        <f aca="false" t="array" ref="AD165:AD165">AC165+(COUNTIFS($AC$120:$AC165,AC165)-1)*0.00001</f>
        <v>0.00033</v>
      </c>
      <c r="AE165" s="199" t="n">
        <f aca="false">LARGE($AD$120:$AD$169,V165)</f>
        <v>4E-005</v>
      </c>
      <c r="AF165" s="194" t="n">
        <f aca="false">IF(AE165&lt;1,0,MATCH(AE165,$AD$120:$AD$169,0))</f>
        <v>0</v>
      </c>
      <c r="AG165" s="195" t="n">
        <f aca="false">INDEX($B$120:$B$169,AF165,1)</f>
        <v>0</v>
      </c>
      <c r="AH165" s="160"/>
    </row>
    <row r="166" customFormat="false" ht="15" hidden="false" customHeight="true" outlineLevel="0" collapsed="false">
      <c r="A166" s="53" t="n">
        <v>47</v>
      </c>
      <c r="B166" s="112" t="n">
        <f aca="false" t="array" ref="B166:B166">INDEX(CV3SF,$A166,1)</f>
        <v>0</v>
      </c>
      <c r="C166" s="182"/>
      <c r="D166" s="182"/>
      <c r="E166" s="182"/>
      <c r="F166" s="182"/>
      <c r="G166" s="183" t="n">
        <f aca="false">X166</f>
        <v>0.00046</v>
      </c>
      <c r="H166" s="182"/>
      <c r="I166" s="182"/>
      <c r="J166" s="182"/>
      <c r="K166" s="182"/>
      <c r="L166" s="183" t="n">
        <f aca="false">AD166</f>
        <v>0.00034</v>
      </c>
      <c r="M166" s="186"/>
      <c r="N166" s="187" t="n">
        <f aca="false">AA166</f>
        <v>0</v>
      </c>
      <c r="O166" s="188" t="n">
        <f aca="false">Y166</f>
        <v>3E-005</v>
      </c>
      <c r="P166" s="189" t="n">
        <f aca="false">AG166</f>
        <v>0</v>
      </c>
      <c r="Q166" s="188" t="n">
        <f aca="false">AE166</f>
        <v>3E-005</v>
      </c>
      <c r="R166" s="13"/>
      <c r="S166" s="13"/>
      <c r="T166" s="13"/>
      <c r="U166" s="13"/>
      <c r="V166" s="190" t="n">
        <f aca="false">ROWS($B$120:B166)</f>
        <v>47</v>
      </c>
      <c r="W166" s="191" t="n">
        <f aca="false" t="array" ref="W166:W166">IFERROR(AVERAGE(IF(C166:F166&gt;1,C166:F166)),0)</f>
        <v>0</v>
      </c>
      <c r="X166" s="192" t="n">
        <f aca="false" t="array" ref="X166:X166">W166+(COUNTIFS($W$120:$W166,W166)-1)*0.00001</f>
        <v>0.00046</v>
      </c>
      <c r="Y166" s="193" t="n">
        <f aca="false">LARGE($X$120:$X$169,V166)</f>
        <v>3E-005</v>
      </c>
      <c r="Z166" s="194" t="n">
        <f aca="false">IF(Y166&lt;1,0,MATCH(Y166,$X$120:$X$169,0))</f>
        <v>0</v>
      </c>
      <c r="AA166" s="195" t="n">
        <f aca="false">INDEX($B$120:$B$169,Z166,1)</f>
        <v>0</v>
      </c>
      <c r="AB166" s="200"/>
      <c r="AC166" s="197" t="n">
        <f aca="false" t="array" ref="AC166:AC166">IFERROR(AVERAGE(IF(H166:K166&gt;1,H166:K166)),0)</f>
        <v>0</v>
      </c>
      <c r="AD166" s="198" t="n">
        <f aca="false" t="array" ref="AD166:AD166">AC166+(COUNTIFS($AC$120:$AC166,AC166)-1)*0.00001</f>
        <v>0.00034</v>
      </c>
      <c r="AE166" s="199" t="n">
        <f aca="false">LARGE($AD$120:$AD$169,V166)</f>
        <v>3E-005</v>
      </c>
      <c r="AF166" s="194" t="n">
        <f aca="false">IF(AE166&lt;1,0,MATCH(AE166,$AD$120:$AD$169,0))</f>
        <v>0</v>
      </c>
      <c r="AG166" s="195" t="n">
        <f aca="false">INDEX($B$120:$B$169,AF166,1)</f>
        <v>0</v>
      </c>
      <c r="AH166" s="160"/>
    </row>
    <row r="167" customFormat="false" ht="15" hidden="false" customHeight="true" outlineLevel="0" collapsed="false">
      <c r="A167" s="53" t="n">
        <v>48</v>
      </c>
      <c r="B167" s="112" t="n">
        <f aca="false" t="array" ref="B167:B167">INDEX(CV3SF,$A167,1)</f>
        <v>0</v>
      </c>
      <c r="C167" s="182"/>
      <c r="D167" s="182"/>
      <c r="E167" s="182"/>
      <c r="F167" s="182"/>
      <c r="G167" s="183" t="n">
        <f aca="false">X167</f>
        <v>0.00047</v>
      </c>
      <c r="H167" s="182"/>
      <c r="I167" s="182"/>
      <c r="J167" s="182"/>
      <c r="K167" s="182"/>
      <c r="L167" s="183" t="n">
        <f aca="false">AD167</f>
        <v>0.00035</v>
      </c>
      <c r="M167" s="186"/>
      <c r="N167" s="187" t="n">
        <f aca="false">AA167</f>
        <v>0</v>
      </c>
      <c r="O167" s="188" t="n">
        <f aca="false">Y167</f>
        <v>2E-005</v>
      </c>
      <c r="P167" s="189" t="n">
        <f aca="false">AG167</f>
        <v>0</v>
      </c>
      <c r="Q167" s="188" t="n">
        <f aca="false">AE167</f>
        <v>2E-005</v>
      </c>
      <c r="R167" s="13"/>
      <c r="S167" s="13"/>
      <c r="T167" s="13"/>
      <c r="U167" s="13"/>
      <c r="V167" s="190" t="n">
        <f aca="false">ROWS($B$120:B167)</f>
        <v>48</v>
      </c>
      <c r="W167" s="191" t="n">
        <f aca="false" t="array" ref="W167:W167">IFERROR(AVERAGE(IF(C167:F167&gt;1,C167:F167)),0)</f>
        <v>0</v>
      </c>
      <c r="X167" s="192" t="n">
        <f aca="false" t="array" ref="X167:X167">W167+(COUNTIFS($W$120:$W167,W167)-1)*0.00001</f>
        <v>0.00047</v>
      </c>
      <c r="Y167" s="193" t="n">
        <f aca="false">LARGE($X$120:$X$169,V167)</f>
        <v>2E-005</v>
      </c>
      <c r="Z167" s="194" t="n">
        <f aca="false">IF(Y167&lt;1,0,MATCH(Y167,$X$120:$X$169,0))</f>
        <v>0</v>
      </c>
      <c r="AA167" s="195" t="n">
        <f aca="false">INDEX($B$120:$B$169,Z167,1)</f>
        <v>0</v>
      </c>
      <c r="AB167" s="200"/>
      <c r="AC167" s="197" t="n">
        <f aca="false" t="array" ref="AC167:AC167">IFERROR(AVERAGE(IF(H167:K167&gt;1,H167:K167)),0)</f>
        <v>0</v>
      </c>
      <c r="AD167" s="198" t="n">
        <f aca="false" t="array" ref="AD167:AD167">AC167+(COUNTIFS($AC$120:$AC167,AC167)-1)*0.00001</f>
        <v>0.00035</v>
      </c>
      <c r="AE167" s="199" t="n">
        <f aca="false">LARGE($AD$120:$AD$169,V167)</f>
        <v>2E-005</v>
      </c>
      <c r="AF167" s="194" t="n">
        <f aca="false">IF(AE167&lt;1,0,MATCH(AE167,$AD$120:$AD$169,0))</f>
        <v>0</v>
      </c>
      <c r="AG167" s="195" t="n">
        <f aca="false">INDEX($B$120:$B$169,AF167,1)</f>
        <v>0</v>
      </c>
      <c r="AH167" s="160"/>
    </row>
    <row r="168" customFormat="false" ht="15" hidden="false" customHeight="true" outlineLevel="0" collapsed="false">
      <c r="A168" s="53" t="n">
        <v>49</v>
      </c>
      <c r="B168" s="112" t="n">
        <f aca="false" t="array" ref="B168:B168">INDEX(CV3SF,$A168,1)</f>
        <v>0</v>
      </c>
      <c r="C168" s="182"/>
      <c r="D168" s="182"/>
      <c r="E168" s="182"/>
      <c r="F168" s="182"/>
      <c r="G168" s="183" t="n">
        <f aca="false">X168</f>
        <v>0.00048</v>
      </c>
      <c r="H168" s="182"/>
      <c r="I168" s="182"/>
      <c r="J168" s="182"/>
      <c r="K168" s="182"/>
      <c r="L168" s="183" t="n">
        <f aca="false">AD168</f>
        <v>0.00036</v>
      </c>
      <c r="M168" s="186"/>
      <c r="N168" s="187" t="n">
        <f aca="false">AA168</f>
        <v>0</v>
      </c>
      <c r="O168" s="188" t="n">
        <f aca="false">Y168</f>
        <v>1E-005</v>
      </c>
      <c r="P168" s="189" t="n">
        <f aca="false">AG168</f>
        <v>0</v>
      </c>
      <c r="Q168" s="188" t="n">
        <f aca="false">AE168</f>
        <v>1E-005</v>
      </c>
      <c r="R168" s="13"/>
      <c r="S168" s="13"/>
      <c r="T168" s="13"/>
      <c r="U168" s="13"/>
      <c r="V168" s="190" t="n">
        <f aca="false">ROWS($B$120:B168)</f>
        <v>49</v>
      </c>
      <c r="W168" s="191" t="n">
        <f aca="false" t="array" ref="W168:W168">IFERROR(AVERAGE(IF(C168:F168&gt;1,C168:F168)),0)</f>
        <v>0</v>
      </c>
      <c r="X168" s="192" t="n">
        <f aca="false" t="array" ref="X168:X168">W168+(COUNTIFS($W$120:$W168,W168)-1)*0.00001</f>
        <v>0.00048</v>
      </c>
      <c r="Y168" s="193" t="n">
        <f aca="false">LARGE($X$120:$X$169,V168)</f>
        <v>1E-005</v>
      </c>
      <c r="Z168" s="194" t="n">
        <f aca="false">IF(Y168&lt;1,0,MATCH(Y168,$X$120:$X$169,0))</f>
        <v>0</v>
      </c>
      <c r="AA168" s="195" t="n">
        <f aca="false">INDEX($B$120:$B$169,Z168,1)</f>
        <v>0</v>
      </c>
      <c r="AB168" s="200"/>
      <c r="AC168" s="197" t="n">
        <f aca="false" t="array" ref="AC168:AC168">IFERROR(AVERAGE(IF(H168:K168&gt;1,H168:K168)),0)</f>
        <v>0</v>
      </c>
      <c r="AD168" s="198" t="n">
        <f aca="false" t="array" ref="AD168:AD168">AC168+(COUNTIFS($AC$120:$AC168,AC168)-1)*0.00001</f>
        <v>0.00036</v>
      </c>
      <c r="AE168" s="199" t="n">
        <f aca="false">LARGE($AD$120:$AD$169,V168)</f>
        <v>1E-005</v>
      </c>
      <c r="AF168" s="194" t="n">
        <f aca="false">IF(AE168&lt;1,0,MATCH(AE168,$AD$120:$AD$169,0))</f>
        <v>0</v>
      </c>
      <c r="AG168" s="195" t="n">
        <f aca="false">INDEX($B$120:$B$169,AF168,1)</f>
        <v>0</v>
      </c>
      <c r="AH168" s="160"/>
    </row>
    <row r="169" customFormat="false" ht="15" hidden="false" customHeight="true" outlineLevel="0" collapsed="false">
      <c r="A169" s="53" t="n">
        <v>50</v>
      </c>
      <c r="B169" s="112" t="n">
        <f aca="false" t="array" ref="B169:B169">INDEX(CV3SF,$A169,1)</f>
        <v>0</v>
      </c>
      <c r="C169" s="182"/>
      <c r="D169" s="182"/>
      <c r="E169" s="182"/>
      <c r="F169" s="182"/>
      <c r="G169" s="183" t="n">
        <f aca="false">X169</f>
        <v>0.00049</v>
      </c>
      <c r="H169" s="182"/>
      <c r="I169" s="182"/>
      <c r="J169" s="182"/>
      <c r="K169" s="182"/>
      <c r="L169" s="183" t="n">
        <f aca="false">AD169</f>
        <v>0.00037</v>
      </c>
      <c r="M169" s="186"/>
      <c r="N169" s="187" t="n">
        <f aca="false">AA169</f>
        <v>0</v>
      </c>
      <c r="O169" s="188" t="n">
        <f aca="false">Y169</f>
        <v>0</v>
      </c>
      <c r="P169" s="189" t="n">
        <f aca="false">AG169</f>
        <v>0</v>
      </c>
      <c r="Q169" s="188" t="n">
        <f aca="false">AE169</f>
        <v>0</v>
      </c>
      <c r="R169" s="13"/>
      <c r="S169" s="13"/>
      <c r="T169" s="13"/>
      <c r="U169" s="13"/>
      <c r="V169" s="190" t="n">
        <f aca="false">ROWS($B$120:B169)</f>
        <v>50</v>
      </c>
      <c r="W169" s="191" t="n">
        <f aca="false" t="array" ref="W169:W169">IFERROR(AVERAGE(IF(C169:F169&gt;1,C169:F169)),0)</f>
        <v>0</v>
      </c>
      <c r="X169" s="192" t="n">
        <f aca="false" t="array" ref="X169:X169">W169+(COUNTIFS($W$120:$W169,W169)-1)*0.00001</f>
        <v>0.00049</v>
      </c>
      <c r="Y169" s="193" t="n">
        <f aca="false">LARGE($X$120:$X$169,V169)</f>
        <v>0</v>
      </c>
      <c r="Z169" s="194" t="n">
        <f aca="false">IF(Y169&lt;1,0,MATCH(Y169,$X$120:$X$169,0))</f>
        <v>0</v>
      </c>
      <c r="AA169" s="195" t="n">
        <f aca="false">INDEX($B$120:$B$169,Z169,1)</f>
        <v>0</v>
      </c>
      <c r="AB169" s="200"/>
      <c r="AC169" s="197" t="n">
        <f aca="false" t="array" ref="AC169:AC169">IFERROR(AVERAGE(IF(H169:K169&gt;1,H169:K169)),0)</f>
        <v>0</v>
      </c>
      <c r="AD169" s="198" t="n">
        <f aca="false" t="array" ref="AD169:AD169">AC169+(COUNTIFS($AC$120:$AC169,AC169)-1)*0.00001</f>
        <v>0.00037</v>
      </c>
      <c r="AE169" s="199" t="n">
        <f aca="false">LARGE($AD$120:$AD$169,V169)</f>
        <v>0</v>
      </c>
      <c r="AF169" s="194" t="n">
        <f aca="false">IF(AE169&lt;1,0,MATCH(AE169,$AD$120:$AD$169,0))</f>
        <v>0</v>
      </c>
      <c r="AG169" s="195" t="n">
        <f aca="false">INDEX($B$120:$B$169,AF169,1)</f>
        <v>0</v>
      </c>
      <c r="AH169" s="160"/>
    </row>
    <row r="170" customFormat="false" ht="15" hidden="false" customHeight="true" outlineLevel="0" collapsed="false">
      <c r="A170" s="2"/>
      <c r="B170" s="2"/>
      <c r="C170" s="186"/>
      <c r="D170" s="186"/>
      <c r="E170" s="186"/>
      <c r="F170" s="70"/>
      <c r="G170" s="158"/>
      <c r="H170" s="70"/>
      <c r="I170" s="70"/>
      <c r="J170" s="70"/>
      <c r="K170" s="70"/>
      <c r="L170" s="158"/>
      <c r="M170" s="2"/>
      <c r="N170" s="205" t="s">
        <v>276</v>
      </c>
      <c r="O170" s="206" t="str">
        <f aca="false">'ANVA-MDS'!H124</f>
        <v>ns</v>
      </c>
      <c r="P170" s="205" t="s">
        <v>276</v>
      </c>
      <c r="Q170" s="206" t="str">
        <f aca="false">'ANVA-MDS'!BT124</f>
        <v>***</v>
      </c>
      <c r="R170" s="160"/>
      <c r="S170" s="160"/>
      <c r="T170" s="160"/>
      <c r="U170" s="160"/>
      <c r="V170" s="200"/>
      <c r="W170" s="200"/>
      <c r="X170" s="200"/>
      <c r="Y170" s="200"/>
      <c r="Z170" s="200"/>
      <c r="AA170" s="200"/>
      <c r="AB170" s="200"/>
      <c r="AC170" s="200"/>
      <c r="AD170" s="200"/>
      <c r="AE170" s="200"/>
      <c r="AF170" s="200"/>
      <c r="AG170" s="200"/>
      <c r="AH170" s="160"/>
    </row>
    <row r="171" customFormat="false" ht="15" hidden="false" customHeight="true" outlineLevel="0" collapsed="false">
      <c r="A171" s="2"/>
      <c r="B171" s="2"/>
      <c r="C171" s="186"/>
      <c r="D171" s="186"/>
      <c r="E171" s="186"/>
      <c r="F171" s="70"/>
      <c r="G171" s="158"/>
      <c r="H171" s="70"/>
      <c r="I171" s="70"/>
      <c r="J171" s="70"/>
      <c r="K171" s="70"/>
      <c r="L171" s="158"/>
      <c r="M171" s="2"/>
      <c r="N171" s="205" t="s">
        <v>277</v>
      </c>
      <c r="O171" s="210" t="str">
        <f aca="false">'ANVA-MDS'!B131</f>
        <v>sd</v>
      </c>
      <c r="P171" s="205" t="s">
        <v>277</v>
      </c>
      <c r="Q171" s="210" t="n">
        <f aca="false">'ANVA-MDS'!BN131</f>
        <v>0.171997278482553</v>
      </c>
      <c r="R171" s="160"/>
      <c r="S171" s="160"/>
      <c r="T171" s="160"/>
      <c r="U171" s="160"/>
      <c r="V171" s="200"/>
      <c r="W171" s="200"/>
      <c r="X171" s="200"/>
      <c r="Y171" s="200"/>
      <c r="Z171" s="200"/>
      <c r="AA171" s="200"/>
      <c r="AB171" s="200"/>
      <c r="AC171" s="200"/>
      <c r="AD171" s="200"/>
      <c r="AE171" s="200"/>
      <c r="AF171" s="200"/>
      <c r="AG171" s="200"/>
      <c r="AH171" s="160"/>
    </row>
    <row r="172" customFormat="false" ht="15" hidden="false" customHeight="true" outlineLevel="0" collapsed="false">
      <c r="A172" s="2"/>
      <c r="B172" s="2"/>
      <c r="C172" s="3"/>
      <c r="D172" s="3"/>
      <c r="E172" s="3"/>
      <c r="F172" s="70"/>
      <c r="G172" s="158"/>
      <c r="H172" s="3"/>
      <c r="I172" s="3"/>
      <c r="J172" s="3"/>
      <c r="K172" s="3"/>
      <c r="L172" s="159"/>
      <c r="M172" s="2"/>
      <c r="N172" s="13"/>
      <c r="O172" s="219"/>
      <c r="P172" s="13"/>
      <c r="Q172" s="219"/>
      <c r="R172" s="13"/>
      <c r="S172" s="13"/>
      <c r="T172" s="13"/>
      <c r="U172" s="13"/>
      <c r="V172" s="196"/>
      <c r="W172" s="196"/>
      <c r="X172" s="196"/>
      <c r="Y172" s="196"/>
      <c r="Z172" s="196"/>
      <c r="AA172" s="196"/>
      <c r="AB172" s="196"/>
      <c r="AC172" s="196"/>
      <c r="AD172" s="196"/>
      <c r="AE172" s="196"/>
      <c r="AF172" s="196"/>
      <c r="AG172" s="196"/>
      <c r="AH172" s="13"/>
    </row>
    <row r="173" customFormat="false" ht="15" hidden="false" customHeight="true" outlineLevel="0" collapsed="false">
      <c r="A173" s="2"/>
      <c r="B173" s="2"/>
      <c r="C173" s="70"/>
      <c r="D173" s="70"/>
      <c r="E173" s="70"/>
      <c r="F173" s="70"/>
      <c r="G173" s="158"/>
      <c r="H173" s="70"/>
      <c r="I173" s="70"/>
      <c r="J173" s="70"/>
      <c r="K173" s="70"/>
      <c r="L173" s="158"/>
      <c r="M173" s="2"/>
      <c r="N173" s="162" t="s">
        <v>269</v>
      </c>
      <c r="O173" s="161"/>
      <c r="P173" s="160"/>
      <c r="Q173" s="219"/>
      <c r="R173" s="13"/>
      <c r="S173" s="13"/>
      <c r="T173" s="13"/>
      <c r="U173" s="13"/>
      <c r="V173" s="196"/>
      <c r="W173" s="196"/>
      <c r="X173" s="196"/>
      <c r="Y173" s="196"/>
      <c r="Z173" s="196"/>
      <c r="AA173" s="196"/>
      <c r="AB173" s="196"/>
      <c r="AC173" s="196"/>
      <c r="AD173" s="196"/>
      <c r="AE173" s="196"/>
      <c r="AF173" s="196"/>
      <c r="AG173" s="196"/>
      <c r="AH173" s="13"/>
    </row>
    <row r="174" customFormat="false" ht="15" hidden="false" customHeight="true" outlineLevel="0" collapsed="false">
      <c r="A174" s="2"/>
      <c r="B174" s="2"/>
      <c r="C174" s="95" t="str">
        <f aca="false">Fechas!$C$169</f>
        <v>4º ÉPOCA: CICLOS CORTOS SIN FUNGICIDA</v>
      </c>
      <c r="D174" s="96"/>
      <c r="E174" s="96"/>
      <c r="F174" s="96"/>
      <c r="G174" s="98"/>
      <c r="H174" s="99" t="str">
        <f aca="false">Fechas!$K$169</f>
        <v>4º ÉPOCA: CICLOS CORTOS CON FUNGICIDA</v>
      </c>
      <c r="I174" s="100"/>
      <c r="J174" s="100"/>
      <c r="K174" s="100"/>
      <c r="L174" s="102"/>
      <c r="M174" s="2"/>
      <c r="N174" s="225" t="str">
        <f aca="false">C174</f>
        <v>4º ÉPOCA: CICLOS CORTOS SIN FUNGICIDA</v>
      </c>
      <c r="O174" s="226"/>
      <c r="P174" s="227" t="str">
        <f aca="false">H174</f>
        <v>4º ÉPOCA: CICLOS CORTOS CON FUNGICIDA</v>
      </c>
      <c r="Q174" s="228"/>
      <c r="R174" s="13"/>
      <c r="S174" s="13"/>
      <c r="T174" s="13"/>
      <c r="U174" s="13"/>
      <c r="V174" s="196"/>
      <c r="W174" s="196"/>
      <c r="X174" s="196"/>
      <c r="Y174" s="196"/>
      <c r="Z174" s="196"/>
      <c r="AA174" s="196"/>
      <c r="AB174" s="196"/>
      <c r="AC174" s="196"/>
      <c r="AD174" s="196"/>
      <c r="AE174" s="196"/>
      <c r="AF174" s="196"/>
      <c r="AG174" s="196"/>
      <c r="AH174" s="13"/>
    </row>
    <row r="175" customFormat="false" ht="15" hidden="false" customHeight="true" outlineLevel="0" collapsed="false">
      <c r="A175" s="2"/>
      <c r="B175" s="167"/>
      <c r="C175" s="168" t="s">
        <v>270</v>
      </c>
      <c r="D175" s="169"/>
      <c r="E175" s="170"/>
      <c r="F175" s="170"/>
      <c r="G175" s="171"/>
      <c r="H175" s="172" t="s">
        <v>270</v>
      </c>
      <c r="I175" s="170"/>
      <c r="J175" s="170"/>
      <c r="K175" s="170"/>
      <c r="L175" s="173"/>
      <c r="M175" s="2"/>
      <c r="N175" s="174" t="s">
        <v>270</v>
      </c>
      <c r="O175" s="160"/>
      <c r="P175" s="175" t="s">
        <v>270</v>
      </c>
      <c r="Q175" s="176"/>
      <c r="R175" s="13"/>
      <c r="S175" s="13"/>
      <c r="T175" s="13"/>
      <c r="U175" s="13"/>
      <c r="V175" s="196"/>
      <c r="W175" s="196"/>
      <c r="X175" s="196"/>
      <c r="Y175" s="196"/>
      <c r="Z175" s="196"/>
      <c r="AA175" s="196"/>
      <c r="AB175" s="196"/>
      <c r="AC175" s="196"/>
      <c r="AD175" s="196"/>
      <c r="AE175" s="196"/>
      <c r="AF175" s="196"/>
      <c r="AG175" s="196"/>
      <c r="AH175" s="13"/>
    </row>
    <row r="176" customFormat="false" ht="15" hidden="false" customHeight="true" outlineLevel="0" collapsed="false">
      <c r="A176" s="2"/>
      <c r="B176" s="111" t="s">
        <v>130</v>
      </c>
      <c r="C176" s="177" t="s">
        <v>271</v>
      </c>
      <c r="D176" s="177" t="s">
        <v>272</v>
      </c>
      <c r="E176" s="177" t="s">
        <v>273</v>
      </c>
      <c r="F176" s="177" t="s">
        <v>274</v>
      </c>
      <c r="G176" s="178" t="s">
        <v>275</v>
      </c>
      <c r="H176" s="229" t="s">
        <v>271</v>
      </c>
      <c r="I176" s="229" t="s">
        <v>272</v>
      </c>
      <c r="J176" s="229" t="s">
        <v>273</v>
      </c>
      <c r="K176" s="177" t="s">
        <v>274</v>
      </c>
      <c r="L176" s="178" t="s">
        <v>275</v>
      </c>
      <c r="M176" s="2"/>
      <c r="N176" s="179" t="s">
        <v>130</v>
      </c>
      <c r="O176" s="180" t="s">
        <v>275</v>
      </c>
      <c r="P176" s="179" t="s">
        <v>130</v>
      </c>
      <c r="Q176" s="180" t="s">
        <v>275</v>
      </c>
      <c r="R176" s="13"/>
      <c r="S176" s="13"/>
      <c r="T176" s="13"/>
      <c r="U176" s="13"/>
      <c r="V176" s="196"/>
      <c r="W176" s="196"/>
      <c r="X176" s="196"/>
      <c r="Y176" s="196"/>
      <c r="Z176" s="196"/>
      <c r="AA176" s="196"/>
      <c r="AB176" s="196"/>
      <c r="AC176" s="196"/>
      <c r="AD176" s="196"/>
      <c r="AE176" s="196"/>
      <c r="AF176" s="196"/>
      <c r="AG176" s="196"/>
      <c r="AH176" s="13"/>
    </row>
    <row r="177" customFormat="false" ht="15" hidden="false" customHeight="true" outlineLevel="0" collapsed="false">
      <c r="A177" s="53" t="n">
        <v>1</v>
      </c>
      <c r="B177" s="112" t="str">
        <f aca="false" t="array" ref="B177:B177">INDEX(CV4SF,$A177,1)</f>
        <v>ACA 460</v>
      </c>
      <c r="C177" s="230"/>
      <c r="D177" s="230"/>
      <c r="E177" s="230"/>
      <c r="F177" s="182"/>
      <c r="G177" s="231" t="n">
        <f aca="false">X177</f>
        <v>0</v>
      </c>
      <c r="H177" s="232" t="n">
        <v>2177.36842105263</v>
      </c>
      <c r="I177" s="232" t="n">
        <v>1889.49707602339</v>
      </c>
      <c r="J177" s="232" t="n">
        <v>2385.33333333333</v>
      </c>
      <c r="K177" s="233"/>
      <c r="L177" s="183" t="n">
        <f aca="false">AD177</f>
        <v>2150.73294346979</v>
      </c>
      <c r="M177" s="186"/>
      <c r="N177" s="187" t="str">
        <f aca="false">AA177</f>
        <v>ACA 460</v>
      </c>
      <c r="O177" s="188" t="n">
        <f aca="false">Y177</f>
        <v>0.00049</v>
      </c>
      <c r="P177" s="189" t="str">
        <f aca="false">AG177</f>
        <v>MS INTA 817</v>
      </c>
      <c r="Q177" s="188" t="n">
        <f aca="false">AE177</f>
        <v>3929.86549707602</v>
      </c>
      <c r="R177" s="13"/>
      <c r="S177" s="13"/>
      <c r="T177" s="13"/>
      <c r="U177" s="13"/>
      <c r="V177" s="190" t="n">
        <f aca="false">ROWS($B$177:B177)</f>
        <v>1</v>
      </c>
      <c r="W177" s="191" t="n">
        <f aca="false" t="array" ref="W177:W177">IFERROR(AVERAGE(IF(C177:F177&gt;1,C177:F177)),0)</f>
        <v>0</v>
      </c>
      <c r="X177" s="192" t="n">
        <f aca="false" t="array" ref="X177:X177">W177+(COUNTIFS($W$177:$W177,W177)-1)*0.00001</f>
        <v>0</v>
      </c>
      <c r="Y177" s="193" t="n">
        <f aca="false">LARGE($X$177:$X$226,V177)</f>
        <v>0.00049</v>
      </c>
      <c r="Z177" s="194" t="n">
        <f aca="false">IF(Y177&lt;1,0,MATCH(Y177,$X$177:$X$226,0))</f>
        <v>0</v>
      </c>
      <c r="AA177" s="195" t="str">
        <f aca="false">INDEX($B$177:$B$226,Z177,1)</f>
        <v>ACA 460</v>
      </c>
      <c r="AB177" s="196"/>
      <c r="AC177" s="197" t="n">
        <f aca="false" t="array" ref="AC177:AC177">IFERROR(AVERAGE(IF(H177:K177&gt;1,H177:K177)),0)</f>
        <v>2150.73294346979</v>
      </c>
      <c r="AD177" s="198" t="n">
        <f aca="false" t="array" ref="AD177:AD177">AC177+(COUNTIFS($AC$177:$AC177,AC177)-1)*0.00001</f>
        <v>2150.73294346979</v>
      </c>
      <c r="AE177" s="199" t="n">
        <f aca="false">LARGE($AD$177:$AD$226,V177)</f>
        <v>3929.86549707602</v>
      </c>
      <c r="AF177" s="194" t="n">
        <f aca="false">IF(AE177&lt;1,0,MATCH(AE177,$AD$177:$AD$226,0))</f>
        <v>26</v>
      </c>
      <c r="AG177" s="195" t="str">
        <f aca="false">INDEX($B$177:$B$226,AF177,1)</f>
        <v>MS INTA 817</v>
      </c>
      <c r="AH177" s="13"/>
    </row>
    <row r="178" customFormat="false" ht="15" hidden="false" customHeight="true" outlineLevel="0" collapsed="false">
      <c r="A178" s="53" t="n">
        <v>2</v>
      </c>
      <c r="B178" s="112" t="str">
        <f aca="false" t="array" ref="B178:B178">INDEX(CV4SF,$A178,1)</f>
        <v>ACA 915</v>
      </c>
      <c r="C178" s="230"/>
      <c r="D178" s="230"/>
      <c r="E178" s="230"/>
      <c r="F178" s="182"/>
      <c r="G178" s="231" t="n">
        <f aca="false">X178</f>
        <v>1E-005</v>
      </c>
      <c r="H178" s="232" t="n">
        <v>2374.98245614035</v>
      </c>
      <c r="I178" s="232" t="n">
        <v>2796.94736842105</v>
      </c>
      <c r="J178" s="232" t="n">
        <v>2099.84795321637</v>
      </c>
      <c r="K178" s="233"/>
      <c r="L178" s="183" t="n">
        <f aca="false">AD178</f>
        <v>2423.92592592593</v>
      </c>
      <c r="M178" s="186"/>
      <c r="N178" s="187" t="str">
        <f aca="false">AA178</f>
        <v>ACA 915</v>
      </c>
      <c r="O178" s="188" t="n">
        <f aca="false">Y178</f>
        <v>0.00048</v>
      </c>
      <c r="P178" s="189" t="str">
        <f aca="false">AG178</f>
        <v>Biointa 1006</v>
      </c>
      <c r="Q178" s="188" t="n">
        <f aca="false">AE178</f>
        <v>3859.17153996101</v>
      </c>
      <c r="R178" s="13"/>
      <c r="S178" s="13"/>
      <c r="T178" s="13"/>
      <c r="U178" s="13"/>
      <c r="V178" s="190" t="n">
        <f aca="false">ROWS($B$177:B178)</f>
        <v>2</v>
      </c>
      <c r="W178" s="191" t="n">
        <f aca="false" t="array" ref="W178:W178">IFERROR(AVERAGE(IF(C178:F178&gt;1,C178:F178)),0)</f>
        <v>0</v>
      </c>
      <c r="X178" s="192" t="n">
        <f aca="false" t="array" ref="X178:X178">W178+(COUNTIFS($W$177:$W178,W178)-1)*0.00001</f>
        <v>1E-005</v>
      </c>
      <c r="Y178" s="193" t="n">
        <f aca="false">LARGE($X$177:$X$226,V178)</f>
        <v>0.00048</v>
      </c>
      <c r="Z178" s="194" t="n">
        <f aca="false">IF(Y178&lt;1,0,MATCH(Y178,$X$177:$X$226,0))</f>
        <v>0</v>
      </c>
      <c r="AA178" s="195" t="str">
        <f aca="false">INDEX($B$177:$B$226,Z178,1)</f>
        <v>ACA 915</v>
      </c>
      <c r="AB178" s="196"/>
      <c r="AC178" s="197" t="n">
        <f aca="false" t="array" ref="AC178:AC178">IFERROR(AVERAGE(IF(H178:K178&gt;1,H178:K178)),0)</f>
        <v>2423.92592592593</v>
      </c>
      <c r="AD178" s="198" t="n">
        <f aca="false" t="array" ref="AD178:AD178">AC178+(COUNTIFS($AC$177:$AC178,AC178)-1)*0.00001</f>
        <v>2423.92592592593</v>
      </c>
      <c r="AE178" s="199" t="n">
        <f aca="false">LARGE($AD$177:$AD$226,V178)</f>
        <v>3859.17153996101</v>
      </c>
      <c r="AF178" s="194" t="n">
        <f aca="false">IF(AE178&lt;1,0,MATCH(AE178,$AD$177:$AD$226,0))</f>
        <v>9</v>
      </c>
      <c r="AG178" s="195" t="str">
        <f aca="false">INDEX($B$177:$B$226,AF178,1)</f>
        <v>Biointa 1006</v>
      </c>
      <c r="AH178" s="13"/>
    </row>
    <row r="179" customFormat="false" ht="15" hidden="false" customHeight="true" outlineLevel="0" collapsed="false">
      <c r="A179" s="53" t="n">
        <v>3</v>
      </c>
      <c r="B179" s="112" t="str">
        <f aca="false" t="array" ref="B179:B179">INDEX(CV4SF,$A179,1)</f>
        <v>ACA 916</v>
      </c>
      <c r="C179" s="230"/>
      <c r="D179" s="230"/>
      <c r="E179" s="230"/>
      <c r="F179" s="182"/>
      <c r="G179" s="231" t="n">
        <f aca="false">X179</f>
        <v>2E-005</v>
      </c>
      <c r="H179" s="232" t="n">
        <v>2109.91228070175</v>
      </c>
      <c r="I179" s="232" t="n">
        <v>2452.8947368421</v>
      </c>
      <c r="J179" s="232" t="n">
        <v>2731.50877192982</v>
      </c>
      <c r="K179" s="233"/>
      <c r="L179" s="183" t="n">
        <f aca="false">AD179</f>
        <v>2431.43859649123</v>
      </c>
      <c r="M179" s="186"/>
      <c r="N179" s="187" t="str">
        <f aca="false">AA179</f>
        <v>ACA 916</v>
      </c>
      <c r="O179" s="188" t="n">
        <f aca="false">Y179</f>
        <v>0.00047</v>
      </c>
      <c r="P179" s="189" t="str">
        <f aca="false">AG179</f>
        <v>SY 330</v>
      </c>
      <c r="Q179" s="188" t="n">
        <f aca="false">AE179</f>
        <v>3473.09941520468</v>
      </c>
      <c r="R179" s="13"/>
      <c r="S179" s="13"/>
      <c r="T179" s="13"/>
      <c r="U179" s="13"/>
      <c r="V179" s="190" t="n">
        <f aca="false">ROWS($B$177:B179)</f>
        <v>3</v>
      </c>
      <c r="W179" s="191" t="n">
        <f aca="false" t="array" ref="W179:W179">IFERROR(AVERAGE(IF(C179:F179&gt;1,C179:F179)),0)</f>
        <v>0</v>
      </c>
      <c r="X179" s="192" t="n">
        <f aca="false" t="array" ref="X179:X179">W179+(COUNTIFS($W$177:$W179,W179)-1)*0.00001</f>
        <v>2E-005</v>
      </c>
      <c r="Y179" s="193" t="n">
        <f aca="false">LARGE($X$177:$X$226,V179)</f>
        <v>0.00047</v>
      </c>
      <c r="Z179" s="194" t="n">
        <f aca="false">IF(Y179&lt;1,0,MATCH(Y179,$X$177:$X$226,0))</f>
        <v>0</v>
      </c>
      <c r="AA179" s="195" t="str">
        <f aca="false">INDEX($B$177:$B$226,Z179,1)</f>
        <v>ACA 916</v>
      </c>
      <c r="AB179" s="196"/>
      <c r="AC179" s="197" t="n">
        <f aca="false" t="array" ref="AC179:AC179">IFERROR(AVERAGE(IF(H179:K179&gt;1,H179:K179)),0)</f>
        <v>2431.43859649123</v>
      </c>
      <c r="AD179" s="198" t="n">
        <f aca="false" t="array" ref="AD179:AD179">AC179+(COUNTIFS($AC$177:$AC179,AC179)-1)*0.00001</f>
        <v>2431.43859649123</v>
      </c>
      <c r="AE179" s="199" t="n">
        <f aca="false">LARGE($AD$177:$AD$226,V179)</f>
        <v>3473.09941520468</v>
      </c>
      <c r="AF179" s="194" t="n">
        <f aca="false">IF(AE179&lt;1,0,MATCH(AE179,$AD$177:$AD$226,0))</f>
        <v>28</v>
      </c>
      <c r="AG179" s="195" t="str">
        <f aca="false">INDEX($B$177:$B$226,AF179,1)</f>
        <v>SY 330</v>
      </c>
      <c r="AH179" s="13"/>
    </row>
    <row r="180" customFormat="false" ht="15" hidden="false" customHeight="true" outlineLevel="0" collapsed="false">
      <c r="A180" s="53" t="n">
        <v>4</v>
      </c>
      <c r="B180" s="112" t="str">
        <f aca="false" t="array" ref="B180:B180">INDEX(CV4SF,$A180,1)</f>
        <v>ACA 917</v>
      </c>
      <c r="C180" s="230"/>
      <c r="D180" s="230"/>
      <c r="E180" s="230"/>
      <c r="F180" s="182"/>
      <c r="G180" s="231" t="n">
        <f aca="false">X180</f>
        <v>3E-005</v>
      </c>
      <c r="H180" s="232" t="n">
        <v>3223.27485380117</v>
      </c>
      <c r="I180" s="232" t="n">
        <v>2581.73684210526</v>
      </c>
      <c r="J180" s="232" t="n">
        <v>2993.12865497076</v>
      </c>
      <c r="K180" s="233"/>
      <c r="L180" s="183" t="n">
        <f aca="false">AD180</f>
        <v>2932.7134502924</v>
      </c>
      <c r="M180" s="186"/>
      <c r="N180" s="187" t="str">
        <f aca="false">AA180</f>
        <v>ACA 917</v>
      </c>
      <c r="O180" s="188" t="n">
        <f aca="false">Y180</f>
        <v>0.00046</v>
      </c>
      <c r="P180" s="189" t="str">
        <f aca="false">AG180</f>
        <v>Tuc Granivo</v>
      </c>
      <c r="Q180" s="188" t="n">
        <f aca="false">AE180</f>
        <v>3238.39571150097</v>
      </c>
      <c r="R180" s="13"/>
      <c r="S180" s="13"/>
      <c r="T180" s="13"/>
      <c r="U180" s="13"/>
      <c r="V180" s="190" t="n">
        <f aca="false">ROWS($B$177:B180)</f>
        <v>4</v>
      </c>
      <c r="W180" s="191" t="n">
        <f aca="false" t="array" ref="W180:W180">IFERROR(AVERAGE(IF(C180:F180&gt;1,C180:F180)),0)</f>
        <v>0</v>
      </c>
      <c r="X180" s="192" t="n">
        <f aca="false" t="array" ref="X180:X180">W180+(COUNTIFS($W$177:$W180,W180)-1)*0.00001</f>
        <v>3E-005</v>
      </c>
      <c r="Y180" s="193" t="n">
        <f aca="false">LARGE($X$177:$X$226,V180)</f>
        <v>0.00046</v>
      </c>
      <c r="Z180" s="194" t="n">
        <f aca="false">IF(Y180&lt;1,0,MATCH(Y180,$X$177:$X$226,0))</f>
        <v>0</v>
      </c>
      <c r="AA180" s="195" t="str">
        <f aca="false">INDEX($B$177:$B$226,Z180,1)</f>
        <v>ACA 917</v>
      </c>
      <c r="AB180" s="196"/>
      <c r="AC180" s="197" t="n">
        <f aca="false" t="array" ref="AC180:AC180">IFERROR(AVERAGE(IF(H180:K180&gt;1,H180:K180)),0)</f>
        <v>2932.7134502924</v>
      </c>
      <c r="AD180" s="198" t="n">
        <f aca="false" t="array" ref="AD180:AD180">AC180+(COUNTIFS($AC$177:$AC180,AC180)-1)*0.00001</f>
        <v>2932.7134502924</v>
      </c>
      <c r="AE180" s="199" t="n">
        <f aca="false">LARGE($AD$177:$AD$226,V180)</f>
        <v>3238.39571150097</v>
      </c>
      <c r="AF180" s="194" t="n">
        <f aca="false">IF(AE180&lt;1,0,MATCH(AE180,$AD$177:$AD$226,0))</f>
        <v>31</v>
      </c>
      <c r="AG180" s="195" t="str">
        <f aca="false">INDEX($B$177:$B$226,AF180,1)</f>
        <v>Tuc Granivo</v>
      </c>
      <c r="AH180" s="13"/>
    </row>
    <row r="181" customFormat="false" ht="15" hidden="false" customHeight="true" outlineLevel="0" collapsed="false">
      <c r="A181" s="53" t="n">
        <v>5</v>
      </c>
      <c r="B181" s="112" t="str">
        <f aca="false" t="array" ref="B181:B181">INDEX(CV4SF,$A181,1)</f>
        <v>ACA 920</v>
      </c>
      <c r="C181" s="230"/>
      <c r="D181" s="230"/>
      <c r="E181" s="230"/>
      <c r="F181" s="182"/>
      <c r="G181" s="231" t="n">
        <f aca="false">X181</f>
        <v>4E-005</v>
      </c>
      <c r="H181" s="232" t="n">
        <v>3368.23391812865</v>
      </c>
      <c r="I181" s="232" t="n">
        <v>2987.78947368421</v>
      </c>
      <c r="J181" s="232" t="n">
        <v>2789.75438596491</v>
      </c>
      <c r="K181" s="233"/>
      <c r="L181" s="183" t="n">
        <f aca="false">AD181</f>
        <v>3048.59259259259</v>
      </c>
      <c r="M181" s="186"/>
      <c r="N181" s="187" t="str">
        <f aca="false">AA181</f>
        <v>ACA 920</v>
      </c>
      <c r="O181" s="188" t="n">
        <f aca="false">Y181</f>
        <v>0.00045</v>
      </c>
      <c r="P181" s="189" t="str">
        <f aca="false">AG181</f>
        <v>Tuc Elitte 43</v>
      </c>
      <c r="Q181" s="188" t="n">
        <f aca="false">AE181</f>
        <v>3194.53216374269</v>
      </c>
      <c r="R181" s="13"/>
      <c r="S181" s="13"/>
      <c r="T181" s="13"/>
      <c r="U181" s="13"/>
      <c r="V181" s="190" t="n">
        <f aca="false">ROWS($B$177:B181)</f>
        <v>5</v>
      </c>
      <c r="W181" s="191" t="n">
        <f aca="false" t="array" ref="W181:W181">IFERROR(AVERAGE(IF(C181:F181&gt;1,C181:F181)),0)</f>
        <v>0</v>
      </c>
      <c r="X181" s="192" t="n">
        <f aca="false" t="array" ref="X181:X181">W181+(COUNTIFS($W$177:$W181,W181)-1)*0.00001</f>
        <v>4E-005</v>
      </c>
      <c r="Y181" s="193" t="n">
        <f aca="false">LARGE($X$177:$X$226,V181)</f>
        <v>0.00045</v>
      </c>
      <c r="Z181" s="194" t="n">
        <f aca="false">IF(Y181&lt;1,0,MATCH(Y181,$X$177:$X$226,0))</f>
        <v>0</v>
      </c>
      <c r="AA181" s="195" t="str">
        <f aca="false">INDEX($B$177:$B$226,Z181,1)</f>
        <v>ACA 920</v>
      </c>
      <c r="AB181" s="196"/>
      <c r="AC181" s="197" t="n">
        <f aca="false" t="array" ref="AC181:AC181">IFERROR(AVERAGE(IF(H181:K181&gt;1,H181:K181)),0)</f>
        <v>3048.59259259259</v>
      </c>
      <c r="AD181" s="198" t="n">
        <f aca="false" t="array" ref="AD181:AD181">AC181+(COUNTIFS($AC$177:$AC181,AC181)-1)*0.00001</f>
        <v>3048.59259259259</v>
      </c>
      <c r="AE181" s="199" t="n">
        <f aca="false">LARGE($AD$177:$AD$226,V181)</f>
        <v>3194.53216374269</v>
      </c>
      <c r="AF181" s="194" t="n">
        <f aca="false">IF(AE181&lt;1,0,MATCH(AE181,$AD$177:$AD$226,0))</f>
        <v>30</v>
      </c>
      <c r="AG181" s="195" t="str">
        <f aca="false">INDEX($B$177:$B$226,AF181,1)</f>
        <v>Tuc Elitte 43</v>
      </c>
      <c r="AH181" s="13"/>
    </row>
    <row r="182" customFormat="false" ht="15" hidden="false" customHeight="true" outlineLevel="0" collapsed="false">
      <c r="A182" s="53" t="n">
        <v>6</v>
      </c>
      <c r="B182" s="112" t="str">
        <f aca="false" t="array" ref="B182:B182">INDEX(CV4SF,$A182,1)</f>
        <v>BAGUETTE 450</v>
      </c>
      <c r="C182" s="230"/>
      <c r="D182" s="230"/>
      <c r="E182" s="230"/>
      <c r="F182" s="182"/>
      <c r="G182" s="231" t="n">
        <f aca="false">X182</f>
        <v>5E-005</v>
      </c>
      <c r="H182" s="232" t="n">
        <v>2150.54970760234</v>
      </c>
      <c r="I182" s="232" t="n">
        <v>2674.81871345029</v>
      </c>
      <c r="J182" s="232" t="n">
        <v>2110.38596491228</v>
      </c>
      <c r="K182" s="233"/>
      <c r="L182" s="183" t="n">
        <f aca="false">AD182</f>
        <v>2311.91812865497</v>
      </c>
      <c r="M182" s="186"/>
      <c r="N182" s="187" t="str">
        <f aca="false">AA182</f>
        <v>BAGUETTE 450</v>
      </c>
      <c r="O182" s="188" t="n">
        <f aca="false">Y182</f>
        <v>0.00044</v>
      </c>
      <c r="P182" s="189" t="str">
        <f aca="false">AG182</f>
        <v>MS INTA 815</v>
      </c>
      <c r="Q182" s="188" t="n">
        <f aca="false">AE182</f>
        <v>3178.33918128655</v>
      </c>
      <c r="R182" s="13"/>
      <c r="S182" s="13"/>
      <c r="T182" s="13"/>
      <c r="U182" s="13"/>
      <c r="V182" s="190" t="n">
        <f aca="false">ROWS($B$177:B182)</f>
        <v>6</v>
      </c>
      <c r="W182" s="191" t="n">
        <f aca="false" t="array" ref="W182:W182">IFERROR(AVERAGE(IF(C182:F182&gt;1,C182:F182)),0)</f>
        <v>0</v>
      </c>
      <c r="X182" s="192" t="n">
        <f aca="false" t="array" ref="X182:X182">W182+(COUNTIFS($W$177:$W182,W182)-1)*0.00001</f>
        <v>5E-005</v>
      </c>
      <c r="Y182" s="193" t="n">
        <f aca="false">LARGE($X$177:$X$226,V182)</f>
        <v>0.00044</v>
      </c>
      <c r="Z182" s="194" t="n">
        <f aca="false">IF(Y182&lt;1,0,MATCH(Y182,$X$177:$X$226,0))</f>
        <v>0</v>
      </c>
      <c r="AA182" s="195" t="str">
        <f aca="false">INDEX($B$177:$B$226,Z182,1)</f>
        <v>BAGUETTE 450</v>
      </c>
      <c r="AB182" s="196"/>
      <c r="AC182" s="197" t="n">
        <f aca="false" t="array" ref="AC182:AC182">IFERROR(AVERAGE(IF(H182:K182&gt;1,H182:K182)),0)</f>
        <v>2311.91812865497</v>
      </c>
      <c r="AD182" s="198" t="n">
        <f aca="false" t="array" ref="AD182:AD182">AC182+(COUNTIFS($AC$177:$AC182,AC182)-1)*0.00001</f>
        <v>2311.91812865497</v>
      </c>
      <c r="AE182" s="199" t="n">
        <f aca="false">LARGE($AD$177:$AD$226,V182)</f>
        <v>3178.33918128655</v>
      </c>
      <c r="AF182" s="194" t="n">
        <f aca="false">IF(AE182&lt;1,0,MATCH(AE182,$AD$177:$AD$226,0))</f>
        <v>25</v>
      </c>
      <c r="AG182" s="195" t="str">
        <f aca="false">INDEX($B$177:$B$226,AF182,1)</f>
        <v>MS INTA 815</v>
      </c>
      <c r="AH182" s="13"/>
    </row>
    <row r="183" customFormat="false" ht="15" hidden="false" customHeight="true" outlineLevel="0" collapsed="false">
      <c r="A183" s="53" t="n">
        <v>7</v>
      </c>
      <c r="B183" s="112" t="str">
        <f aca="false" t="array" ref="B183:B183">INDEX(CV4SF,$A183,1)</f>
        <v>BAGUETTE 550</v>
      </c>
      <c r="C183" s="230"/>
      <c r="D183" s="230"/>
      <c r="E183" s="230"/>
      <c r="F183" s="182"/>
      <c r="G183" s="231" t="n">
        <f aca="false">X183</f>
        <v>6E-005</v>
      </c>
      <c r="H183" s="232" t="n">
        <v>1341.29824561403</v>
      </c>
      <c r="I183" s="232" t="n">
        <v>1128.18713450292</v>
      </c>
      <c r="J183" s="232" t="n">
        <v>1475.36842105263</v>
      </c>
      <c r="K183" s="233"/>
      <c r="L183" s="183" t="n">
        <f aca="false">AD183</f>
        <v>1314.95126705653</v>
      </c>
      <c r="M183" s="186"/>
      <c r="N183" s="187" t="str">
        <f aca="false">AA183</f>
        <v>BAGUETTE 550</v>
      </c>
      <c r="O183" s="188" t="n">
        <f aca="false">Y183</f>
        <v>0.00043</v>
      </c>
      <c r="P183" s="189" t="str">
        <f aca="false">AG183</f>
        <v>GINGKO</v>
      </c>
      <c r="Q183" s="188" t="n">
        <f aca="false">AE183</f>
        <v>3134.76023391813</v>
      </c>
      <c r="R183" s="13"/>
      <c r="S183" s="13"/>
      <c r="T183" s="13"/>
      <c r="U183" s="13"/>
      <c r="V183" s="190" t="n">
        <f aca="false">ROWS($B$177:B183)</f>
        <v>7</v>
      </c>
      <c r="W183" s="191" t="n">
        <f aca="false" t="array" ref="W183:W183">IFERROR(AVERAGE(IF(C183:F183&gt;1,C183:F183)),0)</f>
        <v>0</v>
      </c>
      <c r="X183" s="192" t="n">
        <f aca="false" t="array" ref="X183:X183">W183+(COUNTIFS($W$177:$W183,W183)-1)*0.00001</f>
        <v>6E-005</v>
      </c>
      <c r="Y183" s="193" t="n">
        <f aca="false">LARGE($X$177:$X$226,V183)</f>
        <v>0.00043</v>
      </c>
      <c r="Z183" s="194" t="n">
        <f aca="false">IF(Y183&lt;1,0,MATCH(Y183,$X$177:$X$226,0))</f>
        <v>0</v>
      </c>
      <c r="AA183" s="195" t="str">
        <f aca="false">INDEX($B$177:$B$226,Z183,1)</f>
        <v>BAGUETTE 550</v>
      </c>
      <c r="AB183" s="200"/>
      <c r="AC183" s="197" t="n">
        <f aca="false" t="array" ref="AC183:AC183">IFERROR(AVERAGE(IF(H183:K183&gt;1,H183:K183)),0)</f>
        <v>1314.95126705653</v>
      </c>
      <c r="AD183" s="198" t="n">
        <f aca="false" t="array" ref="AD183:AD183">AC183+(COUNTIFS($AC$177:$AC183,AC183)-1)*0.00001</f>
        <v>1314.95126705653</v>
      </c>
      <c r="AE183" s="199" t="n">
        <f aca="false">LARGE($AD$177:$AD$226,V183)</f>
        <v>3134.76023391813</v>
      </c>
      <c r="AF183" s="194" t="n">
        <f aca="false">IF(AE183&lt;1,0,MATCH(AE183,$AD$177:$AD$226,0))</f>
        <v>19</v>
      </c>
      <c r="AG183" s="195" t="str">
        <f aca="false">INDEX($B$177:$B$226,AF183,1)</f>
        <v>GINGKO</v>
      </c>
      <c r="AH183" s="13"/>
    </row>
    <row r="184" customFormat="false" ht="15" hidden="false" customHeight="true" outlineLevel="0" collapsed="false">
      <c r="A184" s="53" t="n">
        <v>8</v>
      </c>
      <c r="B184" s="112" t="str">
        <f aca="false" t="array" ref="B184:B184">INDEX(CV4SF,$A184,1)</f>
        <v>BIOCERES 1008</v>
      </c>
      <c r="C184" s="230"/>
      <c r="D184" s="230"/>
      <c r="E184" s="230"/>
      <c r="F184" s="182"/>
      <c r="G184" s="231" t="n">
        <f aca="false">X184</f>
        <v>7E-005</v>
      </c>
      <c r="H184" s="232" t="n">
        <v>2561.35087719298</v>
      </c>
      <c r="I184" s="232" t="n">
        <v>2954.1052631579</v>
      </c>
      <c r="J184" s="232" t="n">
        <v>2854.53216374269</v>
      </c>
      <c r="K184" s="233"/>
      <c r="L184" s="183" t="n">
        <f aca="false">AD184</f>
        <v>2789.99610136452</v>
      </c>
      <c r="M184" s="186"/>
      <c r="N184" s="187" t="str">
        <f aca="false">AA184</f>
        <v>BIOCERES 1008</v>
      </c>
      <c r="O184" s="188" t="n">
        <f aca="false">Y184</f>
        <v>0.00042</v>
      </c>
      <c r="P184" s="189" t="str">
        <f aca="false">AG184</f>
        <v>Tuc Elitte 17</v>
      </c>
      <c r="Q184" s="188" t="n">
        <f aca="false">AE184</f>
        <v>3100.49902534113</v>
      </c>
      <c r="R184" s="13"/>
      <c r="S184" s="13"/>
      <c r="T184" s="13"/>
      <c r="U184" s="13"/>
      <c r="V184" s="190" t="n">
        <f aca="false">ROWS($B$177:B184)</f>
        <v>8</v>
      </c>
      <c r="W184" s="191" t="n">
        <f aca="false" t="array" ref="W184:W184">IFERROR(AVERAGE(IF(C184:F184&gt;1,C184:F184)),0)</f>
        <v>0</v>
      </c>
      <c r="X184" s="192" t="n">
        <f aca="false" t="array" ref="X184:X184">W184+(COUNTIFS($W$177:$W184,W184)-1)*0.00001</f>
        <v>7E-005</v>
      </c>
      <c r="Y184" s="193" t="n">
        <f aca="false">LARGE($X$177:$X$226,V184)</f>
        <v>0.00042</v>
      </c>
      <c r="Z184" s="194" t="n">
        <f aca="false">IF(Y184&lt;1,0,MATCH(Y184,$X$177:$X$226,0))</f>
        <v>0</v>
      </c>
      <c r="AA184" s="195" t="str">
        <f aca="false">INDEX($B$177:$B$226,Z184,1)</f>
        <v>BIOCERES 1008</v>
      </c>
      <c r="AB184" s="200"/>
      <c r="AC184" s="197" t="n">
        <f aca="false" t="array" ref="AC184:AC184">IFERROR(AVERAGE(IF(H184:K184&gt;1,H184:K184)),0)</f>
        <v>2789.99610136452</v>
      </c>
      <c r="AD184" s="198" t="n">
        <f aca="false" t="array" ref="AD184:AD184">AC184+(COUNTIFS($AC$177:$AC184,AC184)-1)*0.00001</f>
        <v>2789.99610136452</v>
      </c>
      <c r="AE184" s="199" t="n">
        <f aca="false">LARGE($AD$177:$AD$226,V184)</f>
        <v>3100.49902534113</v>
      </c>
      <c r="AF184" s="194" t="n">
        <f aca="false">IF(AE184&lt;1,0,MATCH(AE184,$AD$177:$AD$226,0))</f>
        <v>29</v>
      </c>
      <c r="AG184" s="195" t="str">
        <f aca="false">INDEX($B$177:$B$226,AF184,1)</f>
        <v>Tuc Elitte 17</v>
      </c>
      <c r="AH184" s="13"/>
    </row>
    <row r="185" customFormat="false" ht="15" hidden="false" customHeight="true" outlineLevel="0" collapsed="false">
      <c r="A185" s="53" t="n">
        <v>9</v>
      </c>
      <c r="B185" s="112" t="str">
        <f aca="false" t="array" ref="B185:B185">INDEX(CV4SF,$A185,1)</f>
        <v>Biointa 1006</v>
      </c>
      <c r="C185" s="230"/>
      <c r="D185" s="230"/>
      <c r="E185" s="230"/>
      <c r="F185" s="182"/>
      <c r="G185" s="231" t="n">
        <f aca="false">X185</f>
        <v>8E-005</v>
      </c>
      <c r="H185" s="232" t="n">
        <v>3356.72514619883</v>
      </c>
      <c r="I185" s="232" t="n">
        <v>3653.68421052632</v>
      </c>
      <c r="J185" s="232" t="n">
        <v>4567.10526315789</v>
      </c>
      <c r="K185" s="233"/>
      <c r="L185" s="183" t="n">
        <f aca="false">AD185</f>
        <v>3859.17153996101</v>
      </c>
      <c r="M185" s="186"/>
      <c r="N185" s="187" t="str">
        <f aca="false">AA185</f>
        <v>Biointa 1006</v>
      </c>
      <c r="O185" s="188" t="n">
        <f aca="false">Y185</f>
        <v>0.00041</v>
      </c>
      <c r="P185" s="189" t="str">
        <f aca="false">AG185</f>
        <v> TBIO AUDAZ</v>
      </c>
      <c r="Q185" s="188" t="n">
        <f aca="false">AE185</f>
        <v>3100.18323586745</v>
      </c>
      <c r="R185" s="13"/>
      <c r="S185" s="13"/>
      <c r="T185" s="13"/>
      <c r="U185" s="13"/>
      <c r="V185" s="190" t="n">
        <f aca="false">ROWS($B$177:B185)</f>
        <v>9</v>
      </c>
      <c r="W185" s="191" t="n">
        <f aca="false" t="array" ref="W185:W185">IFERROR(AVERAGE(IF(C185:F185&gt;1,C185:F185)),0)</f>
        <v>0</v>
      </c>
      <c r="X185" s="192" t="n">
        <f aca="false" t="array" ref="X185:X185">W185+(COUNTIFS($W$177:$W185,W185)-1)*0.00001</f>
        <v>8E-005</v>
      </c>
      <c r="Y185" s="193" t="n">
        <f aca="false">LARGE($X$177:$X$226,V185)</f>
        <v>0.00041</v>
      </c>
      <c r="Z185" s="194" t="n">
        <f aca="false">IF(Y185&lt;1,0,MATCH(Y185,$X$177:$X$226,0))</f>
        <v>0</v>
      </c>
      <c r="AA185" s="195" t="str">
        <f aca="false">INDEX($B$177:$B$226,Z185,1)</f>
        <v>Biointa 1006</v>
      </c>
      <c r="AB185" s="200"/>
      <c r="AC185" s="197" t="n">
        <f aca="false" t="array" ref="AC185:AC185">IFERROR(AVERAGE(IF(H185:K185&gt;1,H185:K185)),0)</f>
        <v>3859.17153996101</v>
      </c>
      <c r="AD185" s="198" t="n">
        <f aca="false" t="array" ref="AD185:AD185">AC185+(COUNTIFS($AC$177:$AC185,AC185)-1)*0.00001</f>
        <v>3859.17153996101</v>
      </c>
      <c r="AE185" s="199" t="n">
        <f aca="false">LARGE($AD$177:$AD$226,V185)</f>
        <v>3100.18323586745</v>
      </c>
      <c r="AF185" s="194" t="n">
        <f aca="false">IF(AE185&lt;1,0,MATCH(AE185,$AD$177:$AD$226,0))</f>
        <v>17</v>
      </c>
      <c r="AG185" s="195" t="str">
        <f aca="false">INDEX($B$177:$B$226,AF185,1)</f>
        <v> TBIO AUDAZ</v>
      </c>
      <c r="AH185" s="13"/>
    </row>
    <row r="186" customFormat="false" ht="15" hidden="false" customHeight="true" outlineLevel="0" collapsed="false">
      <c r="A186" s="53" t="n">
        <v>10</v>
      </c>
      <c r="B186" s="112" t="str">
        <f aca="false" t="array" ref="B186:B186">INDEX(CV4SF,$A186,1)</f>
        <v>Buck Fulgor</v>
      </c>
      <c r="C186" s="230"/>
      <c r="D186" s="230"/>
      <c r="E186" s="230"/>
      <c r="F186" s="182"/>
      <c r="G186" s="231" t="n">
        <f aca="false">X186</f>
        <v>9E-005</v>
      </c>
      <c r="H186" s="232" t="n">
        <v>1836.05847953216</v>
      </c>
      <c r="I186" s="232" t="n">
        <v>1131.78947368421</v>
      </c>
      <c r="J186" s="232" t="n">
        <v>1561.61403508772</v>
      </c>
      <c r="K186" s="233"/>
      <c r="L186" s="183" t="n">
        <f aca="false">AD186</f>
        <v>1509.82066276803</v>
      </c>
      <c r="M186" s="186"/>
      <c r="N186" s="187" t="str">
        <f aca="false">AA186</f>
        <v>Buck Fulgor</v>
      </c>
      <c r="O186" s="188" t="n">
        <f aca="false">Y186</f>
        <v>0.0004</v>
      </c>
      <c r="P186" s="189" t="str">
        <f aca="false">AG186</f>
        <v>Klein Nutria</v>
      </c>
      <c r="Q186" s="188" t="n">
        <f aca="false">AE186</f>
        <v>3099.85769980507</v>
      </c>
      <c r="R186" s="13"/>
      <c r="S186" s="13"/>
      <c r="T186" s="13"/>
      <c r="U186" s="13"/>
      <c r="V186" s="190" t="n">
        <f aca="false">ROWS($B$177:B186)</f>
        <v>10</v>
      </c>
      <c r="W186" s="191" t="n">
        <f aca="false" t="array" ref="W186:W186">IFERROR(AVERAGE(IF(C186:F186&gt;1,C186:F186)),0)</f>
        <v>0</v>
      </c>
      <c r="X186" s="192" t="n">
        <f aca="false" t="array" ref="X186:X186">W186+(COUNTIFS($W$177:$W186,W186)-1)*0.00001</f>
        <v>9E-005</v>
      </c>
      <c r="Y186" s="193" t="n">
        <f aca="false">LARGE($X$177:$X$226,V186)</f>
        <v>0.0004</v>
      </c>
      <c r="Z186" s="194" t="n">
        <f aca="false">IF(Y186&lt;1,0,MATCH(Y186,$X$177:$X$226,0))</f>
        <v>0</v>
      </c>
      <c r="AA186" s="195" t="str">
        <f aca="false">INDEX($B$177:$B$226,Z186,1)</f>
        <v>Buck Fulgor</v>
      </c>
      <c r="AB186" s="200"/>
      <c r="AC186" s="197" t="n">
        <f aca="false" t="array" ref="AC186:AC186">IFERROR(AVERAGE(IF(H186:K186&gt;1,H186:K186)),0)</f>
        <v>1509.82066276803</v>
      </c>
      <c r="AD186" s="198" t="n">
        <f aca="false" t="array" ref="AD186:AD186">AC186+(COUNTIFS($AC$177:$AC186,AC186)-1)*0.00001</f>
        <v>1509.82066276803</v>
      </c>
      <c r="AE186" s="199" t="n">
        <f aca="false">LARGE($AD$177:$AD$226,V186)</f>
        <v>3099.85769980507</v>
      </c>
      <c r="AF186" s="194" t="n">
        <f aca="false">IF(AE186&lt;1,0,MATCH(AE186,$AD$177:$AD$226,0))</f>
        <v>20</v>
      </c>
      <c r="AG186" s="195" t="str">
        <f aca="false">INDEX($B$177:$B$226,AF186,1)</f>
        <v>Klein Nutria</v>
      </c>
      <c r="AH186" s="13"/>
    </row>
    <row r="187" customFormat="false" ht="15" hidden="false" customHeight="true" outlineLevel="0" collapsed="false">
      <c r="A187" s="53" t="n">
        <v>11</v>
      </c>
      <c r="B187" s="112" t="str">
        <f aca="false" t="array" ref="B187:B187">INDEX(CV4SF,$A187,1)</f>
        <v>Buck Mutisia</v>
      </c>
      <c r="C187" s="230"/>
      <c r="D187" s="230"/>
      <c r="E187" s="230"/>
      <c r="F187" s="182"/>
      <c r="G187" s="231" t="n">
        <f aca="false">X187</f>
        <v>0.0001</v>
      </c>
      <c r="H187" s="232" t="n">
        <v>1560</v>
      </c>
      <c r="I187" s="232" t="n">
        <v>1840.37426900585</v>
      </c>
      <c r="J187" s="232" t="n">
        <v>1787.66666666667</v>
      </c>
      <c r="K187" s="233"/>
      <c r="L187" s="183" t="n">
        <f aca="false">AD187</f>
        <v>1729.3469785575</v>
      </c>
      <c r="M187" s="186"/>
      <c r="N187" s="187" t="str">
        <f aca="false">AA187</f>
        <v>Buck Mutisia</v>
      </c>
      <c r="O187" s="188" t="n">
        <f aca="false">Y187</f>
        <v>0.00039</v>
      </c>
      <c r="P187" s="189" t="str">
        <f aca="false">AG187</f>
        <v>ACA 920</v>
      </c>
      <c r="Q187" s="188" t="n">
        <f aca="false">AE187</f>
        <v>3048.59259259259</v>
      </c>
      <c r="R187" s="13"/>
      <c r="S187" s="13"/>
      <c r="T187" s="13"/>
      <c r="U187" s="13"/>
      <c r="V187" s="190" t="n">
        <f aca="false">ROWS($B$177:B187)</f>
        <v>11</v>
      </c>
      <c r="W187" s="191" t="n">
        <f aca="false" t="array" ref="W187:W187">IFERROR(AVERAGE(IF(C187:F187&gt;1,C187:F187)),0)</f>
        <v>0</v>
      </c>
      <c r="X187" s="192" t="n">
        <f aca="false" t="array" ref="X187:X187">W187+(COUNTIFS($W$177:$W187,W187)-1)*0.00001</f>
        <v>0.0001</v>
      </c>
      <c r="Y187" s="193" t="n">
        <f aca="false">LARGE($X$177:$X$226,V187)</f>
        <v>0.00039</v>
      </c>
      <c r="Z187" s="194" t="n">
        <f aca="false">IF(Y187&lt;1,0,MATCH(Y187,$X$177:$X$226,0))</f>
        <v>0</v>
      </c>
      <c r="AA187" s="195" t="str">
        <f aca="false">INDEX($B$177:$B$226,Z187,1)</f>
        <v>Buck Mutisia</v>
      </c>
      <c r="AB187" s="200"/>
      <c r="AC187" s="197" t="n">
        <f aca="false" t="array" ref="AC187:AC187">IFERROR(AVERAGE(IF(H187:K187&gt;1,H187:K187)),0)</f>
        <v>1729.3469785575</v>
      </c>
      <c r="AD187" s="198" t="n">
        <f aca="false" t="array" ref="AD187:AD187">AC187+(COUNTIFS($AC$177:$AC187,AC187)-1)*0.00001</f>
        <v>1729.3469785575</v>
      </c>
      <c r="AE187" s="199" t="n">
        <f aca="false">LARGE($AD$177:$AD$226,V187)</f>
        <v>3048.59259259259</v>
      </c>
      <c r="AF187" s="194" t="n">
        <f aca="false">IF(AE187&lt;1,0,MATCH(AE187,$AD$177:$AD$226,0))</f>
        <v>5</v>
      </c>
      <c r="AG187" s="195" t="str">
        <f aca="false">INDEX($B$177:$B$226,AF187,1)</f>
        <v>ACA 920</v>
      </c>
      <c r="AH187" s="13"/>
    </row>
    <row r="188" customFormat="false" ht="15" hidden="false" customHeight="true" outlineLevel="0" collapsed="false">
      <c r="A188" s="53" t="n">
        <v>12</v>
      </c>
      <c r="B188" s="112" t="str">
        <f aca="false" t="array" ref="B188:B188">INDEX(CV4SF,$A188,1)</f>
        <v>Buck Saeta</v>
      </c>
      <c r="C188" s="230"/>
      <c r="D188" s="230"/>
      <c r="E188" s="230"/>
      <c r="F188" s="182"/>
      <c r="G188" s="231" t="n">
        <f aca="false">X188</f>
        <v>0.00011</v>
      </c>
      <c r="H188" s="232" t="n">
        <v>1778.33918128655</v>
      </c>
      <c r="I188" s="232" t="n">
        <v>1173.70760233918</v>
      </c>
      <c r="J188" s="232" t="n">
        <v>1360.05847953216</v>
      </c>
      <c r="K188" s="233"/>
      <c r="L188" s="183" t="n">
        <f aca="false">AD188</f>
        <v>1437.36842105263</v>
      </c>
      <c r="M188" s="186"/>
      <c r="N188" s="187" t="str">
        <f aca="false">AA188</f>
        <v>Buck Saeta</v>
      </c>
      <c r="O188" s="188" t="n">
        <f aca="false">Y188</f>
        <v>0.00038</v>
      </c>
      <c r="P188" s="189" t="str">
        <f aca="false">AG188</f>
        <v> ALERCE</v>
      </c>
      <c r="Q188" s="188" t="n">
        <f aca="false">AE188</f>
        <v>3027.03313840156</v>
      </c>
      <c r="R188" s="13"/>
      <c r="S188" s="13"/>
      <c r="T188" s="13"/>
      <c r="U188" s="13"/>
      <c r="V188" s="190" t="n">
        <f aca="false">ROWS($B$177:B188)</f>
        <v>12</v>
      </c>
      <c r="W188" s="191" t="n">
        <f aca="false" t="array" ref="W188:W188">IFERROR(AVERAGE(IF(C188:F188&gt;1,C188:F188)),0)</f>
        <v>0</v>
      </c>
      <c r="X188" s="192" t="n">
        <f aca="false" t="array" ref="X188:X188">W188+(COUNTIFS($W$177:$W188,W188)-1)*0.00001</f>
        <v>0.00011</v>
      </c>
      <c r="Y188" s="193" t="n">
        <f aca="false">LARGE($X$177:$X$226,V188)</f>
        <v>0.00038</v>
      </c>
      <c r="Z188" s="194" t="n">
        <f aca="false">IF(Y188&lt;1,0,MATCH(Y188,$X$177:$X$226,0))</f>
        <v>0</v>
      </c>
      <c r="AA188" s="195" t="str">
        <f aca="false">INDEX($B$177:$B$226,Z188,1)</f>
        <v>Buck Saeta</v>
      </c>
      <c r="AB188" s="200"/>
      <c r="AC188" s="197" t="n">
        <f aca="false" t="array" ref="AC188:AC188">IFERROR(AVERAGE(IF(H188:K188&gt;1,H188:K188)),0)</f>
        <v>1437.36842105263</v>
      </c>
      <c r="AD188" s="198" t="n">
        <f aca="false" t="array" ref="AD188:AD188">AC188+(COUNTIFS($AC$177:$AC188,AC188)-1)*0.00001</f>
        <v>1437.36842105263</v>
      </c>
      <c r="AE188" s="199" t="n">
        <f aca="false">LARGE($AD$177:$AD$226,V188)</f>
        <v>3027.03313840156</v>
      </c>
      <c r="AF188" s="194" t="n">
        <f aca="false">IF(AE188&lt;1,0,MATCH(AE188,$AD$177:$AD$226,0))</f>
        <v>13</v>
      </c>
      <c r="AG188" s="195" t="str">
        <f aca="false">INDEX($B$177:$B$226,AF188,1)</f>
        <v> ALERCE</v>
      </c>
      <c r="AH188" s="13"/>
    </row>
    <row r="189" customFormat="false" ht="15" hidden="false" customHeight="true" outlineLevel="0" collapsed="false">
      <c r="A189" s="53" t="n">
        <v>13</v>
      </c>
      <c r="B189" s="112" t="str">
        <f aca="false" t="array" ref="B189:B189">INDEX(CV4SF,$A189,1)</f>
        <v> ALERCE</v>
      </c>
      <c r="C189" s="230"/>
      <c r="D189" s="230"/>
      <c r="E189" s="230"/>
      <c r="F189" s="182"/>
      <c r="G189" s="231" t="n">
        <f aca="false">X189</f>
        <v>0.00012</v>
      </c>
      <c r="H189" s="232" t="n">
        <v>2671.46198830409</v>
      </c>
      <c r="I189" s="232" t="n">
        <v>3058.66666666667</v>
      </c>
      <c r="J189" s="232" t="n">
        <v>3350.97076023392</v>
      </c>
      <c r="K189" s="233"/>
      <c r="L189" s="183" t="n">
        <f aca="false">AD189</f>
        <v>3027.03313840156</v>
      </c>
      <c r="M189" s="186"/>
      <c r="N189" s="187" t="str">
        <f aca="false">AA189</f>
        <v> ALERCE</v>
      </c>
      <c r="O189" s="188" t="n">
        <f aca="false">Y189</f>
        <v>0.00037</v>
      </c>
      <c r="P189" s="189" t="str">
        <f aca="false">AG189</f>
        <v>ACA 917</v>
      </c>
      <c r="Q189" s="188" t="n">
        <f aca="false">AE189</f>
        <v>2932.7134502924</v>
      </c>
      <c r="R189" s="13"/>
      <c r="S189" s="13"/>
      <c r="T189" s="13"/>
      <c r="U189" s="13"/>
      <c r="V189" s="190" t="n">
        <f aca="false">ROWS($B$177:B189)</f>
        <v>13</v>
      </c>
      <c r="W189" s="191" t="n">
        <f aca="false" t="array" ref="W189:W189">IFERROR(AVERAGE(IF(C189:F189&gt;1,C189:F189)),0)</f>
        <v>0</v>
      </c>
      <c r="X189" s="192" t="n">
        <f aca="false" t="array" ref="X189:X189">W189+(COUNTIFS($W$177:$W189,W189)-1)*0.00001</f>
        <v>0.00012</v>
      </c>
      <c r="Y189" s="193" t="n">
        <f aca="false">LARGE($X$177:$X$226,V189)</f>
        <v>0.00037</v>
      </c>
      <c r="Z189" s="194" t="n">
        <f aca="false">IF(Y189&lt;1,0,MATCH(Y189,$X$177:$X$226,0))</f>
        <v>0</v>
      </c>
      <c r="AA189" s="195" t="str">
        <f aca="false">INDEX($B$177:$B$226,Z189,1)</f>
        <v> ALERCE</v>
      </c>
      <c r="AB189" s="200"/>
      <c r="AC189" s="197" t="n">
        <f aca="false" t="array" ref="AC189:AC189">IFERROR(AVERAGE(IF(H189:K189&gt;1,H189:K189)),0)</f>
        <v>3027.03313840156</v>
      </c>
      <c r="AD189" s="198" t="n">
        <f aca="false" t="array" ref="AD189:AD189">AC189+(COUNTIFS($AC$177:$AC189,AC189)-1)*0.00001</f>
        <v>3027.03313840156</v>
      </c>
      <c r="AE189" s="199" t="n">
        <f aca="false">LARGE($AD$177:$AD$226,V189)</f>
        <v>2932.7134502924</v>
      </c>
      <c r="AF189" s="194" t="n">
        <f aca="false">IF(AE189&lt;1,0,MATCH(AE189,$AD$177:$AD$226,0))</f>
        <v>4</v>
      </c>
      <c r="AG189" s="195" t="str">
        <f aca="false">INDEX($B$177:$B$226,AF189,1)</f>
        <v>ACA 917</v>
      </c>
      <c r="AH189" s="13"/>
    </row>
    <row r="190" customFormat="false" ht="15" hidden="false" customHeight="true" outlineLevel="0" collapsed="false">
      <c r="A190" s="53" t="n">
        <v>14</v>
      </c>
      <c r="B190" s="112" t="str">
        <f aca="false" t="array" ref="B190:B190">INDEX(CV4SF,$A190,1)</f>
        <v> CEIBO</v>
      </c>
      <c r="C190" s="230"/>
      <c r="D190" s="230"/>
      <c r="E190" s="230"/>
      <c r="F190" s="182"/>
      <c r="G190" s="231" t="n">
        <f aca="false">X190</f>
        <v>0.00013</v>
      </c>
      <c r="H190" s="232" t="n">
        <v>2205.98245614035</v>
      </c>
      <c r="I190" s="232" t="n">
        <v>1741.3918128655</v>
      </c>
      <c r="J190" s="232" t="n">
        <v>2009.2865497076</v>
      </c>
      <c r="K190" s="233"/>
      <c r="L190" s="183" t="n">
        <f aca="false">AD190</f>
        <v>1985.55360623782</v>
      </c>
      <c r="M190" s="186"/>
      <c r="N190" s="187" t="str">
        <f aca="false">AA190</f>
        <v> CEIBO</v>
      </c>
      <c r="O190" s="188" t="n">
        <f aca="false">Y190</f>
        <v>0.00036</v>
      </c>
      <c r="P190" s="189" t="str">
        <f aca="false">AG190</f>
        <v>BIOCERES 1008</v>
      </c>
      <c r="Q190" s="188" t="n">
        <f aca="false">AE190</f>
        <v>2789.99610136452</v>
      </c>
      <c r="R190" s="13"/>
      <c r="S190" s="13"/>
      <c r="T190" s="13"/>
      <c r="U190" s="13"/>
      <c r="V190" s="190" t="n">
        <f aca="false">ROWS($B$177:B190)</f>
        <v>14</v>
      </c>
      <c r="W190" s="191" t="n">
        <f aca="false" t="array" ref="W190:W190">IFERROR(AVERAGE(IF(C190:F190&gt;1,C190:F190)),0)</f>
        <v>0</v>
      </c>
      <c r="X190" s="192" t="n">
        <f aca="false" t="array" ref="X190:X190">W190+(COUNTIFS($W$177:$W190,W190)-1)*0.00001</f>
        <v>0.00013</v>
      </c>
      <c r="Y190" s="193" t="n">
        <f aca="false">LARGE($X$177:$X$226,V190)</f>
        <v>0.00036</v>
      </c>
      <c r="Z190" s="194" t="n">
        <f aca="false">IF(Y190&lt;1,0,MATCH(Y190,$X$177:$X$226,0))</f>
        <v>0</v>
      </c>
      <c r="AA190" s="195" t="str">
        <f aca="false">INDEX($B$177:$B$226,Z190,1)</f>
        <v> CEIBO</v>
      </c>
      <c r="AB190" s="200"/>
      <c r="AC190" s="197" t="n">
        <f aca="false" t="array" ref="AC190:AC190">IFERROR(AVERAGE(IF(H190:K190&gt;1,H190:K190)),0)</f>
        <v>1985.55360623782</v>
      </c>
      <c r="AD190" s="198" t="n">
        <f aca="false" t="array" ref="AD190:AD190">AC190+(COUNTIFS($AC$177:$AC190,AC190)-1)*0.00001</f>
        <v>1985.55360623782</v>
      </c>
      <c r="AE190" s="199" t="n">
        <f aca="false">LARGE($AD$177:$AD$226,V190)</f>
        <v>2789.99610136452</v>
      </c>
      <c r="AF190" s="194" t="n">
        <f aca="false">IF(AE190&lt;1,0,MATCH(AE190,$AD$177:$AD$226,0))</f>
        <v>8</v>
      </c>
      <c r="AG190" s="195" t="str">
        <f aca="false">INDEX($B$177:$B$226,AF190,1)</f>
        <v>BIOCERES 1008</v>
      </c>
      <c r="AH190" s="13"/>
    </row>
    <row r="191" customFormat="false" ht="15" hidden="false" customHeight="true" outlineLevel="0" collapsed="false">
      <c r="A191" s="53" t="n">
        <v>15</v>
      </c>
      <c r="B191" s="112" t="str">
        <f aca="false" t="array" ref="B191:B191">INDEX(CV4SF,$A191,1)</f>
        <v> HORNERO</v>
      </c>
      <c r="C191" s="230"/>
      <c r="D191" s="230"/>
      <c r="E191" s="230"/>
      <c r="F191" s="182"/>
      <c r="G191" s="231" t="n">
        <f aca="false">X191</f>
        <v>0.00014</v>
      </c>
      <c r="H191" s="232" t="n">
        <v>2687.41520467836</v>
      </c>
      <c r="I191" s="232" t="n">
        <v>2140.49122807018</v>
      </c>
      <c r="J191" s="232" t="n">
        <v>2025.33333333333</v>
      </c>
      <c r="K191" s="233"/>
      <c r="L191" s="183" t="n">
        <f aca="false">AD191</f>
        <v>2284.41325536062</v>
      </c>
      <c r="M191" s="186"/>
      <c r="N191" s="187" t="str">
        <f aca="false">AA191</f>
        <v> HORNERO</v>
      </c>
      <c r="O191" s="188" t="n">
        <f aca="false">Y191</f>
        <v>0.00035</v>
      </c>
      <c r="P191" s="189" t="str">
        <f aca="false">AG191</f>
        <v> TORDO</v>
      </c>
      <c r="Q191" s="188" t="n">
        <f aca="false">AE191</f>
        <v>2635.3216374269</v>
      </c>
      <c r="R191" s="13"/>
      <c r="S191" s="13"/>
      <c r="T191" s="13"/>
      <c r="U191" s="13"/>
      <c r="V191" s="190" t="n">
        <f aca="false">ROWS($B$177:B191)</f>
        <v>15</v>
      </c>
      <c r="W191" s="191" t="n">
        <f aca="false" t="array" ref="W191:W191">IFERROR(AVERAGE(IF(C191:F191&gt;1,C191:F191)),0)</f>
        <v>0</v>
      </c>
      <c r="X191" s="192" t="n">
        <f aca="false" t="array" ref="X191:X191">W191+(COUNTIFS($W$177:$W191,W191)-1)*0.00001</f>
        <v>0.00014</v>
      </c>
      <c r="Y191" s="193" t="n">
        <f aca="false">LARGE($X$177:$X$226,V191)</f>
        <v>0.00035</v>
      </c>
      <c r="Z191" s="194" t="n">
        <f aca="false">IF(Y191&lt;1,0,MATCH(Y191,$X$177:$X$226,0))</f>
        <v>0</v>
      </c>
      <c r="AA191" s="195" t="str">
        <f aca="false">INDEX($B$177:$B$226,Z191,1)</f>
        <v> HORNERO</v>
      </c>
      <c r="AB191" s="200"/>
      <c r="AC191" s="197" t="n">
        <f aca="false" t="array" ref="AC191:AC191">IFERROR(AVERAGE(IF(H191:K191&gt;1,H191:K191)),0)</f>
        <v>2284.41325536062</v>
      </c>
      <c r="AD191" s="198" t="n">
        <f aca="false" t="array" ref="AD191:AD191">AC191+(COUNTIFS($AC$177:$AC191,AC191)-1)*0.00001</f>
        <v>2284.41325536062</v>
      </c>
      <c r="AE191" s="199" t="n">
        <f aca="false">LARGE($AD$177:$AD$226,V191)</f>
        <v>2635.3216374269</v>
      </c>
      <c r="AF191" s="194" t="n">
        <f aca="false">IF(AE191&lt;1,0,MATCH(AE191,$AD$177:$AD$226,0))</f>
        <v>18</v>
      </c>
      <c r="AG191" s="195" t="str">
        <f aca="false">INDEX($B$177:$B$226,AF191,1)</f>
        <v> TORDO</v>
      </c>
      <c r="AH191" s="13"/>
    </row>
    <row r="192" customFormat="false" ht="15" hidden="false" customHeight="true" outlineLevel="0" collapsed="false">
      <c r="A192" s="53" t="n">
        <v>16</v>
      </c>
      <c r="B192" s="112" t="str">
        <f aca="false" t="array" ref="B192:B192">INDEX(CV4SF,$A192,1)</f>
        <v> MAITEN</v>
      </c>
      <c r="C192" s="230"/>
      <c r="D192" s="230"/>
      <c r="E192" s="230"/>
      <c r="F192" s="182"/>
      <c r="G192" s="231" t="n">
        <f aca="false">X192</f>
        <v>0.00015</v>
      </c>
      <c r="H192" s="232" t="n">
        <v>1101.53216374269</v>
      </c>
      <c r="I192" s="232" t="n">
        <v>1601.9649122807</v>
      </c>
      <c r="J192" s="232" t="n">
        <v>1338.28070175439</v>
      </c>
      <c r="K192" s="233"/>
      <c r="L192" s="183" t="n">
        <f aca="false">AD192</f>
        <v>1347.25925925926</v>
      </c>
      <c r="M192" s="186"/>
      <c r="N192" s="187" t="str">
        <f aca="false">AA192</f>
        <v> MAITEN</v>
      </c>
      <c r="O192" s="188" t="n">
        <f aca="false">Y192</f>
        <v>0.00034</v>
      </c>
      <c r="P192" s="189" t="str">
        <f aca="false">AG192</f>
        <v>ACA 916</v>
      </c>
      <c r="Q192" s="188" t="n">
        <f aca="false">AE192</f>
        <v>2431.43859649123</v>
      </c>
      <c r="R192" s="13"/>
      <c r="S192" s="13"/>
      <c r="T192" s="13"/>
      <c r="U192" s="13"/>
      <c r="V192" s="190" t="n">
        <f aca="false">ROWS($B$177:B192)</f>
        <v>16</v>
      </c>
      <c r="W192" s="191" t="n">
        <f aca="false" t="array" ref="W192:W192">IFERROR(AVERAGE(IF(C192:F192&gt;1,C192:F192)),0)</f>
        <v>0</v>
      </c>
      <c r="X192" s="192" t="n">
        <f aca="false" t="array" ref="X192:X192">W192+(COUNTIFS($W$177:$W192,W192)-1)*0.00001</f>
        <v>0.00015</v>
      </c>
      <c r="Y192" s="193" t="n">
        <f aca="false">LARGE($X$177:$X$226,V192)</f>
        <v>0.00034</v>
      </c>
      <c r="Z192" s="194" t="n">
        <f aca="false">IF(Y192&lt;1,0,MATCH(Y192,$X$177:$X$226,0))</f>
        <v>0</v>
      </c>
      <c r="AA192" s="195" t="str">
        <f aca="false">INDEX($B$177:$B$226,Z192,1)</f>
        <v> MAITEN</v>
      </c>
      <c r="AB192" s="200"/>
      <c r="AC192" s="197" t="n">
        <f aca="false" t="array" ref="AC192:AC192">IFERROR(AVERAGE(IF(H192:K192&gt;1,H192:K192)),0)</f>
        <v>1347.25925925926</v>
      </c>
      <c r="AD192" s="198" t="n">
        <f aca="false" t="array" ref="AD192:AD192">AC192+(COUNTIFS($AC$177:$AC192,AC192)-1)*0.00001</f>
        <v>1347.25925925926</v>
      </c>
      <c r="AE192" s="199" t="n">
        <f aca="false">LARGE($AD$177:$AD$226,V192)</f>
        <v>2431.43859649123</v>
      </c>
      <c r="AF192" s="194" t="n">
        <f aca="false">IF(AE192&lt;1,0,MATCH(AE192,$AD$177:$AD$226,0))</f>
        <v>3</v>
      </c>
      <c r="AG192" s="195" t="str">
        <f aca="false">INDEX($B$177:$B$226,AF192,1)</f>
        <v>ACA 916</v>
      </c>
      <c r="AH192" s="13"/>
    </row>
    <row r="193" customFormat="false" ht="15" hidden="false" customHeight="true" outlineLevel="0" collapsed="false">
      <c r="A193" s="53" t="n">
        <v>17</v>
      </c>
      <c r="B193" s="112" t="str">
        <f aca="false" t="array" ref="B193:B193">INDEX(CV4SF,$A193,1)</f>
        <v> TBIO AUDAZ</v>
      </c>
      <c r="C193" s="230"/>
      <c r="D193" s="230"/>
      <c r="E193" s="230"/>
      <c r="F193" s="182"/>
      <c r="G193" s="231" t="n">
        <f aca="false">X193</f>
        <v>0.00016</v>
      </c>
      <c r="H193" s="232" t="n">
        <v>3021.82456140351</v>
      </c>
      <c r="I193" s="232" t="n">
        <v>3299.01754385965</v>
      </c>
      <c r="J193" s="232" t="n">
        <v>2979.70760233918</v>
      </c>
      <c r="K193" s="233"/>
      <c r="L193" s="183" t="n">
        <f aca="false">AD193</f>
        <v>3100.18323586745</v>
      </c>
      <c r="M193" s="186"/>
      <c r="N193" s="187" t="str">
        <f aca="false">AA193</f>
        <v> TBIO AUDAZ</v>
      </c>
      <c r="O193" s="188" t="n">
        <f aca="false">Y193</f>
        <v>0.00033</v>
      </c>
      <c r="P193" s="189" t="str">
        <f aca="false">AG193</f>
        <v>ACA 915</v>
      </c>
      <c r="Q193" s="188" t="n">
        <f aca="false">AE193</f>
        <v>2423.92592592593</v>
      </c>
      <c r="R193" s="13"/>
      <c r="S193" s="13"/>
      <c r="T193" s="13"/>
      <c r="U193" s="13"/>
      <c r="V193" s="190" t="n">
        <f aca="false">ROWS($B$177:B193)</f>
        <v>17</v>
      </c>
      <c r="W193" s="191" t="n">
        <f aca="false" t="array" ref="W193:W193">IFERROR(AVERAGE(IF(C193:F193&gt;1,C193:F193)),0)</f>
        <v>0</v>
      </c>
      <c r="X193" s="192" t="n">
        <f aca="false" t="array" ref="X193:X193">W193+(COUNTIFS($W$177:$W193,W193)-1)*0.00001</f>
        <v>0.00016</v>
      </c>
      <c r="Y193" s="193" t="n">
        <f aca="false">LARGE($X$177:$X$226,V193)</f>
        <v>0.00033</v>
      </c>
      <c r="Z193" s="194" t="n">
        <f aca="false">IF(Y193&lt;1,0,MATCH(Y193,$X$177:$X$226,0))</f>
        <v>0</v>
      </c>
      <c r="AA193" s="195" t="str">
        <f aca="false">INDEX($B$177:$B$226,Z193,1)</f>
        <v> TBIO AUDAZ</v>
      </c>
      <c r="AB193" s="200"/>
      <c r="AC193" s="197" t="n">
        <f aca="false" t="array" ref="AC193:AC193">IFERROR(AVERAGE(IF(H193:K193&gt;1,H193:K193)),0)</f>
        <v>3100.18323586745</v>
      </c>
      <c r="AD193" s="198" t="n">
        <f aca="false" t="array" ref="AD193:AD193">AC193+(COUNTIFS($AC$177:$AC193,AC193)-1)*0.00001</f>
        <v>3100.18323586745</v>
      </c>
      <c r="AE193" s="199" t="n">
        <f aca="false">LARGE($AD$177:$AD$226,V193)</f>
        <v>2423.92592592593</v>
      </c>
      <c r="AF193" s="194" t="n">
        <f aca="false">IF(AE193&lt;1,0,MATCH(AE193,$AD$177:$AD$226,0))</f>
        <v>2</v>
      </c>
      <c r="AG193" s="195" t="str">
        <f aca="false">INDEX($B$177:$B$226,AF193,1)</f>
        <v>ACA 915</v>
      </c>
      <c r="AH193" s="13"/>
    </row>
    <row r="194" customFormat="false" ht="15" hidden="false" customHeight="true" outlineLevel="0" collapsed="false">
      <c r="A194" s="53" t="n">
        <v>18</v>
      </c>
      <c r="B194" s="112" t="str">
        <f aca="false" t="array" ref="B194:B194">INDEX(CV4SF,$A194,1)</f>
        <v> TORDO</v>
      </c>
      <c r="C194" s="230"/>
      <c r="D194" s="230"/>
      <c r="E194" s="230"/>
      <c r="F194" s="182"/>
      <c r="G194" s="231" t="n">
        <f aca="false">X194</f>
        <v>0.00017</v>
      </c>
      <c r="H194" s="232" t="n">
        <v>2270.68421052632</v>
      </c>
      <c r="I194" s="232" t="n">
        <v>2540.26315789474</v>
      </c>
      <c r="J194" s="232" t="n">
        <v>3095.01754385965</v>
      </c>
      <c r="K194" s="233"/>
      <c r="L194" s="183" t="n">
        <f aca="false">AD194</f>
        <v>2635.3216374269</v>
      </c>
      <c r="M194" s="186"/>
      <c r="N194" s="187" t="str">
        <f aca="false">AA194</f>
        <v> TORDO</v>
      </c>
      <c r="O194" s="188" t="n">
        <f aca="false">Y194</f>
        <v>0.00032</v>
      </c>
      <c r="P194" s="189" t="str">
        <f aca="false">AG194</f>
        <v>PAMPERO</v>
      </c>
      <c r="Q194" s="188" t="n">
        <f aca="false">AE194</f>
        <v>2367.29824561403</v>
      </c>
      <c r="R194" s="13"/>
      <c r="S194" s="13"/>
      <c r="T194" s="13"/>
      <c r="U194" s="13"/>
      <c r="V194" s="190" t="n">
        <f aca="false">ROWS($B$177:B194)</f>
        <v>18</v>
      </c>
      <c r="W194" s="191" t="n">
        <f aca="false" t="array" ref="W194:W194">IFERROR(AVERAGE(IF(C194:F194&gt;1,C194:F194)),0)</f>
        <v>0</v>
      </c>
      <c r="X194" s="192" t="n">
        <f aca="false" t="array" ref="X194:X194">W194+(COUNTIFS($W$177:$W194,W194)-1)*0.00001</f>
        <v>0.00017</v>
      </c>
      <c r="Y194" s="193" t="n">
        <f aca="false">LARGE($X$177:$X$226,V194)</f>
        <v>0.00032</v>
      </c>
      <c r="Z194" s="194" t="n">
        <f aca="false">IF(Y194&lt;1,0,MATCH(Y194,$X$177:$X$226,0))</f>
        <v>0</v>
      </c>
      <c r="AA194" s="195" t="str">
        <f aca="false">INDEX($B$177:$B$226,Z194,1)</f>
        <v> TORDO</v>
      </c>
      <c r="AB194" s="200"/>
      <c r="AC194" s="197" t="n">
        <f aca="false" t="array" ref="AC194:AC194">IFERROR(AVERAGE(IF(H194:K194&gt;1,H194:K194)),0)</f>
        <v>2635.3216374269</v>
      </c>
      <c r="AD194" s="198" t="n">
        <f aca="false" t="array" ref="AD194:AD194">AC194+(COUNTIFS($AC$177:$AC194,AC194)-1)*0.00001</f>
        <v>2635.3216374269</v>
      </c>
      <c r="AE194" s="199" t="n">
        <f aca="false">LARGE($AD$177:$AD$226,V194)</f>
        <v>2367.29824561403</v>
      </c>
      <c r="AF194" s="194" t="n">
        <f aca="false">IF(AE194&lt;1,0,MATCH(AE194,$AD$177:$AD$226,0))</f>
        <v>27</v>
      </c>
      <c r="AG194" s="195" t="str">
        <f aca="false">INDEX($B$177:$B$226,AF194,1)</f>
        <v>PAMPERO</v>
      </c>
      <c r="AH194" s="13"/>
    </row>
    <row r="195" customFormat="false" ht="15" hidden="false" customHeight="true" outlineLevel="0" collapsed="false">
      <c r="A195" s="53" t="n">
        <v>19</v>
      </c>
      <c r="B195" s="112" t="str">
        <f aca="false" t="array" ref="B195:B195">INDEX(CV4SF,$A195,1)</f>
        <v>GINGKO</v>
      </c>
      <c r="C195" s="230"/>
      <c r="D195" s="230"/>
      <c r="E195" s="230"/>
      <c r="F195" s="182"/>
      <c r="G195" s="231" t="n">
        <f aca="false">X195</f>
        <v>0.00018</v>
      </c>
      <c r="H195" s="232" t="n">
        <v>3641.36842105263</v>
      </c>
      <c r="I195" s="232" t="n">
        <v>3111.50877192982</v>
      </c>
      <c r="J195" s="232" t="n">
        <v>2651.40350877193</v>
      </c>
      <c r="K195" s="233"/>
      <c r="L195" s="183" t="n">
        <f aca="false">AD195</f>
        <v>3134.76023391813</v>
      </c>
      <c r="M195" s="186"/>
      <c r="N195" s="187" t="str">
        <f aca="false">AA195</f>
        <v>GINGKO</v>
      </c>
      <c r="O195" s="188" t="n">
        <f aca="false">Y195</f>
        <v>0.00031</v>
      </c>
      <c r="P195" s="189" t="str">
        <f aca="false">AG195</f>
        <v>BAGUETTE 450</v>
      </c>
      <c r="Q195" s="188" t="n">
        <f aca="false">AE195</f>
        <v>2311.91812865497</v>
      </c>
      <c r="R195" s="13"/>
      <c r="S195" s="13"/>
      <c r="T195" s="13"/>
      <c r="U195" s="13"/>
      <c r="V195" s="190" t="n">
        <f aca="false">ROWS($B$177:B195)</f>
        <v>19</v>
      </c>
      <c r="W195" s="191" t="n">
        <f aca="false" t="array" ref="W195:W195">IFERROR(AVERAGE(IF(C195:F195&gt;1,C195:F195)),0)</f>
        <v>0</v>
      </c>
      <c r="X195" s="192" t="n">
        <f aca="false" t="array" ref="X195:X195">W195+(COUNTIFS($W$177:$W195,W195)-1)*0.00001</f>
        <v>0.00018</v>
      </c>
      <c r="Y195" s="193" t="n">
        <f aca="false">LARGE($X$177:$X$226,V195)</f>
        <v>0.00031</v>
      </c>
      <c r="Z195" s="194" t="n">
        <f aca="false">IF(Y195&lt;1,0,MATCH(Y195,$X$177:$X$226,0))</f>
        <v>0</v>
      </c>
      <c r="AA195" s="195" t="str">
        <f aca="false">INDEX($B$177:$B$226,Z195,1)</f>
        <v>GINGKO</v>
      </c>
      <c r="AB195" s="200"/>
      <c r="AC195" s="197" t="n">
        <f aca="false" t="array" ref="AC195:AC195">IFERROR(AVERAGE(IF(H195:K195&gt;1,H195:K195)),0)</f>
        <v>3134.76023391813</v>
      </c>
      <c r="AD195" s="198" t="n">
        <f aca="false" t="array" ref="AD195:AD195">AC195+(COUNTIFS($AC$177:$AC195,AC195)-1)*0.00001</f>
        <v>3134.76023391813</v>
      </c>
      <c r="AE195" s="199" t="n">
        <f aca="false">LARGE($AD$177:$AD$226,V195)</f>
        <v>2311.91812865497</v>
      </c>
      <c r="AF195" s="194" t="n">
        <f aca="false">IF(AE195&lt;1,0,MATCH(AE195,$AD$177:$AD$226,0))</f>
        <v>6</v>
      </c>
      <c r="AG195" s="195" t="str">
        <f aca="false">INDEX($B$177:$B$226,AF195,1)</f>
        <v>BAGUETTE 450</v>
      </c>
      <c r="AH195" s="13"/>
    </row>
    <row r="196" customFormat="false" ht="15" hidden="false" customHeight="true" outlineLevel="0" collapsed="false">
      <c r="A196" s="53" t="n">
        <v>20</v>
      </c>
      <c r="B196" s="112" t="str">
        <f aca="false" t="array" ref="B196:B196">INDEX(CV4SF,$A196,1)</f>
        <v>Klein Nutria</v>
      </c>
      <c r="C196" s="224"/>
      <c r="D196" s="224"/>
      <c r="E196" s="224"/>
      <c r="F196" s="182"/>
      <c r="G196" s="231" t="n">
        <f aca="false">X196</f>
        <v>0.00019</v>
      </c>
      <c r="H196" s="232" t="n">
        <v>3072.18128654971</v>
      </c>
      <c r="I196" s="232" t="n">
        <v>2941.30994152047</v>
      </c>
      <c r="J196" s="232" t="n">
        <v>3286.08187134503</v>
      </c>
      <c r="K196" s="233"/>
      <c r="L196" s="183" t="n">
        <f aca="false">AD196</f>
        <v>3099.85769980507</v>
      </c>
      <c r="M196" s="186"/>
      <c r="N196" s="187" t="str">
        <f aca="false">AA196</f>
        <v>Klein Nutria</v>
      </c>
      <c r="O196" s="188" t="n">
        <f aca="false">Y196</f>
        <v>0.0003</v>
      </c>
      <c r="P196" s="189" t="str">
        <f aca="false">AG196</f>
        <v> HORNERO</v>
      </c>
      <c r="Q196" s="188" t="n">
        <f aca="false">AE196</f>
        <v>2284.41325536062</v>
      </c>
      <c r="R196" s="13"/>
      <c r="S196" s="13"/>
      <c r="T196" s="13"/>
      <c r="U196" s="13"/>
      <c r="V196" s="190" t="n">
        <f aca="false">ROWS($B$177:B196)</f>
        <v>20</v>
      </c>
      <c r="W196" s="191" t="n">
        <f aca="false" t="array" ref="W196:W196">IFERROR(AVERAGE(IF(C196:F196&gt;1,C196:F196)),0)</f>
        <v>0</v>
      </c>
      <c r="X196" s="192" t="n">
        <f aca="false" t="array" ref="X196:X196">W196+(COUNTIFS($W$177:$W196,W196)-1)*0.00001</f>
        <v>0.00019</v>
      </c>
      <c r="Y196" s="193" t="n">
        <f aca="false">LARGE($X$177:$X$226,V196)</f>
        <v>0.0003</v>
      </c>
      <c r="Z196" s="194" t="n">
        <f aca="false">IF(Y196&lt;1,0,MATCH(Y196,$X$177:$X$226,0))</f>
        <v>0</v>
      </c>
      <c r="AA196" s="195" t="str">
        <f aca="false">INDEX($B$177:$B$226,Z196,1)</f>
        <v>Klein Nutria</v>
      </c>
      <c r="AB196" s="200"/>
      <c r="AC196" s="197" t="n">
        <f aca="false" t="array" ref="AC196:AC196">IFERROR(AVERAGE(IF(H196:K196&gt;1,H196:K196)),0)</f>
        <v>3099.85769980507</v>
      </c>
      <c r="AD196" s="198" t="n">
        <f aca="false" t="array" ref="AD196:AD196">AC196+(COUNTIFS($AC$177:$AC196,AC196)-1)*0.00001</f>
        <v>3099.85769980507</v>
      </c>
      <c r="AE196" s="199" t="n">
        <f aca="false">LARGE($AD$177:$AD$226,V196)</f>
        <v>2284.41325536062</v>
      </c>
      <c r="AF196" s="194" t="n">
        <f aca="false">IF(AE196&lt;1,0,MATCH(AE196,$AD$177:$AD$226,0))</f>
        <v>15</v>
      </c>
      <c r="AG196" s="195" t="str">
        <f aca="false">INDEX($B$177:$B$226,AF196,1)</f>
        <v> HORNERO</v>
      </c>
      <c r="AH196" s="13"/>
    </row>
    <row r="197" customFormat="false" ht="15" hidden="false" customHeight="true" outlineLevel="0" collapsed="false">
      <c r="A197" s="53" t="n">
        <v>21</v>
      </c>
      <c r="B197" s="112" t="str">
        <f aca="false" t="array" ref="B197:B197">INDEX(CV4SF,$A197,1)</f>
        <v>Klein Potro</v>
      </c>
      <c r="C197" s="224"/>
      <c r="D197" s="224"/>
      <c r="E197" s="224"/>
      <c r="F197" s="182"/>
      <c r="G197" s="231" t="n">
        <f aca="false">X197</f>
        <v>0.0002</v>
      </c>
      <c r="H197" s="232" t="n">
        <v>1382.11111111111</v>
      </c>
      <c r="I197" s="232" t="n">
        <v>1720.87719298246</v>
      </c>
      <c r="J197" s="232" t="n">
        <v>1872.15204678363</v>
      </c>
      <c r="K197" s="233"/>
      <c r="L197" s="183" t="n">
        <f aca="false">AD197</f>
        <v>1658.38011695906</v>
      </c>
      <c r="M197" s="186"/>
      <c r="N197" s="187" t="str">
        <f aca="false">AA197</f>
        <v>Klein Potro</v>
      </c>
      <c r="O197" s="188" t="n">
        <f aca="false">Y197</f>
        <v>0.00029</v>
      </c>
      <c r="P197" s="189" t="str">
        <f aca="false">AG197</f>
        <v>ACA 460</v>
      </c>
      <c r="Q197" s="188" t="n">
        <f aca="false">AE197</f>
        <v>2150.73294346979</v>
      </c>
      <c r="R197" s="13"/>
      <c r="S197" s="13"/>
      <c r="T197" s="13"/>
      <c r="U197" s="13"/>
      <c r="V197" s="190" t="n">
        <f aca="false">ROWS($B$177:B197)</f>
        <v>21</v>
      </c>
      <c r="W197" s="191" t="n">
        <f aca="false" t="array" ref="W197:W197">IFERROR(AVERAGE(IF(C197:F197&gt;1,C197:F197)),0)</f>
        <v>0</v>
      </c>
      <c r="X197" s="192" t="n">
        <f aca="false" t="array" ref="X197:X197">W197+(COUNTIFS($W$177:$W197,W197)-1)*0.00001</f>
        <v>0.0002</v>
      </c>
      <c r="Y197" s="193" t="n">
        <f aca="false">LARGE($X$177:$X$226,V197)</f>
        <v>0.00029</v>
      </c>
      <c r="Z197" s="194" t="n">
        <f aca="false">IF(Y197&lt;1,0,MATCH(Y197,$X$177:$X$226,0))</f>
        <v>0</v>
      </c>
      <c r="AA197" s="195" t="str">
        <f aca="false">INDEX($B$177:$B$226,Z197,1)</f>
        <v>Klein Potro</v>
      </c>
      <c r="AB197" s="200"/>
      <c r="AC197" s="197" t="n">
        <f aca="false" t="array" ref="AC197:AC197">IFERROR(AVERAGE(IF(H197:K197&gt;1,H197:K197)),0)</f>
        <v>1658.38011695906</v>
      </c>
      <c r="AD197" s="198" t="n">
        <f aca="false" t="array" ref="AD197:AD197">AC197+(COUNTIFS($AC$177:$AC197,AC197)-1)*0.00001</f>
        <v>1658.38011695906</v>
      </c>
      <c r="AE197" s="199" t="n">
        <f aca="false">LARGE($AD$177:$AD$226,V197)</f>
        <v>2150.73294346979</v>
      </c>
      <c r="AF197" s="194" t="n">
        <f aca="false">IF(AE197&lt;1,0,MATCH(AE197,$AD$177:$AD$226,0))</f>
        <v>1</v>
      </c>
      <c r="AG197" s="195" t="str">
        <f aca="false">INDEX($B$177:$B$226,AF197,1)</f>
        <v>ACA 460</v>
      </c>
      <c r="AH197" s="13"/>
    </row>
    <row r="198" customFormat="false" ht="15" hidden="false" customHeight="true" outlineLevel="0" collapsed="false">
      <c r="A198" s="53" t="n">
        <v>22</v>
      </c>
      <c r="B198" s="112" t="str">
        <f aca="false" t="array" ref="B198:B198">INDEX(CV4SF,$A198,1)</f>
        <v>Klein Prometeo</v>
      </c>
      <c r="C198" s="224"/>
      <c r="D198" s="224"/>
      <c r="E198" s="224"/>
      <c r="F198" s="182"/>
      <c r="G198" s="231" t="n">
        <f aca="false">X198</f>
        <v>0.00021</v>
      </c>
      <c r="H198" s="232" t="n">
        <v>1254.57894736842</v>
      </c>
      <c r="I198" s="232" t="n">
        <v>1906.77192982456</v>
      </c>
      <c r="J198" s="232" t="n">
        <v>1755.64912280702</v>
      </c>
      <c r="K198" s="233"/>
      <c r="L198" s="183" t="n">
        <f aca="false">AD198</f>
        <v>1639</v>
      </c>
      <c r="M198" s="186"/>
      <c r="N198" s="187" t="str">
        <f aca="false">AA198</f>
        <v>Klein Prometeo</v>
      </c>
      <c r="O198" s="188" t="n">
        <f aca="false">Y198</f>
        <v>0.00028</v>
      </c>
      <c r="P198" s="189" t="str">
        <f aca="false">AG198</f>
        <v>Klein Valor</v>
      </c>
      <c r="Q198" s="188" t="n">
        <f aca="false">AE198</f>
        <v>2096.48148148148</v>
      </c>
      <c r="R198" s="13"/>
      <c r="S198" s="13"/>
      <c r="T198" s="13"/>
      <c r="U198" s="13"/>
      <c r="V198" s="190" t="n">
        <f aca="false">ROWS($B$177:B198)</f>
        <v>22</v>
      </c>
      <c r="W198" s="191" t="n">
        <f aca="false" t="array" ref="W198:W198">IFERROR(AVERAGE(IF(C198:F198&gt;1,C198:F198)),0)</f>
        <v>0</v>
      </c>
      <c r="X198" s="192" t="n">
        <f aca="false" t="array" ref="X198:X198">W198+(COUNTIFS($W$177:$W198,W198)-1)*0.00001</f>
        <v>0.00021</v>
      </c>
      <c r="Y198" s="193" t="n">
        <f aca="false">LARGE($X$177:$X$226,V198)</f>
        <v>0.00028</v>
      </c>
      <c r="Z198" s="194" t="n">
        <f aca="false">IF(Y198&lt;1,0,MATCH(Y198,$X$177:$X$226,0))</f>
        <v>0</v>
      </c>
      <c r="AA198" s="195" t="str">
        <f aca="false">INDEX($B$177:$B$226,Z198,1)</f>
        <v>Klein Prometeo</v>
      </c>
      <c r="AB198" s="200"/>
      <c r="AC198" s="197" t="n">
        <f aca="false" t="array" ref="AC198:AC198">IFERROR(AVERAGE(IF(H198:K198&gt;1,H198:K198)),0)</f>
        <v>1639</v>
      </c>
      <c r="AD198" s="198" t="n">
        <f aca="false" t="array" ref="AD198:AD198">AC198+(COUNTIFS($AC$177:$AC198,AC198)-1)*0.00001</f>
        <v>1639</v>
      </c>
      <c r="AE198" s="199" t="n">
        <f aca="false">LARGE($AD$177:$AD$226,V198)</f>
        <v>2096.48148148148</v>
      </c>
      <c r="AF198" s="194" t="n">
        <f aca="false">IF(AE198&lt;1,0,MATCH(AE198,$AD$177:$AD$226,0))</f>
        <v>24</v>
      </c>
      <c r="AG198" s="195" t="str">
        <f aca="false">INDEX($B$177:$B$226,AF198,1)</f>
        <v>Klein Valor</v>
      </c>
      <c r="AH198" s="13"/>
    </row>
    <row r="199" customFormat="false" ht="15" hidden="false" customHeight="true" outlineLevel="0" collapsed="false">
      <c r="A199" s="53" t="n">
        <v>23</v>
      </c>
      <c r="B199" s="112" t="str">
        <f aca="false" t="array" ref="B199:B199">INDEX(CV4SF,$A199,1)</f>
        <v>Klein Selenio</v>
      </c>
      <c r="C199" s="181"/>
      <c r="D199" s="181"/>
      <c r="E199" s="181"/>
      <c r="F199" s="182"/>
      <c r="G199" s="231" t="n">
        <f aca="false">X199</f>
        <v>0.00022</v>
      </c>
      <c r="H199" s="234" t="n">
        <v>1201.38011695906</v>
      </c>
      <c r="I199" s="234" t="n">
        <v>1780.70175438596</v>
      </c>
      <c r="J199" s="234" t="n">
        <v>1316.04678362573</v>
      </c>
      <c r="K199" s="233"/>
      <c r="L199" s="183" t="n">
        <f aca="false">AD199</f>
        <v>1432.70955165692</v>
      </c>
      <c r="M199" s="186"/>
      <c r="N199" s="187" t="str">
        <f aca="false">AA199</f>
        <v>Klein Selenio</v>
      </c>
      <c r="O199" s="188" t="n">
        <f aca="false">Y199</f>
        <v>0.00027</v>
      </c>
      <c r="P199" s="189" t="str">
        <f aca="false">AG199</f>
        <v> CEIBO</v>
      </c>
      <c r="Q199" s="188" t="n">
        <f aca="false">AE199</f>
        <v>1985.55360623782</v>
      </c>
      <c r="R199" s="13"/>
      <c r="S199" s="13"/>
      <c r="T199" s="13"/>
      <c r="U199" s="13"/>
      <c r="V199" s="190" t="n">
        <f aca="false">ROWS($B$177:B199)</f>
        <v>23</v>
      </c>
      <c r="W199" s="191" t="n">
        <f aca="false" t="array" ref="W199:W199">IFERROR(AVERAGE(IF(C199:F199&gt;1,C199:F199)),0)</f>
        <v>0</v>
      </c>
      <c r="X199" s="192" t="n">
        <f aca="false" t="array" ref="X199:X199">W199+(COUNTIFS($W$177:$W199,W199)-1)*0.00001</f>
        <v>0.00022</v>
      </c>
      <c r="Y199" s="193" t="n">
        <f aca="false">LARGE($X$177:$X$226,V199)</f>
        <v>0.00027</v>
      </c>
      <c r="Z199" s="194" t="n">
        <f aca="false">IF(Y199&lt;1,0,MATCH(Y199,$X$177:$X$226,0))</f>
        <v>0</v>
      </c>
      <c r="AA199" s="195" t="str">
        <f aca="false">INDEX($B$177:$B$226,Z199,1)</f>
        <v>Klein Selenio</v>
      </c>
      <c r="AB199" s="200"/>
      <c r="AC199" s="197" t="n">
        <f aca="false" t="array" ref="AC199:AC199">IFERROR(AVERAGE(IF(H199:K199&gt;1,H199:K199)),0)</f>
        <v>1432.70955165692</v>
      </c>
      <c r="AD199" s="198" t="n">
        <f aca="false" t="array" ref="AD199:AD199">AC199+(COUNTIFS($AC$177:$AC199,AC199)-1)*0.00001</f>
        <v>1432.70955165692</v>
      </c>
      <c r="AE199" s="199" t="n">
        <f aca="false">LARGE($AD$177:$AD$226,V199)</f>
        <v>1985.55360623782</v>
      </c>
      <c r="AF199" s="194" t="n">
        <f aca="false">IF(AE199&lt;1,0,MATCH(AE199,$AD$177:$AD$226,0))</f>
        <v>14</v>
      </c>
      <c r="AG199" s="195" t="str">
        <f aca="false">INDEX($B$177:$B$226,AF199,1)</f>
        <v> CEIBO</v>
      </c>
      <c r="AH199" s="13"/>
    </row>
    <row r="200" customFormat="false" ht="15" hidden="false" customHeight="true" outlineLevel="0" collapsed="false">
      <c r="A200" s="53" t="n">
        <v>24</v>
      </c>
      <c r="B200" s="112" t="str">
        <f aca="false" t="array" ref="B200:B200">INDEX(CV4SF,$A200,1)</f>
        <v>Klein Valor</v>
      </c>
      <c r="C200" s="181"/>
      <c r="D200" s="181"/>
      <c r="E200" s="181"/>
      <c r="F200" s="182"/>
      <c r="G200" s="231" t="n">
        <f aca="false">X200</f>
        <v>0.00023</v>
      </c>
      <c r="H200" s="234" t="n">
        <v>2426.21052631579</v>
      </c>
      <c r="I200" s="234" t="n">
        <v>2011.47368421053</v>
      </c>
      <c r="J200" s="234" t="n">
        <v>1851.76023391813</v>
      </c>
      <c r="K200" s="233"/>
      <c r="L200" s="183" t="n">
        <f aca="false">AD200</f>
        <v>2096.48148148148</v>
      </c>
      <c r="M200" s="186"/>
      <c r="N200" s="187" t="str">
        <f aca="false">AA200</f>
        <v>Klein Valor</v>
      </c>
      <c r="O200" s="188" t="n">
        <f aca="false">Y200</f>
        <v>0.00026</v>
      </c>
      <c r="P200" s="189" t="str">
        <f aca="false">AG200</f>
        <v>Buck Mutisia</v>
      </c>
      <c r="Q200" s="188" t="n">
        <f aca="false">AE200</f>
        <v>1729.3469785575</v>
      </c>
      <c r="R200" s="13"/>
      <c r="S200" s="13"/>
      <c r="T200" s="13"/>
      <c r="U200" s="13"/>
      <c r="V200" s="190" t="n">
        <f aca="false">ROWS($B$177:B200)</f>
        <v>24</v>
      </c>
      <c r="W200" s="191" t="n">
        <f aca="false" t="array" ref="W200:W200">IFERROR(AVERAGE(IF(C200:F200&gt;1,C200:F200)),0)</f>
        <v>0</v>
      </c>
      <c r="X200" s="192" t="n">
        <f aca="false" t="array" ref="X200:X200">W200+(COUNTIFS($W$177:$W200,W200)-1)*0.00001</f>
        <v>0.00023</v>
      </c>
      <c r="Y200" s="193" t="n">
        <f aca="false">LARGE($X$177:$X$226,V200)</f>
        <v>0.00026</v>
      </c>
      <c r="Z200" s="194" t="n">
        <f aca="false">IF(Y200&lt;1,0,MATCH(Y200,$X$177:$X$226,0))</f>
        <v>0</v>
      </c>
      <c r="AA200" s="195" t="str">
        <f aca="false">INDEX($B$177:$B$226,Z200,1)</f>
        <v>Klein Valor</v>
      </c>
      <c r="AB200" s="200"/>
      <c r="AC200" s="197" t="n">
        <f aca="false" t="array" ref="AC200:AC200">IFERROR(AVERAGE(IF(H200:K200&gt;1,H200:K200)),0)</f>
        <v>2096.48148148148</v>
      </c>
      <c r="AD200" s="198" t="n">
        <f aca="false" t="array" ref="AD200:AD200">AC200+(COUNTIFS($AC$177:$AC200,AC200)-1)*0.00001</f>
        <v>2096.48148148148</v>
      </c>
      <c r="AE200" s="199" t="n">
        <f aca="false">LARGE($AD$177:$AD$226,V200)</f>
        <v>1729.3469785575</v>
      </c>
      <c r="AF200" s="194" t="n">
        <f aca="false">IF(AE200&lt;1,0,MATCH(AE200,$AD$177:$AD$226,0))</f>
        <v>11</v>
      </c>
      <c r="AG200" s="195" t="str">
        <f aca="false">INDEX($B$177:$B$226,AF200,1)</f>
        <v>Buck Mutisia</v>
      </c>
      <c r="AH200" s="13"/>
    </row>
    <row r="201" customFormat="false" ht="15" hidden="false" customHeight="true" outlineLevel="0" collapsed="false">
      <c r="A201" s="53" t="n">
        <v>25</v>
      </c>
      <c r="B201" s="112" t="str">
        <f aca="false" t="array" ref="B201:B201">INDEX(CV4SF,$A201,1)</f>
        <v>MS INTA 815</v>
      </c>
      <c r="C201" s="181"/>
      <c r="D201" s="181"/>
      <c r="E201" s="181"/>
      <c r="F201" s="182"/>
      <c r="G201" s="231" t="n">
        <f aca="false">X201</f>
        <v>0.00024</v>
      </c>
      <c r="H201" s="234" t="n">
        <v>3516.2514619883</v>
      </c>
      <c r="I201" s="234" t="n">
        <v>3294.94736842105</v>
      </c>
      <c r="J201" s="234" t="n">
        <v>2723.81871345029</v>
      </c>
      <c r="K201" s="233"/>
      <c r="L201" s="183" t="n">
        <f aca="false">AD201</f>
        <v>3178.33918128655</v>
      </c>
      <c r="M201" s="186"/>
      <c r="N201" s="187" t="str">
        <f aca="false">AA201</f>
        <v>MS INTA 815</v>
      </c>
      <c r="O201" s="188" t="n">
        <f aca="false">Y201</f>
        <v>0.00025</v>
      </c>
      <c r="P201" s="189" t="str">
        <f aca="false">AG201</f>
        <v>Klein Potro</v>
      </c>
      <c r="Q201" s="188" t="n">
        <f aca="false">AE201</f>
        <v>1658.38011695906</v>
      </c>
      <c r="R201" s="13"/>
      <c r="S201" s="13"/>
      <c r="T201" s="13"/>
      <c r="U201" s="13"/>
      <c r="V201" s="190" t="n">
        <f aca="false">ROWS($B$177:B201)</f>
        <v>25</v>
      </c>
      <c r="W201" s="191" t="n">
        <f aca="false" t="array" ref="W201:W201">IFERROR(AVERAGE(IF(C201:F201&gt;1,C201:F201)),0)</f>
        <v>0</v>
      </c>
      <c r="X201" s="192" t="n">
        <f aca="false" t="array" ref="X201:X201">W201+(COUNTIFS($W$177:$W201,W201)-1)*0.00001</f>
        <v>0.00024</v>
      </c>
      <c r="Y201" s="193" t="n">
        <f aca="false">LARGE($X$177:$X$226,V201)</f>
        <v>0.00025</v>
      </c>
      <c r="Z201" s="194" t="n">
        <f aca="false">IF(Y201&lt;1,0,MATCH(Y201,$X$177:$X$226,0))</f>
        <v>0</v>
      </c>
      <c r="AA201" s="195" t="str">
        <f aca="false">INDEX($B$177:$B$226,Z201,1)</f>
        <v>MS INTA 815</v>
      </c>
      <c r="AB201" s="200"/>
      <c r="AC201" s="197" t="n">
        <f aca="false" t="array" ref="AC201:AC201">IFERROR(AVERAGE(IF(H201:K201&gt;1,H201:K201)),0)</f>
        <v>3178.33918128655</v>
      </c>
      <c r="AD201" s="198" t="n">
        <f aca="false" t="array" ref="AD201:AD201">AC201+(COUNTIFS($AC$177:$AC201,AC201)-1)*0.00001</f>
        <v>3178.33918128655</v>
      </c>
      <c r="AE201" s="199" t="n">
        <f aca="false">LARGE($AD$177:$AD$226,V201)</f>
        <v>1658.38011695906</v>
      </c>
      <c r="AF201" s="194" t="n">
        <f aca="false">IF(AE201&lt;1,0,MATCH(AE201,$AD$177:$AD$226,0))</f>
        <v>21</v>
      </c>
      <c r="AG201" s="195" t="str">
        <f aca="false">INDEX($B$177:$B$226,AF201,1)</f>
        <v>Klein Potro</v>
      </c>
      <c r="AH201" s="13"/>
    </row>
    <row r="202" customFormat="false" ht="15" hidden="false" customHeight="true" outlineLevel="0" collapsed="false">
      <c r="A202" s="53" t="n">
        <v>26</v>
      </c>
      <c r="B202" s="112" t="str">
        <f aca="false" t="array" ref="B202:B202">INDEX(CV4SF,$A202,1)</f>
        <v>MS INTA 817</v>
      </c>
      <c r="C202" s="182"/>
      <c r="D202" s="182"/>
      <c r="E202" s="182"/>
      <c r="F202" s="182"/>
      <c r="G202" s="231" t="n">
        <f aca="false">X202</f>
        <v>0.00025</v>
      </c>
      <c r="H202" s="234" t="n">
        <v>3962.14619883041</v>
      </c>
      <c r="I202" s="234" t="n">
        <v>3635.22807017544</v>
      </c>
      <c r="J202" s="234" t="n">
        <v>4192.22222222222</v>
      </c>
      <c r="K202" s="233"/>
      <c r="L202" s="183" t="n">
        <f aca="false">AD202</f>
        <v>3929.86549707602</v>
      </c>
      <c r="M202" s="186"/>
      <c r="N202" s="187" t="str">
        <f aca="false">AA202</f>
        <v>MS INTA 817</v>
      </c>
      <c r="O202" s="188" t="n">
        <f aca="false">Y202</f>
        <v>0.00024</v>
      </c>
      <c r="P202" s="189" t="str">
        <f aca="false">AG202</f>
        <v>Klein Prometeo</v>
      </c>
      <c r="Q202" s="188" t="n">
        <f aca="false">AE202</f>
        <v>1639</v>
      </c>
      <c r="R202" s="13"/>
      <c r="S202" s="13"/>
      <c r="T202" s="13"/>
      <c r="U202" s="13"/>
      <c r="V202" s="190" t="n">
        <f aca="false">ROWS($B$177:B202)</f>
        <v>26</v>
      </c>
      <c r="W202" s="191" t="n">
        <f aca="false" t="array" ref="W202:W202">IFERROR(AVERAGE(IF(C202:F202&gt;1,C202:F202)),0)</f>
        <v>0</v>
      </c>
      <c r="X202" s="192" t="n">
        <f aca="false" t="array" ref="X202:X202">W202+(COUNTIFS($W$177:$W202,W202)-1)*0.00001</f>
        <v>0.00025</v>
      </c>
      <c r="Y202" s="193" t="n">
        <f aca="false">LARGE($X$177:$X$226,V202)</f>
        <v>0.00024</v>
      </c>
      <c r="Z202" s="194" t="n">
        <f aca="false">IF(Y202&lt;1,0,MATCH(Y202,$X$177:$X$226,0))</f>
        <v>0</v>
      </c>
      <c r="AA202" s="195" t="str">
        <f aca="false">INDEX($B$177:$B$226,Z202,1)</f>
        <v>MS INTA 817</v>
      </c>
      <c r="AB202" s="200"/>
      <c r="AC202" s="197" t="n">
        <f aca="false" t="array" ref="AC202:AC202">IFERROR(AVERAGE(IF(H202:K202&gt;1,H202:K202)),0)</f>
        <v>3929.86549707602</v>
      </c>
      <c r="AD202" s="198" t="n">
        <f aca="false" t="array" ref="AD202:AD202">AC202+(COUNTIFS($AC$177:$AC202,AC202)-1)*0.00001</f>
        <v>3929.86549707602</v>
      </c>
      <c r="AE202" s="199" t="n">
        <f aca="false">LARGE($AD$177:$AD$226,V202)</f>
        <v>1639</v>
      </c>
      <c r="AF202" s="194" t="n">
        <f aca="false">IF(AE202&lt;1,0,MATCH(AE202,$AD$177:$AD$226,0))</f>
        <v>22</v>
      </c>
      <c r="AG202" s="195" t="str">
        <f aca="false">INDEX($B$177:$B$226,AF202,1)</f>
        <v>Klein Prometeo</v>
      </c>
      <c r="AH202" s="13"/>
    </row>
    <row r="203" customFormat="false" ht="15" hidden="false" customHeight="true" outlineLevel="0" collapsed="false">
      <c r="A203" s="53" t="n">
        <v>27</v>
      </c>
      <c r="B203" s="112" t="str">
        <f aca="false" t="array" ref="B203:B203">INDEX(CV4SF,$A203,1)</f>
        <v>PAMPERO</v>
      </c>
      <c r="C203" s="182"/>
      <c r="D203" s="182"/>
      <c r="E203" s="182"/>
      <c r="F203" s="182"/>
      <c r="G203" s="231" t="n">
        <f aca="false">X203</f>
        <v>0.00026</v>
      </c>
      <c r="H203" s="235" t="n">
        <v>2350.97660818713</v>
      </c>
      <c r="I203" s="235" t="n">
        <v>2257.76608187134</v>
      </c>
      <c r="J203" s="235" t="n">
        <v>2493.15204678363</v>
      </c>
      <c r="K203" s="233"/>
      <c r="L203" s="183" t="n">
        <f aca="false">AD203</f>
        <v>2367.29824561403</v>
      </c>
      <c r="M203" s="186"/>
      <c r="N203" s="187" t="str">
        <f aca="false">AA203</f>
        <v>PAMPERO</v>
      </c>
      <c r="O203" s="188" t="n">
        <f aca="false">Y203</f>
        <v>0.00023</v>
      </c>
      <c r="P203" s="189" t="str">
        <f aca="false">AG203</f>
        <v>Buck Fulgor</v>
      </c>
      <c r="Q203" s="188" t="n">
        <f aca="false">AE203</f>
        <v>1509.82066276803</v>
      </c>
      <c r="R203" s="13"/>
      <c r="S203" s="13"/>
      <c r="T203" s="13"/>
      <c r="U203" s="13"/>
      <c r="V203" s="190" t="n">
        <f aca="false">ROWS($B$177:B203)</f>
        <v>27</v>
      </c>
      <c r="W203" s="191" t="n">
        <f aca="false" t="array" ref="W203:W203">IFERROR(AVERAGE(IF(C203:F203&gt;1,C203:F203)),0)</f>
        <v>0</v>
      </c>
      <c r="X203" s="192" t="n">
        <f aca="false" t="array" ref="X203:X203">W203+(COUNTIFS($W$177:$W203,W203)-1)*0.00001</f>
        <v>0.00026</v>
      </c>
      <c r="Y203" s="193" t="n">
        <f aca="false">LARGE($X$177:$X$226,V203)</f>
        <v>0.00023</v>
      </c>
      <c r="Z203" s="194" t="n">
        <f aca="false">IF(Y203&lt;1,0,MATCH(Y203,$X$177:$X$226,0))</f>
        <v>0</v>
      </c>
      <c r="AA203" s="195" t="str">
        <f aca="false">INDEX($B$177:$B$226,Z203,1)</f>
        <v>PAMPERO</v>
      </c>
      <c r="AB203" s="200"/>
      <c r="AC203" s="197" t="n">
        <f aca="false" t="array" ref="AC203:AC203">IFERROR(AVERAGE(IF(H203:K203&gt;1,H203:K203)),0)</f>
        <v>2367.29824561403</v>
      </c>
      <c r="AD203" s="198" t="n">
        <f aca="false" t="array" ref="AD203:AD203">AC203+(COUNTIFS($AC$177:$AC203,AC203)-1)*0.00001</f>
        <v>2367.29824561403</v>
      </c>
      <c r="AE203" s="199" t="n">
        <f aca="false">LARGE($AD$177:$AD$226,V203)</f>
        <v>1509.82066276803</v>
      </c>
      <c r="AF203" s="194" t="n">
        <f aca="false">IF(AE203&lt;1,0,MATCH(AE203,$AD$177:$AD$226,0))</f>
        <v>10</v>
      </c>
      <c r="AG203" s="195" t="str">
        <f aca="false">INDEX($B$177:$B$226,AF203,1)</f>
        <v>Buck Fulgor</v>
      </c>
      <c r="AH203" s="13"/>
    </row>
    <row r="204" customFormat="false" ht="15" hidden="false" customHeight="true" outlineLevel="0" collapsed="false">
      <c r="A204" s="53" t="n">
        <v>28</v>
      </c>
      <c r="B204" s="112" t="str">
        <f aca="false" t="array" ref="B204:B204">INDEX(CV4SF,$A204,1)</f>
        <v>SY 330</v>
      </c>
      <c r="C204" s="182"/>
      <c r="D204" s="182"/>
      <c r="E204" s="182"/>
      <c r="F204" s="182"/>
      <c r="G204" s="231" t="n">
        <f aca="false">X204</f>
        <v>0.00027</v>
      </c>
      <c r="H204" s="235" t="n">
        <v>3633.15789473684</v>
      </c>
      <c r="I204" s="235" t="n">
        <v>3343.33333333333</v>
      </c>
      <c r="J204" s="235" t="n">
        <v>3442.80701754386</v>
      </c>
      <c r="K204" s="233"/>
      <c r="L204" s="183" t="n">
        <f aca="false">AD204</f>
        <v>3473.09941520468</v>
      </c>
      <c r="M204" s="186"/>
      <c r="N204" s="187" t="str">
        <f aca="false">AA204</f>
        <v>SY 330</v>
      </c>
      <c r="O204" s="188" t="n">
        <f aca="false">Y204</f>
        <v>0.00022</v>
      </c>
      <c r="P204" s="189" t="str">
        <f aca="false">AG204</f>
        <v>Buck Saeta</v>
      </c>
      <c r="Q204" s="188" t="n">
        <f aca="false">AE204</f>
        <v>1437.36842105263</v>
      </c>
      <c r="R204" s="13"/>
      <c r="S204" s="13"/>
      <c r="T204" s="13"/>
      <c r="U204" s="13"/>
      <c r="V204" s="190" t="n">
        <f aca="false">ROWS($B$177:B204)</f>
        <v>28</v>
      </c>
      <c r="W204" s="191" t="n">
        <f aca="false" t="array" ref="W204:W204">IFERROR(AVERAGE(IF(C204:F204&gt;1,C204:F204)),0)</f>
        <v>0</v>
      </c>
      <c r="X204" s="192" t="n">
        <f aca="false" t="array" ref="X204:X204">W204+(COUNTIFS($W$177:$W204,W204)-1)*0.00001</f>
        <v>0.00027</v>
      </c>
      <c r="Y204" s="193" t="n">
        <f aca="false">LARGE($X$177:$X$226,V204)</f>
        <v>0.00022</v>
      </c>
      <c r="Z204" s="194" t="n">
        <f aca="false">IF(Y204&lt;1,0,MATCH(Y204,$X$177:$X$226,0))</f>
        <v>0</v>
      </c>
      <c r="AA204" s="195" t="str">
        <f aca="false">INDEX($B$177:$B$226,Z204,1)</f>
        <v>SY 330</v>
      </c>
      <c r="AB204" s="200"/>
      <c r="AC204" s="197" t="n">
        <f aca="false" t="array" ref="AC204:AC204">IFERROR(AVERAGE(IF(H204:K204&gt;1,H204:K204)),0)</f>
        <v>3473.09941520468</v>
      </c>
      <c r="AD204" s="198" t="n">
        <f aca="false" t="array" ref="AD204:AD204">AC204+(COUNTIFS($AC$177:$AC204,AC204)-1)*0.00001</f>
        <v>3473.09941520468</v>
      </c>
      <c r="AE204" s="199" t="n">
        <f aca="false">LARGE($AD$177:$AD$226,V204)</f>
        <v>1437.36842105263</v>
      </c>
      <c r="AF204" s="194" t="n">
        <f aca="false">IF(AE204&lt;1,0,MATCH(AE204,$AD$177:$AD$226,0))</f>
        <v>12</v>
      </c>
      <c r="AG204" s="195" t="str">
        <f aca="false">INDEX($B$177:$B$226,AF204,1)</f>
        <v>Buck Saeta</v>
      </c>
      <c r="AH204" s="13"/>
    </row>
    <row r="205" customFormat="false" ht="15" hidden="false" customHeight="true" outlineLevel="0" collapsed="false">
      <c r="A205" s="53" t="n">
        <v>29</v>
      </c>
      <c r="B205" s="112" t="str">
        <f aca="false" t="array" ref="B205:B205">INDEX(CV4SF,$A205,1)</f>
        <v>Tuc Elitte 17</v>
      </c>
      <c r="C205" s="182"/>
      <c r="D205" s="182"/>
      <c r="E205" s="182"/>
      <c r="F205" s="182"/>
      <c r="G205" s="231" t="n">
        <f aca="false">X205</f>
        <v>0.00028</v>
      </c>
      <c r="H205" s="235" t="n">
        <v>3485.49707602339</v>
      </c>
      <c r="I205" s="235" t="n">
        <v>2533.09941520468</v>
      </c>
      <c r="J205" s="235" t="n">
        <v>3282.90058479532</v>
      </c>
      <c r="K205" s="233"/>
      <c r="L205" s="183" t="n">
        <f aca="false">AD205</f>
        <v>3100.49902534113</v>
      </c>
      <c r="M205" s="186"/>
      <c r="N205" s="187" t="str">
        <f aca="false">AA205</f>
        <v>Tuc Elitte 17</v>
      </c>
      <c r="O205" s="188" t="n">
        <f aca="false">Y205</f>
        <v>0.00021</v>
      </c>
      <c r="P205" s="189" t="str">
        <f aca="false">AG205</f>
        <v>Klein Selenio</v>
      </c>
      <c r="Q205" s="188" t="n">
        <f aca="false">AE205</f>
        <v>1432.70955165692</v>
      </c>
      <c r="R205" s="13"/>
      <c r="S205" s="13"/>
      <c r="T205" s="13"/>
      <c r="U205" s="13"/>
      <c r="V205" s="190" t="n">
        <f aca="false">ROWS($B$177:B205)</f>
        <v>29</v>
      </c>
      <c r="W205" s="191" t="n">
        <f aca="false" t="array" ref="W205:W205">IFERROR(AVERAGE(IF(C205:F205&gt;1,C205:F205)),0)</f>
        <v>0</v>
      </c>
      <c r="X205" s="192" t="n">
        <f aca="false" t="array" ref="X205:X205">W205+(COUNTIFS($W$177:$W205,W205)-1)*0.00001</f>
        <v>0.00028</v>
      </c>
      <c r="Y205" s="193" t="n">
        <f aca="false">LARGE($X$177:$X$226,V205)</f>
        <v>0.00021</v>
      </c>
      <c r="Z205" s="194" t="n">
        <f aca="false">IF(Y205&lt;1,0,MATCH(Y205,$X$177:$X$226,0))</f>
        <v>0</v>
      </c>
      <c r="AA205" s="195" t="str">
        <f aca="false">INDEX($B$177:$B$226,Z205,1)</f>
        <v>Tuc Elitte 17</v>
      </c>
      <c r="AB205" s="200"/>
      <c r="AC205" s="197" t="n">
        <f aca="false" t="array" ref="AC205:AC205">IFERROR(AVERAGE(IF(H205:K205&gt;1,H205:K205)),0)</f>
        <v>3100.49902534113</v>
      </c>
      <c r="AD205" s="198" t="n">
        <f aca="false" t="array" ref="AD205:AD205">AC205+(COUNTIFS($AC$177:$AC205,AC205)-1)*0.00001</f>
        <v>3100.49902534113</v>
      </c>
      <c r="AE205" s="199" t="n">
        <f aca="false">LARGE($AD$177:$AD$226,V205)</f>
        <v>1432.70955165692</v>
      </c>
      <c r="AF205" s="194" t="n">
        <f aca="false">IF(AE205&lt;1,0,MATCH(AE205,$AD$177:$AD$226,0))</f>
        <v>23</v>
      </c>
      <c r="AG205" s="195" t="str">
        <f aca="false">INDEX($B$177:$B$226,AF205,1)</f>
        <v>Klein Selenio</v>
      </c>
      <c r="AH205" s="13"/>
    </row>
    <row r="206" customFormat="false" ht="15" hidden="false" customHeight="true" outlineLevel="0" collapsed="false">
      <c r="A206" s="53" t="n">
        <v>30</v>
      </c>
      <c r="B206" s="112" t="str">
        <f aca="false" t="array" ref="B206:B206">INDEX(CV4SF,$A206,1)</f>
        <v>Tuc Elitte 43</v>
      </c>
      <c r="C206" s="182"/>
      <c r="D206" s="182"/>
      <c r="E206" s="182"/>
      <c r="F206" s="182"/>
      <c r="G206" s="231" t="n">
        <f aca="false">X206</f>
        <v>0.00029</v>
      </c>
      <c r="H206" s="235" t="n">
        <v>3581.40350877193</v>
      </c>
      <c r="I206" s="235" t="n">
        <v>2590.6432748538</v>
      </c>
      <c r="J206" s="235" t="n">
        <v>3411.54970760234</v>
      </c>
      <c r="K206" s="233"/>
      <c r="L206" s="183" t="n">
        <f aca="false">AD206</f>
        <v>3194.53216374269</v>
      </c>
      <c r="M206" s="186"/>
      <c r="N206" s="187" t="str">
        <f aca="false">AA206</f>
        <v>Tuc Elitte 43</v>
      </c>
      <c r="O206" s="188" t="n">
        <f aca="false">Y206</f>
        <v>0.0002</v>
      </c>
      <c r="P206" s="189" t="str">
        <f aca="false">AG206</f>
        <v> MAITEN</v>
      </c>
      <c r="Q206" s="188" t="n">
        <f aca="false">AE206</f>
        <v>1347.25925925926</v>
      </c>
      <c r="R206" s="13"/>
      <c r="S206" s="13"/>
      <c r="T206" s="13"/>
      <c r="U206" s="13"/>
      <c r="V206" s="190" t="n">
        <f aca="false">ROWS($B$177:B206)</f>
        <v>30</v>
      </c>
      <c r="W206" s="191" t="n">
        <f aca="false" t="array" ref="W206:W206">IFERROR(AVERAGE(IF(C206:F206&gt;1,C206:F206)),0)</f>
        <v>0</v>
      </c>
      <c r="X206" s="192" t="n">
        <f aca="false" t="array" ref="X206:X206">W206+(COUNTIFS($W$177:$W206,W206)-1)*0.00001</f>
        <v>0.00029</v>
      </c>
      <c r="Y206" s="193" t="n">
        <f aca="false">LARGE($X$177:$X$226,V206)</f>
        <v>0.0002</v>
      </c>
      <c r="Z206" s="194" t="n">
        <f aca="false">IF(Y206&lt;1,0,MATCH(Y206,$X$177:$X$226,0))</f>
        <v>0</v>
      </c>
      <c r="AA206" s="195" t="str">
        <f aca="false">INDEX($B$177:$B$226,Z206,1)</f>
        <v>Tuc Elitte 43</v>
      </c>
      <c r="AB206" s="200"/>
      <c r="AC206" s="197" t="n">
        <f aca="false" t="array" ref="AC206:AC206">IFERROR(AVERAGE(IF(H206:K206&gt;1,H206:K206)),0)</f>
        <v>3194.53216374269</v>
      </c>
      <c r="AD206" s="198" t="n">
        <f aca="false" t="array" ref="AD206:AD206">AC206+(COUNTIFS($AC$177:$AC206,AC206)-1)*0.00001</f>
        <v>3194.53216374269</v>
      </c>
      <c r="AE206" s="199" t="n">
        <f aca="false">LARGE($AD$177:$AD$226,V206)</f>
        <v>1347.25925925926</v>
      </c>
      <c r="AF206" s="194" t="n">
        <f aca="false">IF(AE206&lt;1,0,MATCH(AE206,$AD$177:$AD$226,0))</f>
        <v>16</v>
      </c>
      <c r="AG206" s="195" t="str">
        <f aca="false">INDEX($B$177:$B$226,AF206,1)</f>
        <v> MAITEN</v>
      </c>
      <c r="AH206" s="13"/>
    </row>
    <row r="207" customFormat="false" ht="15" hidden="false" customHeight="true" outlineLevel="0" collapsed="false">
      <c r="A207" s="53" t="n">
        <v>31</v>
      </c>
      <c r="B207" s="112" t="str">
        <f aca="false" t="array" ref="B207:B207">INDEX(CV4SF,$A207,1)</f>
        <v>Tuc Granivo</v>
      </c>
      <c r="C207" s="182"/>
      <c r="D207" s="182"/>
      <c r="E207" s="182"/>
      <c r="F207" s="182"/>
      <c r="G207" s="231" t="n">
        <f aca="false">X207</f>
        <v>0.0003</v>
      </c>
      <c r="H207" s="235" t="n">
        <v>3561.31578947368</v>
      </c>
      <c r="I207" s="235" t="n">
        <v>3174.32748538012</v>
      </c>
      <c r="J207" s="235" t="n">
        <v>2979.54385964912</v>
      </c>
      <c r="K207" s="233"/>
      <c r="L207" s="183" t="n">
        <f aca="false">AD207</f>
        <v>3238.39571150097</v>
      </c>
      <c r="M207" s="186"/>
      <c r="N207" s="187" t="str">
        <f aca="false">AA207</f>
        <v>Tuc Granivo</v>
      </c>
      <c r="O207" s="188" t="n">
        <f aca="false">Y207</f>
        <v>0.00019</v>
      </c>
      <c r="P207" s="189" t="str">
        <f aca="false">AG207</f>
        <v>BAGUETTE 550</v>
      </c>
      <c r="Q207" s="188" t="n">
        <f aca="false">AE207</f>
        <v>1314.95126705653</v>
      </c>
      <c r="R207" s="13"/>
      <c r="S207" s="13"/>
      <c r="T207" s="13"/>
      <c r="U207" s="13"/>
      <c r="V207" s="190" t="n">
        <f aca="false">ROWS($B$177:B207)</f>
        <v>31</v>
      </c>
      <c r="W207" s="191" t="n">
        <f aca="false" t="array" ref="W207:W207">IFERROR(AVERAGE(IF(C207:F207&gt;1,C207:F207)),0)</f>
        <v>0</v>
      </c>
      <c r="X207" s="192" t="n">
        <f aca="false" t="array" ref="X207:X207">W207+(COUNTIFS($W$177:$W207,W207)-1)*0.00001</f>
        <v>0.0003</v>
      </c>
      <c r="Y207" s="193" t="n">
        <f aca="false">LARGE($X$177:$X$226,V207)</f>
        <v>0.00019</v>
      </c>
      <c r="Z207" s="194" t="n">
        <f aca="false">IF(Y207&lt;1,0,MATCH(Y207,$X$177:$X$226,0))</f>
        <v>0</v>
      </c>
      <c r="AA207" s="195" t="str">
        <f aca="false">INDEX($B$177:$B$226,Z207,1)</f>
        <v>Tuc Granivo</v>
      </c>
      <c r="AB207" s="200"/>
      <c r="AC207" s="197" t="n">
        <f aca="false" t="array" ref="AC207:AC207">IFERROR(AVERAGE(IF(H207:K207&gt;1,H207:K207)),0)</f>
        <v>3238.39571150097</v>
      </c>
      <c r="AD207" s="198" t="n">
        <f aca="false" t="array" ref="AD207:AD207">AC207+(COUNTIFS($AC$177:$AC207,AC207)-1)*0.00001</f>
        <v>3238.39571150097</v>
      </c>
      <c r="AE207" s="199" t="n">
        <f aca="false">LARGE($AD$177:$AD$226,V207)</f>
        <v>1314.95126705653</v>
      </c>
      <c r="AF207" s="194" t="n">
        <f aca="false">IF(AE207&lt;1,0,MATCH(AE207,$AD$177:$AD$226,0))</f>
        <v>7</v>
      </c>
      <c r="AG207" s="195" t="str">
        <f aca="false">INDEX($B$177:$B$226,AF207,1)</f>
        <v>BAGUETTE 550</v>
      </c>
      <c r="AH207" s="13"/>
    </row>
    <row r="208" customFormat="false" ht="15" hidden="false" customHeight="true" outlineLevel="0" collapsed="false">
      <c r="A208" s="53" t="n">
        <v>32</v>
      </c>
      <c r="B208" s="112" t="n">
        <f aca="false" t="array" ref="B208:B208">INDEX(CV4SF,$A208,1)</f>
        <v>0</v>
      </c>
      <c r="C208" s="182"/>
      <c r="D208" s="182"/>
      <c r="E208" s="182"/>
      <c r="F208" s="182"/>
      <c r="G208" s="183" t="n">
        <f aca="false">X208</f>
        <v>0.00031</v>
      </c>
      <c r="H208" s="236"/>
      <c r="I208" s="236"/>
      <c r="J208" s="236"/>
      <c r="K208" s="182"/>
      <c r="L208" s="183" t="n">
        <f aca="false">AD208</f>
        <v>0</v>
      </c>
      <c r="M208" s="186"/>
      <c r="N208" s="187" t="n">
        <f aca="false">AA208</f>
        <v>0</v>
      </c>
      <c r="O208" s="188" t="n">
        <f aca="false">Y208</f>
        <v>0.00018</v>
      </c>
      <c r="P208" s="189" t="n">
        <f aca="false">AG208</f>
        <v>0</v>
      </c>
      <c r="Q208" s="188" t="n">
        <f aca="false">AE208</f>
        <v>0.00018</v>
      </c>
      <c r="R208" s="13"/>
      <c r="S208" s="13"/>
      <c r="T208" s="13"/>
      <c r="U208" s="13"/>
      <c r="V208" s="190" t="n">
        <f aca="false">ROWS($B$177:B208)</f>
        <v>32</v>
      </c>
      <c r="W208" s="191" t="n">
        <f aca="false" t="array" ref="W208:W208">IFERROR(AVERAGE(IF(C208:F208&gt;1,C208:F208)),0)</f>
        <v>0</v>
      </c>
      <c r="X208" s="192" t="n">
        <f aca="false" t="array" ref="X208:X208">W208+(COUNTIFS($W$177:$W208,W208)-1)*0.00001</f>
        <v>0.00031</v>
      </c>
      <c r="Y208" s="193" t="n">
        <f aca="false">LARGE($X$177:$X$226,V208)</f>
        <v>0.00018</v>
      </c>
      <c r="Z208" s="194" t="n">
        <f aca="false">IF(Y208&lt;1,0,MATCH(Y208,$X$177:$X$226,0))</f>
        <v>0</v>
      </c>
      <c r="AA208" s="195" t="n">
        <f aca="false">INDEX($B$177:$B$226,Z208,1)</f>
        <v>0</v>
      </c>
      <c r="AB208" s="200"/>
      <c r="AC208" s="197" t="n">
        <f aca="false" t="array" ref="AC208:AC208">IFERROR(AVERAGE(IF(H208:K208&gt;1,H208:K208)),0)</f>
        <v>0</v>
      </c>
      <c r="AD208" s="198" t="n">
        <f aca="false" t="array" ref="AD208:AD208">AC208+(COUNTIFS($AC$177:$AC208,AC208)-1)*0.00001</f>
        <v>0</v>
      </c>
      <c r="AE208" s="199" t="n">
        <f aca="false">LARGE($AD$177:$AD$226,V208)</f>
        <v>0.00018</v>
      </c>
      <c r="AF208" s="194" t="n">
        <f aca="false">IF(AE208&lt;1,0,MATCH(AE208,$AD$177:$AD$226,0))</f>
        <v>0</v>
      </c>
      <c r="AG208" s="195" t="n">
        <f aca="false">INDEX($B$177:$B$226,AF208,1)</f>
        <v>0</v>
      </c>
      <c r="AH208" s="13"/>
    </row>
    <row r="209" customFormat="false" ht="15" hidden="false" customHeight="true" outlineLevel="0" collapsed="false">
      <c r="A209" s="53" t="n">
        <v>33</v>
      </c>
      <c r="B209" s="112" t="n">
        <f aca="false" t="array" ref="B209:B209">INDEX(CV4SF,$A209,1)</f>
        <v>0</v>
      </c>
      <c r="C209" s="182"/>
      <c r="D209" s="182"/>
      <c r="E209" s="182"/>
      <c r="F209" s="182"/>
      <c r="G209" s="183" t="n">
        <f aca="false">X209</f>
        <v>0.00032</v>
      </c>
      <c r="H209" s="182"/>
      <c r="I209" s="182"/>
      <c r="J209" s="182"/>
      <c r="K209" s="182"/>
      <c r="L209" s="183" t="n">
        <f aca="false">AD209</f>
        <v>1E-005</v>
      </c>
      <c r="M209" s="186"/>
      <c r="N209" s="187" t="n">
        <f aca="false">AA209</f>
        <v>0</v>
      </c>
      <c r="O209" s="188" t="n">
        <f aca="false">Y209</f>
        <v>0.00017</v>
      </c>
      <c r="P209" s="189" t="n">
        <f aca="false">AG209</f>
        <v>0</v>
      </c>
      <c r="Q209" s="188" t="n">
        <f aca="false">AE209</f>
        <v>0.00017</v>
      </c>
      <c r="R209" s="13"/>
      <c r="S209" s="13"/>
      <c r="T209" s="13"/>
      <c r="U209" s="13"/>
      <c r="V209" s="190" t="n">
        <f aca="false">ROWS($B$177:B209)</f>
        <v>33</v>
      </c>
      <c r="W209" s="191" t="n">
        <f aca="false" t="array" ref="W209:W209">IFERROR(AVERAGE(IF(C209:F209&gt;1,C209:F209)),0)</f>
        <v>0</v>
      </c>
      <c r="X209" s="192" t="n">
        <f aca="false" t="array" ref="X209:X209">W209+(COUNTIFS($W$177:$W209,W209)-1)*0.00001</f>
        <v>0.00032</v>
      </c>
      <c r="Y209" s="193" t="n">
        <f aca="false">LARGE($X$177:$X$226,V209)</f>
        <v>0.00017</v>
      </c>
      <c r="Z209" s="194" t="n">
        <f aca="false">IF(Y209&lt;1,0,MATCH(Y209,$X$177:$X$226,0))</f>
        <v>0</v>
      </c>
      <c r="AA209" s="195" t="n">
        <f aca="false">INDEX($B$177:$B$226,Z209,1)</f>
        <v>0</v>
      </c>
      <c r="AB209" s="200"/>
      <c r="AC209" s="197" t="n">
        <f aca="false" t="array" ref="AC209:AC209">IFERROR(AVERAGE(IF(H209:K209&gt;1,H209:K209)),0)</f>
        <v>0</v>
      </c>
      <c r="AD209" s="198" t="n">
        <f aca="false" t="array" ref="AD209:AD209">AC209+(COUNTIFS($AC$177:$AC209,AC209)-1)*0.00001</f>
        <v>1E-005</v>
      </c>
      <c r="AE209" s="199" t="n">
        <f aca="false">LARGE($AD$177:$AD$226,V209)</f>
        <v>0.00017</v>
      </c>
      <c r="AF209" s="194" t="n">
        <f aca="false">IF(AE209&lt;1,0,MATCH(AE209,$AD$177:$AD$226,0))</f>
        <v>0</v>
      </c>
      <c r="AG209" s="195" t="n">
        <f aca="false">INDEX($B$177:$B$226,AF209,1)</f>
        <v>0</v>
      </c>
      <c r="AH209" s="13"/>
    </row>
    <row r="210" customFormat="false" ht="15" hidden="false" customHeight="true" outlineLevel="0" collapsed="false">
      <c r="A210" s="53" t="n">
        <v>34</v>
      </c>
      <c r="B210" s="112" t="n">
        <f aca="false" t="array" ref="B210:B210">INDEX(CV4SF,$A210,1)</f>
        <v>0</v>
      </c>
      <c r="C210" s="182"/>
      <c r="D210" s="182"/>
      <c r="E210" s="182"/>
      <c r="F210" s="182"/>
      <c r="G210" s="183" t="n">
        <f aca="false">X210</f>
        <v>0.00033</v>
      </c>
      <c r="H210" s="182"/>
      <c r="I210" s="182"/>
      <c r="J210" s="182"/>
      <c r="K210" s="182"/>
      <c r="L210" s="183" t="n">
        <f aca="false">AD210</f>
        <v>2E-005</v>
      </c>
      <c r="M210" s="186"/>
      <c r="N210" s="187" t="n">
        <f aca="false">AA210</f>
        <v>0</v>
      </c>
      <c r="O210" s="188" t="n">
        <f aca="false">Y210</f>
        <v>0.00016</v>
      </c>
      <c r="P210" s="189" t="n">
        <f aca="false">AG210</f>
        <v>0</v>
      </c>
      <c r="Q210" s="188" t="n">
        <f aca="false">AE210</f>
        <v>0.00016</v>
      </c>
      <c r="R210" s="13"/>
      <c r="S210" s="13"/>
      <c r="T210" s="13"/>
      <c r="U210" s="13"/>
      <c r="V210" s="190" t="n">
        <f aca="false">ROWS($B$177:B210)</f>
        <v>34</v>
      </c>
      <c r="W210" s="191" t="n">
        <f aca="false" t="array" ref="W210:W210">IFERROR(AVERAGE(IF(C210:F210&gt;1,C210:F210)),0)</f>
        <v>0</v>
      </c>
      <c r="X210" s="192" t="n">
        <f aca="false" t="array" ref="X210:X210">W210+(COUNTIFS($W$177:$W210,W210)-1)*0.00001</f>
        <v>0.00033</v>
      </c>
      <c r="Y210" s="193" t="n">
        <f aca="false">LARGE($X$177:$X$226,V210)</f>
        <v>0.00016</v>
      </c>
      <c r="Z210" s="194" t="n">
        <f aca="false">IF(Y210&lt;1,0,MATCH(Y210,$X$177:$X$226,0))</f>
        <v>0</v>
      </c>
      <c r="AA210" s="195" t="n">
        <f aca="false">INDEX($B$177:$B$226,Z210,1)</f>
        <v>0</v>
      </c>
      <c r="AB210" s="200"/>
      <c r="AC210" s="197" t="n">
        <f aca="false" t="array" ref="AC210:AC210">IFERROR(AVERAGE(IF(H210:K210&gt;1,H210:K210)),0)</f>
        <v>0</v>
      </c>
      <c r="AD210" s="198" t="n">
        <f aca="false" t="array" ref="AD210:AD210">AC210+(COUNTIFS($AC$177:$AC210,AC210)-1)*0.00001</f>
        <v>2E-005</v>
      </c>
      <c r="AE210" s="199" t="n">
        <f aca="false">LARGE($AD$177:$AD$226,V210)</f>
        <v>0.00016</v>
      </c>
      <c r="AF210" s="194" t="n">
        <f aca="false">IF(AE210&lt;1,0,MATCH(AE210,$AD$177:$AD$226,0))</f>
        <v>0</v>
      </c>
      <c r="AG210" s="195" t="n">
        <f aca="false">INDEX($B$177:$B$226,AF210,1)</f>
        <v>0</v>
      </c>
      <c r="AH210" s="13"/>
    </row>
    <row r="211" customFormat="false" ht="15" hidden="false" customHeight="true" outlineLevel="0" collapsed="false">
      <c r="A211" s="53" t="n">
        <v>35</v>
      </c>
      <c r="B211" s="112" t="n">
        <f aca="false" t="array" ref="B211:B211">INDEX(CV4SF,$A211,1)</f>
        <v>0</v>
      </c>
      <c r="C211" s="182"/>
      <c r="D211" s="182"/>
      <c r="E211" s="182"/>
      <c r="F211" s="182"/>
      <c r="G211" s="183" t="n">
        <f aca="false">X211</f>
        <v>0.00034</v>
      </c>
      <c r="H211" s="182"/>
      <c r="I211" s="182"/>
      <c r="J211" s="182"/>
      <c r="K211" s="182"/>
      <c r="L211" s="183" t="n">
        <f aca="false">AD211</f>
        <v>3E-005</v>
      </c>
      <c r="M211" s="186"/>
      <c r="N211" s="187" t="n">
        <f aca="false">AA211</f>
        <v>0</v>
      </c>
      <c r="O211" s="188" t="n">
        <f aca="false">Y211</f>
        <v>0.00015</v>
      </c>
      <c r="P211" s="189" t="n">
        <f aca="false">AG211</f>
        <v>0</v>
      </c>
      <c r="Q211" s="188" t="n">
        <f aca="false">AE211</f>
        <v>0.00015</v>
      </c>
      <c r="R211" s="13"/>
      <c r="S211" s="13"/>
      <c r="T211" s="13"/>
      <c r="U211" s="13"/>
      <c r="V211" s="190" t="n">
        <f aca="false">ROWS($B$177:B211)</f>
        <v>35</v>
      </c>
      <c r="W211" s="191" t="n">
        <f aca="false" t="array" ref="W211:W211">IFERROR(AVERAGE(IF(C211:F211&gt;1,C211:F211)),0)</f>
        <v>0</v>
      </c>
      <c r="X211" s="192" t="n">
        <f aca="false" t="array" ref="X211:X211">W211+(COUNTIFS($W$177:$W211,W211)-1)*0.00001</f>
        <v>0.00034</v>
      </c>
      <c r="Y211" s="193" t="n">
        <f aca="false">LARGE($X$177:$X$226,V211)</f>
        <v>0.00015</v>
      </c>
      <c r="Z211" s="194" t="n">
        <f aca="false">IF(Y211&lt;1,0,MATCH(Y211,$X$177:$X$226,0))</f>
        <v>0</v>
      </c>
      <c r="AA211" s="195" t="n">
        <f aca="false">INDEX($B$177:$B$226,Z211,1)</f>
        <v>0</v>
      </c>
      <c r="AB211" s="200"/>
      <c r="AC211" s="197" t="n">
        <f aca="false" t="array" ref="AC211:AC211">IFERROR(AVERAGE(IF(H211:K211&gt;1,H211:K211)),0)</f>
        <v>0</v>
      </c>
      <c r="AD211" s="198" t="n">
        <f aca="false" t="array" ref="AD211:AD211">AC211+(COUNTIFS($AC$177:$AC211,AC211)-1)*0.00001</f>
        <v>3E-005</v>
      </c>
      <c r="AE211" s="199" t="n">
        <f aca="false">LARGE($AD$177:$AD$226,V211)</f>
        <v>0.00015</v>
      </c>
      <c r="AF211" s="194" t="n">
        <f aca="false">IF(AE211&lt;1,0,MATCH(AE211,$AD$177:$AD$226,0))</f>
        <v>0</v>
      </c>
      <c r="AG211" s="195" t="n">
        <f aca="false">INDEX($B$177:$B$226,AF211,1)</f>
        <v>0</v>
      </c>
      <c r="AH211" s="13"/>
    </row>
    <row r="212" customFormat="false" ht="15" hidden="false" customHeight="true" outlineLevel="0" collapsed="false">
      <c r="A212" s="53" t="n">
        <v>36</v>
      </c>
      <c r="B212" s="112" t="n">
        <f aca="false" t="array" ref="B212:B212">INDEX(CV4SF,$A212,1)</f>
        <v>0</v>
      </c>
      <c r="C212" s="182"/>
      <c r="D212" s="182"/>
      <c r="E212" s="182"/>
      <c r="F212" s="182"/>
      <c r="G212" s="183" t="n">
        <f aca="false">X212</f>
        <v>0.00035</v>
      </c>
      <c r="H212" s="182"/>
      <c r="I212" s="182"/>
      <c r="J212" s="182"/>
      <c r="K212" s="182"/>
      <c r="L212" s="183" t="n">
        <f aca="false">AD212</f>
        <v>4E-005</v>
      </c>
      <c r="M212" s="186"/>
      <c r="N212" s="187" t="n">
        <f aca="false">AA212</f>
        <v>0</v>
      </c>
      <c r="O212" s="188" t="n">
        <f aca="false">Y212</f>
        <v>0.00014</v>
      </c>
      <c r="P212" s="189" t="n">
        <f aca="false">AG212</f>
        <v>0</v>
      </c>
      <c r="Q212" s="188" t="n">
        <f aca="false">AE212</f>
        <v>0.00014</v>
      </c>
      <c r="R212" s="13"/>
      <c r="S212" s="13"/>
      <c r="T212" s="13"/>
      <c r="U212" s="13"/>
      <c r="V212" s="190" t="n">
        <f aca="false">ROWS($B$177:B212)</f>
        <v>36</v>
      </c>
      <c r="W212" s="191" t="n">
        <f aca="false" t="array" ref="W212:W212">IFERROR(AVERAGE(IF(C212:F212&gt;1,C212:F212)),0)</f>
        <v>0</v>
      </c>
      <c r="X212" s="192" t="n">
        <f aca="false" t="array" ref="X212:X212">W212+(COUNTIFS($W$177:$W212,W212)-1)*0.00001</f>
        <v>0.00035</v>
      </c>
      <c r="Y212" s="193" t="n">
        <f aca="false">LARGE($X$177:$X$226,V212)</f>
        <v>0.00014</v>
      </c>
      <c r="Z212" s="194" t="n">
        <f aca="false">IF(Y212&lt;1,0,MATCH(Y212,$X$177:$X$226,0))</f>
        <v>0</v>
      </c>
      <c r="AA212" s="195" t="n">
        <f aca="false">INDEX($B$177:$B$226,Z212,1)</f>
        <v>0</v>
      </c>
      <c r="AB212" s="200"/>
      <c r="AC212" s="197" t="n">
        <f aca="false" t="array" ref="AC212:AC212">IFERROR(AVERAGE(IF(H212:K212&gt;1,H212:K212)),0)</f>
        <v>0</v>
      </c>
      <c r="AD212" s="198" t="n">
        <f aca="false" t="array" ref="AD212:AD212">AC212+(COUNTIFS($AC$177:$AC212,AC212)-1)*0.00001</f>
        <v>4E-005</v>
      </c>
      <c r="AE212" s="199" t="n">
        <f aca="false">LARGE($AD$177:$AD$226,V212)</f>
        <v>0.00014</v>
      </c>
      <c r="AF212" s="194" t="n">
        <f aca="false">IF(AE212&lt;1,0,MATCH(AE212,$AD$177:$AD$226,0))</f>
        <v>0</v>
      </c>
      <c r="AG212" s="195" t="n">
        <f aca="false">INDEX($B$177:$B$226,AF212,1)</f>
        <v>0</v>
      </c>
      <c r="AH212" s="13"/>
    </row>
    <row r="213" customFormat="false" ht="15" hidden="false" customHeight="true" outlineLevel="0" collapsed="false">
      <c r="A213" s="53" t="n">
        <v>37</v>
      </c>
      <c r="B213" s="112" t="n">
        <f aca="false" t="array" ref="B213:B213">INDEX(CV4SF,$A213,1)</f>
        <v>0</v>
      </c>
      <c r="C213" s="182"/>
      <c r="D213" s="182"/>
      <c r="E213" s="182"/>
      <c r="F213" s="182"/>
      <c r="G213" s="183" t="n">
        <f aca="false">X213</f>
        <v>0.00036</v>
      </c>
      <c r="H213" s="182"/>
      <c r="I213" s="182"/>
      <c r="J213" s="182"/>
      <c r="K213" s="182"/>
      <c r="L213" s="183" t="n">
        <f aca="false">AD213</f>
        <v>5E-005</v>
      </c>
      <c r="M213" s="186"/>
      <c r="N213" s="187" t="n">
        <f aca="false">AA213</f>
        <v>0</v>
      </c>
      <c r="O213" s="188" t="n">
        <f aca="false">Y213</f>
        <v>0.00013</v>
      </c>
      <c r="P213" s="189" t="n">
        <f aca="false">AG213</f>
        <v>0</v>
      </c>
      <c r="Q213" s="188" t="n">
        <f aca="false">AE213</f>
        <v>0.00013</v>
      </c>
      <c r="R213" s="13"/>
      <c r="S213" s="13"/>
      <c r="T213" s="13"/>
      <c r="U213" s="13"/>
      <c r="V213" s="190" t="n">
        <f aca="false">ROWS($B$177:B213)</f>
        <v>37</v>
      </c>
      <c r="W213" s="191" t="n">
        <f aca="false" t="array" ref="W213:W213">IFERROR(AVERAGE(IF(C213:F213&gt;1,C213:F213)),0)</f>
        <v>0</v>
      </c>
      <c r="X213" s="192" t="n">
        <f aca="false" t="array" ref="X213:X213">W213+(COUNTIFS($W$177:$W213,W213)-1)*0.00001</f>
        <v>0.00036</v>
      </c>
      <c r="Y213" s="193" t="n">
        <f aca="false">LARGE($X$177:$X$226,V213)</f>
        <v>0.00013</v>
      </c>
      <c r="Z213" s="194" t="n">
        <f aca="false">IF(Y213&lt;1,0,MATCH(Y213,$X$177:$X$226,0))</f>
        <v>0</v>
      </c>
      <c r="AA213" s="195" t="n">
        <f aca="false">INDEX($B$177:$B$226,Z213,1)</f>
        <v>0</v>
      </c>
      <c r="AB213" s="200"/>
      <c r="AC213" s="197" t="n">
        <f aca="false" t="array" ref="AC213:AC213">IFERROR(AVERAGE(IF(H213:K213&gt;1,H213:K213)),0)</f>
        <v>0</v>
      </c>
      <c r="AD213" s="198" t="n">
        <f aca="false" t="array" ref="AD213:AD213">AC213+(COUNTIFS($AC$177:$AC213,AC213)-1)*0.00001</f>
        <v>5E-005</v>
      </c>
      <c r="AE213" s="199" t="n">
        <f aca="false">LARGE($AD$177:$AD$226,V213)</f>
        <v>0.00013</v>
      </c>
      <c r="AF213" s="194" t="n">
        <f aca="false">IF(AE213&lt;1,0,MATCH(AE213,$AD$177:$AD$226,0))</f>
        <v>0</v>
      </c>
      <c r="AG213" s="195" t="n">
        <f aca="false">INDEX($B$177:$B$226,AF213,1)</f>
        <v>0</v>
      </c>
      <c r="AH213" s="13"/>
    </row>
    <row r="214" customFormat="false" ht="15" hidden="false" customHeight="true" outlineLevel="0" collapsed="false">
      <c r="A214" s="53" t="n">
        <v>38</v>
      </c>
      <c r="B214" s="112" t="n">
        <f aca="false" t="array" ref="B214:B214">INDEX(CV4SF,$A214,1)</f>
        <v>0</v>
      </c>
      <c r="C214" s="182"/>
      <c r="D214" s="182"/>
      <c r="E214" s="182"/>
      <c r="F214" s="182"/>
      <c r="G214" s="183" t="n">
        <f aca="false">X214</f>
        <v>0.00037</v>
      </c>
      <c r="H214" s="182"/>
      <c r="I214" s="182"/>
      <c r="J214" s="182"/>
      <c r="K214" s="182"/>
      <c r="L214" s="183" t="n">
        <f aca="false">AD214</f>
        <v>6E-005</v>
      </c>
      <c r="M214" s="186"/>
      <c r="N214" s="187" t="n">
        <f aca="false">AA214</f>
        <v>0</v>
      </c>
      <c r="O214" s="188" t="n">
        <f aca="false">Y214</f>
        <v>0.00012</v>
      </c>
      <c r="P214" s="189" t="n">
        <f aca="false">AG214</f>
        <v>0</v>
      </c>
      <c r="Q214" s="188" t="n">
        <f aca="false">AE214</f>
        <v>0.00012</v>
      </c>
      <c r="R214" s="13"/>
      <c r="S214" s="13"/>
      <c r="T214" s="13"/>
      <c r="U214" s="13"/>
      <c r="V214" s="190" t="n">
        <f aca="false">ROWS($B$177:B214)</f>
        <v>38</v>
      </c>
      <c r="W214" s="191" t="n">
        <f aca="false" t="array" ref="W214:W214">IFERROR(AVERAGE(IF(C214:F214&gt;1,C214:F214)),0)</f>
        <v>0</v>
      </c>
      <c r="X214" s="192" t="n">
        <f aca="false" t="array" ref="X214:X214">W214+(COUNTIFS($W$177:$W214,W214)-1)*0.00001</f>
        <v>0.00037</v>
      </c>
      <c r="Y214" s="193" t="n">
        <f aca="false">LARGE($X$177:$X$226,V214)</f>
        <v>0.00012</v>
      </c>
      <c r="Z214" s="194" t="n">
        <f aca="false">IF(Y214&lt;1,0,MATCH(Y214,$X$177:$X$226,0))</f>
        <v>0</v>
      </c>
      <c r="AA214" s="195" t="n">
        <f aca="false">INDEX($B$177:$B$226,Z214,1)</f>
        <v>0</v>
      </c>
      <c r="AB214" s="200"/>
      <c r="AC214" s="197" t="n">
        <f aca="false" t="array" ref="AC214:AC214">IFERROR(AVERAGE(IF(H214:K214&gt;1,H214:K214)),0)</f>
        <v>0</v>
      </c>
      <c r="AD214" s="198" t="n">
        <f aca="false" t="array" ref="AD214:AD214">AC214+(COUNTIFS($AC$177:$AC214,AC214)-1)*0.00001</f>
        <v>6E-005</v>
      </c>
      <c r="AE214" s="199" t="n">
        <f aca="false">LARGE($AD$177:$AD$226,V214)</f>
        <v>0.00012</v>
      </c>
      <c r="AF214" s="194" t="n">
        <f aca="false">IF(AE214&lt;1,0,MATCH(AE214,$AD$177:$AD$226,0))</f>
        <v>0</v>
      </c>
      <c r="AG214" s="195" t="n">
        <f aca="false">INDEX($B$177:$B$226,AF214,1)</f>
        <v>0</v>
      </c>
      <c r="AH214" s="13"/>
    </row>
    <row r="215" customFormat="false" ht="15" hidden="false" customHeight="true" outlineLevel="0" collapsed="false">
      <c r="A215" s="53" t="n">
        <v>39</v>
      </c>
      <c r="B215" s="112" t="n">
        <f aca="false" t="array" ref="B215:B215">INDEX(CV4SF,$A215,1)</f>
        <v>0</v>
      </c>
      <c r="C215" s="182"/>
      <c r="D215" s="182"/>
      <c r="E215" s="182"/>
      <c r="F215" s="182"/>
      <c r="G215" s="183" t="n">
        <f aca="false">X215</f>
        <v>0.00038</v>
      </c>
      <c r="H215" s="182"/>
      <c r="I215" s="182"/>
      <c r="J215" s="182"/>
      <c r="K215" s="182"/>
      <c r="L215" s="183" t="n">
        <f aca="false">AD215</f>
        <v>7E-005</v>
      </c>
      <c r="M215" s="186"/>
      <c r="N215" s="187" t="n">
        <f aca="false">AA215</f>
        <v>0</v>
      </c>
      <c r="O215" s="188" t="n">
        <f aca="false">Y215</f>
        <v>0.00011</v>
      </c>
      <c r="P215" s="189" t="n">
        <f aca="false">AG215</f>
        <v>0</v>
      </c>
      <c r="Q215" s="188" t="n">
        <f aca="false">AE215</f>
        <v>0.00011</v>
      </c>
      <c r="R215" s="13"/>
      <c r="S215" s="13"/>
      <c r="T215" s="13"/>
      <c r="U215" s="13"/>
      <c r="V215" s="190" t="n">
        <f aca="false">ROWS($B$177:B215)</f>
        <v>39</v>
      </c>
      <c r="W215" s="191" t="n">
        <f aca="false" t="array" ref="W215:W215">IFERROR(AVERAGE(IF(C215:F215&gt;1,C215:F215)),0)</f>
        <v>0</v>
      </c>
      <c r="X215" s="192" t="n">
        <f aca="false" t="array" ref="X215:X215">W215+(COUNTIFS($W$177:$W215,W215)-1)*0.00001</f>
        <v>0.00038</v>
      </c>
      <c r="Y215" s="193" t="n">
        <f aca="false">LARGE($X$177:$X$226,V215)</f>
        <v>0.00011</v>
      </c>
      <c r="Z215" s="194" t="n">
        <f aca="false">IF(Y215&lt;1,0,MATCH(Y215,$X$177:$X$226,0))</f>
        <v>0</v>
      </c>
      <c r="AA215" s="195" t="n">
        <f aca="false">INDEX($B$177:$B$226,Z215,1)</f>
        <v>0</v>
      </c>
      <c r="AB215" s="200"/>
      <c r="AC215" s="197" t="n">
        <f aca="false" t="array" ref="AC215:AC215">IFERROR(AVERAGE(IF(H215:K215&gt;1,H215:K215)),0)</f>
        <v>0</v>
      </c>
      <c r="AD215" s="198" t="n">
        <f aca="false" t="array" ref="AD215:AD215">AC215+(COUNTIFS($AC$177:$AC215,AC215)-1)*0.00001</f>
        <v>7E-005</v>
      </c>
      <c r="AE215" s="199" t="n">
        <f aca="false">LARGE($AD$177:$AD$226,V215)</f>
        <v>0.00011</v>
      </c>
      <c r="AF215" s="194" t="n">
        <f aca="false">IF(AE215&lt;1,0,MATCH(AE215,$AD$177:$AD$226,0))</f>
        <v>0</v>
      </c>
      <c r="AG215" s="195" t="n">
        <f aca="false">INDEX($B$177:$B$226,AF215,1)</f>
        <v>0</v>
      </c>
      <c r="AH215" s="13"/>
    </row>
    <row r="216" customFormat="false" ht="15" hidden="false" customHeight="true" outlineLevel="0" collapsed="false">
      <c r="A216" s="53" t="n">
        <v>40</v>
      </c>
      <c r="B216" s="112" t="n">
        <f aca="false" t="array" ref="B216:B216">INDEX(CV4SF,$A216,1)</f>
        <v>0</v>
      </c>
      <c r="C216" s="182"/>
      <c r="D216" s="182"/>
      <c r="E216" s="182"/>
      <c r="F216" s="182"/>
      <c r="G216" s="183" t="n">
        <f aca="false">X216</f>
        <v>0.00039</v>
      </c>
      <c r="H216" s="182"/>
      <c r="I216" s="182"/>
      <c r="J216" s="182"/>
      <c r="K216" s="182"/>
      <c r="L216" s="183" t="n">
        <f aca="false">AD216</f>
        <v>8E-005</v>
      </c>
      <c r="M216" s="186"/>
      <c r="N216" s="187" t="n">
        <f aca="false">AA216</f>
        <v>0</v>
      </c>
      <c r="O216" s="188" t="n">
        <f aca="false">Y216</f>
        <v>0.0001</v>
      </c>
      <c r="P216" s="189" t="n">
        <f aca="false">AG216</f>
        <v>0</v>
      </c>
      <c r="Q216" s="188" t="n">
        <f aca="false">AE216</f>
        <v>0.0001</v>
      </c>
      <c r="R216" s="13"/>
      <c r="S216" s="13"/>
      <c r="T216" s="13"/>
      <c r="U216" s="13"/>
      <c r="V216" s="190" t="n">
        <f aca="false">ROWS($B$177:B216)</f>
        <v>40</v>
      </c>
      <c r="W216" s="191" t="n">
        <f aca="false" t="array" ref="W216:W216">IFERROR(AVERAGE(IF(C216:F216&gt;1,C216:F216)),0)</f>
        <v>0</v>
      </c>
      <c r="X216" s="192" t="n">
        <f aca="false" t="array" ref="X216:X216">W216+(COUNTIFS($W$177:$W216,W216)-1)*0.00001</f>
        <v>0.00039</v>
      </c>
      <c r="Y216" s="193" t="n">
        <f aca="false">LARGE($X$177:$X$226,V216)</f>
        <v>0.0001</v>
      </c>
      <c r="Z216" s="194" t="n">
        <f aca="false">IF(Y216&lt;1,0,MATCH(Y216,$X$177:$X$226,0))</f>
        <v>0</v>
      </c>
      <c r="AA216" s="195" t="n">
        <f aca="false">INDEX($B$177:$B$226,Z216,1)</f>
        <v>0</v>
      </c>
      <c r="AB216" s="200"/>
      <c r="AC216" s="197" t="n">
        <f aca="false" t="array" ref="AC216:AC216">IFERROR(AVERAGE(IF(H216:K216&gt;1,H216:K216)),0)</f>
        <v>0</v>
      </c>
      <c r="AD216" s="198" t="n">
        <f aca="false" t="array" ref="AD216:AD216">AC216+(COUNTIFS($AC$177:$AC216,AC216)-1)*0.00001</f>
        <v>8E-005</v>
      </c>
      <c r="AE216" s="199" t="n">
        <f aca="false">LARGE($AD$177:$AD$226,V216)</f>
        <v>0.0001</v>
      </c>
      <c r="AF216" s="194" t="n">
        <f aca="false">IF(AE216&lt;1,0,MATCH(AE216,$AD$177:$AD$226,0))</f>
        <v>0</v>
      </c>
      <c r="AG216" s="195" t="n">
        <f aca="false">INDEX($B$177:$B$226,AF216,1)</f>
        <v>0</v>
      </c>
      <c r="AH216" s="13"/>
    </row>
    <row r="217" customFormat="false" ht="15" hidden="false" customHeight="true" outlineLevel="0" collapsed="false">
      <c r="A217" s="53" t="n">
        <v>41</v>
      </c>
      <c r="B217" s="112" t="n">
        <f aca="false" t="array" ref="B217:B217">INDEX(CV4SF,$A217,1)</f>
        <v>0</v>
      </c>
      <c r="C217" s="182"/>
      <c r="D217" s="182"/>
      <c r="E217" s="182"/>
      <c r="F217" s="182"/>
      <c r="G217" s="183" t="n">
        <f aca="false">X217</f>
        <v>0.0004</v>
      </c>
      <c r="H217" s="182"/>
      <c r="I217" s="182"/>
      <c r="J217" s="182"/>
      <c r="K217" s="182"/>
      <c r="L217" s="183" t="n">
        <f aca="false">AD217</f>
        <v>9E-005</v>
      </c>
      <c r="M217" s="186"/>
      <c r="N217" s="187" t="n">
        <f aca="false">AA217</f>
        <v>0</v>
      </c>
      <c r="O217" s="188" t="n">
        <f aca="false">Y217</f>
        <v>9E-005</v>
      </c>
      <c r="P217" s="189" t="n">
        <f aca="false">AG217</f>
        <v>0</v>
      </c>
      <c r="Q217" s="188" t="n">
        <f aca="false">AE217</f>
        <v>9E-005</v>
      </c>
      <c r="R217" s="13"/>
      <c r="S217" s="13"/>
      <c r="T217" s="13"/>
      <c r="U217" s="13"/>
      <c r="V217" s="190" t="n">
        <f aca="false">ROWS($B$177:B217)</f>
        <v>41</v>
      </c>
      <c r="W217" s="191" t="n">
        <f aca="false" t="array" ref="W217:W217">IFERROR(AVERAGE(IF(C217:F217&gt;1,C217:F217)),0)</f>
        <v>0</v>
      </c>
      <c r="X217" s="192" t="n">
        <f aca="false" t="array" ref="X217:X217">W217+(COUNTIFS($W$177:$W217,W217)-1)*0.00001</f>
        <v>0.0004</v>
      </c>
      <c r="Y217" s="193" t="n">
        <f aca="false">LARGE($X$177:$X$226,V217)</f>
        <v>9E-005</v>
      </c>
      <c r="Z217" s="194" t="n">
        <f aca="false">IF(Y217&lt;1,0,MATCH(Y217,$X$177:$X$226,0))</f>
        <v>0</v>
      </c>
      <c r="AA217" s="195" t="n">
        <f aca="false">INDEX($B$177:$B$226,Z217,1)</f>
        <v>0</v>
      </c>
      <c r="AB217" s="200"/>
      <c r="AC217" s="197" t="n">
        <f aca="false" t="array" ref="AC217:AC217">IFERROR(AVERAGE(IF(H217:K217&gt;1,H217:K217)),0)</f>
        <v>0</v>
      </c>
      <c r="AD217" s="198" t="n">
        <f aca="false" t="array" ref="AD217:AD217">AC217+(COUNTIFS($AC$177:$AC217,AC217)-1)*0.00001</f>
        <v>9E-005</v>
      </c>
      <c r="AE217" s="199" t="n">
        <f aca="false">LARGE($AD$177:$AD$226,V217)</f>
        <v>9E-005</v>
      </c>
      <c r="AF217" s="194" t="n">
        <f aca="false">IF(AE217&lt;1,0,MATCH(AE217,$AD$177:$AD$226,0))</f>
        <v>0</v>
      </c>
      <c r="AG217" s="195" t="n">
        <f aca="false">INDEX($B$177:$B$226,AF217,1)</f>
        <v>0</v>
      </c>
      <c r="AH217" s="13"/>
    </row>
    <row r="218" customFormat="false" ht="15" hidden="false" customHeight="true" outlineLevel="0" collapsed="false">
      <c r="A218" s="53" t="n">
        <v>42</v>
      </c>
      <c r="B218" s="112" t="n">
        <f aca="false" t="array" ref="B218:B218">INDEX(CV4SF,$A218,1)</f>
        <v>0</v>
      </c>
      <c r="C218" s="182"/>
      <c r="D218" s="182"/>
      <c r="E218" s="182"/>
      <c r="F218" s="182"/>
      <c r="G218" s="183" t="n">
        <f aca="false">X218</f>
        <v>0.00041</v>
      </c>
      <c r="H218" s="182"/>
      <c r="I218" s="182"/>
      <c r="J218" s="182"/>
      <c r="K218" s="182"/>
      <c r="L218" s="183" t="n">
        <f aca="false">AD218</f>
        <v>0.0001</v>
      </c>
      <c r="M218" s="186"/>
      <c r="N218" s="187" t="n">
        <f aca="false">AA218</f>
        <v>0</v>
      </c>
      <c r="O218" s="188" t="n">
        <f aca="false">Y218</f>
        <v>8E-005</v>
      </c>
      <c r="P218" s="189" t="n">
        <f aca="false">AG218</f>
        <v>0</v>
      </c>
      <c r="Q218" s="188" t="n">
        <f aca="false">AE218</f>
        <v>8E-005</v>
      </c>
      <c r="R218" s="13"/>
      <c r="S218" s="13"/>
      <c r="T218" s="13"/>
      <c r="U218" s="13"/>
      <c r="V218" s="190" t="n">
        <f aca="false">ROWS($B$177:B218)</f>
        <v>42</v>
      </c>
      <c r="W218" s="191" t="n">
        <f aca="false" t="array" ref="W218:W218">IFERROR(AVERAGE(IF(C218:F218&gt;1,C218:F218)),0)</f>
        <v>0</v>
      </c>
      <c r="X218" s="192" t="n">
        <f aca="false" t="array" ref="X218:X218">W218+(COUNTIFS($W$177:$W218,W218)-1)*0.00001</f>
        <v>0.00041</v>
      </c>
      <c r="Y218" s="193" t="n">
        <f aca="false">LARGE($X$177:$X$226,V218)</f>
        <v>8E-005</v>
      </c>
      <c r="Z218" s="194" t="n">
        <f aca="false">IF(Y218&lt;1,0,MATCH(Y218,$X$177:$X$226,0))</f>
        <v>0</v>
      </c>
      <c r="AA218" s="195" t="n">
        <f aca="false">INDEX($B$177:$B$226,Z218,1)</f>
        <v>0</v>
      </c>
      <c r="AB218" s="200"/>
      <c r="AC218" s="197" t="n">
        <f aca="false" t="array" ref="AC218:AC218">IFERROR(AVERAGE(IF(H218:K218&gt;1,H218:K218)),0)</f>
        <v>0</v>
      </c>
      <c r="AD218" s="198" t="n">
        <f aca="false" t="array" ref="AD218:AD218">AC218+(COUNTIFS($AC$177:$AC218,AC218)-1)*0.00001</f>
        <v>0.0001</v>
      </c>
      <c r="AE218" s="199" t="n">
        <f aca="false">LARGE($AD$177:$AD$226,V218)</f>
        <v>8E-005</v>
      </c>
      <c r="AF218" s="194" t="n">
        <f aca="false">IF(AE218&lt;1,0,MATCH(AE218,$AD$177:$AD$226,0))</f>
        <v>0</v>
      </c>
      <c r="AG218" s="195" t="n">
        <f aca="false">INDEX($B$177:$B$226,AF218,1)</f>
        <v>0</v>
      </c>
      <c r="AH218" s="13"/>
    </row>
    <row r="219" customFormat="false" ht="15" hidden="false" customHeight="true" outlineLevel="0" collapsed="false">
      <c r="A219" s="53" t="n">
        <v>43</v>
      </c>
      <c r="B219" s="112" t="n">
        <f aca="false" t="array" ref="B219:B219">INDEX(CV4SF,$A219,1)</f>
        <v>0</v>
      </c>
      <c r="C219" s="182"/>
      <c r="D219" s="182"/>
      <c r="E219" s="182"/>
      <c r="F219" s="182"/>
      <c r="G219" s="183" t="n">
        <f aca="false">X219</f>
        <v>0.00042</v>
      </c>
      <c r="H219" s="182"/>
      <c r="I219" s="182"/>
      <c r="J219" s="182"/>
      <c r="K219" s="182"/>
      <c r="L219" s="183" t="n">
        <f aca="false">AD219</f>
        <v>0.00011</v>
      </c>
      <c r="M219" s="186"/>
      <c r="N219" s="187" t="n">
        <f aca="false">AA219</f>
        <v>0</v>
      </c>
      <c r="O219" s="188" t="n">
        <f aca="false">Y219</f>
        <v>7E-005</v>
      </c>
      <c r="P219" s="189" t="n">
        <f aca="false">AG219</f>
        <v>0</v>
      </c>
      <c r="Q219" s="188" t="n">
        <f aca="false">AE219</f>
        <v>7E-005</v>
      </c>
      <c r="R219" s="13"/>
      <c r="S219" s="13"/>
      <c r="T219" s="13"/>
      <c r="U219" s="13"/>
      <c r="V219" s="190" t="n">
        <f aca="false">ROWS($B$177:B219)</f>
        <v>43</v>
      </c>
      <c r="W219" s="191" t="n">
        <f aca="false" t="array" ref="W219:W219">IFERROR(AVERAGE(IF(C219:F219&gt;1,C219:F219)),0)</f>
        <v>0</v>
      </c>
      <c r="X219" s="192" t="n">
        <f aca="false" t="array" ref="X219:X219">W219+(COUNTIFS($W$177:$W219,W219)-1)*0.00001</f>
        <v>0.00042</v>
      </c>
      <c r="Y219" s="193" t="n">
        <f aca="false">LARGE($X$177:$X$226,V219)</f>
        <v>7E-005</v>
      </c>
      <c r="Z219" s="194" t="n">
        <f aca="false">IF(Y219&lt;1,0,MATCH(Y219,$X$177:$X$226,0))</f>
        <v>0</v>
      </c>
      <c r="AA219" s="195" t="n">
        <f aca="false">INDEX($B$177:$B$226,Z219,1)</f>
        <v>0</v>
      </c>
      <c r="AB219" s="200"/>
      <c r="AC219" s="197" t="n">
        <f aca="false" t="array" ref="AC219:AC219">IFERROR(AVERAGE(IF(H219:K219&gt;1,H219:K219)),0)</f>
        <v>0</v>
      </c>
      <c r="AD219" s="198" t="n">
        <f aca="false" t="array" ref="AD219:AD219">AC219+(COUNTIFS($AC$177:$AC219,AC219)-1)*0.00001</f>
        <v>0.00011</v>
      </c>
      <c r="AE219" s="199" t="n">
        <f aca="false">LARGE($AD$177:$AD$226,V219)</f>
        <v>7E-005</v>
      </c>
      <c r="AF219" s="194" t="n">
        <f aca="false">IF(AE219&lt;1,0,MATCH(AE219,$AD$177:$AD$226,0))</f>
        <v>0</v>
      </c>
      <c r="AG219" s="195" t="n">
        <f aca="false">INDEX($B$177:$B$226,AF219,1)</f>
        <v>0</v>
      </c>
      <c r="AH219" s="13"/>
    </row>
    <row r="220" customFormat="false" ht="15" hidden="false" customHeight="true" outlineLevel="0" collapsed="false">
      <c r="A220" s="53" t="n">
        <v>44</v>
      </c>
      <c r="B220" s="112" t="n">
        <f aca="false" t="array" ref="B220:B220">INDEX(CV4SF,$A220,1)</f>
        <v>0</v>
      </c>
      <c r="C220" s="182"/>
      <c r="D220" s="182"/>
      <c r="E220" s="182"/>
      <c r="F220" s="182"/>
      <c r="G220" s="183" t="n">
        <f aca="false">X220</f>
        <v>0.00043</v>
      </c>
      <c r="H220" s="182"/>
      <c r="I220" s="182"/>
      <c r="J220" s="182"/>
      <c r="K220" s="182"/>
      <c r="L220" s="183" t="n">
        <f aca="false">AD220</f>
        <v>0.00012</v>
      </c>
      <c r="M220" s="186"/>
      <c r="N220" s="187" t="n">
        <f aca="false">AA220</f>
        <v>0</v>
      </c>
      <c r="O220" s="188" t="n">
        <f aca="false">Y220</f>
        <v>6E-005</v>
      </c>
      <c r="P220" s="189" t="n">
        <f aca="false">AG220</f>
        <v>0</v>
      </c>
      <c r="Q220" s="188" t="n">
        <f aca="false">AE220</f>
        <v>6E-005</v>
      </c>
      <c r="R220" s="13"/>
      <c r="S220" s="13"/>
      <c r="T220" s="13"/>
      <c r="U220" s="13"/>
      <c r="V220" s="190" t="n">
        <f aca="false">ROWS($B$177:B220)</f>
        <v>44</v>
      </c>
      <c r="W220" s="191" t="n">
        <f aca="false" t="array" ref="W220:W220">IFERROR(AVERAGE(IF(C220:F220&gt;1,C220:F220)),0)</f>
        <v>0</v>
      </c>
      <c r="X220" s="192" t="n">
        <f aca="false" t="array" ref="X220:X220">W220+(COUNTIFS($W$177:$W220,W220)-1)*0.00001</f>
        <v>0.00043</v>
      </c>
      <c r="Y220" s="193" t="n">
        <f aca="false">LARGE($X$177:$X$226,V220)</f>
        <v>6E-005</v>
      </c>
      <c r="Z220" s="194" t="n">
        <f aca="false">IF(Y220&lt;1,0,MATCH(Y220,$X$177:$X$226,0))</f>
        <v>0</v>
      </c>
      <c r="AA220" s="195" t="n">
        <f aca="false">INDEX($B$177:$B$226,Z220,1)</f>
        <v>0</v>
      </c>
      <c r="AB220" s="200"/>
      <c r="AC220" s="197" t="n">
        <f aca="false" t="array" ref="AC220:AC220">IFERROR(AVERAGE(IF(H220:K220&gt;1,H220:K220)),0)</f>
        <v>0</v>
      </c>
      <c r="AD220" s="198" t="n">
        <f aca="false" t="array" ref="AD220:AD220">AC220+(COUNTIFS($AC$177:$AC220,AC220)-1)*0.00001</f>
        <v>0.00012</v>
      </c>
      <c r="AE220" s="199" t="n">
        <f aca="false">LARGE($AD$177:$AD$226,V220)</f>
        <v>6E-005</v>
      </c>
      <c r="AF220" s="194" t="n">
        <f aca="false">IF(AE220&lt;1,0,MATCH(AE220,$AD$177:$AD$226,0))</f>
        <v>0</v>
      </c>
      <c r="AG220" s="195" t="n">
        <f aca="false">INDEX($B$177:$B$226,AF220,1)</f>
        <v>0</v>
      </c>
      <c r="AH220" s="13"/>
    </row>
    <row r="221" customFormat="false" ht="15" hidden="false" customHeight="true" outlineLevel="0" collapsed="false">
      <c r="A221" s="53" t="n">
        <v>45</v>
      </c>
      <c r="B221" s="112" t="n">
        <f aca="false" t="array" ref="B221:B221">INDEX(CV4SF,$A221,1)</f>
        <v>0</v>
      </c>
      <c r="C221" s="182"/>
      <c r="D221" s="182"/>
      <c r="E221" s="182"/>
      <c r="F221" s="182"/>
      <c r="G221" s="183" t="n">
        <f aca="false">X221</f>
        <v>0.00044</v>
      </c>
      <c r="H221" s="182"/>
      <c r="I221" s="182"/>
      <c r="J221" s="182"/>
      <c r="K221" s="182"/>
      <c r="L221" s="183" t="n">
        <f aca="false">AD221</f>
        <v>0.00013</v>
      </c>
      <c r="M221" s="186"/>
      <c r="N221" s="187" t="n">
        <f aca="false">AA221</f>
        <v>0</v>
      </c>
      <c r="O221" s="188" t="n">
        <f aca="false">Y221</f>
        <v>5E-005</v>
      </c>
      <c r="P221" s="189" t="n">
        <f aca="false">AG221</f>
        <v>0</v>
      </c>
      <c r="Q221" s="188" t="n">
        <f aca="false">AE221</f>
        <v>5E-005</v>
      </c>
      <c r="R221" s="13"/>
      <c r="S221" s="13"/>
      <c r="T221" s="13"/>
      <c r="U221" s="13"/>
      <c r="V221" s="190" t="n">
        <f aca="false">ROWS($B$177:B221)</f>
        <v>45</v>
      </c>
      <c r="W221" s="191" t="n">
        <f aca="false" t="array" ref="W221:W221">IFERROR(AVERAGE(IF(C221:F221&gt;1,C221:F221)),0)</f>
        <v>0</v>
      </c>
      <c r="X221" s="192" t="n">
        <f aca="false" t="array" ref="X221:X221">W221+(COUNTIFS($W$177:$W221,W221)-1)*0.00001</f>
        <v>0.00044</v>
      </c>
      <c r="Y221" s="193" t="n">
        <f aca="false">LARGE($X$177:$X$226,V221)</f>
        <v>5E-005</v>
      </c>
      <c r="Z221" s="194" t="n">
        <f aca="false">IF(Y221&lt;1,0,MATCH(Y221,$X$177:$X$226,0))</f>
        <v>0</v>
      </c>
      <c r="AA221" s="195" t="n">
        <f aca="false">INDEX($B$177:$B$226,Z221,1)</f>
        <v>0</v>
      </c>
      <c r="AB221" s="200"/>
      <c r="AC221" s="197" t="n">
        <f aca="false" t="array" ref="AC221:AC221">IFERROR(AVERAGE(IF(H221:K221&gt;1,H221:K221)),0)</f>
        <v>0</v>
      </c>
      <c r="AD221" s="198" t="n">
        <f aca="false" t="array" ref="AD221:AD221">AC221+(COUNTIFS($AC$177:$AC221,AC221)-1)*0.00001</f>
        <v>0.00013</v>
      </c>
      <c r="AE221" s="199" t="n">
        <f aca="false">LARGE($AD$177:$AD$226,V221)</f>
        <v>5E-005</v>
      </c>
      <c r="AF221" s="194" t="n">
        <f aca="false">IF(AE221&lt;1,0,MATCH(AE221,$AD$177:$AD$226,0))</f>
        <v>0</v>
      </c>
      <c r="AG221" s="195" t="n">
        <f aca="false">INDEX($B$177:$B$226,AF221,1)</f>
        <v>0</v>
      </c>
      <c r="AH221" s="13"/>
    </row>
    <row r="222" customFormat="false" ht="15" hidden="false" customHeight="true" outlineLevel="0" collapsed="false">
      <c r="A222" s="53" t="n">
        <v>46</v>
      </c>
      <c r="B222" s="112" t="n">
        <f aca="false" t="array" ref="B222:B222">INDEX(CV4SF,$A222,1)</f>
        <v>0</v>
      </c>
      <c r="C222" s="182"/>
      <c r="D222" s="182"/>
      <c r="E222" s="182"/>
      <c r="F222" s="182"/>
      <c r="G222" s="183" t="n">
        <f aca="false">X222</f>
        <v>0.00045</v>
      </c>
      <c r="H222" s="182"/>
      <c r="I222" s="182"/>
      <c r="J222" s="182"/>
      <c r="K222" s="182"/>
      <c r="L222" s="183" t="n">
        <f aca="false">AD222</f>
        <v>0.00014</v>
      </c>
      <c r="M222" s="186"/>
      <c r="N222" s="187" t="n">
        <f aca="false">AA222</f>
        <v>0</v>
      </c>
      <c r="O222" s="188" t="n">
        <f aca="false">Y222</f>
        <v>4E-005</v>
      </c>
      <c r="P222" s="189" t="n">
        <f aca="false">AG222</f>
        <v>0</v>
      </c>
      <c r="Q222" s="188" t="n">
        <f aca="false">AE222</f>
        <v>4E-005</v>
      </c>
      <c r="R222" s="13"/>
      <c r="S222" s="13"/>
      <c r="T222" s="13"/>
      <c r="U222" s="13"/>
      <c r="V222" s="190" t="n">
        <f aca="false">ROWS($B$177:B222)</f>
        <v>46</v>
      </c>
      <c r="W222" s="191" t="n">
        <f aca="false" t="array" ref="W222:W222">IFERROR(AVERAGE(IF(C222:F222&gt;1,C222:F222)),0)</f>
        <v>0</v>
      </c>
      <c r="X222" s="192" t="n">
        <f aca="false" t="array" ref="X222:X222">W222+(COUNTIFS($W$177:$W222,W222)-1)*0.00001</f>
        <v>0.00045</v>
      </c>
      <c r="Y222" s="193" t="n">
        <f aca="false">LARGE($X$177:$X$226,V222)</f>
        <v>4E-005</v>
      </c>
      <c r="Z222" s="194" t="n">
        <f aca="false">IF(Y222&lt;1,0,MATCH(Y222,$X$177:$X$226,0))</f>
        <v>0</v>
      </c>
      <c r="AA222" s="195" t="n">
        <f aca="false">INDEX($B$177:$B$226,Z222,1)</f>
        <v>0</v>
      </c>
      <c r="AB222" s="200"/>
      <c r="AC222" s="197" t="n">
        <f aca="false" t="array" ref="AC222:AC222">IFERROR(AVERAGE(IF(H222:K222&gt;1,H222:K222)),0)</f>
        <v>0</v>
      </c>
      <c r="AD222" s="198" t="n">
        <f aca="false" t="array" ref="AD222:AD222">AC222+(COUNTIFS($AC$177:$AC222,AC222)-1)*0.00001</f>
        <v>0.00014</v>
      </c>
      <c r="AE222" s="199" t="n">
        <f aca="false">LARGE($AD$177:$AD$226,V222)</f>
        <v>4E-005</v>
      </c>
      <c r="AF222" s="194" t="n">
        <f aca="false">IF(AE222&lt;1,0,MATCH(AE222,$AD$177:$AD$226,0))</f>
        <v>0</v>
      </c>
      <c r="AG222" s="195" t="n">
        <f aca="false">INDEX($B$177:$B$226,AF222,1)</f>
        <v>0</v>
      </c>
      <c r="AH222" s="13"/>
    </row>
    <row r="223" customFormat="false" ht="15" hidden="false" customHeight="true" outlineLevel="0" collapsed="false">
      <c r="A223" s="53" t="n">
        <v>47</v>
      </c>
      <c r="B223" s="112" t="n">
        <f aca="false" t="array" ref="B223:B223">INDEX(CV4SF,$A223,1)</f>
        <v>0</v>
      </c>
      <c r="C223" s="182"/>
      <c r="D223" s="182"/>
      <c r="E223" s="182"/>
      <c r="F223" s="182"/>
      <c r="G223" s="183" t="n">
        <f aca="false">X223</f>
        <v>0.00046</v>
      </c>
      <c r="H223" s="182"/>
      <c r="I223" s="182"/>
      <c r="J223" s="182"/>
      <c r="K223" s="182"/>
      <c r="L223" s="183" t="n">
        <f aca="false">AD223</f>
        <v>0.00015</v>
      </c>
      <c r="M223" s="186"/>
      <c r="N223" s="187" t="n">
        <f aca="false">AA223</f>
        <v>0</v>
      </c>
      <c r="O223" s="188" t="n">
        <f aca="false">Y223</f>
        <v>3E-005</v>
      </c>
      <c r="P223" s="189" t="n">
        <f aca="false">AG223</f>
        <v>0</v>
      </c>
      <c r="Q223" s="188" t="n">
        <f aca="false">AE223</f>
        <v>3E-005</v>
      </c>
      <c r="R223" s="13"/>
      <c r="S223" s="13"/>
      <c r="T223" s="13"/>
      <c r="U223" s="13"/>
      <c r="V223" s="190" t="n">
        <f aca="false">ROWS($B$177:B223)</f>
        <v>47</v>
      </c>
      <c r="W223" s="191" t="n">
        <f aca="false" t="array" ref="W223:W223">IFERROR(AVERAGE(IF(C223:F223&gt;1,C223:F223)),0)</f>
        <v>0</v>
      </c>
      <c r="X223" s="192" t="n">
        <f aca="false" t="array" ref="X223:X223">W223+(COUNTIFS($W$177:$W223,W223)-1)*0.00001</f>
        <v>0.00046</v>
      </c>
      <c r="Y223" s="193" t="n">
        <f aca="false">LARGE($X$177:$X$226,V223)</f>
        <v>3E-005</v>
      </c>
      <c r="Z223" s="194" t="n">
        <f aca="false">IF(Y223&lt;1,0,MATCH(Y223,$X$177:$X$226,0))</f>
        <v>0</v>
      </c>
      <c r="AA223" s="195" t="n">
        <f aca="false">INDEX($B$177:$B$226,Z223,1)</f>
        <v>0</v>
      </c>
      <c r="AB223" s="200"/>
      <c r="AC223" s="197" t="n">
        <f aca="false" t="array" ref="AC223:AC223">IFERROR(AVERAGE(IF(H223:K223&gt;1,H223:K223)),0)</f>
        <v>0</v>
      </c>
      <c r="AD223" s="198" t="n">
        <f aca="false" t="array" ref="AD223:AD223">AC223+(COUNTIFS($AC$177:$AC223,AC223)-1)*0.00001</f>
        <v>0.00015</v>
      </c>
      <c r="AE223" s="199" t="n">
        <f aca="false">LARGE($AD$177:$AD$226,V223)</f>
        <v>3E-005</v>
      </c>
      <c r="AF223" s="194" t="n">
        <f aca="false">IF(AE223&lt;1,0,MATCH(AE223,$AD$177:$AD$226,0))</f>
        <v>0</v>
      </c>
      <c r="AG223" s="195" t="n">
        <f aca="false">INDEX($B$177:$B$226,AF223,1)</f>
        <v>0</v>
      </c>
      <c r="AH223" s="13"/>
    </row>
    <row r="224" customFormat="false" ht="15" hidden="false" customHeight="true" outlineLevel="0" collapsed="false">
      <c r="A224" s="53" t="n">
        <v>48</v>
      </c>
      <c r="B224" s="112" t="n">
        <f aca="false" t="array" ref="B224:B224">INDEX(CV4SF,$A224,1)</f>
        <v>0</v>
      </c>
      <c r="C224" s="182"/>
      <c r="D224" s="182"/>
      <c r="E224" s="182"/>
      <c r="F224" s="182"/>
      <c r="G224" s="183" t="n">
        <f aca="false">X224</f>
        <v>0.00047</v>
      </c>
      <c r="H224" s="182"/>
      <c r="I224" s="182"/>
      <c r="J224" s="182"/>
      <c r="K224" s="182"/>
      <c r="L224" s="183" t="n">
        <f aca="false">AD224</f>
        <v>0.00016</v>
      </c>
      <c r="M224" s="186"/>
      <c r="N224" s="187" t="n">
        <f aca="false">AA224</f>
        <v>0</v>
      </c>
      <c r="O224" s="188" t="n">
        <f aca="false">Y224</f>
        <v>2E-005</v>
      </c>
      <c r="P224" s="189" t="n">
        <f aca="false">AG224</f>
        <v>0</v>
      </c>
      <c r="Q224" s="188" t="n">
        <f aca="false">AE224</f>
        <v>2E-005</v>
      </c>
      <c r="R224" s="13"/>
      <c r="S224" s="13"/>
      <c r="T224" s="13"/>
      <c r="U224" s="13"/>
      <c r="V224" s="190" t="n">
        <f aca="false">ROWS($B$177:B224)</f>
        <v>48</v>
      </c>
      <c r="W224" s="191" t="n">
        <f aca="false" t="array" ref="W224:W224">IFERROR(AVERAGE(IF(C224:F224&gt;1,C224:F224)),0)</f>
        <v>0</v>
      </c>
      <c r="X224" s="192" t="n">
        <f aca="false" t="array" ref="X224:X224">W224+(COUNTIFS($W$177:$W224,W224)-1)*0.00001</f>
        <v>0.00047</v>
      </c>
      <c r="Y224" s="193" t="n">
        <f aca="false">LARGE($X$177:$X$226,V224)</f>
        <v>2E-005</v>
      </c>
      <c r="Z224" s="194" t="n">
        <f aca="false">IF(Y224&lt;1,0,MATCH(Y224,$X$177:$X$226,0))</f>
        <v>0</v>
      </c>
      <c r="AA224" s="195" t="n">
        <f aca="false">INDEX($B$177:$B$226,Z224,1)</f>
        <v>0</v>
      </c>
      <c r="AB224" s="200"/>
      <c r="AC224" s="197" t="n">
        <f aca="false" t="array" ref="AC224:AC224">IFERROR(AVERAGE(IF(H224:K224&gt;1,H224:K224)),0)</f>
        <v>0</v>
      </c>
      <c r="AD224" s="198" t="n">
        <f aca="false" t="array" ref="AD224:AD224">AC224+(COUNTIFS($AC$177:$AC224,AC224)-1)*0.00001</f>
        <v>0.00016</v>
      </c>
      <c r="AE224" s="199" t="n">
        <f aca="false">LARGE($AD$177:$AD$226,V224)</f>
        <v>2E-005</v>
      </c>
      <c r="AF224" s="194" t="n">
        <f aca="false">IF(AE224&lt;1,0,MATCH(AE224,$AD$177:$AD$226,0))</f>
        <v>0</v>
      </c>
      <c r="AG224" s="195" t="n">
        <f aca="false">INDEX($B$177:$B$226,AF224,1)</f>
        <v>0</v>
      </c>
      <c r="AH224" s="13"/>
    </row>
    <row r="225" customFormat="false" ht="15" hidden="false" customHeight="true" outlineLevel="0" collapsed="false">
      <c r="A225" s="53" t="n">
        <v>49</v>
      </c>
      <c r="B225" s="112" t="n">
        <f aca="false" t="array" ref="B225:B225">INDEX(CV4SF,$A225,1)</f>
        <v>0</v>
      </c>
      <c r="C225" s="182"/>
      <c r="D225" s="182"/>
      <c r="E225" s="182"/>
      <c r="F225" s="182"/>
      <c r="G225" s="183" t="n">
        <f aca="false">X225</f>
        <v>0.00048</v>
      </c>
      <c r="H225" s="182"/>
      <c r="I225" s="182"/>
      <c r="J225" s="182"/>
      <c r="K225" s="182"/>
      <c r="L225" s="183" t="n">
        <f aca="false">AD225</f>
        <v>0.00017</v>
      </c>
      <c r="M225" s="186"/>
      <c r="N225" s="187" t="n">
        <f aca="false">AA225</f>
        <v>0</v>
      </c>
      <c r="O225" s="188" t="n">
        <f aca="false">Y225</f>
        <v>1E-005</v>
      </c>
      <c r="P225" s="189" t="n">
        <f aca="false">AG225</f>
        <v>0</v>
      </c>
      <c r="Q225" s="188" t="n">
        <f aca="false">AE225</f>
        <v>1E-005</v>
      </c>
      <c r="R225" s="13"/>
      <c r="S225" s="13"/>
      <c r="T225" s="13"/>
      <c r="U225" s="13"/>
      <c r="V225" s="190" t="n">
        <f aca="false">ROWS($B$177:B225)</f>
        <v>49</v>
      </c>
      <c r="W225" s="191" t="n">
        <f aca="false" t="array" ref="W225:W225">IFERROR(AVERAGE(IF(C225:F225&gt;1,C225:F225)),0)</f>
        <v>0</v>
      </c>
      <c r="X225" s="192" t="n">
        <f aca="false" t="array" ref="X225:X225">W225+(COUNTIFS($W$177:$W225,W225)-1)*0.00001</f>
        <v>0.00048</v>
      </c>
      <c r="Y225" s="193" t="n">
        <f aca="false">LARGE($X$177:$X$226,V225)</f>
        <v>1E-005</v>
      </c>
      <c r="Z225" s="194" t="n">
        <f aca="false">IF(Y225&lt;1,0,MATCH(Y225,$X$177:$X$226,0))</f>
        <v>0</v>
      </c>
      <c r="AA225" s="195" t="n">
        <f aca="false">INDEX($B$177:$B$226,Z225,1)</f>
        <v>0</v>
      </c>
      <c r="AB225" s="200"/>
      <c r="AC225" s="197" t="n">
        <f aca="false" t="array" ref="AC225:AC225">IFERROR(AVERAGE(IF(H225:K225&gt;1,H225:K225)),0)</f>
        <v>0</v>
      </c>
      <c r="AD225" s="198" t="n">
        <f aca="false" t="array" ref="AD225:AD225">AC225+(COUNTIFS($AC$177:$AC225,AC225)-1)*0.00001</f>
        <v>0.00017</v>
      </c>
      <c r="AE225" s="199" t="n">
        <f aca="false">LARGE($AD$177:$AD$226,V225)</f>
        <v>1E-005</v>
      </c>
      <c r="AF225" s="194" t="n">
        <f aca="false">IF(AE225&lt;1,0,MATCH(AE225,$AD$177:$AD$226,0))</f>
        <v>0</v>
      </c>
      <c r="AG225" s="195" t="n">
        <f aca="false">INDEX($B$177:$B$226,AF225,1)</f>
        <v>0</v>
      </c>
      <c r="AH225" s="13"/>
    </row>
    <row r="226" customFormat="false" ht="15" hidden="false" customHeight="true" outlineLevel="0" collapsed="false">
      <c r="A226" s="53" t="n">
        <v>50</v>
      </c>
      <c r="B226" s="112" t="n">
        <f aca="false" t="array" ref="B226:B226">INDEX(CV4SF,$A226,1)</f>
        <v>0</v>
      </c>
      <c r="C226" s="182"/>
      <c r="D226" s="182"/>
      <c r="E226" s="182"/>
      <c r="F226" s="182"/>
      <c r="G226" s="183" t="n">
        <f aca="false">X226</f>
        <v>0.00049</v>
      </c>
      <c r="H226" s="182"/>
      <c r="I226" s="182"/>
      <c r="J226" s="182"/>
      <c r="K226" s="182"/>
      <c r="L226" s="183" t="n">
        <f aca="false">AD226</f>
        <v>0.00018</v>
      </c>
      <c r="M226" s="186"/>
      <c r="N226" s="187" t="n">
        <f aca="false">AA226</f>
        <v>0</v>
      </c>
      <c r="O226" s="188" t="n">
        <f aca="false">Y226</f>
        <v>0</v>
      </c>
      <c r="P226" s="189" t="n">
        <f aca="false">AG226</f>
        <v>0</v>
      </c>
      <c r="Q226" s="188" t="n">
        <f aca="false">AE226</f>
        <v>0</v>
      </c>
      <c r="R226" s="13"/>
      <c r="S226" s="13"/>
      <c r="T226" s="13"/>
      <c r="U226" s="13"/>
      <c r="V226" s="190" t="n">
        <f aca="false">ROWS($B$177:B226)</f>
        <v>50</v>
      </c>
      <c r="W226" s="191" t="n">
        <f aca="false" t="array" ref="W226:W226">IFERROR(AVERAGE(IF(C226:F226&gt;1,C226:F226)),0)</f>
        <v>0</v>
      </c>
      <c r="X226" s="192" t="n">
        <f aca="false" t="array" ref="X226:X226">W226+(COUNTIFS($W$177:$W226,W226)-1)*0.00001</f>
        <v>0.00049</v>
      </c>
      <c r="Y226" s="193" t="n">
        <f aca="false">LARGE($X$177:$X$226,V226)</f>
        <v>0</v>
      </c>
      <c r="Z226" s="194" t="n">
        <f aca="false">IF(Y226&lt;1,0,MATCH(Y226,$X$177:$X$226,0))</f>
        <v>0</v>
      </c>
      <c r="AA226" s="195" t="n">
        <f aca="false">INDEX($B$177:$B$226,Z226,1)</f>
        <v>0</v>
      </c>
      <c r="AB226" s="200"/>
      <c r="AC226" s="197" t="n">
        <f aca="false" t="array" ref="AC226:AC226">IFERROR(AVERAGE(IF(H226:K226&gt;1,H226:K226)),0)</f>
        <v>0</v>
      </c>
      <c r="AD226" s="198" t="n">
        <f aca="false" t="array" ref="AD226:AD226">AC226+(COUNTIFS($AC$177:$AC226,AC226)-1)*0.00001</f>
        <v>0.00018</v>
      </c>
      <c r="AE226" s="199" t="n">
        <f aca="false">LARGE($AD$177:$AD$226,V226)</f>
        <v>0</v>
      </c>
      <c r="AF226" s="194" t="n">
        <f aca="false">IF(AE226&lt;1,0,MATCH(AE226,$AD$177:$AD$226,0))</f>
        <v>0</v>
      </c>
      <c r="AG226" s="195" t="n">
        <f aca="false">INDEX($B$177:$B$226,AF226,1)</f>
        <v>0</v>
      </c>
      <c r="AH226" s="13"/>
    </row>
    <row r="227" customFormat="false" ht="15" hidden="false" customHeight="true" outlineLevel="0" collapsed="false">
      <c r="A227" s="2"/>
      <c r="B227" s="2"/>
      <c r="C227" s="70"/>
      <c r="D227" s="70"/>
      <c r="E227" s="70"/>
      <c r="F227" s="70"/>
      <c r="G227" s="158"/>
      <c r="H227" s="94"/>
      <c r="I227" s="94"/>
      <c r="J227" s="94"/>
      <c r="K227" s="94"/>
      <c r="L227" s="158"/>
      <c r="M227" s="2"/>
      <c r="N227" s="205" t="s">
        <v>276</v>
      </c>
      <c r="O227" s="206" t="str">
        <f aca="false">'ANVA-MDS'!H124</f>
        <v>ns</v>
      </c>
      <c r="P227" s="205" t="s">
        <v>276</v>
      </c>
      <c r="Q227" s="206" t="str">
        <f aca="false">'ANVA-MDS'!BT124</f>
        <v>***</v>
      </c>
      <c r="R227" s="160"/>
      <c r="S227" s="160"/>
      <c r="T227" s="160"/>
      <c r="U227" s="160"/>
      <c r="V227" s="160"/>
      <c r="W227" s="160"/>
      <c r="X227" s="237"/>
      <c r="Y227" s="160"/>
      <c r="Z227" s="160"/>
      <c r="AA227" s="160"/>
      <c r="AB227" s="160"/>
      <c r="AC227" s="160"/>
      <c r="AD227" s="160"/>
      <c r="AE227" s="160"/>
      <c r="AF227" s="160"/>
      <c r="AG227" s="160"/>
      <c r="AH227" s="160"/>
    </row>
    <row r="228" customFormat="false" ht="15.75" hidden="false" customHeight="true" outlineLevel="0" collapsed="false">
      <c r="A228" s="2"/>
      <c r="B228" s="2"/>
      <c r="C228" s="70"/>
      <c r="D228" s="70"/>
      <c r="E228" s="70"/>
      <c r="F228" s="70"/>
      <c r="G228" s="158"/>
      <c r="H228" s="70"/>
      <c r="I228" s="70"/>
      <c r="J228" s="70"/>
      <c r="K228" s="70"/>
      <c r="L228" s="158"/>
      <c r="M228" s="2"/>
      <c r="N228" s="205" t="s">
        <v>277</v>
      </c>
      <c r="O228" s="210" t="str">
        <f aca="false">'ANVA-MDS'!B131</f>
        <v>sd</v>
      </c>
      <c r="P228" s="205" t="s">
        <v>277</v>
      </c>
      <c r="Q228" s="210" t="n">
        <f aca="false">'ANVA-MDS'!BN131</f>
        <v>0.171997278482553</v>
      </c>
      <c r="R228" s="13"/>
      <c r="S228" s="13"/>
      <c r="T228" s="13"/>
      <c r="U228" s="13"/>
      <c r="V228" s="13"/>
      <c r="W228" s="13"/>
      <c r="X228" s="13"/>
      <c r="Y228" s="13"/>
      <c r="Z228" s="13"/>
      <c r="AA228" s="13"/>
      <c r="AB228" s="13"/>
      <c r="AC228" s="13"/>
      <c r="AD228" s="13"/>
      <c r="AE228" s="13"/>
      <c r="AF228" s="13"/>
      <c r="AG228" s="13"/>
      <c r="AH228" s="13"/>
    </row>
    <row r="229" customFormat="false" ht="15.75" hidden="false" customHeight="true" outlineLevel="0" collapsed="false">
      <c r="A229" s="2"/>
      <c r="B229" s="2"/>
      <c r="C229" s="70"/>
      <c r="D229" s="70"/>
      <c r="E229" s="70"/>
      <c r="F229" s="70"/>
      <c r="G229" s="158"/>
      <c r="H229" s="70"/>
      <c r="I229" s="70"/>
      <c r="J229" s="70"/>
      <c r="K229" s="70"/>
      <c r="L229" s="158"/>
      <c r="M229" s="2"/>
      <c r="N229" s="2"/>
      <c r="O229" s="238"/>
      <c r="P229" s="2"/>
      <c r="Q229" s="238"/>
      <c r="R229" s="2"/>
      <c r="S229" s="2"/>
      <c r="T229" s="2"/>
      <c r="U229" s="2"/>
      <c r="V229" s="2"/>
      <c r="W229" s="2"/>
      <c r="X229" s="2"/>
      <c r="Y229" s="2"/>
      <c r="Z229" s="2"/>
      <c r="AA229" s="186" t="s">
        <v>178</v>
      </c>
      <c r="AB229" s="2"/>
      <c r="AC229" s="2"/>
      <c r="AD229" s="2"/>
      <c r="AE229" s="2"/>
      <c r="AF229" s="2"/>
      <c r="AG229" s="186" t="s">
        <v>178</v>
      </c>
    </row>
    <row r="230" customFormat="false" ht="15.75" hidden="false" customHeight="true" outlineLevel="0" collapsed="false">
      <c r="A230" s="2"/>
      <c r="B230" s="2"/>
      <c r="C230" s="70"/>
      <c r="D230" s="70"/>
      <c r="E230" s="70"/>
      <c r="F230" s="70"/>
      <c r="G230" s="158"/>
      <c r="H230" s="70"/>
      <c r="I230" s="70"/>
      <c r="J230" s="70"/>
      <c r="K230" s="70"/>
      <c r="L230" s="158"/>
      <c r="M230" s="2"/>
      <c r="N230" s="2"/>
      <c r="O230" s="238"/>
      <c r="P230" s="2"/>
      <c r="Q230" s="238"/>
      <c r="R230" s="2"/>
      <c r="S230" s="2"/>
      <c r="T230" s="2"/>
      <c r="U230" s="2"/>
      <c r="V230" s="2"/>
      <c r="W230" s="2"/>
      <c r="X230" s="2"/>
      <c r="Y230" s="2"/>
      <c r="Z230" s="2"/>
      <c r="AA230" s="186" t="s">
        <v>181</v>
      </c>
      <c r="AB230" s="2"/>
      <c r="AC230" s="2"/>
      <c r="AD230" s="2"/>
      <c r="AE230" s="2"/>
      <c r="AF230" s="2"/>
      <c r="AG230" s="186" t="s">
        <v>181</v>
      </c>
    </row>
    <row r="231" customFormat="false" ht="15.75" hidden="false" customHeight="true" outlineLevel="0" collapsed="false">
      <c r="A231" s="2"/>
      <c r="B231" s="2"/>
      <c r="C231" s="70"/>
      <c r="D231" s="70"/>
      <c r="E231" s="70"/>
      <c r="F231" s="70"/>
      <c r="G231" s="158"/>
      <c r="H231" s="70"/>
      <c r="I231" s="70"/>
      <c r="J231" s="70"/>
      <c r="K231" s="70"/>
      <c r="L231" s="158"/>
      <c r="M231" s="2"/>
      <c r="N231" s="2"/>
      <c r="O231" s="238"/>
      <c r="P231" s="2"/>
      <c r="Q231" s="238"/>
      <c r="R231" s="2"/>
      <c r="S231" s="2"/>
      <c r="T231" s="2"/>
      <c r="U231" s="2"/>
      <c r="V231" s="2"/>
      <c r="W231" s="2"/>
      <c r="X231" s="2"/>
      <c r="Y231" s="2"/>
      <c r="Z231" s="2"/>
      <c r="AA231" s="186" t="s">
        <v>278</v>
      </c>
      <c r="AB231" s="2"/>
      <c r="AC231" s="2"/>
      <c r="AD231" s="2"/>
      <c r="AE231" s="2"/>
      <c r="AF231" s="2"/>
      <c r="AG231" s="186" t="s">
        <v>278</v>
      </c>
    </row>
    <row r="232" customFormat="false" ht="15.75" hidden="false" customHeight="true" outlineLevel="0" collapsed="false">
      <c r="A232" s="2"/>
      <c r="B232" s="2"/>
      <c r="C232" s="70"/>
      <c r="D232" s="70"/>
      <c r="E232" s="70"/>
      <c r="F232" s="70"/>
      <c r="G232" s="158"/>
      <c r="H232" s="70"/>
      <c r="I232" s="70"/>
      <c r="J232" s="70"/>
      <c r="K232" s="70"/>
      <c r="L232" s="158"/>
      <c r="M232" s="2"/>
      <c r="N232" s="2"/>
      <c r="O232" s="238"/>
      <c r="P232" s="2"/>
      <c r="Q232" s="238"/>
      <c r="R232" s="2"/>
      <c r="S232" s="2"/>
      <c r="T232" s="2"/>
      <c r="U232" s="2"/>
      <c r="V232" s="2"/>
      <c r="W232" s="2"/>
      <c r="X232" s="2"/>
      <c r="Y232" s="2"/>
      <c r="Z232" s="2"/>
      <c r="AA232" s="186" t="s">
        <v>279</v>
      </c>
      <c r="AB232" s="2"/>
      <c r="AC232" s="2"/>
      <c r="AD232" s="2"/>
      <c r="AE232" s="2"/>
      <c r="AF232" s="2"/>
      <c r="AG232" s="186" t="s">
        <v>279</v>
      </c>
    </row>
    <row r="233" customFormat="false" ht="15.75" hidden="false" customHeight="true" outlineLevel="0" collapsed="false">
      <c r="A233" s="2"/>
      <c r="B233" s="2"/>
      <c r="C233" s="70"/>
      <c r="D233" s="70"/>
      <c r="E233" s="70"/>
      <c r="F233" s="70"/>
      <c r="G233" s="158"/>
      <c r="H233" s="70"/>
      <c r="I233" s="70"/>
      <c r="J233" s="70"/>
      <c r="K233" s="70"/>
      <c r="L233" s="158"/>
      <c r="M233" s="2"/>
      <c r="N233" s="2"/>
      <c r="O233" s="238"/>
      <c r="P233" s="2"/>
      <c r="Q233" s="238"/>
      <c r="R233" s="2"/>
      <c r="S233" s="2"/>
      <c r="T233" s="2"/>
      <c r="U233" s="2"/>
      <c r="V233" s="2"/>
      <c r="W233" s="2"/>
      <c r="X233" s="2"/>
      <c r="Y233" s="2"/>
      <c r="Z233" s="2"/>
      <c r="AA233" s="186" t="s">
        <v>280</v>
      </c>
      <c r="AB233" s="2"/>
      <c r="AC233" s="2"/>
      <c r="AD233" s="2"/>
      <c r="AE233" s="2"/>
      <c r="AF233" s="2"/>
      <c r="AG233" s="186" t="s">
        <v>280</v>
      </c>
    </row>
    <row r="234" customFormat="false" ht="15.75" hidden="false" customHeight="true" outlineLevel="0" collapsed="false">
      <c r="A234" s="2"/>
      <c r="B234" s="2"/>
      <c r="C234" s="70"/>
      <c r="D234" s="70"/>
      <c r="E234" s="70"/>
      <c r="F234" s="70"/>
      <c r="G234" s="158"/>
      <c r="H234" s="70"/>
      <c r="I234" s="70"/>
      <c r="J234" s="70"/>
      <c r="K234" s="70"/>
      <c r="L234" s="158"/>
      <c r="M234" s="2"/>
      <c r="N234" s="2"/>
      <c r="O234" s="238"/>
      <c r="P234" s="2"/>
      <c r="Q234" s="238"/>
      <c r="R234" s="2"/>
      <c r="S234" s="2"/>
      <c r="T234" s="2"/>
      <c r="U234" s="2"/>
      <c r="V234" s="2"/>
      <c r="W234" s="2"/>
      <c r="X234" s="2"/>
      <c r="Y234" s="2"/>
      <c r="Z234" s="2"/>
      <c r="AA234" s="186" t="s">
        <v>281</v>
      </c>
      <c r="AB234" s="2"/>
      <c r="AC234" s="2"/>
      <c r="AD234" s="2"/>
      <c r="AE234" s="2"/>
      <c r="AF234" s="2"/>
      <c r="AG234" s="186" t="s">
        <v>281</v>
      </c>
    </row>
    <row r="235" customFormat="false" ht="15.75" hidden="false" customHeight="true" outlineLevel="0" collapsed="false">
      <c r="A235" s="2"/>
      <c r="B235" s="2"/>
      <c r="C235" s="70"/>
      <c r="D235" s="70"/>
      <c r="E235" s="70"/>
      <c r="F235" s="70"/>
      <c r="G235" s="158"/>
      <c r="H235" s="70"/>
      <c r="I235" s="70"/>
      <c r="J235" s="70"/>
      <c r="K235" s="70"/>
      <c r="L235" s="158"/>
      <c r="M235" s="2"/>
      <c r="N235" s="2"/>
      <c r="O235" s="238"/>
      <c r="P235" s="2"/>
      <c r="Q235" s="238"/>
      <c r="R235" s="2"/>
      <c r="S235" s="2"/>
      <c r="T235" s="2"/>
      <c r="U235" s="2"/>
      <c r="V235" s="2"/>
      <c r="W235" s="2"/>
      <c r="X235" s="2"/>
      <c r="Y235" s="2"/>
      <c r="Z235" s="2"/>
      <c r="AA235" s="186" t="s">
        <v>282</v>
      </c>
      <c r="AB235" s="2"/>
      <c r="AC235" s="2"/>
      <c r="AD235" s="2"/>
      <c r="AE235" s="2"/>
      <c r="AF235" s="2"/>
      <c r="AG235" s="186" t="s">
        <v>282</v>
      </c>
    </row>
    <row r="236" customFormat="false" ht="15.75" hidden="false" customHeight="true" outlineLevel="0" collapsed="false">
      <c r="A236" s="2"/>
      <c r="B236" s="2"/>
      <c r="C236" s="70"/>
      <c r="D236" s="70"/>
      <c r="E236" s="70"/>
      <c r="F236" s="70"/>
      <c r="G236" s="158"/>
      <c r="H236" s="70"/>
      <c r="I236" s="70"/>
      <c r="J236" s="70"/>
      <c r="K236" s="70"/>
      <c r="L236" s="158"/>
      <c r="M236" s="2"/>
      <c r="N236" s="2"/>
      <c r="O236" s="238"/>
      <c r="P236" s="2"/>
      <c r="Q236" s="238"/>
      <c r="R236" s="2"/>
      <c r="S236" s="2"/>
      <c r="T236" s="2"/>
      <c r="U236" s="2"/>
      <c r="V236" s="2"/>
      <c r="W236" s="2"/>
      <c r="X236" s="2"/>
      <c r="Y236" s="2"/>
      <c r="Z236" s="2"/>
      <c r="AA236" s="186" t="s">
        <v>283</v>
      </c>
      <c r="AB236" s="2"/>
      <c r="AC236" s="2"/>
      <c r="AD236" s="2"/>
      <c r="AE236" s="2"/>
      <c r="AF236" s="2"/>
      <c r="AG236" s="186" t="s">
        <v>283</v>
      </c>
    </row>
    <row r="237" customFormat="false" ht="15.75" hidden="false" customHeight="true" outlineLevel="0" collapsed="false">
      <c r="A237" s="2"/>
      <c r="B237" s="2"/>
      <c r="C237" s="70"/>
      <c r="D237" s="70"/>
      <c r="E237" s="70"/>
      <c r="F237" s="70"/>
      <c r="G237" s="158"/>
      <c r="H237" s="70"/>
      <c r="I237" s="70"/>
      <c r="J237" s="70"/>
      <c r="K237" s="70"/>
      <c r="L237" s="158"/>
      <c r="M237" s="2"/>
      <c r="N237" s="2"/>
      <c r="O237" s="238"/>
      <c r="P237" s="2"/>
      <c r="Q237" s="238"/>
      <c r="R237" s="2"/>
      <c r="S237" s="2"/>
      <c r="T237" s="2"/>
      <c r="U237" s="2"/>
      <c r="V237" s="2"/>
      <c r="W237" s="2"/>
      <c r="X237" s="2"/>
      <c r="Y237" s="2"/>
      <c r="Z237" s="2"/>
      <c r="AA237" s="186" t="s">
        <v>168</v>
      </c>
      <c r="AB237" s="2"/>
      <c r="AC237" s="2"/>
      <c r="AD237" s="2"/>
      <c r="AE237" s="2"/>
      <c r="AF237" s="2"/>
      <c r="AG237" s="186" t="s">
        <v>168</v>
      </c>
    </row>
    <row r="238" customFormat="false" ht="15.75" hidden="false" customHeight="true" outlineLevel="0" collapsed="false">
      <c r="A238" s="2"/>
      <c r="B238" s="2"/>
      <c r="C238" s="70"/>
      <c r="D238" s="70"/>
      <c r="E238" s="70"/>
      <c r="F238" s="70"/>
      <c r="G238" s="158"/>
      <c r="H238" s="70"/>
      <c r="I238" s="70"/>
      <c r="J238" s="70"/>
      <c r="K238" s="70"/>
      <c r="L238" s="158"/>
      <c r="M238" s="2"/>
      <c r="N238" s="2"/>
      <c r="O238" s="238"/>
      <c r="P238" s="2"/>
      <c r="Q238" s="238"/>
      <c r="R238" s="2"/>
      <c r="S238" s="2"/>
      <c r="T238" s="2"/>
      <c r="U238" s="2"/>
      <c r="V238" s="2"/>
      <c r="W238" s="2"/>
      <c r="X238" s="2"/>
      <c r="Y238" s="2"/>
      <c r="Z238" s="2"/>
      <c r="AA238" s="186" t="s">
        <v>189</v>
      </c>
      <c r="AB238" s="2"/>
      <c r="AC238" s="2"/>
      <c r="AD238" s="2"/>
      <c r="AE238" s="2"/>
      <c r="AF238" s="2"/>
      <c r="AG238" s="186" t="s">
        <v>189</v>
      </c>
    </row>
    <row r="239" customFormat="false" ht="15.75" hidden="false" customHeight="true" outlineLevel="0" collapsed="false">
      <c r="A239" s="2"/>
      <c r="B239" s="2"/>
      <c r="C239" s="70"/>
      <c r="D239" s="70"/>
      <c r="E239" s="70"/>
      <c r="F239" s="70"/>
      <c r="G239" s="158"/>
      <c r="H239" s="70"/>
      <c r="I239" s="70"/>
      <c r="J239" s="70"/>
      <c r="K239" s="70"/>
      <c r="L239" s="158"/>
      <c r="M239" s="2"/>
      <c r="N239" s="2"/>
      <c r="O239" s="238"/>
      <c r="P239" s="2"/>
      <c r="Q239" s="238"/>
      <c r="R239" s="2"/>
      <c r="S239" s="2"/>
      <c r="T239" s="2"/>
      <c r="U239" s="2"/>
      <c r="V239" s="2"/>
      <c r="W239" s="2"/>
      <c r="X239" s="2"/>
      <c r="Y239" s="2"/>
      <c r="Z239" s="2"/>
      <c r="AA239" s="186" t="s">
        <v>284</v>
      </c>
      <c r="AB239" s="2"/>
      <c r="AC239" s="2"/>
      <c r="AD239" s="2"/>
      <c r="AE239" s="2"/>
      <c r="AF239" s="2"/>
      <c r="AG239" s="186" t="s">
        <v>284</v>
      </c>
    </row>
    <row r="240" customFormat="false" ht="15.75" hidden="false" customHeight="true" outlineLevel="0" collapsed="false">
      <c r="A240" s="2"/>
      <c r="B240" s="2"/>
      <c r="C240" s="70"/>
      <c r="D240" s="70"/>
      <c r="E240" s="70"/>
      <c r="F240" s="70"/>
      <c r="G240" s="158"/>
      <c r="H240" s="70"/>
      <c r="I240" s="70"/>
      <c r="J240" s="70"/>
      <c r="K240" s="70"/>
      <c r="L240" s="158"/>
      <c r="M240" s="2"/>
      <c r="N240" s="2"/>
      <c r="O240" s="238"/>
      <c r="P240" s="2"/>
      <c r="Q240" s="238"/>
      <c r="R240" s="2"/>
      <c r="S240" s="2"/>
      <c r="T240" s="2"/>
      <c r="U240" s="2"/>
      <c r="V240" s="2"/>
      <c r="W240" s="2"/>
      <c r="X240" s="2"/>
      <c r="Y240" s="2"/>
      <c r="Z240" s="2"/>
      <c r="AA240" s="186" t="s">
        <v>285</v>
      </c>
      <c r="AB240" s="2"/>
      <c r="AC240" s="2"/>
      <c r="AD240" s="2"/>
      <c r="AE240" s="2"/>
      <c r="AF240" s="2"/>
      <c r="AG240" s="186" t="s">
        <v>285</v>
      </c>
    </row>
    <row r="241" customFormat="false" ht="15.75" hidden="false" customHeight="true" outlineLevel="0" collapsed="false">
      <c r="A241" s="2"/>
      <c r="B241" s="2"/>
      <c r="C241" s="70"/>
      <c r="D241" s="70"/>
      <c r="E241" s="70"/>
      <c r="F241" s="70"/>
      <c r="G241" s="158"/>
      <c r="H241" s="70"/>
      <c r="I241" s="70"/>
      <c r="J241" s="70"/>
      <c r="K241" s="70"/>
      <c r="L241" s="158"/>
      <c r="M241" s="2"/>
      <c r="N241" s="2"/>
      <c r="O241" s="238"/>
      <c r="P241" s="2"/>
      <c r="Q241" s="238"/>
      <c r="R241" s="2"/>
      <c r="S241" s="2"/>
      <c r="T241" s="2"/>
      <c r="U241" s="2"/>
      <c r="V241" s="2"/>
      <c r="W241" s="2"/>
      <c r="X241" s="2"/>
      <c r="Y241" s="2"/>
      <c r="Z241" s="2"/>
      <c r="AA241" s="186" t="s">
        <v>286</v>
      </c>
      <c r="AB241" s="2"/>
      <c r="AC241" s="2"/>
      <c r="AD241" s="2"/>
      <c r="AE241" s="2"/>
      <c r="AF241" s="2"/>
      <c r="AG241" s="186" t="s">
        <v>286</v>
      </c>
    </row>
    <row r="242" customFormat="false" ht="15.75" hidden="false" customHeight="true" outlineLevel="0" collapsed="false">
      <c r="A242" s="2"/>
      <c r="B242" s="2"/>
      <c r="C242" s="70"/>
      <c r="D242" s="70"/>
      <c r="E242" s="70"/>
      <c r="F242" s="70"/>
      <c r="G242" s="158"/>
      <c r="H242" s="70"/>
      <c r="I242" s="70"/>
      <c r="J242" s="70"/>
      <c r="K242" s="70"/>
      <c r="L242" s="158"/>
      <c r="M242" s="2"/>
      <c r="N242" s="2"/>
      <c r="O242" s="238"/>
      <c r="P242" s="2"/>
      <c r="Q242" s="238"/>
      <c r="R242" s="2"/>
      <c r="S242" s="2"/>
      <c r="T242" s="2"/>
      <c r="U242" s="2"/>
      <c r="V242" s="2"/>
      <c r="W242" s="2"/>
      <c r="X242" s="2"/>
      <c r="Y242" s="2"/>
      <c r="Z242" s="2"/>
      <c r="AA242" s="186" t="s">
        <v>192</v>
      </c>
      <c r="AB242" s="2"/>
      <c r="AC242" s="2"/>
      <c r="AD242" s="2"/>
      <c r="AE242" s="2"/>
      <c r="AF242" s="2"/>
      <c r="AG242" s="186" t="s">
        <v>192</v>
      </c>
    </row>
    <row r="243" customFormat="false" ht="15.75" hidden="false" customHeight="true" outlineLevel="0" collapsed="false">
      <c r="A243" s="2"/>
      <c r="B243" s="2"/>
      <c r="C243" s="70"/>
      <c r="D243" s="70"/>
      <c r="E243" s="70"/>
      <c r="F243" s="70"/>
      <c r="G243" s="158"/>
      <c r="H243" s="70"/>
      <c r="I243" s="70"/>
      <c r="J243" s="70"/>
      <c r="K243" s="70"/>
      <c r="L243" s="158"/>
      <c r="M243" s="2"/>
      <c r="N243" s="2"/>
      <c r="O243" s="238"/>
      <c r="P243" s="2"/>
      <c r="Q243" s="238"/>
      <c r="R243" s="2"/>
      <c r="S243" s="2"/>
      <c r="T243" s="2"/>
      <c r="U243" s="2"/>
      <c r="V243" s="2"/>
      <c r="W243" s="2"/>
      <c r="X243" s="2"/>
      <c r="Y243" s="2"/>
      <c r="Z243" s="2"/>
      <c r="AA243" s="186" t="s">
        <v>287</v>
      </c>
      <c r="AB243" s="2"/>
      <c r="AC243" s="2"/>
      <c r="AD243" s="2"/>
      <c r="AE243" s="2"/>
      <c r="AF243" s="2"/>
      <c r="AG243" s="186" t="s">
        <v>287</v>
      </c>
    </row>
    <row r="244" customFormat="false" ht="15.75" hidden="false" customHeight="true" outlineLevel="0" collapsed="false">
      <c r="A244" s="2"/>
      <c r="B244" s="2"/>
      <c r="C244" s="70"/>
      <c r="D244" s="70"/>
      <c r="E244" s="70"/>
      <c r="F244" s="70"/>
      <c r="G244" s="158"/>
      <c r="H244" s="70"/>
      <c r="I244" s="70"/>
      <c r="J244" s="70"/>
      <c r="K244" s="70"/>
      <c r="L244" s="158"/>
      <c r="M244" s="2"/>
      <c r="N244" s="2"/>
      <c r="O244" s="238"/>
      <c r="P244" s="2"/>
      <c r="Q244" s="238"/>
      <c r="R244" s="2"/>
      <c r="S244" s="2"/>
      <c r="T244" s="2"/>
      <c r="U244" s="2"/>
      <c r="V244" s="2"/>
      <c r="W244" s="2"/>
      <c r="X244" s="2"/>
      <c r="Y244" s="2"/>
      <c r="Z244" s="2"/>
      <c r="AA244" s="186" t="s">
        <v>288</v>
      </c>
      <c r="AB244" s="2"/>
      <c r="AC244" s="2"/>
      <c r="AD244" s="2"/>
      <c r="AE244" s="2"/>
      <c r="AF244" s="2"/>
      <c r="AG244" s="186" t="s">
        <v>288</v>
      </c>
    </row>
    <row r="245" customFormat="false" ht="15.75" hidden="false" customHeight="true" outlineLevel="0" collapsed="false">
      <c r="A245" s="2"/>
      <c r="B245" s="2"/>
      <c r="C245" s="70"/>
      <c r="D245" s="70"/>
      <c r="E245" s="70"/>
      <c r="F245" s="70"/>
      <c r="G245" s="158"/>
      <c r="H245" s="70"/>
      <c r="I245" s="70"/>
      <c r="J245" s="70"/>
      <c r="K245" s="70"/>
      <c r="L245" s="158"/>
      <c r="M245" s="2"/>
      <c r="N245" s="2"/>
      <c r="O245" s="238"/>
      <c r="P245" s="2"/>
      <c r="Q245" s="238"/>
      <c r="R245" s="2"/>
      <c r="S245" s="2"/>
      <c r="T245" s="2"/>
      <c r="U245" s="2"/>
      <c r="V245" s="2"/>
      <c r="W245" s="2"/>
      <c r="X245" s="2"/>
      <c r="Y245" s="2"/>
      <c r="Z245" s="2"/>
      <c r="AA245" s="186"/>
      <c r="AB245" s="2"/>
      <c r="AC245" s="2"/>
      <c r="AD245" s="2"/>
      <c r="AE245" s="2"/>
      <c r="AF245" s="2"/>
      <c r="AG245" s="186"/>
    </row>
    <row r="246" customFormat="false" ht="15.75" hidden="false" customHeight="true" outlineLevel="0" collapsed="false">
      <c r="A246" s="2"/>
      <c r="B246" s="2"/>
      <c r="C246" s="70"/>
      <c r="D246" s="70"/>
      <c r="E246" s="70"/>
      <c r="F246" s="70"/>
      <c r="G246" s="158"/>
      <c r="H246" s="70"/>
      <c r="I246" s="70"/>
      <c r="J246" s="70"/>
      <c r="K246" s="70"/>
      <c r="L246" s="158"/>
      <c r="M246" s="2"/>
      <c r="N246" s="2"/>
      <c r="O246" s="238"/>
      <c r="P246" s="2"/>
      <c r="Q246" s="238"/>
      <c r="R246" s="2"/>
      <c r="S246" s="2"/>
      <c r="T246" s="2"/>
      <c r="U246" s="2"/>
      <c r="V246" s="2"/>
      <c r="W246" s="2"/>
      <c r="X246" s="2"/>
      <c r="Y246" s="2"/>
      <c r="Z246" s="2"/>
      <c r="AA246" s="186"/>
      <c r="AB246" s="2"/>
      <c r="AC246" s="2"/>
      <c r="AD246" s="2"/>
      <c r="AE246" s="2"/>
      <c r="AF246" s="2"/>
      <c r="AG246" s="186"/>
    </row>
    <row r="247" customFormat="false" ht="15.75" hidden="false" customHeight="true" outlineLevel="0" collapsed="false">
      <c r="A247" s="2"/>
      <c r="B247" s="2"/>
      <c r="C247" s="70"/>
      <c r="D247" s="70"/>
      <c r="E247" s="70"/>
      <c r="F247" s="70"/>
      <c r="G247" s="158"/>
      <c r="H247" s="70"/>
      <c r="I247" s="70"/>
      <c r="J247" s="70"/>
      <c r="K247" s="70"/>
      <c r="L247" s="158"/>
      <c r="M247" s="2"/>
      <c r="N247" s="2"/>
      <c r="O247" s="238"/>
      <c r="P247" s="2"/>
      <c r="Q247" s="238"/>
      <c r="R247" s="2"/>
      <c r="S247" s="2"/>
      <c r="T247" s="2"/>
      <c r="U247" s="2"/>
      <c r="V247" s="2"/>
      <c r="W247" s="2"/>
      <c r="X247" s="2"/>
      <c r="Y247" s="2"/>
      <c r="Z247" s="2"/>
      <c r="AA247" s="186"/>
      <c r="AB247" s="2"/>
      <c r="AC247" s="2"/>
      <c r="AD247" s="2"/>
      <c r="AE247" s="2"/>
      <c r="AF247" s="2"/>
      <c r="AG247" s="186"/>
    </row>
    <row r="248" customFormat="false" ht="15.75" hidden="false" customHeight="true" outlineLevel="0" collapsed="false">
      <c r="A248" s="2"/>
      <c r="B248" s="2"/>
      <c r="C248" s="70"/>
      <c r="D248" s="70"/>
      <c r="E248" s="70"/>
      <c r="F248" s="70"/>
      <c r="G248" s="158"/>
      <c r="H248" s="70"/>
      <c r="I248" s="70"/>
      <c r="J248" s="70"/>
      <c r="K248" s="70"/>
      <c r="L248" s="158"/>
      <c r="M248" s="2"/>
      <c r="N248" s="2"/>
      <c r="O248" s="238"/>
      <c r="P248" s="2"/>
      <c r="Q248" s="238"/>
      <c r="R248" s="2"/>
      <c r="S248" s="2"/>
      <c r="T248" s="2"/>
      <c r="U248" s="2"/>
      <c r="V248" s="2"/>
      <c r="W248" s="2"/>
      <c r="X248" s="2"/>
      <c r="Y248" s="2"/>
      <c r="Z248" s="2"/>
      <c r="AA248" s="186"/>
      <c r="AB248" s="2"/>
      <c r="AC248" s="2"/>
      <c r="AD248" s="2"/>
      <c r="AE248" s="2"/>
      <c r="AF248" s="2"/>
      <c r="AG248" s="186"/>
    </row>
    <row r="249" customFormat="false" ht="15.75" hidden="false" customHeight="true" outlineLevel="0" collapsed="false">
      <c r="A249" s="2"/>
      <c r="B249" s="2"/>
      <c r="C249" s="70"/>
      <c r="D249" s="70"/>
      <c r="E249" s="70"/>
      <c r="F249" s="70"/>
      <c r="G249" s="158"/>
      <c r="H249" s="70"/>
      <c r="I249" s="70"/>
      <c r="J249" s="70"/>
      <c r="K249" s="70"/>
      <c r="L249" s="158"/>
      <c r="M249" s="2"/>
      <c r="N249" s="2"/>
      <c r="O249" s="238"/>
      <c r="P249" s="2"/>
      <c r="Q249" s="238"/>
      <c r="R249" s="2"/>
      <c r="S249" s="2"/>
      <c r="T249" s="2"/>
      <c r="U249" s="2"/>
      <c r="V249" s="2"/>
      <c r="W249" s="2"/>
      <c r="X249" s="2"/>
      <c r="Y249" s="2"/>
      <c r="Z249" s="2"/>
      <c r="AA249" s="186"/>
      <c r="AB249" s="2"/>
      <c r="AC249" s="2"/>
      <c r="AD249" s="2"/>
      <c r="AE249" s="2"/>
      <c r="AF249" s="2"/>
      <c r="AG249" s="186"/>
    </row>
    <row r="250" customFormat="false" ht="15.75" hidden="false" customHeight="true" outlineLevel="0" collapsed="false">
      <c r="A250" s="2"/>
      <c r="B250" s="2"/>
      <c r="C250" s="70"/>
      <c r="D250" s="70"/>
      <c r="E250" s="70"/>
      <c r="F250" s="70"/>
      <c r="G250" s="158"/>
      <c r="H250" s="70"/>
      <c r="I250" s="70"/>
      <c r="J250" s="70"/>
      <c r="K250" s="70"/>
      <c r="L250" s="158"/>
      <c r="M250" s="2"/>
      <c r="N250" s="2"/>
      <c r="O250" s="238"/>
      <c r="P250" s="2"/>
      <c r="Q250" s="238"/>
      <c r="R250" s="2"/>
      <c r="S250" s="2"/>
      <c r="T250" s="2"/>
      <c r="U250" s="2"/>
      <c r="V250" s="2"/>
      <c r="W250" s="2"/>
      <c r="X250" s="2"/>
      <c r="Y250" s="2"/>
      <c r="Z250" s="2"/>
      <c r="AA250" s="186"/>
      <c r="AB250" s="2"/>
      <c r="AC250" s="2"/>
      <c r="AD250" s="2"/>
      <c r="AE250" s="2"/>
      <c r="AF250" s="2"/>
      <c r="AG250" s="186"/>
    </row>
    <row r="251" customFormat="false" ht="15.75" hidden="false" customHeight="true" outlineLevel="0" collapsed="false">
      <c r="A251" s="2"/>
      <c r="B251" s="2"/>
      <c r="C251" s="70"/>
      <c r="D251" s="70"/>
      <c r="E251" s="70"/>
      <c r="F251" s="70"/>
      <c r="G251" s="158"/>
      <c r="H251" s="70"/>
      <c r="I251" s="70"/>
      <c r="J251" s="70"/>
      <c r="K251" s="70"/>
      <c r="L251" s="158"/>
      <c r="M251" s="2"/>
      <c r="N251" s="2"/>
      <c r="O251" s="238"/>
      <c r="P251" s="2"/>
      <c r="Q251" s="238"/>
      <c r="R251" s="2"/>
      <c r="S251" s="2"/>
      <c r="T251" s="2"/>
      <c r="U251" s="2"/>
      <c r="V251" s="2"/>
      <c r="W251" s="2"/>
      <c r="X251" s="2"/>
      <c r="Y251" s="2"/>
      <c r="Z251" s="2"/>
      <c r="AA251" s="186"/>
      <c r="AB251" s="2"/>
      <c r="AC251" s="2"/>
      <c r="AD251" s="2"/>
      <c r="AE251" s="2"/>
      <c r="AF251" s="2"/>
      <c r="AG251" s="186"/>
    </row>
    <row r="252" customFormat="false" ht="15.75" hidden="false" customHeight="true" outlineLevel="0" collapsed="false">
      <c r="A252" s="2"/>
      <c r="B252" s="2"/>
      <c r="C252" s="70"/>
      <c r="D252" s="70"/>
      <c r="E252" s="70"/>
      <c r="F252" s="70"/>
      <c r="G252" s="158"/>
      <c r="H252" s="70"/>
      <c r="I252" s="70"/>
      <c r="J252" s="70"/>
      <c r="K252" s="70"/>
      <c r="L252" s="158"/>
      <c r="M252" s="2"/>
      <c r="N252" s="2"/>
      <c r="O252" s="238"/>
      <c r="P252" s="2"/>
      <c r="Q252" s="238"/>
      <c r="R252" s="2"/>
      <c r="S252" s="2"/>
      <c r="T252" s="2"/>
      <c r="U252" s="2"/>
      <c r="V252" s="2"/>
      <c r="W252" s="2"/>
      <c r="X252" s="2"/>
      <c r="Y252" s="2"/>
      <c r="Z252" s="2"/>
      <c r="AA252" s="186"/>
      <c r="AB252" s="2"/>
      <c r="AC252" s="2"/>
      <c r="AD252" s="2"/>
      <c r="AE252" s="2"/>
      <c r="AF252" s="2"/>
      <c r="AG252" s="186"/>
    </row>
    <row r="253" customFormat="false" ht="15.75" hidden="false" customHeight="true" outlineLevel="0" collapsed="false">
      <c r="A253" s="2"/>
      <c r="B253" s="2"/>
      <c r="C253" s="70"/>
      <c r="D253" s="70"/>
      <c r="E253" s="70"/>
      <c r="F253" s="70"/>
      <c r="G253" s="158"/>
      <c r="H253" s="70"/>
      <c r="I253" s="70"/>
      <c r="J253" s="70"/>
      <c r="K253" s="70"/>
      <c r="L253" s="158"/>
      <c r="M253" s="2"/>
      <c r="N253" s="2"/>
      <c r="O253" s="238"/>
      <c r="P253" s="2"/>
      <c r="Q253" s="238"/>
      <c r="R253" s="2"/>
      <c r="S253" s="2"/>
      <c r="T253" s="2"/>
      <c r="U253" s="2"/>
      <c r="V253" s="2"/>
      <c r="W253" s="2"/>
      <c r="X253" s="2"/>
      <c r="Y253" s="2"/>
      <c r="Z253" s="2"/>
      <c r="AA253" s="186"/>
      <c r="AB253" s="2"/>
      <c r="AC253" s="2"/>
      <c r="AD253" s="2"/>
      <c r="AE253" s="2"/>
      <c r="AF253" s="2"/>
      <c r="AG253" s="186"/>
    </row>
    <row r="254" customFormat="false" ht="15.75" hidden="false" customHeight="true" outlineLevel="0" collapsed="false">
      <c r="A254" s="2"/>
      <c r="B254" s="2"/>
      <c r="C254" s="70"/>
      <c r="D254" s="70"/>
      <c r="E254" s="70"/>
      <c r="F254" s="70"/>
      <c r="G254" s="158"/>
      <c r="H254" s="70"/>
      <c r="I254" s="70"/>
      <c r="J254" s="70"/>
      <c r="K254" s="70"/>
      <c r="L254" s="158"/>
      <c r="M254" s="2"/>
      <c r="N254" s="2"/>
      <c r="O254" s="238"/>
      <c r="P254" s="2"/>
      <c r="Q254" s="238"/>
      <c r="R254" s="2"/>
      <c r="S254" s="2"/>
      <c r="T254" s="2"/>
      <c r="U254" s="2"/>
      <c r="V254" s="2"/>
      <c r="W254" s="2"/>
      <c r="X254" s="2"/>
      <c r="Y254" s="2"/>
      <c r="Z254" s="2"/>
      <c r="AA254" s="186"/>
      <c r="AB254" s="2"/>
      <c r="AC254" s="2"/>
      <c r="AD254" s="2"/>
      <c r="AE254" s="2"/>
      <c r="AF254" s="2"/>
      <c r="AG254" s="186"/>
    </row>
    <row r="255" customFormat="false" ht="15.75" hidden="false" customHeight="true" outlineLevel="0" collapsed="false">
      <c r="A255" s="2"/>
      <c r="B255" s="2"/>
      <c r="C255" s="70"/>
      <c r="D255" s="70"/>
      <c r="E255" s="70"/>
      <c r="F255" s="70"/>
      <c r="G255" s="158"/>
      <c r="H255" s="70"/>
      <c r="I255" s="70"/>
      <c r="J255" s="70"/>
      <c r="K255" s="70"/>
      <c r="L255" s="158"/>
      <c r="M255" s="2"/>
      <c r="N255" s="2"/>
      <c r="O255" s="238"/>
      <c r="P255" s="2"/>
      <c r="Q255" s="238"/>
      <c r="R255" s="2"/>
      <c r="S255" s="2"/>
      <c r="T255" s="2"/>
      <c r="U255" s="2"/>
      <c r="V255" s="2"/>
      <c r="W255" s="2"/>
      <c r="X255" s="2"/>
      <c r="Y255" s="2"/>
      <c r="Z255" s="2"/>
      <c r="AA255" s="186"/>
      <c r="AB255" s="2"/>
      <c r="AC255" s="2"/>
      <c r="AD255" s="2"/>
      <c r="AE255" s="2"/>
      <c r="AF255" s="2"/>
      <c r="AG255" s="186"/>
    </row>
    <row r="256" customFormat="false" ht="15.75" hidden="false" customHeight="true" outlineLevel="0" collapsed="false">
      <c r="A256" s="2"/>
      <c r="B256" s="2"/>
      <c r="C256" s="70"/>
      <c r="D256" s="70"/>
      <c r="E256" s="70"/>
      <c r="F256" s="70"/>
      <c r="G256" s="158"/>
      <c r="H256" s="70"/>
      <c r="I256" s="70"/>
      <c r="J256" s="70"/>
      <c r="K256" s="70"/>
      <c r="L256" s="158"/>
      <c r="M256" s="2"/>
      <c r="N256" s="2"/>
      <c r="O256" s="238"/>
      <c r="P256" s="2"/>
      <c r="Q256" s="238"/>
      <c r="R256" s="2"/>
      <c r="S256" s="2"/>
      <c r="T256" s="2"/>
      <c r="U256" s="2"/>
      <c r="V256" s="2"/>
      <c r="W256" s="2"/>
      <c r="X256" s="2"/>
      <c r="Y256" s="2"/>
      <c r="Z256" s="2"/>
      <c r="AA256" s="186"/>
      <c r="AB256" s="2"/>
      <c r="AC256" s="2"/>
      <c r="AD256" s="2"/>
      <c r="AE256" s="2"/>
      <c r="AF256" s="2"/>
      <c r="AG256" s="186"/>
    </row>
    <row r="257" customFormat="false" ht="15.75" hidden="false" customHeight="true" outlineLevel="0" collapsed="false">
      <c r="A257" s="2"/>
      <c r="B257" s="2"/>
      <c r="C257" s="70"/>
      <c r="D257" s="70"/>
      <c r="E257" s="70"/>
      <c r="F257" s="70"/>
      <c r="G257" s="158"/>
      <c r="H257" s="70"/>
      <c r="I257" s="70"/>
      <c r="J257" s="70"/>
      <c r="K257" s="70"/>
      <c r="L257" s="158"/>
      <c r="M257" s="2"/>
      <c r="N257" s="2"/>
      <c r="O257" s="238"/>
      <c r="P257" s="2"/>
      <c r="Q257" s="238"/>
      <c r="R257" s="2"/>
      <c r="S257" s="2"/>
      <c r="T257" s="2"/>
      <c r="U257" s="2"/>
      <c r="V257" s="2"/>
      <c r="W257" s="2"/>
      <c r="X257" s="2"/>
      <c r="Y257" s="2"/>
      <c r="Z257" s="2"/>
      <c r="AA257" s="186"/>
      <c r="AB257" s="2"/>
      <c r="AC257" s="2"/>
      <c r="AD257" s="2"/>
      <c r="AE257" s="2"/>
      <c r="AF257" s="2"/>
      <c r="AG257" s="186"/>
    </row>
    <row r="258" customFormat="false" ht="15.75" hidden="false" customHeight="true" outlineLevel="0" collapsed="false">
      <c r="A258" s="2"/>
      <c r="B258" s="2"/>
      <c r="C258" s="70"/>
      <c r="D258" s="70"/>
      <c r="E258" s="70"/>
      <c r="F258" s="70"/>
      <c r="G258" s="158"/>
      <c r="H258" s="70"/>
      <c r="I258" s="70"/>
      <c r="J258" s="70"/>
      <c r="K258" s="70"/>
      <c r="L258" s="158"/>
      <c r="M258" s="2"/>
      <c r="N258" s="2"/>
      <c r="O258" s="238"/>
      <c r="P258" s="2"/>
      <c r="Q258" s="238"/>
      <c r="R258" s="2"/>
      <c r="S258" s="2"/>
      <c r="T258" s="2"/>
      <c r="U258" s="2"/>
      <c r="V258" s="2"/>
      <c r="W258" s="2"/>
      <c r="X258" s="2"/>
      <c r="Y258" s="2"/>
      <c r="Z258" s="2"/>
      <c r="AA258" s="186"/>
      <c r="AB258" s="2"/>
      <c r="AC258" s="2"/>
      <c r="AD258" s="2"/>
      <c r="AE258" s="2"/>
      <c r="AF258" s="2"/>
      <c r="AG258" s="186"/>
    </row>
    <row r="259" customFormat="false" ht="15.75" hidden="false" customHeight="true" outlineLevel="0" collapsed="false">
      <c r="A259" s="2"/>
      <c r="B259" s="2"/>
      <c r="C259" s="70"/>
      <c r="D259" s="70"/>
      <c r="E259" s="70"/>
      <c r="F259" s="70"/>
      <c r="G259" s="158"/>
      <c r="H259" s="70"/>
      <c r="I259" s="70"/>
      <c r="J259" s="70"/>
      <c r="K259" s="70"/>
      <c r="L259" s="158"/>
      <c r="M259" s="2"/>
      <c r="N259" s="2"/>
      <c r="O259" s="238"/>
      <c r="P259" s="2"/>
      <c r="Q259" s="238"/>
      <c r="R259" s="2"/>
      <c r="S259" s="2"/>
      <c r="T259" s="2"/>
      <c r="U259" s="2"/>
      <c r="V259" s="2"/>
      <c r="W259" s="2"/>
      <c r="X259" s="2"/>
      <c r="Y259" s="2"/>
      <c r="Z259" s="2"/>
      <c r="AA259" s="186"/>
      <c r="AB259" s="2"/>
      <c r="AC259" s="2"/>
      <c r="AD259" s="2"/>
      <c r="AE259" s="2"/>
      <c r="AF259" s="2"/>
      <c r="AG259" s="186"/>
    </row>
    <row r="260" customFormat="false" ht="15.75" hidden="false" customHeight="true" outlineLevel="0" collapsed="false">
      <c r="A260" s="2"/>
      <c r="B260" s="2"/>
      <c r="C260" s="70"/>
      <c r="D260" s="70"/>
      <c r="E260" s="70"/>
      <c r="F260" s="70"/>
      <c r="G260" s="158"/>
      <c r="H260" s="70"/>
      <c r="I260" s="70"/>
      <c r="J260" s="70"/>
      <c r="K260" s="70"/>
      <c r="L260" s="158"/>
      <c r="M260" s="2"/>
      <c r="N260" s="2"/>
      <c r="O260" s="238"/>
      <c r="P260" s="2"/>
      <c r="Q260" s="238"/>
      <c r="R260" s="2"/>
      <c r="S260" s="2"/>
      <c r="T260" s="2"/>
      <c r="U260" s="2"/>
      <c r="V260" s="2"/>
      <c r="W260" s="2"/>
      <c r="X260" s="2"/>
      <c r="Y260" s="2"/>
      <c r="Z260" s="2"/>
      <c r="AA260" s="186"/>
      <c r="AB260" s="2"/>
      <c r="AC260" s="2"/>
      <c r="AD260" s="2"/>
      <c r="AE260" s="2"/>
      <c r="AF260" s="2"/>
      <c r="AG260" s="186"/>
    </row>
    <row r="261" customFormat="false" ht="15.75" hidden="false" customHeight="true" outlineLevel="0" collapsed="false">
      <c r="A261" s="2"/>
      <c r="B261" s="2"/>
      <c r="C261" s="70"/>
      <c r="D261" s="70"/>
      <c r="E261" s="70"/>
      <c r="F261" s="70"/>
      <c r="G261" s="158"/>
      <c r="H261" s="70"/>
      <c r="I261" s="70"/>
      <c r="J261" s="70"/>
      <c r="K261" s="70"/>
      <c r="L261" s="158"/>
      <c r="M261" s="2"/>
      <c r="N261" s="2"/>
      <c r="O261" s="238"/>
      <c r="P261" s="2"/>
      <c r="Q261" s="238"/>
      <c r="R261" s="2"/>
      <c r="S261" s="2"/>
      <c r="T261" s="2"/>
      <c r="U261" s="2"/>
      <c r="V261" s="2"/>
      <c r="W261" s="2"/>
      <c r="X261" s="2"/>
      <c r="Y261" s="2"/>
      <c r="Z261" s="2"/>
      <c r="AA261" s="186"/>
      <c r="AB261" s="2"/>
      <c r="AC261" s="2"/>
      <c r="AD261" s="2"/>
      <c r="AE261" s="2"/>
      <c r="AF261" s="2"/>
      <c r="AG261" s="186"/>
    </row>
    <row r="262" customFormat="false" ht="15.75" hidden="false" customHeight="true" outlineLevel="0" collapsed="false">
      <c r="A262" s="2"/>
      <c r="B262" s="2"/>
      <c r="C262" s="70"/>
      <c r="D262" s="70"/>
      <c r="E262" s="70"/>
      <c r="F262" s="70"/>
      <c r="G262" s="158"/>
      <c r="H262" s="70"/>
      <c r="I262" s="70"/>
      <c r="J262" s="70"/>
      <c r="K262" s="70"/>
      <c r="L262" s="158"/>
      <c r="M262" s="2"/>
      <c r="N262" s="2"/>
      <c r="O262" s="238"/>
      <c r="P262" s="2"/>
      <c r="Q262" s="238"/>
      <c r="R262" s="2"/>
      <c r="S262" s="2"/>
      <c r="T262" s="2"/>
      <c r="U262" s="2"/>
      <c r="V262" s="2"/>
      <c r="W262" s="2"/>
      <c r="X262" s="2"/>
      <c r="Y262" s="2"/>
      <c r="Z262" s="2"/>
      <c r="AA262" s="186"/>
      <c r="AB262" s="2"/>
      <c r="AC262" s="2"/>
      <c r="AD262" s="2"/>
      <c r="AE262" s="2"/>
      <c r="AF262" s="2"/>
      <c r="AG262" s="186"/>
    </row>
    <row r="263" customFormat="false" ht="15.75" hidden="false" customHeight="true" outlineLevel="0" collapsed="false">
      <c r="A263" s="2"/>
      <c r="B263" s="2"/>
      <c r="C263" s="70"/>
      <c r="D263" s="70"/>
      <c r="E263" s="70"/>
      <c r="F263" s="70"/>
      <c r="G263" s="158"/>
      <c r="H263" s="70"/>
      <c r="I263" s="70"/>
      <c r="J263" s="70"/>
      <c r="K263" s="70"/>
      <c r="L263" s="158"/>
      <c r="M263" s="2"/>
      <c r="N263" s="2"/>
      <c r="O263" s="238"/>
      <c r="P263" s="2"/>
      <c r="Q263" s="238"/>
      <c r="R263" s="2"/>
      <c r="S263" s="2"/>
      <c r="T263" s="2"/>
      <c r="U263" s="2"/>
      <c r="V263" s="2"/>
      <c r="W263" s="2"/>
      <c r="X263" s="2"/>
      <c r="Y263" s="2"/>
      <c r="Z263" s="2"/>
      <c r="AA263" s="186"/>
      <c r="AB263" s="2"/>
      <c r="AC263" s="2"/>
      <c r="AD263" s="2"/>
      <c r="AE263" s="2"/>
      <c r="AF263" s="2"/>
      <c r="AG263" s="186"/>
    </row>
    <row r="264" customFormat="false" ht="15.75" hidden="false" customHeight="true" outlineLevel="0" collapsed="false">
      <c r="A264" s="2"/>
      <c r="B264" s="2"/>
      <c r="C264" s="70"/>
      <c r="D264" s="70"/>
      <c r="E264" s="70"/>
      <c r="F264" s="70"/>
      <c r="G264" s="158"/>
      <c r="H264" s="70"/>
      <c r="I264" s="70"/>
      <c r="J264" s="70"/>
      <c r="K264" s="70"/>
      <c r="L264" s="158"/>
      <c r="M264" s="2"/>
      <c r="N264" s="2"/>
      <c r="O264" s="238"/>
      <c r="P264" s="2"/>
      <c r="Q264" s="238"/>
      <c r="R264" s="2"/>
      <c r="S264" s="2"/>
      <c r="T264" s="2"/>
      <c r="U264" s="2"/>
      <c r="V264" s="2"/>
      <c r="W264" s="2"/>
      <c r="X264" s="2"/>
      <c r="Y264" s="2"/>
      <c r="Z264" s="2"/>
      <c r="AA264" s="186"/>
      <c r="AB264" s="2"/>
      <c r="AC264" s="2"/>
      <c r="AD264" s="2"/>
      <c r="AE264" s="2"/>
      <c r="AF264" s="2"/>
      <c r="AG264" s="186"/>
    </row>
    <row r="265" customFormat="false" ht="15.75" hidden="false" customHeight="true" outlineLevel="0" collapsed="false">
      <c r="A265" s="2"/>
      <c r="B265" s="2"/>
      <c r="C265" s="70"/>
      <c r="D265" s="70"/>
      <c r="E265" s="70"/>
      <c r="F265" s="70"/>
      <c r="G265" s="158"/>
      <c r="H265" s="70"/>
      <c r="I265" s="70"/>
      <c r="J265" s="70"/>
      <c r="K265" s="70"/>
      <c r="L265" s="158"/>
      <c r="M265" s="2"/>
      <c r="N265" s="2"/>
      <c r="O265" s="238"/>
      <c r="P265" s="2"/>
      <c r="Q265" s="238"/>
      <c r="R265" s="2"/>
      <c r="S265" s="2"/>
      <c r="T265" s="2"/>
      <c r="U265" s="2"/>
      <c r="V265" s="2"/>
      <c r="W265" s="2"/>
      <c r="X265" s="2"/>
      <c r="Y265" s="2"/>
      <c r="Z265" s="2"/>
      <c r="AA265" s="186"/>
      <c r="AB265" s="2"/>
      <c r="AC265" s="2"/>
      <c r="AD265" s="2"/>
      <c r="AE265" s="2"/>
      <c r="AF265" s="2"/>
      <c r="AG265" s="186"/>
    </row>
    <row r="266" customFormat="false" ht="15.75" hidden="false" customHeight="true" outlineLevel="0" collapsed="false">
      <c r="A266" s="2"/>
      <c r="B266" s="2"/>
      <c r="C266" s="70"/>
      <c r="D266" s="70"/>
      <c r="E266" s="70"/>
      <c r="F266" s="70"/>
      <c r="G266" s="158"/>
      <c r="H266" s="70"/>
      <c r="I266" s="70"/>
      <c r="J266" s="70"/>
      <c r="K266" s="70"/>
      <c r="L266" s="158"/>
      <c r="M266" s="2"/>
      <c r="N266" s="2"/>
      <c r="O266" s="238"/>
      <c r="P266" s="2"/>
      <c r="Q266" s="238"/>
      <c r="R266" s="2"/>
      <c r="S266" s="2"/>
      <c r="T266" s="2"/>
      <c r="U266" s="2"/>
      <c r="V266" s="2"/>
      <c r="W266" s="2"/>
      <c r="X266" s="2"/>
      <c r="Y266" s="2"/>
      <c r="Z266" s="2"/>
      <c r="AA266" s="186"/>
      <c r="AB266" s="2"/>
      <c r="AC266" s="2"/>
      <c r="AD266" s="2"/>
      <c r="AE266" s="2"/>
      <c r="AF266" s="2"/>
      <c r="AG266" s="186"/>
    </row>
    <row r="267" customFormat="false" ht="15.75" hidden="false" customHeight="true" outlineLevel="0" collapsed="false">
      <c r="A267" s="2"/>
      <c r="B267" s="2"/>
      <c r="C267" s="70"/>
      <c r="D267" s="70"/>
      <c r="E267" s="70"/>
      <c r="F267" s="70"/>
      <c r="G267" s="158"/>
      <c r="H267" s="70"/>
      <c r="I267" s="70"/>
      <c r="J267" s="70"/>
      <c r="K267" s="70"/>
      <c r="L267" s="158"/>
      <c r="M267" s="2"/>
      <c r="N267" s="2"/>
      <c r="O267" s="238"/>
      <c r="P267" s="2"/>
      <c r="Q267" s="238"/>
      <c r="R267" s="2"/>
      <c r="S267" s="2"/>
      <c r="T267" s="2"/>
      <c r="U267" s="2"/>
      <c r="V267" s="2"/>
      <c r="W267" s="2"/>
      <c r="X267" s="2"/>
      <c r="Y267" s="2"/>
      <c r="Z267" s="2"/>
      <c r="AA267" s="186"/>
      <c r="AB267" s="2"/>
      <c r="AC267" s="2"/>
      <c r="AD267" s="2"/>
      <c r="AE267" s="2"/>
      <c r="AF267" s="2"/>
      <c r="AG267" s="186"/>
    </row>
    <row r="268" customFormat="false" ht="15.75" hidden="false" customHeight="true" outlineLevel="0" collapsed="false">
      <c r="A268" s="2"/>
      <c r="B268" s="2"/>
      <c r="C268" s="70"/>
      <c r="D268" s="70"/>
      <c r="E268" s="70"/>
      <c r="F268" s="70"/>
      <c r="G268" s="158"/>
      <c r="H268" s="70"/>
      <c r="I268" s="70"/>
      <c r="J268" s="70"/>
      <c r="K268" s="70"/>
      <c r="L268" s="158"/>
      <c r="M268" s="2"/>
      <c r="N268" s="2"/>
      <c r="O268" s="238"/>
      <c r="P268" s="2"/>
      <c r="Q268" s="238"/>
      <c r="R268" s="2"/>
      <c r="S268" s="2"/>
      <c r="T268" s="2"/>
      <c r="U268" s="2"/>
      <c r="V268" s="2"/>
      <c r="W268" s="2"/>
      <c r="X268" s="2"/>
      <c r="Y268" s="2"/>
      <c r="Z268" s="2"/>
      <c r="AA268" s="186"/>
      <c r="AB268" s="2"/>
      <c r="AC268" s="2"/>
      <c r="AD268" s="2"/>
      <c r="AE268" s="2"/>
      <c r="AF268" s="2"/>
      <c r="AG268" s="186"/>
    </row>
    <row r="269" customFormat="false" ht="15.75" hidden="false" customHeight="true" outlineLevel="0" collapsed="false">
      <c r="A269" s="2"/>
      <c r="B269" s="2"/>
      <c r="C269" s="70"/>
      <c r="D269" s="70"/>
      <c r="E269" s="70"/>
      <c r="F269" s="70"/>
      <c r="G269" s="158"/>
      <c r="H269" s="70"/>
      <c r="I269" s="70"/>
      <c r="J269" s="70"/>
      <c r="K269" s="70"/>
      <c r="L269" s="158"/>
      <c r="M269" s="2"/>
      <c r="N269" s="2"/>
      <c r="O269" s="238"/>
      <c r="P269" s="2"/>
      <c r="Q269" s="238"/>
      <c r="R269" s="2"/>
      <c r="S269" s="2"/>
      <c r="T269" s="2"/>
      <c r="U269" s="2"/>
      <c r="V269" s="2"/>
      <c r="W269" s="2"/>
      <c r="X269" s="2"/>
      <c r="Y269" s="2"/>
      <c r="Z269" s="2"/>
      <c r="AA269" s="186"/>
      <c r="AB269" s="2"/>
      <c r="AC269" s="2"/>
      <c r="AD269" s="2"/>
      <c r="AE269" s="2"/>
      <c r="AF269" s="2"/>
      <c r="AG269" s="186"/>
    </row>
    <row r="270" customFormat="false" ht="15.75" hidden="false" customHeight="true" outlineLevel="0" collapsed="false">
      <c r="A270" s="2"/>
      <c r="B270" s="2"/>
      <c r="C270" s="70"/>
      <c r="D270" s="70"/>
      <c r="E270" s="70"/>
      <c r="F270" s="70"/>
      <c r="G270" s="158"/>
      <c r="H270" s="70"/>
      <c r="I270" s="70"/>
      <c r="J270" s="70"/>
      <c r="K270" s="70"/>
      <c r="L270" s="158"/>
      <c r="M270" s="2"/>
      <c r="N270" s="2"/>
      <c r="O270" s="238"/>
      <c r="P270" s="2"/>
      <c r="Q270" s="238"/>
      <c r="R270" s="2"/>
      <c r="S270" s="2"/>
      <c r="T270" s="2"/>
      <c r="U270" s="2"/>
      <c r="V270" s="2"/>
      <c r="W270" s="2"/>
      <c r="X270" s="2"/>
      <c r="Y270" s="2"/>
      <c r="Z270" s="2"/>
      <c r="AA270" s="186"/>
      <c r="AB270" s="2"/>
      <c r="AC270" s="2"/>
      <c r="AD270" s="2"/>
      <c r="AE270" s="2"/>
      <c r="AF270" s="2"/>
      <c r="AG270" s="186"/>
    </row>
    <row r="271" customFormat="false" ht="15.75" hidden="false" customHeight="true" outlineLevel="0" collapsed="false">
      <c r="A271" s="2"/>
      <c r="B271" s="2"/>
      <c r="C271" s="70"/>
      <c r="D271" s="70"/>
      <c r="E271" s="70"/>
      <c r="F271" s="70"/>
      <c r="G271" s="158"/>
      <c r="H271" s="70"/>
      <c r="I271" s="70"/>
      <c r="J271" s="70"/>
      <c r="K271" s="70"/>
      <c r="L271" s="158"/>
      <c r="M271" s="2"/>
      <c r="N271" s="2"/>
      <c r="O271" s="238"/>
      <c r="P271" s="2"/>
      <c r="Q271" s="238"/>
      <c r="R271" s="2"/>
      <c r="S271" s="2"/>
      <c r="T271" s="2"/>
      <c r="U271" s="2"/>
      <c r="V271" s="2"/>
      <c r="W271" s="2"/>
      <c r="X271" s="2"/>
      <c r="Y271" s="2"/>
      <c r="Z271" s="2"/>
      <c r="AA271" s="186"/>
      <c r="AB271" s="2"/>
      <c r="AC271" s="2"/>
      <c r="AD271" s="2"/>
      <c r="AE271" s="2"/>
      <c r="AF271" s="2"/>
      <c r="AG271" s="186"/>
    </row>
    <row r="272" customFormat="false" ht="15.75" hidden="false" customHeight="true" outlineLevel="0" collapsed="false">
      <c r="A272" s="2"/>
      <c r="B272" s="2"/>
      <c r="C272" s="70"/>
      <c r="D272" s="70"/>
      <c r="E272" s="70"/>
      <c r="F272" s="70"/>
      <c r="G272" s="158"/>
      <c r="H272" s="70"/>
      <c r="I272" s="70"/>
      <c r="J272" s="70"/>
      <c r="K272" s="70"/>
      <c r="L272" s="158"/>
      <c r="M272" s="2"/>
      <c r="N272" s="2"/>
      <c r="O272" s="238"/>
      <c r="P272" s="2"/>
      <c r="Q272" s="238"/>
      <c r="R272" s="2"/>
      <c r="S272" s="2"/>
      <c r="T272" s="2"/>
      <c r="U272" s="2"/>
      <c r="V272" s="2"/>
      <c r="W272" s="2"/>
      <c r="X272" s="2"/>
      <c r="Y272" s="2"/>
      <c r="Z272" s="2"/>
      <c r="AA272" s="186"/>
      <c r="AB272" s="2"/>
      <c r="AC272" s="2"/>
      <c r="AD272" s="2"/>
      <c r="AE272" s="2"/>
      <c r="AF272" s="2"/>
      <c r="AG272" s="186"/>
    </row>
    <row r="273" customFormat="false" ht="15.75" hidden="false" customHeight="true" outlineLevel="0" collapsed="false">
      <c r="A273" s="2"/>
      <c r="B273" s="2"/>
      <c r="C273" s="70"/>
      <c r="D273" s="70"/>
      <c r="E273" s="70"/>
      <c r="F273" s="70"/>
      <c r="G273" s="158"/>
      <c r="H273" s="70"/>
      <c r="I273" s="70"/>
      <c r="J273" s="70"/>
      <c r="K273" s="70"/>
      <c r="L273" s="158"/>
      <c r="M273" s="2"/>
      <c r="N273" s="2"/>
      <c r="O273" s="238"/>
      <c r="P273" s="2"/>
      <c r="Q273" s="238"/>
      <c r="R273" s="2"/>
      <c r="S273" s="2"/>
      <c r="T273" s="2"/>
      <c r="U273" s="2"/>
      <c r="V273" s="2"/>
      <c r="W273" s="2"/>
      <c r="X273" s="2"/>
      <c r="Y273" s="2"/>
      <c r="Z273" s="2"/>
      <c r="AA273" s="186"/>
      <c r="AB273" s="2"/>
      <c r="AC273" s="2"/>
      <c r="AD273" s="2"/>
      <c r="AE273" s="2"/>
      <c r="AF273" s="2"/>
      <c r="AG273" s="186"/>
    </row>
    <row r="274" customFormat="false" ht="15.75" hidden="false" customHeight="true" outlineLevel="0" collapsed="false">
      <c r="A274" s="2"/>
      <c r="B274" s="2"/>
      <c r="C274" s="70"/>
      <c r="D274" s="70"/>
      <c r="E274" s="70"/>
      <c r="F274" s="70"/>
      <c r="G274" s="158"/>
      <c r="H274" s="70"/>
      <c r="I274" s="70"/>
      <c r="J274" s="70"/>
      <c r="K274" s="70"/>
      <c r="L274" s="158"/>
      <c r="M274" s="2"/>
      <c r="N274" s="2"/>
      <c r="O274" s="238"/>
      <c r="P274" s="2"/>
      <c r="Q274" s="238"/>
      <c r="R274" s="2"/>
      <c r="S274" s="2"/>
      <c r="T274" s="2"/>
      <c r="U274" s="2"/>
      <c r="V274" s="2"/>
      <c r="W274" s="2"/>
      <c r="X274" s="2"/>
      <c r="Y274" s="2"/>
      <c r="Z274" s="2"/>
      <c r="AA274" s="186"/>
      <c r="AB274" s="2"/>
      <c r="AC274" s="2"/>
      <c r="AD274" s="2"/>
      <c r="AE274" s="2"/>
      <c r="AF274" s="2"/>
      <c r="AG274" s="186"/>
    </row>
    <row r="275" customFormat="false" ht="15.75" hidden="false" customHeight="true" outlineLevel="0" collapsed="false">
      <c r="A275" s="2"/>
      <c r="B275" s="2"/>
      <c r="C275" s="70"/>
      <c r="D275" s="70"/>
      <c r="E275" s="70"/>
      <c r="F275" s="70"/>
      <c r="G275" s="158"/>
      <c r="H275" s="70"/>
      <c r="I275" s="70"/>
      <c r="J275" s="70"/>
      <c r="K275" s="70"/>
      <c r="L275" s="158"/>
      <c r="M275" s="2"/>
      <c r="N275" s="2"/>
      <c r="O275" s="238"/>
      <c r="P275" s="2"/>
      <c r="Q275" s="238"/>
      <c r="R275" s="2"/>
      <c r="S275" s="2"/>
      <c r="T275" s="2"/>
      <c r="U275" s="2"/>
      <c r="V275" s="2"/>
      <c r="W275" s="2"/>
      <c r="X275" s="2"/>
      <c r="Y275" s="2"/>
      <c r="Z275" s="2"/>
      <c r="AA275" s="186"/>
      <c r="AB275" s="2"/>
      <c r="AC275" s="2"/>
      <c r="AD275" s="2"/>
      <c r="AE275" s="2"/>
      <c r="AF275" s="2"/>
      <c r="AG275" s="186"/>
    </row>
    <row r="276" customFormat="false" ht="15.75" hidden="false" customHeight="true" outlineLevel="0" collapsed="false">
      <c r="A276" s="2"/>
      <c r="B276" s="2"/>
      <c r="C276" s="70"/>
      <c r="D276" s="70"/>
      <c r="E276" s="70"/>
      <c r="F276" s="70"/>
      <c r="G276" s="158"/>
      <c r="H276" s="70"/>
      <c r="I276" s="70"/>
      <c r="J276" s="70"/>
      <c r="K276" s="70"/>
      <c r="L276" s="158"/>
      <c r="M276" s="2"/>
      <c r="N276" s="2"/>
      <c r="O276" s="238"/>
      <c r="P276" s="2"/>
      <c r="Q276" s="238"/>
      <c r="R276" s="2"/>
      <c r="S276" s="2"/>
      <c r="T276" s="2"/>
      <c r="U276" s="2"/>
      <c r="V276" s="2"/>
      <c r="W276" s="2"/>
      <c r="X276" s="2"/>
      <c r="Y276" s="2"/>
      <c r="Z276" s="2"/>
      <c r="AA276" s="2"/>
      <c r="AB276" s="2"/>
      <c r="AC276" s="2"/>
      <c r="AD276" s="2"/>
      <c r="AE276" s="2"/>
      <c r="AF276" s="2"/>
      <c r="AG276" s="2"/>
    </row>
    <row r="277" customFormat="false" ht="15.75" hidden="false" customHeight="true" outlineLevel="0" collapsed="false">
      <c r="A277" s="2"/>
      <c r="B277" s="2"/>
      <c r="C277" s="70"/>
      <c r="D277" s="70"/>
      <c r="E277" s="70"/>
      <c r="F277" s="70"/>
      <c r="G277" s="158"/>
      <c r="H277" s="70"/>
      <c r="I277" s="70"/>
      <c r="J277" s="70"/>
      <c r="K277" s="70"/>
      <c r="L277" s="158"/>
      <c r="M277" s="2"/>
      <c r="N277" s="2"/>
      <c r="O277" s="238"/>
      <c r="P277" s="2"/>
      <c r="Q277" s="238"/>
      <c r="R277" s="2"/>
      <c r="S277" s="2"/>
      <c r="T277" s="2"/>
      <c r="U277" s="2"/>
      <c r="V277" s="2"/>
      <c r="W277" s="2"/>
      <c r="X277" s="2"/>
      <c r="Y277" s="2"/>
      <c r="Z277" s="2"/>
      <c r="AA277" s="2"/>
      <c r="AB277" s="2"/>
      <c r="AC277" s="2"/>
      <c r="AD277" s="2"/>
      <c r="AE277" s="2"/>
      <c r="AF277" s="2"/>
      <c r="AG277" s="2"/>
    </row>
    <row r="278" customFormat="false" ht="15.75" hidden="false" customHeight="true" outlineLevel="0" collapsed="false">
      <c r="A278" s="2"/>
      <c r="B278" s="2"/>
      <c r="C278" s="70"/>
      <c r="D278" s="70"/>
      <c r="E278" s="70"/>
      <c r="F278" s="70"/>
      <c r="G278" s="158"/>
      <c r="H278" s="70"/>
      <c r="I278" s="70"/>
      <c r="J278" s="70"/>
      <c r="K278" s="70"/>
      <c r="L278" s="158"/>
      <c r="M278" s="2"/>
      <c r="N278" s="2"/>
      <c r="O278" s="238"/>
      <c r="P278" s="2"/>
      <c r="Q278" s="238"/>
      <c r="R278" s="2"/>
      <c r="S278" s="2"/>
      <c r="T278" s="2"/>
      <c r="U278" s="2"/>
      <c r="V278" s="2"/>
      <c r="W278" s="2"/>
      <c r="X278" s="2"/>
      <c r="Y278" s="2"/>
      <c r="Z278" s="2"/>
      <c r="AA278" s="2"/>
      <c r="AB278" s="2"/>
      <c r="AC278" s="2"/>
      <c r="AD278" s="2"/>
      <c r="AE278" s="2"/>
      <c r="AF278" s="2"/>
      <c r="AG278" s="2"/>
    </row>
    <row r="279" customFormat="false" ht="15.75" hidden="false" customHeight="true" outlineLevel="0" collapsed="false">
      <c r="A279" s="2"/>
      <c r="B279" s="2"/>
      <c r="C279" s="70"/>
      <c r="D279" s="70"/>
      <c r="E279" s="70"/>
      <c r="F279" s="70"/>
      <c r="G279" s="158"/>
      <c r="H279" s="70"/>
      <c r="I279" s="70"/>
      <c r="J279" s="70"/>
      <c r="K279" s="70"/>
      <c r="L279" s="158"/>
      <c r="M279" s="2"/>
      <c r="N279" s="2"/>
      <c r="O279" s="238"/>
      <c r="P279" s="2"/>
      <c r="Q279" s="238"/>
      <c r="R279" s="2"/>
      <c r="S279" s="2"/>
      <c r="T279" s="2"/>
      <c r="U279" s="2"/>
      <c r="V279" s="2"/>
      <c r="W279" s="2"/>
      <c r="X279" s="2"/>
      <c r="Y279" s="2"/>
      <c r="Z279" s="2"/>
      <c r="AA279" s="2"/>
      <c r="AB279" s="2"/>
      <c r="AC279" s="2"/>
      <c r="AD279" s="2"/>
      <c r="AE279" s="2"/>
      <c r="AF279" s="2"/>
      <c r="AG279" s="2"/>
    </row>
    <row r="280" customFormat="false" ht="15.75" hidden="false" customHeight="true" outlineLevel="0" collapsed="false">
      <c r="A280" s="2"/>
      <c r="B280" s="2"/>
      <c r="C280" s="70"/>
      <c r="D280" s="70"/>
      <c r="E280" s="70"/>
      <c r="F280" s="70"/>
      <c r="G280" s="158"/>
      <c r="H280" s="70"/>
      <c r="I280" s="70"/>
      <c r="J280" s="70"/>
      <c r="K280" s="70"/>
      <c r="L280" s="158"/>
      <c r="M280" s="2"/>
      <c r="N280" s="2"/>
      <c r="O280" s="238"/>
      <c r="P280" s="2"/>
      <c r="Q280" s="238"/>
      <c r="R280" s="2"/>
      <c r="S280" s="2"/>
      <c r="T280" s="2"/>
      <c r="U280" s="2"/>
      <c r="V280" s="2"/>
      <c r="W280" s="2"/>
      <c r="X280" s="2"/>
      <c r="Y280" s="2"/>
      <c r="Z280" s="2"/>
      <c r="AA280" s="2"/>
      <c r="AB280" s="2"/>
      <c r="AC280" s="2"/>
      <c r="AD280" s="2"/>
      <c r="AE280" s="2"/>
      <c r="AF280" s="2"/>
      <c r="AG280" s="2"/>
    </row>
    <row r="281" customFormat="false" ht="15.75" hidden="false" customHeight="true" outlineLevel="0" collapsed="false">
      <c r="A281" s="2"/>
      <c r="B281" s="2"/>
      <c r="C281" s="70"/>
      <c r="D281" s="70"/>
      <c r="E281" s="70"/>
      <c r="F281" s="70"/>
      <c r="G281" s="158"/>
      <c r="H281" s="70"/>
      <c r="I281" s="70"/>
      <c r="J281" s="70"/>
      <c r="K281" s="70"/>
      <c r="L281" s="158"/>
      <c r="M281" s="2"/>
      <c r="N281" s="2"/>
      <c r="O281" s="238"/>
      <c r="P281" s="2"/>
      <c r="Q281" s="238"/>
      <c r="R281" s="2"/>
      <c r="S281" s="2"/>
      <c r="T281" s="2"/>
      <c r="U281" s="2"/>
      <c r="V281" s="2"/>
      <c r="W281" s="2"/>
      <c r="X281" s="2"/>
      <c r="Y281" s="2"/>
      <c r="Z281" s="2"/>
      <c r="AA281" s="2"/>
      <c r="AB281" s="2"/>
      <c r="AC281" s="2"/>
      <c r="AD281" s="2"/>
      <c r="AE281" s="2"/>
      <c r="AF281" s="2"/>
      <c r="AG281" s="2"/>
    </row>
    <row r="282" customFormat="false" ht="15.75" hidden="false" customHeight="true" outlineLevel="0" collapsed="false">
      <c r="A282" s="2"/>
      <c r="B282" s="2"/>
      <c r="C282" s="70"/>
      <c r="D282" s="70"/>
      <c r="E282" s="70"/>
      <c r="F282" s="70"/>
      <c r="G282" s="158"/>
      <c r="H282" s="70"/>
      <c r="I282" s="70"/>
      <c r="J282" s="70"/>
      <c r="K282" s="70"/>
      <c r="L282" s="158"/>
      <c r="M282" s="2"/>
      <c r="N282" s="2"/>
      <c r="O282" s="238"/>
      <c r="P282" s="2"/>
      <c r="Q282" s="238"/>
      <c r="R282" s="2"/>
      <c r="S282" s="2"/>
      <c r="T282" s="2"/>
      <c r="U282" s="2"/>
      <c r="V282" s="2"/>
      <c r="W282" s="2"/>
      <c r="X282" s="2"/>
      <c r="Y282" s="2"/>
      <c r="Z282" s="2"/>
      <c r="AA282" s="2"/>
      <c r="AB282" s="2"/>
      <c r="AC282" s="2"/>
      <c r="AD282" s="2"/>
      <c r="AE282" s="2"/>
      <c r="AF282" s="2"/>
      <c r="AG282" s="2"/>
    </row>
    <row r="283" customFormat="false" ht="15.75" hidden="false" customHeight="true" outlineLevel="0" collapsed="false">
      <c r="A283" s="2"/>
      <c r="B283" s="2"/>
      <c r="C283" s="70"/>
      <c r="D283" s="70"/>
      <c r="E283" s="70"/>
      <c r="F283" s="70"/>
      <c r="G283" s="158"/>
      <c r="H283" s="70"/>
      <c r="I283" s="70"/>
      <c r="J283" s="70"/>
      <c r="K283" s="70"/>
      <c r="L283" s="158"/>
      <c r="M283" s="2"/>
      <c r="N283" s="2"/>
      <c r="O283" s="238"/>
      <c r="P283" s="2"/>
      <c r="Q283" s="238"/>
      <c r="R283" s="2"/>
      <c r="S283" s="2"/>
      <c r="T283" s="2"/>
      <c r="U283" s="2"/>
      <c r="V283" s="2"/>
      <c r="W283" s="2"/>
      <c r="X283" s="2"/>
      <c r="Y283" s="2"/>
      <c r="Z283" s="2"/>
      <c r="AA283" s="2"/>
      <c r="AB283" s="2"/>
      <c r="AC283" s="2"/>
      <c r="AD283" s="2"/>
      <c r="AE283" s="2"/>
      <c r="AF283" s="2"/>
      <c r="AG283" s="2"/>
    </row>
    <row r="284" customFormat="false" ht="15.75" hidden="false" customHeight="true" outlineLevel="0" collapsed="false">
      <c r="A284" s="2"/>
      <c r="B284" s="2"/>
      <c r="C284" s="70"/>
      <c r="D284" s="70"/>
      <c r="E284" s="70"/>
      <c r="F284" s="70"/>
      <c r="G284" s="158"/>
      <c r="H284" s="70"/>
      <c r="I284" s="70"/>
      <c r="J284" s="70"/>
      <c r="K284" s="70"/>
      <c r="L284" s="158"/>
      <c r="M284" s="2"/>
      <c r="N284" s="2"/>
      <c r="O284" s="238"/>
      <c r="P284" s="2"/>
      <c r="Q284" s="238"/>
      <c r="R284" s="2"/>
      <c r="S284" s="2"/>
      <c r="T284" s="2"/>
      <c r="U284" s="2"/>
      <c r="V284" s="2"/>
      <c r="W284" s="2"/>
      <c r="X284" s="2"/>
      <c r="Y284" s="2"/>
      <c r="Z284" s="2"/>
      <c r="AA284" s="2"/>
      <c r="AB284" s="2"/>
      <c r="AC284" s="2"/>
      <c r="AD284" s="2"/>
      <c r="AE284" s="2"/>
      <c r="AF284" s="2"/>
      <c r="AG284" s="2"/>
    </row>
    <row r="285" customFormat="false" ht="15.75" hidden="false" customHeight="true" outlineLevel="0" collapsed="false">
      <c r="A285" s="2"/>
      <c r="B285" s="2"/>
      <c r="C285" s="70"/>
      <c r="D285" s="70"/>
      <c r="E285" s="70"/>
      <c r="F285" s="70"/>
      <c r="G285" s="158"/>
      <c r="H285" s="70"/>
      <c r="I285" s="70"/>
      <c r="J285" s="70"/>
      <c r="K285" s="70"/>
      <c r="L285" s="158"/>
      <c r="M285" s="2"/>
      <c r="N285" s="2"/>
      <c r="O285" s="238"/>
      <c r="P285" s="2"/>
      <c r="Q285" s="238"/>
      <c r="R285" s="2"/>
      <c r="S285" s="2"/>
      <c r="T285" s="2"/>
      <c r="U285" s="2"/>
      <c r="V285" s="2"/>
      <c r="W285" s="2"/>
      <c r="X285" s="2"/>
      <c r="Y285" s="2"/>
      <c r="Z285" s="2"/>
      <c r="AA285" s="2"/>
      <c r="AB285" s="2"/>
      <c r="AC285" s="2"/>
      <c r="AD285" s="2"/>
      <c r="AE285" s="2"/>
      <c r="AF285" s="2"/>
      <c r="AG285" s="2"/>
    </row>
    <row r="286" customFormat="false" ht="15.75" hidden="false" customHeight="true" outlineLevel="0" collapsed="false">
      <c r="A286" s="2"/>
      <c r="B286" s="2"/>
      <c r="C286" s="70"/>
      <c r="D286" s="70"/>
      <c r="E286" s="70"/>
      <c r="F286" s="70"/>
      <c r="G286" s="158"/>
      <c r="H286" s="70"/>
      <c r="I286" s="70"/>
      <c r="J286" s="70"/>
      <c r="K286" s="70"/>
      <c r="L286" s="158"/>
      <c r="M286" s="2"/>
      <c r="N286" s="2"/>
      <c r="O286" s="238"/>
      <c r="P286" s="2"/>
      <c r="Q286" s="238"/>
      <c r="R286" s="2"/>
      <c r="S286" s="2"/>
      <c r="T286" s="2"/>
      <c r="U286" s="2"/>
      <c r="V286" s="2"/>
      <c r="W286" s="2"/>
      <c r="X286" s="2"/>
      <c r="Y286" s="2"/>
      <c r="Z286" s="2"/>
      <c r="AA286" s="2"/>
      <c r="AB286" s="2"/>
      <c r="AC286" s="2"/>
      <c r="AD286" s="2"/>
      <c r="AE286" s="2"/>
      <c r="AF286" s="2"/>
      <c r="AG286" s="2"/>
    </row>
    <row r="287" customFormat="false" ht="15.75" hidden="false" customHeight="true" outlineLevel="0" collapsed="false">
      <c r="A287" s="2"/>
      <c r="B287" s="2"/>
      <c r="C287" s="70"/>
      <c r="D287" s="70"/>
      <c r="E287" s="70"/>
      <c r="F287" s="70"/>
      <c r="G287" s="158"/>
      <c r="H287" s="70"/>
      <c r="I287" s="70"/>
      <c r="J287" s="70"/>
      <c r="K287" s="70"/>
      <c r="L287" s="158"/>
      <c r="M287" s="2"/>
      <c r="N287" s="2"/>
      <c r="O287" s="238"/>
      <c r="P287" s="2"/>
      <c r="Q287" s="238"/>
      <c r="R287" s="2"/>
      <c r="S287" s="2"/>
      <c r="T287" s="2"/>
      <c r="U287" s="2"/>
      <c r="V287" s="2"/>
      <c r="W287" s="2"/>
      <c r="X287" s="2"/>
      <c r="Y287" s="2"/>
      <c r="Z287" s="2"/>
      <c r="AA287" s="2"/>
      <c r="AB287" s="2"/>
      <c r="AC287" s="2"/>
      <c r="AD287" s="2"/>
      <c r="AE287" s="2"/>
      <c r="AF287" s="2"/>
      <c r="AG287" s="2"/>
    </row>
    <row r="288" customFormat="false" ht="15.75" hidden="false" customHeight="true" outlineLevel="0" collapsed="false">
      <c r="A288" s="2"/>
      <c r="B288" s="2"/>
      <c r="C288" s="70"/>
      <c r="D288" s="70"/>
      <c r="E288" s="70"/>
      <c r="F288" s="70"/>
      <c r="G288" s="158"/>
      <c r="H288" s="70"/>
      <c r="I288" s="70"/>
      <c r="J288" s="70"/>
      <c r="K288" s="70"/>
      <c r="L288" s="158"/>
      <c r="M288" s="2"/>
      <c r="N288" s="2"/>
      <c r="O288" s="238"/>
      <c r="P288" s="2"/>
      <c r="Q288" s="238"/>
      <c r="R288" s="2"/>
      <c r="S288" s="2"/>
      <c r="T288" s="2"/>
      <c r="U288" s="2"/>
      <c r="V288" s="2"/>
      <c r="W288" s="2"/>
      <c r="X288" s="2"/>
      <c r="Y288" s="2"/>
      <c r="Z288" s="2"/>
      <c r="AA288" s="2"/>
      <c r="AB288" s="2"/>
      <c r="AC288" s="2"/>
      <c r="AD288" s="2"/>
      <c r="AE288" s="2"/>
      <c r="AF288" s="2"/>
      <c r="AG288" s="2"/>
    </row>
    <row r="289" customFormat="false" ht="15.75" hidden="false" customHeight="true" outlineLevel="0" collapsed="false">
      <c r="A289" s="2"/>
      <c r="B289" s="2"/>
      <c r="C289" s="70"/>
      <c r="D289" s="70"/>
      <c r="E289" s="70"/>
      <c r="F289" s="70"/>
      <c r="G289" s="158"/>
      <c r="H289" s="70"/>
      <c r="I289" s="70"/>
      <c r="J289" s="70"/>
      <c r="K289" s="70"/>
      <c r="L289" s="158"/>
      <c r="M289" s="2"/>
      <c r="N289" s="2"/>
      <c r="O289" s="238"/>
      <c r="P289" s="2"/>
      <c r="Q289" s="238"/>
      <c r="R289" s="2"/>
      <c r="S289" s="2"/>
      <c r="T289" s="2"/>
      <c r="U289" s="2"/>
      <c r="V289" s="2"/>
      <c r="W289" s="2"/>
      <c r="X289" s="2"/>
      <c r="Y289" s="2"/>
      <c r="Z289" s="2"/>
      <c r="AA289" s="2"/>
      <c r="AB289" s="2"/>
      <c r="AC289" s="2"/>
      <c r="AD289" s="2"/>
      <c r="AE289" s="2"/>
      <c r="AF289" s="2"/>
      <c r="AG289" s="2"/>
    </row>
    <row r="290" customFormat="false" ht="15.75" hidden="false" customHeight="true" outlineLevel="0" collapsed="false">
      <c r="A290" s="2"/>
      <c r="B290" s="2"/>
      <c r="C290" s="70"/>
      <c r="D290" s="70"/>
      <c r="E290" s="70"/>
      <c r="F290" s="70"/>
      <c r="G290" s="158"/>
      <c r="H290" s="70"/>
      <c r="I290" s="70"/>
      <c r="J290" s="70"/>
      <c r="K290" s="70"/>
      <c r="L290" s="158"/>
      <c r="M290" s="2"/>
      <c r="N290" s="2"/>
      <c r="O290" s="238"/>
      <c r="P290" s="2"/>
      <c r="Q290" s="238"/>
      <c r="R290" s="2"/>
      <c r="S290" s="2"/>
      <c r="T290" s="2"/>
      <c r="U290" s="2"/>
      <c r="V290" s="2"/>
      <c r="W290" s="2"/>
      <c r="X290" s="2"/>
      <c r="Y290" s="2"/>
      <c r="Z290" s="2"/>
      <c r="AA290" s="2"/>
      <c r="AB290" s="2"/>
      <c r="AC290" s="2"/>
      <c r="AD290" s="2"/>
      <c r="AE290" s="2"/>
      <c r="AF290" s="2"/>
      <c r="AG290" s="2"/>
    </row>
    <row r="291" customFormat="false" ht="15.75" hidden="false" customHeight="true" outlineLevel="0" collapsed="false">
      <c r="A291" s="2"/>
      <c r="B291" s="2"/>
      <c r="C291" s="70"/>
      <c r="D291" s="70"/>
      <c r="E291" s="70"/>
      <c r="F291" s="70"/>
      <c r="G291" s="158"/>
      <c r="H291" s="70"/>
      <c r="I291" s="70"/>
      <c r="J291" s="70"/>
      <c r="K291" s="70"/>
      <c r="L291" s="158"/>
      <c r="M291" s="2"/>
      <c r="N291" s="2"/>
      <c r="O291" s="238"/>
      <c r="P291" s="2"/>
      <c r="Q291" s="238"/>
      <c r="R291" s="2"/>
      <c r="S291" s="2"/>
      <c r="T291" s="2"/>
      <c r="U291" s="2"/>
      <c r="V291" s="2"/>
      <c r="W291" s="2"/>
      <c r="X291" s="2"/>
      <c r="Y291" s="2"/>
      <c r="Z291" s="2"/>
      <c r="AA291" s="2"/>
      <c r="AB291" s="2"/>
      <c r="AC291" s="2"/>
      <c r="AD291" s="2"/>
      <c r="AE291" s="2"/>
      <c r="AF291" s="2"/>
      <c r="AG291" s="2"/>
    </row>
    <row r="292" customFormat="false" ht="15.75" hidden="false" customHeight="true" outlineLevel="0" collapsed="false">
      <c r="A292" s="2"/>
      <c r="B292" s="2"/>
      <c r="C292" s="70"/>
      <c r="D292" s="70"/>
      <c r="E292" s="70"/>
      <c r="F292" s="70"/>
      <c r="G292" s="158"/>
      <c r="H292" s="70"/>
      <c r="I292" s="70"/>
      <c r="J292" s="70"/>
      <c r="K292" s="70"/>
      <c r="L292" s="158"/>
      <c r="M292" s="2"/>
      <c r="N292" s="2"/>
      <c r="O292" s="238"/>
      <c r="P292" s="2"/>
      <c r="Q292" s="238"/>
      <c r="R292" s="2"/>
      <c r="S292" s="2"/>
      <c r="T292" s="2"/>
      <c r="U292" s="2"/>
      <c r="V292" s="2"/>
      <c r="W292" s="2"/>
      <c r="X292" s="2"/>
      <c r="Y292" s="2"/>
      <c r="Z292" s="2"/>
      <c r="AA292" s="2"/>
      <c r="AB292" s="2"/>
      <c r="AC292" s="2"/>
      <c r="AD292" s="2"/>
      <c r="AE292" s="2"/>
      <c r="AF292" s="2"/>
      <c r="AG292" s="2"/>
    </row>
    <row r="293" customFormat="false" ht="15.75" hidden="false" customHeight="true" outlineLevel="0" collapsed="false">
      <c r="A293" s="2"/>
      <c r="B293" s="2"/>
      <c r="C293" s="70"/>
      <c r="D293" s="70"/>
      <c r="E293" s="70"/>
      <c r="F293" s="70"/>
      <c r="G293" s="158"/>
      <c r="H293" s="70"/>
      <c r="I293" s="70"/>
      <c r="J293" s="70"/>
      <c r="K293" s="70"/>
      <c r="L293" s="158"/>
      <c r="M293" s="2"/>
      <c r="N293" s="2"/>
      <c r="O293" s="238"/>
      <c r="P293" s="2"/>
      <c r="Q293" s="238"/>
      <c r="R293" s="2"/>
      <c r="S293" s="2"/>
      <c r="T293" s="2"/>
      <c r="U293" s="2"/>
      <c r="V293" s="2"/>
      <c r="W293" s="2"/>
      <c r="X293" s="2"/>
      <c r="Y293" s="2"/>
      <c r="Z293" s="2"/>
      <c r="AA293" s="2"/>
      <c r="AB293" s="2"/>
      <c r="AC293" s="2"/>
      <c r="AD293" s="2"/>
      <c r="AE293" s="2"/>
      <c r="AF293" s="2"/>
      <c r="AG293" s="2"/>
    </row>
    <row r="294" customFormat="false" ht="15.75" hidden="false" customHeight="true" outlineLevel="0" collapsed="false">
      <c r="A294" s="2"/>
      <c r="B294" s="2"/>
      <c r="C294" s="70"/>
      <c r="D294" s="70"/>
      <c r="E294" s="70"/>
      <c r="F294" s="70"/>
      <c r="G294" s="158"/>
      <c r="H294" s="70"/>
      <c r="I294" s="70"/>
      <c r="J294" s="70"/>
      <c r="K294" s="70"/>
      <c r="L294" s="158"/>
      <c r="M294" s="2"/>
      <c r="N294" s="2"/>
      <c r="O294" s="238"/>
      <c r="P294" s="2"/>
      <c r="Q294" s="238"/>
      <c r="R294" s="2"/>
      <c r="S294" s="2"/>
      <c r="T294" s="2"/>
      <c r="U294" s="2"/>
      <c r="V294" s="2"/>
      <c r="W294" s="2"/>
      <c r="X294" s="2"/>
      <c r="Y294" s="2"/>
      <c r="Z294" s="2"/>
      <c r="AA294" s="2"/>
      <c r="AB294" s="2"/>
      <c r="AC294" s="2"/>
      <c r="AD294" s="2"/>
      <c r="AE294" s="2"/>
      <c r="AF294" s="2"/>
      <c r="AG294" s="2"/>
    </row>
    <row r="295" customFormat="false" ht="15.75" hidden="false" customHeight="true" outlineLevel="0" collapsed="false">
      <c r="A295" s="2"/>
      <c r="B295" s="2"/>
      <c r="C295" s="70"/>
      <c r="D295" s="70"/>
      <c r="E295" s="70"/>
      <c r="F295" s="70"/>
      <c r="G295" s="158"/>
      <c r="H295" s="70"/>
      <c r="I295" s="70"/>
      <c r="J295" s="70"/>
      <c r="K295" s="70"/>
      <c r="L295" s="158"/>
      <c r="M295" s="2"/>
      <c r="N295" s="2"/>
      <c r="O295" s="238"/>
      <c r="P295" s="2"/>
      <c r="Q295" s="238"/>
      <c r="R295" s="2"/>
      <c r="S295" s="2"/>
      <c r="T295" s="2"/>
      <c r="U295" s="2"/>
      <c r="V295" s="2"/>
      <c r="W295" s="2"/>
      <c r="X295" s="2"/>
      <c r="Y295" s="2"/>
      <c r="Z295" s="2"/>
      <c r="AA295" s="2"/>
      <c r="AB295" s="2"/>
      <c r="AC295" s="2"/>
      <c r="AD295" s="2"/>
      <c r="AE295" s="2"/>
      <c r="AF295" s="2"/>
      <c r="AG295" s="2"/>
    </row>
    <row r="296" customFormat="false" ht="15.75" hidden="false" customHeight="true" outlineLevel="0" collapsed="false">
      <c r="A296" s="2"/>
      <c r="B296" s="2"/>
      <c r="C296" s="70"/>
      <c r="D296" s="70"/>
      <c r="E296" s="70"/>
      <c r="F296" s="70"/>
      <c r="G296" s="158"/>
      <c r="H296" s="70"/>
      <c r="I296" s="70"/>
      <c r="J296" s="70"/>
      <c r="K296" s="70"/>
      <c r="L296" s="158"/>
      <c r="M296" s="2"/>
      <c r="N296" s="2"/>
      <c r="O296" s="238"/>
      <c r="P296" s="2"/>
      <c r="Q296" s="238"/>
      <c r="R296" s="2"/>
      <c r="S296" s="2"/>
      <c r="T296" s="2"/>
      <c r="U296" s="2"/>
      <c r="V296" s="2"/>
      <c r="W296" s="2"/>
      <c r="X296" s="2"/>
      <c r="Y296" s="2"/>
      <c r="Z296" s="2"/>
      <c r="AA296" s="2"/>
      <c r="AB296" s="2"/>
      <c r="AC296" s="2"/>
      <c r="AD296" s="2"/>
      <c r="AE296" s="2"/>
      <c r="AF296" s="2"/>
      <c r="AG296" s="2"/>
    </row>
    <row r="297" customFormat="false" ht="15.75" hidden="false" customHeight="true" outlineLevel="0" collapsed="false">
      <c r="A297" s="2"/>
      <c r="B297" s="2"/>
      <c r="C297" s="70"/>
      <c r="D297" s="70"/>
      <c r="E297" s="70"/>
      <c r="F297" s="70"/>
      <c r="G297" s="158"/>
      <c r="H297" s="70"/>
      <c r="I297" s="70"/>
      <c r="J297" s="70"/>
      <c r="K297" s="70"/>
      <c r="L297" s="158"/>
      <c r="M297" s="2"/>
      <c r="N297" s="2"/>
      <c r="O297" s="238"/>
      <c r="P297" s="2"/>
      <c r="Q297" s="238"/>
      <c r="R297" s="2"/>
      <c r="S297" s="2"/>
      <c r="T297" s="2"/>
      <c r="U297" s="2"/>
      <c r="V297" s="2"/>
      <c r="W297" s="2"/>
      <c r="X297" s="2"/>
      <c r="Y297" s="2"/>
      <c r="Z297" s="2"/>
      <c r="AA297" s="2"/>
      <c r="AB297" s="2"/>
      <c r="AC297" s="2"/>
      <c r="AD297" s="2"/>
      <c r="AE297" s="2"/>
      <c r="AF297" s="2"/>
      <c r="AG297" s="2"/>
    </row>
    <row r="298" customFormat="false" ht="15.75" hidden="false" customHeight="true" outlineLevel="0" collapsed="false">
      <c r="A298" s="2"/>
      <c r="B298" s="2"/>
      <c r="C298" s="70"/>
      <c r="D298" s="70"/>
      <c r="E298" s="70"/>
      <c r="F298" s="70"/>
      <c r="G298" s="158"/>
      <c r="H298" s="70"/>
      <c r="I298" s="70"/>
      <c r="J298" s="70"/>
      <c r="K298" s="70"/>
      <c r="L298" s="158"/>
      <c r="M298" s="2"/>
      <c r="N298" s="2"/>
      <c r="O298" s="238"/>
      <c r="P298" s="2"/>
      <c r="Q298" s="238"/>
      <c r="R298" s="2"/>
      <c r="S298" s="2"/>
      <c r="T298" s="2"/>
      <c r="U298" s="2"/>
      <c r="V298" s="2"/>
      <c r="W298" s="2"/>
      <c r="X298" s="2"/>
      <c r="Y298" s="2"/>
      <c r="Z298" s="2"/>
      <c r="AA298" s="2"/>
      <c r="AB298" s="2"/>
      <c r="AC298" s="2"/>
      <c r="AD298" s="2"/>
      <c r="AE298" s="2"/>
      <c r="AF298" s="2"/>
      <c r="AG298" s="2"/>
    </row>
    <row r="299" customFormat="false" ht="15.75" hidden="false" customHeight="true" outlineLevel="0" collapsed="false">
      <c r="A299" s="2"/>
      <c r="B299" s="2"/>
      <c r="C299" s="70"/>
      <c r="D299" s="70"/>
      <c r="E299" s="70"/>
      <c r="F299" s="70"/>
      <c r="G299" s="158"/>
      <c r="H299" s="70"/>
      <c r="I299" s="70"/>
      <c r="J299" s="70"/>
      <c r="K299" s="70"/>
      <c r="L299" s="158"/>
      <c r="M299" s="2"/>
      <c r="N299" s="2"/>
      <c r="O299" s="238"/>
      <c r="P299" s="2"/>
      <c r="Q299" s="238"/>
      <c r="R299" s="2"/>
      <c r="S299" s="2"/>
      <c r="T299" s="2"/>
      <c r="U299" s="2"/>
      <c r="V299" s="2"/>
      <c r="W299" s="2"/>
      <c r="X299" s="2"/>
      <c r="Y299" s="2"/>
      <c r="Z299" s="2"/>
      <c r="AA299" s="2"/>
      <c r="AB299" s="2"/>
      <c r="AC299" s="2"/>
      <c r="AD299" s="2"/>
      <c r="AE299" s="2"/>
      <c r="AF299" s="2"/>
      <c r="AG299" s="2"/>
    </row>
    <row r="300" customFormat="false" ht="15.75" hidden="false" customHeight="true" outlineLevel="0" collapsed="false">
      <c r="A300" s="2"/>
      <c r="B300" s="2"/>
      <c r="C300" s="70"/>
      <c r="D300" s="70"/>
      <c r="E300" s="70"/>
      <c r="F300" s="70"/>
      <c r="G300" s="158"/>
      <c r="H300" s="70"/>
      <c r="I300" s="70"/>
      <c r="J300" s="70"/>
      <c r="K300" s="70"/>
      <c r="L300" s="158"/>
      <c r="M300" s="2"/>
      <c r="N300" s="2"/>
      <c r="O300" s="238"/>
      <c r="P300" s="2"/>
      <c r="Q300" s="238"/>
      <c r="R300" s="2"/>
      <c r="S300" s="2"/>
      <c r="T300" s="2"/>
      <c r="U300" s="2"/>
      <c r="V300" s="2"/>
      <c r="W300" s="2"/>
      <c r="X300" s="2"/>
      <c r="Y300" s="2"/>
      <c r="Z300" s="2"/>
      <c r="AA300" s="2"/>
      <c r="AB300" s="2"/>
      <c r="AC300" s="2"/>
      <c r="AD300" s="2"/>
      <c r="AE300" s="2"/>
      <c r="AF300" s="2"/>
      <c r="AG300" s="2"/>
    </row>
    <row r="301" customFormat="false" ht="15.75" hidden="false" customHeight="true" outlineLevel="0" collapsed="false">
      <c r="A301" s="2"/>
      <c r="B301" s="2"/>
      <c r="C301" s="70"/>
      <c r="D301" s="70"/>
      <c r="E301" s="70"/>
      <c r="F301" s="70"/>
      <c r="G301" s="158"/>
      <c r="H301" s="70"/>
      <c r="I301" s="70"/>
      <c r="J301" s="70"/>
      <c r="K301" s="70"/>
      <c r="L301" s="158"/>
      <c r="M301" s="2"/>
      <c r="N301" s="2"/>
      <c r="O301" s="238"/>
      <c r="P301" s="2"/>
      <c r="Q301" s="238"/>
      <c r="R301" s="2"/>
      <c r="S301" s="2"/>
      <c r="T301" s="2"/>
      <c r="U301" s="2"/>
      <c r="V301" s="2"/>
      <c r="W301" s="2"/>
      <c r="X301" s="2"/>
      <c r="Y301" s="2"/>
      <c r="Z301" s="2"/>
      <c r="AA301" s="2"/>
      <c r="AB301" s="2"/>
      <c r="AC301" s="2"/>
      <c r="AD301" s="2"/>
      <c r="AE301" s="2"/>
      <c r="AF301" s="2"/>
      <c r="AG301" s="2"/>
    </row>
    <row r="302" customFormat="false" ht="15.75" hidden="false" customHeight="true" outlineLevel="0" collapsed="false">
      <c r="A302" s="2"/>
      <c r="B302" s="2"/>
      <c r="C302" s="70"/>
      <c r="D302" s="70"/>
      <c r="E302" s="70"/>
      <c r="F302" s="70"/>
      <c r="G302" s="158"/>
      <c r="H302" s="70"/>
      <c r="I302" s="70"/>
      <c r="J302" s="70"/>
      <c r="K302" s="70"/>
      <c r="L302" s="158"/>
      <c r="M302" s="2"/>
      <c r="N302" s="2"/>
      <c r="O302" s="238"/>
      <c r="P302" s="2"/>
      <c r="Q302" s="238"/>
      <c r="R302" s="2"/>
      <c r="S302" s="2"/>
      <c r="T302" s="2"/>
      <c r="U302" s="2"/>
      <c r="V302" s="2"/>
      <c r="W302" s="2"/>
      <c r="X302" s="2"/>
      <c r="Y302" s="2"/>
      <c r="Z302" s="2"/>
      <c r="AA302" s="2"/>
      <c r="AB302" s="2"/>
      <c r="AC302" s="2"/>
      <c r="AD302" s="2"/>
      <c r="AE302" s="2"/>
      <c r="AF302" s="2"/>
      <c r="AG302" s="2"/>
    </row>
    <row r="303" customFormat="false" ht="15.75" hidden="false" customHeight="true" outlineLevel="0" collapsed="false">
      <c r="A303" s="2"/>
      <c r="B303" s="2"/>
      <c r="C303" s="70"/>
      <c r="D303" s="70"/>
      <c r="E303" s="70"/>
      <c r="F303" s="70"/>
      <c r="G303" s="158"/>
      <c r="H303" s="70"/>
      <c r="I303" s="70"/>
      <c r="J303" s="70"/>
      <c r="K303" s="70"/>
      <c r="L303" s="158"/>
      <c r="M303" s="2"/>
      <c r="N303" s="2"/>
      <c r="O303" s="238"/>
      <c r="P303" s="2"/>
      <c r="Q303" s="238"/>
      <c r="R303" s="2"/>
      <c r="S303" s="2"/>
      <c r="T303" s="2"/>
      <c r="U303" s="2"/>
      <c r="V303" s="2"/>
      <c r="W303" s="2"/>
      <c r="X303" s="2"/>
      <c r="Y303" s="2"/>
      <c r="Z303" s="2"/>
      <c r="AA303" s="2"/>
      <c r="AB303" s="2"/>
      <c r="AC303" s="2"/>
      <c r="AD303" s="2"/>
      <c r="AE303" s="2"/>
      <c r="AF303" s="2"/>
      <c r="AG303" s="2"/>
    </row>
    <row r="304" customFormat="false" ht="15.75" hidden="false" customHeight="true" outlineLevel="0" collapsed="false">
      <c r="A304" s="2"/>
      <c r="B304" s="2"/>
      <c r="C304" s="70"/>
      <c r="D304" s="70"/>
      <c r="E304" s="70"/>
      <c r="F304" s="70"/>
      <c r="G304" s="158"/>
      <c r="H304" s="70"/>
      <c r="I304" s="70"/>
      <c r="J304" s="70"/>
      <c r="K304" s="70"/>
      <c r="L304" s="158"/>
      <c r="M304" s="2"/>
      <c r="N304" s="2"/>
      <c r="O304" s="238"/>
      <c r="P304" s="2"/>
      <c r="Q304" s="238"/>
      <c r="R304" s="2"/>
      <c r="S304" s="2"/>
      <c r="T304" s="2"/>
      <c r="U304" s="2"/>
      <c r="V304" s="2"/>
      <c r="W304" s="2"/>
      <c r="X304" s="2"/>
      <c r="Y304" s="2"/>
      <c r="Z304" s="2"/>
      <c r="AA304" s="2"/>
      <c r="AB304" s="2"/>
      <c r="AC304" s="2"/>
      <c r="AD304" s="2"/>
      <c r="AE304" s="2"/>
      <c r="AF304" s="2"/>
      <c r="AG304" s="2"/>
    </row>
    <row r="305" customFormat="false" ht="15.75" hidden="false" customHeight="true" outlineLevel="0" collapsed="false">
      <c r="A305" s="2"/>
      <c r="B305" s="2"/>
      <c r="C305" s="70"/>
      <c r="D305" s="70"/>
      <c r="E305" s="70"/>
      <c r="F305" s="70"/>
      <c r="G305" s="158"/>
      <c r="H305" s="70"/>
      <c r="I305" s="70"/>
      <c r="J305" s="70"/>
      <c r="K305" s="70"/>
      <c r="L305" s="158"/>
      <c r="M305" s="2"/>
      <c r="N305" s="2"/>
      <c r="O305" s="238"/>
      <c r="P305" s="2"/>
      <c r="Q305" s="238"/>
      <c r="R305" s="2"/>
      <c r="S305" s="2"/>
      <c r="T305" s="2"/>
      <c r="U305" s="2"/>
      <c r="V305" s="2"/>
      <c r="W305" s="2"/>
      <c r="X305" s="2"/>
      <c r="Y305" s="2"/>
      <c r="Z305" s="2"/>
      <c r="AA305" s="2"/>
      <c r="AB305" s="2"/>
      <c r="AC305" s="2"/>
      <c r="AD305" s="2"/>
      <c r="AE305" s="2"/>
      <c r="AF305" s="2"/>
      <c r="AG305" s="2"/>
    </row>
    <row r="306" customFormat="false" ht="15.75" hidden="false" customHeight="true" outlineLevel="0" collapsed="false">
      <c r="A306" s="2"/>
      <c r="B306" s="2"/>
      <c r="C306" s="70"/>
      <c r="D306" s="70"/>
      <c r="E306" s="70"/>
      <c r="F306" s="70"/>
      <c r="G306" s="158"/>
      <c r="H306" s="70"/>
      <c r="I306" s="70"/>
      <c r="J306" s="70"/>
      <c r="K306" s="70"/>
      <c r="L306" s="158"/>
      <c r="M306" s="2"/>
      <c r="N306" s="2"/>
      <c r="O306" s="238"/>
      <c r="P306" s="2"/>
      <c r="Q306" s="238"/>
      <c r="R306" s="2"/>
      <c r="S306" s="2"/>
      <c r="T306" s="2"/>
      <c r="U306" s="2"/>
      <c r="V306" s="2"/>
      <c r="W306" s="2"/>
      <c r="X306" s="2"/>
      <c r="Y306" s="2"/>
      <c r="Z306" s="2"/>
      <c r="AA306" s="2"/>
      <c r="AB306" s="2"/>
      <c r="AC306" s="2"/>
      <c r="AD306" s="2"/>
      <c r="AE306" s="2"/>
      <c r="AF306" s="2"/>
      <c r="AG306" s="2"/>
    </row>
    <row r="307" customFormat="false" ht="15.75" hidden="false" customHeight="true" outlineLevel="0" collapsed="false">
      <c r="A307" s="2"/>
      <c r="B307" s="2"/>
      <c r="C307" s="70"/>
      <c r="D307" s="70"/>
      <c r="E307" s="70"/>
      <c r="F307" s="70"/>
      <c r="G307" s="158"/>
      <c r="H307" s="70"/>
      <c r="I307" s="70"/>
      <c r="J307" s="70"/>
      <c r="K307" s="70"/>
      <c r="L307" s="158"/>
      <c r="M307" s="2"/>
      <c r="N307" s="2"/>
      <c r="O307" s="238"/>
      <c r="P307" s="2"/>
      <c r="Q307" s="238"/>
      <c r="R307" s="2"/>
      <c r="S307" s="2"/>
      <c r="T307" s="2"/>
      <c r="U307" s="2"/>
      <c r="V307" s="2"/>
      <c r="W307" s="2"/>
      <c r="X307" s="2"/>
      <c r="Y307" s="2"/>
      <c r="Z307" s="2"/>
      <c r="AA307" s="2"/>
      <c r="AB307" s="2"/>
      <c r="AC307" s="2"/>
      <c r="AD307" s="2"/>
      <c r="AE307" s="2"/>
      <c r="AF307" s="2"/>
      <c r="AG307" s="2"/>
    </row>
    <row r="308" customFormat="false" ht="15.75" hidden="false" customHeight="true" outlineLevel="0" collapsed="false">
      <c r="A308" s="2"/>
      <c r="B308" s="2"/>
      <c r="C308" s="70"/>
      <c r="D308" s="70"/>
      <c r="E308" s="70"/>
      <c r="F308" s="70"/>
      <c r="G308" s="158"/>
      <c r="H308" s="70"/>
      <c r="I308" s="70"/>
      <c r="J308" s="70"/>
      <c r="K308" s="70"/>
      <c r="L308" s="158"/>
      <c r="M308" s="2"/>
      <c r="N308" s="2"/>
      <c r="O308" s="238"/>
      <c r="P308" s="2"/>
      <c r="Q308" s="238"/>
      <c r="R308" s="2"/>
      <c r="S308" s="2"/>
      <c r="T308" s="2"/>
      <c r="U308" s="2"/>
      <c r="V308" s="2"/>
      <c r="W308" s="2"/>
      <c r="X308" s="2"/>
      <c r="Y308" s="2"/>
      <c r="Z308" s="2"/>
      <c r="AA308" s="2"/>
      <c r="AB308" s="2"/>
      <c r="AC308" s="2"/>
      <c r="AD308" s="2"/>
      <c r="AE308" s="2"/>
      <c r="AF308" s="2"/>
      <c r="AG308" s="2"/>
    </row>
    <row r="309" customFormat="false" ht="15.75" hidden="false" customHeight="true" outlineLevel="0" collapsed="false">
      <c r="A309" s="2"/>
      <c r="B309" s="2"/>
      <c r="C309" s="70"/>
      <c r="D309" s="70"/>
      <c r="E309" s="70"/>
      <c r="F309" s="70"/>
      <c r="G309" s="158"/>
      <c r="H309" s="70"/>
      <c r="I309" s="70"/>
      <c r="J309" s="70"/>
      <c r="K309" s="70"/>
      <c r="L309" s="158"/>
      <c r="M309" s="2"/>
      <c r="N309" s="2"/>
      <c r="O309" s="238"/>
      <c r="P309" s="2"/>
      <c r="Q309" s="238"/>
      <c r="R309" s="2"/>
      <c r="S309" s="2"/>
      <c r="T309" s="2"/>
      <c r="U309" s="2"/>
      <c r="V309" s="2"/>
      <c r="W309" s="2"/>
      <c r="X309" s="2"/>
      <c r="Y309" s="2"/>
      <c r="Z309" s="2"/>
      <c r="AA309" s="2"/>
      <c r="AB309" s="2"/>
      <c r="AC309" s="2"/>
      <c r="AD309" s="2"/>
      <c r="AE309" s="2"/>
      <c r="AF309" s="2"/>
      <c r="AG309" s="2"/>
    </row>
    <row r="310" customFormat="false" ht="15.75" hidden="false" customHeight="true" outlineLevel="0" collapsed="false">
      <c r="A310" s="2"/>
      <c r="B310" s="2"/>
      <c r="C310" s="70"/>
      <c r="D310" s="70"/>
      <c r="E310" s="70"/>
      <c r="F310" s="70"/>
      <c r="G310" s="158"/>
      <c r="H310" s="70"/>
      <c r="I310" s="70"/>
      <c r="J310" s="70"/>
      <c r="K310" s="70"/>
      <c r="L310" s="158"/>
      <c r="M310" s="2"/>
      <c r="N310" s="2"/>
      <c r="O310" s="238"/>
      <c r="P310" s="2"/>
      <c r="Q310" s="238"/>
      <c r="R310" s="2"/>
      <c r="S310" s="2"/>
      <c r="T310" s="2"/>
      <c r="U310" s="2"/>
      <c r="V310" s="2"/>
      <c r="W310" s="2"/>
      <c r="X310" s="2"/>
      <c r="Y310" s="2"/>
      <c r="Z310" s="2"/>
      <c r="AA310" s="2"/>
      <c r="AB310" s="2"/>
      <c r="AC310" s="2"/>
      <c r="AD310" s="2"/>
      <c r="AE310" s="2"/>
      <c r="AF310" s="2"/>
      <c r="AG310" s="2"/>
    </row>
    <row r="311" customFormat="false" ht="15.75" hidden="false" customHeight="true" outlineLevel="0" collapsed="false">
      <c r="A311" s="2"/>
      <c r="B311" s="2"/>
      <c r="C311" s="70"/>
      <c r="D311" s="70"/>
      <c r="E311" s="70"/>
      <c r="F311" s="70"/>
      <c r="G311" s="158"/>
      <c r="H311" s="70"/>
      <c r="I311" s="70"/>
      <c r="J311" s="70"/>
      <c r="K311" s="70"/>
      <c r="L311" s="158"/>
      <c r="M311" s="2"/>
      <c r="N311" s="2"/>
      <c r="O311" s="238"/>
      <c r="P311" s="2"/>
      <c r="Q311" s="238"/>
      <c r="R311" s="2"/>
      <c r="S311" s="2"/>
      <c r="T311" s="2"/>
      <c r="U311" s="2"/>
      <c r="V311" s="2"/>
      <c r="W311" s="2"/>
      <c r="X311" s="2"/>
      <c r="Y311" s="2"/>
      <c r="Z311" s="2"/>
      <c r="AA311" s="2"/>
      <c r="AB311" s="2"/>
      <c r="AC311" s="2"/>
      <c r="AD311" s="2"/>
      <c r="AE311" s="2"/>
      <c r="AF311" s="2"/>
      <c r="AG311" s="2"/>
    </row>
    <row r="312" customFormat="false" ht="15.75" hidden="false" customHeight="true" outlineLevel="0" collapsed="false">
      <c r="A312" s="2"/>
      <c r="B312" s="2"/>
      <c r="C312" s="70"/>
      <c r="D312" s="70"/>
      <c r="E312" s="70"/>
      <c r="F312" s="70"/>
      <c r="G312" s="158"/>
      <c r="H312" s="70"/>
      <c r="I312" s="70"/>
      <c r="J312" s="70"/>
      <c r="K312" s="70"/>
      <c r="L312" s="158"/>
      <c r="M312" s="2"/>
      <c r="N312" s="2"/>
      <c r="O312" s="238"/>
      <c r="P312" s="2"/>
      <c r="Q312" s="238"/>
      <c r="R312" s="2"/>
      <c r="S312" s="2"/>
      <c r="T312" s="2"/>
      <c r="U312" s="2"/>
      <c r="V312" s="2"/>
      <c r="W312" s="2"/>
      <c r="X312" s="2"/>
      <c r="Y312" s="2"/>
      <c r="Z312" s="2"/>
      <c r="AA312" s="2"/>
      <c r="AB312" s="2"/>
      <c r="AC312" s="2"/>
      <c r="AD312" s="2"/>
      <c r="AE312" s="2"/>
      <c r="AF312" s="2"/>
      <c r="AG312" s="2"/>
    </row>
    <row r="313" customFormat="false" ht="15.75" hidden="false" customHeight="true" outlineLevel="0" collapsed="false">
      <c r="A313" s="2"/>
      <c r="B313" s="2"/>
      <c r="C313" s="70"/>
      <c r="D313" s="70"/>
      <c r="E313" s="70"/>
      <c r="F313" s="70"/>
      <c r="G313" s="158"/>
      <c r="H313" s="70"/>
      <c r="I313" s="70"/>
      <c r="J313" s="70"/>
      <c r="K313" s="70"/>
      <c r="L313" s="158"/>
      <c r="M313" s="2"/>
      <c r="N313" s="2"/>
      <c r="O313" s="238"/>
      <c r="P313" s="2"/>
      <c r="Q313" s="238"/>
      <c r="R313" s="2"/>
      <c r="S313" s="2"/>
      <c r="T313" s="2"/>
      <c r="U313" s="2"/>
      <c r="V313" s="2"/>
      <c r="W313" s="2"/>
      <c r="X313" s="2"/>
      <c r="Y313" s="2"/>
      <c r="Z313" s="2"/>
      <c r="AA313" s="2"/>
      <c r="AB313" s="2"/>
      <c r="AC313" s="2"/>
      <c r="AD313" s="2"/>
      <c r="AE313" s="2"/>
      <c r="AF313" s="2"/>
      <c r="AG313" s="2"/>
    </row>
    <row r="314" customFormat="false" ht="15.75" hidden="false" customHeight="true" outlineLevel="0" collapsed="false">
      <c r="A314" s="2"/>
      <c r="B314" s="2"/>
      <c r="C314" s="70"/>
      <c r="D314" s="70"/>
      <c r="E314" s="70"/>
      <c r="F314" s="70"/>
      <c r="G314" s="158"/>
      <c r="H314" s="70"/>
      <c r="I314" s="70"/>
      <c r="J314" s="70"/>
      <c r="K314" s="70"/>
      <c r="L314" s="158"/>
      <c r="M314" s="2"/>
      <c r="N314" s="2"/>
      <c r="O314" s="238"/>
      <c r="P314" s="2"/>
      <c r="Q314" s="238"/>
      <c r="R314" s="2"/>
      <c r="S314" s="2"/>
      <c r="T314" s="2"/>
      <c r="U314" s="2"/>
      <c r="V314" s="2"/>
      <c r="W314" s="2"/>
      <c r="X314" s="2"/>
      <c r="Y314" s="2"/>
      <c r="Z314" s="2"/>
      <c r="AA314" s="2"/>
      <c r="AB314" s="2"/>
      <c r="AC314" s="2"/>
      <c r="AD314" s="2"/>
      <c r="AE314" s="2"/>
      <c r="AF314" s="2"/>
      <c r="AG314" s="2"/>
    </row>
    <row r="315" customFormat="false" ht="15.75" hidden="false" customHeight="true" outlineLevel="0" collapsed="false">
      <c r="A315" s="2"/>
      <c r="B315" s="2"/>
      <c r="C315" s="70"/>
      <c r="D315" s="70"/>
      <c r="E315" s="70"/>
      <c r="F315" s="70"/>
      <c r="G315" s="158"/>
      <c r="H315" s="70"/>
      <c r="I315" s="70"/>
      <c r="J315" s="70"/>
      <c r="K315" s="70"/>
      <c r="L315" s="158"/>
      <c r="M315" s="2"/>
      <c r="N315" s="2"/>
      <c r="O315" s="238"/>
      <c r="P315" s="2"/>
      <c r="Q315" s="238"/>
      <c r="R315" s="2"/>
      <c r="S315" s="2"/>
      <c r="T315" s="2"/>
      <c r="U315" s="2"/>
      <c r="V315" s="2"/>
      <c r="W315" s="2"/>
      <c r="X315" s="2"/>
      <c r="Y315" s="2"/>
      <c r="Z315" s="2"/>
      <c r="AA315" s="2"/>
      <c r="AB315" s="2"/>
      <c r="AC315" s="2"/>
      <c r="AD315" s="2"/>
      <c r="AE315" s="2"/>
      <c r="AF315" s="2"/>
      <c r="AG315" s="2"/>
    </row>
    <row r="316" customFormat="false" ht="15.75" hidden="false" customHeight="true" outlineLevel="0" collapsed="false">
      <c r="A316" s="2"/>
      <c r="B316" s="2"/>
      <c r="C316" s="70"/>
      <c r="D316" s="70"/>
      <c r="E316" s="70"/>
      <c r="F316" s="70"/>
      <c r="G316" s="158"/>
      <c r="H316" s="70"/>
      <c r="I316" s="70"/>
      <c r="J316" s="70"/>
      <c r="K316" s="70"/>
      <c r="L316" s="158"/>
      <c r="M316" s="2"/>
      <c r="N316" s="2"/>
      <c r="O316" s="238"/>
      <c r="P316" s="2"/>
      <c r="Q316" s="238"/>
      <c r="R316" s="2"/>
      <c r="S316" s="2"/>
      <c r="T316" s="2"/>
      <c r="U316" s="2"/>
      <c r="V316" s="2"/>
      <c r="W316" s="2"/>
      <c r="X316" s="2"/>
      <c r="Y316" s="2"/>
      <c r="Z316" s="2"/>
      <c r="AA316" s="2"/>
      <c r="AB316" s="2"/>
      <c r="AC316" s="2"/>
      <c r="AD316" s="2"/>
      <c r="AE316" s="2"/>
      <c r="AF316" s="2"/>
      <c r="AG316" s="2"/>
    </row>
    <row r="317" customFormat="false" ht="15.75" hidden="false" customHeight="true" outlineLevel="0" collapsed="false">
      <c r="A317" s="2"/>
      <c r="B317" s="2"/>
      <c r="C317" s="70"/>
      <c r="D317" s="70"/>
      <c r="E317" s="70"/>
      <c r="F317" s="70"/>
      <c r="G317" s="158"/>
      <c r="H317" s="70"/>
      <c r="I317" s="70"/>
      <c r="J317" s="70"/>
      <c r="K317" s="70"/>
      <c r="L317" s="158"/>
      <c r="M317" s="2"/>
      <c r="N317" s="2"/>
      <c r="O317" s="238"/>
      <c r="P317" s="2"/>
      <c r="Q317" s="238"/>
      <c r="R317" s="2"/>
      <c r="S317" s="2"/>
      <c r="T317" s="2"/>
      <c r="U317" s="2"/>
      <c r="V317" s="2"/>
      <c r="W317" s="2"/>
      <c r="X317" s="2"/>
      <c r="Y317" s="2"/>
      <c r="Z317" s="2"/>
      <c r="AA317" s="2"/>
      <c r="AB317" s="2"/>
      <c r="AC317" s="2"/>
      <c r="AD317" s="2"/>
      <c r="AE317" s="2"/>
      <c r="AF317" s="2"/>
      <c r="AG317" s="2"/>
    </row>
    <row r="318" customFormat="false" ht="15.75" hidden="false" customHeight="true" outlineLevel="0" collapsed="false">
      <c r="A318" s="2"/>
      <c r="B318" s="2"/>
      <c r="C318" s="70"/>
      <c r="D318" s="70"/>
      <c r="E318" s="70"/>
      <c r="F318" s="70"/>
      <c r="G318" s="158"/>
      <c r="H318" s="70"/>
      <c r="I318" s="70"/>
      <c r="J318" s="70"/>
      <c r="K318" s="70"/>
      <c r="L318" s="158"/>
      <c r="M318" s="2"/>
      <c r="N318" s="2"/>
      <c r="O318" s="238"/>
      <c r="P318" s="2"/>
      <c r="Q318" s="238"/>
      <c r="R318" s="2"/>
      <c r="S318" s="2"/>
      <c r="T318" s="2"/>
      <c r="U318" s="2"/>
      <c r="V318" s="2"/>
      <c r="W318" s="2"/>
      <c r="X318" s="2"/>
      <c r="Y318" s="2"/>
      <c r="Z318" s="2"/>
      <c r="AA318" s="2"/>
      <c r="AB318" s="2"/>
      <c r="AC318" s="2"/>
      <c r="AD318" s="2"/>
      <c r="AE318" s="2"/>
      <c r="AF318" s="2"/>
      <c r="AG318" s="2"/>
    </row>
    <row r="319" customFormat="false" ht="15.75" hidden="false" customHeight="true" outlineLevel="0" collapsed="false">
      <c r="A319" s="2"/>
      <c r="B319" s="2"/>
      <c r="C319" s="70"/>
      <c r="D319" s="70"/>
      <c r="E319" s="70"/>
      <c r="F319" s="70"/>
      <c r="G319" s="158"/>
      <c r="H319" s="70"/>
      <c r="I319" s="70"/>
      <c r="J319" s="70"/>
      <c r="K319" s="70"/>
      <c r="L319" s="158"/>
      <c r="M319" s="2"/>
      <c r="N319" s="2"/>
      <c r="O319" s="238"/>
      <c r="P319" s="2"/>
      <c r="Q319" s="238"/>
      <c r="R319" s="2"/>
      <c r="S319" s="2"/>
      <c r="T319" s="2"/>
      <c r="U319" s="2"/>
      <c r="V319" s="2"/>
      <c r="W319" s="2"/>
      <c r="X319" s="2"/>
      <c r="Y319" s="2"/>
      <c r="Z319" s="2"/>
      <c r="AA319" s="2"/>
      <c r="AB319" s="2"/>
      <c r="AC319" s="2"/>
      <c r="AD319" s="2"/>
      <c r="AE319" s="2"/>
      <c r="AF319" s="2"/>
      <c r="AG319" s="2"/>
    </row>
    <row r="320" customFormat="false" ht="15.75" hidden="false" customHeight="true" outlineLevel="0" collapsed="false">
      <c r="A320" s="2"/>
      <c r="B320" s="2"/>
      <c r="C320" s="70"/>
      <c r="D320" s="70"/>
      <c r="E320" s="70"/>
      <c r="F320" s="70"/>
      <c r="G320" s="158"/>
      <c r="H320" s="70"/>
      <c r="I320" s="70"/>
      <c r="J320" s="70"/>
      <c r="K320" s="70"/>
      <c r="L320" s="158"/>
      <c r="M320" s="2"/>
      <c r="N320" s="2"/>
      <c r="O320" s="238"/>
      <c r="P320" s="2"/>
      <c r="Q320" s="238"/>
      <c r="R320" s="2"/>
      <c r="S320" s="2"/>
      <c r="T320" s="2"/>
      <c r="U320" s="2"/>
      <c r="V320" s="2"/>
      <c r="W320" s="2"/>
      <c r="X320" s="2"/>
      <c r="Y320" s="2"/>
      <c r="Z320" s="2"/>
      <c r="AA320" s="2"/>
      <c r="AB320" s="2"/>
      <c r="AC320" s="2"/>
      <c r="AD320" s="2"/>
      <c r="AE320" s="2"/>
      <c r="AF320" s="2"/>
      <c r="AG320" s="2"/>
    </row>
    <row r="321" customFormat="false" ht="15.75" hidden="false" customHeight="true" outlineLevel="0" collapsed="false">
      <c r="A321" s="2"/>
      <c r="B321" s="2"/>
      <c r="C321" s="70"/>
      <c r="D321" s="70"/>
      <c r="E321" s="70"/>
      <c r="F321" s="70"/>
      <c r="G321" s="158"/>
      <c r="H321" s="70"/>
      <c r="I321" s="70"/>
      <c r="J321" s="70"/>
      <c r="K321" s="70"/>
      <c r="L321" s="158"/>
      <c r="M321" s="2"/>
      <c r="N321" s="2"/>
      <c r="O321" s="238"/>
      <c r="P321" s="2"/>
      <c r="Q321" s="238"/>
      <c r="R321" s="2"/>
      <c r="S321" s="2"/>
      <c r="T321" s="2"/>
      <c r="U321" s="2"/>
      <c r="V321" s="2"/>
      <c r="W321" s="2"/>
      <c r="X321" s="2"/>
      <c r="Y321" s="2"/>
      <c r="Z321" s="2"/>
      <c r="AA321" s="2"/>
      <c r="AB321" s="2"/>
      <c r="AC321" s="2"/>
      <c r="AD321" s="2"/>
      <c r="AE321" s="2"/>
      <c r="AF321" s="2"/>
      <c r="AG321" s="2"/>
    </row>
    <row r="322" customFormat="false" ht="15.75" hidden="false" customHeight="true" outlineLevel="0" collapsed="false">
      <c r="A322" s="2"/>
      <c r="B322" s="2"/>
      <c r="C322" s="70"/>
      <c r="D322" s="70"/>
      <c r="E322" s="70"/>
      <c r="F322" s="70"/>
      <c r="G322" s="158"/>
      <c r="H322" s="70"/>
      <c r="I322" s="70"/>
      <c r="J322" s="70"/>
      <c r="K322" s="70"/>
      <c r="L322" s="158"/>
      <c r="M322" s="2"/>
      <c r="N322" s="2"/>
      <c r="O322" s="238"/>
      <c r="P322" s="2"/>
      <c r="Q322" s="238"/>
      <c r="R322" s="2"/>
      <c r="S322" s="2"/>
      <c r="T322" s="2"/>
      <c r="U322" s="2"/>
      <c r="V322" s="2"/>
      <c r="W322" s="2"/>
      <c r="X322" s="2"/>
      <c r="Y322" s="2"/>
      <c r="Z322" s="2"/>
      <c r="AA322" s="2"/>
      <c r="AB322" s="2"/>
      <c r="AC322" s="2"/>
      <c r="AD322" s="2"/>
      <c r="AE322" s="2"/>
      <c r="AF322" s="2"/>
      <c r="AG322" s="2"/>
    </row>
    <row r="323" customFormat="false" ht="15.75" hidden="false" customHeight="true" outlineLevel="0" collapsed="false">
      <c r="A323" s="2"/>
      <c r="B323" s="2"/>
      <c r="C323" s="70"/>
      <c r="D323" s="70"/>
      <c r="E323" s="70"/>
      <c r="F323" s="70"/>
      <c r="G323" s="158"/>
      <c r="H323" s="70"/>
      <c r="I323" s="70"/>
      <c r="J323" s="70"/>
      <c r="K323" s="70"/>
      <c r="L323" s="158"/>
      <c r="M323" s="2"/>
      <c r="N323" s="2"/>
      <c r="O323" s="238"/>
      <c r="P323" s="2"/>
      <c r="Q323" s="238"/>
      <c r="R323" s="2"/>
      <c r="S323" s="2"/>
      <c r="T323" s="2"/>
      <c r="U323" s="2"/>
      <c r="V323" s="2"/>
      <c r="W323" s="2"/>
      <c r="X323" s="2"/>
      <c r="Y323" s="2"/>
      <c r="Z323" s="2"/>
      <c r="AA323" s="2"/>
      <c r="AB323" s="2"/>
      <c r="AC323" s="2"/>
      <c r="AD323" s="2"/>
      <c r="AE323" s="2"/>
      <c r="AF323" s="2"/>
      <c r="AG323" s="2"/>
    </row>
    <row r="324" customFormat="false" ht="15.75" hidden="false" customHeight="true" outlineLevel="0" collapsed="false">
      <c r="A324" s="2"/>
      <c r="B324" s="2"/>
      <c r="C324" s="70"/>
      <c r="D324" s="70"/>
      <c r="E324" s="70"/>
      <c r="F324" s="70"/>
      <c r="G324" s="158"/>
      <c r="H324" s="70"/>
      <c r="I324" s="70"/>
      <c r="J324" s="70"/>
      <c r="K324" s="70"/>
      <c r="L324" s="158"/>
      <c r="M324" s="2"/>
      <c r="N324" s="2"/>
      <c r="O324" s="238"/>
      <c r="P324" s="2"/>
      <c r="Q324" s="238"/>
      <c r="R324" s="2"/>
      <c r="S324" s="2"/>
      <c r="T324" s="2"/>
      <c r="U324" s="2"/>
      <c r="V324" s="2"/>
      <c r="W324" s="2"/>
      <c r="X324" s="2"/>
      <c r="Y324" s="2"/>
      <c r="Z324" s="2"/>
      <c r="AA324" s="2"/>
      <c r="AB324" s="2"/>
      <c r="AC324" s="2"/>
      <c r="AD324" s="2"/>
      <c r="AE324" s="2"/>
      <c r="AF324" s="2"/>
      <c r="AG324" s="2"/>
    </row>
    <row r="325" customFormat="false" ht="15.75" hidden="false" customHeight="true" outlineLevel="0" collapsed="false">
      <c r="A325" s="2"/>
      <c r="B325" s="2"/>
      <c r="C325" s="70"/>
      <c r="D325" s="70"/>
      <c r="E325" s="70"/>
      <c r="F325" s="70"/>
      <c r="G325" s="158"/>
      <c r="H325" s="70"/>
      <c r="I325" s="70"/>
      <c r="J325" s="70"/>
      <c r="K325" s="70"/>
      <c r="L325" s="158"/>
      <c r="M325" s="2"/>
      <c r="N325" s="2"/>
      <c r="O325" s="238"/>
      <c r="P325" s="2"/>
      <c r="Q325" s="238"/>
      <c r="R325" s="2"/>
      <c r="S325" s="2"/>
      <c r="T325" s="2"/>
      <c r="U325" s="2"/>
      <c r="V325" s="2"/>
      <c r="W325" s="2"/>
      <c r="X325" s="2"/>
      <c r="Y325" s="2"/>
      <c r="Z325" s="2"/>
      <c r="AA325" s="2"/>
      <c r="AB325" s="2"/>
      <c r="AC325" s="2"/>
      <c r="AD325" s="2"/>
      <c r="AE325" s="2"/>
      <c r="AF325" s="2"/>
      <c r="AG325" s="2"/>
    </row>
    <row r="326" customFormat="false" ht="15.75" hidden="false" customHeight="true" outlineLevel="0" collapsed="false">
      <c r="A326" s="2"/>
      <c r="B326" s="2"/>
      <c r="C326" s="70"/>
      <c r="D326" s="70"/>
      <c r="E326" s="70"/>
      <c r="F326" s="70"/>
      <c r="G326" s="158"/>
      <c r="H326" s="70"/>
      <c r="I326" s="70"/>
      <c r="J326" s="70"/>
      <c r="K326" s="70"/>
      <c r="L326" s="158"/>
      <c r="M326" s="2"/>
      <c r="N326" s="2"/>
      <c r="O326" s="238"/>
      <c r="P326" s="2"/>
      <c r="Q326" s="238"/>
      <c r="R326" s="2"/>
      <c r="S326" s="2"/>
      <c r="T326" s="2"/>
      <c r="U326" s="2"/>
      <c r="V326" s="2"/>
      <c r="W326" s="2"/>
      <c r="X326" s="2"/>
      <c r="Y326" s="2"/>
      <c r="Z326" s="2"/>
      <c r="AA326" s="2"/>
      <c r="AB326" s="2"/>
      <c r="AC326" s="2"/>
      <c r="AD326" s="2"/>
      <c r="AE326" s="2"/>
      <c r="AF326" s="2"/>
      <c r="AG326" s="2"/>
    </row>
    <row r="327" customFormat="false" ht="15.75" hidden="false" customHeight="true" outlineLevel="0" collapsed="false">
      <c r="A327" s="2"/>
      <c r="B327" s="2"/>
      <c r="C327" s="70"/>
      <c r="D327" s="70"/>
      <c r="E327" s="70"/>
      <c r="F327" s="70"/>
      <c r="G327" s="158"/>
      <c r="H327" s="70"/>
      <c r="I327" s="70"/>
      <c r="J327" s="70"/>
      <c r="K327" s="70"/>
      <c r="L327" s="158"/>
      <c r="M327" s="2"/>
      <c r="N327" s="2"/>
      <c r="O327" s="238"/>
      <c r="P327" s="2"/>
      <c r="Q327" s="238"/>
      <c r="R327" s="2"/>
      <c r="S327" s="2"/>
      <c r="T327" s="2"/>
      <c r="U327" s="2"/>
      <c r="V327" s="2"/>
      <c r="W327" s="2"/>
      <c r="X327" s="2"/>
      <c r="Y327" s="2"/>
      <c r="Z327" s="2"/>
      <c r="AA327" s="2"/>
      <c r="AB327" s="2"/>
      <c r="AC327" s="2"/>
      <c r="AD327" s="2"/>
      <c r="AE327" s="2"/>
      <c r="AF327" s="2"/>
      <c r="AG327" s="2"/>
    </row>
    <row r="328" customFormat="false" ht="15.75" hidden="false" customHeight="true" outlineLevel="0" collapsed="false">
      <c r="A328" s="2"/>
      <c r="B328" s="2"/>
      <c r="C328" s="70"/>
      <c r="D328" s="70"/>
      <c r="E328" s="70"/>
      <c r="F328" s="70"/>
      <c r="G328" s="158"/>
      <c r="H328" s="70"/>
      <c r="I328" s="70"/>
      <c r="J328" s="70"/>
      <c r="K328" s="70"/>
      <c r="L328" s="158"/>
      <c r="M328" s="2"/>
      <c r="N328" s="2"/>
      <c r="O328" s="238"/>
      <c r="P328" s="2"/>
      <c r="Q328" s="238"/>
      <c r="R328" s="2"/>
      <c r="S328" s="2"/>
      <c r="T328" s="2"/>
      <c r="U328" s="2"/>
      <c r="V328" s="2"/>
      <c r="W328" s="2"/>
      <c r="X328" s="2"/>
      <c r="Y328" s="2"/>
      <c r="Z328" s="2"/>
      <c r="AA328" s="2"/>
      <c r="AB328" s="2"/>
      <c r="AC328" s="2"/>
      <c r="AD328" s="2"/>
      <c r="AE328" s="2"/>
      <c r="AF328" s="2"/>
      <c r="AG328" s="2"/>
    </row>
    <row r="329" customFormat="false" ht="15.75" hidden="false" customHeight="true" outlineLevel="0" collapsed="false">
      <c r="A329" s="2"/>
      <c r="B329" s="2"/>
      <c r="C329" s="70"/>
      <c r="D329" s="70"/>
      <c r="E329" s="70"/>
      <c r="F329" s="70"/>
      <c r="G329" s="158"/>
      <c r="H329" s="70"/>
      <c r="I329" s="70"/>
      <c r="J329" s="70"/>
      <c r="K329" s="70"/>
      <c r="L329" s="158"/>
      <c r="M329" s="2"/>
      <c r="N329" s="2"/>
      <c r="O329" s="238"/>
      <c r="P329" s="2"/>
      <c r="Q329" s="238"/>
      <c r="R329" s="2"/>
      <c r="S329" s="2"/>
      <c r="T329" s="2"/>
      <c r="U329" s="2"/>
      <c r="V329" s="2"/>
      <c r="W329" s="2"/>
      <c r="X329" s="2"/>
      <c r="Y329" s="2"/>
      <c r="Z329" s="2"/>
      <c r="AA329" s="2"/>
      <c r="AB329" s="2"/>
      <c r="AC329" s="2"/>
      <c r="AD329" s="2"/>
      <c r="AE329" s="2"/>
      <c r="AF329" s="2"/>
      <c r="AG329" s="2"/>
    </row>
    <row r="330" customFormat="false" ht="15.75" hidden="false" customHeight="true" outlineLevel="0" collapsed="false">
      <c r="A330" s="2"/>
      <c r="B330" s="2"/>
      <c r="C330" s="70"/>
      <c r="D330" s="70"/>
      <c r="E330" s="70"/>
      <c r="F330" s="70"/>
      <c r="G330" s="158"/>
      <c r="H330" s="70"/>
      <c r="I330" s="70"/>
      <c r="J330" s="70"/>
      <c r="K330" s="70"/>
      <c r="L330" s="158"/>
      <c r="M330" s="2"/>
      <c r="N330" s="2"/>
      <c r="O330" s="238"/>
      <c r="P330" s="2"/>
      <c r="Q330" s="238"/>
      <c r="R330" s="2"/>
      <c r="S330" s="2"/>
      <c r="T330" s="2"/>
      <c r="U330" s="2"/>
      <c r="V330" s="2"/>
      <c r="W330" s="2"/>
      <c r="X330" s="2"/>
      <c r="Y330" s="2"/>
      <c r="Z330" s="2"/>
      <c r="AA330" s="2"/>
      <c r="AB330" s="2"/>
      <c r="AC330" s="2"/>
      <c r="AD330" s="2"/>
      <c r="AE330" s="2"/>
      <c r="AF330" s="2"/>
      <c r="AG330" s="2"/>
    </row>
    <row r="331" customFormat="false" ht="15.75" hidden="false" customHeight="true" outlineLevel="0" collapsed="false">
      <c r="A331" s="2"/>
      <c r="B331" s="2"/>
      <c r="C331" s="70"/>
      <c r="D331" s="70"/>
      <c r="E331" s="70"/>
      <c r="F331" s="70"/>
      <c r="G331" s="158"/>
      <c r="H331" s="70"/>
      <c r="I331" s="70"/>
      <c r="J331" s="70"/>
      <c r="K331" s="70"/>
      <c r="L331" s="158"/>
      <c r="M331" s="2"/>
      <c r="N331" s="2"/>
      <c r="O331" s="238"/>
      <c r="P331" s="2"/>
      <c r="Q331" s="238"/>
      <c r="R331" s="2"/>
      <c r="S331" s="2"/>
      <c r="T331" s="2"/>
      <c r="U331" s="2"/>
      <c r="V331" s="2"/>
      <c r="W331" s="2"/>
      <c r="X331" s="2"/>
      <c r="Y331" s="2"/>
      <c r="Z331" s="2"/>
      <c r="AA331" s="2"/>
      <c r="AB331" s="2"/>
      <c r="AC331" s="2"/>
      <c r="AD331" s="2"/>
      <c r="AE331" s="2"/>
      <c r="AF331" s="2"/>
      <c r="AG331" s="2"/>
    </row>
    <row r="332" customFormat="false" ht="15.75" hidden="false" customHeight="true" outlineLevel="0" collapsed="false">
      <c r="A332" s="2"/>
      <c r="B332" s="2"/>
      <c r="C332" s="70"/>
      <c r="D332" s="70"/>
      <c r="E332" s="70"/>
      <c r="F332" s="70"/>
      <c r="G332" s="158"/>
      <c r="H332" s="70"/>
      <c r="I332" s="70"/>
      <c r="J332" s="70"/>
      <c r="K332" s="70"/>
      <c r="L332" s="158"/>
      <c r="M332" s="2"/>
      <c r="N332" s="2"/>
      <c r="O332" s="238"/>
      <c r="P332" s="2"/>
      <c r="Q332" s="238"/>
      <c r="R332" s="2"/>
      <c r="S332" s="2"/>
      <c r="T332" s="2"/>
      <c r="U332" s="2"/>
      <c r="V332" s="2"/>
      <c r="W332" s="2"/>
      <c r="X332" s="2"/>
      <c r="Y332" s="2"/>
      <c r="Z332" s="2"/>
      <c r="AA332" s="2"/>
      <c r="AB332" s="2"/>
      <c r="AC332" s="2"/>
      <c r="AD332" s="2"/>
      <c r="AE332" s="2"/>
      <c r="AF332" s="2"/>
      <c r="AG332" s="2"/>
    </row>
    <row r="333" customFormat="false" ht="15.75" hidden="false" customHeight="true" outlineLevel="0" collapsed="false">
      <c r="A333" s="2"/>
      <c r="B333" s="2"/>
      <c r="C333" s="70"/>
      <c r="D333" s="70"/>
      <c r="E333" s="70"/>
      <c r="F333" s="70"/>
      <c r="G333" s="158"/>
      <c r="H333" s="70"/>
      <c r="I333" s="70"/>
      <c r="J333" s="70"/>
      <c r="K333" s="70"/>
      <c r="L333" s="158"/>
      <c r="M333" s="2"/>
      <c r="N333" s="2"/>
      <c r="O333" s="238"/>
      <c r="P333" s="2"/>
      <c r="Q333" s="238"/>
      <c r="R333" s="2"/>
      <c r="S333" s="2"/>
      <c r="T333" s="2"/>
      <c r="U333" s="2"/>
      <c r="V333" s="2"/>
      <c r="W333" s="2"/>
      <c r="X333" s="2"/>
      <c r="Y333" s="2"/>
      <c r="Z333" s="2"/>
      <c r="AA333" s="2"/>
      <c r="AB333" s="2"/>
      <c r="AC333" s="2"/>
      <c r="AD333" s="2"/>
      <c r="AE333" s="2"/>
      <c r="AF333" s="2"/>
      <c r="AG333" s="2"/>
    </row>
    <row r="334" customFormat="false" ht="15.75" hidden="false" customHeight="true" outlineLevel="0" collapsed="false">
      <c r="A334" s="2"/>
      <c r="B334" s="2"/>
      <c r="C334" s="70"/>
      <c r="D334" s="70"/>
      <c r="E334" s="70"/>
      <c r="F334" s="70"/>
      <c r="G334" s="158"/>
      <c r="H334" s="70"/>
      <c r="I334" s="70"/>
      <c r="J334" s="70"/>
      <c r="K334" s="70"/>
      <c r="L334" s="158"/>
      <c r="M334" s="2"/>
      <c r="N334" s="2"/>
      <c r="O334" s="238"/>
      <c r="P334" s="2"/>
      <c r="Q334" s="238"/>
      <c r="R334" s="2"/>
      <c r="S334" s="2"/>
      <c r="T334" s="2"/>
      <c r="U334" s="2"/>
      <c r="V334" s="2"/>
      <c r="W334" s="2"/>
      <c r="X334" s="2"/>
      <c r="Y334" s="2"/>
      <c r="Z334" s="2"/>
      <c r="AA334" s="2"/>
      <c r="AB334" s="2"/>
      <c r="AC334" s="2"/>
      <c r="AD334" s="2"/>
      <c r="AE334" s="2"/>
      <c r="AF334" s="2"/>
      <c r="AG334" s="2"/>
    </row>
    <row r="335" customFormat="false" ht="15.75" hidden="false" customHeight="true" outlineLevel="0" collapsed="false">
      <c r="A335" s="2"/>
      <c r="B335" s="2"/>
      <c r="C335" s="70"/>
      <c r="D335" s="70"/>
      <c r="E335" s="70"/>
      <c r="F335" s="70"/>
      <c r="G335" s="158"/>
      <c r="H335" s="70"/>
      <c r="I335" s="70"/>
      <c r="J335" s="70"/>
      <c r="K335" s="70"/>
      <c r="L335" s="158"/>
      <c r="M335" s="2"/>
      <c r="N335" s="2"/>
      <c r="O335" s="238"/>
      <c r="P335" s="2"/>
      <c r="Q335" s="238"/>
      <c r="R335" s="2"/>
      <c r="S335" s="2"/>
      <c r="T335" s="2"/>
      <c r="U335" s="2"/>
      <c r="V335" s="2"/>
      <c r="W335" s="2"/>
      <c r="X335" s="2"/>
      <c r="Y335" s="2"/>
      <c r="Z335" s="2"/>
      <c r="AA335" s="2"/>
      <c r="AB335" s="2"/>
      <c r="AC335" s="2"/>
      <c r="AD335" s="2"/>
      <c r="AE335" s="2"/>
      <c r="AF335" s="2"/>
      <c r="AG335" s="2"/>
    </row>
    <row r="336" customFormat="false" ht="15.75" hidden="false" customHeight="true" outlineLevel="0" collapsed="false">
      <c r="A336" s="2"/>
      <c r="B336" s="2"/>
      <c r="C336" s="70"/>
      <c r="D336" s="70"/>
      <c r="E336" s="70"/>
      <c r="F336" s="70"/>
      <c r="G336" s="158"/>
      <c r="H336" s="70"/>
      <c r="I336" s="70"/>
      <c r="J336" s="70"/>
      <c r="K336" s="70"/>
      <c r="L336" s="158"/>
      <c r="M336" s="2"/>
      <c r="N336" s="2"/>
      <c r="O336" s="238"/>
      <c r="P336" s="2"/>
      <c r="Q336" s="238"/>
      <c r="R336" s="2"/>
      <c r="S336" s="2"/>
      <c r="T336" s="2"/>
      <c r="U336" s="2"/>
      <c r="V336" s="2"/>
      <c r="W336" s="2"/>
      <c r="X336" s="2"/>
      <c r="Y336" s="2"/>
      <c r="Z336" s="2"/>
      <c r="AA336" s="2"/>
      <c r="AB336" s="2"/>
      <c r="AC336" s="2"/>
      <c r="AD336" s="2"/>
      <c r="AE336" s="2"/>
      <c r="AF336" s="2"/>
      <c r="AG336" s="2"/>
    </row>
    <row r="337" customFormat="false" ht="15.75" hidden="false" customHeight="true" outlineLevel="0" collapsed="false">
      <c r="A337" s="2"/>
      <c r="B337" s="2"/>
      <c r="C337" s="70"/>
      <c r="D337" s="70"/>
      <c r="E337" s="70"/>
      <c r="F337" s="70"/>
      <c r="G337" s="158"/>
      <c r="H337" s="70"/>
      <c r="I337" s="70"/>
      <c r="J337" s="70"/>
      <c r="K337" s="70"/>
      <c r="L337" s="158"/>
      <c r="M337" s="2"/>
      <c r="N337" s="2"/>
      <c r="O337" s="238"/>
      <c r="P337" s="2"/>
      <c r="Q337" s="238"/>
      <c r="R337" s="2"/>
      <c r="S337" s="2"/>
      <c r="T337" s="2"/>
      <c r="U337" s="2"/>
      <c r="V337" s="2"/>
      <c r="W337" s="2"/>
      <c r="X337" s="2"/>
      <c r="Y337" s="2"/>
      <c r="Z337" s="2"/>
      <c r="AA337" s="2"/>
      <c r="AB337" s="2"/>
      <c r="AC337" s="2"/>
      <c r="AD337" s="2"/>
      <c r="AE337" s="2"/>
      <c r="AF337" s="2"/>
      <c r="AG337" s="2"/>
    </row>
    <row r="338" customFormat="false" ht="15.75" hidden="false" customHeight="true" outlineLevel="0" collapsed="false">
      <c r="A338" s="2"/>
      <c r="B338" s="2"/>
      <c r="C338" s="70"/>
      <c r="D338" s="70"/>
      <c r="E338" s="70"/>
      <c r="F338" s="70"/>
      <c r="G338" s="158"/>
      <c r="H338" s="70"/>
      <c r="I338" s="70"/>
      <c r="J338" s="70"/>
      <c r="K338" s="70"/>
      <c r="L338" s="158"/>
      <c r="M338" s="2"/>
      <c r="N338" s="2"/>
      <c r="O338" s="238"/>
      <c r="P338" s="2"/>
      <c r="Q338" s="238"/>
      <c r="R338" s="2"/>
      <c r="S338" s="2"/>
      <c r="T338" s="2"/>
      <c r="U338" s="2"/>
      <c r="V338" s="2"/>
      <c r="W338" s="2"/>
      <c r="X338" s="2"/>
      <c r="Y338" s="2"/>
      <c r="Z338" s="2"/>
      <c r="AA338" s="2"/>
      <c r="AB338" s="2"/>
      <c r="AC338" s="2"/>
      <c r="AD338" s="2"/>
      <c r="AE338" s="2"/>
      <c r="AF338" s="2"/>
      <c r="AG338" s="2"/>
    </row>
    <row r="339" customFormat="false" ht="15.75" hidden="false" customHeight="true" outlineLevel="0" collapsed="false">
      <c r="A339" s="2"/>
      <c r="B339" s="2"/>
      <c r="C339" s="70"/>
      <c r="D339" s="70"/>
      <c r="E339" s="70"/>
      <c r="F339" s="70"/>
      <c r="G339" s="158"/>
      <c r="H339" s="70"/>
      <c r="I339" s="70"/>
      <c r="J339" s="70"/>
      <c r="K339" s="70"/>
      <c r="L339" s="158"/>
      <c r="M339" s="2"/>
      <c r="N339" s="2"/>
      <c r="O339" s="238"/>
      <c r="P339" s="2"/>
      <c r="Q339" s="238"/>
      <c r="R339" s="2"/>
      <c r="S339" s="2"/>
      <c r="T339" s="2"/>
      <c r="U339" s="2"/>
      <c r="V339" s="2"/>
      <c r="W339" s="2"/>
      <c r="X339" s="2"/>
      <c r="Y339" s="2"/>
      <c r="Z339" s="2"/>
      <c r="AA339" s="2"/>
      <c r="AB339" s="2"/>
      <c r="AC339" s="2"/>
      <c r="AD339" s="2"/>
      <c r="AE339" s="2"/>
      <c r="AF339" s="2"/>
      <c r="AG339" s="2"/>
    </row>
    <row r="340" customFormat="false" ht="15.75" hidden="false" customHeight="true" outlineLevel="0" collapsed="false">
      <c r="A340" s="2"/>
      <c r="B340" s="2"/>
      <c r="C340" s="70"/>
      <c r="D340" s="70"/>
      <c r="E340" s="70"/>
      <c r="F340" s="70"/>
      <c r="G340" s="158"/>
      <c r="H340" s="70"/>
      <c r="I340" s="70"/>
      <c r="J340" s="70"/>
      <c r="K340" s="70"/>
      <c r="L340" s="158"/>
      <c r="M340" s="2"/>
      <c r="N340" s="2"/>
      <c r="O340" s="238"/>
      <c r="P340" s="2"/>
      <c r="Q340" s="238"/>
      <c r="R340" s="2"/>
      <c r="S340" s="2"/>
      <c r="T340" s="2"/>
      <c r="U340" s="2"/>
      <c r="V340" s="2"/>
      <c r="W340" s="2"/>
      <c r="X340" s="2"/>
      <c r="Y340" s="2"/>
      <c r="Z340" s="2"/>
      <c r="AA340" s="2"/>
      <c r="AB340" s="2"/>
      <c r="AC340" s="2"/>
      <c r="AD340" s="2"/>
      <c r="AE340" s="2"/>
      <c r="AF340" s="2"/>
      <c r="AG340" s="2"/>
    </row>
    <row r="341" customFormat="false" ht="15.75" hidden="false" customHeight="true" outlineLevel="0" collapsed="false">
      <c r="A341" s="2"/>
      <c r="B341" s="2"/>
      <c r="C341" s="70"/>
      <c r="D341" s="70"/>
      <c r="E341" s="70"/>
      <c r="F341" s="70"/>
      <c r="G341" s="158"/>
      <c r="H341" s="70"/>
      <c r="I341" s="70"/>
      <c r="J341" s="70"/>
      <c r="K341" s="70"/>
      <c r="L341" s="158"/>
      <c r="M341" s="2"/>
      <c r="N341" s="2"/>
      <c r="O341" s="238"/>
      <c r="P341" s="2"/>
      <c r="Q341" s="238"/>
      <c r="R341" s="2"/>
      <c r="S341" s="2"/>
      <c r="T341" s="2"/>
      <c r="U341" s="2"/>
      <c r="V341" s="2"/>
      <c r="W341" s="2"/>
      <c r="X341" s="2"/>
      <c r="Y341" s="2"/>
      <c r="Z341" s="2"/>
      <c r="AA341" s="2"/>
      <c r="AB341" s="2"/>
      <c r="AC341" s="2"/>
      <c r="AD341" s="2"/>
      <c r="AE341" s="2"/>
      <c r="AF341" s="2"/>
      <c r="AG341" s="2"/>
    </row>
    <row r="342" customFormat="false" ht="15.75" hidden="false" customHeight="true" outlineLevel="0" collapsed="false">
      <c r="A342" s="2"/>
      <c r="B342" s="2"/>
      <c r="C342" s="70"/>
      <c r="D342" s="70"/>
      <c r="E342" s="70"/>
      <c r="F342" s="70"/>
      <c r="G342" s="158"/>
      <c r="H342" s="70"/>
      <c r="I342" s="70"/>
      <c r="J342" s="70"/>
      <c r="K342" s="70"/>
      <c r="L342" s="158"/>
      <c r="M342" s="2"/>
      <c r="N342" s="2"/>
      <c r="O342" s="238"/>
      <c r="P342" s="2"/>
      <c r="Q342" s="238"/>
      <c r="R342" s="2"/>
      <c r="S342" s="2"/>
      <c r="T342" s="2"/>
      <c r="U342" s="2"/>
      <c r="V342" s="2"/>
      <c r="W342" s="2"/>
      <c r="X342" s="2"/>
      <c r="Y342" s="2"/>
      <c r="Z342" s="2"/>
      <c r="AA342" s="2"/>
      <c r="AB342" s="2"/>
      <c r="AC342" s="2"/>
      <c r="AD342" s="2"/>
      <c r="AE342" s="2"/>
      <c r="AF342" s="2"/>
      <c r="AG342" s="2"/>
    </row>
    <row r="343" customFormat="false" ht="15.75" hidden="false" customHeight="true" outlineLevel="0" collapsed="false">
      <c r="A343" s="2"/>
      <c r="B343" s="2"/>
      <c r="C343" s="70"/>
      <c r="D343" s="70"/>
      <c r="E343" s="70"/>
      <c r="F343" s="70"/>
      <c r="G343" s="158"/>
      <c r="H343" s="70"/>
      <c r="I343" s="70"/>
      <c r="J343" s="70"/>
      <c r="K343" s="70"/>
      <c r="L343" s="158"/>
      <c r="M343" s="2"/>
      <c r="N343" s="2"/>
      <c r="O343" s="238"/>
      <c r="P343" s="2"/>
      <c r="Q343" s="238"/>
      <c r="R343" s="2"/>
      <c r="S343" s="2"/>
      <c r="T343" s="2"/>
      <c r="U343" s="2"/>
      <c r="V343" s="2"/>
      <c r="W343" s="2"/>
      <c r="X343" s="2"/>
      <c r="Y343" s="2"/>
      <c r="Z343" s="2"/>
      <c r="AA343" s="2"/>
      <c r="AB343" s="2"/>
      <c r="AC343" s="2"/>
      <c r="AD343" s="2"/>
      <c r="AE343" s="2"/>
      <c r="AF343" s="2"/>
      <c r="AG343" s="2"/>
    </row>
    <row r="344" customFormat="false" ht="15.75" hidden="false" customHeight="true" outlineLevel="0" collapsed="false">
      <c r="A344" s="2"/>
      <c r="B344" s="2"/>
      <c r="C344" s="70"/>
      <c r="D344" s="70"/>
      <c r="E344" s="70"/>
      <c r="F344" s="70"/>
      <c r="G344" s="158"/>
      <c r="H344" s="70"/>
      <c r="I344" s="70"/>
      <c r="J344" s="70"/>
      <c r="K344" s="70"/>
      <c r="L344" s="158"/>
      <c r="M344" s="2"/>
      <c r="N344" s="2"/>
      <c r="O344" s="238"/>
      <c r="P344" s="2"/>
      <c r="Q344" s="238"/>
      <c r="R344" s="2"/>
      <c r="S344" s="2"/>
      <c r="T344" s="2"/>
      <c r="U344" s="2"/>
      <c r="V344" s="2"/>
      <c r="W344" s="2"/>
      <c r="X344" s="2"/>
      <c r="Y344" s="2"/>
      <c r="Z344" s="2"/>
      <c r="AA344" s="2"/>
      <c r="AB344" s="2"/>
      <c r="AC344" s="2"/>
      <c r="AD344" s="2"/>
      <c r="AE344" s="2"/>
      <c r="AF344" s="2"/>
      <c r="AG344" s="2"/>
    </row>
    <row r="345" customFormat="false" ht="15.75" hidden="false" customHeight="true" outlineLevel="0" collapsed="false">
      <c r="A345" s="2"/>
      <c r="B345" s="2"/>
      <c r="C345" s="70"/>
      <c r="D345" s="70"/>
      <c r="E345" s="70"/>
      <c r="F345" s="70"/>
      <c r="G345" s="158"/>
      <c r="H345" s="70"/>
      <c r="I345" s="70"/>
      <c r="J345" s="70"/>
      <c r="K345" s="70"/>
      <c r="L345" s="158"/>
      <c r="M345" s="2"/>
      <c r="N345" s="2"/>
      <c r="O345" s="238"/>
      <c r="P345" s="2"/>
      <c r="Q345" s="238"/>
      <c r="R345" s="2"/>
      <c r="S345" s="2"/>
      <c r="T345" s="2"/>
      <c r="U345" s="2"/>
      <c r="V345" s="2"/>
      <c r="W345" s="2"/>
      <c r="X345" s="2"/>
      <c r="Y345" s="2"/>
      <c r="Z345" s="2"/>
      <c r="AA345" s="2"/>
      <c r="AB345" s="2"/>
      <c r="AC345" s="2"/>
      <c r="AD345" s="2"/>
      <c r="AE345" s="2"/>
      <c r="AF345" s="2"/>
      <c r="AG345" s="2"/>
    </row>
    <row r="346" customFormat="false" ht="15.75" hidden="false" customHeight="true" outlineLevel="0" collapsed="false">
      <c r="A346" s="2"/>
      <c r="B346" s="2"/>
      <c r="C346" s="70"/>
      <c r="D346" s="70"/>
      <c r="E346" s="70"/>
      <c r="F346" s="70"/>
      <c r="G346" s="158"/>
      <c r="H346" s="70"/>
      <c r="I346" s="70"/>
      <c r="J346" s="70"/>
      <c r="K346" s="70"/>
      <c r="L346" s="158"/>
      <c r="M346" s="2"/>
      <c r="N346" s="2"/>
      <c r="O346" s="238"/>
      <c r="P346" s="2"/>
      <c r="Q346" s="238"/>
      <c r="R346" s="2"/>
      <c r="S346" s="2"/>
      <c r="T346" s="2"/>
      <c r="U346" s="2"/>
      <c r="V346" s="2"/>
      <c r="W346" s="2"/>
      <c r="X346" s="2"/>
      <c r="Y346" s="2"/>
      <c r="Z346" s="2"/>
      <c r="AA346" s="2"/>
      <c r="AB346" s="2"/>
      <c r="AC346" s="2"/>
      <c r="AD346" s="2"/>
      <c r="AE346" s="2"/>
      <c r="AF346" s="2"/>
      <c r="AG346" s="2"/>
    </row>
    <row r="347" customFormat="false" ht="15.75" hidden="false" customHeight="true" outlineLevel="0" collapsed="false">
      <c r="A347" s="2"/>
      <c r="B347" s="2"/>
      <c r="C347" s="70"/>
      <c r="D347" s="70"/>
      <c r="E347" s="70"/>
      <c r="F347" s="70"/>
      <c r="G347" s="158"/>
      <c r="H347" s="70"/>
      <c r="I347" s="70"/>
      <c r="J347" s="70"/>
      <c r="K347" s="70"/>
      <c r="L347" s="158"/>
      <c r="M347" s="2"/>
      <c r="N347" s="2"/>
      <c r="O347" s="238"/>
      <c r="P347" s="2"/>
      <c r="Q347" s="238"/>
      <c r="R347" s="2"/>
      <c r="S347" s="2"/>
      <c r="T347" s="2"/>
      <c r="U347" s="2"/>
      <c r="V347" s="2"/>
      <c r="W347" s="2"/>
      <c r="X347" s="2"/>
      <c r="Y347" s="2"/>
      <c r="Z347" s="2"/>
      <c r="AA347" s="2"/>
      <c r="AB347" s="2"/>
      <c r="AC347" s="2"/>
      <c r="AD347" s="2"/>
      <c r="AE347" s="2"/>
      <c r="AF347" s="2"/>
      <c r="AG347" s="2"/>
    </row>
    <row r="348" customFormat="false" ht="15.75" hidden="false" customHeight="true" outlineLevel="0" collapsed="false">
      <c r="A348" s="2"/>
      <c r="B348" s="2"/>
      <c r="C348" s="70"/>
      <c r="D348" s="70"/>
      <c r="E348" s="70"/>
      <c r="F348" s="70"/>
      <c r="G348" s="158"/>
      <c r="H348" s="70"/>
      <c r="I348" s="70"/>
      <c r="J348" s="70"/>
      <c r="K348" s="70"/>
      <c r="L348" s="158"/>
      <c r="M348" s="2"/>
      <c r="N348" s="2"/>
      <c r="O348" s="238"/>
      <c r="P348" s="2"/>
      <c r="Q348" s="238"/>
      <c r="R348" s="2"/>
      <c r="S348" s="2"/>
      <c r="T348" s="2"/>
      <c r="U348" s="2"/>
      <c r="V348" s="2"/>
      <c r="W348" s="2"/>
      <c r="X348" s="2"/>
      <c r="Y348" s="2"/>
      <c r="Z348" s="2"/>
      <c r="AA348" s="2"/>
      <c r="AB348" s="2"/>
      <c r="AC348" s="2"/>
      <c r="AD348" s="2"/>
      <c r="AE348" s="2"/>
      <c r="AF348" s="2"/>
      <c r="AG348" s="2"/>
    </row>
    <row r="349" customFormat="false" ht="15.75" hidden="false" customHeight="true" outlineLevel="0" collapsed="false">
      <c r="A349" s="2"/>
      <c r="B349" s="2"/>
      <c r="C349" s="70"/>
      <c r="D349" s="70"/>
      <c r="E349" s="70"/>
      <c r="F349" s="70"/>
      <c r="G349" s="158"/>
      <c r="H349" s="70"/>
      <c r="I349" s="70"/>
      <c r="J349" s="70"/>
      <c r="K349" s="70"/>
      <c r="L349" s="158"/>
      <c r="M349" s="2"/>
      <c r="N349" s="2"/>
      <c r="O349" s="238"/>
      <c r="P349" s="2"/>
      <c r="Q349" s="238"/>
      <c r="R349" s="2"/>
      <c r="S349" s="2"/>
      <c r="T349" s="2"/>
      <c r="U349" s="2"/>
      <c r="V349" s="2"/>
      <c r="W349" s="2"/>
      <c r="X349" s="2"/>
      <c r="Y349" s="2"/>
      <c r="Z349" s="2"/>
      <c r="AA349" s="2"/>
      <c r="AB349" s="2"/>
      <c r="AC349" s="2"/>
      <c r="AD349" s="2"/>
      <c r="AE349" s="2"/>
      <c r="AF349" s="2"/>
      <c r="AG349" s="2"/>
    </row>
    <row r="350" customFormat="false" ht="15.75" hidden="false" customHeight="true" outlineLevel="0" collapsed="false">
      <c r="A350" s="2"/>
      <c r="B350" s="2"/>
      <c r="C350" s="70"/>
      <c r="D350" s="70"/>
      <c r="E350" s="70"/>
      <c r="F350" s="70"/>
      <c r="G350" s="158"/>
      <c r="H350" s="70"/>
      <c r="I350" s="70"/>
      <c r="J350" s="70"/>
      <c r="K350" s="70"/>
      <c r="L350" s="158"/>
      <c r="M350" s="2"/>
      <c r="N350" s="2"/>
      <c r="O350" s="238"/>
      <c r="P350" s="2"/>
      <c r="Q350" s="238"/>
      <c r="R350" s="2"/>
      <c r="S350" s="2"/>
      <c r="T350" s="2"/>
      <c r="U350" s="2"/>
      <c r="V350" s="2"/>
      <c r="W350" s="2"/>
      <c r="X350" s="2"/>
      <c r="Y350" s="2"/>
      <c r="Z350" s="2"/>
      <c r="AA350" s="2"/>
      <c r="AB350" s="2"/>
      <c r="AC350" s="2"/>
      <c r="AD350" s="2"/>
      <c r="AE350" s="2"/>
      <c r="AF350" s="2"/>
      <c r="AG350" s="2"/>
    </row>
    <row r="351" customFormat="false" ht="15.75" hidden="false" customHeight="true" outlineLevel="0" collapsed="false">
      <c r="A351" s="2"/>
      <c r="B351" s="2"/>
      <c r="C351" s="70"/>
      <c r="D351" s="70"/>
      <c r="E351" s="70"/>
      <c r="F351" s="70"/>
      <c r="G351" s="158"/>
      <c r="H351" s="70"/>
      <c r="I351" s="70"/>
      <c r="J351" s="70"/>
      <c r="K351" s="70"/>
      <c r="L351" s="158"/>
      <c r="M351" s="2"/>
      <c r="N351" s="2"/>
      <c r="O351" s="238"/>
      <c r="P351" s="2"/>
      <c r="Q351" s="238"/>
      <c r="R351" s="2"/>
      <c r="S351" s="2"/>
      <c r="T351" s="2"/>
      <c r="U351" s="2"/>
      <c r="V351" s="2"/>
      <c r="W351" s="2"/>
      <c r="X351" s="2"/>
      <c r="Y351" s="2"/>
      <c r="Z351" s="2"/>
      <c r="AA351" s="2"/>
      <c r="AB351" s="2"/>
      <c r="AC351" s="2"/>
      <c r="AD351" s="2"/>
      <c r="AE351" s="2"/>
      <c r="AF351" s="2"/>
      <c r="AG351" s="2"/>
    </row>
    <row r="352" customFormat="false" ht="15.75" hidden="false" customHeight="true" outlineLevel="0" collapsed="false">
      <c r="A352" s="2"/>
      <c r="B352" s="2"/>
      <c r="C352" s="70"/>
      <c r="D352" s="70"/>
      <c r="E352" s="70"/>
      <c r="F352" s="70"/>
      <c r="G352" s="158"/>
      <c r="H352" s="70"/>
      <c r="I352" s="70"/>
      <c r="J352" s="70"/>
      <c r="K352" s="70"/>
      <c r="L352" s="158"/>
      <c r="M352" s="2"/>
      <c r="N352" s="2"/>
      <c r="O352" s="238"/>
      <c r="P352" s="2"/>
      <c r="Q352" s="238"/>
      <c r="R352" s="2"/>
      <c r="S352" s="2"/>
      <c r="T352" s="2"/>
      <c r="U352" s="2"/>
      <c r="V352" s="2"/>
      <c r="W352" s="2"/>
      <c r="X352" s="2"/>
      <c r="Y352" s="2"/>
      <c r="Z352" s="2"/>
      <c r="AA352" s="2"/>
      <c r="AB352" s="2"/>
      <c r="AC352" s="2"/>
      <c r="AD352" s="2"/>
      <c r="AE352" s="2"/>
      <c r="AF352" s="2"/>
      <c r="AG352" s="2"/>
    </row>
    <row r="353" customFormat="false" ht="15.75" hidden="false" customHeight="true" outlineLevel="0" collapsed="false">
      <c r="A353" s="2"/>
      <c r="B353" s="2"/>
      <c r="C353" s="70"/>
      <c r="D353" s="70"/>
      <c r="E353" s="70"/>
      <c r="F353" s="70"/>
      <c r="G353" s="158"/>
      <c r="H353" s="70"/>
      <c r="I353" s="70"/>
      <c r="J353" s="70"/>
      <c r="K353" s="70"/>
      <c r="L353" s="158"/>
      <c r="M353" s="2"/>
      <c r="N353" s="2"/>
      <c r="O353" s="238"/>
      <c r="P353" s="2"/>
      <c r="Q353" s="238"/>
      <c r="R353" s="2"/>
      <c r="S353" s="2"/>
      <c r="T353" s="2"/>
      <c r="U353" s="2"/>
      <c r="V353" s="2"/>
      <c r="W353" s="2"/>
      <c r="X353" s="2"/>
      <c r="Y353" s="2"/>
      <c r="Z353" s="2"/>
      <c r="AA353" s="2"/>
      <c r="AB353" s="2"/>
      <c r="AC353" s="2"/>
      <c r="AD353" s="2"/>
      <c r="AE353" s="2"/>
      <c r="AF353" s="2"/>
      <c r="AG353" s="2"/>
    </row>
    <row r="354" customFormat="false" ht="15.75" hidden="false" customHeight="true" outlineLevel="0" collapsed="false">
      <c r="A354" s="2"/>
      <c r="B354" s="2"/>
      <c r="C354" s="70"/>
      <c r="D354" s="70"/>
      <c r="E354" s="70"/>
      <c r="F354" s="70"/>
      <c r="G354" s="158"/>
      <c r="H354" s="70"/>
      <c r="I354" s="70"/>
      <c r="J354" s="70"/>
      <c r="K354" s="70"/>
      <c r="L354" s="158"/>
      <c r="M354" s="2"/>
      <c r="N354" s="2"/>
      <c r="O354" s="238"/>
      <c r="P354" s="2"/>
      <c r="Q354" s="238"/>
      <c r="R354" s="2"/>
      <c r="S354" s="2"/>
      <c r="T354" s="2"/>
      <c r="U354" s="2"/>
      <c r="V354" s="2"/>
      <c r="W354" s="2"/>
      <c r="X354" s="2"/>
      <c r="Y354" s="2"/>
      <c r="Z354" s="2"/>
      <c r="AA354" s="2"/>
      <c r="AB354" s="2"/>
      <c r="AC354" s="2"/>
      <c r="AD354" s="2"/>
      <c r="AE354" s="2"/>
      <c r="AF354" s="2"/>
      <c r="AG354" s="2"/>
    </row>
    <row r="355" customFormat="false" ht="15.75" hidden="false" customHeight="true" outlineLevel="0" collapsed="false">
      <c r="A355" s="2"/>
      <c r="B355" s="2"/>
      <c r="C355" s="70"/>
      <c r="D355" s="70"/>
      <c r="E355" s="70"/>
      <c r="F355" s="70"/>
      <c r="G355" s="158"/>
      <c r="H355" s="70"/>
      <c r="I355" s="70"/>
      <c r="J355" s="70"/>
      <c r="K355" s="70"/>
      <c r="L355" s="158"/>
      <c r="M355" s="2"/>
      <c r="N355" s="2"/>
      <c r="O355" s="238"/>
      <c r="P355" s="2"/>
      <c r="Q355" s="238"/>
      <c r="R355" s="2"/>
      <c r="S355" s="2"/>
      <c r="T355" s="2"/>
      <c r="U355" s="2"/>
      <c r="V355" s="2"/>
      <c r="W355" s="2"/>
      <c r="X355" s="2"/>
      <c r="Y355" s="2"/>
      <c r="Z355" s="2"/>
      <c r="AA355" s="2"/>
      <c r="AB355" s="2"/>
      <c r="AC355" s="2"/>
      <c r="AD355" s="2"/>
      <c r="AE355" s="2"/>
      <c r="AF355" s="2"/>
      <c r="AG355" s="2"/>
    </row>
    <row r="356" customFormat="false" ht="15.75" hidden="false" customHeight="true" outlineLevel="0" collapsed="false">
      <c r="A356" s="2"/>
      <c r="B356" s="2"/>
      <c r="C356" s="70"/>
      <c r="D356" s="70"/>
      <c r="E356" s="70"/>
      <c r="F356" s="70"/>
      <c r="G356" s="158"/>
      <c r="H356" s="70"/>
      <c r="I356" s="70"/>
      <c r="J356" s="70"/>
      <c r="K356" s="70"/>
      <c r="L356" s="158"/>
      <c r="M356" s="2"/>
      <c r="N356" s="2"/>
      <c r="O356" s="238"/>
      <c r="P356" s="2"/>
      <c r="Q356" s="238"/>
      <c r="R356" s="2"/>
      <c r="S356" s="2"/>
      <c r="T356" s="2"/>
      <c r="U356" s="2"/>
      <c r="V356" s="2"/>
      <c r="W356" s="2"/>
      <c r="X356" s="2"/>
      <c r="Y356" s="2"/>
      <c r="Z356" s="2"/>
      <c r="AA356" s="2"/>
      <c r="AB356" s="2"/>
      <c r="AC356" s="2"/>
      <c r="AD356" s="2"/>
      <c r="AE356" s="2"/>
      <c r="AF356" s="2"/>
      <c r="AG356" s="2"/>
    </row>
    <row r="357" customFormat="false" ht="15.75" hidden="false" customHeight="true" outlineLevel="0" collapsed="false">
      <c r="A357" s="2"/>
      <c r="B357" s="2"/>
      <c r="C357" s="70"/>
      <c r="D357" s="70"/>
      <c r="E357" s="70"/>
      <c r="F357" s="70"/>
      <c r="G357" s="158"/>
      <c r="H357" s="70"/>
      <c r="I357" s="70"/>
      <c r="J357" s="70"/>
      <c r="K357" s="70"/>
      <c r="L357" s="158"/>
      <c r="M357" s="2"/>
      <c r="N357" s="2"/>
      <c r="O357" s="238"/>
      <c r="P357" s="2"/>
      <c r="Q357" s="238"/>
      <c r="R357" s="2"/>
      <c r="S357" s="2"/>
      <c r="T357" s="2"/>
      <c r="U357" s="2"/>
      <c r="V357" s="2"/>
      <c r="W357" s="2"/>
      <c r="X357" s="2"/>
      <c r="Y357" s="2"/>
      <c r="Z357" s="2"/>
      <c r="AA357" s="2"/>
      <c r="AB357" s="2"/>
      <c r="AC357" s="2"/>
      <c r="AD357" s="2"/>
      <c r="AE357" s="2"/>
      <c r="AF357" s="2"/>
      <c r="AG357" s="2"/>
    </row>
    <row r="358" customFormat="false" ht="15.75" hidden="false" customHeight="true" outlineLevel="0" collapsed="false">
      <c r="A358" s="2"/>
      <c r="B358" s="2"/>
      <c r="C358" s="70"/>
      <c r="D358" s="70"/>
      <c r="E358" s="70"/>
      <c r="F358" s="70"/>
      <c r="G358" s="158"/>
      <c r="H358" s="70"/>
      <c r="I358" s="70"/>
      <c r="J358" s="70"/>
      <c r="K358" s="70"/>
      <c r="L358" s="158"/>
      <c r="M358" s="2"/>
      <c r="N358" s="2"/>
      <c r="O358" s="238"/>
      <c r="P358" s="2"/>
      <c r="Q358" s="238"/>
      <c r="R358" s="2"/>
      <c r="S358" s="2"/>
      <c r="T358" s="2"/>
      <c r="U358" s="2"/>
      <c r="V358" s="2"/>
      <c r="W358" s="2"/>
      <c r="X358" s="2"/>
      <c r="Y358" s="2"/>
      <c r="Z358" s="2"/>
      <c r="AA358" s="2"/>
      <c r="AB358" s="2"/>
      <c r="AC358" s="2"/>
      <c r="AD358" s="2"/>
      <c r="AE358" s="2"/>
      <c r="AF358" s="2"/>
      <c r="AG358" s="2"/>
    </row>
    <row r="359" customFormat="false" ht="15.75" hidden="false" customHeight="true" outlineLevel="0" collapsed="false">
      <c r="A359" s="2"/>
      <c r="B359" s="2"/>
      <c r="C359" s="70"/>
      <c r="D359" s="70"/>
      <c r="E359" s="70"/>
      <c r="F359" s="70"/>
      <c r="G359" s="158"/>
      <c r="H359" s="70"/>
      <c r="I359" s="70"/>
      <c r="J359" s="70"/>
      <c r="K359" s="70"/>
      <c r="L359" s="158"/>
      <c r="M359" s="2"/>
      <c r="N359" s="2"/>
      <c r="O359" s="238"/>
      <c r="P359" s="2"/>
      <c r="Q359" s="238"/>
      <c r="R359" s="2"/>
      <c r="S359" s="2"/>
      <c r="T359" s="2"/>
      <c r="U359" s="2"/>
      <c r="V359" s="2"/>
      <c r="W359" s="2"/>
      <c r="X359" s="2"/>
      <c r="Y359" s="2"/>
      <c r="Z359" s="2"/>
      <c r="AA359" s="2"/>
      <c r="AB359" s="2"/>
      <c r="AC359" s="2"/>
      <c r="AD359" s="2"/>
      <c r="AE359" s="2"/>
      <c r="AF359" s="2"/>
      <c r="AG359" s="2"/>
    </row>
    <row r="360" customFormat="false" ht="15.75" hidden="false" customHeight="true" outlineLevel="0" collapsed="false">
      <c r="A360" s="2"/>
      <c r="B360" s="2"/>
      <c r="C360" s="70"/>
      <c r="D360" s="70"/>
      <c r="E360" s="70"/>
      <c r="F360" s="70"/>
      <c r="G360" s="158"/>
      <c r="H360" s="70"/>
      <c r="I360" s="70"/>
      <c r="J360" s="70"/>
      <c r="K360" s="70"/>
      <c r="L360" s="158"/>
      <c r="M360" s="2"/>
      <c r="N360" s="2"/>
      <c r="O360" s="238"/>
      <c r="P360" s="2"/>
      <c r="Q360" s="238"/>
      <c r="R360" s="2"/>
      <c r="S360" s="2"/>
      <c r="T360" s="2"/>
      <c r="U360" s="2"/>
      <c r="V360" s="2"/>
      <c r="W360" s="2"/>
      <c r="X360" s="2"/>
      <c r="Y360" s="2"/>
      <c r="Z360" s="2"/>
      <c r="AA360" s="2"/>
      <c r="AB360" s="2"/>
      <c r="AC360" s="2"/>
      <c r="AD360" s="2"/>
      <c r="AE360" s="2"/>
      <c r="AF360" s="2"/>
      <c r="AG360" s="2"/>
    </row>
    <row r="361" customFormat="false" ht="15.75" hidden="false" customHeight="true" outlineLevel="0" collapsed="false">
      <c r="A361" s="2"/>
      <c r="B361" s="2"/>
      <c r="C361" s="70"/>
      <c r="D361" s="70"/>
      <c r="E361" s="70"/>
      <c r="F361" s="70"/>
      <c r="G361" s="158"/>
      <c r="H361" s="70"/>
      <c r="I361" s="70"/>
      <c r="J361" s="70"/>
      <c r="K361" s="70"/>
      <c r="L361" s="158"/>
      <c r="M361" s="2"/>
      <c r="N361" s="2"/>
      <c r="O361" s="238"/>
      <c r="P361" s="2"/>
      <c r="Q361" s="238"/>
      <c r="R361" s="2"/>
      <c r="S361" s="2"/>
      <c r="T361" s="2"/>
      <c r="U361" s="2"/>
      <c r="V361" s="2"/>
      <c r="W361" s="2"/>
      <c r="X361" s="2"/>
      <c r="Y361" s="2"/>
      <c r="Z361" s="2"/>
      <c r="AA361" s="2"/>
      <c r="AB361" s="2"/>
      <c r="AC361" s="2"/>
      <c r="AD361" s="2"/>
      <c r="AE361" s="2"/>
      <c r="AF361" s="2"/>
      <c r="AG361" s="2"/>
    </row>
    <row r="362" customFormat="false" ht="15.75" hidden="false" customHeight="true" outlineLevel="0" collapsed="false">
      <c r="A362" s="2"/>
      <c r="B362" s="2"/>
      <c r="C362" s="70"/>
      <c r="D362" s="70"/>
      <c r="E362" s="70"/>
      <c r="F362" s="70"/>
      <c r="G362" s="158"/>
      <c r="H362" s="70"/>
      <c r="I362" s="70"/>
      <c r="J362" s="70"/>
      <c r="K362" s="70"/>
      <c r="L362" s="158"/>
      <c r="M362" s="2"/>
      <c r="N362" s="2"/>
      <c r="O362" s="238"/>
      <c r="P362" s="2"/>
      <c r="Q362" s="238"/>
      <c r="R362" s="2"/>
      <c r="S362" s="2"/>
      <c r="T362" s="2"/>
      <c r="U362" s="2"/>
      <c r="V362" s="2"/>
      <c r="W362" s="2"/>
      <c r="X362" s="2"/>
      <c r="Y362" s="2"/>
      <c r="Z362" s="2"/>
      <c r="AA362" s="2"/>
      <c r="AB362" s="2"/>
      <c r="AC362" s="2"/>
      <c r="AD362" s="2"/>
      <c r="AE362" s="2"/>
      <c r="AF362" s="2"/>
      <c r="AG362" s="2"/>
    </row>
    <row r="363" customFormat="false" ht="15.75" hidden="false" customHeight="true" outlineLevel="0" collapsed="false">
      <c r="A363" s="2"/>
      <c r="B363" s="2"/>
      <c r="C363" s="70"/>
      <c r="D363" s="70"/>
      <c r="E363" s="70"/>
      <c r="F363" s="70"/>
      <c r="G363" s="158"/>
      <c r="H363" s="70"/>
      <c r="I363" s="70"/>
      <c r="J363" s="70"/>
      <c r="K363" s="70"/>
      <c r="L363" s="158"/>
      <c r="M363" s="2"/>
      <c r="N363" s="2"/>
      <c r="O363" s="238"/>
      <c r="P363" s="2"/>
      <c r="Q363" s="238"/>
      <c r="R363" s="2"/>
      <c r="S363" s="2"/>
      <c r="T363" s="2"/>
      <c r="U363" s="2"/>
      <c r="V363" s="2"/>
      <c r="W363" s="2"/>
      <c r="X363" s="2"/>
      <c r="Y363" s="2"/>
      <c r="Z363" s="2"/>
      <c r="AA363" s="2"/>
      <c r="AB363" s="2"/>
      <c r="AC363" s="2"/>
      <c r="AD363" s="2"/>
      <c r="AE363" s="2"/>
      <c r="AF363" s="2"/>
      <c r="AG363" s="2"/>
    </row>
    <row r="364" customFormat="false" ht="15.75" hidden="false" customHeight="true" outlineLevel="0" collapsed="false">
      <c r="A364" s="2"/>
      <c r="B364" s="2"/>
      <c r="C364" s="70"/>
      <c r="D364" s="70"/>
      <c r="E364" s="70"/>
      <c r="F364" s="70"/>
      <c r="G364" s="158"/>
      <c r="H364" s="70"/>
      <c r="I364" s="70"/>
      <c r="J364" s="70"/>
      <c r="K364" s="70"/>
      <c r="L364" s="158"/>
      <c r="M364" s="2"/>
      <c r="N364" s="2"/>
      <c r="O364" s="238"/>
      <c r="P364" s="2"/>
      <c r="Q364" s="238"/>
      <c r="R364" s="2"/>
      <c r="S364" s="2"/>
      <c r="T364" s="2"/>
      <c r="U364" s="2"/>
      <c r="V364" s="2"/>
      <c r="W364" s="2"/>
      <c r="X364" s="2"/>
      <c r="Y364" s="2"/>
      <c r="Z364" s="2"/>
      <c r="AA364" s="2"/>
      <c r="AB364" s="2"/>
      <c r="AC364" s="2"/>
      <c r="AD364" s="2"/>
      <c r="AE364" s="2"/>
      <c r="AF364" s="2"/>
      <c r="AG364" s="2"/>
    </row>
    <row r="365" customFormat="false" ht="15.75" hidden="false" customHeight="true" outlineLevel="0" collapsed="false">
      <c r="A365" s="2"/>
      <c r="B365" s="2"/>
      <c r="C365" s="70"/>
      <c r="D365" s="70"/>
      <c r="E365" s="70"/>
      <c r="F365" s="70"/>
      <c r="G365" s="158"/>
      <c r="H365" s="70"/>
      <c r="I365" s="70"/>
      <c r="J365" s="70"/>
      <c r="K365" s="70"/>
      <c r="L365" s="158"/>
      <c r="M365" s="2"/>
      <c r="N365" s="2"/>
      <c r="O365" s="238"/>
      <c r="P365" s="2"/>
      <c r="Q365" s="238"/>
      <c r="R365" s="2"/>
      <c r="S365" s="2"/>
      <c r="T365" s="2"/>
      <c r="U365" s="2"/>
      <c r="V365" s="2"/>
      <c r="W365" s="2"/>
      <c r="X365" s="2"/>
      <c r="Y365" s="2"/>
      <c r="Z365" s="2"/>
      <c r="AA365" s="2"/>
      <c r="AB365" s="2"/>
      <c r="AC365" s="2"/>
      <c r="AD365" s="2"/>
      <c r="AE365" s="2"/>
      <c r="AF365" s="2"/>
      <c r="AG365" s="2"/>
    </row>
    <row r="366" customFormat="false" ht="15.75" hidden="false" customHeight="true" outlineLevel="0" collapsed="false">
      <c r="A366" s="2"/>
      <c r="B366" s="2"/>
      <c r="C366" s="70"/>
      <c r="D366" s="70"/>
      <c r="E366" s="70"/>
      <c r="F366" s="70"/>
      <c r="G366" s="158"/>
      <c r="H366" s="70"/>
      <c r="I366" s="70"/>
      <c r="J366" s="70"/>
      <c r="K366" s="70"/>
      <c r="L366" s="158"/>
      <c r="M366" s="2"/>
      <c r="N366" s="2"/>
      <c r="O366" s="238"/>
      <c r="P366" s="2"/>
      <c r="Q366" s="238"/>
      <c r="R366" s="2"/>
      <c r="S366" s="2"/>
      <c r="T366" s="2"/>
      <c r="U366" s="2"/>
      <c r="V366" s="2"/>
      <c r="W366" s="2"/>
      <c r="X366" s="2"/>
      <c r="Y366" s="2"/>
      <c r="Z366" s="2"/>
      <c r="AA366" s="2"/>
      <c r="AB366" s="2"/>
      <c r="AC366" s="2"/>
      <c r="AD366" s="2"/>
      <c r="AE366" s="2"/>
      <c r="AF366" s="2"/>
      <c r="AG366" s="2"/>
    </row>
    <row r="367" customFormat="false" ht="15.75" hidden="false" customHeight="true" outlineLevel="0" collapsed="false">
      <c r="A367" s="2"/>
      <c r="B367" s="2"/>
      <c r="C367" s="70"/>
      <c r="D367" s="70"/>
      <c r="E367" s="70"/>
      <c r="F367" s="70"/>
      <c r="G367" s="158"/>
      <c r="H367" s="70"/>
      <c r="I367" s="70"/>
      <c r="J367" s="70"/>
      <c r="K367" s="70"/>
      <c r="L367" s="158"/>
      <c r="M367" s="2"/>
      <c r="N367" s="2"/>
      <c r="O367" s="238"/>
      <c r="P367" s="2"/>
      <c r="Q367" s="238"/>
      <c r="R367" s="2"/>
      <c r="S367" s="2"/>
      <c r="T367" s="2"/>
      <c r="U367" s="2"/>
      <c r="V367" s="2"/>
      <c r="W367" s="2"/>
      <c r="X367" s="2"/>
      <c r="Y367" s="2"/>
      <c r="Z367" s="2"/>
      <c r="AA367" s="2"/>
      <c r="AB367" s="2"/>
      <c r="AC367" s="2"/>
      <c r="AD367" s="2"/>
      <c r="AE367" s="2"/>
      <c r="AF367" s="2"/>
      <c r="AG367" s="2"/>
    </row>
    <row r="368" customFormat="false" ht="15.75" hidden="false" customHeight="true" outlineLevel="0" collapsed="false">
      <c r="A368" s="2"/>
      <c r="B368" s="2"/>
      <c r="C368" s="70"/>
      <c r="D368" s="70"/>
      <c r="E368" s="70"/>
      <c r="F368" s="70"/>
      <c r="G368" s="158"/>
      <c r="H368" s="70"/>
      <c r="I368" s="70"/>
      <c r="J368" s="70"/>
      <c r="K368" s="70"/>
      <c r="L368" s="158"/>
      <c r="M368" s="2"/>
      <c r="N368" s="2"/>
      <c r="O368" s="238"/>
      <c r="P368" s="2"/>
      <c r="Q368" s="238"/>
      <c r="R368" s="2"/>
      <c r="S368" s="2"/>
      <c r="T368" s="2"/>
      <c r="U368" s="2"/>
      <c r="V368" s="2"/>
      <c r="W368" s="2"/>
      <c r="X368" s="2"/>
      <c r="Y368" s="2"/>
      <c r="Z368" s="2"/>
      <c r="AA368" s="2"/>
      <c r="AB368" s="2"/>
      <c r="AC368" s="2"/>
      <c r="AD368" s="2"/>
      <c r="AE368" s="2"/>
      <c r="AF368" s="2"/>
      <c r="AG368" s="2"/>
    </row>
    <row r="369" customFormat="false" ht="15.75" hidden="false" customHeight="true" outlineLevel="0" collapsed="false">
      <c r="A369" s="2"/>
      <c r="B369" s="2"/>
      <c r="C369" s="70"/>
      <c r="D369" s="70"/>
      <c r="E369" s="70"/>
      <c r="F369" s="70"/>
      <c r="G369" s="158"/>
      <c r="H369" s="70"/>
      <c r="I369" s="70"/>
      <c r="J369" s="70"/>
      <c r="K369" s="70"/>
      <c r="L369" s="158"/>
      <c r="M369" s="2"/>
      <c r="N369" s="2"/>
      <c r="O369" s="238"/>
      <c r="P369" s="2"/>
      <c r="Q369" s="238"/>
      <c r="R369" s="2"/>
      <c r="S369" s="2"/>
      <c r="T369" s="2"/>
      <c r="U369" s="2"/>
      <c r="V369" s="2"/>
      <c r="W369" s="2"/>
      <c r="X369" s="2"/>
      <c r="Y369" s="2"/>
      <c r="Z369" s="2"/>
      <c r="AA369" s="2"/>
      <c r="AB369" s="2"/>
      <c r="AC369" s="2"/>
      <c r="AD369" s="2"/>
      <c r="AE369" s="2"/>
      <c r="AF369" s="2"/>
      <c r="AG369" s="2"/>
    </row>
    <row r="370" customFormat="false" ht="15.75" hidden="false" customHeight="true" outlineLevel="0" collapsed="false">
      <c r="A370" s="2"/>
      <c r="B370" s="2"/>
      <c r="C370" s="70"/>
      <c r="D370" s="70"/>
      <c r="E370" s="70"/>
      <c r="F370" s="70"/>
      <c r="G370" s="158"/>
      <c r="H370" s="70"/>
      <c r="I370" s="70"/>
      <c r="J370" s="70"/>
      <c r="K370" s="70"/>
      <c r="L370" s="158"/>
      <c r="M370" s="2"/>
      <c r="N370" s="2"/>
      <c r="O370" s="238"/>
      <c r="P370" s="2"/>
      <c r="Q370" s="238"/>
      <c r="R370" s="2"/>
      <c r="S370" s="2"/>
      <c r="T370" s="2"/>
      <c r="U370" s="2"/>
      <c r="V370" s="2"/>
      <c r="W370" s="2"/>
      <c r="X370" s="2"/>
      <c r="Y370" s="2"/>
      <c r="Z370" s="2"/>
      <c r="AA370" s="2"/>
      <c r="AB370" s="2"/>
      <c r="AC370" s="2"/>
      <c r="AD370" s="2"/>
      <c r="AE370" s="2"/>
      <c r="AF370" s="2"/>
      <c r="AG370" s="2"/>
    </row>
    <row r="371" customFormat="false" ht="15.75" hidden="false" customHeight="true" outlineLevel="0" collapsed="false">
      <c r="A371" s="2"/>
      <c r="B371" s="2"/>
      <c r="C371" s="70"/>
      <c r="D371" s="70"/>
      <c r="E371" s="70"/>
      <c r="F371" s="70"/>
      <c r="G371" s="158"/>
      <c r="H371" s="70"/>
      <c r="I371" s="70"/>
      <c r="J371" s="70"/>
      <c r="K371" s="70"/>
      <c r="L371" s="158"/>
      <c r="M371" s="2"/>
      <c r="N371" s="2"/>
      <c r="O371" s="238"/>
      <c r="P371" s="2"/>
      <c r="Q371" s="238"/>
      <c r="R371" s="2"/>
      <c r="S371" s="2"/>
      <c r="T371" s="2"/>
      <c r="U371" s="2"/>
      <c r="V371" s="2"/>
      <c r="W371" s="2"/>
      <c r="X371" s="2"/>
      <c r="Y371" s="2"/>
      <c r="Z371" s="2"/>
      <c r="AA371" s="2"/>
      <c r="AB371" s="2"/>
      <c r="AC371" s="2"/>
      <c r="AD371" s="2"/>
      <c r="AE371" s="2"/>
      <c r="AF371" s="2"/>
      <c r="AG371" s="2"/>
    </row>
    <row r="372" customFormat="false" ht="15.75" hidden="false" customHeight="true" outlineLevel="0" collapsed="false">
      <c r="A372" s="2"/>
      <c r="B372" s="2"/>
      <c r="C372" s="70"/>
      <c r="D372" s="70"/>
      <c r="E372" s="70"/>
      <c r="F372" s="70"/>
      <c r="G372" s="158"/>
      <c r="H372" s="70"/>
      <c r="I372" s="70"/>
      <c r="J372" s="70"/>
      <c r="K372" s="70"/>
      <c r="L372" s="158"/>
      <c r="M372" s="2"/>
      <c r="N372" s="2"/>
      <c r="O372" s="238"/>
      <c r="P372" s="2"/>
      <c r="Q372" s="238"/>
      <c r="R372" s="2"/>
      <c r="S372" s="2"/>
      <c r="T372" s="2"/>
      <c r="U372" s="2"/>
      <c r="V372" s="2"/>
      <c r="W372" s="2"/>
      <c r="X372" s="2"/>
      <c r="Y372" s="2"/>
      <c r="Z372" s="2"/>
      <c r="AA372" s="2"/>
      <c r="AB372" s="2"/>
      <c r="AC372" s="2"/>
      <c r="AD372" s="2"/>
      <c r="AE372" s="2"/>
      <c r="AF372" s="2"/>
      <c r="AG372" s="2"/>
    </row>
    <row r="373" customFormat="false" ht="15.75" hidden="false" customHeight="true" outlineLevel="0" collapsed="false">
      <c r="A373" s="2"/>
      <c r="B373" s="2"/>
      <c r="C373" s="70"/>
      <c r="D373" s="70"/>
      <c r="E373" s="70"/>
      <c r="F373" s="70"/>
      <c r="G373" s="158"/>
      <c r="H373" s="70"/>
      <c r="I373" s="70"/>
      <c r="J373" s="70"/>
      <c r="K373" s="70"/>
      <c r="L373" s="158"/>
      <c r="M373" s="2"/>
      <c r="N373" s="2"/>
      <c r="O373" s="238"/>
      <c r="P373" s="2"/>
      <c r="Q373" s="238"/>
      <c r="R373" s="2"/>
      <c r="S373" s="2"/>
      <c r="T373" s="2"/>
      <c r="U373" s="2"/>
      <c r="V373" s="2"/>
      <c r="W373" s="2"/>
      <c r="X373" s="2"/>
      <c r="Y373" s="2"/>
      <c r="Z373" s="2"/>
      <c r="AA373" s="2"/>
      <c r="AB373" s="2"/>
      <c r="AC373" s="2"/>
      <c r="AD373" s="2"/>
      <c r="AE373" s="2"/>
      <c r="AF373" s="2"/>
      <c r="AG373" s="2"/>
    </row>
    <row r="374" customFormat="false" ht="15.75" hidden="false" customHeight="true" outlineLevel="0" collapsed="false">
      <c r="A374" s="2"/>
      <c r="B374" s="2"/>
      <c r="C374" s="70"/>
      <c r="D374" s="70"/>
      <c r="E374" s="70"/>
      <c r="F374" s="70"/>
      <c r="G374" s="158"/>
      <c r="H374" s="70"/>
      <c r="I374" s="70"/>
      <c r="J374" s="70"/>
      <c r="K374" s="70"/>
      <c r="L374" s="158"/>
      <c r="M374" s="2"/>
      <c r="N374" s="2"/>
      <c r="O374" s="238"/>
      <c r="P374" s="2"/>
      <c r="Q374" s="238"/>
      <c r="R374" s="2"/>
      <c r="S374" s="2"/>
      <c r="T374" s="2"/>
      <c r="U374" s="2"/>
      <c r="V374" s="2"/>
      <c r="W374" s="2"/>
      <c r="X374" s="2"/>
      <c r="Y374" s="2"/>
      <c r="Z374" s="2"/>
      <c r="AA374" s="2"/>
      <c r="AB374" s="2"/>
      <c r="AC374" s="2"/>
      <c r="AD374" s="2"/>
      <c r="AE374" s="2"/>
      <c r="AF374" s="2"/>
      <c r="AG374" s="2"/>
    </row>
    <row r="375" customFormat="false" ht="15.75" hidden="false" customHeight="true" outlineLevel="0" collapsed="false">
      <c r="A375" s="2"/>
      <c r="B375" s="2"/>
      <c r="C375" s="70"/>
      <c r="D375" s="70"/>
      <c r="E375" s="70"/>
      <c r="F375" s="70"/>
      <c r="G375" s="158"/>
      <c r="H375" s="70"/>
      <c r="I375" s="70"/>
      <c r="J375" s="70"/>
      <c r="K375" s="70"/>
      <c r="L375" s="158"/>
      <c r="M375" s="2"/>
      <c r="N375" s="2"/>
      <c r="O375" s="238"/>
      <c r="P375" s="2"/>
      <c r="Q375" s="238"/>
      <c r="R375" s="2"/>
      <c r="S375" s="2"/>
      <c r="T375" s="2"/>
      <c r="U375" s="2"/>
      <c r="V375" s="2"/>
      <c r="W375" s="2"/>
      <c r="X375" s="2"/>
      <c r="Y375" s="2"/>
      <c r="Z375" s="2"/>
      <c r="AA375" s="2"/>
      <c r="AB375" s="2"/>
      <c r="AC375" s="2"/>
      <c r="AD375" s="2"/>
      <c r="AE375" s="2"/>
      <c r="AF375" s="2"/>
      <c r="AG375" s="2"/>
    </row>
    <row r="376" customFormat="false" ht="15.75" hidden="false" customHeight="true" outlineLevel="0" collapsed="false">
      <c r="A376" s="2"/>
      <c r="B376" s="2"/>
      <c r="C376" s="70"/>
      <c r="D376" s="70"/>
      <c r="E376" s="70"/>
      <c r="F376" s="70"/>
      <c r="G376" s="158"/>
      <c r="H376" s="70"/>
      <c r="I376" s="70"/>
      <c r="J376" s="70"/>
      <c r="K376" s="70"/>
      <c r="L376" s="158"/>
      <c r="M376" s="2"/>
      <c r="N376" s="2"/>
      <c r="O376" s="238"/>
      <c r="P376" s="2"/>
      <c r="Q376" s="238"/>
      <c r="R376" s="2"/>
      <c r="S376" s="2"/>
      <c r="T376" s="2"/>
      <c r="U376" s="2"/>
      <c r="V376" s="2"/>
      <c r="W376" s="2"/>
      <c r="X376" s="2"/>
      <c r="Y376" s="2"/>
      <c r="Z376" s="2"/>
      <c r="AA376" s="2"/>
      <c r="AB376" s="2"/>
      <c r="AC376" s="2"/>
      <c r="AD376" s="2"/>
      <c r="AE376" s="2"/>
      <c r="AF376" s="2"/>
      <c r="AG376" s="2"/>
    </row>
    <row r="377" customFormat="false" ht="15.75" hidden="false" customHeight="true" outlineLevel="0" collapsed="false">
      <c r="A377" s="2"/>
      <c r="B377" s="2"/>
      <c r="C377" s="70"/>
      <c r="D377" s="70"/>
      <c r="E377" s="70"/>
      <c r="F377" s="70"/>
      <c r="G377" s="158"/>
      <c r="H377" s="70"/>
      <c r="I377" s="70"/>
      <c r="J377" s="70"/>
      <c r="K377" s="70"/>
      <c r="L377" s="158"/>
      <c r="M377" s="2"/>
      <c r="N377" s="2"/>
      <c r="O377" s="238"/>
      <c r="P377" s="2"/>
      <c r="Q377" s="238"/>
      <c r="R377" s="2"/>
      <c r="S377" s="2"/>
      <c r="T377" s="2"/>
      <c r="U377" s="2"/>
      <c r="V377" s="2"/>
      <c r="W377" s="2"/>
      <c r="X377" s="2"/>
      <c r="Y377" s="2"/>
      <c r="Z377" s="2"/>
      <c r="AA377" s="2"/>
      <c r="AB377" s="2"/>
      <c r="AC377" s="2"/>
      <c r="AD377" s="2"/>
      <c r="AE377" s="2"/>
      <c r="AF377" s="2"/>
      <c r="AG377" s="2"/>
    </row>
    <row r="378" customFormat="false" ht="15.75" hidden="false" customHeight="true" outlineLevel="0" collapsed="false">
      <c r="A378" s="2"/>
      <c r="B378" s="2"/>
      <c r="C378" s="70"/>
      <c r="D378" s="70"/>
      <c r="E378" s="70"/>
      <c r="F378" s="70"/>
      <c r="G378" s="158"/>
      <c r="H378" s="70"/>
      <c r="I378" s="70"/>
      <c r="J378" s="70"/>
      <c r="K378" s="70"/>
      <c r="L378" s="158"/>
      <c r="M378" s="2"/>
      <c r="N378" s="2"/>
      <c r="O378" s="238"/>
      <c r="P378" s="2"/>
      <c r="Q378" s="238"/>
      <c r="R378" s="2"/>
      <c r="S378" s="2"/>
      <c r="T378" s="2"/>
      <c r="U378" s="2"/>
      <c r="V378" s="2"/>
      <c r="W378" s="2"/>
      <c r="X378" s="2"/>
      <c r="Y378" s="2"/>
      <c r="Z378" s="2"/>
      <c r="AA378" s="2"/>
      <c r="AB378" s="2"/>
      <c r="AC378" s="2"/>
      <c r="AD378" s="2"/>
      <c r="AE378" s="2"/>
      <c r="AF378" s="2"/>
      <c r="AG378" s="2"/>
    </row>
    <row r="379" customFormat="false" ht="15.75" hidden="false" customHeight="true" outlineLevel="0" collapsed="false">
      <c r="A379" s="2"/>
      <c r="B379" s="2"/>
      <c r="C379" s="70"/>
      <c r="D379" s="70"/>
      <c r="E379" s="70"/>
      <c r="F379" s="70"/>
      <c r="G379" s="158"/>
      <c r="H379" s="70"/>
      <c r="I379" s="70"/>
      <c r="J379" s="70"/>
      <c r="K379" s="70"/>
      <c r="L379" s="158"/>
      <c r="M379" s="2"/>
      <c r="N379" s="2"/>
      <c r="O379" s="238"/>
      <c r="P379" s="2"/>
      <c r="Q379" s="238"/>
      <c r="R379" s="2"/>
      <c r="S379" s="2"/>
      <c r="T379" s="2"/>
      <c r="U379" s="2"/>
      <c r="V379" s="2"/>
      <c r="W379" s="2"/>
      <c r="X379" s="2"/>
      <c r="Y379" s="2"/>
      <c r="Z379" s="2"/>
      <c r="AA379" s="2"/>
      <c r="AB379" s="2"/>
      <c r="AC379" s="2"/>
      <c r="AD379" s="2"/>
      <c r="AE379" s="2"/>
      <c r="AF379" s="2"/>
      <c r="AG379" s="2"/>
    </row>
    <row r="380" customFormat="false" ht="15.75" hidden="false" customHeight="true" outlineLevel="0" collapsed="false">
      <c r="A380" s="2"/>
      <c r="B380" s="2"/>
      <c r="C380" s="70"/>
      <c r="D380" s="70"/>
      <c r="E380" s="70"/>
      <c r="F380" s="70"/>
      <c r="G380" s="158"/>
      <c r="H380" s="70"/>
      <c r="I380" s="70"/>
      <c r="J380" s="70"/>
      <c r="K380" s="70"/>
      <c r="L380" s="158"/>
      <c r="M380" s="2"/>
      <c r="N380" s="2"/>
      <c r="O380" s="238"/>
      <c r="P380" s="2"/>
      <c r="Q380" s="238"/>
      <c r="R380" s="2"/>
      <c r="S380" s="2"/>
      <c r="T380" s="2"/>
      <c r="U380" s="2"/>
      <c r="V380" s="2"/>
      <c r="W380" s="2"/>
      <c r="X380" s="2"/>
      <c r="Y380" s="2"/>
      <c r="Z380" s="2"/>
      <c r="AA380" s="2"/>
      <c r="AB380" s="2"/>
      <c r="AC380" s="2"/>
      <c r="AD380" s="2"/>
      <c r="AE380" s="2"/>
      <c r="AF380" s="2"/>
      <c r="AG380" s="2"/>
    </row>
    <row r="381" customFormat="false" ht="15.75" hidden="false" customHeight="true" outlineLevel="0" collapsed="false">
      <c r="A381" s="2"/>
      <c r="B381" s="2"/>
      <c r="C381" s="70"/>
      <c r="D381" s="70"/>
      <c r="E381" s="70"/>
      <c r="F381" s="70"/>
      <c r="G381" s="158"/>
      <c r="H381" s="70"/>
      <c r="I381" s="70"/>
      <c r="J381" s="70"/>
      <c r="K381" s="70"/>
      <c r="L381" s="158"/>
      <c r="M381" s="2"/>
      <c r="N381" s="2"/>
      <c r="O381" s="238"/>
      <c r="P381" s="2"/>
      <c r="Q381" s="238"/>
      <c r="R381" s="2"/>
      <c r="S381" s="2"/>
      <c r="T381" s="2"/>
      <c r="U381" s="2"/>
      <c r="V381" s="2"/>
      <c r="W381" s="2"/>
      <c r="X381" s="2"/>
      <c r="Y381" s="2"/>
      <c r="Z381" s="2"/>
      <c r="AA381" s="2"/>
      <c r="AB381" s="2"/>
      <c r="AC381" s="2"/>
      <c r="AD381" s="2"/>
      <c r="AE381" s="2"/>
      <c r="AF381" s="2"/>
      <c r="AG381" s="2"/>
    </row>
    <row r="382" customFormat="false" ht="15.75" hidden="false" customHeight="true" outlineLevel="0" collapsed="false">
      <c r="A382" s="2"/>
      <c r="B382" s="2"/>
      <c r="C382" s="70"/>
      <c r="D382" s="70"/>
      <c r="E382" s="70"/>
      <c r="F382" s="70"/>
      <c r="G382" s="158"/>
      <c r="H382" s="70"/>
      <c r="I382" s="70"/>
      <c r="J382" s="70"/>
      <c r="K382" s="70"/>
      <c r="L382" s="158"/>
      <c r="M382" s="2"/>
      <c r="N382" s="2"/>
      <c r="O382" s="238"/>
      <c r="P382" s="2"/>
      <c r="Q382" s="238"/>
      <c r="R382" s="2"/>
      <c r="S382" s="2"/>
      <c r="T382" s="2"/>
      <c r="U382" s="2"/>
      <c r="V382" s="2"/>
      <c r="W382" s="2"/>
      <c r="X382" s="2"/>
      <c r="Y382" s="2"/>
      <c r="Z382" s="2"/>
      <c r="AA382" s="2"/>
      <c r="AB382" s="2"/>
      <c r="AC382" s="2"/>
      <c r="AD382" s="2"/>
      <c r="AE382" s="2"/>
      <c r="AF382" s="2"/>
      <c r="AG382" s="2"/>
    </row>
    <row r="383" customFormat="false" ht="15.75" hidden="false" customHeight="true" outlineLevel="0" collapsed="false">
      <c r="A383" s="2"/>
      <c r="B383" s="2"/>
      <c r="C383" s="70"/>
      <c r="D383" s="70"/>
      <c r="E383" s="70"/>
      <c r="F383" s="70"/>
      <c r="G383" s="158"/>
      <c r="H383" s="70"/>
      <c r="I383" s="70"/>
      <c r="J383" s="70"/>
      <c r="K383" s="70"/>
      <c r="L383" s="158"/>
      <c r="M383" s="2"/>
      <c r="N383" s="2"/>
      <c r="O383" s="238"/>
      <c r="P383" s="2"/>
      <c r="Q383" s="238"/>
      <c r="R383" s="2"/>
      <c r="S383" s="2"/>
      <c r="T383" s="2"/>
      <c r="U383" s="2"/>
      <c r="V383" s="2"/>
      <c r="W383" s="2"/>
      <c r="X383" s="2"/>
      <c r="Y383" s="2"/>
      <c r="Z383" s="2"/>
      <c r="AA383" s="2"/>
      <c r="AB383" s="2"/>
      <c r="AC383" s="2"/>
      <c r="AD383" s="2"/>
      <c r="AE383" s="2"/>
      <c r="AF383" s="2"/>
      <c r="AG383" s="2"/>
    </row>
    <row r="384" customFormat="false" ht="15.75" hidden="false" customHeight="true" outlineLevel="0" collapsed="false">
      <c r="A384" s="2"/>
      <c r="B384" s="2"/>
      <c r="C384" s="70"/>
      <c r="D384" s="70"/>
      <c r="E384" s="70"/>
      <c r="F384" s="70"/>
      <c r="G384" s="158"/>
      <c r="H384" s="70"/>
      <c r="I384" s="70"/>
      <c r="J384" s="70"/>
      <c r="K384" s="70"/>
      <c r="L384" s="158"/>
      <c r="M384" s="2"/>
      <c r="N384" s="2"/>
      <c r="O384" s="238"/>
      <c r="P384" s="2"/>
      <c r="Q384" s="238"/>
      <c r="R384" s="2"/>
      <c r="S384" s="2"/>
      <c r="T384" s="2"/>
      <c r="U384" s="2"/>
      <c r="V384" s="2"/>
      <c r="W384" s="2"/>
      <c r="X384" s="2"/>
      <c r="Y384" s="2"/>
      <c r="Z384" s="2"/>
      <c r="AA384" s="2"/>
      <c r="AB384" s="2"/>
      <c r="AC384" s="2"/>
      <c r="AD384" s="2"/>
      <c r="AE384" s="2"/>
      <c r="AF384" s="2"/>
      <c r="AG384" s="2"/>
    </row>
    <row r="385" customFormat="false" ht="15.75" hidden="false" customHeight="true" outlineLevel="0" collapsed="false">
      <c r="A385" s="2"/>
      <c r="B385" s="2"/>
      <c r="C385" s="70"/>
      <c r="D385" s="70"/>
      <c r="E385" s="70"/>
      <c r="F385" s="70"/>
      <c r="G385" s="158"/>
      <c r="H385" s="70"/>
      <c r="I385" s="70"/>
      <c r="J385" s="70"/>
      <c r="K385" s="70"/>
      <c r="L385" s="158"/>
      <c r="M385" s="2"/>
      <c r="N385" s="2"/>
      <c r="O385" s="238"/>
      <c r="P385" s="2"/>
      <c r="Q385" s="238"/>
      <c r="R385" s="2"/>
      <c r="S385" s="2"/>
      <c r="T385" s="2"/>
      <c r="U385" s="2"/>
      <c r="V385" s="2"/>
      <c r="W385" s="2"/>
      <c r="X385" s="2"/>
      <c r="Y385" s="2"/>
      <c r="Z385" s="2"/>
      <c r="AA385" s="2"/>
      <c r="AB385" s="2"/>
      <c r="AC385" s="2"/>
      <c r="AD385" s="2"/>
      <c r="AE385" s="2"/>
      <c r="AF385" s="2"/>
      <c r="AG385" s="2"/>
    </row>
    <row r="386" customFormat="false" ht="15.75" hidden="false" customHeight="true" outlineLevel="0" collapsed="false">
      <c r="A386" s="2"/>
      <c r="B386" s="2"/>
      <c r="C386" s="70"/>
      <c r="D386" s="70"/>
      <c r="E386" s="70"/>
      <c r="F386" s="70"/>
      <c r="G386" s="158"/>
      <c r="H386" s="70"/>
      <c r="I386" s="70"/>
      <c r="J386" s="70"/>
      <c r="K386" s="70"/>
      <c r="L386" s="158"/>
      <c r="M386" s="2"/>
      <c r="N386" s="2"/>
      <c r="O386" s="238"/>
      <c r="P386" s="2"/>
      <c r="Q386" s="238"/>
      <c r="R386" s="2"/>
      <c r="S386" s="2"/>
      <c r="T386" s="2"/>
      <c r="U386" s="2"/>
      <c r="V386" s="2"/>
      <c r="W386" s="2"/>
      <c r="X386" s="2"/>
      <c r="Y386" s="2"/>
      <c r="Z386" s="2"/>
      <c r="AA386" s="2"/>
      <c r="AB386" s="2"/>
      <c r="AC386" s="2"/>
      <c r="AD386" s="2"/>
      <c r="AE386" s="2"/>
      <c r="AF386" s="2"/>
      <c r="AG386" s="2"/>
    </row>
    <row r="387" customFormat="false" ht="15.75" hidden="false" customHeight="true" outlineLevel="0" collapsed="false">
      <c r="A387" s="2"/>
      <c r="B387" s="2"/>
      <c r="C387" s="70"/>
      <c r="D387" s="70"/>
      <c r="E387" s="70"/>
      <c r="F387" s="70"/>
      <c r="G387" s="158"/>
      <c r="H387" s="70"/>
      <c r="I387" s="70"/>
      <c r="J387" s="70"/>
      <c r="K387" s="70"/>
      <c r="L387" s="158"/>
      <c r="M387" s="2"/>
      <c r="N387" s="2"/>
      <c r="O387" s="238"/>
      <c r="P387" s="2"/>
      <c r="Q387" s="238"/>
      <c r="R387" s="2"/>
      <c r="S387" s="2"/>
      <c r="T387" s="2"/>
      <c r="U387" s="2"/>
      <c r="V387" s="2"/>
      <c r="W387" s="2"/>
      <c r="X387" s="2"/>
      <c r="Y387" s="2"/>
      <c r="Z387" s="2"/>
      <c r="AA387" s="2"/>
      <c r="AB387" s="2"/>
      <c r="AC387" s="2"/>
      <c r="AD387" s="2"/>
      <c r="AE387" s="2"/>
      <c r="AF387" s="2"/>
      <c r="AG387" s="2"/>
    </row>
    <row r="388" customFormat="false" ht="15.75" hidden="false" customHeight="true" outlineLevel="0" collapsed="false">
      <c r="A388" s="2"/>
      <c r="B388" s="2"/>
      <c r="C388" s="70"/>
      <c r="D388" s="70"/>
      <c r="E388" s="70"/>
      <c r="F388" s="70"/>
      <c r="G388" s="158"/>
      <c r="H388" s="70"/>
      <c r="I388" s="70"/>
      <c r="J388" s="70"/>
      <c r="K388" s="70"/>
      <c r="L388" s="158"/>
      <c r="M388" s="2"/>
      <c r="N388" s="2"/>
      <c r="O388" s="238"/>
      <c r="P388" s="2"/>
      <c r="Q388" s="238"/>
      <c r="R388" s="2"/>
      <c r="S388" s="2"/>
      <c r="T388" s="2"/>
      <c r="U388" s="2"/>
      <c r="V388" s="2"/>
      <c r="W388" s="2"/>
      <c r="X388" s="2"/>
      <c r="Y388" s="2"/>
      <c r="Z388" s="2"/>
      <c r="AA388" s="2"/>
      <c r="AB388" s="2"/>
      <c r="AC388" s="2"/>
      <c r="AD388" s="2"/>
      <c r="AE388" s="2"/>
      <c r="AF388" s="2"/>
      <c r="AG388" s="2"/>
    </row>
    <row r="389" customFormat="false" ht="15.75" hidden="false" customHeight="true" outlineLevel="0" collapsed="false">
      <c r="A389" s="2"/>
      <c r="B389" s="2"/>
      <c r="C389" s="70"/>
      <c r="D389" s="70"/>
      <c r="E389" s="70"/>
      <c r="F389" s="70"/>
      <c r="G389" s="158"/>
      <c r="H389" s="70"/>
      <c r="I389" s="70"/>
      <c r="J389" s="70"/>
      <c r="K389" s="70"/>
      <c r="L389" s="158"/>
      <c r="M389" s="2"/>
      <c r="N389" s="2"/>
      <c r="O389" s="238"/>
      <c r="P389" s="2"/>
      <c r="Q389" s="238"/>
      <c r="R389" s="2"/>
      <c r="S389" s="2"/>
      <c r="T389" s="2"/>
      <c r="U389" s="2"/>
      <c r="V389" s="2"/>
      <c r="W389" s="2"/>
      <c r="X389" s="2"/>
      <c r="Y389" s="2"/>
      <c r="Z389" s="2"/>
      <c r="AA389" s="2"/>
      <c r="AB389" s="2"/>
      <c r="AC389" s="2"/>
      <c r="AD389" s="2"/>
      <c r="AE389" s="2"/>
      <c r="AF389" s="2"/>
      <c r="AG389" s="2"/>
    </row>
    <row r="390" customFormat="false" ht="15.75" hidden="false" customHeight="true" outlineLevel="0" collapsed="false">
      <c r="A390" s="2"/>
      <c r="B390" s="2"/>
      <c r="C390" s="70"/>
      <c r="D390" s="70"/>
      <c r="E390" s="70"/>
      <c r="F390" s="70"/>
      <c r="G390" s="158"/>
      <c r="H390" s="70"/>
      <c r="I390" s="70"/>
      <c r="J390" s="70"/>
      <c r="K390" s="70"/>
      <c r="L390" s="158"/>
      <c r="M390" s="2"/>
      <c r="N390" s="2"/>
      <c r="O390" s="238"/>
      <c r="P390" s="2"/>
      <c r="Q390" s="238"/>
      <c r="R390" s="2"/>
      <c r="S390" s="2"/>
      <c r="T390" s="2"/>
      <c r="U390" s="2"/>
      <c r="V390" s="2"/>
      <c r="W390" s="2"/>
      <c r="X390" s="2"/>
      <c r="Y390" s="2"/>
      <c r="Z390" s="2"/>
      <c r="AA390" s="2"/>
      <c r="AB390" s="2"/>
      <c r="AC390" s="2"/>
      <c r="AD390" s="2"/>
      <c r="AE390" s="2"/>
      <c r="AF390" s="2"/>
      <c r="AG390" s="2"/>
    </row>
    <row r="391" customFormat="false" ht="15.75" hidden="false" customHeight="true" outlineLevel="0" collapsed="false">
      <c r="A391" s="2"/>
      <c r="B391" s="2"/>
      <c r="C391" s="70"/>
      <c r="D391" s="70"/>
      <c r="E391" s="70"/>
      <c r="F391" s="70"/>
      <c r="G391" s="158"/>
      <c r="H391" s="70"/>
      <c r="I391" s="70"/>
      <c r="J391" s="70"/>
      <c r="K391" s="70"/>
      <c r="L391" s="158"/>
      <c r="M391" s="2"/>
      <c r="N391" s="2"/>
      <c r="O391" s="238"/>
      <c r="P391" s="2"/>
      <c r="Q391" s="238"/>
      <c r="R391" s="2"/>
      <c r="S391" s="2"/>
      <c r="T391" s="2"/>
      <c r="U391" s="2"/>
      <c r="V391" s="2"/>
      <c r="W391" s="2"/>
      <c r="X391" s="2"/>
      <c r="Y391" s="2"/>
      <c r="Z391" s="2"/>
      <c r="AA391" s="2"/>
      <c r="AB391" s="2"/>
      <c r="AC391" s="2"/>
      <c r="AD391" s="2"/>
      <c r="AE391" s="2"/>
      <c r="AF391" s="2"/>
      <c r="AG391" s="2"/>
    </row>
    <row r="392" customFormat="false" ht="15.75" hidden="false" customHeight="true" outlineLevel="0" collapsed="false">
      <c r="A392" s="2"/>
      <c r="B392" s="2"/>
      <c r="C392" s="70"/>
      <c r="D392" s="70"/>
      <c r="E392" s="70"/>
      <c r="F392" s="70"/>
      <c r="G392" s="158"/>
      <c r="H392" s="70"/>
      <c r="I392" s="70"/>
      <c r="J392" s="70"/>
      <c r="K392" s="70"/>
      <c r="L392" s="158"/>
      <c r="M392" s="2"/>
      <c r="N392" s="2"/>
      <c r="O392" s="238"/>
      <c r="P392" s="2"/>
      <c r="Q392" s="238"/>
      <c r="R392" s="2"/>
      <c r="S392" s="2"/>
      <c r="T392" s="2"/>
      <c r="U392" s="2"/>
      <c r="V392" s="2"/>
      <c r="W392" s="2"/>
      <c r="X392" s="2"/>
      <c r="Y392" s="2"/>
      <c r="Z392" s="2"/>
      <c r="AA392" s="2"/>
      <c r="AB392" s="2"/>
      <c r="AC392" s="2"/>
      <c r="AD392" s="2"/>
      <c r="AE392" s="2"/>
      <c r="AF392" s="2"/>
      <c r="AG392" s="2"/>
    </row>
    <row r="393" customFormat="false" ht="15.75" hidden="false" customHeight="true" outlineLevel="0" collapsed="false">
      <c r="A393" s="2"/>
      <c r="B393" s="2"/>
      <c r="C393" s="70"/>
      <c r="D393" s="70"/>
      <c r="E393" s="70"/>
      <c r="F393" s="70"/>
      <c r="G393" s="158"/>
      <c r="H393" s="70"/>
      <c r="I393" s="70"/>
      <c r="J393" s="70"/>
      <c r="K393" s="70"/>
      <c r="L393" s="158"/>
      <c r="M393" s="2"/>
      <c r="N393" s="2"/>
      <c r="O393" s="238"/>
      <c r="P393" s="2"/>
      <c r="Q393" s="238"/>
      <c r="R393" s="2"/>
      <c r="S393" s="2"/>
      <c r="T393" s="2"/>
      <c r="U393" s="2"/>
      <c r="V393" s="2"/>
      <c r="W393" s="2"/>
      <c r="X393" s="2"/>
      <c r="Y393" s="2"/>
      <c r="Z393" s="2"/>
      <c r="AA393" s="2"/>
      <c r="AB393" s="2"/>
      <c r="AC393" s="2"/>
      <c r="AD393" s="2"/>
      <c r="AE393" s="2"/>
      <c r="AF393" s="2"/>
      <c r="AG393" s="2"/>
    </row>
    <row r="394" customFormat="false" ht="15.75" hidden="false" customHeight="true" outlineLevel="0" collapsed="false">
      <c r="A394" s="2"/>
      <c r="B394" s="2"/>
      <c r="C394" s="70"/>
      <c r="D394" s="70"/>
      <c r="E394" s="70"/>
      <c r="F394" s="70"/>
      <c r="G394" s="158"/>
      <c r="H394" s="70"/>
      <c r="I394" s="70"/>
      <c r="J394" s="70"/>
      <c r="K394" s="70"/>
      <c r="L394" s="158"/>
      <c r="M394" s="2"/>
      <c r="N394" s="2"/>
      <c r="O394" s="238"/>
      <c r="P394" s="2"/>
      <c r="Q394" s="238"/>
      <c r="R394" s="2"/>
      <c r="S394" s="2"/>
      <c r="T394" s="2"/>
      <c r="U394" s="2"/>
      <c r="V394" s="2"/>
      <c r="W394" s="2"/>
      <c r="X394" s="2"/>
      <c r="Y394" s="2"/>
      <c r="Z394" s="2"/>
      <c r="AA394" s="2"/>
      <c r="AB394" s="2"/>
      <c r="AC394" s="2"/>
      <c r="AD394" s="2"/>
      <c r="AE394" s="2"/>
      <c r="AF394" s="2"/>
      <c r="AG394" s="2"/>
    </row>
    <row r="395" customFormat="false" ht="15.75" hidden="false" customHeight="true" outlineLevel="0" collapsed="false">
      <c r="A395" s="2"/>
      <c r="B395" s="2"/>
      <c r="C395" s="70"/>
      <c r="D395" s="70"/>
      <c r="E395" s="70"/>
      <c r="F395" s="70"/>
      <c r="G395" s="158"/>
      <c r="H395" s="70"/>
      <c r="I395" s="70"/>
      <c r="J395" s="70"/>
      <c r="K395" s="70"/>
      <c r="L395" s="158"/>
      <c r="M395" s="2"/>
      <c r="N395" s="2"/>
      <c r="O395" s="238"/>
      <c r="P395" s="2"/>
      <c r="Q395" s="238"/>
      <c r="R395" s="2"/>
      <c r="S395" s="2"/>
      <c r="T395" s="2"/>
      <c r="U395" s="2"/>
      <c r="V395" s="2"/>
      <c r="W395" s="2"/>
      <c r="X395" s="2"/>
      <c r="Y395" s="2"/>
      <c r="Z395" s="2"/>
      <c r="AA395" s="2"/>
      <c r="AB395" s="2"/>
      <c r="AC395" s="2"/>
      <c r="AD395" s="2"/>
      <c r="AE395" s="2"/>
      <c r="AF395" s="2"/>
      <c r="AG395" s="2"/>
    </row>
    <row r="396" customFormat="false" ht="15.75" hidden="false" customHeight="true" outlineLevel="0" collapsed="false">
      <c r="A396" s="2"/>
      <c r="B396" s="2"/>
      <c r="C396" s="70"/>
      <c r="D396" s="70"/>
      <c r="E396" s="70"/>
      <c r="F396" s="70"/>
      <c r="G396" s="158"/>
      <c r="H396" s="70"/>
      <c r="I396" s="70"/>
      <c r="J396" s="70"/>
      <c r="K396" s="70"/>
      <c r="L396" s="158"/>
      <c r="M396" s="2"/>
      <c r="N396" s="2"/>
      <c r="O396" s="238"/>
      <c r="P396" s="2"/>
      <c r="Q396" s="238"/>
      <c r="R396" s="2"/>
      <c r="S396" s="2"/>
      <c r="T396" s="2"/>
      <c r="U396" s="2"/>
      <c r="V396" s="2"/>
      <c r="W396" s="2"/>
      <c r="X396" s="2"/>
      <c r="Y396" s="2"/>
      <c r="Z396" s="2"/>
      <c r="AA396" s="2"/>
      <c r="AB396" s="2"/>
      <c r="AC396" s="2"/>
      <c r="AD396" s="2"/>
      <c r="AE396" s="2"/>
      <c r="AF396" s="2"/>
      <c r="AG396" s="2"/>
    </row>
    <row r="397" customFormat="false" ht="15.75" hidden="false" customHeight="true" outlineLevel="0" collapsed="false">
      <c r="A397" s="2"/>
      <c r="B397" s="2"/>
      <c r="C397" s="70"/>
      <c r="D397" s="70"/>
      <c r="E397" s="70"/>
      <c r="F397" s="70"/>
      <c r="G397" s="158"/>
      <c r="H397" s="70"/>
      <c r="I397" s="70"/>
      <c r="J397" s="70"/>
      <c r="K397" s="70"/>
      <c r="L397" s="158"/>
      <c r="M397" s="2"/>
      <c r="N397" s="2"/>
      <c r="O397" s="238"/>
      <c r="P397" s="2"/>
      <c r="Q397" s="238"/>
      <c r="R397" s="2"/>
      <c r="S397" s="2"/>
      <c r="T397" s="2"/>
      <c r="U397" s="2"/>
      <c r="V397" s="2"/>
      <c r="W397" s="2"/>
      <c r="X397" s="2"/>
      <c r="Y397" s="2"/>
      <c r="Z397" s="2"/>
      <c r="AA397" s="2"/>
      <c r="AB397" s="2"/>
      <c r="AC397" s="2"/>
      <c r="AD397" s="2"/>
      <c r="AE397" s="2"/>
      <c r="AF397" s="2"/>
      <c r="AG397" s="2"/>
    </row>
    <row r="398" customFormat="false" ht="15.75" hidden="false" customHeight="true" outlineLevel="0" collapsed="false">
      <c r="A398" s="2"/>
      <c r="B398" s="2"/>
      <c r="C398" s="70"/>
      <c r="D398" s="70"/>
      <c r="E398" s="70"/>
      <c r="F398" s="70"/>
      <c r="G398" s="158"/>
      <c r="H398" s="70"/>
      <c r="I398" s="70"/>
      <c r="J398" s="70"/>
      <c r="K398" s="70"/>
      <c r="L398" s="158"/>
      <c r="M398" s="2"/>
      <c r="N398" s="2"/>
      <c r="O398" s="238"/>
      <c r="P398" s="2"/>
      <c r="Q398" s="238"/>
      <c r="R398" s="2"/>
      <c r="S398" s="2"/>
      <c r="T398" s="2"/>
      <c r="U398" s="2"/>
      <c r="V398" s="2"/>
      <c r="W398" s="2"/>
      <c r="X398" s="2"/>
      <c r="Y398" s="2"/>
      <c r="Z398" s="2"/>
      <c r="AA398" s="2"/>
      <c r="AB398" s="2"/>
      <c r="AC398" s="2"/>
      <c r="AD398" s="2"/>
      <c r="AE398" s="2"/>
      <c r="AF398" s="2"/>
      <c r="AG398" s="2"/>
    </row>
    <row r="399" customFormat="false" ht="15.75" hidden="false" customHeight="true" outlineLevel="0" collapsed="false">
      <c r="A399" s="2"/>
      <c r="B399" s="2"/>
      <c r="C399" s="70"/>
      <c r="D399" s="70"/>
      <c r="E399" s="70"/>
      <c r="F399" s="70"/>
      <c r="G399" s="158"/>
      <c r="H399" s="70"/>
      <c r="I399" s="70"/>
      <c r="J399" s="70"/>
      <c r="K399" s="70"/>
      <c r="L399" s="158"/>
      <c r="M399" s="2"/>
      <c r="N399" s="2"/>
      <c r="O399" s="238"/>
      <c r="P399" s="2"/>
      <c r="Q399" s="238"/>
      <c r="R399" s="2"/>
      <c r="S399" s="2"/>
      <c r="T399" s="2"/>
      <c r="U399" s="2"/>
      <c r="V399" s="2"/>
      <c r="W399" s="2"/>
      <c r="X399" s="2"/>
      <c r="Y399" s="2"/>
      <c r="Z399" s="2"/>
      <c r="AA399" s="2"/>
      <c r="AB399" s="2"/>
      <c r="AC399" s="2"/>
      <c r="AD399" s="2"/>
      <c r="AE399" s="2"/>
      <c r="AF399" s="2"/>
      <c r="AG399" s="2"/>
    </row>
    <row r="400" customFormat="false" ht="15.75" hidden="false" customHeight="true" outlineLevel="0" collapsed="false">
      <c r="A400" s="2"/>
      <c r="B400" s="2"/>
      <c r="C400" s="70"/>
      <c r="D400" s="70"/>
      <c r="E400" s="70"/>
      <c r="F400" s="70"/>
      <c r="G400" s="158"/>
      <c r="H400" s="70"/>
      <c r="I400" s="70"/>
      <c r="J400" s="70"/>
      <c r="K400" s="70"/>
      <c r="L400" s="158"/>
      <c r="M400" s="2"/>
      <c r="N400" s="2"/>
      <c r="O400" s="238"/>
      <c r="P400" s="2"/>
      <c r="Q400" s="238"/>
      <c r="R400" s="2"/>
      <c r="S400" s="2"/>
      <c r="T400" s="2"/>
      <c r="U400" s="2"/>
      <c r="V400" s="2"/>
      <c r="W400" s="2"/>
      <c r="X400" s="2"/>
      <c r="Y400" s="2"/>
      <c r="Z400" s="2"/>
      <c r="AA400" s="2"/>
      <c r="AB400" s="2"/>
      <c r="AC400" s="2"/>
      <c r="AD400" s="2"/>
      <c r="AE400" s="2"/>
      <c r="AF400" s="2"/>
      <c r="AG400" s="2"/>
    </row>
    <row r="401" customFormat="false" ht="15.75" hidden="false" customHeight="true" outlineLevel="0" collapsed="false">
      <c r="A401" s="2"/>
      <c r="B401" s="2"/>
      <c r="C401" s="70"/>
      <c r="D401" s="70"/>
      <c r="E401" s="70"/>
      <c r="F401" s="70"/>
      <c r="G401" s="158"/>
      <c r="H401" s="70"/>
      <c r="I401" s="70"/>
      <c r="J401" s="70"/>
      <c r="K401" s="70"/>
      <c r="L401" s="158"/>
      <c r="M401" s="2"/>
      <c r="N401" s="2"/>
      <c r="O401" s="238"/>
      <c r="P401" s="2"/>
      <c r="Q401" s="238"/>
      <c r="R401" s="2"/>
      <c r="S401" s="2"/>
      <c r="T401" s="2"/>
      <c r="U401" s="2"/>
      <c r="V401" s="2"/>
      <c r="W401" s="2"/>
      <c r="X401" s="2"/>
      <c r="Y401" s="2"/>
      <c r="Z401" s="2"/>
      <c r="AA401" s="2"/>
      <c r="AB401" s="2"/>
      <c r="AC401" s="2"/>
      <c r="AD401" s="2"/>
      <c r="AE401" s="2"/>
      <c r="AF401" s="2"/>
      <c r="AG401" s="2"/>
    </row>
    <row r="402" customFormat="false" ht="15.75" hidden="false" customHeight="true" outlineLevel="0" collapsed="false">
      <c r="A402" s="2"/>
      <c r="B402" s="2"/>
      <c r="C402" s="70"/>
      <c r="D402" s="70"/>
      <c r="E402" s="70"/>
      <c r="F402" s="70"/>
      <c r="G402" s="158"/>
      <c r="H402" s="70"/>
      <c r="I402" s="70"/>
      <c r="J402" s="70"/>
      <c r="K402" s="70"/>
      <c r="L402" s="158"/>
      <c r="M402" s="2"/>
      <c r="N402" s="2"/>
      <c r="O402" s="238"/>
      <c r="P402" s="2"/>
      <c r="Q402" s="238"/>
      <c r="R402" s="2"/>
      <c r="S402" s="2"/>
      <c r="T402" s="2"/>
      <c r="U402" s="2"/>
      <c r="V402" s="2"/>
      <c r="W402" s="2"/>
      <c r="X402" s="2"/>
      <c r="Y402" s="2"/>
      <c r="Z402" s="2"/>
      <c r="AA402" s="2"/>
      <c r="AB402" s="2"/>
      <c r="AC402" s="2"/>
      <c r="AD402" s="2"/>
      <c r="AE402" s="2"/>
      <c r="AF402" s="2"/>
      <c r="AG402" s="2"/>
    </row>
    <row r="403" customFormat="false" ht="15.75" hidden="false" customHeight="true" outlineLevel="0" collapsed="false">
      <c r="A403" s="2"/>
      <c r="B403" s="2"/>
      <c r="C403" s="70"/>
      <c r="D403" s="70"/>
      <c r="E403" s="70"/>
      <c r="F403" s="70"/>
      <c r="G403" s="158"/>
      <c r="H403" s="70"/>
      <c r="I403" s="70"/>
      <c r="J403" s="70"/>
      <c r="K403" s="70"/>
      <c r="L403" s="158"/>
      <c r="M403" s="2"/>
      <c r="N403" s="2"/>
      <c r="O403" s="238"/>
      <c r="P403" s="2"/>
      <c r="Q403" s="238"/>
      <c r="R403" s="2"/>
      <c r="S403" s="2"/>
      <c r="T403" s="2"/>
      <c r="U403" s="2"/>
      <c r="V403" s="2"/>
      <c r="W403" s="2"/>
      <c r="X403" s="2"/>
      <c r="Y403" s="2"/>
      <c r="Z403" s="2"/>
      <c r="AA403" s="2"/>
      <c r="AB403" s="2"/>
      <c r="AC403" s="2"/>
      <c r="AD403" s="2"/>
      <c r="AE403" s="2"/>
      <c r="AF403" s="2"/>
      <c r="AG403" s="2"/>
    </row>
    <row r="404" customFormat="false" ht="15.75" hidden="false" customHeight="true" outlineLevel="0" collapsed="false">
      <c r="A404" s="2"/>
      <c r="B404" s="2"/>
      <c r="C404" s="70"/>
      <c r="D404" s="70"/>
      <c r="E404" s="70"/>
      <c r="F404" s="70"/>
      <c r="G404" s="158"/>
      <c r="H404" s="70"/>
      <c r="I404" s="70"/>
      <c r="J404" s="70"/>
      <c r="K404" s="70"/>
      <c r="L404" s="158"/>
      <c r="M404" s="2"/>
      <c r="N404" s="2"/>
      <c r="O404" s="238"/>
      <c r="P404" s="2"/>
      <c r="Q404" s="238"/>
      <c r="R404" s="2"/>
      <c r="S404" s="2"/>
      <c r="T404" s="2"/>
      <c r="U404" s="2"/>
      <c r="V404" s="2"/>
      <c r="W404" s="2"/>
      <c r="X404" s="2"/>
      <c r="Y404" s="2"/>
      <c r="Z404" s="2"/>
      <c r="AA404" s="2"/>
      <c r="AB404" s="2"/>
      <c r="AC404" s="2"/>
      <c r="AD404" s="2"/>
      <c r="AE404" s="2"/>
      <c r="AF404" s="2"/>
      <c r="AG404" s="2"/>
    </row>
    <row r="405" customFormat="false" ht="15.75" hidden="false" customHeight="true" outlineLevel="0" collapsed="false">
      <c r="A405" s="2"/>
      <c r="B405" s="2"/>
      <c r="C405" s="70"/>
      <c r="D405" s="70"/>
      <c r="E405" s="70"/>
      <c r="F405" s="70"/>
      <c r="G405" s="158"/>
      <c r="H405" s="70"/>
      <c r="I405" s="70"/>
      <c r="J405" s="70"/>
      <c r="K405" s="70"/>
      <c r="L405" s="158"/>
      <c r="M405" s="2"/>
      <c r="N405" s="2"/>
      <c r="O405" s="238"/>
      <c r="P405" s="2"/>
      <c r="Q405" s="238"/>
      <c r="R405" s="2"/>
      <c r="S405" s="2"/>
      <c r="T405" s="2"/>
      <c r="U405" s="2"/>
      <c r="V405" s="2"/>
      <c r="W405" s="2"/>
      <c r="X405" s="2"/>
      <c r="Y405" s="2"/>
      <c r="Z405" s="2"/>
      <c r="AA405" s="2"/>
      <c r="AB405" s="2"/>
      <c r="AC405" s="2"/>
      <c r="AD405" s="2"/>
      <c r="AE405" s="2"/>
      <c r="AF405" s="2"/>
      <c r="AG405" s="2"/>
    </row>
    <row r="406" customFormat="false" ht="15.75" hidden="false" customHeight="true" outlineLevel="0" collapsed="false">
      <c r="A406" s="2"/>
      <c r="B406" s="2"/>
      <c r="C406" s="70"/>
      <c r="D406" s="70"/>
      <c r="E406" s="70"/>
      <c r="F406" s="70"/>
      <c r="G406" s="158"/>
      <c r="H406" s="70"/>
      <c r="I406" s="70"/>
      <c r="J406" s="70"/>
      <c r="K406" s="70"/>
      <c r="L406" s="158"/>
      <c r="M406" s="2"/>
      <c r="N406" s="2"/>
      <c r="O406" s="238"/>
      <c r="P406" s="2"/>
      <c r="Q406" s="238"/>
      <c r="R406" s="2"/>
      <c r="S406" s="2"/>
      <c r="T406" s="2"/>
      <c r="U406" s="2"/>
      <c r="V406" s="2"/>
      <c r="W406" s="2"/>
      <c r="X406" s="2"/>
      <c r="Y406" s="2"/>
      <c r="Z406" s="2"/>
      <c r="AA406" s="2"/>
      <c r="AB406" s="2"/>
      <c r="AC406" s="2"/>
      <c r="AD406" s="2"/>
      <c r="AE406" s="2"/>
      <c r="AF406" s="2"/>
      <c r="AG406" s="2"/>
    </row>
    <row r="407" customFormat="false" ht="15.75" hidden="false" customHeight="true" outlineLevel="0" collapsed="false">
      <c r="A407" s="2"/>
      <c r="B407" s="2"/>
      <c r="C407" s="70"/>
      <c r="D407" s="70"/>
      <c r="E407" s="70"/>
      <c r="F407" s="70"/>
      <c r="G407" s="158"/>
      <c r="H407" s="70"/>
      <c r="I407" s="70"/>
      <c r="J407" s="70"/>
      <c r="K407" s="70"/>
      <c r="L407" s="158"/>
      <c r="M407" s="2"/>
      <c r="N407" s="2"/>
      <c r="O407" s="238"/>
      <c r="P407" s="2"/>
      <c r="Q407" s="238"/>
      <c r="R407" s="2"/>
      <c r="S407" s="2"/>
      <c r="T407" s="2"/>
      <c r="U407" s="2"/>
      <c r="V407" s="2"/>
      <c r="W407" s="2"/>
      <c r="X407" s="2"/>
      <c r="Y407" s="2"/>
      <c r="Z407" s="2"/>
      <c r="AA407" s="2"/>
      <c r="AB407" s="2"/>
      <c r="AC407" s="2"/>
      <c r="AD407" s="2"/>
      <c r="AE407" s="2"/>
      <c r="AF407" s="2"/>
      <c r="AG407" s="2"/>
    </row>
    <row r="408" customFormat="false" ht="15.75" hidden="false" customHeight="true" outlineLevel="0" collapsed="false">
      <c r="A408" s="2"/>
      <c r="B408" s="2"/>
      <c r="C408" s="70"/>
      <c r="D408" s="70"/>
      <c r="E408" s="70"/>
      <c r="F408" s="70"/>
      <c r="G408" s="158"/>
      <c r="H408" s="70"/>
      <c r="I408" s="70"/>
      <c r="J408" s="70"/>
      <c r="K408" s="70"/>
      <c r="L408" s="158"/>
      <c r="M408" s="2"/>
      <c r="N408" s="2"/>
      <c r="O408" s="238"/>
      <c r="P408" s="2"/>
      <c r="Q408" s="238"/>
      <c r="R408" s="2"/>
      <c r="S408" s="2"/>
      <c r="T408" s="2"/>
      <c r="U408" s="2"/>
      <c r="V408" s="2"/>
      <c r="W408" s="2"/>
      <c r="X408" s="2"/>
      <c r="Y408" s="2"/>
      <c r="Z408" s="2"/>
      <c r="AA408" s="2"/>
      <c r="AB408" s="2"/>
      <c r="AC408" s="2"/>
      <c r="AD408" s="2"/>
      <c r="AE408" s="2"/>
      <c r="AF408" s="2"/>
      <c r="AG408" s="2"/>
    </row>
    <row r="409" customFormat="false" ht="15.75" hidden="false" customHeight="true" outlineLevel="0" collapsed="false">
      <c r="A409" s="2"/>
      <c r="B409" s="2"/>
      <c r="C409" s="70"/>
      <c r="D409" s="70"/>
      <c r="E409" s="70"/>
      <c r="F409" s="70"/>
      <c r="G409" s="158"/>
      <c r="H409" s="70"/>
      <c r="I409" s="70"/>
      <c r="J409" s="70"/>
      <c r="K409" s="70"/>
      <c r="L409" s="158"/>
      <c r="M409" s="2"/>
      <c r="N409" s="2"/>
      <c r="O409" s="238"/>
      <c r="P409" s="2"/>
      <c r="Q409" s="238"/>
      <c r="R409" s="2"/>
      <c r="S409" s="2"/>
      <c r="T409" s="2"/>
      <c r="U409" s="2"/>
      <c r="V409" s="2"/>
      <c r="W409" s="2"/>
      <c r="X409" s="2"/>
      <c r="Y409" s="2"/>
      <c r="Z409" s="2"/>
      <c r="AA409" s="2"/>
      <c r="AB409" s="2"/>
      <c r="AC409" s="2"/>
      <c r="AD409" s="2"/>
      <c r="AE409" s="2"/>
      <c r="AF409" s="2"/>
      <c r="AG409" s="2"/>
    </row>
    <row r="410" customFormat="false" ht="15.75" hidden="false" customHeight="true" outlineLevel="0" collapsed="false">
      <c r="A410" s="2"/>
      <c r="B410" s="2"/>
      <c r="C410" s="70"/>
      <c r="D410" s="70"/>
      <c r="E410" s="70"/>
      <c r="F410" s="70"/>
      <c r="G410" s="158"/>
      <c r="H410" s="70"/>
      <c r="I410" s="70"/>
      <c r="J410" s="70"/>
      <c r="K410" s="70"/>
      <c r="L410" s="158"/>
      <c r="M410" s="2"/>
      <c r="N410" s="2"/>
      <c r="O410" s="238"/>
      <c r="P410" s="2"/>
      <c r="Q410" s="238"/>
      <c r="R410" s="2"/>
      <c r="S410" s="2"/>
      <c r="T410" s="2"/>
      <c r="U410" s="2"/>
      <c r="V410" s="2"/>
      <c r="W410" s="2"/>
      <c r="X410" s="2"/>
      <c r="Y410" s="2"/>
      <c r="Z410" s="2"/>
      <c r="AA410" s="2"/>
      <c r="AB410" s="2"/>
      <c r="AC410" s="2"/>
      <c r="AD410" s="2"/>
      <c r="AE410" s="2"/>
      <c r="AF410" s="2"/>
      <c r="AG410" s="2"/>
    </row>
    <row r="411" customFormat="false" ht="15.75" hidden="false" customHeight="true" outlineLevel="0" collapsed="false">
      <c r="A411" s="2"/>
      <c r="B411" s="2"/>
      <c r="C411" s="70"/>
      <c r="D411" s="70"/>
      <c r="E411" s="70"/>
      <c r="F411" s="70"/>
      <c r="G411" s="158"/>
      <c r="H411" s="70"/>
      <c r="I411" s="70"/>
      <c r="J411" s="70"/>
      <c r="K411" s="70"/>
      <c r="L411" s="158"/>
      <c r="M411" s="2"/>
      <c r="N411" s="2"/>
      <c r="O411" s="238"/>
      <c r="P411" s="2"/>
      <c r="Q411" s="238"/>
      <c r="R411" s="2"/>
      <c r="S411" s="2"/>
      <c r="T411" s="2"/>
      <c r="U411" s="2"/>
      <c r="V411" s="2"/>
      <c r="W411" s="2"/>
      <c r="X411" s="2"/>
      <c r="Y411" s="2"/>
      <c r="Z411" s="2"/>
      <c r="AA411" s="2"/>
      <c r="AB411" s="2"/>
      <c r="AC411" s="2"/>
      <c r="AD411" s="2"/>
      <c r="AE411" s="2"/>
      <c r="AF411" s="2"/>
      <c r="AG411" s="2"/>
    </row>
    <row r="412" customFormat="false" ht="15.75" hidden="false" customHeight="true" outlineLevel="0" collapsed="false">
      <c r="A412" s="2"/>
      <c r="B412" s="2"/>
      <c r="C412" s="70"/>
      <c r="D412" s="70"/>
      <c r="E412" s="70"/>
      <c r="F412" s="70"/>
      <c r="G412" s="158"/>
      <c r="H412" s="70"/>
      <c r="I412" s="70"/>
      <c r="J412" s="70"/>
      <c r="K412" s="70"/>
      <c r="L412" s="158"/>
      <c r="M412" s="2"/>
      <c r="N412" s="2"/>
      <c r="O412" s="238"/>
      <c r="P412" s="2"/>
      <c r="Q412" s="238"/>
      <c r="R412" s="2"/>
      <c r="S412" s="2"/>
      <c r="T412" s="2"/>
      <c r="U412" s="2"/>
      <c r="V412" s="2"/>
      <c r="W412" s="2"/>
      <c r="X412" s="2"/>
      <c r="Y412" s="2"/>
      <c r="Z412" s="2"/>
      <c r="AA412" s="2"/>
      <c r="AB412" s="2"/>
      <c r="AC412" s="2"/>
      <c r="AD412" s="2"/>
      <c r="AE412" s="2"/>
      <c r="AF412" s="2"/>
      <c r="AG412" s="2"/>
    </row>
    <row r="413" customFormat="false" ht="15.75" hidden="false" customHeight="true" outlineLevel="0" collapsed="false">
      <c r="A413" s="2"/>
      <c r="B413" s="2"/>
      <c r="C413" s="70"/>
      <c r="D413" s="70"/>
      <c r="E413" s="70"/>
      <c r="F413" s="70"/>
      <c r="G413" s="158"/>
      <c r="H413" s="70"/>
      <c r="I413" s="70"/>
      <c r="J413" s="70"/>
      <c r="K413" s="70"/>
      <c r="L413" s="158"/>
      <c r="M413" s="2"/>
      <c r="N413" s="2"/>
      <c r="O413" s="238"/>
      <c r="P413" s="2"/>
      <c r="Q413" s="238"/>
      <c r="R413" s="2"/>
      <c r="S413" s="2"/>
      <c r="T413" s="2"/>
      <c r="U413" s="2"/>
      <c r="V413" s="2"/>
      <c r="W413" s="2"/>
      <c r="X413" s="2"/>
      <c r="Y413" s="2"/>
      <c r="Z413" s="2"/>
      <c r="AA413" s="2"/>
      <c r="AB413" s="2"/>
      <c r="AC413" s="2"/>
      <c r="AD413" s="2"/>
      <c r="AE413" s="2"/>
      <c r="AF413" s="2"/>
      <c r="AG413" s="2"/>
    </row>
    <row r="414" customFormat="false" ht="15.75" hidden="false" customHeight="true" outlineLevel="0" collapsed="false">
      <c r="A414" s="2"/>
      <c r="B414" s="2"/>
      <c r="C414" s="70"/>
      <c r="D414" s="70"/>
      <c r="E414" s="70"/>
      <c r="F414" s="70"/>
      <c r="G414" s="158"/>
      <c r="H414" s="70"/>
      <c r="I414" s="70"/>
      <c r="J414" s="70"/>
      <c r="K414" s="70"/>
      <c r="L414" s="158"/>
      <c r="M414" s="2"/>
      <c r="N414" s="2"/>
      <c r="O414" s="238"/>
      <c r="P414" s="2"/>
      <c r="Q414" s="238"/>
      <c r="R414" s="2"/>
      <c r="S414" s="2"/>
      <c r="T414" s="2"/>
      <c r="U414" s="2"/>
      <c r="V414" s="2"/>
      <c r="W414" s="2"/>
      <c r="X414" s="2"/>
      <c r="Y414" s="2"/>
      <c r="Z414" s="2"/>
      <c r="AA414" s="2"/>
      <c r="AB414" s="2"/>
      <c r="AC414" s="2"/>
      <c r="AD414" s="2"/>
      <c r="AE414" s="2"/>
      <c r="AF414" s="2"/>
      <c r="AG414" s="2"/>
    </row>
    <row r="415" customFormat="false" ht="15.75" hidden="false" customHeight="true" outlineLevel="0" collapsed="false">
      <c r="A415" s="2"/>
      <c r="B415" s="2"/>
      <c r="C415" s="70"/>
      <c r="D415" s="70"/>
      <c r="E415" s="70"/>
      <c r="F415" s="70"/>
      <c r="G415" s="158"/>
      <c r="H415" s="70"/>
      <c r="I415" s="70"/>
      <c r="J415" s="70"/>
      <c r="K415" s="70"/>
      <c r="L415" s="158"/>
      <c r="M415" s="2"/>
      <c r="N415" s="2"/>
      <c r="O415" s="238"/>
      <c r="P415" s="2"/>
      <c r="Q415" s="238"/>
      <c r="R415" s="2"/>
      <c r="S415" s="2"/>
      <c r="T415" s="2"/>
      <c r="U415" s="2"/>
      <c r="V415" s="2"/>
      <c r="W415" s="2"/>
      <c r="X415" s="2"/>
      <c r="Y415" s="2"/>
      <c r="Z415" s="2"/>
      <c r="AA415" s="2"/>
      <c r="AB415" s="2"/>
      <c r="AC415" s="2"/>
      <c r="AD415" s="2"/>
      <c r="AE415" s="2"/>
      <c r="AF415" s="2"/>
      <c r="AG415" s="2"/>
    </row>
    <row r="416" customFormat="false" ht="15.75" hidden="false" customHeight="true" outlineLevel="0" collapsed="false">
      <c r="A416" s="2"/>
      <c r="B416" s="2"/>
      <c r="C416" s="70"/>
      <c r="D416" s="70"/>
      <c r="E416" s="70"/>
      <c r="F416" s="70"/>
      <c r="G416" s="158"/>
      <c r="H416" s="70"/>
      <c r="I416" s="70"/>
      <c r="J416" s="70"/>
      <c r="K416" s="70"/>
      <c r="L416" s="158"/>
      <c r="M416" s="2"/>
      <c r="N416" s="2"/>
      <c r="O416" s="238"/>
      <c r="P416" s="2"/>
      <c r="Q416" s="238"/>
      <c r="R416" s="2"/>
      <c r="S416" s="2"/>
      <c r="T416" s="2"/>
      <c r="U416" s="2"/>
      <c r="V416" s="2"/>
      <c r="W416" s="2"/>
      <c r="X416" s="2"/>
      <c r="Y416" s="2"/>
      <c r="Z416" s="2"/>
      <c r="AA416" s="2"/>
      <c r="AB416" s="2"/>
      <c r="AC416" s="2"/>
      <c r="AD416" s="2"/>
      <c r="AE416" s="2"/>
      <c r="AF416" s="2"/>
      <c r="AG416" s="2"/>
    </row>
    <row r="417" customFormat="false" ht="15.75" hidden="false" customHeight="true" outlineLevel="0" collapsed="false">
      <c r="A417" s="2"/>
      <c r="B417" s="2"/>
      <c r="C417" s="70"/>
      <c r="D417" s="70"/>
      <c r="E417" s="70"/>
      <c r="F417" s="70"/>
      <c r="G417" s="158"/>
      <c r="H417" s="70"/>
      <c r="I417" s="70"/>
      <c r="J417" s="70"/>
      <c r="K417" s="70"/>
      <c r="L417" s="158"/>
      <c r="M417" s="2"/>
      <c r="N417" s="2"/>
      <c r="O417" s="238"/>
      <c r="P417" s="2"/>
      <c r="Q417" s="238"/>
      <c r="R417" s="2"/>
      <c r="S417" s="2"/>
      <c r="T417" s="2"/>
      <c r="U417" s="2"/>
      <c r="V417" s="2"/>
      <c r="W417" s="2"/>
      <c r="X417" s="2"/>
      <c r="Y417" s="2"/>
      <c r="Z417" s="2"/>
      <c r="AA417" s="2"/>
      <c r="AB417" s="2"/>
      <c r="AC417" s="2"/>
      <c r="AD417" s="2"/>
      <c r="AE417" s="2"/>
      <c r="AF417" s="2"/>
      <c r="AG417" s="2"/>
    </row>
    <row r="418" customFormat="false" ht="15.75" hidden="false" customHeight="true" outlineLevel="0" collapsed="false">
      <c r="A418" s="2"/>
      <c r="B418" s="2"/>
      <c r="C418" s="70"/>
      <c r="D418" s="70"/>
      <c r="E418" s="70"/>
      <c r="F418" s="70"/>
      <c r="G418" s="158"/>
      <c r="H418" s="70"/>
      <c r="I418" s="70"/>
      <c r="J418" s="70"/>
      <c r="K418" s="70"/>
      <c r="L418" s="158"/>
      <c r="M418" s="2"/>
      <c r="N418" s="2"/>
      <c r="O418" s="238"/>
      <c r="P418" s="2"/>
      <c r="Q418" s="238"/>
      <c r="R418" s="2"/>
      <c r="S418" s="2"/>
      <c r="T418" s="2"/>
      <c r="U418" s="2"/>
      <c r="V418" s="2"/>
      <c r="W418" s="2"/>
      <c r="X418" s="2"/>
      <c r="Y418" s="2"/>
      <c r="Z418" s="2"/>
      <c r="AA418" s="2"/>
      <c r="AB418" s="2"/>
      <c r="AC418" s="2"/>
      <c r="AD418" s="2"/>
      <c r="AE418" s="2"/>
      <c r="AF418" s="2"/>
      <c r="AG418" s="2"/>
    </row>
    <row r="419" customFormat="false" ht="15.75" hidden="false" customHeight="true" outlineLevel="0" collapsed="false">
      <c r="A419" s="2"/>
      <c r="B419" s="2"/>
      <c r="C419" s="70"/>
      <c r="D419" s="70"/>
      <c r="E419" s="70"/>
      <c r="F419" s="70"/>
      <c r="G419" s="158"/>
      <c r="H419" s="70"/>
      <c r="I419" s="70"/>
      <c r="J419" s="70"/>
      <c r="K419" s="70"/>
      <c r="L419" s="158"/>
      <c r="M419" s="2"/>
      <c r="N419" s="2"/>
      <c r="O419" s="238"/>
      <c r="P419" s="2"/>
      <c r="Q419" s="238"/>
      <c r="R419" s="2"/>
      <c r="S419" s="2"/>
      <c r="T419" s="2"/>
      <c r="U419" s="2"/>
      <c r="V419" s="2"/>
      <c r="W419" s="2"/>
      <c r="X419" s="2"/>
      <c r="Y419" s="2"/>
      <c r="Z419" s="2"/>
      <c r="AA419" s="2"/>
      <c r="AB419" s="2"/>
      <c r="AC419" s="2"/>
      <c r="AD419" s="2"/>
      <c r="AE419" s="2"/>
      <c r="AF419" s="2"/>
      <c r="AG419" s="2"/>
    </row>
    <row r="420" customFormat="false" ht="15.75" hidden="false" customHeight="true" outlineLevel="0" collapsed="false">
      <c r="A420" s="2"/>
      <c r="B420" s="2"/>
      <c r="C420" s="70"/>
      <c r="D420" s="70"/>
      <c r="E420" s="70"/>
      <c r="F420" s="70"/>
      <c r="G420" s="158"/>
      <c r="H420" s="70"/>
      <c r="I420" s="70"/>
      <c r="J420" s="70"/>
      <c r="K420" s="70"/>
      <c r="L420" s="158"/>
      <c r="M420" s="2"/>
      <c r="N420" s="2"/>
      <c r="O420" s="238"/>
      <c r="P420" s="2"/>
      <c r="Q420" s="238"/>
      <c r="R420" s="2"/>
      <c r="S420" s="2"/>
      <c r="T420" s="2"/>
      <c r="U420" s="2"/>
      <c r="V420" s="2"/>
      <c r="W420" s="2"/>
      <c r="X420" s="2"/>
      <c r="Y420" s="2"/>
      <c r="Z420" s="2"/>
      <c r="AA420" s="2"/>
      <c r="AB420" s="2"/>
      <c r="AC420" s="2"/>
      <c r="AD420" s="2"/>
      <c r="AE420" s="2"/>
      <c r="AF420" s="2"/>
      <c r="AG420" s="2"/>
    </row>
    <row r="421" customFormat="false" ht="15.75" hidden="false" customHeight="true" outlineLevel="0" collapsed="false">
      <c r="A421" s="2"/>
      <c r="B421" s="2"/>
      <c r="C421" s="70"/>
      <c r="D421" s="70"/>
      <c r="E421" s="70"/>
      <c r="F421" s="70"/>
      <c r="G421" s="158"/>
      <c r="H421" s="70"/>
      <c r="I421" s="70"/>
      <c r="J421" s="70"/>
      <c r="K421" s="70"/>
      <c r="L421" s="158"/>
      <c r="M421" s="2"/>
      <c r="N421" s="2"/>
      <c r="O421" s="238"/>
      <c r="P421" s="2"/>
      <c r="Q421" s="238"/>
      <c r="R421" s="2"/>
      <c r="S421" s="2"/>
      <c r="T421" s="2"/>
      <c r="U421" s="2"/>
      <c r="V421" s="2"/>
      <c r="W421" s="2"/>
      <c r="X421" s="2"/>
      <c r="Y421" s="2"/>
      <c r="Z421" s="2"/>
      <c r="AA421" s="2"/>
      <c r="AB421" s="2"/>
      <c r="AC421" s="2"/>
      <c r="AD421" s="2"/>
      <c r="AE421" s="2"/>
      <c r="AF421" s="2"/>
      <c r="AG421" s="2"/>
    </row>
    <row r="422" customFormat="false" ht="15.75" hidden="false" customHeight="true" outlineLevel="0" collapsed="false">
      <c r="A422" s="2"/>
      <c r="B422" s="2"/>
      <c r="C422" s="70"/>
      <c r="D422" s="70"/>
      <c r="E422" s="70"/>
      <c r="F422" s="70"/>
      <c r="G422" s="158"/>
      <c r="H422" s="70"/>
      <c r="I422" s="70"/>
      <c r="J422" s="70"/>
      <c r="K422" s="70"/>
      <c r="L422" s="158"/>
      <c r="M422" s="2"/>
      <c r="N422" s="2"/>
      <c r="O422" s="238"/>
      <c r="P422" s="2"/>
      <c r="Q422" s="238"/>
      <c r="R422" s="2"/>
      <c r="S422" s="2"/>
      <c r="T422" s="2"/>
      <c r="U422" s="2"/>
      <c r="V422" s="2"/>
      <c r="W422" s="2"/>
      <c r="X422" s="2"/>
      <c r="Y422" s="2"/>
      <c r="Z422" s="2"/>
      <c r="AA422" s="2"/>
      <c r="AB422" s="2"/>
      <c r="AC422" s="2"/>
      <c r="AD422" s="2"/>
      <c r="AE422" s="2"/>
      <c r="AF422" s="2"/>
      <c r="AG422" s="2"/>
    </row>
    <row r="423" customFormat="false" ht="15.75" hidden="false" customHeight="true" outlineLevel="0" collapsed="false">
      <c r="A423" s="2"/>
      <c r="B423" s="2"/>
      <c r="C423" s="70"/>
      <c r="D423" s="70"/>
      <c r="E423" s="70"/>
      <c r="F423" s="70"/>
      <c r="G423" s="158"/>
      <c r="H423" s="70"/>
      <c r="I423" s="70"/>
      <c r="J423" s="70"/>
      <c r="K423" s="70"/>
      <c r="L423" s="158"/>
      <c r="M423" s="2"/>
      <c r="N423" s="2"/>
      <c r="O423" s="238"/>
      <c r="P423" s="2"/>
      <c r="Q423" s="238"/>
      <c r="R423" s="2"/>
      <c r="S423" s="2"/>
      <c r="T423" s="2"/>
      <c r="U423" s="2"/>
      <c r="V423" s="2"/>
      <c r="W423" s="2"/>
      <c r="X423" s="2"/>
      <c r="Y423" s="2"/>
      <c r="Z423" s="2"/>
      <c r="AA423" s="2"/>
      <c r="AB423" s="2"/>
      <c r="AC423" s="2"/>
      <c r="AD423" s="2"/>
      <c r="AE423" s="2"/>
      <c r="AF423" s="2"/>
      <c r="AG423" s="2"/>
    </row>
    <row r="424" customFormat="false" ht="15.75" hidden="false" customHeight="true" outlineLevel="0" collapsed="false">
      <c r="A424" s="2"/>
      <c r="B424" s="2"/>
      <c r="C424" s="70"/>
      <c r="D424" s="70"/>
      <c r="E424" s="70"/>
      <c r="F424" s="70"/>
      <c r="G424" s="158"/>
      <c r="H424" s="70"/>
      <c r="I424" s="70"/>
      <c r="J424" s="70"/>
      <c r="K424" s="70"/>
      <c r="L424" s="158"/>
      <c r="M424" s="2"/>
      <c r="N424" s="2"/>
      <c r="O424" s="238"/>
      <c r="P424" s="2"/>
      <c r="Q424" s="238"/>
      <c r="R424" s="2"/>
      <c r="S424" s="2"/>
      <c r="T424" s="2"/>
      <c r="U424" s="2"/>
      <c r="V424" s="2"/>
      <c r="W424" s="2"/>
      <c r="X424" s="2"/>
      <c r="Y424" s="2"/>
      <c r="Z424" s="2"/>
      <c r="AA424" s="2"/>
      <c r="AB424" s="2"/>
      <c r="AC424" s="2"/>
      <c r="AD424" s="2"/>
      <c r="AE424" s="2"/>
      <c r="AF424" s="2"/>
      <c r="AG424" s="2"/>
    </row>
    <row r="425" customFormat="false" ht="15.75" hidden="false" customHeight="true" outlineLevel="0" collapsed="false">
      <c r="A425" s="2"/>
      <c r="B425" s="2"/>
      <c r="C425" s="70"/>
      <c r="D425" s="70"/>
      <c r="E425" s="70"/>
      <c r="F425" s="70"/>
      <c r="G425" s="158"/>
      <c r="H425" s="70"/>
      <c r="I425" s="70"/>
      <c r="J425" s="70"/>
      <c r="K425" s="70"/>
      <c r="L425" s="158"/>
      <c r="M425" s="2"/>
      <c r="N425" s="2"/>
      <c r="O425" s="238"/>
      <c r="P425" s="2"/>
      <c r="Q425" s="238"/>
      <c r="R425" s="2"/>
      <c r="S425" s="2"/>
      <c r="T425" s="2"/>
      <c r="U425" s="2"/>
      <c r="V425" s="2"/>
      <c r="W425" s="2"/>
      <c r="X425" s="2"/>
      <c r="Y425" s="2"/>
      <c r="Z425" s="2"/>
      <c r="AA425" s="2"/>
      <c r="AB425" s="2"/>
      <c r="AC425" s="2"/>
      <c r="AD425" s="2"/>
      <c r="AE425" s="2"/>
      <c r="AF425" s="2"/>
      <c r="AG425" s="2"/>
    </row>
    <row r="426" customFormat="false" ht="15.75" hidden="false" customHeight="true" outlineLevel="0" collapsed="false">
      <c r="A426" s="2"/>
      <c r="B426" s="2"/>
      <c r="C426" s="70"/>
      <c r="D426" s="70"/>
      <c r="E426" s="70"/>
      <c r="F426" s="70"/>
      <c r="G426" s="158"/>
      <c r="H426" s="70"/>
      <c r="I426" s="70"/>
      <c r="J426" s="70"/>
      <c r="K426" s="70"/>
      <c r="L426" s="158"/>
      <c r="M426" s="2"/>
      <c r="N426" s="2"/>
      <c r="O426" s="238"/>
      <c r="P426" s="2"/>
      <c r="Q426" s="238"/>
      <c r="R426" s="2"/>
      <c r="S426" s="2"/>
      <c r="T426" s="2"/>
      <c r="U426" s="2"/>
      <c r="V426" s="2"/>
      <c r="W426" s="2"/>
      <c r="X426" s="2"/>
      <c r="Y426" s="2"/>
      <c r="Z426" s="2"/>
      <c r="AA426" s="2"/>
      <c r="AB426" s="2"/>
      <c r="AC426" s="2"/>
      <c r="AD426" s="2"/>
      <c r="AE426" s="2"/>
      <c r="AF426" s="2"/>
      <c r="AG426" s="2"/>
    </row>
    <row r="427" customFormat="false" ht="15.75" hidden="false" customHeight="true" outlineLevel="0" collapsed="false">
      <c r="A427" s="2"/>
      <c r="B427" s="2"/>
      <c r="C427" s="70"/>
      <c r="D427" s="70"/>
      <c r="E427" s="70"/>
      <c r="F427" s="70"/>
      <c r="G427" s="158"/>
      <c r="H427" s="70"/>
      <c r="I427" s="70"/>
      <c r="J427" s="70"/>
      <c r="K427" s="70"/>
      <c r="L427" s="158"/>
      <c r="M427" s="2"/>
      <c r="N427" s="2"/>
      <c r="O427" s="238"/>
      <c r="P427" s="2"/>
      <c r="Q427" s="238"/>
      <c r="R427" s="2"/>
      <c r="S427" s="2"/>
      <c r="T427" s="2"/>
      <c r="U427" s="2"/>
      <c r="V427" s="2"/>
      <c r="W427" s="2"/>
      <c r="X427" s="2"/>
      <c r="Y427" s="2"/>
      <c r="Z427" s="2"/>
      <c r="AA427" s="2"/>
      <c r="AB427" s="2"/>
      <c r="AC427" s="2"/>
      <c r="AD427" s="2"/>
      <c r="AE427" s="2"/>
      <c r="AF427" s="2"/>
      <c r="AG427" s="2"/>
    </row>
    <row r="428" customFormat="false" ht="15.75" hidden="false" customHeight="true" outlineLevel="0" collapsed="false">
      <c r="A428" s="2"/>
      <c r="B428" s="2"/>
      <c r="C428" s="70"/>
      <c r="D428" s="70"/>
      <c r="E428" s="70"/>
      <c r="F428" s="70"/>
      <c r="G428" s="158"/>
      <c r="H428" s="70"/>
      <c r="I428" s="70"/>
      <c r="J428" s="70"/>
      <c r="K428" s="70"/>
      <c r="L428" s="158"/>
      <c r="M428" s="2"/>
      <c r="N428" s="2"/>
      <c r="O428" s="238"/>
      <c r="P428" s="2"/>
      <c r="Q428" s="238"/>
      <c r="R428" s="2"/>
      <c r="S428" s="2"/>
      <c r="T428" s="2"/>
      <c r="U428" s="2"/>
      <c r="V428" s="2"/>
      <c r="W428" s="2"/>
      <c r="X428" s="2"/>
      <c r="Y428" s="2"/>
      <c r="Z428" s="2"/>
      <c r="AA428" s="2"/>
      <c r="AB428" s="2"/>
      <c r="AC428" s="2"/>
      <c r="AD428" s="2"/>
      <c r="AE428" s="2"/>
      <c r="AF428" s="2"/>
      <c r="AG428" s="2"/>
    </row>
    <row r="429" customFormat="false" ht="15.75" hidden="false" customHeight="true" outlineLevel="0" collapsed="false">
      <c r="A429" s="2"/>
      <c r="B429" s="2"/>
      <c r="C429" s="70"/>
      <c r="D429" s="70"/>
      <c r="E429" s="70"/>
      <c r="F429" s="70"/>
      <c r="G429" s="158"/>
      <c r="H429" s="70"/>
      <c r="I429" s="70"/>
      <c r="J429" s="70"/>
      <c r="K429" s="70"/>
      <c r="L429" s="158"/>
      <c r="M429" s="2"/>
      <c r="N429" s="2"/>
      <c r="O429" s="238"/>
      <c r="P429" s="2"/>
      <c r="Q429" s="238"/>
      <c r="R429" s="2"/>
      <c r="S429" s="2"/>
      <c r="T429" s="2"/>
      <c r="U429" s="2"/>
      <c r="V429" s="2"/>
      <c r="W429" s="2"/>
      <c r="X429" s="2"/>
      <c r="Y429" s="2"/>
      <c r="Z429" s="2"/>
      <c r="AA429" s="2"/>
      <c r="AB429" s="2"/>
      <c r="AC429" s="2"/>
      <c r="AD429" s="2"/>
      <c r="AE429" s="2"/>
      <c r="AF429" s="2"/>
      <c r="AG429" s="2"/>
    </row>
    <row r="430" customFormat="false" ht="15.75" hidden="false" customHeight="true" outlineLevel="0" collapsed="false">
      <c r="A430" s="2"/>
      <c r="B430" s="2"/>
      <c r="C430" s="70"/>
      <c r="D430" s="70"/>
      <c r="E430" s="70"/>
      <c r="F430" s="70"/>
      <c r="G430" s="158"/>
      <c r="H430" s="70"/>
      <c r="I430" s="70"/>
      <c r="J430" s="70"/>
      <c r="K430" s="70"/>
      <c r="L430" s="158"/>
      <c r="M430" s="2"/>
      <c r="N430" s="2"/>
      <c r="O430" s="238"/>
      <c r="P430" s="2"/>
      <c r="Q430" s="238"/>
      <c r="R430" s="2"/>
      <c r="S430" s="2"/>
      <c r="T430" s="2"/>
      <c r="U430" s="2"/>
      <c r="V430" s="2"/>
      <c r="W430" s="2"/>
      <c r="X430" s="2"/>
      <c r="Y430" s="2"/>
      <c r="Z430" s="2"/>
      <c r="AA430" s="2"/>
      <c r="AB430" s="2"/>
      <c r="AC430" s="2"/>
      <c r="AD430" s="2"/>
      <c r="AE430" s="2"/>
      <c r="AF430" s="2"/>
      <c r="AG430" s="2"/>
    </row>
    <row r="431" customFormat="false" ht="15.75" hidden="false" customHeight="true" outlineLevel="0" collapsed="false">
      <c r="A431" s="2"/>
      <c r="B431" s="2"/>
      <c r="C431" s="70"/>
      <c r="D431" s="70"/>
      <c r="E431" s="70"/>
      <c r="F431" s="70"/>
      <c r="G431" s="158"/>
      <c r="H431" s="70"/>
      <c r="I431" s="70"/>
      <c r="J431" s="70"/>
      <c r="K431" s="70"/>
      <c r="L431" s="158"/>
      <c r="M431" s="2"/>
      <c r="N431" s="2"/>
      <c r="O431" s="238"/>
      <c r="P431" s="2"/>
      <c r="Q431" s="238"/>
      <c r="R431" s="2"/>
      <c r="S431" s="2"/>
      <c r="T431" s="2"/>
      <c r="U431" s="2"/>
      <c r="V431" s="2"/>
      <c r="W431" s="2"/>
      <c r="X431" s="2"/>
      <c r="Y431" s="2"/>
      <c r="Z431" s="2"/>
      <c r="AA431" s="2"/>
      <c r="AB431" s="2"/>
      <c r="AC431" s="2"/>
      <c r="AD431" s="2"/>
      <c r="AE431" s="2"/>
      <c r="AF431" s="2"/>
      <c r="AG431" s="2"/>
    </row>
    <row r="432" customFormat="false" ht="15.75" hidden="false" customHeight="true" outlineLevel="0" collapsed="false">
      <c r="A432" s="2"/>
      <c r="B432" s="2"/>
      <c r="C432" s="70"/>
      <c r="D432" s="70"/>
      <c r="E432" s="70"/>
      <c r="F432" s="70"/>
      <c r="G432" s="158"/>
      <c r="H432" s="70"/>
      <c r="I432" s="70"/>
      <c r="J432" s="70"/>
      <c r="K432" s="70"/>
      <c r="L432" s="158"/>
      <c r="M432" s="2"/>
      <c r="N432" s="2"/>
      <c r="O432" s="238"/>
      <c r="P432" s="2"/>
      <c r="Q432" s="238"/>
      <c r="R432" s="2"/>
      <c r="S432" s="2"/>
      <c r="T432" s="2"/>
      <c r="U432" s="2"/>
      <c r="V432" s="2"/>
      <c r="W432" s="2"/>
      <c r="X432" s="2"/>
      <c r="Y432" s="2"/>
      <c r="Z432" s="2"/>
      <c r="AA432" s="2"/>
      <c r="AB432" s="2"/>
      <c r="AC432" s="2"/>
      <c r="AD432" s="2"/>
      <c r="AE432" s="2"/>
      <c r="AF432" s="2"/>
      <c r="AG432" s="2"/>
    </row>
    <row r="433" customFormat="false" ht="15.75" hidden="false" customHeight="true" outlineLevel="0" collapsed="false">
      <c r="A433" s="2"/>
      <c r="B433" s="2"/>
      <c r="C433" s="70"/>
      <c r="D433" s="70"/>
      <c r="E433" s="70"/>
      <c r="F433" s="70"/>
      <c r="G433" s="158"/>
      <c r="H433" s="70"/>
      <c r="I433" s="70"/>
      <c r="J433" s="70"/>
      <c r="K433" s="70"/>
      <c r="L433" s="158"/>
      <c r="M433" s="2"/>
      <c r="N433" s="2"/>
      <c r="O433" s="238"/>
      <c r="P433" s="2"/>
      <c r="Q433" s="238"/>
      <c r="R433" s="2"/>
      <c r="S433" s="2"/>
      <c r="T433" s="2"/>
      <c r="U433" s="2"/>
      <c r="V433" s="2"/>
      <c r="W433" s="2"/>
      <c r="X433" s="2"/>
      <c r="Y433" s="2"/>
      <c r="Z433" s="2"/>
      <c r="AA433" s="2"/>
      <c r="AB433" s="2"/>
      <c r="AC433" s="2"/>
      <c r="AD433" s="2"/>
      <c r="AE433" s="2"/>
      <c r="AF433" s="2"/>
      <c r="AG433" s="2"/>
    </row>
    <row r="434" customFormat="false" ht="15.75" hidden="false" customHeight="true" outlineLevel="0" collapsed="false">
      <c r="A434" s="2"/>
      <c r="B434" s="2"/>
      <c r="C434" s="70"/>
      <c r="D434" s="70"/>
      <c r="E434" s="70"/>
      <c r="F434" s="70"/>
      <c r="G434" s="158"/>
      <c r="H434" s="70"/>
      <c r="I434" s="70"/>
      <c r="J434" s="70"/>
      <c r="K434" s="70"/>
      <c r="L434" s="158"/>
      <c r="M434" s="2"/>
      <c r="N434" s="2"/>
      <c r="O434" s="238"/>
      <c r="P434" s="2"/>
      <c r="Q434" s="238"/>
      <c r="R434" s="2"/>
      <c r="S434" s="2"/>
      <c r="T434" s="2"/>
      <c r="U434" s="2"/>
      <c r="V434" s="2"/>
      <c r="W434" s="2"/>
      <c r="X434" s="2"/>
      <c r="Y434" s="2"/>
      <c r="Z434" s="2"/>
      <c r="AA434" s="2"/>
      <c r="AB434" s="2"/>
      <c r="AC434" s="2"/>
      <c r="AD434" s="2"/>
      <c r="AE434" s="2"/>
      <c r="AF434" s="2"/>
      <c r="AG434" s="2"/>
    </row>
    <row r="435" customFormat="false" ht="15.75" hidden="false" customHeight="true" outlineLevel="0" collapsed="false">
      <c r="A435" s="2"/>
      <c r="B435" s="2"/>
      <c r="C435" s="70"/>
      <c r="D435" s="70"/>
      <c r="E435" s="70"/>
      <c r="F435" s="70"/>
      <c r="G435" s="158"/>
      <c r="H435" s="70"/>
      <c r="I435" s="70"/>
      <c r="J435" s="70"/>
      <c r="K435" s="70"/>
      <c r="L435" s="158"/>
      <c r="M435" s="2"/>
      <c r="N435" s="2"/>
      <c r="O435" s="238"/>
      <c r="P435" s="2"/>
      <c r="Q435" s="238"/>
      <c r="R435" s="2"/>
      <c r="S435" s="2"/>
      <c r="T435" s="2"/>
      <c r="U435" s="2"/>
      <c r="V435" s="2"/>
      <c r="W435" s="2"/>
      <c r="X435" s="2"/>
      <c r="Y435" s="2"/>
      <c r="Z435" s="2"/>
      <c r="AA435" s="2"/>
      <c r="AB435" s="2"/>
      <c r="AC435" s="2"/>
      <c r="AD435" s="2"/>
      <c r="AE435" s="2"/>
      <c r="AF435" s="2"/>
      <c r="AG435" s="2"/>
    </row>
    <row r="436" customFormat="false" ht="15.75" hidden="false" customHeight="true" outlineLevel="0" collapsed="false">
      <c r="A436" s="2"/>
      <c r="B436" s="2"/>
      <c r="C436" s="70"/>
      <c r="D436" s="70"/>
      <c r="E436" s="70"/>
      <c r="F436" s="70"/>
      <c r="G436" s="158"/>
      <c r="H436" s="70"/>
      <c r="I436" s="70"/>
      <c r="J436" s="70"/>
      <c r="K436" s="70"/>
      <c r="L436" s="158"/>
      <c r="M436" s="2"/>
      <c r="N436" s="2"/>
      <c r="O436" s="238"/>
      <c r="P436" s="2"/>
      <c r="Q436" s="238"/>
      <c r="R436" s="2"/>
      <c r="S436" s="2"/>
      <c r="T436" s="2"/>
      <c r="U436" s="2"/>
      <c r="V436" s="2"/>
      <c r="W436" s="2"/>
      <c r="X436" s="2"/>
      <c r="Y436" s="2"/>
      <c r="Z436" s="2"/>
      <c r="AA436" s="2"/>
      <c r="AB436" s="2"/>
      <c r="AC436" s="2"/>
      <c r="AD436" s="2"/>
      <c r="AE436" s="2"/>
      <c r="AF436" s="2"/>
      <c r="AG436" s="2"/>
    </row>
    <row r="437" customFormat="false" ht="15.75" hidden="false" customHeight="true" outlineLevel="0" collapsed="false">
      <c r="A437" s="2"/>
      <c r="B437" s="2"/>
      <c r="C437" s="70"/>
      <c r="D437" s="70"/>
      <c r="E437" s="70"/>
      <c r="F437" s="70"/>
      <c r="G437" s="158"/>
      <c r="H437" s="70"/>
      <c r="I437" s="70"/>
      <c r="J437" s="70"/>
      <c r="K437" s="70"/>
      <c r="L437" s="158"/>
      <c r="M437" s="2"/>
      <c r="N437" s="2"/>
      <c r="O437" s="238"/>
      <c r="P437" s="2"/>
      <c r="Q437" s="238"/>
      <c r="R437" s="2"/>
      <c r="S437" s="2"/>
      <c r="T437" s="2"/>
      <c r="U437" s="2"/>
      <c r="V437" s="2"/>
      <c r="W437" s="2"/>
      <c r="X437" s="2"/>
      <c r="Y437" s="2"/>
      <c r="Z437" s="2"/>
      <c r="AA437" s="2"/>
      <c r="AB437" s="2"/>
      <c r="AC437" s="2"/>
      <c r="AD437" s="2"/>
      <c r="AE437" s="2"/>
      <c r="AF437" s="2"/>
      <c r="AG437" s="2"/>
    </row>
    <row r="438" customFormat="false" ht="15.75" hidden="false" customHeight="true" outlineLevel="0" collapsed="false">
      <c r="A438" s="2"/>
      <c r="B438" s="2"/>
      <c r="C438" s="70"/>
      <c r="D438" s="70"/>
      <c r="E438" s="70"/>
      <c r="F438" s="70"/>
      <c r="G438" s="158"/>
      <c r="H438" s="70"/>
      <c r="I438" s="70"/>
      <c r="J438" s="70"/>
      <c r="K438" s="70"/>
      <c r="L438" s="158"/>
      <c r="M438" s="2"/>
      <c r="N438" s="2"/>
      <c r="O438" s="238"/>
      <c r="P438" s="2"/>
      <c r="Q438" s="238"/>
      <c r="R438" s="2"/>
      <c r="S438" s="2"/>
      <c r="T438" s="2"/>
      <c r="U438" s="2"/>
      <c r="V438" s="2"/>
      <c r="W438" s="2"/>
      <c r="X438" s="2"/>
      <c r="Y438" s="2"/>
      <c r="Z438" s="2"/>
      <c r="AA438" s="2"/>
      <c r="AB438" s="2"/>
      <c r="AC438" s="2"/>
      <c r="AD438" s="2"/>
      <c r="AE438" s="2"/>
      <c r="AF438" s="2"/>
      <c r="AG438" s="2"/>
    </row>
    <row r="439" customFormat="false" ht="15.75" hidden="false" customHeight="true" outlineLevel="0" collapsed="false">
      <c r="A439" s="2"/>
      <c r="B439" s="2"/>
      <c r="C439" s="70"/>
      <c r="D439" s="70"/>
      <c r="E439" s="70"/>
      <c r="F439" s="70"/>
      <c r="G439" s="158"/>
      <c r="H439" s="70"/>
      <c r="I439" s="70"/>
      <c r="J439" s="70"/>
      <c r="K439" s="70"/>
      <c r="L439" s="158"/>
      <c r="M439" s="2"/>
      <c r="N439" s="2"/>
      <c r="O439" s="238"/>
      <c r="P439" s="2"/>
      <c r="Q439" s="238"/>
      <c r="R439" s="2"/>
      <c r="S439" s="2"/>
      <c r="T439" s="2"/>
      <c r="U439" s="2"/>
      <c r="V439" s="2"/>
      <c r="W439" s="2"/>
      <c r="X439" s="2"/>
      <c r="Y439" s="2"/>
      <c r="Z439" s="2"/>
      <c r="AA439" s="2"/>
      <c r="AB439" s="2"/>
      <c r="AC439" s="2"/>
      <c r="AD439" s="2"/>
      <c r="AE439" s="2"/>
      <c r="AF439" s="2"/>
      <c r="AG439" s="2"/>
    </row>
    <row r="440" customFormat="false" ht="15.75" hidden="false" customHeight="true" outlineLevel="0" collapsed="false">
      <c r="A440" s="2"/>
      <c r="B440" s="2"/>
      <c r="C440" s="70"/>
      <c r="D440" s="70"/>
      <c r="E440" s="70"/>
      <c r="F440" s="70"/>
      <c r="G440" s="158"/>
      <c r="H440" s="70"/>
      <c r="I440" s="70"/>
      <c r="J440" s="70"/>
      <c r="K440" s="70"/>
      <c r="L440" s="158"/>
      <c r="M440" s="2"/>
      <c r="N440" s="2"/>
      <c r="O440" s="238"/>
      <c r="P440" s="2"/>
      <c r="Q440" s="238"/>
      <c r="R440" s="2"/>
      <c r="S440" s="2"/>
      <c r="T440" s="2"/>
      <c r="U440" s="2"/>
      <c r="V440" s="2"/>
      <c r="W440" s="2"/>
      <c r="X440" s="2"/>
      <c r="Y440" s="2"/>
      <c r="Z440" s="2"/>
      <c r="AA440" s="2"/>
      <c r="AB440" s="2"/>
      <c r="AC440" s="2"/>
      <c r="AD440" s="2"/>
      <c r="AE440" s="2"/>
      <c r="AF440" s="2"/>
      <c r="AG440" s="2"/>
    </row>
    <row r="441" customFormat="false" ht="15.75" hidden="false" customHeight="true" outlineLevel="0" collapsed="false">
      <c r="A441" s="2"/>
      <c r="B441" s="2"/>
      <c r="C441" s="70"/>
      <c r="D441" s="70"/>
      <c r="E441" s="70"/>
      <c r="F441" s="70"/>
      <c r="G441" s="158"/>
      <c r="H441" s="70"/>
      <c r="I441" s="70"/>
      <c r="J441" s="70"/>
      <c r="K441" s="70"/>
      <c r="L441" s="158"/>
      <c r="M441" s="2"/>
      <c r="N441" s="2"/>
      <c r="O441" s="238"/>
      <c r="P441" s="2"/>
      <c r="Q441" s="238"/>
      <c r="R441" s="2"/>
      <c r="S441" s="2"/>
      <c r="T441" s="2"/>
      <c r="U441" s="2"/>
      <c r="V441" s="2"/>
      <c r="W441" s="2"/>
      <c r="X441" s="2"/>
      <c r="Y441" s="2"/>
      <c r="Z441" s="2"/>
      <c r="AA441" s="2"/>
      <c r="AB441" s="2"/>
      <c r="AC441" s="2"/>
      <c r="AD441" s="2"/>
      <c r="AE441" s="2"/>
      <c r="AF441" s="2"/>
      <c r="AG441" s="2"/>
    </row>
    <row r="442" customFormat="false" ht="15.75" hidden="false" customHeight="true" outlineLevel="0" collapsed="false">
      <c r="A442" s="2"/>
      <c r="B442" s="2"/>
      <c r="C442" s="70"/>
      <c r="D442" s="70"/>
      <c r="E442" s="70"/>
      <c r="F442" s="70"/>
      <c r="G442" s="158"/>
      <c r="H442" s="70"/>
      <c r="I442" s="70"/>
      <c r="J442" s="70"/>
      <c r="K442" s="70"/>
      <c r="L442" s="158"/>
      <c r="M442" s="2"/>
      <c r="N442" s="2"/>
      <c r="O442" s="238"/>
      <c r="P442" s="2"/>
      <c r="Q442" s="238"/>
      <c r="R442" s="2"/>
      <c r="S442" s="2"/>
      <c r="T442" s="2"/>
      <c r="U442" s="2"/>
      <c r="V442" s="2"/>
      <c r="W442" s="2"/>
      <c r="X442" s="2"/>
      <c r="Y442" s="2"/>
      <c r="Z442" s="2"/>
      <c r="AA442" s="2"/>
      <c r="AB442" s="2"/>
      <c r="AC442" s="2"/>
      <c r="AD442" s="2"/>
      <c r="AE442" s="2"/>
      <c r="AF442" s="2"/>
      <c r="AG442" s="2"/>
    </row>
    <row r="443" customFormat="false" ht="15.75" hidden="false" customHeight="true" outlineLevel="0" collapsed="false">
      <c r="A443" s="2"/>
      <c r="B443" s="2"/>
      <c r="C443" s="70"/>
      <c r="D443" s="70"/>
      <c r="E443" s="70"/>
      <c r="F443" s="70"/>
      <c r="G443" s="158"/>
      <c r="H443" s="70"/>
      <c r="I443" s="70"/>
      <c r="J443" s="70"/>
      <c r="K443" s="70"/>
      <c r="L443" s="158"/>
      <c r="M443" s="2"/>
      <c r="N443" s="2"/>
      <c r="O443" s="238"/>
      <c r="P443" s="2"/>
      <c r="Q443" s="238"/>
      <c r="R443" s="2"/>
      <c r="S443" s="2"/>
      <c r="T443" s="2"/>
      <c r="U443" s="2"/>
      <c r="V443" s="2"/>
      <c r="W443" s="2"/>
      <c r="X443" s="2"/>
      <c r="Y443" s="2"/>
      <c r="Z443" s="2"/>
      <c r="AA443" s="2"/>
      <c r="AB443" s="2"/>
      <c r="AC443" s="2"/>
      <c r="AD443" s="2"/>
      <c r="AE443" s="2"/>
      <c r="AF443" s="2"/>
      <c r="AG443" s="2"/>
    </row>
    <row r="444" customFormat="false" ht="15.75" hidden="false" customHeight="true" outlineLevel="0" collapsed="false">
      <c r="A444" s="2"/>
      <c r="B444" s="2"/>
      <c r="C444" s="70"/>
      <c r="D444" s="70"/>
      <c r="E444" s="70"/>
      <c r="F444" s="70"/>
      <c r="G444" s="158"/>
      <c r="H444" s="70"/>
      <c r="I444" s="70"/>
      <c r="J444" s="70"/>
      <c r="K444" s="70"/>
      <c r="L444" s="158"/>
      <c r="M444" s="2"/>
      <c r="N444" s="2"/>
      <c r="O444" s="238"/>
      <c r="P444" s="2"/>
      <c r="Q444" s="238"/>
      <c r="R444" s="2"/>
      <c r="S444" s="2"/>
      <c r="T444" s="2"/>
      <c r="U444" s="2"/>
      <c r="V444" s="2"/>
      <c r="W444" s="2"/>
      <c r="X444" s="2"/>
      <c r="Y444" s="2"/>
      <c r="Z444" s="2"/>
      <c r="AA444" s="2"/>
      <c r="AB444" s="2"/>
      <c r="AC444" s="2"/>
      <c r="AD444" s="2"/>
      <c r="AE444" s="2"/>
      <c r="AF444" s="2"/>
      <c r="AG444" s="2"/>
    </row>
    <row r="445" customFormat="false" ht="15.75" hidden="false" customHeight="true" outlineLevel="0" collapsed="false">
      <c r="A445" s="2"/>
      <c r="B445" s="2"/>
      <c r="C445" s="70"/>
      <c r="D445" s="70"/>
      <c r="E445" s="70"/>
      <c r="F445" s="70"/>
      <c r="G445" s="158"/>
      <c r="H445" s="70"/>
      <c r="I445" s="70"/>
      <c r="J445" s="70"/>
      <c r="K445" s="70"/>
      <c r="L445" s="158"/>
      <c r="M445" s="2"/>
      <c r="N445" s="2"/>
      <c r="O445" s="238"/>
      <c r="P445" s="2"/>
      <c r="Q445" s="238"/>
      <c r="R445" s="2"/>
      <c r="S445" s="2"/>
      <c r="T445" s="2"/>
      <c r="U445" s="2"/>
      <c r="V445" s="2"/>
      <c r="W445" s="2"/>
      <c r="X445" s="2"/>
      <c r="Y445" s="2"/>
      <c r="Z445" s="2"/>
      <c r="AA445" s="2"/>
      <c r="AB445" s="2"/>
      <c r="AC445" s="2"/>
      <c r="AD445" s="2"/>
      <c r="AE445" s="2"/>
      <c r="AF445" s="2"/>
      <c r="AG445" s="2"/>
    </row>
    <row r="446" customFormat="false" ht="15.75" hidden="false" customHeight="true" outlineLevel="0" collapsed="false">
      <c r="A446" s="2"/>
      <c r="B446" s="2"/>
      <c r="C446" s="70"/>
      <c r="D446" s="70"/>
      <c r="E446" s="70"/>
      <c r="F446" s="70"/>
      <c r="G446" s="158"/>
      <c r="H446" s="70"/>
      <c r="I446" s="70"/>
      <c r="J446" s="70"/>
      <c r="K446" s="70"/>
      <c r="L446" s="158"/>
      <c r="M446" s="2"/>
      <c r="N446" s="2"/>
      <c r="O446" s="238"/>
      <c r="P446" s="2"/>
      <c r="Q446" s="238"/>
      <c r="R446" s="2"/>
      <c r="S446" s="2"/>
      <c r="T446" s="2"/>
      <c r="U446" s="2"/>
      <c r="V446" s="2"/>
      <c r="W446" s="2"/>
      <c r="X446" s="2"/>
      <c r="Y446" s="2"/>
      <c r="Z446" s="2"/>
      <c r="AA446" s="2"/>
      <c r="AB446" s="2"/>
      <c r="AC446" s="2"/>
      <c r="AD446" s="2"/>
      <c r="AE446" s="2"/>
      <c r="AF446" s="2"/>
      <c r="AG446" s="2"/>
    </row>
    <row r="447" customFormat="false" ht="15.75" hidden="false" customHeight="true" outlineLevel="0" collapsed="false">
      <c r="A447" s="2"/>
      <c r="B447" s="2"/>
      <c r="C447" s="70"/>
      <c r="D447" s="70"/>
      <c r="E447" s="70"/>
      <c r="F447" s="70"/>
      <c r="G447" s="158"/>
      <c r="H447" s="70"/>
      <c r="I447" s="70"/>
      <c r="J447" s="70"/>
      <c r="K447" s="70"/>
      <c r="L447" s="158"/>
      <c r="M447" s="2"/>
      <c r="N447" s="2"/>
      <c r="O447" s="238"/>
      <c r="P447" s="2"/>
      <c r="Q447" s="238"/>
      <c r="R447" s="2"/>
      <c r="S447" s="2"/>
      <c r="T447" s="2"/>
      <c r="U447" s="2"/>
      <c r="V447" s="2"/>
      <c r="W447" s="2"/>
      <c r="X447" s="2"/>
      <c r="Y447" s="2"/>
      <c r="Z447" s="2"/>
      <c r="AA447" s="2"/>
      <c r="AB447" s="2"/>
      <c r="AC447" s="2"/>
      <c r="AD447" s="2"/>
      <c r="AE447" s="2"/>
      <c r="AF447" s="2"/>
      <c r="AG447" s="2"/>
    </row>
    <row r="448" customFormat="false" ht="15.75" hidden="false" customHeight="true" outlineLevel="0" collapsed="false">
      <c r="A448" s="2"/>
      <c r="B448" s="2"/>
      <c r="C448" s="70"/>
      <c r="D448" s="70"/>
      <c r="E448" s="70"/>
      <c r="F448" s="70"/>
      <c r="G448" s="158"/>
      <c r="H448" s="70"/>
      <c r="I448" s="70"/>
      <c r="J448" s="70"/>
      <c r="K448" s="70"/>
      <c r="L448" s="158"/>
      <c r="M448" s="2"/>
      <c r="N448" s="2"/>
      <c r="O448" s="238"/>
      <c r="P448" s="2"/>
      <c r="Q448" s="238"/>
      <c r="R448" s="2"/>
      <c r="S448" s="2"/>
      <c r="T448" s="2"/>
      <c r="U448" s="2"/>
      <c r="V448" s="2"/>
      <c r="W448" s="2"/>
      <c r="X448" s="2"/>
      <c r="Y448" s="2"/>
      <c r="Z448" s="2"/>
      <c r="AA448" s="2"/>
      <c r="AB448" s="2"/>
      <c r="AC448" s="2"/>
      <c r="AD448" s="2"/>
      <c r="AE448" s="2"/>
      <c r="AF448" s="2"/>
      <c r="AG448" s="2"/>
    </row>
    <row r="449" customFormat="false" ht="15.75" hidden="false" customHeight="true" outlineLevel="0" collapsed="false">
      <c r="A449" s="2"/>
      <c r="B449" s="2"/>
      <c r="C449" s="70"/>
      <c r="D449" s="70"/>
      <c r="E449" s="70"/>
      <c r="F449" s="70"/>
      <c r="G449" s="158"/>
      <c r="H449" s="70"/>
      <c r="I449" s="70"/>
      <c r="J449" s="70"/>
      <c r="K449" s="70"/>
      <c r="L449" s="158"/>
      <c r="M449" s="2"/>
      <c r="N449" s="2"/>
      <c r="O449" s="238"/>
      <c r="P449" s="2"/>
      <c r="Q449" s="238"/>
      <c r="R449" s="2"/>
      <c r="S449" s="2"/>
      <c r="T449" s="2"/>
      <c r="U449" s="2"/>
      <c r="V449" s="2"/>
      <c r="W449" s="2"/>
      <c r="X449" s="2"/>
      <c r="Y449" s="2"/>
      <c r="Z449" s="2"/>
      <c r="AA449" s="2"/>
      <c r="AB449" s="2"/>
      <c r="AC449" s="2"/>
      <c r="AD449" s="2"/>
      <c r="AE449" s="2"/>
      <c r="AF449" s="2"/>
      <c r="AG449" s="2"/>
    </row>
    <row r="450" customFormat="false" ht="15.75" hidden="false" customHeight="true" outlineLevel="0" collapsed="false">
      <c r="A450" s="2"/>
      <c r="B450" s="2"/>
      <c r="C450" s="70"/>
      <c r="D450" s="70"/>
      <c r="E450" s="70"/>
      <c r="F450" s="70"/>
      <c r="G450" s="158"/>
      <c r="H450" s="70"/>
      <c r="I450" s="70"/>
      <c r="J450" s="70"/>
      <c r="K450" s="70"/>
      <c r="L450" s="158"/>
      <c r="M450" s="2"/>
      <c r="N450" s="2"/>
      <c r="O450" s="238"/>
      <c r="P450" s="2"/>
      <c r="Q450" s="238"/>
      <c r="R450" s="2"/>
      <c r="S450" s="2"/>
      <c r="T450" s="2"/>
      <c r="U450" s="2"/>
      <c r="V450" s="2"/>
      <c r="W450" s="2"/>
      <c r="X450" s="2"/>
      <c r="Y450" s="2"/>
      <c r="Z450" s="2"/>
      <c r="AA450" s="2"/>
      <c r="AB450" s="2"/>
      <c r="AC450" s="2"/>
      <c r="AD450" s="2"/>
      <c r="AE450" s="2"/>
      <c r="AF450" s="2"/>
      <c r="AG450" s="2"/>
    </row>
    <row r="451" customFormat="false" ht="15.75" hidden="false" customHeight="true" outlineLevel="0" collapsed="false">
      <c r="A451" s="2"/>
      <c r="B451" s="2"/>
      <c r="C451" s="70"/>
      <c r="D451" s="70"/>
      <c r="E451" s="70"/>
      <c r="F451" s="70"/>
      <c r="G451" s="158"/>
      <c r="H451" s="70"/>
      <c r="I451" s="70"/>
      <c r="J451" s="70"/>
      <c r="K451" s="70"/>
      <c r="L451" s="158"/>
      <c r="M451" s="2"/>
      <c r="N451" s="2"/>
      <c r="O451" s="238"/>
      <c r="P451" s="2"/>
      <c r="Q451" s="238"/>
      <c r="R451" s="2"/>
      <c r="S451" s="2"/>
      <c r="T451" s="2"/>
      <c r="U451" s="2"/>
      <c r="V451" s="2"/>
      <c r="W451" s="2"/>
      <c r="X451" s="2"/>
      <c r="Y451" s="2"/>
      <c r="Z451" s="2"/>
      <c r="AA451" s="2"/>
      <c r="AB451" s="2"/>
      <c r="AC451" s="2"/>
      <c r="AD451" s="2"/>
      <c r="AE451" s="2"/>
      <c r="AF451" s="2"/>
      <c r="AG451" s="2"/>
    </row>
    <row r="452" customFormat="false" ht="15.75" hidden="false" customHeight="true" outlineLevel="0" collapsed="false">
      <c r="A452" s="2"/>
      <c r="B452" s="2"/>
      <c r="C452" s="70"/>
      <c r="D452" s="70"/>
      <c r="E452" s="70"/>
      <c r="F452" s="70"/>
      <c r="G452" s="158"/>
      <c r="H452" s="70"/>
      <c r="I452" s="70"/>
      <c r="J452" s="70"/>
      <c r="K452" s="70"/>
      <c r="L452" s="158"/>
      <c r="M452" s="2"/>
      <c r="N452" s="2"/>
      <c r="O452" s="238"/>
      <c r="P452" s="2"/>
      <c r="Q452" s="238"/>
      <c r="R452" s="2"/>
      <c r="S452" s="2"/>
      <c r="T452" s="2"/>
      <c r="U452" s="2"/>
      <c r="V452" s="2"/>
      <c r="W452" s="2"/>
      <c r="X452" s="2"/>
      <c r="Y452" s="2"/>
      <c r="Z452" s="2"/>
      <c r="AA452" s="2"/>
      <c r="AB452" s="2"/>
      <c r="AC452" s="2"/>
      <c r="AD452" s="2"/>
      <c r="AE452" s="2"/>
      <c r="AF452" s="2"/>
      <c r="AG452" s="2"/>
    </row>
    <row r="453" customFormat="false" ht="15.75" hidden="false" customHeight="true" outlineLevel="0" collapsed="false">
      <c r="A453" s="2"/>
      <c r="B453" s="2"/>
      <c r="C453" s="70"/>
      <c r="D453" s="70"/>
      <c r="E453" s="70"/>
      <c r="F453" s="70"/>
      <c r="G453" s="158"/>
      <c r="H453" s="70"/>
      <c r="I453" s="70"/>
      <c r="J453" s="70"/>
      <c r="K453" s="70"/>
      <c r="L453" s="158"/>
      <c r="M453" s="2"/>
      <c r="N453" s="2"/>
      <c r="O453" s="238"/>
      <c r="P453" s="2"/>
      <c r="Q453" s="238"/>
      <c r="R453" s="2"/>
      <c r="S453" s="2"/>
      <c r="T453" s="2"/>
      <c r="U453" s="2"/>
      <c r="V453" s="2"/>
      <c r="W453" s="2"/>
      <c r="X453" s="2"/>
      <c r="Y453" s="2"/>
      <c r="Z453" s="2"/>
      <c r="AA453" s="2"/>
      <c r="AB453" s="2"/>
      <c r="AC453" s="2"/>
      <c r="AD453" s="2"/>
      <c r="AE453" s="2"/>
      <c r="AF453" s="2"/>
      <c r="AG453" s="2"/>
    </row>
    <row r="454" customFormat="false" ht="15.75" hidden="false" customHeight="true" outlineLevel="0" collapsed="false">
      <c r="A454" s="2"/>
      <c r="B454" s="2"/>
      <c r="C454" s="70"/>
      <c r="D454" s="70"/>
      <c r="E454" s="70"/>
      <c r="F454" s="70"/>
      <c r="G454" s="158"/>
      <c r="H454" s="70"/>
      <c r="I454" s="70"/>
      <c r="J454" s="70"/>
      <c r="K454" s="70"/>
      <c r="L454" s="158"/>
      <c r="M454" s="2"/>
      <c r="N454" s="2"/>
      <c r="O454" s="238"/>
      <c r="P454" s="2"/>
      <c r="Q454" s="238"/>
      <c r="R454" s="2"/>
      <c r="S454" s="2"/>
      <c r="T454" s="2"/>
      <c r="U454" s="2"/>
      <c r="V454" s="2"/>
      <c r="W454" s="2"/>
      <c r="X454" s="2"/>
      <c r="Y454" s="2"/>
      <c r="Z454" s="2"/>
      <c r="AA454" s="2"/>
      <c r="AB454" s="2"/>
      <c r="AC454" s="2"/>
      <c r="AD454" s="2"/>
      <c r="AE454" s="2"/>
      <c r="AF454" s="2"/>
      <c r="AG454" s="2"/>
    </row>
    <row r="455" customFormat="false" ht="15.75" hidden="false" customHeight="true" outlineLevel="0" collapsed="false">
      <c r="A455" s="2"/>
      <c r="B455" s="2"/>
      <c r="C455" s="70"/>
      <c r="D455" s="70"/>
      <c r="E455" s="70"/>
      <c r="F455" s="70"/>
      <c r="G455" s="158"/>
      <c r="H455" s="70"/>
      <c r="I455" s="70"/>
      <c r="J455" s="70"/>
      <c r="K455" s="70"/>
      <c r="L455" s="158"/>
      <c r="M455" s="2"/>
      <c r="N455" s="2"/>
      <c r="O455" s="238"/>
      <c r="P455" s="2"/>
      <c r="Q455" s="238"/>
      <c r="R455" s="2"/>
      <c r="S455" s="2"/>
      <c r="T455" s="2"/>
      <c r="U455" s="2"/>
      <c r="V455" s="2"/>
      <c r="W455" s="2"/>
      <c r="X455" s="2"/>
      <c r="Y455" s="2"/>
      <c r="Z455" s="2"/>
      <c r="AA455" s="2"/>
      <c r="AB455" s="2"/>
      <c r="AC455" s="2"/>
      <c r="AD455" s="2"/>
      <c r="AE455" s="2"/>
      <c r="AF455" s="2"/>
      <c r="AG455" s="2"/>
    </row>
    <row r="456" customFormat="false" ht="15.75" hidden="false" customHeight="true" outlineLevel="0" collapsed="false">
      <c r="A456" s="2"/>
      <c r="B456" s="2"/>
      <c r="C456" s="70"/>
      <c r="D456" s="70"/>
      <c r="E456" s="70"/>
      <c r="F456" s="70"/>
      <c r="G456" s="158"/>
      <c r="H456" s="70"/>
      <c r="I456" s="70"/>
      <c r="J456" s="70"/>
      <c r="K456" s="70"/>
      <c r="L456" s="158"/>
      <c r="M456" s="2"/>
      <c r="N456" s="2"/>
      <c r="O456" s="238"/>
      <c r="P456" s="2"/>
      <c r="Q456" s="238"/>
      <c r="R456" s="2"/>
      <c r="S456" s="2"/>
      <c r="T456" s="2"/>
      <c r="U456" s="2"/>
      <c r="V456" s="2"/>
      <c r="W456" s="2"/>
      <c r="X456" s="2"/>
      <c r="Y456" s="2"/>
      <c r="Z456" s="2"/>
      <c r="AA456" s="2"/>
      <c r="AB456" s="2"/>
      <c r="AC456" s="2"/>
      <c r="AD456" s="2"/>
      <c r="AE456" s="2"/>
      <c r="AF456" s="2"/>
      <c r="AG456" s="2"/>
    </row>
    <row r="457" customFormat="false" ht="15.75" hidden="false" customHeight="true" outlineLevel="0" collapsed="false">
      <c r="A457" s="2"/>
      <c r="B457" s="2"/>
      <c r="C457" s="70"/>
      <c r="D457" s="70"/>
      <c r="E457" s="70"/>
      <c r="F457" s="70"/>
      <c r="G457" s="158"/>
      <c r="H457" s="70"/>
      <c r="I457" s="70"/>
      <c r="J457" s="70"/>
      <c r="K457" s="70"/>
      <c r="L457" s="158"/>
      <c r="M457" s="2"/>
      <c r="N457" s="2"/>
      <c r="O457" s="238"/>
      <c r="P457" s="2"/>
      <c r="Q457" s="238"/>
      <c r="R457" s="2"/>
      <c r="S457" s="2"/>
      <c r="T457" s="2"/>
      <c r="U457" s="2"/>
      <c r="V457" s="2"/>
      <c r="W457" s="2"/>
      <c r="X457" s="2"/>
      <c r="Y457" s="2"/>
      <c r="Z457" s="2"/>
      <c r="AA457" s="2"/>
      <c r="AB457" s="2"/>
      <c r="AC457" s="2"/>
      <c r="AD457" s="2"/>
      <c r="AE457" s="2"/>
      <c r="AF457" s="2"/>
      <c r="AG457" s="2"/>
    </row>
    <row r="458" customFormat="false" ht="15.75" hidden="false" customHeight="true" outlineLevel="0" collapsed="false">
      <c r="A458" s="2"/>
      <c r="B458" s="2"/>
      <c r="C458" s="70"/>
      <c r="D458" s="70"/>
      <c r="E458" s="70"/>
      <c r="F458" s="70"/>
      <c r="G458" s="158"/>
      <c r="H458" s="70"/>
      <c r="I458" s="70"/>
      <c r="J458" s="70"/>
      <c r="K458" s="70"/>
      <c r="L458" s="158"/>
      <c r="M458" s="2"/>
      <c r="N458" s="2"/>
      <c r="O458" s="238"/>
      <c r="P458" s="2"/>
      <c r="Q458" s="238"/>
      <c r="R458" s="2"/>
      <c r="S458" s="2"/>
      <c r="T458" s="2"/>
      <c r="U458" s="2"/>
      <c r="V458" s="2"/>
      <c r="W458" s="2"/>
      <c r="X458" s="2"/>
      <c r="Y458" s="2"/>
      <c r="Z458" s="2"/>
      <c r="AA458" s="2"/>
      <c r="AB458" s="2"/>
      <c r="AC458" s="2"/>
      <c r="AD458" s="2"/>
      <c r="AE458" s="2"/>
      <c r="AF458" s="2"/>
      <c r="AG458" s="2"/>
    </row>
    <row r="459" customFormat="false" ht="15.75" hidden="false" customHeight="true" outlineLevel="0" collapsed="false">
      <c r="A459" s="2"/>
      <c r="B459" s="2"/>
      <c r="C459" s="70"/>
      <c r="D459" s="70"/>
      <c r="E459" s="70"/>
      <c r="F459" s="70"/>
      <c r="G459" s="158"/>
      <c r="H459" s="70"/>
      <c r="I459" s="70"/>
      <c r="J459" s="70"/>
      <c r="K459" s="70"/>
      <c r="L459" s="158"/>
      <c r="M459" s="2"/>
      <c r="N459" s="2"/>
      <c r="O459" s="238"/>
      <c r="P459" s="2"/>
      <c r="Q459" s="238"/>
      <c r="R459" s="2"/>
      <c r="S459" s="2"/>
      <c r="T459" s="2"/>
      <c r="U459" s="2"/>
      <c r="V459" s="2"/>
      <c r="W459" s="2"/>
      <c r="X459" s="2"/>
      <c r="Y459" s="2"/>
      <c r="Z459" s="2"/>
      <c r="AA459" s="2"/>
      <c r="AB459" s="2"/>
      <c r="AC459" s="2"/>
      <c r="AD459" s="2"/>
      <c r="AE459" s="2"/>
      <c r="AF459" s="2"/>
      <c r="AG459" s="2"/>
    </row>
    <row r="460" customFormat="false" ht="15.75" hidden="false" customHeight="true" outlineLevel="0" collapsed="false">
      <c r="A460" s="2"/>
      <c r="B460" s="2"/>
      <c r="C460" s="70"/>
      <c r="D460" s="70"/>
      <c r="E460" s="70"/>
      <c r="F460" s="70"/>
      <c r="G460" s="158"/>
      <c r="H460" s="70"/>
      <c r="I460" s="70"/>
      <c r="J460" s="70"/>
      <c r="K460" s="70"/>
      <c r="L460" s="158"/>
      <c r="M460" s="2"/>
      <c r="N460" s="2"/>
      <c r="O460" s="238"/>
      <c r="P460" s="2"/>
      <c r="Q460" s="238"/>
      <c r="R460" s="2"/>
      <c r="S460" s="2"/>
      <c r="T460" s="2"/>
      <c r="U460" s="2"/>
      <c r="V460" s="2"/>
      <c r="W460" s="2"/>
      <c r="X460" s="2"/>
      <c r="Y460" s="2"/>
      <c r="Z460" s="2"/>
      <c r="AA460" s="2"/>
      <c r="AB460" s="2"/>
      <c r="AC460" s="2"/>
      <c r="AD460" s="2"/>
      <c r="AE460" s="2"/>
      <c r="AF460" s="2"/>
      <c r="AG460" s="2"/>
    </row>
    <row r="461" customFormat="false" ht="15.75" hidden="false" customHeight="true" outlineLevel="0" collapsed="false">
      <c r="A461" s="2"/>
      <c r="B461" s="2"/>
      <c r="C461" s="70"/>
      <c r="D461" s="70"/>
      <c r="E461" s="70"/>
      <c r="F461" s="70"/>
      <c r="G461" s="158"/>
      <c r="H461" s="70"/>
      <c r="I461" s="70"/>
      <c r="J461" s="70"/>
      <c r="K461" s="70"/>
      <c r="L461" s="158"/>
      <c r="M461" s="2"/>
      <c r="N461" s="2"/>
      <c r="O461" s="238"/>
      <c r="P461" s="2"/>
      <c r="Q461" s="238"/>
      <c r="R461" s="2"/>
      <c r="S461" s="2"/>
      <c r="T461" s="2"/>
      <c r="U461" s="2"/>
      <c r="V461" s="2"/>
      <c r="W461" s="2"/>
      <c r="X461" s="2"/>
      <c r="Y461" s="2"/>
      <c r="Z461" s="2"/>
      <c r="AA461" s="2"/>
      <c r="AB461" s="2"/>
      <c r="AC461" s="2"/>
      <c r="AD461" s="2"/>
      <c r="AE461" s="2"/>
      <c r="AF461" s="2"/>
      <c r="AG461" s="2"/>
    </row>
    <row r="462" customFormat="false" ht="15.75" hidden="false" customHeight="true" outlineLevel="0" collapsed="false">
      <c r="A462" s="2"/>
      <c r="B462" s="2"/>
      <c r="C462" s="70"/>
      <c r="D462" s="70"/>
      <c r="E462" s="70"/>
      <c r="F462" s="70"/>
      <c r="G462" s="158"/>
      <c r="H462" s="70"/>
      <c r="I462" s="70"/>
      <c r="J462" s="70"/>
      <c r="K462" s="70"/>
      <c r="L462" s="158"/>
      <c r="M462" s="2"/>
      <c r="N462" s="2"/>
      <c r="O462" s="238"/>
      <c r="P462" s="2"/>
      <c r="Q462" s="238"/>
      <c r="R462" s="2"/>
      <c r="S462" s="2"/>
      <c r="T462" s="2"/>
      <c r="U462" s="2"/>
      <c r="V462" s="2"/>
      <c r="W462" s="2"/>
      <c r="X462" s="2"/>
      <c r="Y462" s="2"/>
      <c r="Z462" s="2"/>
      <c r="AA462" s="2"/>
      <c r="AB462" s="2"/>
      <c r="AC462" s="2"/>
      <c r="AD462" s="2"/>
      <c r="AE462" s="2"/>
      <c r="AF462" s="2"/>
      <c r="AG462" s="2"/>
    </row>
    <row r="463" customFormat="false" ht="15.75" hidden="false" customHeight="true" outlineLevel="0" collapsed="false">
      <c r="A463" s="2"/>
      <c r="B463" s="2"/>
      <c r="C463" s="70"/>
      <c r="D463" s="70"/>
      <c r="E463" s="70"/>
      <c r="F463" s="70"/>
      <c r="G463" s="158"/>
      <c r="H463" s="70"/>
      <c r="I463" s="70"/>
      <c r="J463" s="70"/>
      <c r="K463" s="70"/>
      <c r="L463" s="158"/>
      <c r="M463" s="2"/>
      <c r="N463" s="2"/>
      <c r="O463" s="238"/>
      <c r="P463" s="2"/>
      <c r="Q463" s="238"/>
      <c r="R463" s="2"/>
      <c r="S463" s="2"/>
      <c r="T463" s="2"/>
      <c r="U463" s="2"/>
      <c r="V463" s="2"/>
      <c r="W463" s="2"/>
      <c r="X463" s="2"/>
      <c r="Y463" s="2"/>
      <c r="Z463" s="2"/>
      <c r="AA463" s="2"/>
      <c r="AB463" s="2"/>
      <c r="AC463" s="2"/>
      <c r="AD463" s="2"/>
      <c r="AE463" s="2"/>
      <c r="AF463" s="2"/>
      <c r="AG463" s="2"/>
    </row>
    <row r="464" customFormat="false" ht="15.75" hidden="false" customHeight="true" outlineLevel="0" collapsed="false">
      <c r="A464" s="2"/>
      <c r="B464" s="2"/>
      <c r="C464" s="70"/>
      <c r="D464" s="70"/>
      <c r="E464" s="70"/>
      <c r="F464" s="70"/>
      <c r="G464" s="158"/>
      <c r="H464" s="70"/>
      <c r="I464" s="70"/>
      <c r="J464" s="70"/>
      <c r="K464" s="70"/>
      <c r="L464" s="158"/>
      <c r="M464" s="2"/>
      <c r="N464" s="2"/>
      <c r="O464" s="238"/>
      <c r="P464" s="2"/>
      <c r="Q464" s="238"/>
      <c r="R464" s="2"/>
      <c r="S464" s="2"/>
      <c r="T464" s="2"/>
      <c r="U464" s="2"/>
      <c r="V464" s="2"/>
      <c r="W464" s="2"/>
      <c r="X464" s="2"/>
      <c r="Y464" s="2"/>
      <c r="Z464" s="2"/>
      <c r="AA464" s="2"/>
      <c r="AB464" s="2"/>
      <c r="AC464" s="2"/>
      <c r="AD464" s="2"/>
      <c r="AE464" s="2"/>
      <c r="AF464" s="2"/>
      <c r="AG464" s="2"/>
    </row>
    <row r="465" customFormat="false" ht="15.75" hidden="false" customHeight="true" outlineLevel="0" collapsed="false">
      <c r="A465" s="2"/>
      <c r="B465" s="2"/>
      <c r="C465" s="70"/>
      <c r="D465" s="70"/>
      <c r="E465" s="70"/>
      <c r="F465" s="70"/>
      <c r="G465" s="158"/>
      <c r="H465" s="70"/>
      <c r="I465" s="70"/>
      <c r="J465" s="70"/>
      <c r="K465" s="70"/>
      <c r="L465" s="158"/>
      <c r="M465" s="2"/>
      <c r="N465" s="2"/>
      <c r="O465" s="238"/>
      <c r="P465" s="2"/>
      <c r="Q465" s="238"/>
      <c r="R465" s="2"/>
      <c r="S465" s="2"/>
      <c r="T465" s="2"/>
      <c r="U465" s="2"/>
      <c r="V465" s="2"/>
      <c r="W465" s="2"/>
      <c r="X465" s="2"/>
      <c r="Y465" s="2"/>
      <c r="Z465" s="2"/>
      <c r="AA465" s="2"/>
      <c r="AB465" s="2"/>
      <c r="AC465" s="2"/>
      <c r="AD465" s="2"/>
      <c r="AE465" s="2"/>
      <c r="AF465" s="2"/>
      <c r="AG465" s="2"/>
    </row>
    <row r="466" customFormat="false" ht="15.75" hidden="false" customHeight="true" outlineLevel="0" collapsed="false">
      <c r="A466" s="2"/>
      <c r="B466" s="2"/>
      <c r="C466" s="70"/>
      <c r="D466" s="70"/>
      <c r="E466" s="70"/>
      <c r="F466" s="70"/>
      <c r="G466" s="158"/>
      <c r="H466" s="70"/>
      <c r="I466" s="70"/>
      <c r="J466" s="70"/>
      <c r="K466" s="70"/>
      <c r="L466" s="158"/>
      <c r="M466" s="2"/>
      <c r="N466" s="2"/>
      <c r="O466" s="238"/>
      <c r="P466" s="2"/>
      <c r="Q466" s="238"/>
      <c r="R466" s="2"/>
      <c r="S466" s="2"/>
      <c r="T466" s="2"/>
      <c r="U466" s="2"/>
      <c r="V466" s="2"/>
      <c r="W466" s="2"/>
      <c r="X466" s="2"/>
      <c r="Y466" s="2"/>
      <c r="Z466" s="2"/>
      <c r="AA466" s="2"/>
      <c r="AB466" s="2"/>
      <c r="AC466" s="2"/>
      <c r="AD466" s="2"/>
      <c r="AE466" s="2"/>
      <c r="AF466" s="2"/>
      <c r="AG466" s="2"/>
    </row>
    <row r="467" customFormat="false" ht="15.75" hidden="false" customHeight="true" outlineLevel="0" collapsed="false">
      <c r="A467" s="2"/>
      <c r="B467" s="2"/>
      <c r="C467" s="70"/>
      <c r="D467" s="70"/>
      <c r="E467" s="70"/>
      <c r="F467" s="70"/>
      <c r="G467" s="158"/>
      <c r="H467" s="70"/>
      <c r="I467" s="70"/>
      <c r="J467" s="70"/>
      <c r="K467" s="70"/>
      <c r="L467" s="158"/>
      <c r="M467" s="2"/>
      <c r="N467" s="2"/>
      <c r="O467" s="238"/>
      <c r="P467" s="2"/>
      <c r="Q467" s="238"/>
      <c r="R467" s="2"/>
      <c r="S467" s="2"/>
      <c r="T467" s="2"/>
      <c r="U467" s="2"/>
      <c r="V467" s="2"/>
      <c r="W467" s="2"/>
      <c r="X467" s="2"/>
      <c r="Y467" s="2"/>
      <c r="Z467" s="2"/>
      <c r="AA467" s="2"/>
      <c r="AB467" s="2"/>
      <c r="AC467" s="2"/>
      <c r="AD467" s="2"/>
      <c r="AE467" s="2"/>
      <c r="AF467" s="2"/>
      <c r="AG467" s="2"/>
    </row>
    <row r="468" customFormat="false" ht="15.75" hidden="false" customHeight="true" outlineLevel="0" collapsed="false">
      <c r="A468" s="2"/>
      <c r="B468" s="2"/>
      <c r="C468" s="70"/>
      <c r="D468" s="70"/>
      <c r="E468" s="70"/>
      <c r="F468" s="70"/>
      <c r="G468" s="158"/>
      <c r="H468" s="70"/>
      <c r="I468" s="70"/>
      <c r="J468" s="70"/>
      <c r="K468" s="70"/>
      <c r="L468" s="158"/>
      <c r="M468" s="2"/>
      <c r="N468" s="2"/>
      <c r="O468" s="238"/>
      <c r="P468" s="2"/>
      <c r="Q468" s="238"/>
      <c r="R468" s="2"/>
      <c r="S468" s="2"/>
      <c r="T468" s="2"/>
      <c r="U468" s="2"/>
      <c r="V468" s="2"/>
      <c r="W468" s="2"/>
      <c r="X468" s="2"/>
      <c r="Y468" s="2"/>
      <c r="Z468" s="2"/>
      <c r="AA468" s="2"/>
      <c r="AB468" s="2"/>
      <c r="AC468" s="2"/>
      <c r="AD468" s="2"/>
      <c r="AE468" s="2"/>
      <c r="AF468" s="2"/>
      <c r="AG468" s="2"/>
    </row>
    <row r="469" customFormat="false" ht="15.75" hidden="false" customHeight="true" outlineLevel="0" collapsed="false">
      <c r="A469" s="2"/>
      <c r="B469" s="2"/>
      <c r="C469" s="70"/>
      <c r="D469" s="70"/>
      <c r="E469" s="70"/>
      <c r="F469" s="70"/>
      <c r="G469" s="158"/>
      <c r="H469" s="70"/>
      <c r="I469" s="70"/>
      <c r="J469" s="70"/>
      <c r="K469" s="70"/>
      <c r="L469" s="158"/>
      <c r="M469" s="2"/>
      <c r="N469" s="2"/>
      <c r="O469" s="238"/>
      <c r="P469" s="2"/>
      <c r="Q469" s="238"/>
      <c r="R469" s="2"/>
      <c r="S469" s="2"/>
      <c r="T469" s="2"/>
      <c r="U469" s="2"/>
      <c r="V469" s="2"/>
      <c r="W469" s="2"/>
      <c r="X469" s="2"/>
      <c r="Y469" s="2"/>
      <c r="Z469" s="2"/>
      <c r="AA469" s="2"/>
      <c r="AB469" s="2"/>
      <c r="AC469" s="2"/>
      <c r="AD469" s="2"/>
      <c r="AE469" s="2"/>
      <c r="AF469" s="2"/>
      <c r="AG469" s="2"/>
    </row>
    <row r="470" customFormat="false" ht="15.75" hidden="false" customHeight="true" outlineLevel="0" collapsed="false">
      <c r="A470" s="2"/>
      <c r="B470" s="2"/>
      <c r="C470" s="70"/>
      <c r="D470" s="70"/>
      <c r="E470" s="70"/>
      <c r="F470" s="70"/>
      <c r="G470" s="158"/>
      <c r="H470" s="70"/>
      <c r="I470" s="70"/>
      <c r="J470" s="70"/>
      <c r="K470" s="70"/>
      <c r="L470" s="158"/>
      <c r="M470" s="2"/>
      <c r="N470" s="2"/>
      <c r="O470" s="238"/>
      <c r="P470" s="2"/>
      <c r="Q470" s="238"/>
      <c r="R470" s="2"/>
      <c r="S470" s="2"/>
      <c r="T470" s="2"/>
      <c r="U470" s="2"/>
      <c r="V470" s="2"/>
      <c r="W470" s="2"/>
      <c r="X470" s="2"/>
      <c r="Y470" s="2"/>
      <c r="Z470" s="2"/>
      <c r="AA470" s="2"/>
      <c r="AB470" s="2"/>
      <c r="AC470" s="2"/>
      <c r="AD470" s="2"/>
      <c r="AE470" s="2"/>
      <c r="AF470" s="2"/>
      <c r="AG470" s="2"/>
    </row>
    <row r="471" customFormat="false" ht="15.75" hidden="false" customHeight="true" outlineLevel="0" collapsed="false">
      <c r="A471" s="2"/>
      <c r="B471" s="2"/>
      <c r="C471" s="70"/>
      <c r="D471" s="70"/>
      <c r="E471" s="70"/>
      <c r="F471" s="70"/>
      <c r="G471" s="158"/>
      <c r="H471" s="70"/>
      <c r="I471" s="70"/>
      <c r="J471" s="70"/>
      <c r="K471" s="70"/>
      <c r="L471" s="158"/>
      <c r="M471" s="2"/>
      <c r="N471" s="2"/>
      <c r="O471" s="238"/>
      <c r="P471" s="2"/>
      <c r="Q471" s="238"/>
      <c r="R471" s="2"/>
      <c r="S471" s="2"/>
      <c r="T471" s="2"/>
      <c r="U471" s="2"/>
      <c r="V471" s="2"/>
      <c r="W471" s="2"/>
      <c r="X471" s="2"/>
      <c r="Y471" s="2"/>
      <c r="Z471" s="2"/>
      <c r="AA471" s="2"/>
      <c r="AB471" s="2"/>
      <c r="AC471" s="2"/>
      <c r="AD471" s="2"/>
      <c r="AE471" s="2"/>
      <c r="AF471" s="2"/>
      <c r="AG471" s="2"/>
    </row>
    <row r="472" customFormat="false" ht="15.75" hidden="false" customHeight="true" outlineLevel="0" collapsed="false">
      <c r="A472" s="2"/>
      <c r="B472" s="2"/>
      <c r="C472" s="70"/>
      <c r="D472" s="70"/>
      <c r="E472" s="70"/>
      <c r="F472" s="70"/>
      <c r="G472" s="158"/>
      <c r="H472" s="70"/>
      <c r="I472" s="70"/>
      <c r="J472" s="70"/>
      <c r="K472" s="70"/>
      <c r="L472" s="158"/>
      <c r="M472" s="2"/>
      <c r="N472" s="2"/>
      <c r="O472" s="238"/>
      <c r="P472" s="2"/>
      <c r="Q472" s="238"/>
      <c r="R472" s="2"/>
      <c r="S472" s="2"/>
      <c r="T472" s="2"/>
      <c r="U472" s="2"/>
      <c r="V472" s="2"/>
      <c r="W472" s="2"/>
      <c r="X472" s="2"/>
      <c r="Y472" s="2"/>
      <c r="Z472" s="2"/>
      <c r="AA472" s="2"/>
      <c r="AB472" s="2"/>
      <c r="AC472" s="2"/>
      <c r="AD472" s="2"/>
      <c r="AE472" s="2"/>
      <c r="AF472" s="2"/>
      <c r="AG472" s="2"/>
    </row>
    <row r="473" customFormat="false" ht="15.75" hidden="false" customHeight="true" outlineLevel="0" collapsed="false">
      <c r="A473" s="2"/>
      <c r="B473" s="2"/>
      <c r="C473" s="70"/>
      <c r="D473" s="70"/>
      <c r="E473" s="70"/>
      <c r="F473" s="70"/>
      <c r="G473" s="158"/>
      <c r="H473" s="70"/>
      <c r="I473" s="70"/>
      <c r="J473" s="70"/>
      <c r="K473" s="70"/>
      <c r="L473" s="158"/>
      <c r="M473" s="2"/>
      <c r="N473" s="2"/>
      <c r="O473" s="238"/>
      <c r="P473" s="2"/>
      <c r="Q473" s="238"/>
      <c r="R473" s="2"/>
      <c r="S473" s="2"/>
      <c r="T473" s="2"/>
      <c r="U473" s="2"/>
      <c r="V473" s="2"/>
      <c r="W473" s="2"/>
      <c r="X473" s="2"/>
      <c r="Y473" s="2"/>
      <c r="Z473" s="2"/>
      <c r="AA473" s="2"/>
      <c r="AB473" s="2"/>
      <c r="AC473" s="2"/>
      <c r="AD473" s="2"/>
      <c r="AE473" s="2"/>
      <c r="AF473" s="2"/>
      <c r="AG473" s="2"/>
    </row>
    <row r="474" customFormat="false" ht="15.75" hidden="false" customHeight="true" outlineLevel="0" collapsed="false">
      <c r="A474" s="2"/>
      <c r="B474" s="2"/>
      <c r="C474" s="70"/>
      <c r="D474" s="70"/>
      <c r="E474" s="70"/>
      <c r="F474" s="70"/>
      <c r="G474" s="158"/>
      <c r="H474" s="70"/>
      <c r="I474" s="70"/>
      <c r="J474" s="70"/>
      <c r="K474" s="70"/>
      <c r="L474" s="158"/>
      <c r="M474" s="2"/>
      <c r="N474" s="2"/>
      <c r="O474" s="238"/>
      <c r="P474" s="2"/>
      <c r="Q474" s="238"/>
      <c r="R474" s="2"/>
      <c r="S474" s="2"/>
      <c r="T474" s="2"/>
      <c r="U474" s="2"/>
      <c r="V474" s="2"/>
      <c r="W474" s="2"/>
      <c r="X474" s="2"/>
      <c r="Y474" s="2"/>
      <c r="Z474" s="2"/>
      <c r="AA474" s="2"/>
      <c r="AB474" s="2"/>
      <c r="AC474" s="2"/>
      <c r="AD474" s="2"/>
      <c r="AE474" s="2"/>
      <c r="AF474" s="2"/>
      <c r="AG474" s="2"/>
    </row>
    <row r="475" customFormat="false" ht="15.75" hidden="false" customHeight="true" outlineLevel="0" collapsed="false">
      <c r="A475" s="2"/>
      <c r="B475" s="2"/>
      <c r="C475" s="70"/>
      <c r="D475" s="70"/>
      <c r="E475" s="70"/>
      <c r="F475" s="70"/>
      <c r="G475" s="158"/>
      <c r="H475" s="70"/>
      <c r="I475" s="70"/>
      <c r="J475" s="70"/>
      <c r="K475" s="70"/>
      <c r="L475" s="158"/>
      <c r="M475" s="2"/>
      <c r="N475" s="2"/>
      <c r="O475" s="238"/>
      <c r="P475" s="2"/>
      <c r="Q475" s="238"/>
      <c r="R475" s="2"/>
      <c r="S475" s="2"/>
      <c r="T475" s="2"/>
      <c r="U475" s="2"/>
      <c r="V475" s="2"/>
      <c r="W475" s="2"/>
      <c r="X475" s="2"/>
      <c r="Y475" s="2"/>
      <c r="Z475" s="2"/>
      <c r="AA475" s="2"/>
      <c r="AB475" s="2"/>
      <c r="AC475" s="2"/>
      <c r="AD475" s="2"/>
      <c r="AE475" s="2"/>
      <c r="AF475" s="2"/>
      <c r="AG475" s="2"/>
    </row>
    <row r="476" customFormat="false" ht="15.75" hidden="false" customHeight="true" outlineLevel="0" collapsed="false">
      <c r="A476" s="2"/>
      <c r="B476" s="2"/>
      <c r="C476" s="70"/>
      <c r="D476" s="70"/>
      <c r="E476" s="70"/>
      <c r="F476" s="70"/>
      <c r="G476" s="158"/>
      <c r="H476" s="70"/>
      <c r="I476" s="70"/>
      <c r="J476" s="70"/>
      <c r="K476" s="70"/>
      <c r="L476" s="158"/>
      <c r="M476" s="2"/>
      <c r="N476" s="2"/>
      <c r="O476" s="238"/>
      <c r="P476" s="2"/>
      <c r="Q476" s="238"/>
      <c r="R476" s="2"/>
      <c r="S476" s="2"/>
      <c r="T476" s="2"/>
      <c r="U476" s="2"/>
      <c r="V476" s="2"/>
      <c r="W476" s="2"/>
      <c r="X476" s="2"/>
      <c r="Y476" s="2"/>
      <c r="Z476" s="2"/>
      <c r="AA476" s="2"/>
      <c r="AB476" s="2"/>
      <c r="AC476" s="2"/>
      <c r="AD476" s="2"/>
      <c r="AE476" s="2"/>
      <c r="AF476" s="2"/>
      <c r="AG476" s="2"/>
    </row>
    <row r="477" customFormat="false" ht="15.75" hidden="false" customHeight="true" outlineLevel="0" collapsed="false">
      <c r="A477" s="2"/>
      <c r="B477" s="2"/>
      <c r="C477" s="70"/>
      <c r="D477" s="70"/>
      <c r="E477" s="70"/>
      <c r="F477" s="70"/>
      <c r="G477" s="158"/>
      <c r="H477" s="70"/>
      <c r="I477" s="70"/>
      <c r="J477" s="70"/>
      <c r="K477" s="70"/>
      <c r="L477" s="158"/>
      <c r="M477" s="2"/>
      <c r="N477" s="2"/>
      <c r="O477" s="238"/>
      <c r="P477" s="2"/>
      <c r="Q477" s="238"/>
      <c r="R477" s="2"/>
      <c r="S477" s="2"/>
      <c r="T477" s="2"/>
      <c r="U477" s="2"/>
      <c r="V477" s="2"/>
      <c r="W477" s="2"/>
      <c r="X477" s="2"/>
      <c r="Y477" s="2"/>
      <c r="Z477" s="2"/>
      <c r="AA477" s="2"/>
      <c r="AB477" s="2"/>
      <c r="AC477" s="2"/>
      <c r="AD477" s="2"/>
      <c r="AE477" s="2"/>
      <c r="AF477" s="2"/>
      <c r="AG477" s="2"/>
    </row>
    <row r="478" customFormat="false" ht="15.75" hidden="false" customHeight="true" outlineLevel="0" collapsed="false">
      <c r="A478" s="2"/>
      <c r="B478" s="2"/>
      <c r="C478" s="70"/>
      <c r="D478" s="70"/>
      <c r="E478" s="70"/>
      <c r="F478" s="70"/>
      <c r="G478" s="158"/>
      <c r="H478" s="70"/>
      <c r="I478" s="70"/>
      <c r="J478" s="70"/>
      <c r="K478" s="70"/>
      <c r="L478" s="158"/>
      <c r="M478" s="2"/>
      <c r="N478" s="2"/>
      <c r="O478" s="238"/>
      <c r="P478" s="2"/>
      <c r="Q478" s="238"/>
      <c r="R478" s="2"/>
      <c r="S478" s="2"/>
      <c r="T478" s="2"/>
      <c r="U478" s="2"/>
      <c r="V478" s="2"/>
      <c r="W478" s="2"/>
      <c r="X478" s="2"/>
      <c r="Y478" s="2"/>
      <c r="Z478" s="2"/>
      <c r="AA478" s="2"/>
      <c r="AB478" s="2"/>
      <c r="AC478" s="2"/>
      <c r="AD478" s="2"/>
      <c r="AE478" s="2"/>
      <c r="AF478" s="2"/>
      <c r="AG478" s="2"/>
    </row>
    <row r="479" customFormat="false" ht="15.75" hidden="false" customHeight="true" outlineLevel="0" collapsed="false">
      <c r="A479" s="2"/>
      <c r="B479" s="2"/>
      <c r="C479" s="70"/>
      <c r="D479" s="70"/>
      <c r="E479" s="70"/>
      <c r="F479" s="70"/>
      <c r="G479" s="158"/>
      <c r="H479" s="70"/>
      <c r="I479" s="70"/>
      <c r="J479" s="70"/>
      <c r="K479" s="70"/>
      <c r="L479" s="158"/>
      <c r="M479" s="2"/>
      <c r="N479" s="2"/>
      <c r="O479" s="238"/>
      <c r="P479" s="2"/>
      <c r="Q479" s="238"/>
      <c r="R479" s="2"/>
      <c r="S479" s="2"/>
      <c r="T479" s="2"/>
      <c r="U479" s="2"/>
      <c r="V479" s="2"/>
      <c r="W479" s="2"/>
      <c r="X479" s="2"/>
      <c r="Y479" s="2"/>
      <c r="Z479" s="2"/>
      <c r="AA479" s="2"/>
      <c r="AB479" s="2"/>
      <c r="AC479" s="2"/>
      <c r="AD479" s="2"/>
      <c r="AE479" s="2"/>
      <c r="AF479" s="2"/>
      <c r="AG479" s="2"/>
    </row>
    <row r="480" customFormat="false" ht="15.75" hidden="false" customHeight="true" outlineLevel="0" collapsed="false">
      <c r="A480" s="2"/>
      <c r="B480" s="2"/>
      <c r="C480" s="70"/>
      <c r="D480" s="70"/>
      <c r="E480" s="70"/>
      <c r="F480" s="70"/>
      <c r="G480" s="158"/>
      <c r="H480" s="70"/>
      <c r="I480" s="70"/>
      <c r="J480" s="70"/>
      <c r="K480" s="70"/>
      <c r="L480" s="158"/>
      <c r="M480" s="2"/>
      <c r="N480" s="2"/>
      <c r="O480" s="238"/>
      <c r="P480" s="2"/>
      <c r="Q480" s="238"/>
      <c r="R480" s="2"/>
      <c r="S480" s="2"/>
      <c r="T480" s="2"/>
      <c r="U480" s="2"/>
      <c r="V480" s="2"/>
      <c r="W480" s="2"/>
      <c r="X480" s="2"/>
      <c r="Y480" s="2"/>
      <c r="Z480" s="2"/>
      <c r="AA480" s="2"/>
      <c r="AB480" s="2"/>
      <c r="AC480" s="2"/>
      <c r="AD480" s="2"/>
      <c r="AE480" s="2"/>
      <c r="AF480" s="2"/>
      <c r="AG480" s="2"/>
    </row>
    <row r="481" customFormat="false" ht="15.75" hidden="false" customHeight="true" outlineLevel="0" collapsed="false">
      <c r="A481" s="2"/>
      <c r="B481" s="2"/>
      <c r="C481" s="70"/>
      <c r="D481" s="70"/>
      <c r="E481" s="70"/>
      <c r="F481" s="70"/>
      <c r="G481" s="158"/>
      <c r="H481" s="70"/>
      <c r="I481" s="70"/>
      <c r="J481" s="70"/>
      <c r="K481" s="70"/>
      <c r="L481" s="158"/>
      <c r="M481" s="2"/>
      <c r="N481" s="2"/>
      <c r="O481" s="238"/>
      <c r="P481" s="2"/>
      <c r="Q481" s="238"/>
      <c r="R481" s="2"/>
      <c r="S481" s="2"/>
      <c r="T481" s="2"/>
      <c r="U481" s="2"/>
      <c r="V481" s="2"/>
      <c r="W481" s="2"/>
      <c r="X481" s="2"/>
      <c r="Y481" s="2"/>
      <c r="Z481" s="2"/>
      <c r="AA481" s="2"/>
      <c r="AB481" s="2"/>
      <c r="AC481" s="2"/>
      <c r="AD481" s="2"/>
      <c r="AE481" s="2"/>
      <c r="AF481" s="2"/>
      <c r="AG481" s="2"/>
    </row>
    <row r="482" customFormat="false" ht="15.75" hidden="false" customHeight="true" outlineLevel="0" collapsed="false">
      <c r="A482" s="2"/>
      <c r="B482" s="2"/>
      <c r="C482" s="70"/>
      <c r="D482" s="70"/>
      <c r="E482" s="70"/>
      <c r="F482" s="70"/>
      <c r="G482" s="158"/>
      <c r="H482" s="70"/>
      <c r="I482" s="70"/>
      <c r="J482" s="70"/>
      <c r="K482" s="70"/>
      <c r="L482" s="158"/>
      <c r="M482" s="2"/>
      <c r="N482" s="2"/>
      <c r="O482" s="238"/>
      <c r="P482" s="2"/>
      <c r="Q482" s="238"/>
      <c r="R482" s="2"/>
      <c r="S482" s="2"/>
      <c r="T482" s="2"/>
      <c r="U482" s="2"/>
      <c r="V482" s="2"/>
      <c r="W482" s="2"/>
      <c r="X482" s="2"/>
      <c r="Y482" s="2"/>
      <c r="Z482" s="2"/>
      <c r="AA482" s="2"/>
      <c r="AB482" s="2"/>
      <c r="AC482" s="2"/>
      <c r="AD482" s="2"/>
      <c r="AE482" s="2"/>
      <c r="AF482" s="2"/>
      <c r="AG482" s="2"/>
    </row>
    <row r="483" customFormat="false" ht="15.75" hidden="false" customHeight="true" outlineLevel="0" collapsed="false">
      <c r="A483" s="2"/>
      <c r="B483" s="2"/>
      <c r="C483" s="70"/>
      <c r="D483" s="70"/>
      <c r="E483" s="70"/>
      <c r="F483" s="70"/>
      <c r="G483" s="158"/>
      <c r="H483" s="70"/>
      <c r="I483" s="70"/>
      <c r="J483" s="70"/>
      <c r="K483" s="70"/>
      <c r="L483" s="158"/>
      <c r="M483" s="2"/>
      <c r="N483" s="2"/>
      <c r="O483" s="238"/>
      <c r="P483" s="2"/>
      <c r="Q483" s="238"/>
      <c r="R483" s="2"/>
      <c r="S483" s="2"/>
      <c r="T483" s="2"/>
      <c r="U483" s="2"/>
      <c r="V483" s="2"/>
      <c r="W483" s="2"/>
      <c r="X483" s="2"/>
      <c r="Y483" s="2"/>
      <c r="Z483" s="2"/>
      <c r="AA483" s="2"/>
      <c r="AB483" s="2"/>
      <c r="AC483" s="2"/>
      <c r="AD483" s="2"/>
      <c r="AE483" s="2"/>
      <c r="AF483" s="2"/>
      <c r="AG483" s="2"/>
    </row>
    <row r="484" customFormat="false" ht="15.75" hidden="false" customHeight="true" outlineLevel="0" collapsed="false">
      <c r="A484" s="2"/>
      <c r="B484" s="2"/>
      <c r="C484" s="70"/>
      <c r="D484" s="70"/>
      <c r="E484" s="70"/>
      <c r="F484" s="70"/>
      <c r="G484" s="158"/>
      <c r="H484" s="70"/>
      <c r="I484" s="70"/>
      <c r="J484" s="70"/>
      <c r="K484" s="70"/>
      <c r="L484" s="158"/>
      <c r="M484" s="2"/>
      <c r="N484" s="2"/>
      <c r="O484" s="238"/>
      <c r="P484" s="2"/>
      <c r="Q484" s="238"/>
      <c r="R484" s="2"/>
      <c r="S484" s="2"/>
      <c r="T484" s="2"/>
      <c r="U484" s="2"/>
      <c r="V484" s="2"/>
      <c r="W484" s="2"/>
      <c r="X484" s="2"/>
      <c r="Y484" s="2"/>
      <c r="Z484" s="2"/>
      <c r="AA484" s="2"/>
      <c r="AB484" s="2"/>
      <c r="AC484" s="2"/>
      <c r="AD484" s="2"/>
      <c r="AE484" s="2"/>
      <c r="AF484" s="2"/>
      <c r="AG484" s="2"/>
    </row>
    <row r="485" customFormat="false" ht="15.75" hidden="false" customHeight="true" outlineLevel="0" collapsed="false">
      <c r="A485" s="2"/>
      <c r="B485" s="2"/>
      <c r="C485" s="70"/>
      <c r="D485" s="70"/>
      <c r="E485" s="70"/>
      <c r="F485" s="70"/>
      <c r="G485" s="158"/>
      <c r="H485" s="70"/>
      <c r="I485" s="70"/>
      <c r="J485" s="70"/>
      <c r="K485" s="70"/>
      <c r="L485" s="158"/>
      <c r="M485" s="2"/>
      <c r="N485" s="2"/>
      <c r="O485" s="238"/>
      <c r="P485" s="2"/>
      <c r="Q485" s="238"/>
      <c r="R485" s="2"/>
      <c r="S485" s="2"/>
      <c r="T485" s="2"/>
      <c r="U485" s="2"/>
      <c r="V485" s="2"/>
      <c r="W485" s="2"/>
      <c r="X485" s="2"/>
      <c r="Y485" s="2"/>
      <c r="Z485" s="2"/>
      <c r="AA485" s="2"/>
      <c r="AB485" s="2"/>
      <c r="AC485" s="2"/>
      <c r="AD485" s="2"/>
      <c r="AE485" s="2"/>
      <c r="AF485" s="2"/>
      <c r="AG485" s="2"/>
    </row>
    <row r="486" customFormat="false" ht="15.75" hidden="false" customHeight="true" outlineLevel="0" collapsed="false">
      <c r="A486" s="2"/>
      <c r="B486" s="2"/>
      <c r="C486" s="70"/>
      <c r="D486" s="70"/>
      <c r="E486" s="70"/>
      <c r="F486" s="70"/>
      <c r="G486" s="158"/>
      <c r="H486" s="70"/>
      <c r="I486" s="70"/>
      <c r="J486" s="70"/>
      <c r="K486" s="70"/>
      <c r="L486" s="158"/>
      <c r="M486" s="2"/>
      <c r="N486" s="2"/>
      <c r="O486" s="238"/>
      <c r="P486" s="2"/>
      <c r="Q486" s="238"/>
      <c r="R486" s="2"/>
      <c r="S486" s="2"/>
      <c r="T486" s="2"/>
      <c r="U486" s="2"/>
      <c r="V486" s="2"/>
      <c r="W486" s="2"/>
      <c r="X486" s="2"/>
      <c r="Y486" s="2"/>
      <c r="Z486" s="2"/>
      <c r="AA486" s="2"/>
      <c r="AB486" s="2"/>
      <c r="AC486" s="2"/>
      <c r="AD486" s="2"/>
      <c r="AE486" s="2"/>
      <c r="AF486" s="2"/>
      <c r="AG486" s="2"/>
    </row>
    <row r="487" customFormat="false" ht="15.75" hidden="false" customHeight="true" outlineLevel="0" collapsed="false">
      <c r="A487" s="2"/>
      <c r="B487" s="2"/>
      <c r="C487" s="70"/>
      <c r="D487" s="70"/>
      <c r="E487" s="70"/>
      <c r="F487" s="70"/>
      <c r="G487" s="158"/>
      <c r="H487" s="70"/>
      <c r="I487" s="70"/>
      <c r="J487" s="70"/>
      <c r="K487" s="70"/>
      <c r="L487" s="158"/>
      <c r="M487" s="2"/>
      <c r="N487" s="2"/>
      <c r="O487" s="238"/>
      <c r="P487" s="2"/>
      <c r="Q487" s="238"/>
      <c r="R487" s="2"/>
      <c r="S487" s="2"/>
      <c r="T487" s="2"/>
      <c r="U487" s="2"/>
      <c r="V487" s="2"/>
      <c r="W487" s="2"/>
      <c r="X487" s="2"/>
      <c r="Y487" s="2"/>
      <c r="Z487" s="2"/>
      <c r="AA487" s="2"/>
      <c r="AB487" s="2"/>
      <c r="AC487" s="2"/>
      <c r="AD487" s="2"/>
      <c r="AE487" s="2"/>
      <c r="AF487" s="2"/>
      <c r="AG487" s="2"/>
    </row>
    <row r="488" customFormat="false" ht="15.75" hidden="false" customHeight="true" outlineLevel="0" collapsed="false">
      <c r="A488" s="2"/>
      <c r="B488" s="2"/>
      <c r="C488" s="70"/>
      <c r="D488" s="70"/>
      <c r="E488" s="70"/>
      <c r="F488" s="70"/>
      <c r="G488" s="158"/>
      <c r="H488" s="70"/>
      <c r="I488" s="70"/>
      <c r="J488" s="70"/>
      <c r="K488" s="70"/>
      <c r="L488" s="158"/>
      <c r="M488" s="2"/>
      <c r="N488" s="2"/>
      <c r="O488" s="238"/>
      <c r="P488" s="2"/>
      <c r="Q488" s="238"/>
      <c r="R488" s="2"/>
      <c r="S488" s="2"/>
      <c r="T488" s="2"/>
      <c r="U488" s="2"/>
      <c r="V488" s="2"/>
      <c r="W488" s="2"/>
      <c r="X488" s="2"/>
      <c r="Y488" s="2"/>
      <c r="Z488" s="2"/>
      <c r="AA488" s="2"/>
      <c r="AB488" s="2"/>
      <c r="AC488" s="2"/>
      <c r="AD488" s="2"/>
      <c r="AE488" s="2"/>
      <c r="AF488" s="2"/>
      <c r="AG488" s="2"/>
    </row>
    <row r="489" customFormat="false" ht="15.75" hidden="false" customHeight="true" outlineLevel="0" collapsed="false">
      <c r="A489" s="2"/>
      <c r="B489" s="2"/>
      <c r="C489" s="70"/>
      <c r="D489" s="70"/>
      <c r="E489" s="70"/>
      <c r="F489" s="70"/>
      <c r="G489" s="158"/>
      <c r="H489" s="70"/>
      <c r="I489" s="70"/>
      <c r="J489" s="70"/>
      <c r="K489" s="70"/>
      <c r="L489" s="158"/>
      <c r="M489" s="2"/>
      <c r="N489" s="2"/>
      <c r="O489" s="238"/>
      <c r="P489" s="2"/>
      <c r="Q489" s="238"/>
      <c r="R489" s="2"/>
      <c r="S489" s="2"/>
      <c r="T489" s="2"/>
      <c r="U489" s="2"/>
      <c r="V489" s="2"/>
      <c r="W489" s="2"/>
      <c r="X489" s="2"/>
      <c r="Y489" s="2"/>
      <c r="Z489" s="2"/>
      <c r="AA489" s="2"/>
      <c r="AB489" s="2"/>
      <c r="AC489" s="2"/>
      <c r="AD489" s="2"/>
      <c r="AE489" s="2"/>
      <c r="AF489" s="2"/>
      <c r="AG489" s="2"/>
    </row>
    <row r="490" customFormat="false" ht="15.75" hidden="false" customHeight="true" outlineLevel="0" collapsed="false">
      <c r="A490" s="2"/>
      <c r="B490" s="2"/>
      <c r="C490" s="70"/>
      <c r="D490" s="70"/>
      <c r="E490" s="70"/>
      <c r="F490" s="70"/>
      <c r="G490" s="158"/>
      <c r="H490" s="70"/>
      <c r="I490" s="70"/>
      <c r="J490" s="70"/>
      <c r="K490" s="70"/>
      <c r="L490" s="158"/>
      <c r="M490" s="2"/>
      <c r="N490" s="2"/>
      <c r="O490" s="238"/>
      <c r="P490" s="2"/>
      <c r="Q490" s="238"/>
      <c r="R490" s="2"/>
      <c r="S490" s="2"/>
      <c r="T490" s="2"/>
      <c r="U490" s="2"/>
      <c r="V490" s="2"/>
      <c r="W490" s="2"/>
      <c r="X490" s="2"/>
      <c r="Y490" s="2"/>
      <c r="Z490" s="2"/>
      <c r="AA490" s="2"/>
      <c r="AB490" s="2"/>
      <c r="AC490" s="2"/>
      <c r="AD490" s="2"/>
      <c r="AE490" s="2"/>
      <c r="AF490" s="2"/>
      <c r="AG490" s="2"/>
    </row>
    <row r="491" customFormat="false" ht="15.75" hidden="false" customHeight="true" outlineLevel="0" collapsed="false">
      <c r="A491" s="2"/>
      <c r="B491" s="2"/>
      <c r="C491" s="70"/>
      <c r="D491" s="70"/>
      <c r="E491" s="70"/>
      <c r="F491" s="70"/>
      <c r="G491" s="158"/>
      <c r="H491" s="70"/>
      <c r="I491" s="70"/>
      <c r="J491" s="70"/>
      <c r="K491" s="70"/>
      <c r="L491" s="158"/>
      <c r="M491" s="2"/>
      <c r="N491" s="2"/>
      <c r="O491" s="238"/>
      <c r="P491" s="2"/>
      <c r="Q491" s="238"/>
      <c r="R491" s="2"/>
      <c r="S491" s="2"/>
      <c r="T491" s="2"/>
      <c r="U491" s="2"/>
      <c r="V491" s="2"/>
      <c r="W491" s="2"/>
      <c r="X491" s="2"/>
      <c r="Y491" s="2"/>
      <c r="Z491" s="2"/>
      <c r="AA491" s="2"/>
      <c r="AB491" s="2"/>
      <c r="AC491" s="2"/>
      <c r="AD491" s="2"/>
      <c r="AE491" s="2"/>
      <c r="AF491" s="2"/>
      <c r="AG491" s="2"/>
    </row>
    <row r="492" customFormat="false" ht="15.75" hidden="false" customHeight="true" outlineLevel="0" collapsed="false">
      <c r="A492" s="2"/>
      <c r="B492" s="2"/>
      <c r="C492" s="70"/>
      <c r="D492" s="70"/>
      <c r="E492" s="70"/>
      <c r="F492" s="70"/>
      <c r="G492" s="158"/>
      <c r="H492" s="70"/>
      <c r="I492" s="70"/>
      <c r="J492" s="70"/>
      <c r="K492" s="70"/>
      <c r="L492" s="158"/>
      <c r="M492" s="2"/>
      <c r="N492" s="2"/>
      <c r="O492" s="238"/>
      <c r="P492" s="2"/>
      <c r="Q492" s="238"/>
      <c r="R492" s="2"/>
      <c r="S492" s="2"/>
      <c r="T492" s="2"/>
      <c r="U492" s="2"/>
      <c r="V492" s="2"/>
      <c r="W492" s="2"/>
      <c r="X492" s="2"/>
      <c r="Y492" s="2"/>
      <c r="Z492" s="2"/>
      <c r="AA492" s="2"/>
      <c r="AB492" s="2"/>
      <c r="AC492" s="2"/>
      <c r="AD492" s="2"/>
      <c r="AE492" s="2"/>
      <c r="AF492" s="2"/>
      <c r="AG492" s="2"/>
    </row>
    <row r="493" customFormat="false" ht="15.75" hidden="false" customHeight="true" outlineLevel="0" collapsed="false">
      <c r="A493" s="2"/>
      <c r="B493" s="2"/>
      <c r="C493" s="70"/>
      <c r="D493" s="70"/>
      <c r="E493" s="70"/>
      <c r="F493" s="70"/>
      <c r="G493" s="158"/>
      <c r="H493" s="70"/>
      <c r="I493" s="70"/>
      <c r="J493" s="70"/>
      <c r="K493" s="70"/>
      <c r="L493" s="158"/>
      <c r="M493" s="2"/>
      <c r="N493" s="2"/>
      <c r="O493" s="238"/>
      <c r="P493" s="2"/>
      <c r="Q493" s="238"/>
      <c r="R493" s="2"/>
      <c r="S493" s="2"/>
      <c r="T493" s="2"/>
      <c r="U493" s="2"/>
      <c r="V493" s="2"/>
      <c r="W493" s="2"/>
      <c r="X493" s="2"/>
      <c r="Y493" s="2"/>
      <c r="Z493" s="2"/>
      <c r="AA493" s="2"/>
      <c r="AB493" s="2"/>
      <c r="AC493" s="2"/>
      <c r="AD493" s="2"/>
      <c r="AE493" s="2"/>
      <c r="AF493" s="2"/>
      <c r="AG493" s="2"/>
    </row>
    <row r="494" customFormat="false" ht="15.75" hidden="false" customHeight="true" outlineLevel="0" collapsed="false">
      <c r="A494" s="2"/>
      <c r="B494" s="2"/>
      <c r="C494" s="70"/>
      <c r="D494" s="70"/>
      <c r="E494" s="70"/>
      <c r="F494" s="70"/>
      <c r="G494" s="158"/>
      <c r="H494" s="70"/>
      <c r="I494" s="70"/>
      <c r="J494" s="70"/>
      <c r="K494" s="70"/>
      <c r="L494" s="158"/>
      <c r="M494" s="2"/>
      <c r="N494" s="2"/>
      <c r="O494" s="238"/>
      <c r="P494" s="2"/>
      <c r="Q494" s="238"/>
      <c r="R494" s="2"/>
      <c r="S494" s="2"/>
      <c r="T494" s="2"/>
      <c r="U494" s="2"/>
      <c r="V494" s="2"/>
      <c r="W494" s="2"/>
      <c r="X494" s="2"/>
      <c r="Y494" s="2"/>
      <c r="Z494" s="2"/>
      <c r="AA494" s="2"/>
      <c r="AB494" s="2"/>
      <c r="AC494" s="2"/>
      <c r="AD494" s="2"/>
      <c r="AE494" s="2"/>
      <c r="AF494" s="2"/>
      <c r="AG494" s="2"/>
    </row>
    <row r="495" customFormat="false" ht="15.75" hidden="false" customHeight="true" outlineLevel="0" collapsed="false">
      <c r="A495" s="2"/>
      <c r="B495" s="2"/>
      <c r="C495" s="70"/>
      <c r="D495" s="70"/>
      <c r="E495" s="70"/>
      <c r="F495" s="70"/>
      <c r="G495" s="158"/>
      <c r="H495" s="70"/>
      <c r="I495" s="70"/>
      <c r="J495" s="70"/>
      <c r="K495" s="70"/>
      <c r="L495" s="158"/>
      <c r="M495" s="2"/>
      <c r="N495" s="2"/>
      <c r="O495" s="238"/>
      <c r="P495" s="2"/>
      <c r="Q495" s="238"/>
      <c r="R495" s="2"/>
      <c r="S495" s="2"/>
      <c r="T495" s="2"/>
      <c r="U495" s="2"/>
      <c r="V495" s="2"/>
      <c r="W495" s="2"/>
      <c r="X495" s="2"/>
      <c r="Y495" s="2"/>
      <c r="Z495" s="2"/>
      <c r="AA495" s="2"/>
      <c r="AB495" s="2"/>
      <c r="AC495" s="2"/>
      <c r="AD495" s="2"/>
      <c r="AE495" s="2"/>
      <c r="AF495" s="2"/>
      <c r="AG495" s="2"/>
    </row>
    <row r="496" customFormat="false" ht="15.75" hidden="false" customHeight="true" outlineLevel="0" collapsed="false">
      <c r="A496" s="2"/>
      <c r="B496" s="2"/>
      <c r="C496" s="70"/>
      <c r="D496" s="70"/>
      <c r="E496" s="70"/>
      <c r="F496" s="70"/>
      <c r="G496" s="158"/>
      <c r="H496" s="70"/>
      <c r="I496" s="70"/>
      <c r="J496" s="70"/>
      <c r="K496" s="70"/>
      <c r="L496" s="158"/>
      <c r="M496" s="2"/>
      <c r="N496" s="2"/>
      <c r="O496" s="238"/>
      <c r="P496" s="2"/>
      <c r="Q496" s="238"/>
      <c r="R496" s="2"/>
      <c r="S496" s="2"/>
      <c r="T496" s="2"/>
      <c r="U496" s="2"/>
      <c r="V496" s="2"/>
      <c r="W496" s="2"/>
      <c r="X496" s="2"/>
      <c r="Y496" s="2"/>
      <c r="Z496" s="2"/>
      <c r="AA496" s="2"/>
      <c r="AB496" s="2"/>
      <c r="AC496" s="2"/>
      <c r="AD496" s="2"/>
      <c r="AE496" s="2"/>
      <c r="AF496" s="2"/>
      <c r="AG496" s="2"/>
    </row>
    <row r="497" customFormat="false" ht="15.75" hidden="false" customHeight="true" outlineLevel="0" collapsed="false">
      <c r="A497" s="2"/>
      <c r="B497" s="2"/>
      <c r="C497" s="70"/>
      <c r="D497" s="70"/>
      <c r="E497" s="70"/>
      <c r="F497" s="70"/>
      <c r="G497" s="158"/>
      <c r="H497" s="70"/>
      <c r="I497" s="70"/>
      <c r="J497" s="70"/>
      <c r="K497" s="70"/>
      <c r="L497" s="158"/>
      <c r="M497" s="2"/>
      <c r="N497" s="2"/>
      <c r="O497" s="238"/>
      <c r="P497" s="2"/>
      <c r="Q497" s="238"/>
      <c r="R497" s="2"/>
      <c r="S497" s="2"/>
      <c r="T497" s="2"/>
      <c r="U497" s="2"/>
      <c r="V497" s="2"/>
      <c r="W497" s="2"/>
      <c r="X497" s="2"/>
      <c r="Y497" s="2"/>
      <c r="Z497" s="2"/>
      <c r="AA497" s="2"/>
      <c r="AB497" s="2"/>
      <c r="AC497" s="2"/>
      <c r="AD497" s="2"/>
      <c r="AE497" s="2"/>
      <c r="AF497" s="2"/>
      <c r="AG497" s="2"/>
    </row>
    <row r="498" customFormat="false" ht="15.75" hidden="false" customHeight="true" outlineLevel="0" collapsed="false">
      <c r="A498" s="2"/>
      <c r="B498" s="2"/>
      <c r="C498" s="70"/>
      <c r="D498" s="70"/>
      <c r="E498" s="70"/>
      <c r="F498" s="70"/>
      <c r="G498" s="158"/>
      <c r="H498" s="70"/>
      <c r="I498" s="70"/>
      <c r="J498" s="70"/>
      <c r="K498" s="70"/>
      <c r="L498" s="158"/>
      <c r="M498" s="2"/>
      <c r="N498" s="2"/>
      <c r="O498" s="238"/>
      <c r="P498" s="2"/>
      <c r="Q498" s="238"/>
      <c r="R498" s="2"/>
      <c r="S498" s="2"/>
      <c r="T498" s="2"/>
      <c r="U498" s="2"/>
      <c r="V498" s="2"/>
      <c r="W498" s="2"/>
      <c r="X498" s="2"/>
      <c r="Y498" s="2"/>
      <c r="Z498" s="2"/>
      <c r="AA498" s="2"/>
      <c r="AB498" s="2"/>
      <c r="AC498" s="2"/>
      <c r="AD498" s="2"/>
      <c r="AE498" s="2"/>
      <c r="AF498" s="2"/>
      <c r="AG498" s="2"/>
    </row>
    <row r="499" customFormat="false" ht="15.75" hidden="false" customHeight="true" outlineLevel="0" collapsed="false">
      <c r="A499" s="2"/>
      <c r="B499" s="2"/>
      <c r="C499" s="70"/>
      <c r="D499" s="70"/>
      <c r="E499" s="70"/>
      <c r="F499" s="70"/>
      <c r="G499" s="158"/>
      <c r="H499" s="70"/>
      <c r="I499" s="70"/>
      <c r="J499" s="70"/>
      <c r="K499" s="70"/>
      <c r="L499" s="158"/>
      <c r="M499" s="2"/>
      <c r="N499" s="2"/>
      <c r="O499" s="238"/>
      <c r="P499" s="2"/>
      <c r="Q499" s="238"/>
      <c r="R499" s="2"/>
      <c r="S499" s="2"/>
      <c r="T499" s="2"/>
      <c r="U499" s="2"/>
      <c r="V499" s="2"/>
      <c r="W499" s="2"/>
      <c r="X499" s="2"/>
      <c r="Y499" s="2"/>
      <c r="Z499" s="2"/>
      <c r="AA499" s="2"/>
      <c r="AB499" s="2"/>
      <c r="AC499" s="2"/>
      <c r="AD499" s="2"/>
      <c r="AE499" s="2"/>
      <c r="AF499" s="2"/>
      <c r="AG499" s="2"/>
    </row>
    <row r="500" customFormat="false" ht="15.75" hidden="false" customHeight="true" outlineLevel="0" collapsed="false">
      <c r="A500" s="2"/>
      <c r="B500" s="2"/>
      <c r="C500" s="70"/>
      <c r="D500" s="70"/>
      <c r="E500" s="70"/>
      <c r="F500" s="70"/>
      <c r="G500" s="158"/>
      <c r="H500" s="70"/>
      <c r="I500" s="70"/>
      <c r="J500" s="70"/>
      <c r="K500" s="70"/>
      <c r="L500" s="158"/>
      <c r="M500" s="2"/>
      <c r="N500" s="2"/>
      <c r="O500" s="238"/>
      <c r="P500" s="2"/>
      <c r="Q500" s="238"/>
      <c r="R500" s="2"/>
      <c r="S500" s="2"/>
      <c r="T500" s="2"/>
      <c r="U500" s="2"/>
      <c r="V500" s="2"/>
      <c r="W500" s="2"/>
      <c r="X500" s="2"/>
      <c r="Y500" s="2"/>
      <c r="Z500" s="2"/>
      <c r="AA500" s="2"/>
      <c r="AB500" s="2"/>
      <c r="AC500" s="2"/>
      <c r="AD500" s="2"/>
      <c r="AE500" s="2"/>
      <c r="AF500" s="2"/>
      <c r="AG500" s="2"/>
    </row>
    <row r="501" customFormat="false" ht="15.75" hidden="false" customHeight="true" outlineLevel="0" collapsed="false">
      <c r="A501" s="2"/>
      <c r="B501" s="2"/>
      <c r="C501" s="70"/>
      <c r="D501" s="70"/>
      <c r="E501" s="70"/>
      <c r="F501" s="70"/>
      <c r="G501" s="158"/>
      <c r="H501" s="70"/>
      <c r="I501" s="70"/>
      <c r="J501" s="70"/>
      <c r="K501" s="70"/>
      <c r="L501" s="158"/>
      <c r="M501" s="2"/>
      <c r="N501" s="2"/>
      <c r="O501" s="238"/>
      <c r="P501" s="2"/>
      <c r="Q501" s="238"/>
      <c r="R501" s="2"/>
      <c r="S501" s="2"/>
      <c r="T501" s="2"/>
      <c r="U501" s="2"/>
      <c r="V501" s="2"/>
      <c r="W501" s="2"/>
      <c r="X501" s="2"/>
      <c r="Y501" s="2"/>
      <c r="Z501" s="2"/>
      <c r="AA501" s="2"/>
      <c r="AB501" s="2"/>
      <c r="AC501" s="2"/>
      <c r="AD501" s="2"/>
      <c r="AE501" s="2"/>
      <c r="AF501" s="2"/>
      <c r="AG501" s="2"/>
    </row>
    <row r="502" customFormat="false" ht="15.75" hidden="false" customHeight="true" outlineLevel="0" collapsed="false">
      <c r="A502" s="2"/>
      <c r="B502" s="2"/>
      <c r="C502" s="70"/>
      <c r="D502" s="70"/>
      <c r="E502" s="70"/>
      <c r="F502" s="70"/>
      <c r="G502" s="158"/>
      <c r="H502" s="70"/>
      <c r="I502" s="70"/>
      <c r="J502" s="70"/>
      <c r="K502" s="70"/>
      <c r="L502" s="158"/>
      <c r="M502" s="2"/>
      <c r="N502" s="2"/>
      <c r="O502" s="238"/>
      <c r="P502" s="2"/>
      <c r="Q502" s="238"/>
      <c r="R502" s="2"/>
      <c r="S502" s="2"/>
      <c r="T502" s="2"/>
      <c r="U502" s="2"/>
      <c r="V502" s="2"/>
      <c r="W502" s="2"/>
      <c r="X502" s="2"/>
      <c r="Y502" s="2"/>
      <c r="Z502" s="2"/>
      <c r="AA502" s="2"/>
      <c r="AB502" s="2"/>
      <c r="AC502" s="2"/>
      <c r="AD502" s="2"/>
      <c r="AE502" s="2"/>
      <c r="AF502" s="2"/>
      <c r="AG502" s="2"/>
    </row>
    <row r="503" customFormat="false" ht="15.75" hidden="false" customHeight="true" outlineLevel="0" collapsed="false">
      <c r="A503" s="2"/>
      <c r="B503" s="2"/>
      <c r="C503" s="70"/>
      <c r="D503" s="70"/>
      <c r="E503" s="70"/>
      <c r="F503" s="70"/>
      <c r="G503" s="158"/>
      <c r="H503" s="70"/>
      <c r="I503" s="70"/>
      <c r="J503" s="70"/>
      <c r="K503" s="70"/>
      <c r="L503" s="158"/>
      <c r="M503" s="2"/>
      <c r="N503" s="2"/>
      <c r="O503" s="238"/>
      <c r="P503" s="2"/>
      <c r="Q503" s="238"/>
      <c r="R503" s="2"/>
      <c r="S503" s="2"/>
      <c r="T503" s="2"/>
      <c r="U503" s="2"/>
      <c r="V503" s="2"/>
      <c r="W503" s="2"/>
      <c r="X503" s="2"/>
      <c r="Y503" s="2"/>
      <c r="Z503" s="2"/>
      <c r="AA503" s="2"/>
      <c r="AB503" s="2"/>
      <c r="AC503" s="2"/>
      <c r="AD503" s="2"/>
      <c r="AE503" s="2"/>
      <c r="AF503" s="2"/>
      <c r="AG503" s="2"/>
    </row>
    <row r="504" customFormat="false" ht="15.75" hidden="false" customHeight="true" outlineLevel="0" collapsed="false">
      <c r="A504" s="2"/>
      <c r="B504" s="2"/>
      <c r="C504" s="70"/>
      <c r="D504" s="70"/>
      <c r="E504" s="70"/>
      <c r="F504" s="70"/>
      <c r="G504" s="158"/>
      <c r="H504" s="70"/>
      <c r="I504" s="70"/>
      <c r="J504" s="70"/>
      <c r="K504" s="70"/>
      <c r="L504" s="158"/>
      <c r="M504" s="2"/>
      <c r="N504" s="2"/>
      <c r="O504" s="238"/>
      <c r="P504" s="2"/>
      <c r="Q504" s="238"/>
      <c r="R504" s="2"/>
      <c r="S504" s="2"/>
      <c r="T504" s="2"/>
      <c r="U504" s="2"/>
      <c r="V504" s="2"/>
      <c r="W504" s="2"/>
      <c r="X504" s="2"/>
      <c r="Y504" s="2"/>
      <c r="Z504" s="2"/>
      <c r="AA504" s="2"/>
      <c r="AB504" s="2"/>
      <c r="AC504" s="2"/>
      <c r="AD504" s="2"/>
      <c r="AE504" s="2"/>
      <c r="AF504" s="2"/>
      <c r="AG504" s="2"/>
    </row>
    <row r="505" customFormat="false" ht="15.75" hidden="false" customHeight="true" outlineLevel="0" collapsed="false">
      <c r="A505" s="2"/>
      <c r="B505" s="2"/>
      <c r="C505" s="70"/>
      <c r="D505" s="70"/>
      <c r="E505" s="70"/>
      <c r="F505" s="70"/>
      <c r="G505" s="158"/>
      <c r="H505" s="70"/>
      <c r="I505" s="70"/>
      <c r="J505" s="70"/>
      <c r="K505" s="70"/>
      <c r="L505" s="158"/>
      <c r="M505" s="2"/>
      <c r="N505" s="2"/>
      <c r="O505" s="238"/>
      <c r="P505" s="2"/>
      <c r="Q505" s="238"/>
      <c r="R505" s="2"/>
      <c r="S505" s="2"/>
      <c r="T505" s="2"/>
      <c r="U505" s="2"/>
      <c r="V505" s="2"/>
      <c r="W505" s="2"/>
      <c r="X505" s="2"/>
      <c r="Y505" s="2"/>
      <c r="Z505" s="2"/>
      <c r="AA505" s="2"/>
      <c r="AB505" s="2"/>
      <c r="AC505" s="2"/>
      <c r="AD505" s="2"/>
      <c r="AE505" s="2"/>
      <c r="AF505" s="2"/>
      <c r="AG505" s="2"/>
    </row>
    <row r="506" customFormat="false" ht="15.75" hidden="false" customHeight="true" outlineLevel="0" collapsed="false">
      <c r="A506" s="2"/>
      <c r="B506" s="2"/>
      <c r="C506" s="70"/>
      <c r="D506" s="70"/>
      <c r="E506" s="70"/>
      <c r="F506" s="70"/>
      <c r="G506" s="158"/>
      <c r="H506" s="70"/>
      <c r="I506" s="70"/>
      <c r="J506" s="70"/>
      <c r="K506" s="70"/>
      <c r="L506" s="158"/>
      <c r="M506" s="2"/>
      <c r="N506" s="2"/>
      <c r="O506" s="238"/>
      <c r="P506" s="2"/>
      <c r="Q506" s="238"/>
      <c r="R506" s="2"/>
      <c r="S506" s="2"/>
      <c r="T506" s="2"/>
      <c r="U506" s="2"/>
      <c r="V506" s="2"/>
      <c r="W506" s="2"/>
      <c r="X506" s="2"/>
      <c r="Y506" s="2"/>
      <c r="Z506" s="2"/>
      <c r="AA506" s="2"/>
      <c r="AB506" s="2"/>
      <c r="AC506" s="2"/>
      <c r="AD506" s="2"/>
      <c r="AE506" s="2"/>
      <c r="AF506" s="2"/>
      <c r="AG506" s="2"/>
    </row>
    <row r="507" customFormat="false" ht="15.75" hidden="false" customHeight="true" outlineLevel="0" collapsed="false">
      <c r="A507" s="2"/>
      <c r="B507" s="2"/>
      <c r="C507" s="70"/>
      <c r="D507" s="70"/>
      <c r="E507" s="70"/>
      <c r="F507" s="70"/>
      <c r="G507" s="158"/>
      <c r="H507" s="70"/>
      <c r="I507" s="70"/>
      <c r="J507" s="70"/>
      <c r="K507" s="70"/>
      <c r="L507" s="158"/>
      <c r="M507" s="2"/>
      <c r="N507" s="2"/>
      <c r="O507" s="238"/>
      <c r="P507" s="2"/>
      <c r="Q507" s="238"/>
      <c r="R507" s="2"/>
      <c r="S507" s="2"/>
      <c r="T507" s="2"/>
      <c r="U507" s="2"/>
      <c r="V507" s="2"/>
      <c r="W507" s="2"/>
      <c r="X507" s="2"/>
      <c r="Y507" s="2"/>
      <c r="Z507" s="2"/>
      <c r="AA507" s="2"/>
      <c r="AB507" s="2"/>
      <c r="AC507" s="2"/>
      <c r="AD507" s="2"/>
      <c r="AE507" s="2"/>
      <c r="AF507" s="2"/>
      <c r="AG507" s="2"/>
    </row>
    <row r="508" customFormat="false" ht="15.75" hidden="false" customHeight="true" outlineLevel="0" collapsed="false">
      <c r="A508" s="2"/>
      <c r="B508" s="2"/>
      <c r="C508" s="70"/>
      <c r="D508" s="70"/>
      <c r="E508" s="70"/>
      <c r="F508" s="70"/>
      <c r="G508" s="158"/>
      <c r="H508" s="70"/>
      <c r="I508" s="70"/>
      <c r="J508" s="70"/>
      <c r="K508" s="70"/>
      <c r="L508" s="158"/>
      <c r="M508" s="2"/>
      <c r="N508" s="2"/>
      <c r="O508" s="238"/>
      <c r="P508" s="2"/>
      <c r="Q508" s="238"/>
      <c r="R508" s="2"/>
      <c r="S508" s="2"/>
      <c r="T508" s="2"/>
      <c r="U508" s="2"/>
      <c r="V508" s="2"/>
      <c r="W508" s="2"/>
      <c r="X508" s="2"/>
      <c r="Y508" s="2"/>
      <c r="Z508" s="2"/>
      <c r="AA508" s="2"/>
      <c r="AB508" s="2"/>
      <c r="AC508" s="2"/>
      <c r="AD508" s="2"/>
      <c r="AE508" s="2"/>
      <c r="AF508" s="2"/>
      <c r="AG508" s="2"/>
    </row>
    <row r="509" customFormat="false" ht="15.75" hidden="false" customHeight="true" outlineLevel="0" collapsed="false">
      <c r="A509" s="2"/>
      <c r="B509" s="2"/>
      <c r="C509" s="70"/>
      <c r="D509" s="70"/>
      <c r="E509" s="70"/>
      <c r="F509" s="70"/>
      <c r="G509" s="158"/>
      <c r="H509" s="70"/>
      <c r="I509" s="70"/>
      <c r="J509" s="70"/>
      <c r="K509" s="70"/>
      <c r="L509" s="158"/>
      <c r="M509" s="2"/>
      <c r="N509" s="2"/>
      <c r="O509" s="238"/>
      <c r="P509" s="2"/>
      <c r="Q509" s="238"/>
      <c r="R509" s="2"/>
      <c r="S509" s="2"/>
      <c r="T509" s="2"/>
      <c r="U509" s="2"/>
      <c r="V509" s="2"/>
      <c r="W509" s="2"/>
      <c r="X509" s="2"/>
      <c r="Y509" s="2"/>
      <c r="Z509" s="2"/>
      <c r="AA509" s="2"/>
      <c r="AB509" s="2"/>
      <c r="AC509" s="2"/>
      <c r="AD509" s="2"/>
      <c r="AE509" s="2"/>
      <c r="AF509" s="2"/>
      <c r="AG509" s="2"/>
    </row>
    <row r="510" customFormat="false" ht="15.75" hidden="false" customHeight="true" outlineLevel="0" collapsed="false">
      <c r="A510" s="2"/>
      <c r="B510" s="2"/>
      <c r="C510" s="70"/>
      <c r="D510" s="70"/>
      <c r="E510" s="70"/>
      <c r="F510" s="70"/>
      <c r="G510" s="158"/>
      <c r="H510" s="70"/>
      <c r="I510" s="70"/>
      <c r="J510" s="70"/>
      <c r="K510" s="70"/>
      <c r="L510" s="158"/>
      <c r="M510" s="2"/>
      <c r="N510" s="2"/>
      <c r="O510" s="238"/>
      <c r="P510" s="2"/>
      <c r="Q510" s="238"/>
      <c r="R510" s="2"/>
      <c r="S510" s="2"/>
      <c r="T510" s="2"/>
      <c r="U510" s="2"/>
      <c r="V510" s="2"/>
      <c r="W510" s="2"/>
      <c r="X510" s="2"/>
      <c r="Y510" s="2"/>
      <c r="Z510" s="2"/>
      <c r="AA510" s="2"/>
      <c r="AB510" s="2"/>
      <c r="AC510" s="2"/>
      <c r="AD510" s="2"/>
      <c r="AE510" s="2"/>
      <c r="AF510" s="2"/>
      <c r="AG510" s="2"/>
    </row>
    <row r="511" customFormat="false" ht="15.75" hidden="false" customHeight="true" outlineLevel="0" collapsed="false">
      <c r="A511" s="2"/>
      <c r="B511" s="2"/>
      <c r="C511" s="70"/>
      <c r="D511" s="70"/>
      <c r="E511" s="70"/>
      <c r="F511" s="70"/>
      <c r="G511" s="158"/>
      <c r="H511" s="70"/>
      <c r="I511" s="70"/>
      <c r="J511" s="70"/>
      <c r="K511" s="70"/>
      <c r="L511" s="158"/>
      <c r="M511" s="2"/>
      <c r="N511" s="2"/>
      <c r="O511" s="238"/>
      <c r="P511" s="2"/>
      <c r="Q511" s="238"/>
      <c r="R511" s="2"/>
      <c r="S511" s="2"/>
      <c r="T511" s="2"/>
      <c r="U511" s="2"/>
      <c r="V511" s="2"/>
      <c r="W511" s="2"/>
      <c r="X511" s="2"/>
      <c r="Y511" s="2"/>
      <c r="Z511" s="2"/>
      <c r="AA511" s="2"/>
      <c r="AB511" s="2"/>
      <c r="AC511" s="2"/>
      <c r="AD511" s="2"/>
      <c r="AE511" s="2"/>
      <c r="AF511" s="2"/>
      <c r="AG511" s="2"/>
    </row>
    <row r="512" customFormat="false" ht="15.75" hidden="false" customHeight="true" outlineLevel="0" collapsed="false">
      <c r="A512" s="2"/>
      <c r="B512" s="2"/>
      <c r="C512" s="70"/>
      <c r="D512" s="70"/>
      <c r="E512" s="70"/>
      <c r="F512" s="70"/>
      <c r="G512" s="158"/>
      <c r="H512" s="70"/>
      <c r="I512" s="70"/>
      <c r="J512" s="70"/>
      <c r="K512" s="70"/>
      <c r="L512" s="158"/>
      <c r="M512" s="2"/>
      <c r="N512" s="2"/>
      <c r="O512" s="238"/>
      <c r="P512" s="2"/>
      <c r="Q512" s="238"/>
      <c r="R512" s="2"/>
      <c r="S512" s="2"/>
      <c r="T512" s="2"/>
      <c r="U512" s="2"/>
      <c r="V512" s="2"/>
      <c r="W512" s="2"/>
      <c r="X512" s="2"/>
      <c r="Y512" s="2"/>
      <c r="Z512" s="2"/>
      <c r="AA512" s="2"/>
      <c r="AB512" s="2"/>
      <c r="AC512" s="2"/>
      <c r="AD512" s="2"/>
      <c r="AE512" s="2"/>
      <c r="AF512" s="2"/>
      <c r="AG512" s="2"/>
    </row>
    <row r="513" customFormat="false" ht="15.75" hidden="false" customHeight="true" outlineLevel="0" collapsed="false">
      <c r="A513" s="2"/>
      <c r="B513" s="2"/>
      <c r="C513" s="70"/>
      <c r="D513" s="70"/>
      <c r="E513" s="70"/>
      <c r="F513" s="70"/>
      <c r="G513" s="158"/>
      <c r="H513" s="70"/>
      <c r="I513" s="70"/>
      <c r="J513" s="70"/>
      <c r="K513" s="70"/>
      <c r="L513" s="158"/>
      <c r="M513" s="2"/>
      <c r="N513" s="2"/>
      <c r="O513" s="238"/>
      <c r="P513" s="2"/>
      <c r="Q513" s="238"/>
      <c r="R513" s="2"/>
      <c r="S513" s="2"/>
      <c r="T513" s="2"/>
      <c r="U513" s="2"/>
      <c r="V513" s="2"/>
      <c r="W513" s="2"/>
      <c r="X513" s="2"/>
      <c r="Y513" s="2"/>
      <c r="Z513" s="2"/>
      <c r="AA513" s="2"/>
      <c r="AB513" s="2"/>
      <c r="AC513" s="2"/>
      <c r="AD513" s="2"/>
      <c r="AE513" s="2"/>
      <c r="AF513" s="2"/>
      <c r="AG513" s="2"/>
    </row>
    <row r="514" customFormat="false" ht="15.75" hidden="false" customHeight="true" outlineLevel="0" collapsed="false">
      <c r="A514" s="2"/>
      <c r="B514" s="2"/>
      <c r="C514" s="70"/>
      <c r="D514" s="70"/>
      <c r="E514" s="70"/>
      <c r="F514" s="70"/>
      <c r="G514" s="158"/>
      <c r="H514" s="70"/>
      <c r="I514" s="70"/>
      <c r="J514" s="70"/>
      <c r="K514" s="70"/>
      <c r="L514" s="158"/>
      <c r="M514" s="2"/>
      <c r="N514" s="2"/>
      <c r="O514" s="238"/>
      <c r="P514" s="2"/>
      <c r="Q514" s="238"/>
      <c r="R514" s="2"/>
      <c r="S514" s="2"/>
      <c r="T514" s="2"/>
      <c r="U514" s="2"/>
      <c r="V514" s="2"/>
      <c r="W514" s="2"/>
      <c r="X514" s="2"/>
      <c r="Y514" s="2"/>
      <c r="Z514" s="2"/>
      <c r="AA514" s="2"/>
      <c r="AB514" s="2"/>
      <c r="AC514" s="2"/>
      <c r="AD514" s="2"/>
      <c r="AE514" s="2"/>
      <c r="AF514" s="2"/>
      <c r="AG514" s="2"/>
    </row>
    <row r="515" customFormat="false" ht="15.75" hidden="false" customHeight="true" outlineLevel="0" collapsed="false">
      <c r="A515" s="2"/>
      <c r="B515" s="2"/>
      <c r="C515" s="70"/>
      <c r="D515" s="70"/>
      <c r="E515" s="70"/>
      <c r="F515" s="70"/>
      <c r="G515" s="158"/>
      <c r="H515" s="70"/>
      <c r="I515" s="70"/>
      <c r="J515" s="70"/>
      <c r="K515" s="70"/>
      <c r="L515" s="158"/>
      <c r="M515" s="2"/>
      <c r="N515" s="2"/>
      <c r="O515" s="238"/>
      <c r="P515" s="2"/>
      <c r="Q515" s="238"/>
      <c r="R515" s="2"/>
      <c r="S515" s="2"/>
      <c r="T515" s="2"/>
      <c r="U515" s="2"/>
      <c r="V515" s="2"/>
      <c r="W515" s="2"/>
      <c r="X515" s="2"/>
      <c r="Y515" s="2"/>
      <c r="Z515" s="2"/>
      <c r="AA515" s="2"/>
      <c r="AB515" s="2"/>
      <c r="AC515" s="2"/>
      <c r="AD515" s="2"/>
      <c r="AE515" s="2"/>
      <c r="AF515" s="2"/>
      <c r="AG515" s="2"/>
    </row>
    <row r="516" customFormat="false" ht="15.75" hidden="false" customHeight="true" outlineLevel="0" collapsed="false">
      <c r="A516" s="2"/>
      <c r="B516" s="2"/>
      <c r="C516" s="70"/>
      <c r="D516" s="70"/>
      <c r="E516" s="70"/>
      <c r="F516" s="70"/>
      <c r="G516" s="158"/>
      <c r="H516" s="70"/>
      <c r="I516" s="70"/>
      <c r="J516" s="70"/>
      <c r="K516" s="70"/>
      <c r="L516" s="158"/>
      <c r="M516" s="2"/>
      <c r="N516" s="2"/>
      <c r="O516" s="238"/>
      <c r="P516" s="2"/>
      <c r="Q516" s="238"/>
      <c r="R516" s="2"/>
      <c r="S516" s="2"/>
      <c r="T516" s="2"/>
      <c r="U516" s="2"/>
      <c r="V516" s="2"/>
      <c r="W516" s="2"/>
      <c r="X516" s="2"/>
      <c r="Y516" s="2"/>
      <c r="Z516" s="2"/>
      <c r="AA516" s="2"/>
      <c r="AB516" s="2"/>
      <c r="AC516" s="2"/>
      <c r="AD516" s="2"/>
      <c r="AE516" s="2"/>
      <c r="AF516" s="2"/>
      <c r="AG516" s="2"/>
    </row>
    <row r="517" customFormat="false" ht="15.75" hidden="false" customHeight="true" outlineLevel="0" collapsed="false">
      <c r="A517" s="2"/>
      <c r="B517" s="2"/>
      <c r="C517" s="70"/>
      <c r="D517" s="70"/>
      <c r="E517" s="70"/>
      <c r="F517" s="70"/>
      <c r="G517" s="158"/>
      <c r="H517" s="70"/>
      <c r="I517" s="70"/>
      <c r="J517" s="70"/>
      <c r="K517" s="70"/>
      <c r="L517" s="158"/>
      <c r="M517" s="2"/>
      <c r="N517" s="2"/>
      <c r="O517" s="238"/>
      <c r="P517" s="2"/>
      <c r="Q517" s="238"/>
      <c r="R517" s="2"/>
      <c r="S517" s="2"/>
      <c r="T517" s="2"/>
      <c r="U517" s="2"/>
      <c r="V517" s="2"/>
      <c r="W517" s="2"/>
      <c r="X517" s="2"/>
      <c r="Y517" s="2"/>
      <c r="Z517" s="2"/>
      <c r="AA517" s="2"/>
      <c r="AB517" s="2"/>
      <c r="AC517" s="2"/>
      <c r="AD517" s="2"/>
      <c r="AE517" s="2"/>
      <c r="AF517" s="2"/>
      <c r="AG517" s="2"/>
    </row>
    <row r="518" customFormat="false" ht="15.75" hidden="false" customHeight="true" outlineLevel="0" collapsed="false">
      <c r="A518" s="2"/>
      <c r="B518" s="2"/>
      <c r="C518" s="70"/>
      <c r="D518" s="70"/>
      <c r="E518" s="70"/>
      <c r="F518" s="70"/>
      <c r="G518" s="158"/>
      <c r="H518" s="70"/>
      <c r="I518" s="70"/>
      <c r="J518" s="70"/>
      <c r="K518" s="70"/>
      <c r="L518" s="158"/>
      <c r="M518" s="2"/>
      <c r="N518" s="2"/>
      <c r="O518" s="238"/>
      <c r="P518" s="2"/>
      <c r="Q518" s="238"/>
      <c r="R518" s="2"/>
      <c r="S518" s="2"/>
      <c r="T518" s="2"/>
      <c r="U518" s="2"/>
      <c r="V518" s="2"/>
      <c r="W518" s="2"/>
      <c r="X518" s="2"/>
      <c r="Y518" s="2"/>
      <c r="Z518" s="2"/>
      <c r="AA518" s="2"/>
      <c r="AB518" s="2"/>
      <c r="AC518" s="2"/>
      <c r="AD518" s="2"/>
      <c r="AE518" s="2"/>
      <c r="AF518" s="2"/>
      <c r="AG518" s="2"/>
    </row>
    <row r="519" customFormat="false" ht="15.75" hidden="false" customHeight="true" outlineLevel="0" collapsed="false">
      <c r="A519" s="2"/>
      <c r="B519" s="2"/>
      <c r="C519" s="70"/>
      <c r="D519" s="70"/>
      <c r="E519" s="70"/>
      <c r="F519" s="70"/>
      <c r="G519" s="158"/>
      <c r="H519" s="70"/>
      <c r="I519" s="70"/>
      <c r="J519" s="70"/>
      <c r="K519" s="70"/>
      <c r="L519" s="158"/>
      <c r="M519" s="2"/>
      <c r="N519" s="2"/>
      <c r="O519" s="238"/>
      <c r="P519" s="2"/>
      <c r="Q519" s="238"/>
      <c r="R519" s="2"/>
      <c r="S519" s="2"/>
      <c r="T519" s="2"/>
      <c r="U519" s="2"/>
      <c r="V519" s="2"/>
      <c r="W519" s="2"/>
      <c r="X519" s="2"/>
      <c r="Y519" s="2"/>
      <c r="Z519" s="2"/>
      <c r="AA519" s="2"/>
      <c r="AB519" s="2"/>
      <c r="AC519" s="2"/>
      <c r="AD519" s="2"/>
      <c r="AE519" s="2"/>
      <c r="AF519" s="2"/>
      <c r="AG519" s="2"/>
    </row>
    <row r="520" customFormat="false" ht="15.75" hidden="false" customHeight="true" outlineLevel="0" collapsed="false">
      <c r="A520" s="2"/>
      <c r="B520" s="2"/>
      <c r="C520" s="70"/>
      <c r="D520" s="70"/>
      <c r="E520" s="70"/>
      <c r="F520" s="70"/>
      <c r="G520" s="158"/>
      <c r="H520" s="70"/>
      <c r="I520" s="70"/>
      <c r="J520" s="70"/>
      <c r="K520" s="70"/>
      <c r="L520" s="158"/>
      <c r="M520" s="2"/>
      <c r="N520" s="2"/>
      <c r="O520" s="238"/>
      <c r="P520" s="2"/>
      <c r="Q520" s="238"/>
      <c r="R520" s="2"/>
      <c r="S520" s="2"/>
      <c r="T520" s="2"/>
      <c r="U520" s="2"/>
      <c r="V520" s="2"/>
      <c r="W520" s="2"/>
      <c r="X520" s="2"/>
      <c r="Y520" s="2"/>
      <c r="Z520" s="2"/>
      <c r="AA520" s="2"/>
      <c r="AB520" s="2"/>
      <c r="AC520" s="2"/>
      <c r="AD520" s="2"/>
      <c r="AE520" s="2"/>
      <c r="AF520" s="2"/>
      <c r="AG520" s="2"/>
    </row>
    <row r="521" customFormat="false" ht="15.75" hidden="false" customHeight="true" outlineLevel="0" collapsed="false">
      <c r="A521" s="2"/>
      <c r="B521" s="2"/>
      <c r="C521" s="70"/>
      <c r="D521" s="70"/>
      <c r="E521" s="70"/>
      <c r="F521" s="70"/>
      <c r="G521" s="158"/>
      <c r="H521" s="70"/>
      <c r="I521" s="70"/>
      <c r="J521" s="70"/>
      <c r="K521" s="70"/>
      <c r="L521" s="158"/>
      <c r="M521" s="2"/>
      <c r="N521" s="2"/>
      <c r="O521" s="238"/>
      <c r="P521" s="2"/>
      <c r="Q521" s="238"/>
      <c r="R521" s="2"/>
      <c r="S521" s="2"/>
      <c r="T521" s="2"/>
      <c r="U521" s="2"/>
      <c r="V521" s="2"/>
      <c r="W521" s="2"/>
      <c r="X521" s="2"/>
      <c r="Y521" s="2"/>
      <c r="Z521" s="2"/>
      <c r="AA521" s="2"/>
      <c r="AB521" s="2"/>
      <c r="AC521" s="2"/>
      <c r="AD521" s="2"/>
      <c r="AE521" s="2"/>
      <c r="AF521" s="2"/>
      <c r="AG521" s="2"/>
    </row>
    <row r="522" customFormat="false" ht="15.75" hidden="false" customHeight="true" outlineLevel="0" collapsed="false">
      <c r="A522" s="2"/>
      <c r="B522" s="2"/>
      <c r="C522" s="70"/>
      <c r="D522" s="70"/>
      <c r="E522" s="70"/>
      <c r="F522" s="70"/>
      <c r="G522" s="158"/>
      <c r="H522" s="70"/>
      <c r="I522" s="70"/>
      <c r="J522" s="70"/>
      <c r="K522" s="70"/>
      <c r="L522" s="158"/>
      <c r="M522" s="2"/>
      <c r="N522" s="2"/>
      <c r="O522" s="238"/>
      <c r="P522" s="2"/>
      <c r="Q522" s="238"/>
      <c r="R522" s="2"/>
      <c r="S522" s="2"/>
      <c r="T522" s="2"/>
      <c r="U522" s="2"/>
      <c r="V522" s="2"/>
      <c r="W522" s="2"/>
      <c r="X522" s="2"/>
      <c r="Y522" s="2"/>
      <c r="Z522" s="2"/>
      <c r="AA522" s="2"/>
      <c r="AB522" s="2"/>
      <c r="AC522" s="2"/>
      <c r="AD522" s="2"/>
      <c r="AE522" s="2"/>
      <c r="AF522" s="2"/>
      <c r="AG522" s="2"/>
    </row>
    <row r="523" customFormat="false" ht="15.75" hidden="false" customHeight="true" outlineLevel="0" collapsed="false">
      <c r="A523" s="2"/>
      <c r="B523" s="2"/>
      <c r="C523" s="70"/>
      <c r="D523" s="70"/>
      <c r="E523" s="70"/>
      <c r="F523" s="70"/>
      <c r="G523" s="158"/>
      <c r="H523" s="70"/>
      <c r="I523" s="70"/>
      <c r="J523" s="70"/>
      <c r="K523" s="70"/>
      <c r="L523" s="158"/>
      <c r="M523" s="2"/>
      <c r="N523" s="2"/>
      <c r="O523" s="238"/>
      <c r="P523" s="2"/>
      <c r="Q523" s="238"/>
      <c r="R523" s="2"/>
      <c r="S523" s="2"/>
      <c r="T523" s="2"/>
      <c r="U523" s="2"/>
      <c r="V523" s="2"/>
      <c r="W523" s="2"/>
      <c r="X523" s="2"/>
      <c r="Y523" s="2"/>
      <c r="Z523" s="2"/>
      <c r="AA523" s="2"/>
      <c r="AB523" s="2"/>
      <c r="AC523" s="2"/>
      <c r="AD523" s="2"/>
      <c r="AE523" s="2"/>
      <c r="AF523" s="2"/>
      <c r="AG523" s="2"/>
    </row>
    <row r="524" customFormat="false" ht="15.75" hidden="false" customHeight="true" outlineLevel="0" collapsed="false">
      <c r="A524" s="2"/>
      <c r="B524" s="2"/>
      <c r="C524" s="70"/>
      <c r="D524" s="70"/>
      <c r="E524" s="70"/>
      <c r="F524" s="70"/>
      <c r="G524" s="158"/>
      <c r="H524" s="70"/>
      <c r="I524" s="70"/>
      <c r="J524" s="70"/>
      <c r="K524" s="70"/>
      <c r="L524" s="158"/>
      <c r="M524" s="2"/>
      <c r="N524" s="2"/>
      <c r="O524" s="238"/>
      <c r="P524" s="2"/>
      <c r="Q524" s="238"/>
      <c r="R524" s="2"/>
      <c r="S524" s="2"/>
      <c r="T524" s="2"/>
      <c r="U524" s="2"/>
      <c r="V524" s="2"/>
      <c r="W524" s="2"/>
      <c r="X524" s="2"/>
      <c r="Y524" s="2"/>
      <c r="Z524" s="2"/>
      <c r="AA524" s="2"/>
      <c r="AB524" s="2"/>
      <c r="AC524" s="2"/>
      <c r="AD524" s="2"/>
      <c r="AE524" s="2"/>
      <c r="AF524" s="2"/>
      <c r="AG524" s="2"/>
    </row>
    <row r="525" customFormat="false" ht="15.75" hidden="false" customHeight="true" outlineLevel="0" collapsed="false">
      <c r="A525" s="2"/>
      <c r="B525" s="2"/>
      <c r="C525" s="70"/>
      <c r="D525" s="70"/>
      <c r="E525" s="70"/>
      <c r="F525" s="70"/>
      <c r="G525" s="158"/>
      <c r="H525" s="70"/>
      <c r="I525" s="70"/>
      <c r="J525" s="70"/>
      <c r="K525" s="70"/>
      <c r="L525" s="158"/>
      <c r="M525" s="2"/>
      <c r="N525" s="2"/>
      <c r="O525" s="238"/>
      <c r="P525" s="2"/>
      <c r="Q525" s="238"/>
      <c r="R525" s="2"/>
      <c r="S525" s="2"/>
      <c r="T525" s="2"/>
      <c r="U525" s="2"/>
      <c r="V525" s="2"/>
      <c r="W525" s="2"/>
      <c r="X525" s="2"/>
      <c r="Y525" s="2"/>
      <c r="Z525" s="2"/>
      <c r="AA525" s="2"/>
      <c r="AB525" s="2"/>
      <c r="AC525" s="2"/>
      <c r="AD525" s="2"/>
      <c r="AE525" s="2"/>
      <c r="AF525" s="2"/>
      <c r="AG525" s="2"/>
    </row>
    <row r="526" customFormat="false" ht="15.75" hidden="false" customHeight="true" outlineLevel="0" collapsed="false">
      <c r="A526" s="2"/>
      <c r="B526" s="2"/>
      <c r="C526" s="70"/>
      <c r="D526" s="70"/>
      <c r="E526" s="70"/>
      <c r="F526" s="70"/>
      <c r="G526" s="158"/>
      <c r="H526" s="70"/>
      <c r="I526" s="70"/>
      <c r="J526" s="70"/>
      <c r="K526" s="70"/>
      <c r="L526" s="158"/>
      <c r="M526" s="2"/>
      <c r="N526" s="2"/>
      <c r="O526" s="238"/>
      <c r="P526" s="2"/>
      <c r="Q526" s="238"/>
      <c r="R526" s="2"/>
      <c r="S526" s="2"/>
      <c r="T526" s="2"/>
      <c r="U526" s="2"/>
      <c r="V526" s="2"/>
      <c r="W526" s="2"/>
      <c r="X526" s="2"/>
      <c r="Y526" s="2"/>
      <c r="Z526" s="2"/>
      <c r="AA526" s="2"/>
      <c r="AB526" s="2"/>
      <c r="AC526" s="2"/>
      <c r="AD526" s="2"/>
      <c r="AE526" s="2"/>
      <c r="AF526" s="2"/>
      <c r="AG526" s="2"/>
    </row>
    <row r="527" customFormat="false" ht="15.75" hidden="false" customHeight="true" outlineLevel="0" collapsed="false">
      <c r="A527" s="2"/>
      <c r="B527" s="2"/>
      <c r="C527" s="70"/>
      <c r="D527" s="70"/>
      <c r="E527" s="70"/>
      <c r="F527" s="70"/>
      <c r="G527" s="158"/>
      <c r="H527" s="70"/>
      <c r="I527" s="70"/>
      <c r="J527" s="70"/>
      <c r="K527" s="70"/>
      <c r="L527" s="158"/>
      <c r="M527" s="2"/>
      <c r="N527" s="2"/>
      <c r="O527" s="238"/>
      <c r="P527" s="2"/>
      <c r="Q527" s="238"/>
      <c r="R527" s="2"/>
      <c r="S527" s="2"/>
      <c r="T527" s="2"/>
      <c r="U527" s="2"/>
      <c r="V527" s="2"/>
      <c r="W527" s="2"/>
      <c r="X527" s="2"/>
      <c r="Y527" s="2"/>
      <c r="Z527" s="2"/>
      <c r="AA527" s="2"/>
      <c r="AB527" s="2"/>
      <c r="AC527" s="2"/>
      <c r="AD527" s="2"/>
      <c r="AE527" s="2"/>
      <c r="AF527" s="2"/>
      <c r="AG527" s="2"/>
    </row>
    <row r="528" customFormat="false" ht="15.75" hidden="false" customHeight="true" outlineLevel="0" collapsed="false">
      <c r="A528" s="2"/>
      <c r="B528" s="2"/>
      <c r="C528" s="70"/>
      <c r="D528" s="70"/>
      <c r="E528" s="70"/>
      <c r="F528" s="70"/>
      <c r="G528" s="158"/>
      <c r="H528" s="70"/>
      <c r="I528" s="70"/>
      <c r="J528" s="70"/>
      <c r="K528" s="70"/>
      <c r="L528" s="158"/>
      <c r="M528" s="2"/>
      <c r="N528" s="2"/>
      <c r="O528" s="238"/>
      <c r="P528" s="2"/>
      <c r="Q528" s="238"/>
      <c r="R528" s="2"/>
      <c r="S528" s="2"/>
      <c r="T528" s="2"/>
      <c r="U528" s="2"/>
      <c r="V528" s="2"/>
      <c r="W528" s="2"/>
      <c r="X528" s="2"/>
      <c r="Y528" s="2"/>
      <c r="Z528" s="2"/>
      <c r="AA528" s="2"/>
      <c r="AB528" s="2"/>
      <c r="AC528" s="2"/>
      <c r="AD528" s="2"/>
      <c r="AE528" s="2"/>
      <c r="AF528" s="2"/>
      <c r="AG528" s="2"/>
    </row>
    <row r="529" customFormat="false" ht="15.75" hidden="false" customHeight="true" outlineLevel="0" collapsed="false">
      <c r="A529" s="2"/>
      <c r="B529" s="2"/>
      <c r="C529" s="70"/>
      <c r="D529" s="70"/>
      <c r="E529" s="70"/>
      <c r="F529" s="70"/>
      <c r="G529" s="158"/>
      <c r="H529" s="70"/>
      <c r="I529" s="70"/>
      <c r="J529" s="70"/>
      <c r="K529" s="70"/>
      <c r="L529" s="158"/>
      <c r="M529" s="2"/>
      <c r="N529" s="2"/>
      <c r="O529" s="238"/>
      <c r="P529" s="2"/>
      <c r="Q529" s="238"/>
      <c r="R529" s="2"/>
      <c r="S529" s="2"/>
      <c r="T529" s="2"/>
      <c r="U529" s="2"/>
      <c r="V529" s="2"/>
      <c r="W529" s="2"/>
      <c r="X529" s="2"/>
      <c r="Y529" s="2"/>
      <c r="Z529" s="2"/>
      <c r="AA529" s="2"/>
      <c r="AB529" s="2"/>
      <c r="AC529" s="2"/>
      <c r="AD529" s="2"/>
      <c r="AE529" s="2"/>
      <c r="AF529" s="2"/>
      <c r="AG529" s="2"/>
    </row>
    <row r="530" customFormat="false" ht="15.75" hidden="false" customHeight="true" outlineLevel="0" collapsed="false">
      <c r="A530" s="2"/>
      <c r="B530" s="2"/>
      <c r="C530" s="70"/>
      <c r="D530" s="70"/>
      <c r="E530" s="70"/>
      <c r="F530" s="70"/>
      <c r="G530" s="158"/>
      <c r="H530" s="70"/>
      <c r="I530" s="70"/>
      <c r="J530" s="70"/>
      <c r="K530" s="70"/>
      <c r="L530" s="158"/>
      <c r="M530" s="2"/>
      <c r="N530" s="2"/>
      <c r="O530" s="238"/>
      <c r="P530" s="2"/>
      <c r="Q530" s="238"/>
      <c r="R530" s="2"/>
      <c r="S530" s="2"/>
      <c r="T530" s="2"/>
      <c r="U530" s="2"/>
      <c r="V530" s="2"/>
      <c r="W530" s="2"/>
      <c r="X530" s="2"/>
      <c r="Y530" s="2"/>
      <c r="Z530" s="2"/>
      <c r="AA530" s="2"/>
      <c r="AB530" s="2"/>
      <c r="AC530" s="2"/>
      <c r="AD530" s="2"/>
      <c r="AE530" s="2"/>
      <c r="AF530" s="2"/>
      <c r="AG530" s="2"/>
    </row>
    <row r="531" customFormat="false" ht="15.75" hidden="false" customHeight="true" outlineLevel="0" collapsed="false">
      <c r="A531" s="2"/>
      <c r="B531" s="2"/>
      <c r="C531" s="70"/>
      <c r="D531" s="70"/>
      <c r="E531" s="70"/>
      <c r="F531" s="70"/>
      <c r="G531" s="158"/>
      <c r="H531" s="70"/>
      <c r="I531" s="70"/>
      <c r="J531" s="70"/>
      <c r="K531" s="70"/>
      <c r="L531" s="158"/>
      <c r="M531" s="2"/>
      <c r="N531" s="2"/>
      <c r="O531" s="238"/>
      <c r="P531" s="2"/>
      <c r="Q531" s="238"/>
      <c r="R531" s="2"/>
      <c r="S531" s="2"/>
      <c r="T531" s="2"/>
      <c r="U531" s="2"/>
      <c r="V531" s="2"/>
      <c r="W531" s="2"/>
      <c r="X531" s="2"/>
      <c r="Y531" s="2"/>
      <c r="Z531" s="2"/>
      <c r="AA531" s="2"/>
      <c r="AB531" s="2"/>
      <c r="AC531" s="2"/>
      <c r="AD531" s="2"/>
      <c r="AE531" s="2"/>
      <c r="AF531" s="2"/>
      <c r="AG531" s="2"/>
    </row>
    <row r="532" customFormat="false" ht="15.75" hidden="false" customHeight="true" outlineLevel="0" collapsed="false">
      <c r="A532" s="2"/>
      <c r="B532" s="2"/>
      <c r="C532" s="70"/>
      <c r="D532" s="70"/>
      <c r="E532" s="70"/>
      <c r="F532" s="70"/>
      <c r="G532" s="158"/>
      <c r="H532" s="70"/>
      <c r="I532" s="70"/>
      <c r="J532" s="70"/>
      <c r="K532" s="70"/>
      <c r="L532" s="158"/>
      <c r="M532" s="2"/>
      <c r="N532" s="2"/>
      <c r="O532" s="238"/>
      <c r="P532" s="2"/>
      <c r="Q532" s="238"/>
      <c r="R532" s="2"/>
      <c r="S532" s="2"/>
      <c r="T532" s="2"/>
      <c r="U532" s="2"/>
      <c r="V532" s="2"/>
      <c r="W532" s="2"/>
      <c r="X532" s="2"/>
      <c r="Y532" s="2"/>
      <c r="Z532" s="2"/>
      <c r="AA532" s="2"/>
      <c r="AB532" s="2"/>
      <c r="AC532" s="2"/>
      <c r="AD532" s="2"/>
      <c r="AE532" s="2"/>
      <c r="AF532" s="2"/>
      <c r="AG532" s="2"/>
    </row>
    <row r="533" customFormat="false" ht="15.75" hidden="false" customHeight="true" outlineLevel="0" collapsed="false">
      <c r="A533" s="2"/>
      <c r="B533" s="2"/>
      <c r="C533" s="70"/>
      <c r="D533" s="70"/>
      <c r="E533" s="70"/>
      <c r="F533" s="70"/>
      <c r="G533" s="158"/>
      <c r="H533" s="70"/>
      <c r="I533" s="70"/>
      <c r="J533" s="70"/>
      <c r="K533" s="70"/>
      <c r="L533" s="158"/>
      <c r="M533" s="2"/>
      <c r="N533" s="2"/>
      <c r="O533" s="238"/>
      <c r="P533" s="2"/>
      <c r="Q533" s="238"/>
      <c r="R533" s="2"/>
      <c r="S533" s="2"/>
      <c r="T533" s="2"/>
      <c r="U533" s="2"/>
      <c r="V533" s="2"/>
      <c r="W533" s="2"/>
      <c r="X533" s="2"/>
      <c r="Y533" s="2"/>
      <c r="Z533" s="2"/>
      <c r="AA533" s="2"/>
      <c r="AB533" s="2"/>
      <c r="AC533" s="2"/>
      <c r="AD533" s="2"/>
      <c r="AE533" s="2"/>
      <c r="AF533" s="2"/>
      <c r="AG533" s="2"/>
    </row>
    <row r="534" customFormat="false" ht="15.75" hidden="false" customHeight="true" outlineLevel="0" collapsed="false">
      <c r="A534" s="2"/>
      <c r="B534" s="2"/>
      <c r="C534" s="70"/>
      <c r="D534" s="70"/>
      <c r="E534" s="70"/>
      <c r="F534" s="70"/>
      <c r="G534" s="158"/>
      <c r="H534" s="70"/>
      <c r="I534" s="70"/>
      <c r="J534" s="70"/>
      <c r="K534" s="70"/>
      <c r="L534" s="158"/>
      <c r="M534" s="2"/>
      <c r="N534" s="2"/>
      <c r="O534" s="238"/>
      <c r="P534" s="2"/>
      <c r="Q534" s="238"/>
      <c r="R534" s="2"/>
      <c r="S534" s="2"/>
      <c r="T534" s="2"/>
      <c r="U534" s="2"/>
      <c r="V534" s="2"/>
      <c r="W534" s="2"/>
      <c r="X534" s="2"/>
      <c r="Y534" s="2"/>
      <c r="Z534" s="2"/>
      <c r="AA534" s="2"/>
      <c r="AB534" s="2"/>
      <c r="AC534" s="2"/>
      <c r="AD534" s="2"/>
      <c r="AE534" s="2"/>
      <c r="AF534" s="2"/>
      <c r="AG534" s="2"/>
    </row>
    <row r="535" customFormat="false" ht="15.75" hidden="false" customHeight="true" outlineLevel="0" collapsed="false">
      <c r="A535" s="2"/>
      <c r="B535" s="2"/>
      <c r="C535" s="70"/>
      <c r="D535" s="70"/>
      <c r="E535" s="70"/>
      <c r="F535" s="70"/>
      <c r="G535" s="158"/>
      <c r="H535" s="70"/>
      <c r="I535" s="70"/>
      <c r="J535" s="70"/>
      <c r="K535" s="70"/>
      <c r="L535" s="158"/>
      <c r="M535" s="2"/>
      <c r="N535" s="2"/>
      <c r="O535" s="238"/>
      <c r="P535" s="2"/>
      <c r="Q535" s="238"/>
      <c r="R535" s="2"/>
      <c r="S535" s="2"/>
      <c r="T535" s="2"/>
      <c r="U535" s="2"/>
      <c r="V535" s="2"/>
      <c r="W535" s="2"/>
      <c r="X535" s="2"/>
      <c r="Y535" s="2"/>
      <c r="Z535" s="2"/>
      <c r="AA535" s="2"/>
      <c r="AB535" s="2"/>
      <c r="AC535" s="2"/>
      <c r="AD535" s="2"/>
      <c r="AE535" s="2"/>
      <c r="AF535" s="2"/>
      <c r="AG535" s="2"/>
    </row>
    <row r="536" customFormat="false" ht="15.75" hidden="false" customHeight="true" outlineLevel="0" collapsed="false">
      <c r="A536" s="2"/>
      <c r="B536" s="2"/>
      <c r="C536" s="70"/>
      <c r="D536" s="70"/>
      <c r="E536" s="70"/>
      <c r="F536" s="70"/>
      <c r="G536" s="158"/>
      <c r="H536" s="70"/>
      <c r="I536" s="70"/>
      <c r="J536" s="70"/>
      <c r="K536" s="70"/>
      <c r="L536" s="158"/>
      <c r="M536" s="2"/>
      <c r="N536" s="2"/>
      <c r="O536" s="238"/>
      <c r="P536" s="2"/>
      <c r="Q536" s="238"/>
      <c r="R536" s="2"/>
      <c r="S536" s="2"/>
      <c r="T536" s="2"/>
      <c r="U536" s="2"/>
      <c r="V536" s="2"/>
      <c r="W536" s="2"/>
      <c r="X536" s="2"/>
      <c r="Y536" s="2"/>
      <c r="Z536" s="2"/>
      <c r="AA536" s="2"/>
      <c r="AB536" s="2"/>
      <c r="AC536" s="2"/>
      <c r="AD536" s="2"/>
      <c r="AE536" s="2"/>
      <c r="AF536" s="2"/>
      <c r="AG536" s="2"/>
    </row>
    <row r="537" customFormat="false" ht="15.75" hidden="false" customHeight="true" outlineLevel="0" collapsed="false">
      <c r="A537" s="2"/>
      <c r="B537" s="2"/>
      <c r="C537" s="70"/>
      <c r="D537" s="70"/>
      <c r="E537" s="70"/>
      <c r="F537" s="70"/>
      <c r="G537" s="158"/>
      <c r="H537" s="70"/>
      <c r="I537" s="70"/>
      <c r="J537" s="70"/>
      <c r="K537" s="70"/>
      <c r="L537" s="158"/>
      <c r="M537" s="2"/>
      <c r="N537" s="2"/>
      <c r="O537" s="238"/>
      <c r="P537" s="2"/>
      <c r="Q537" s="238"/>
      <c r="R537" s="2"/>
      <c r="S537" s="2"/>
      <c r="T537" s="2"/>
      <c r="U537" s="2"/>
      <c r="V537" s="2"/>
      <c r="W537" s="2"/>
      <c r="X537" s="2"/>
      <c r="Y537" s="2"/>
      <c r="Z537" s="2"/>
      <c r="AA537" s="2"/>
      <c r="AB537" s="2"/>
      <c r="AC537" s="2"/>
      <c r="AD537" s="2"/>
      <c r="AE537" s="2"/>
      <c r="AF537" s="2"/>
      <c r="AG537" s="2"/>
    </row>
    <row r="538" customFormat="false" ht="15.75" hidden="false" customHeight="true" outlineLevel="0" collapsed="false">
      <c r="A538" s="2"/>
      <c r="B538" s="2"/>
      <c r="C538" s="70"/>
      <c r="D538" s="70"/>
      <c r="E538" s="70"/>
      <c r="F538" s="70"/>
      <c r="G538" s="158"/>
      <c r="H538" s="70"/>
      <c r="I538" s="70"/>
      <c r="J538" s="70"/>
      <c r="K538" s="70"/>
      <c r="L538" s="158"/>
      <c r="M538" s="2"/>
      <c r="N538" s="2"/>
      <c r="O538" s="238"/>
      <c r="P538" s="2"/>
      <c r="Q538" s="238"/>
      <c r="R538" s="2"/>
      <c r="S538" s="2"/>
      <c r="T538" s="2"/>
      <c r="U538" s="2"/>
      <c r="V538" s="2"/>
      <c r="W538" s="2"/>
      <c r="X538" s="2"/>
      <c r="Y538" s="2"/>
      <c r="Z538" s="2"/>
      <c r="AA538" s="2"/>
      <c r="AB538" s="2"/>
      <c r="AC538" s="2"/>
      <c r="AD538" s="2"/>
      <c r="AE538" s="2"/>
      <c r="AF538" s="2"/>
      <c r="AG538" s="2"/>
    </row>
    <row r="539" customFormat="false" ht="15.75" hidden="false" customHeight="true" outlineLevel="0" collapsed="false">
      <c r="A539" s="2"/>
      <c r="B539" s="2"/>
      <c r="C539" s="70"/>
      <c r="D539" s="70"/>
      <c r="E539" s="70"/>
      <c r="F539" s="70"/>
      <c r="G539" s="158"/>
      <c r="H539" s="70"/>
      <c r="I539" s="70"/>
      <c r="J539" s="70"/>
      <c r="K539" s="70"/>
      <c r="L539" s="158"/>
      <c r="M539" s="2"/>
      <c r="N539" s="2"/>
      <c r="O539" s="238"/>
      <c r="P539" s="2"/>
      <c r="Q539" s="238"/>
      <c r="R539" s="2"/>
      <c r="S539" s="2"/>
      <c r="T539" s="2"/>
      <c r="U539" s="2"/>
      <c r="V539" s="2"/>
      <c r="W539" s="2"/>
      <c r="X539" s="2"/>
      <c r="Y539" s="2"/>
      <c r="Z539" s="2"/>
      <c r="AA539" s="2"/>
      <c r="AB539" s="2"/>
      <c r="AC539" s="2"/>
      <c r="AD539" s="2"/>
      <c r="AE539" s="2"/>
      <c r="AF539" s="2"/>
      <c r="AG539" s="2"/>
    </row>
    <row r="540" customFormat="false" ht="15.75" hidden="false" customHeight="true" outlineLevel="0" collapsed="false">
      <c r="A540" s="2"/>
      <c r="B540" s="2"/>
      <c r="C540" s="70"/>
      <c r="D540" s="70"/>
      <c r="E540" s="70"/>
      <c r="F540" s="70"/>
      <c r="G540" s="158"/>
      <c r="H540" s="70"/>
      <c r="I540" s="70"/>
      <c r="J540" s="70"/>
      <c r="K540" s="70"/>
      <c r="L540" s="158"/>
      <c r="M540" s="2"/>
      <c r="N540" s="2"/>
      <c r="O540" s="238"/>
      <c r="P540" s="2"/>
      <c r="Q540" s="238"/>
      <c r="R540" s="2"/>
      <c r="S540" s="2"/>
      <c r="T540" s="2"/>
      <c r="U540" s="2"/>
      <c r="V540" s="2"/>
      <c r="W540" s="2"/>
      <c r="X540" s="2"/>
      <c r="Y540" s="2"/>
      <c r="Z540" s="2"/>
      <c r="AA540" s="2"/>
      <c r="AB540" s="2"/>
      <c r="AC540" s="2"/>
      <c r="AD540" s="2"/>
      <c r="AE540" s="2"/>
      <c r="AF540" s="2"/>
      <c r="AG540" s="2"/>
    </row>
    <row r="541" customFormat="false" ht="15.75" hidden="false" customHeight="true" outlineLevel="0" collapsed="false">
      <c r="A541" s="2"/>
      <c r="B541" s="2"/>
      <c r="C541" s="70"/>
      <c r="D541" s="70"/>
      <c r="E541" s="70"/>
      <c r="F541" s="70"/>
      <c r="G541" s="158"/>
      <c r="H541" s="70"/>
      <c r="I541" s="70"/>
      <c r="J541" s="70"/>
      <c r="K541" s="70"/>
      <c r="L541" s="158"/>
      <c r="M541" s="2"/>
      <c r="N541" s="2"/>
      <c r="O541" s="238"/>
      <c r="P541" s="2"/>
      <c r="Q541" s="238"/>
      <c r="R541" s="2"/>
      <c r="S541" s="2"/>
      <c r="T541" s="2"/>
      <c r="U541" s="2"/>
      <c r="V541" s="2"/>
      <c r="W541" s="2"/>
      <c r="X541" s="2"/>
      <c r="Y541" s="2"/>
      <c r="Z541" s="2"/>
      <c r="AA541" s="2"/>
      <c r="AB541" s="2"/>
      <c r="AC541" s="2"/>
      <c r="AD541" s="2"/>
      <c r="AE541" s="2"/>
      <c r="AF541" s="2"/>
      <c r="AG541" s="2"/>
    </row>
    <row r="542" customFormat="false" ht="15.75" hidden="false" customHeight="true" outlineLevel="0" collapsed="false">
      <c r="A542" s="2"/>
      <c r="B542" s="2"/>
      <c r="C542" s="70"/>
      <c r="D542" s="70"/>
      <c r="E542" s="70"/>
      <c r="F542" s="70"/>
      <c r="G542" s="158"/>
      <c r="H542" s="70"/>
      <c r="I542" s="70"/>
      <c r="J542" s="70"/>
      <c r="K542" s="70"/>
      <c r="L542" s="158"/>
      <c r="M542" s="2"/>
      <c r="N542" s="2"/>
      <c r="O542" s="238"/>
      <c r="P542" s="2"/>
      <c r="Q542" s="238"/>
      <c r="R542" s="2"/>
      <c r="S542" s="2"/>
      <c r="T542" s="2"/>
      <c r="U542" s="2"/>
      <c r="V542" s="2"/>
      <c r="W542" s="2"/>
      <c r="X542" s="2"/>
      <c r="Y542" s="2"/>
      <c r="Z542" s="2"/>
      <c r="AA542" s="2"/>
      <c r="AB542" s="2"/>
      <c r="AC542" s="2"/>
      <c r="AD542" s="2"/>
      <c r="AE542" s="2"/>
      <c r="AF542" s="2"/>
      <c r="AG542" s="2"/>
    </row>
    <row r="543" customFormat="false" ht="15.75" hidden="false" customHeight="true" outlineLevel="0" collapsed="false">
      <c r="A543" s="2"/>
      <c r="B543" s="2"/>
      <c r="C543" s="70"/>
      <c r="D543" s="70"/>
      <c r="E543" s="70"/>
      <c r="F543" s="70"/>
      <c r="G543" s="158"/>
      <c r="H543" s="70"/>
      <c r="I543" s="70"/>
      <c r="J543" s="70"/>
      <c r="K543" s="70"/>
      <c r="L543" s="158"/>
      <c r="M543" s="2"/>
      <c r="N543" s="2"/>
      <c r="O543" s="238"/>
      <c r="P543" s="2"/>
      <c r="Q543" s="238"/>
      <c r="R543" s="2"/>
      <c r="S543" s="2"/>
      <c r="T543" s="2"/>
      <c r="U543" s="2"/>
      <c r="V543" s="2"/>
      <c r="W543" s="2"/>
      <c r="X543" s="2"/>
      <c r="Y543" s="2"/>
      <c r="Z543" s="2"/>
      <c r="AA543" s="2"/>
      <c r="AB543" s="2"/>
      <c r="AC543" s="2"/>
      <c r="AD543" s="2"/>
      <c r="AE543" s="2"/>
      <c r="AF543" s="2"/>
      <c r="AG543" s="2"/>
    </row>
    <row r="544" customFormat="false" ht="15.75" hidden="false" customHeight="true" outlineLevel="0" collapsed="false">
      <c r="A544" s="2"/>
      <c r="B544" s="2"/>
      <c r="C544" s="70"/>
      <c r="D544" s="70"/>
      <c r="E544" s="70"/>
      <c r="F544" s="70"/>
      <c r="G544" s="158"/>
      <c r="H544" s="70"/>
      <c r="I544" s="70"/>
      <c r="J544" s="70"/>
      <c r="K544" s="70"/>
      <c r="L544" s="158"/>
      <c r="M544" s="2"/>
      <c r="N544" s="2"/>
      <c r="O544" s="238"/>
      <c r="P544" s="2"/>
      <c r="Q544" s="238"/>
      <c r="R544" s="2"/>
      <c r="S544" s="2"/>
      <c r="T544" s="2"/>
      <c r="U544" s="2"/>
      <c r="V544" s="2"/>
      <c r="W544" s="2"/>
      <c r="X544" s="2"/>
      <c r="Y544" s="2"/>
      <c r="Z544" s="2"/>
      <c r="AA544" s="2"/>
      <c r="AB544" s="2"/>
      <c r="AC544" s="2"/>
      <c r="AD544" s="2"/>
      <c r="AE544" s="2"/>
      <c r="AF544" s="2"/>
      <c r="AG544" s="2"/>
    </row>
    <row r="545" customFormat="false" ht="15.75" hidden="false" customHeight="true" outlineLevel="0" collapsed="false">
      <c r="A545" s="2"/>
      <c r="B545" s="2"/>
      <c r="C545" s="70"/>
      <c r="D545" s="70"/>
      <c r="E545" s="70"/>
      <c r="F545" s="70"/>
      <c r="G545" s="158"/>
      <c r="H545" s="70"/>
      <c r="I545" s="70"/>
      <c r="J545" s="70"/>
      <c r="K545" s="70"/>
      <c r="L545" s="158"/>
      <c r="M545" s="2"/>
      <c r="N545" s="2"/>
      <c r="O545" s="238"/>
      <c r="P545" s="2"/>
      <c r="Q545" s="238"/>
      <c r="R545" s="2"/>
      <c r="S545" s="2"/>
      <c r="T545" s="2"/>
      <c r="U545" s="2"/>
      <c r="V545" s="2"/>
      <c r="W545" s="2"/>
      <c r="X545" s="2"/>
      <c r="Y545" s="2"/>
      <c r="Z545" s="2"/>
      <c r="AA545" s="2"/>
      <c r="AB545" s="2"/>
      <c r="AC545" s="2"/>
      <c r="AD545" s="2"/>
      <c r="AE545" s="2"/>
      <c r="AF545" s="2"/>
      <c r="AG545" s="2"/>
    </row>
    <row r="546" customFormat="false" ht="15.75" hidden="false" customHeight="true" outlineLevel="0" collapsed="false">
      <c r="A546" s="2"/>
      <c r="B546" s="2"/>
      <c r="C546" s="70"/>
      <c r="D546" s="70"/>
      <c r="E546" s="70"/>
      <c r="F546" s="70"/>
      <c r="G546" s="158"/>
      <c r="H546" s="70"/>
      <c r="I546" s="70"/>
      <c r="J546" s="70"/>
      <c r="K546" s="70"/>
      <c r="L546" s="158"/>
      <c r="M546" s="2"/>
      <c r="N546" s="2"/>
      <c r="O546" s="238"/>
      <c r="P546" s="2"/>
      <c r="Q546" s="238"/>
      <c r="R546" s="2"/>
      <c r="S546" s="2"/>
      <c r="T546" s="2"/>
      <c r="U546" s="2"/>
      <c r="V546" s="2"/>
      <c r="W546" s="2"/>
      <c r="X546" s="2"/>
      <c r="Y546" s="2"/>
      <c r="Z546" s="2"/>
      <c r="AA546" s="2"/>
      <c r="AB546" s="2"/>
      <c r="AC546" s="2"/>
      <c r="AD546" s="2"/>
      <c r="AE546" s="2"/>
      <c r="AF546" s="2"/>
      <c r="AG546" s="2"/>
    </row>
    <row r="547" customFormat="false" ht="15.75" hidden="false" customHeight="true" outlineLevel="0" collapsed="false">
      <c r="A547" s="2"/>
      <c r="B547" s="2"/>
      <c r="C547" s="70"/>
      <c r="D547" s="70"/>
      <c r="E547" s="70"/>
      <c r="F547" s="70"/>
      <c r="G547" s="158"/>
      <c r="H547" s="70"/>
      <c r="I547" s="70"/>
      <c r="J547" s="70"/>
      <c r="K547" s="70"/>
      <c r="L547" s="158"/>
      <c r="M547" s="2"/>
      <c r="N547" s="2"/>
      <c r="O547" s="238"/>
      <c r="P547" s="2"/>
      <c r="Q547" s="238"/>
      <c r="R547" s="2"/>
      <c r="S547" s="2"/>
      <c r="T547" s="2"/>
      <c r="U547" s="2"/>
      <c r="V547" s="2"/>
      <c r="W547" s="2"/>
      <c r="X547" s="2"/>
      <c r="Y547" s="2"/>
      <c r="Z547" s="2"/>
      <c r="AA547" s="2"/>
      <c r="AB547" s="2"/>
      <c r="AC547" s="2"/>
      <c r="AD547" s="2"/>
      <c r="AE547" s="2"/>
      <c r="AF547" s="2"/>
      <c r="AG547" s="2"/>
    </row>
    <row r="548" customFormat="false" ht="15.75" hidden="false" customHeight="true" outlineLevel="0" collapsed="false">
      <c r="A548" s="2"/>
      <c r="B548" s="2"/>
      <c r="C548" s="70"/>
      <c r="D548" s="70"/>
      <c r="E548" s="70"/>
      <c r="F548" s="70"/>
      <c r="G548" s="158"/>
      <c r="H548" s="70"/>
      <c r="I548" s="70"/>
      <c r="J548" s="70"/>
      <c r="K548" s="70"/>
      <c r="L548" s="158"/>
      <c r="M548" s="2"/>
      <c r="N548" s="2"/>
      <c r="O548" s="238"/>
      <c r="P548" s="2"/>
      <c r="Q548" s="238"/>
      <c r="R548" s="2"/>
      <c r="S548" s="2"/>
      <c r="T548" s="2"/>
      <c r="U548" s="2"/>
      <c r="V548" s="2"/>
      <c r="W548" s="2"/>
      <c r="X548" s="2"/>
      <c r="Y548" s="2"/>
      <c r="Z548" s="2"/>
      <c r="AA548" s="2"/>
      <c r="AB548" s="2"/>
      <c r="AC548" s="2"/>
      <c r="AD548" s="2"/>
      <c r="AE548" s="2"/>
      <c r="AF548" s="2"/>
      <c r="AG548" s="2"/>
    </row>
    <row r="549" customFormat="false" ht="15.75" hidden="false" customHeight="true" outlineLevel="0" collapsed="false">
      <c r="A549" s="2"/>
      <c r="B549" s="2"/>
      <c r="C549" s="70"/>
      <c r="D549" s="70"/>
      <c r="E549" s="70"/>
      <c r="F549" s="70"/>
      <c r="G549" s="158"/>
      <c r="H549" s="70"/>
      <c r="I549" s="70"/>
      <c r="J549" s="70"/>
      <c r="K549" s="70"/>
      <c r="L549" s="158"/>
      <c r="M549" s="2"/>
      <c r="N549" s="2"/>
      <c r="O549" s="238"/>
      <c r="P549" s="2"/>
      <c r="Q549" s="238"/>
      <c r="R549" s="2"/>
      <c r="S549" s="2"/>
      <c r="T549" s="2"/>
      <c r="U549" s="2"/>
      <c r="V549" s="2"/>
      <c r="W549" s="2"/>
      <c r="X549" s="2"/>
      <c r="Y549" s="2"/>
      <c r="Z549" s="2"/>
      <c r="AA549" s="2"/>
      <c r="AB549" s="2"/>
      <c r="AC549" s="2"/>
      <c r="AD549" s="2"/>
      <c r="AE549" s="2"/>
      <c r="AF549" s="2"/>
      <c r="AG549" s="2"/>
    </row>
    <row r="550" customFormat="false" ht="15.75" hidden="false" customHeight="true" outlineLevel="0" collapsed="false">
      <c r="A550" s="2"/>
      <c r="B550" s="2"/>
      <c r="C550" s="70"/>
      <c r="D550" s="70"/>
      <c r="E550" s="70"/>
      <c r="F550" s="70"/>
      <c r="G550" s="158"/>
      <c r="H550" s="70"/>
      <c r="I550" s="70"/>
      <c r="J550" s="70"/>
      <c r="K550" s="70"/>
      <c r="L550" s="158"/>
      <c r="M550" s="2"/>
      <c r="N550" s="2"/>
      <c r="O550" s="238"/>
      <c r="P550" s="2"/>
      <c r="Q550" s="238"/>
      <c r="R550" s="2"/>
      <c r="S550" s="2"/>
      <c r="T550" s="2"/>
      <c r="U550" s="2"/>
      <c r="V550" s="2"/>
      <c r="W550" s="2"/>
      <c r="X550" s="2"/>
      <c r="Y550" s="2"/>
      <c r="Z550" s="2"/>
      <c r="AA550" s="2"/>
      <c r="AB550" s="2"/>
      <c r="AC550" s="2"/>
      <c r="AD550" s="2"/>
      <c r="AE550" s="2"/>
      <c r="AF550" s="2"/>
      <c r="AG550" s="2"/>
    </row>
    <row r="551" customFormat="false" ht="15.75" hidden="false" customHeight="true" outlineLevel="0" collapsed="false">
      <c r="A551" s="2"/>
      <c r="B551" s="2"/>
      <c r="C551" s="70"/>
      <c r="D551" s="70"/>
      <c r="E551" s="70"/>
      <c r="F551" s="70"/>
      <c r="G551" s="158"/>
      <c r="H551" s="70"/>
      <c r="I551" s="70"/>
      <c r="J551" s="70"/>
      <c r="K551" s="70"/>
      <c r="L551" s="158"/>
      <c r="M551" s="2"/>
      <c r="N551" s="2"/>
      <c r="O551" s="238"/>
      <c r="P551" s="2"/>
      <c r="Q551" s="238"/>
      <c r="R551" s="2"/>
      <c r="S551" s="2"/>
      <c r="T551" s="2"/>
      <c r="U551" s="2"/>
      <c r="V551" s="2"/>
      <c r="W551" s="2"/>
      <c r="X551" s="2"/>
      <c r="Y551" s="2"/>
      <c r="Z551" s="2"/>
      <c r="AA551" s="2"/>
      <c r="AB551" s="2"/>
      <c r="AC551" s="2"/>
      <c r="AD551" s="2"/>
      <c r="AE551" s="2"/>
      <c r="AF551" s="2"/>
      <c r="AG551" s="2"/>
    </row>
    <row r="552" customFormat="false" ht="15.75" hidden="false" customHeight="true" outlineLevel="0" collapsed="false">
      <c r="A552" s="2"/>
      <c r="B552" s="2"/>
      <c r="C552" s="70"/>
      <c r="D552" s="70"/>
      <c r="E552" s="70"/>
      <c r="F552" s="70"/>
      <c r="G552" s="158"/>
      <c r="H552" s="70"/>
      <c r="I552" s="70"/>
      <c r="J552" s="70"/>
      <c r="K552" s="70"/>
      <c r="L552" s="158"/>
      <c r="M552" s="2"/>
      <c r="N552" s="2"/>
      <c r="O552" s="238"/>
      <c r="P552" s="2"/>
      <c r="Q552" s="238"/>
      <c r="R552" s="2"/>
      <c r="S552" s="2"/>
      <c r="T552" s="2"/>
      <c r="U552" s="2"/>
      <c r="V552" s="2"/>
      <c r="W552" s="2"/>
      <c r="X552" s="2"/>
      <c r="Y552" s="2"/>
      <c r="Z552" s="2"/>
      <c r="AA552" s="2"/>
      <c r="AB552" s="2"/>
      <c r="AC552" s="2"/>
      <c r="AD552" s="2"/>
      <c r="AE552" s="2"/>
      <c r="AF552" s="2"/>
      <c r="AG552" s="2"/>
    </row>
    <row r="553" customFormat="false" ht="15.75" hidden="false" customHeight="true" outlineLevel="0" collapsed="false">
      <c r="A553" s="2"/>
      <c r="B553" s="2"/>
      <c r="C553" s="70"/>
      <c r="D553" s="70"/>
      <c r="E553" s="70"/>
      <c r="F553" s="70"/>
      <c r="G553" s="158"/>
      <c r="H553" s="70"/>
      <c r="I553" s="70"/>
      <c r="J553" s="70"/>
      <c r="K553" s="70"/>
      <c r="L553" s="158"/>
      <c r="M553" s="2"/>
      <c r="N553" s="2"/>
      <c r="O553" s="238"/>
      <c r="P553" s="2"/>
      <c r="Q553" s="238"/>
      <c r="R553" s="2"/>
      <c r="S553" s="2"/>
      <c r="T553" s="2"/>
      <c r="U553" s="2"/>
      <c r="V553" s="2"/>
      <c r="W553" s="2"/>
      <c r="X553" s="2"/>
      <c r="Y553" s="2"/>
      <c r="Z553" s="2"/>
      <c r="AA553" s="2"/>
      <c r="AB553" s="2"/>
      <c r="AC553" s="2"/>
      <c r="AD553" s="2"/>
      <c r="AE553" s="2"/>
      <c r="AF553" s="2"/>
      <c r="AG553" s="2"/>
    </row>
    <row r="554" customFormat="false" ht="15.75" hidden="false" customHeight="true" outlineLevel="0" collapsed="false">
      <c r="A554" s="2"/>
      <c r="B554" s="2"/>
      <c r="C554" s="70"/>
      <c r="D554" s="70"/>
      <c r="E554" s="70"/>
      <c r="F554" s="70"/>
      <c r="G554" s="158"/>
      <c r="H554" s="70"/>
      <c r="I554" s="70"/>
      <c r="J554" s="70"/>
      <c r="K554" s="70"/>
      <c r="L554" s="158"/>
      <c r="M554" s="2"/>
      <c r="N554" s="2"/>
      <c r="O554" s="238"/>
      <c r="P554" s="2"/>
      <c r="Q554" s="238"/>
      <c r="R554" s="2"/>
      <c r="S554" s="2"/>
      <c r="T554" s="2"/>
      <c r="U554" s="2"/>
      <c r="V554" s="2"/>
      <c r="W554" s="2"/>
      <c r="X554" s="2"/>
      <c r="Y554" s="2"/>
      <c r="Z554" s="2"/>
      <c r="AA554" s="2"/>
      <c r="AB554" s="2"/>
      <c r="AC554" s="2"/>
      <c r="AD554" s="2"/>
      <c r="AE554" s="2"/>
      <c r="AF554" s="2"/>
      <c r="AG554" s="2"/>
    </row>
    <row r="555" customFormat="false" ht="15.75" hidden="false" customHeight="true" outlineLevel="0" collapsed="false">
      <c r="A555" s="2"/>
      <c r="B555" s="2"/>
      <c r="C555" s="70"/>
      <c r="D555" s="70"/>
      <c r="E555" s="70"/>
      <c r="F555" s="70"/>
      <c r="G555" s="158"/>
      <c r="H555" s="70"/>
      <c r="I555" s="70"/>
      <c r="J555" s="70"/>
      <c r="K555" s="70"/>
      <c r="L555" s="158"/>
      <c r="M555" s="2"/>
      <c r="N555" s="2"/>
      <c r="O555" s="238"/>
      <c r="P555" s="2"/>
      <c r="Q555" s="238"/>
      <c r="R555" s="2"/>
      <c r="S555" s="2"/>
      <c r="T555" s="2"/>
      <c r="U555" s="2"/>
      <c r="V555" s="2"/>
      <c r="W555" s="2"/>
      <c r="X555" s="2"/>
      <c r="Y555" s="2"/>
      <c r="Z555" s="2"/>
      <c r="AA555" s="2"/>
      <c r="AB555" s="2"/>
      <c r="AC555" s="2"/>
      <c r="AD555" s="2"/>
      <c r="AE555" s="2"/>
      <c r="AF555" s="2"/>
      <c r="AG555" s="2"/>
    </row>
    <row r="556" customFormat="false" ht="15.75" hidden="false" customHeight="true" outlineLevel="0" collapsed="false">
      <c r="A556" s="2"/>
      <c r="B556" s="2"/>
      <c r="C556" s="70"/>
      <c r="D556" s="70"/>
      <c r="E556" s="70"/>
      <c r="F556" s="70"/>
      <c r="G556" s="158"/>
      <c r="H556" s="70"/>
      <c r="I556" s="70"/>
      <c r="J556" s="70"/>
      <c r="K556" s="70"/>
      <c r="L556" s="158"/>
      <c r="M556" s="2"/>
      <c r="N556" s="2"/>
      <c r="O556" s="238"/>
      <c r="P556" s="2"/>
      <c r="Q556" s="238"/>
      <c r="R556" s="2"/>
      <c r="S556" s="2"/>
      <c r="T556" s="2"/>
      <c r="U556" s="2"/>
      <c r="V556" s="2"/>
      <c r="W556" s="2"/>
      <c r="X556" s="2"/>
      <c r="Y556" s="2"/>
      <c r="Z556" s="2"/>
      <c r="AA556" s="2"/>
      <c r="AB556" s="2"/>
      <c r="AC556" s="2"/>
      <c r="AD556" s="2"/>
      <c r="AE556" s="2"/>
      <c r="AF556" s="2"/>
      <c r="AG556" s="2"/>
    </row>
    <row r="557" customFormat="false" ht="15.75" hidden="false" customHeight="true" outlineLevel="0" collapsed="false">
      <c r="A557" s="2"/>
      <c r="B557" s="2"/>
      <c r="C557" s="70"/>
      <c r="D557" s="70"/>
      <c r="E557" s="70"/>
      <c r="F557" s="70"/>
      <c r="G557" s="158"/>
      <c r="H557" s="70"/>
      <c r="I557" s="70"/>
      <c r="J557" s="70"/>
      <c r="K557" s="70"/>
      <c r="L557" s="158"/>
      <c r="M557" s="2"/>
      <c r="N557" s="2"/>
      <c r="O557" s="238"/>
      <c r="P557" s="2"/>
      <c r="Q557" s="238"/>
      <c r="R557" s="2"/>
      <c r="S557" s="2"/>
      <c r="T557" s="2"/>
      <c r="U557" s="2"/>
      <c r="V557" s="2"/>
      <c r="W557" s="2"/>
      <c r="X557" s="2"/>
      <c r="Y557" s="2"/>
      <c r="Z557" s="2"/>
      <c r="AA557" s="2"/>
      <c r="AB557" s="2"/>
      <c r="AC557" s="2"/>
      <c r="AD557" s="2"/>
      <c r="AE557" s="2"/>
      <c r="AF557" s="2"/>
      <c r="AG557" s="2"/>
    </row>
    <row r="558" customFormat="false" ht="15.75" hidden="false" customHeight="true" outlineLevel="0" collapsed="false">
      <c r="A558" s="2"/>
      <c r="B558" s="2"/>
      <c r="C558" s="70"/>
      <c r="D558" s="70"/>
      <c r="E558" s="70"/>
      <c r="F558" s="70"/>
      <c r="G558" s="158"/>
      <c r="H558" s="70"/>
      <c r="I558" s="70"/>
      <c r="J558" s="70"/>
      <c r="K558" s="70"/>
      <c r="L558" s="158"/>
      <c r="M558" s="2"/>
      <c r="N558" s="2"/>
      <c r="O558" s="238"/>
      <c r="P558" s="2"/>
      <c r="Q558" s="238"/>
      <c r="R558" s="2"/>
      <c r="S558" s="2"/>
      <c r="T558" s="2"/>
      <c r="U558" s="2"/>
      <c r="V558" s="2"/>
      <c r="W558" s="2"/>
      <c r="X558" s="2"/>
      <c r="Y558" s="2"/>
      <c r="Z558" s="2"/>
      <c r="AA558" s="2"/>
      <c r="AB558" s="2"/>
      <c r="AC558" s="2"/>
      <c r="AD558" s="2"/>
      <c r="AE558" s="2"/>
      <c r="AF558" s="2"/>
      <c r="AG558" s="2"/>
    </row>
    <row r="559" customFormat="false" ht="15.75" hidden="false" customHeight="true" outlineLevel="0" collapsed="false">
      <c r="A559" s="2"/>
      <c r="B559" s="2"/>
      <c r="C559" s="70"/>
      <c r="D559" s="70"/>
      <c r="E559" s="70"/>
      <c r="F559" s="70"/>
      <c r="G559" s="158"/>
      <c r="H559" s="70"/>
      <c r="I559" s="70"/>
      <c r="J559" s="70"/>
      <c r="K559" s="70"/>
      <c r="L559" s="158"/>
      <c r="M559" s="2"/>
      <c r="N559" s="2"/>
      <c r="O559" s="238"/>
      <c r="P559" s="2"/>
      <c r="Q559" s="238"/>
      <c r="R559" s="2"/>
      <c r="S559" s="2"/>
      <c r="T559" s="2"/>
      <c r="U559" s="2"/>
      <c r="V559" s="2"/>
      <c r="W559" s="2"/>
      <c r="X559" s="2"/>
      <c r="Y559" s="2"/>
      <c r="Z559" s="2"/>
      <c r="AA559" s="2"/>
      <c r="AB559" s="2"/>
      <c r="AC559" s="2"/>
      <c r="AD559" s="2"/>
      <c r="AE559" s="2"/>
      <c r="AF559" s="2"/>
      <c r="AG559" s="2"/>
    </row>
    <row r="560" customFormat="false" ht="15.75" hidden="false" customHeight="true" outlineLevel="0" collapsed="false">
      <c r="A560" s="2"/>
      <c r="B560" s="2"/>
      <c r="C560" s="70"/>
      <c r="D560" s="70"/>
      <c r="E560" s="70"/>
      <c r="F560" s="70"/>
      <c r="G560" s="158"/>
      <c r="H560" s="70"/>
      <c r="I560" s="70"/>
      <c r="J560" s="70"/>
      <c r="K560" s="70"/>
      <c r="L560" s="158"/>
      <c r="M560" s="2"/>
      <c r="N560" s="2"/>
      <c r="O560" s="238"/>
      <c r="P560" s="2"/>
      <c r="Q560" s="238"/>
      <c r="R560" s="2"/>
      <c r="S560" s="2"/>
      <c r="T560" s="2"/>
      <c r="U560" s="2"/>
      <c r="V560" s="2"/>
      <c r="W560" s="2"/>
      <c r="X560" s="2"/>
      <c r="Y560" s="2"/>
      <c r="Z560" s="2"/>
      <c r="AA560" s="2"/>
      <c r="AB560" s="2"/>
      <c r="AC560" s="2"/>
      <c r="AD560" s="2"/>
      <c r="AE560" s="2"/>
      <c r="AF560" s="2"/>
      <c r="AG560" s="2"/>
    </row>
    <row r="561" customFormat="false" ht="15.75" hidden="false" customHeight="true" outlineLevel="0" collapsed="false">
      <c r="A561" s="2"/>
      <c r="B561" s="2"/>
      <c r="C561" s="70"/>
      <c r="D561" s="70"/>
      <c r="E561" s="70"/>
      <c r="F561" s="70"/>
      <c r="G561" s="158"/>
      <c r="H561" s="70"/>
      <c r="I561" s="70"/>
      <c r="J561" s="70"/>
      <c r="K561" s="70"/>
      <c r="L561" s="158"/>
      <c r="M561" s="2"/>
      <c r="N561" s="2"/>
      <c r="O561" s="238"/>
      <c r="P561" s="2"/>
      <c r="Q561" s="238"/>
      <c r="R561" s="2"/>
      <c r="S561" s="2"/>
      <c r="T561" s="2"/>
      <c r="U561" s="2"/>
      <c r="V561" s="2"/>
      <c r="W561" s="2"/>
      <c r="X561" s="2"/>
      <c r="Y561" s="2"/>
      <c r="Z561" s="2"/>
      <c r="AA561" s="2"/>
      <c r="AB561" s="2"/>
      <c r="AC561" s="2"/>
      <c r="AD561" s="2"/>
      <c r="AE561" s="2"/>
      <c r="AF561" s="2"/>
      <c r="AG561" s="2"/>
    </row>
    <row r="562" customFormat="false" ht="15.75" hidden="false" customHeight="true" outlineLevel="0" collapsed="false">
      <c r="A562" s="2"/>
      <c r="B562" s="2"/>
      <c r="C562" s="70"/>
      <c r="D562" s="70"/>
      <c r="E562" s="70"/>
      <c r="F562" s="70"/>
      <c r="G562" s="158"/>
      <c r="H562" s="70"/>
      <c r="I562" s="70"/>
      <c r="J562" s="70"/>
      <c r="K562" s="70"/>
      <c r="L562" s="158"/>
      <c r="M562" s="2"/>
      <c r="N562" s="2"/>
      <c r="O562" s="238"/>
      <c r="P562" s="2"/>
      <c r="Q562" s="238"/>
      <c r="R562" s="2"/>
      <c r="S562" s="2"/>
      <c r="T562" s="2"/>
      <c r="U562" s="2"/>
      <c r="V562" s="2"/>
      <c r="W562" s="2"/>
      <c r="X562" s="2"/>
      <c r="Y562" s="2"/>
      <c r="Z562" s="2"/>
      <c r="AA562" s="2"/>
      <c r="AB562" s="2"/>
      <c r="AC562" s="2"/>
      <c r="AD562" s="2"/>
      <c r="AE562" s="2"/>
      <c r="AF562" s="2"/>
      <c r="AG562" s="2"/>
    </row>
    <row r="563" customFormat="false" ht="15.75" hidden="false" customHeight="true" outlineLevel="0" collapsed="false">
      <c r="A563" s="2"/>
      <c r="B563" s="2"/>
      <c r="C563" s="70"/>
      <c r="D563" s="70"/>
      <c r="E563" s="70"/>
      <c r="F563" s="70"/>
      <c r="G563" s="158"/>
      <c r="H563" s="70"/>
      <c r="I563" s="70"/>
      <c r="J563" s="70"/>
      <c r="K563" s="70"/>
      <c r="L563" s="158"/>
      <c r="M563" s="2"/>
      <c r="N563" s="2"/>
      <c r="O563" s="238"/>
      <c r="P563" s="2"/>
      <c r="Q563" s="238"/>
      <c r="R563" s="2"/>
      <c r="S563" s="2"/>
      <c r="T563" s="2"/>
      <c r="U563" s="2"/>
      <c r="V563" s="2"/>
      <c r="W563" s="2"/>
      <c r="X563" s="2"/>
      <c r="Y563" s="2"/>
      <c r="Z563" s="2"/>
      <c r="AA563" s="2"/>
      <c r="AB563" s="2"/>
      <c r="AC563" s="2"/>
      <c r="AD563" s="2"/>
      <c r="AE563" s="2"/>
      <c r="AF563" s="2"/>
      <c r="AG563" s="2"/>
    </row>
    <row r="564" customFormat="false" ht="15.75" hidden="false" customHeight="true" outlineLevel="0" collapsed="false">
      <c r="A564" s="2"/>
      <c r="B564" s="2"/>
      <c r="C564" s="70"/>
      <c r="D564" s="70"/>
      <c r="E564" s="70"/>
      <c r="F564" s="70"/>
      <c r="G564" s="158"/>
      <c r="H564" s="70"/>
      <c r="I564" s="70"/>
      <c r="J564" s="70"/>
      <c r="K564" s="70"/>
      <c r="L564" s="158"/>
      <c r="M564" s="2"/>
      <c r="N564" s="2"/>
      <c r="O564" s="238"/>
      <c r="P564" s="2"/>
      <c r="Q564" s="238"/>
      <c r="R564" s="2"/>
      <c r="S564" s="2"/>
      <c r="T564" s="2"/>
      <c r="U564" s="2"/>
      <c r="V564" s="2"/>
      <c r="W564" s="2"/>
      <c r="X564" s="2"/>
      <c r="Y564" s="2"/>
      <c r="Z564" s="2"/>
      <c r="AA564" s="2"/>
      <c r="AB564" s="2"/>
      <c r="AC564" s="2"/>
      <c r="AD564" s="2"/>
      <c r="AE564" s="2"/>
      <c r="AF564" s="2"/>
      <c r="AG564" s="2"/>
    </row>
    <row r="565" customFormat="false" ht="15.75" hidden="false" customHeight="true" outlineLevel="0" collapsed="false">
      <c r="A565" s="2"/>
      <c r="B565" s="2"/>
      <c r="C565" s="70"/>
      <c r="D565" s="70"/>
      <c r="E565" s="70"/>
      <c r="F565" s="70"/>
      <c r="G565" s="158"/>
      <c r="H565" s="70"/>
      <c r="I565" s="70"/>
      <c r="J565" s="70"/>
      <c r="K565" s="70"/>
      <c r="L565" s="158"/>
      <c r="M565" s="2"/>
      <c r="N565" s="2"/>
      <c r="O565" s="238"/>
      <c r="P565" s="2"/>
      <c r="Q565" s="238"/>
      <c r="R565" s="2"/>
      <c r="S565" s="2"/>
      <c r="T565" s="2"/>
      <c r="U565" s="2"/>
      <c r="V565" s="2"/>
      <c r="W565" s="2"/>
      <c r="X565" s="2"/>
      <c r="Y565" s="2"/>
      <c r="Z565" s="2"/>
      <c r="AA565" s="2"/>
      <c r="AB565" s="2"/>
      <c r="AC565" s="2"/>
      <c r="AD565" s="2"/>
      <c r="AE565" s="2"/>
      <c r="AF565" s="2"/>
      <c r="AG565" s="2"/>
    </row>
    <row r="566" customFormat="false" ht="15.75" hidden="false" customHeight="true" outlineLevel="0" collapsed="false">
      <c r="A566" s="2"/>
      <c r="B566" s="2"/>
      <c r="C566" s="70"/>
      <c r="D566" s="70"/>
      <c r="E566" s="70"/>
      <c r="F566" s="70"/>
      <c r="G566" s="158"/>
      <c r="H566" s="70"/>
      <c r="I566" s="70"/>
      <c r="J566" s="70"/>
      <c r="K566" s="70"/>
      <c r="L566" s="158"/>
      <c r="M566" s="2"/>
      <c r="N566" s="2"/>
      <c r="O566" s="238"/>
      <c r="P566" s="2"/>
      <c r="Q566" s="238"/>
      <c r="R566" s="2"/>
      <c r="S566" s="2"/>
      <c r="T566" s="2"/>
      <c r="U566" s="2"/>
      <c r="V566" s="2"/>
      <c r="W566" s="2"/>
      <c r="X566" s="2"/>
      <c r="Y566" s="2"/>
      <c r="Z566" s="2"/>
      <c r="AA566" s="2"/>
      <c r="AB566" s="2"/>
      <c r="AC566" s="2"/>
      <c r="AD566" s="2"/>
      <c r="AE566" s="2"/>
      <c r="AF566" s="2"/>
      <c r="AG566" s="2"/>
    </row>
    <row r="567" customFormat="false" ht="15.75" hidden="false" customHeight="true" outlineLevel="0" collapsed="false">
      <c r="A567" s="2"/>
      <c r="B567" s="2"/>
      <c r="C567" s="70"/>
      <c r="D567" s="70"/>
      <c r="E567" s="70"/>
      <c r="F567" s="70"/>
      <c r="G567" s="158"/>
      <c r="H567" s="70"/>
      <c r="I567" s="70"/>
      <c r="J567" s="70"/>
      <c r="K567" s="70"/>
      <c r="L567" s="158"/>
      <c r="M567" s="2"/>
      <c r="N567" s="2"/>
      <c r="O567" s="238"/>
      <c r="P567" s="2"/>
      <c r="Q567" s="238"/>
      <c r="R567" s="2"/>
      <c r="S567" s="2"/>
      <c r="T567" s="2"/>
      <c r="U567" s="2"/>
      <c r="V567" s="2"/>
      <c r="W567" s="2"/>
      <c r="X567" s="2"/>
      <c r="Y567" s="2"/>
      <c r="Z567" s="2"/>
      <c r="AA567" s="2"/>
      <c r="AB567" s="2"/>
      <c r="AC567" s="2"/>
      <c r="AD567" s="2"/>
      <c r="AE567" s="2"/>
      <c r="AF567" s="2"/>
      <c r="AG567" s="2"/>
    </row>
    <row r="568" customFormat="false" ht="15.75" hidden="false" customHeight="true" outlineLevel="0" collapsed="false">
      <c r="A568" s="2"/>
      <c r="B568" s="2"/>
      <c r="C568" s="70"/>
      <c r="D568" s="70"/>
      <c r="E568" s="70"/>
      <c r="F568" s="70"/>
      <c r="G568" s="158"/>
      <c r="H568" s="70"/>
      <c r="I568" s="70"/>
      <c r="J568" s="70"/>
      <c r="K568" s="70"/>
      <c r="L568" s="158"/>
      <c r="M568" s="2"/>
      <c r="N568" s="2"/>
      <c r="O568" s="238"/>
      <c r="P568" s="2"/>
      <c r="Q568" s="238"/>
      <c r="R568" s="2"/>
      <c r="S568" s="2"/>
      <c r="T568" s="2"/>
      <c r="U568" s="2"/>
      <c r="V568" s="2"/>
      <c r="W568" s="2"/>
      <c r="X568" s="2"/>
      <c r="Y568" s="2"/>
      <c r="Z568" s="2"/>
      <c r="AA568" s="2"/>
      <c r="AB568" s="2"/>
      <c r="AC568" s="2"/>
      <c r="AD568" s="2"/>
      <c r="AE568" s="2"/>
      <c r="AF568" s="2"/>
      <c r="AG568" s="2"/>
    </row>
    <row r="569" customFormat="false" ht="15.75" hidden="false" customHeight="true" outlineLevel="0" collapsed="false">
      <c r="A569" s="2"/>
      <c r="B569" s="2"/>
      <c r="C569" s="70"/>
      <c r="D569" s="70"/>
      <c r="E569" s="70"/>
      <c r="F569" s="70"/>
      <c r="G569" s="158"/>
      <c r="H569" s="70"/>
      <c r="I569" s="70"/>
      <c r="J569" s="70"/>
      <c r="K569" s="70"/>
      <c r="L569" s="158"/>
      <c r="M569" s="2"/>
      <c r="N569" s="2"/>
      <c r="O569" s="238"/>
      <c r="P569" s="2"/>
      <c r="Q569" s="238"/>
      <c r="R569" s="2"/>
      <c r="S569" s="2"/>
      <c r="T569" s="2"/>
      <c r="U569" s="2"/>
      <c r="V569" s="2"/>
      <c r="W569" s="2"/>
      <c r="X569" s="2"/>
      <c r="Y569" s="2"/>
      <c r="Z569" s="2"/>
      <c r="AA569" s="2"/>
      <c r="AB569" s="2"/>
      <c r="AC569" s="2"/>
      <c r="AD569" s="2"/>
      <c r="AE569" s="2"/>
      <c r="AF569" s="2"/>
      <c r="AG569" s="2"/>
    </row>
    <row r="570" customFormat="false" ht="15.75" hidden="false" customHeight="true" outlineLevel="0" collapsed="false">
      <c r="A570" s="2"/>
      <c r="B570" s="2"/>
      <c r="C570" s="70"/>
      <c r="D570" s="70"/>
      <c r="E570" s="70"/>
      <c r="F570" s="70"/>
      <c r="G570" s="158"/>
      <c r="H570" s="70"/>
      <c r="I570" s="70"/>
      <c r="J570" s="70"/>
      <c r="K570" s="70"/>
      <c r="L570" s="158"/>
      <c r="M570" s="2"/>
      <c r="N570" s="2"/>
      <c r="O570" s="238"/>
      <c r="P570" s="2"/>
      <c r="Q570" s="238"/>
      <c r="R570" s="2"/>
      <c r="S570" s="2"/>
      <c r="T570" s="2"/>
      <c r="U570" s="2"/>
      <c r="V570" s="2"/>
      <c r="W570" s="2"/>
      <c r="X570" s="2"/>
      <c r="Y570" s="2"/>
      <c r="Z570" s="2"/>
      <c r="AA570" s="2"/>
      <c r="AB570" s="2"/>
      <c r="AC570" s="2"/>
      <c r="AD570" s="2"/>
      <c r="AE570" s="2"/>
      <c r="AF570" s="2"/>
      <c r="AG570" s="2"/>
    </row>
    <row r="571" customFormat="false" ht="15.75" hidden="false" customHeight="true" outlineLevel="0" collapsed="false">
      <c r="A571" s="2"/>
      <c r="B571" s="2"/>
      <c r="C571" s="70"/>
      <c r="D571" s="70"/>
      <c r="E571" s="70"/>
      <c r="F571" s="70"/>
      <c r="G571" s="158"/>
      <c r="H571" s="70"/>
      <c r="I571" s="70"/>
      <c r="J571" s="70"/>
      <c r="K571" s="70"/>
      <c r="L571" s="158"/>
      <c r="M571" s="2"/>
      <c r="N571" s="2"/>
      <c r="O571" s="238"/>
      <c r="P571" s="2"/>
      <c r="Q571" s="238"/>
      <c r="R571" s="2"/>
      <c r="S571" s="2"/>
      <c r="T571" s="2"/>
      <c r="U571" s="2"/>
      <c r="V571" s="2"/>
      <c r="W571" s="2"/>
      <c r="X571" s="2"/>
      <c r="Y571" s="2"/>
      <c r="Z571" s="2"/>
      <c r="AA571" s="2"/>
      <c r="AB571" s="2"/>
      <c r="AC571" s="2"/>
      <c r="AD571" s="2"/>
      <c r="AE571" s="2"/>
      <c r="AF571" s="2"/>
      <c r="AG571" s="2"/>
    </row>
    <row r="572" customFormat="false" ht="15.75" hidden="false" customHeight="true" outlineLevel="0" collapsed="false">
      <c r="A572" s="2"/>
      <c r="B572" s="2"/>
      <c r="C572" s="70"/>
      <c r="D572" s="70"/>
      <c r="E572" s="70"/>
      <c r="F572" s="70"/>
      <c r="G572" s="158"/>
      <c r="H572" s="70"/>
      <c r="I572" s="70"/>
      <c r="J572" s="70"/>
      <c r="K572" s="70"/>
      <c r="L572" s="158"/>
      <c r="M572" s="2"/>
      <c r="N572" s="2"/>
      <c r="O572" s="238"/>
      <c r="P572" s="2"/>
      <c r="Q572" s="238"/>
      <c r="R572" s="2"/>
      <c r="S572" s="2"/>
      <c r="T572" s="2"/>
      <c r="U572" s="2"/>
      <c r="V572" s="2"/>
      <c r="W572" s="2"/>
      <c r="X572" s="2"/>
      <c r="Y572" s="2"/>
      <c r="Z572" s="2"/>
      <c r="AA572" s="2"/>
      <c r="AB572" s="2"/>
      <c r="AC572" s="2"/>
      <c r="AD572" s="2"/>
      <c r="AE572" s="2"/>
      <c r="AF572" s="2"/>
      <c r="AG572" s="2"/>
    </row>
    <row r="573" customFormat="false" ht="15.75" hidden="false" customHeight="true" outlineLevel="0" collapsed="false">
      <c r="A573" s="2"/>
      <c r="B573" s="2"/>
      <c r="C573" s="70"/>
      <c r="D573" s="70"/>
      <c r="E573" s="70"/>
      <c r="F573" s="70"/>
      <c r="G573" s="158"/>
      <c r="H573" s="70"/>
      <c r="I573" s="70"/>
      <c r="J573" s="70"/>
      <c r="K573" s="70"/>
      <c r="L573" s="158"/>
      <c r="M573" s="2"/>
      <c r="N573" s="2"/>
      <c r="O573" s="238"/>
      <c r="P573" s="2"/>
      <c r="Q573" s="238"/>
      <c r="R573" s="2"/>
      <c r="S573" s="2"/>
      <c r="T573" s="2"/>
      <c r="U573" s="2"/>
      <c r="V573" s="2"/>
      <c r="W573" s="2"/>
      <c r="X573" s="2"/>
      <c r="Y573" s="2"/>
      <c r="Z573" s="2"/>
      <c r="AA573" s="2"/>
      <c r="AB573" s="2"/>
      <c r="AC573" s="2"/>
      <c r="AD573" s="2"/>
      <c r="AE573" s="2"/>
      <c r="AF573" s="2"/>
      <c r="AG573" s="2"/>
    </row>
    <row r="574" customFormat="false" ht="15.75" hidden="false" customHeight="true" outlineLevel="0" collapsed="false">
      <c r="A574" s="2"/>
      <c r="B574" s="2"/>
      <c r="C574" s="70"/>
      <c r="D574" s="70"/>
      <c r="E574" s="70"/>
      <c r="F574" s="70"/>
      <c r="G574" s="158"/>
      <c r="H574" s="70"/>
      <c r="I574" s="70"/>
      <c r="J574" s="70"/>
      <c r="K574" s="70"/>
      <c r="L574" s="158"/>
      <c r="M574" s="2"/>
      <c r="N574" s="2"/>
      <c r="O574" s="238"/>
      <c r="P574" s="2"/>
      <c r="Q574" s="238"/>
      <c r="R574" s="2"/>
      <c r="S574" s="2"/>
      <c r="T574" s="2"/>
      <c r="U574" s="2"/>
      <c r="V574" s="2"/>
      <c r="W574" s="2"/>
      <c r="X574" s="2"/>
      <c r="Y574" s="2"/>
      <c r="Z574" s="2"/>
      <c r="AA574" s="2"/>
      <c r="AB574" s="2"/>
      <c r="AC574" s="2"/>
      <c r="AD574" s="2"/>
      <c r="AE574" s="2"/>
      <c r="AF574" s="2"/>
      <c r="AG574" s="2"/>
    </row>
    <row r="575" customFormat="false" ht="15.75" hidden="false" customHeight="true" outlineLevel="0" collapsed="false">
      <c r="A575" s="2"/>
      <c r="B575" s="2"/>
      <c r="C575" s="70"/>
      <c r="D575" s="70"/>
      <c r="E575" s="70"/>
      <c r="F575" s="70"/>
      <c r="G575" s="158"/>
      <c r="H575" s="70"/>
      <c r="I575" s="70"/>
      <c r="J575" s="70"/>
      <c r="K575" s="70"/>
      <c r="L575" s="158"/>
      <c r="M575" s="2"/>
      <c r="N575" s="2"/>
      <c r="O575" s="238"/>
      <c r="P575" s="2"/>
      <c r="Q575" s="238"/>
      <c r="R575" s="2"/>
      <c r="S575" s="2"/>
      <c r="T575" s="2"/>
      <c r="U575" s="2"/>
      <c r="V575" s="2"/>
      <c r="W575" s="2"/>
      <c r="X575" s="2"/>
      <c r="Y575" s="2"/>
      <c r="Z575" s="2"/>
      <c r="AA575" s="2"/>
      <c r="AB575" s="2"/>
      <c r="AC575" s="2"/>
      <c r="AD575" s="2"/>
      <c r="AE575" s="2"/>
      <c r="AF575" s="2"/>
      <c r="AG575" s="2"/>
    </row>
    <row r="576" customFormat="false" ht="15.75" hidden="false" customHeight="true" outlineLevel="0" collapsed="false">
      <c r="A576" s="2"/>
      <c r="B576" s="2"/>
      <c r="C576" s="70"/>
      <c r="D576" s="70"/>
      <c r="E576" s="70"/>
      <c r="F576" s="70"/>
      <c r="G576" s="158"/>
      <c r="H576" s="70"/>
      <c r="I576" s="70"/>
      <c r="J576" s="70"/>
      <c r="K576" s="70"/>
      <c r="L576" s="158"/>
      <c r="M576" s="2"/>
      <c r="N576" s="2"/>
      <c r="O576" s="238"/>
      <c r="P576" s="2"/>
      <c r="Q576" s="238"/>
      <c r="R576" s="2"/>
      <c r="S576" s="2"/>
      <c r="T576" s="2"/>
      <c r="U576" s="2"/>
      <c r="V576" s="2"/>
      <c r="W576" s="2"/>
      <c r="X576" s="2"/>
      <c r="Y576" s="2"/>
      <c r="Z576" s="2"/>
      <c r="AA576" s="2"/>
      <c r="AB576" s="2"/>
      <c r="AC576" s="2"/>
      <c r="AD576" s="2"/>
      <c r="AE576" s="2"/>
      <c r="AF576" s="2"/>
      <c r="AG576" s="2"/>
    </row>
    <row r="577" customFormat="false" ht="15.75" hidden="false" customHeight="true" outlineLevel="0" collapsed="false">
      <c r="A577" s="2"/>
      <c r="B577" s="2"/>
      <c r="C577" s="70"/>
      <c r="D577" s="70"/>
      <c r="E577" s="70"/>
      <c r="F577" s="70"/>
      <c r="G577" s="158"/>
      <c r="H577" s="70"/>
      <c r="I577" s="70"/>
      <c r="J577" s="70"/>
      <c r="K577" s="70"/>
      <c r="L577" s="158"/>
      <c r="M577" s="2"/>
      <c r="N577" s="2"/>
      <c r="O577" s="238"/>
      <c r="P577" s="2"/>
      <c r="Q577" s="238"/>
      <c r="R577" s="2"/>
      <c r="S577" s="2"/>
      <c r="T577" s="2"/>
      <c r="U577" s="2"/>
      <c r="V577" s="2"/>
      <c r="W577" s="2"/>
      <c r="X577" s="2"/>
      <c r="Y577" s="2"/>
      <c r="Z577" s="2"/>
      <c r="AA577" s="2"/>
      <c r="AB577" s="2"/>
      <c r="AC577" s="2"/>
      <c r="AD577" s="2"/>
      <c r="AE577" s="2"/>
      <c r="AF577" s="2"/>
      <c r="AG577" s="2"/>
    </row>
    <row r="578" customFormat="false" ht="15.75" hidden="false" customHeight="true" outlineLevel="0" collapsed="false">
      <c r="A578" s="2"/>
      <c r="B578" s="2"/>
      <c r="C578" s="70"/>
      <c r="D578" s="70"/>
      <c r="E578" s="70"/>
      <c r="F578" s="70"/>
      <c r="G578" s="158"/>
      <c r="H578" s="70"/>
      <c r="I578" s="70"/>
      <c r="J578" s="70"/>
      <c r="K578" s="70"/>
      <c r="L578" s="158"/>
      <c r="M578" s="2"/>
      <c r="N578" s="2"/>
      <c r="O578" s="238"/>
      <c r="P578" s="2"/>
      <c r="Q578" s="238"/>
      <c r="R578" s="2"/>
      <c r="S578" s="2"/>
      <c r="T578" s="2"/>
      <c r="U578" s="2"/>
      <c r="V578" s="2"/>
      <c r="W578" s="2"/>
      <c r="X578" s="2"/>
      <c r="Y578" s="2"/>
      <c r="Z578" s="2"/>
      <c r="AA578" s="2"/>
      <c r="AB578" s="2"/>
      <c r="AC578" s="2"/>
      <c r="AD578" s="2"/>
      <c r="AE578" s="2"/>
      <c r="AF578" s="2"/>
      <c r="AG578" s="2"/>
    </row>
    <row r="579" customFormat="false" ht="15.75" hidden="false" customHeight="true" outlineLevel="0" collapsed="false">
      <c r="A579" s="2"/>
      <c r="B579" s="2"/>
      <c r="C579" s="70"/>
      <c r="D579" s="70"/>
      <c r="E579" s="70"/>
      <c r="F579" s="70"/>
      <c r="G579" s="158"/>
      <c r="H579" s="70"/>
      <c r="I579" s="70"/>
      <c r="J579" s="70"/>
      <c r="K579" s="70"/>
      <c r="L579" s="158"/>
      <c r="M579" s="2"/>
      <c r="N579" s="2"/>
      <c r="O579" s="238"/>
      <c r="P579" s="2"/>
      <c r="Q579" s="238"/>
      <c r="R579" s="2"/>
      <c r="S579" s="2"/>
      <c r="T579" s="2"/>
      <c r="U579" s="2"/>
      <c r="V579" s="2"/>
      <c r="W579" s="2"/>
      <c r="X579" s="2"/>
      <c r="Y579" s="2"/>
      <c r="Z579" s="2"/>
      <c r="AA579" s="2"/>
      <c r="AB579" s="2"/>
      <c r="AC579" s="2"/>
      <c r="AD579" s="2"/>
      <c r="AE579" s="2"/>
      <c r="AF579" s="2"/>
      <c r="AG579" s="2"/>
    </row>
    <row r="580" customFormat="false" ht="15.75" hidden="false" customHeight="true" outlineLevel="0" collapsed="false">
      <c r="A580" s="2"/>
      <c r="B580" s="2"/>
      <c r="C580" s="70"/>
      <c r="D580" s="70"/>
      <c r="E580" s="70"/>
      <c r="F580" s="70"/>
      <c r="G580" s="158"/>
      <c r="H580" s="70"/>
      <c r="I580" s="70"/>
      <c r="J580" s="70"/>
      <c r="K580" s="70"/>
      <c r="L580" s="158"/>
      <c r="M580" s="2"/>
      <c r="N580" s="2"/>
      <c r="O580" s="238"/>
      <c r="P580" s="2"/>
      <c r="Q580" s="238"/>
      <c r="R580" s="2"/>
      <c r="S580" s="2"/>
      <c r="T580" s="2"/>
      <c r="U580" s="2"/>
      <c r="V580" s="2"/>
      <c r="W580" s="2"/>
      <c r="X580" s="2"/>
      <c r="Y580" s="2"/>
      <c r="Z580" s="2"/>
      <c r="AA580" s="2"/>
      <c r="AB580" s="2"/>
      <c r="AC580" s="2"/>
      <c r="AD580" s="2"/>
      <c r="AE580" s="2"/>
      <c r="AF580" s="2"/>
      <c r="AG580" s="2"/>
    </row>
    <row r="581" customFormat="false" ht="15.75" hidden="false" customHeight="true" outlineLevel="0" collapsed="false">
      <c r="A581" s="2"/>
      <c r="B581" s="2"/>
      <c r="C581" s="70"/>
      <c r="D581" s="70"/>
      <c r="E581" s="70"/>
      <c r="F581" s="70"/>
      <c r="G581" s="158"/>
      <c r="H581" s="70"/>
      <c r="I581" s="70"/>
      <c r="J581" s="70"/>
      <c r="K581" s="70"/>
      <c r="L581" s="158"/>
      <c r="M581" s="2"/>
      <c r="N581" s="2"/>
      <c r="O581" s="238"/>
      <c r="P581" s="2"/>
      <c r="Q581" s="238"/>
      <c r="R581" s="2"/>
      <c r="S581" s="2"/>
      <c r="T581" s="2"/>
      <c r="U581" s="2"/>
      <c r="V581" s="2"/>
      <c r="W581" s="2"/>
      <c r="X581" s="2"/>
      <c r="Y581" s="2"/>
      <c r="Z581" s="2"/>
      <c r="AA581" s="2"/>
      <c r="AB581" s="2"/>
      <c r="AC581" s="2"/>
      <c r="AD581" s="2"/>
      <c r="AE581" s="2"/>
      <c r="AF581" s="2"/>
      <c r="AG581" s="2"/>
    </row>
    <row r="582" customFormat="false" ht="15.75" hidden="false" customHeight="true" outlineLevel="0" collapsed="false">
      <c r="A582" s="2"/>
      <c r="B582" s="2"/>
      <c r="C582" s="70"/>
      <c r="D582" s="70"/>
      <c r="E582" s="70"/>
      <c r="F582" s="70"/>
      <c r="G582" s="158"/>
      <c r="H582" s="70"/>
      <c r="I582" s="70"/>
      <c r="J582" s="70"/>
      <c r="K582" s="70"/>
      <c r="L582" s="158"/>
      <c r="M582" s="2"/>
      <c r="N582" s="2"/>
      <c r="O582" s="238"/>
      <c r="P582" s="2"/>
      <c r="Q582" s="238"/>
      <c r="R582" s="2"/>
      <c r="S582" s="2"/>
      <c r="T582" s="2"/>
      <c r="U582" s="2"/>
      <c r="V582" s="2"/>
      <c r="W582" s="2"/>
      <c r="X582" s="2"/>
      <c r="Y582" s="2"/>
      <c r="Z582" s="2"/>
      <c r="AA582" s="2"/>
      <c r="AB582" s="2"/>
      <c r="AC582" s="2"/>
      <c r="AD582" s="2"/>
      <c r="AE582" s="2"/>
      <c r="AF582" s="2"/>
      <c r="AG582" s="2"/>
    </row>
    <row r="583" customFormat="false" ht="15.75" hidden="false" customHeight="true" outlineLevel="0" collapsed="false">
      <c r="A583" s="2"/>
      <c r="B583" s="2"/>
      <c r="C583" s="70"/>
      <c r="D583" s="70"/>
      <c r="E583" s="70"/>
      <c r="F583" s="70"/>
      <c r="G583" s="158"/>
      <c r="H583" s="70"/>
      <c r="I583" s="70"/>
      <c r="J583" s="70"/>
      <c r="K583" s="70"/>
      <c r="L583" s="158"/>
      <c r="M583" s="2"/>
      <c r="N583" s="2"/>
      <c r="O583" s="238"/>
      <c r="P583" s="2"/>
      <c r="Q583" s="238"/>
      <c r="R583" s="2"/>
      <c r="S583" s="2"/>
      <c r="T583" s="2"/>
      <c r="U583" s="2"/>
      <c r="V583" s="2"/>
      <c r="W583" s="2"/>
      <c r="X583" s="2"/>
      <c r="Y583" s="2"/>
      <c r="Z583" s="2"/>
      <c r="AA583" s="2"/>
      <c r="AB583" s="2"/>
      <c r="AC583" s="2"/>
      <c r="AD583" s="2"/>
      <c r="AE583" s="2"/>
      <c r="AF583" s="2"/>
      <c r="AG583" s="2"/>
    </row>
    <row r="584" customFormat="false" ht="15.75" hidden="false" customHeight="true" outlineLevel="0" collapsed="false">
      <c r="A584" s="2"/>
      <c r="B584" s="2"/>
      <c r="C584" s="70"/>
      <c r="D584" s="70"/>
      <c r="E584" s="70"/>
      <c r="F584" s="70"/>
      <c r="G584" s="158"/>
      <c r="H584" s="70"/>
      <c r="I584" s="70"/>
      <c r="J584" s="70"/>
      <c r="K584" s="70"/>
      <c r="L584" s="158"/>
      <c r="M584" s="2"/>
      <c r="N584" s="2"/>
      <c r="O584" s="238"/>
      <c r="P584" s="2"/>
      <c r="Q584" s="238"/>
      <c r="R584" s="2"/>
      <c r="S584" s="2"/>
      <c r="T584" s="2"/>
      <c r="U584" s="2"/>
      <c r="V584" s="2"/>
      <c r="W584" s="2"/>
      <c r="X584" s="2"/>
      <c r="Y584" s="2"/>
      <c r="Z584" s="2"/>
      <c r="AA584" s="2"/>
      <c r="AB584" s="2"/>
      <c r="AC584" s="2"/>
      <c r="AD584" s="2"/>
      <c r="AE584" s="2"/>
      <c r="AF584" s="2"/>
      <c r="AG584" s="2"/>
    </row>
    <row r="585" customFormat="false" ht="15.75" hidden="false" customHeight="true" outlineLevel="0" collapsed="false">
      <c r="A585" s="2"/>
      <c r="B585" s="2"/>
      <c r="C585" s="70"/>
      <c r="D585" s="70"/>
      <c r="E585" s="70"/>
      <c r="F585" s="70"/>
      <c r="G585" s="158"/>
      <c r="H585" s="70"/>
      <c r="I585" s="70"/>
      <c r="J585" s="70"/>
      <c r="K585" s="70"/>
      <c r="L585" s="158"/>
      <c r="M585" s="2"/>
      <c r="N585" s="2"/>
      <c r="O585" s="238"/>
      <c r="P585" s="2"/>
      <c r="Q585" s="238"/>
      <c r="R585" s="2"/>
      <c r="S585" s="2"/>
      <c r="T585" s="2"/>
      <c r="U585" s="2"/>
      <c r="V585" s="2"/>
      <c r="W585" s="2"/>
      <c r="X585" s="2"/>
      <c r="Y585" s="2"/>
      <c r="Z585" s="2"/>
      <c r="AA585" s="2"/>
      <c r="AB585" s="2"/>
      <c r="AC585" s="2"/>
      <c r="AD585" s="2"/>
      <c r="AE585" s="2"/>
      <c r="AF585" s="2"/>
      <c r="AG585" s="2"/>
    </row>
    <row r="586" customFormat="false" ht="15.75" hidden="false" customHeight="true" outlineLevel="0" collapsed="false">
      <c r="A586" s="2"/>
      <c r="B586" s="2"/>
      <c r="C586" s="70"/>
      <c r="D586" s="70"/>
      <c r="E586" s="70"/>
      <c r="F586" s="70"/>
      <c r="G586" s="158"/>
      <c r="H586" s="70"/>
      <c r="I586" s="70"/>
      <c r="J586" s="70"/>
      <c r="K586" s="70"/>
      <c r="L586" s="158"/>
      <c r="M586" s="2"/>
      <c r="N586" s="2"/>
      <c r="O586" s="238"/>
      <c r="P586" s="2"/>
      <c r="Q586" s="238"/>
      <c r="R586" s="2"/>
      <c r="S586" s="2"/>
      <c r="T586" s="2"/>
      <c r="U586" s="2"/>
      <c r="V586" s="2"/>
      <c r="W586" s="2"/>
      <c r="X586" s="2"/>
      <c r="Y586" s="2"/>
      <c r="Z586" s="2"/>
      <c r="AA586" s="2"/>
      <c r="AB586" s="2"/>
      <c r="AC586" s="2"/>
      <c r="AD586" s="2"/>
      <c r="AE586" s="2"/>
      <c r="AF586" s="2"/>
      <c r="AG586" s="2"/>
    </row>
    <row r="587" customFormat="false" ht="15.75" hidden="false" customHeight="true" outlineLevel="0" collapsed="false">
      <c r="A587" s="2"/>
      <c r="B587" s="2"/>
      <c r="C587" s="70"/>
      <c r="D587" s="70"/>
      <c r="E587" s="70"/>
      <c r="F587" s="70"/>
      <c r="G587" s="158"/>
      <c r="H587" s="70"/>
      <c r="I587" s="70"/>
      <c r="J587" s="70"/>
      <c r="K587" s="70"/>
      <c r="L587" s="158"/>
      <c r="M587" s="2"/>
      <c r="N587" s="2"/>
      <c r="O587" s="238"/>
      <c r="P587" s="2"/>
      <c r="Q587" s="238"/>
      <c r="R587" s="2"/>
      <c r="S587" s="2"/>
      <c r="T587" s="2"/>
      <c r="U587" s="2"/>
      <c r="V587" s="2"/>
      <c r="W587" s="2"/>
      <c r="X587" s="2"/>
      <c r="Y587" s="2"/>
      <c r="Z587" s="2"/>
      <c r="AA587" s="2"/>
      <c r="AB587" s="2"/>
      <c r="AC587" s="2"/>
      <c r="AD587" s="2"/>
      <c r="AE587" s="2"/>
      <c r="AF587" s="2"/>
      <c r="AG587" s="2"/>
    </row>
    <row r="588" customFormat="false" ht="15.75" hidden="false" customHeight="true" outlineLevel="0" collapsed="false">
      <c r="A588" s="2"/>
      <c r="B588" s="2"/>
      <c r="C588" s="70"/>
      <c r="D588" s="70"/>
      <c r="E588" s="70"/>
      <c r="F588" s="70"/>
      <c r="G588" s="158"/>
      <c r="H588" s="70"/>
      <c r="I588" s="70"/>
      <c r="J588" s="70"/>
      <c r="K588" s="70"/>
      <c r="L588" s="158"/>
      <c r="M588" s="2"/>
      <c r="N588" s="2"/>
      <c r="O588" s="238"/>
      <c r="P588" s="2"/>
      <c r="Q588" s="238"/>
      <c r="R588" s="2"/>
      <c r="S588" s="2"/>
      <c r="T588" s="2"/>
      <c r="U588" s="2"/>
      <c r="V588" s="2"/>
      <c r="W588" s="2"/>
      <c r="X588" s="2"/>
      <c r="Y588" s="2"/>
      <c r="Z588" s="2"/>
      <c r="AA588" s="2"/>
      <c r="AB588" s="2"/>
      <c r="AC588" s="2"/>
      <c r="AD588" s="2"/>
      <c r="AE588" s="2"/>
      <c r="AF588" s="2"/>
      <c r="AG588" s="2"/>
    </row>
    <row r="589" customFormat="false" ht="15.75" hidden="false" customHeight="true" outlineLevel="0" collapsed="false">
      <c r="A589" s="2"/>
      <c r="B589" s="2"/>
      <c r="C589" s="70"/>
      <c r="D589" s="70"/>
      <c r="E589" s="70"/>
      <c r="F589" s="70"/>
      <c r="G589" s="158"/>
      <c r="H589" s="70"/>
      <c r="I589" s="70"/>
      <c r="J589" s="70"/>
      <c r="K589" s="70"/>
      <c r="L589" s="158"/>
      <c r="M589" s="2"/>
      <c r="N589" s="2"/>
      <c r="O589" s="238"/>
      <c r="P589" s="2"/>
      <c r="Q589" s="238"/>
      <c r="R589" s="2"/>
      <c r="S589" s="2"/>
      <c r="T589" s="2"/>
      <c r="U589" s="2"/>
      <c r="V589" s="2"/>
      <c r="W589" s="2"/>
      <c r="X589" s="2"/>
      <c r="Y589" s="2"/>
      <c r="Z589" s="2"/>
      <c r="AA589" s="2"/>
      <c r="AB589" s="2"/>
      <c r="AC589" s="2"/>
      <c r="AD589" s="2"/>
      <c r="AE589" s="2"/>
      <c r="AF589" s="2"/>
      <c r="AG589" s="2"/>
    </row>
    <row r="590" customFormat="false" ht="15.75" hidden="false" customHeight="true" outlineLevel="0" collapsed="false">
      <c r="A590" s="2"/>
      <c r="B590" s="2"/>
      <c r="C590" s="70"/>
      <c r="D590" s="70"/>
      <c r="E590" s="70"/>
      <c r="F590" s="70"/>
      <c r="G590" s="158"/>
      <c r="H590" s="70"/>
      <c r="I590" s="70"/>
      <c r="J590" s="70"/>
      <c r="K590" s="70"/>
      <c r="L590" s="158"/>
      <c r="M590" s="2"/>
      <c r="N590" s="2"/>
      <c r="O590" s="238"/>
      <c r="P590" s="2"/>
      <c r="Q590" s="238"/>
      <c r="R590" s="2"/>
      <c r="S590" s="2"/>
      <c r="T590" s="2"/>
      <c r="U590" s="2"/>
      <c r="V590" s="2"/>
      <c r="W590" s="2"/>
      <c r="X590" s="2"/>
      <c r="Y590" s="2"/>
      <c r="Z590" s="2"/>
      <c r="AA590" s="2"/>
      <c r="AB590" s="2"/>
      <c r="AC590" s="2"/>
      <c r="AD590" s="2"/>
      <c r="AE590" s="2"/>
      <c r="AF590" s="2"/>
      <c r="AG590" s="2"/>
    </row>
    <row r="591" customFormat="false" ht="15.75" hidden="false" customHeight="true" outlineLevel="0" collapsed="false">
      <c r="A591" s="2"/>
      <c r="B591" s="2"/>
      <c r="C591" s="70"/>
      <c r="D591" s="70"/>
      <c r="E591" s="70"/>
      <c r="F591" s="70"/>
      <c r="G591" s="158"/>
      <c r="H591" s="70"/>
      <c r="I591" s="70"/>
      <c r="J591" s="70"/>
      <c r="K591" s="70"/>
      <c r="L591" s="158"/>
      <c r="M591" s="2"/>
      <c r="N591" s="2"/>
      <c r="O591" s="238"/>
      <c r="P591" s="2"/>
      <c r="Q591" s="238"/>
      <c r="R591" s="2"/>
      <c r="S591" s="2"/>
      <c r="T591" s="2"/>
      <c r="U591" s="2"/>
      <c r="V591" s="2"/>
      <c r="W591" s="2"/>
      <c r="X591" s="2"/>
      <c r="Y591" s="2"/>
      <c r="Z591" s="2"/>
      <c r="AA591" s="2"/>
      <c r="AB591" s="2"/>
      <c r="AC591" s="2"/>
      <c r="AD591" s="2"/>
      <c r="AE591" s="2"/>
      <c r="AF591" s="2"/>
      <c r="AG591" s="2"/>
    </row>
    <row r="592" customFormat="false" ht="15.75" hidden="false" customHeight="true" outlineLevel="0" collapsed="false">
      <c r="A592" s="2"/>
      <c r="B592" s="2"/>
      <c r="C592" s="70"/>
      <c r="D592" s="70"/>
      <c r="E592" s="70"/>
      <c r="F592" s="70"/>
      <c r="G592" s="158"/>
      <c r="H592" s="70"/>
      <c r="I592" s="70"/>
      <c r="J592" s="70"/>
      <c r="K592" s="70"/>
      <c r="L592" s="158"/>
      <c r="M592" s="2"/>
      <c r="N592" s="2"/>
      <c r="O592" s="238"/>
      <c r="P592" s="2"/>
      <c r="Q592" s="238"/>
      <c r="R592" s="2"/>
      <c r="S592" s="2"/>
      <c r="T592" s="2"/>
      <c r="U592" s="2"/>
      <c r="V592" s="2"/>
      <c r="W592" s="2"/>
      <c r="X592" s="2"/>
      <c r="Y592" s="2"/>
      <c r="Z592" s="2"/>
      <c r="AA592" s="2"/>
      <c r="AB592" s="2"/>
      <c r="AC592" s="2"/>
      <c r="AD592" s="2"/>
      <c r="AE592" s="2"/>
      <c r="AF592" s="2"/>
      <c r="AG592" s="2"/>
    </row>
    <row r="593" customFormat="false" ht="15.75" hidden="false" customHeight="true" outlineLevel="0" collapsed="false">
      <c r="A593" s="2"/>
      <c r="B593" s="2"/>
      <c r="C593" s="70"/>
      <c r="D593" s="70"/>
      <c r="E593" s="70"/>
      <c r="F593" s="70"/>
      <c r="G593" s="158"/>
      <c r="H593" s="70"/>
      <c r="I593" s="70"/>
      <c r="J593" s="70"/>
      <c r="K593" s="70"/>
      <c r="L593" s="158"/>
      <c r="M593" s="2"/>
      <c r="N593" s="2"/>
      <c r="O593" s="238"/>
      <c r="P593" s="2"/>
      <c r="Q593" s="238"/>
      <c r="R593" s="2"/>
      <c r="S593" s="2"/>
      <c r="T593" s="2"/>
      <c r="U593" s="2"/>
      <c r="V593" s="2"/>
      <c r="W593" s="2"/>
      <c r="X593" s="2"/>
      <c r="Y593" s="2"/>
      <c r="Z593" s="2"/>
      <c r="AA593" s="2"/>
      <c r="AB593" s="2"/>
      <c r="AC593" s="2"/>
      <c r="AD593" s="2"/>
      <c r="AE593" s="2"/>
      <c r="AF593" s="2"/>
      <c r="AG593" s="2"/>
    </row>
    <row r="594" customFormat="false" ht="15.75" hidden="false" customHeight="true" outlineLevel="0" collapsed="false">
      <c r="A594" s="2"/>
      <c r="B594" s="2"/>
      <c r="C594" s="70"/>
      <c r="D594" s="70"/>
      <c r="E594" s="70"/>
      <c r="F594" s="70"/>
      <c r="G594" s="158"/>
      <c r="H594" s="70"/>
      <c r="I594" s="70"/>
      <c r="J594" s="70"/>
      <c r="K594" s="70"/>
      <c r="L594" s="158"/>
      <c r="M594" s="2"/>
      <c r="N594" s="2"/>
      <c r="O594" s="238"/>
      <c r="P594" s="2"/>
      <c r="Q594" s="238"/>
      <c r="R594" s="2"/>
      <c r="S594" s="2"/>
      <c r="T594" s="2"/>
      <c r="U594" s="2"/>
      <c r="V594" s="2"/>
      <c r="W594" s="2"/>
      <c r="X594" s="2"/>
      <c r="Y594" s="2"/>
      <c r="Z594" s="2"/>
      <c r="AA594" s="2"/>
      <c r="AB594" s="2"/>
      <c r="AC594" s="2"/>
      <c r="AD594" s="2"/>
      <c r="AE594" s="2"/>
      <c r="AF594" s="2"/>
      <c r="AG594" s="2"/>
    </row>
    <row r="595" customFormat="false" ht="15.75" hidden="false" customHeight="true" outlineLevel="0" collapsed="false">
      <c r="A595" s="2"/>
      <c r="B595" s="2"/>
      <c r="C595" s="70"/>
      <c r="D595" s="70"/>
      <c r="E595" s="70"/>
      <c r="F595" s="70"/>
      <c r="G595" s="158"/>
      <c r="H595" s="70"/>
      <c r="I595" s="70"/>
      <c r="J595" s="70"/>
      <c r="K595" s="70"/>
      <c r="L595" s="158"/>
      <c r="M595" s="2"/>
      <c r="N595" s="2"/>
      <c r="O595" s="238"/>
      <c r="P595" s="2"/>
      <c r="Q595" s="238"/>
      <c r="R595" s="2"/>
      <c r="S595" s="2"/>
      <c r="T595" s="2"/>
      <c r="U595" s="2"/>
      <c r="V595" s="2"/>
      <c r="W595" s="2"/>
      <c r="X595" s="2"/>
      <c r="Y595" s="2"/>
      <c r="Z595" s="2"/>
      <c r="AA595" s="2"/>
      <c r="AB595" s="2"/>
      <c r="AC595" s="2"/>
      <c r="AD595" s="2"/>
      <c r="AE595" s="2"/>
      <c r="AF595" s="2"/>
      <c r="AG595" s="2"/>
    </row>
    <row r="596" customFormat="false" ht="15.75" hidden="false" customHeight="true" outlineLevel="0" collapsed="false">
      <c r="A596" s="2"/>
      <c r="B596" s="2"/>
      <c r="C596" s="70"/>
      <c r="D596" s="70"/>
      <c r="E596" s="70"/>
      <c r="F596" s="70"/>
      <c r="G596" s="158"/>
      <c r="H596" s="70"/>
      <c r="I596" s="70"/>
      <c r="J596" s="70"/>
      <c r="K596" s="70"/>
      <c r="L596" s="158"/>
      <c r="M596" s="2"/>
      <c r="N596" s="2"/>
      <c r="O596" s="238"/>
      <c r="P596" s="2"/>
      <c r="Q596" s="238"/>
      <c r="R596" s="2"/>
      <c r="S596" s="2"/>
      <c r="T596" s="2"/>
      <c r="U596" s="2"/>
      <c r="V596" s="2"/>
      <c r="W596" s="2"/>
      <c r="X596" s="2"/>
      <c r="Y596" s="2"/>
      <c r="Z596" s="2"/>
      <c r="AA596" s="2"/>
      <c r="AB596" s="2"/>
      <c r="AC596" s="2"/>
      <c r="AD596" s="2"/>
      <c r="AE596" s="2"/>
      <c r="AF596" s="2"/>
      <c r="AG596" s="2"/>
    </row>
    <row r="597" customFormat="false" ht="15.75" hidden="false" customHeight="true" outlineLevel="0" collapsed="false">
      <c r="A597" s="2"/>
      <c r="B597" s="2"/>
      <c r="C597" s="70"/>
      <c r="D597" s="70"/>
      <c r="E597" s="70"/>
      <c r="F597" s="70"/>
      <c r="G597" s="158"/>
      <c r="H597" s="70"/>
      <c r="I597" s="70"/>
      <c r="J597" s="70"/>
      <c r="K597" s="70"/>
      <c r="L597" s="158"/>
      <c r="M597" s="2"/>
      <c r="N597" s="2"/>
      <c r="O597" s="238"/>
      <c r="P597" s="2"/>
      <c r="Q597" s="238"/>
      <c r="R597" s="2"/>
      <c r="S597" s="2"/>
      <c r="T597" s="2"/>
      <c r="U597" s="2"/>
      <c r="V597" s="2"/>
      <c r="W597" s="2"/>
      <c r="X597" s="2"/>
      <c r="Y597" s="2"/>
      <c r="Z597" s="2"/>
      <c r="AA597" s="2"/>
      <c r="AB597" s="2"/>
      <c r="AC597" s="2"/>
      <c r="AD597" s="2"/>
      <c r="AE597" s="2"/>
      <c r="AF597" s="2"/>
      <c r="AG597" s="2"/>
    </row>
    <row r="598" customFormat="false" ht="15.75" hidden="false" customHeight="true" outlineLevel="0" collapsed="false">
      <c r="A598" s="2"/>
      <c r="B598" s="2"/>
      <c r="C598" s="70"/>
      <c r="D598" s="70"/>
      <c r="E598" s="70"/>
      <c r="F598" s="70"/>
      <c r="G598" s="158"/>
      <c r="H598" s="70"/>
      <c r="I598" s="70"/>
      <c r="J598" s="70"/>
      <c r="K598" s="70"/>
      <c r="L598" s="158"/>
      <c r="M598" s="2"/>
      <c r="N598" s="2"/>
      <c r="O598" s="238"/>
      <c r="P598" s="2"/>
      <c r="Q598" s="238"/>
      <c r="R598" s="2"/>
      <c r="S598" s="2"/>
      <c r="T598" s="2"/>
      <c r="U598" s="2"/>
      <c r="V598" s="2"/>
      <c r="W598" s="2"/>
      <c r="X598" s="2"/>
      <c r="Y598" s="2"/>
      <c r="Z598" s="2"/>
      <c r="AA598" s="2"/>
      <c r="AB598" s="2"/>
      <c r="AC598" s="2"/>
      <c r="AD598" s="2"/>
      <c r="AE598" s="2"/>
      <c r="AF598" s="2"/>
      <c r="AG598" s="2"/>
    </row>
    <row r="599" customFormat="false" ht="15.75" hidden="false" customHeight="true" outlineLevel="0" collapsed="false">
      <c r="A599" s="2"/>
      <c r="B599" s="2"/>
      <c r="C599" s="70"/>
      <c r="D599" s="70"/>
      <c r="E599" s="70"/>
      <c r="F599" s="70"/>
      <c r="G599" s="158"/>
      <c r="H599" s="70"/>
      <c r="I599" s="70"/>
      <c r="J599" s="70"/>
      <c r="K599" s="70"/>
      <c r="L599" s="158"/>
      <c r="M599" s="2"/>
      <c r="N599" s="2"/>
      <c r="O599" s="238"/>
      <c r="P599" s="2"/>
      <c r="Q599" s="238"/>
      <c r="R599" s="2"/>
      <c r="S599" s="2"/>
      <c r="T599" s="2"/>
      <c r="U599" s="2"/>
      <c r="V599" s="2"/>
      <c r="W599" s="2"/>
      <c r="X599" s="2"/>
      <c r="Y599" s="2"/>
      <c r="Z599" s="2"/>
      <c r="AA599" s="2"/>
      <c r="AB599" s="2"/>
      <c r="AC599" s="2"/>
      <c r="AD599" s="2"/>
      <c r="AE599" s="2"/>
      <c r="AF599" s="2"/>
      <c r="AG599" s="2"/>
    </row>
    <row r="600" customFormat="false" ht="15.75" hidden="false" customHeight="true" outlineLevel="0" collapsed="false">
      <c r="A600" s="2"/>
      <c r="B600" s="2"/>
      <c r="C600" s="70"/>
      <c r="D600" s="70"/>
      <c r="E600" s="70"/>
      <c r="F600" s="70"/>
      <c r="G600" s="158"/>
      <c r="H600" s="70"/>
      <c r="I600" s="70"/>
      <c r="J600" s="70"/>
      <c r="K600" s="70"/>
      <c r="L600" s="158"/>
      <c r="M600" s="2"/>
      <c r="N600" s="2"/>
      <c r="O600" s="238"/>
      <c r="P600" s="2"/>
      <c r="Q600" s="238"/>
      <c r="R600" s="2"/>
      <c r="S600" s="2"/>
      <c r="T600" s="2"/>
      <c r="U600" s="2"/>
      <c r="V600" s="2"/>
      <c r="W600" s="2"/>
      <c r="X600" s="2"/>
      <c r="Y600" s="2"/>
      <c r="Z600" s="2"/>
      <c r="AA600" s="2"/>
      <c r="AB600" s="2"/>
      <c r="AC600" s="2"/>
      <c r="AD600" s="2"/>
      <c r="AE600" s="2"/>
      <c r="AF600" s="2"/>
      <c r="AG600" s="2"/>
    </row>
    <row r="601" customFormat="false" ht="15.75" hidden="false" customHeight="true" outlineLevel="0" collapsed="false">
      <c r="A601" s="2"/>
      <c r="B601" s="2"/>
      <c r="C601" s="70"/>
      <c r="D601" s="70"/>
      <c r="E601" s="70"/>
      <c r="F601" s="70"/>
      <c r="G601" s="158"/>
      <c r="H601" s="70"/>
      <c r="I601" s="70"/>
      <c r="J601" s="70"/>
      <c r="K601" s="70"/>
      <c r="L601" s="158"/>
      <c r="M601" s="2"/>
      <c r="N601" s="2"/>
      <c r="O601" s="238"/>
      <c r="P601" s="2"/>
      <c r="Q601" s="238"/>
      <c r="R601" s="2"/>
      <c r="S601" s="2"/>
      <c r="T601" s="2"/>
      <c r="U601" s="2"/>
      <c r="V601" s="2"/>
      <c r="W601" s="2"/>
      <c r="X601" s="2"/>
      <c r="Y601" s="2"/>
      <c r="Z601" s="2"/>
      <c r="AA601" s="2"/>
      <c r="AB601" s="2"/>
      <c r="AC601" s="2"/>
      <c r="AD601" s="2"/>
      <c r="AE601" s="2"/>
      <c r="AF601" s="2"/>
      <c r="AG601" s="2"/>
    </row>
    <row r="602" customFormat="false" ht="15.75" hidden="false" customHeight="true" outlineLevel="0" collapsed="false">
      <c r="A602" s="2"/>
      <c r="B602" s="2"/>
      <c r="C602" s="70"/>
      <c r="D602" s="70"/>
      <c r="E602" s="70"/>
      <c r="F602" s="70"/>
      <c r="G602" s="158"/>
      <c r="H602" s="70"/>
      <c r="I602" s="70"/>
      <c r="J602" s="70"/>
      <c r="K602" s="70"/>
      <c r="L602" s="158"/>
      <c r="M602" s="2"/>
      <c r="N602" s="2"/>
      <c r="O602" s="238"/>
      <c r="P602" s="2"/>
      <c r="Q602" s="238"/>
      <c r="R602" s="2"/>
      <c r="S602" s="2"/>
      <c r="T602" s="2"/>
      <c r="U602" s="2"/>
      <c r="V602" s="2"/>
      <c r="W602" s="2"/>
      <c r="X602" s="2"/>
      <c r="Y602" s="2"/>
      <c r="Z602" s="2"/>
      <c r="AA602" s="2"/>
      <c r="AB602" s="2"/>
      <c r="AC602" s="2"/>
      <c r="AD602" s="2"/>
      <c r="AE602" s="2"/>
      <c r="AF602" s="2"/>
      <c r="AG602" s="2"/>
    </row>
    <row r="603" customFormat="false" ht="15.75" hidden="false" customHeight="true" outlineLevel="0" collapsed="false">
      <c r="A603" s="2"/>
      <c r="B603" s="2"/>
      <c r="C603" s="70"/>
      <c r="D603" s="70"/>
      <c r="E603" s="70"/>
      <c r="F603" s="70"/>
      <c r="G603" s="158"/>
      <c r="H603" s="70"/>
      <c r="I603" s="70"/>
      <c r="J603" s="70"/>
      <c r="K603" s="70"/>
      <c r="L603" s="158"/>
      <c r="M603" s="2"/>
      <c r="N603" s="2"/>
      <c r="O603" s="238"/>
      <c r="P603" s="2"/>
      <c r="Q603" s="238"/>
      <c r="R603" s="2"/>
      <c r="S603" s="2"/>
      <c r="T603" s="2"/>
      <c r="U603" s="2"/>
      <c r="V603" s="2"/>
      <c r="W603" s="2"/>
      <c r="X603" s="2"/>
      <c r="Y603" s="2"/>
      <c r="Z603" s="2"/>
      <c r="AA603" s="2"/>
      <c r="AB603" s="2"/>
      <c r="AC603" s="2"/>
      <c r="AD603" s="2"/>
      <c r="AE603" s="2"/>
      <c r="AF603" s="2"/>
      <c r="AG603" s="2"/>
    </row>
    <row r="604" customFormat="false" ht="15.75" hidden="false" customHeight="true" outlineLevel="0" collapsed="false">
      <c r="A604" s="2"/>
      <c r="B604" s="2"/>
      <c r="C604" s="70"/>
      <c r="D604" s="70"/>
      <c r="E604" s="70"/>
      <c r="F604" s="70"/>
      <c r="G604" s="158"/>
      <c r="H604" s="70"/>
      <c r="I604" s="70"/>
      <c r="J604" s="70"/>
      <c r="K604" s="70"/>
      <c r="L604" s="158"/>
      <c r="M604" s="2"/>
      <c r="N604" s="2"/>
      <c r="O604" s="238"/>
      <c r="P604" s="2"/>
      <c r="Q604" s="238"/>
      <c r="R604" s="2"/>
      <c r="S604" s="2"/>
      <c r="T604" s="2"/>
      <c r="U604" s="2"/>
      <c r="V604" s="2"/>
      <c r="W604" s="2"/>
      <c r="X604" s="2"/>
      <c r="Y604" s="2"/>
      <c r="Z604" s="2"/>
      <c r="AA604" s="2"/>
      <c r="AB604" s="2"/>
      <c r="AC604" s="2"/>
      <c r="AD604" s="2"/>
      <c r="AE604" s="2"/>
      <c r="AF604" s="2"/>
      <c r="AG604" s="2"/>
    </row>
    <row r="605" customFormat="false" ht="15.75" hidden="false" customHeight="true" outlineLevel="0" collapsed="false">
      <c r="A605" s="2"/>
      <c r="B605" s="2"/>
      <c r="C605" s="70"/>
      <c r="D605" s="70"/>
      <c r="E605" s="70"/>
      <c r="F605" s="70"/>
      <c r="G605" s="158"/>
      <c r="H605" s="70"/>
      <c r="I605" s="70"/>
      <c r="J605" s="70"/>
      <c r="K605" s="70"/>
      <c r="L605" s="158"/>
      <c r="M605" s="2"/>
      <c r="N605" s="2"/>
      <c r="O605" s="238"/>
      <c r="P605" s="2"/>
      <c r="Q605" s="238"/>
      <c r="R605" s="2"/>
      <c r="S605" s="2"/>
      <c r="T605" s="2"/>
      <c r="U605" s="2"/>
      <c r="V605" s="2"/>
      <c r="W605" s="2"/>
      <c r="X605" s="2"/>
      <c r="Y605" s="2"/>
      <c r="Z605" s="2"/>
      <c r="AA605" s="2"/>
      <c r="AB605" s="2"/>
      <c r="AC605" s="2"/>
      <c r="AD605" s="2"/>
      <c r="AE605" s="2"/>
      <c r="AF605" s="2"/>
      <c r="AG605" s="2"/>
    </row>
    <row r="606" customFormat="false" ht="15.75" hidden="false" customHeight="true" outlineLevel="0" collapsed="false">
      <c r="A606" s="2"/>
      <c r="B606" s="2"/>
      <c r="C606" s="70"/>
      <c r="D606" s="70"/>
      <c r="E606" s="70"/>
      <c r="F606" s="70"/>
      <c r="G606" s="158"/>
      <c r="H606" s="70"/>
      <c r="I606" s="70"/>
      <c r="J606" s="70"/>
      <c r="K606" s="70"/>
      <c r="L606" s="158"/>
      <c r="M606" s="2"/>
      <c r="N606" s="2"/>
      <c r="O606" s="238"/>
      <c r="P606" s="2"/>
      <c r="Q606" s="238"/>
      <c r="R606" s="2"/>
      <c r="S606" s="2"/>
      <c r="T606" s="2"/>
      <c r="U606" s="2"/>
      <c r="V606" s="2"/>
      <c r="W606" s="2"/>
      <c r="X606" s="2"/>
      <c r="Y606" s="2"/>
      <c r="Z606" s="2"/>
      <c r="AA606" s="2"/>
      <c r="AB606" s="2"/>
      <c r="AC606" s="2"/>
      <c r="AD606" s="2"/>
      <c r="AE606" s="2"/>
      <c r="AF606" s="2"/>
      <c r="AG606" s="2"/>
    </row>
    <row r="607" customFormat="false" ht="15.75" hidden="false" customHeight="true" outlineLevel="0" collapsed="false">
      <c r="A607" s="2"/>
      <c r="B607" s="2"/>
      <c r="C607" s="70"/>
      <c r="D607" s="70"/>
      <c r="E607" s="70"/>
      <c r="F607" s="70"/>
      <c r="G607" s="158"/>
      <c r="H607" s="70"/>
      <c r="I607" s="70"/>
      <c r="J607" s="70"/>
      <c r="K607" s="70"/>
      <c r="L607" s="158"/>
      <c r="M607" s="2"/>
      <c r="N607" s="2"/>
      <c r="O607" s="238"/>
      <c r="P607" s="2"/>
      <c r="Q607" s="238"/>
      <c r="R607" s="2"/>
      <c r="S607" s="2"/>
      <c r="T607" s="2"/>
      <c r="U607" s="2"/>
      <c r="V607" s="2"/>
      <c r="W607" s="2"/>
      <c r="X607" s="2"/>
      <c r="Y607" s="2"/>
      <c r="Z607" s="2"/>
      <c r="AA607" s="2"/>
      <c r="AB607" s="2"/>
      <c r="AC607" s="2"/>
      <c r="AD607" s="2"/>
      <c r="AE607" s="2"/>
      <c r="AF607" s="2"/>
      <c r="AG607" s="2"/>
    </row>
    <row r="608" customFormat="false" ht="15.75" hidden="false" customHeight="true" outlineLevel="0" collapsed="false">
      <c r="A608" s="2"/>
      <c r="B608" s="2"/>
      <c r="C608" s="70"/>
      <c r="D608" s="70"/>
      <c r="E608" s="70"/>
      <c r="F608" s="70"/>
      <c r="G608" s="158"/>
      <c r="H608" s="70"/>
      <c r="I608" s="70"/>
      <c r="J608" s="70"/>
      <c r="K608" s="70"/>
      <c r="L608" s="158"/>
      <c r="M608" s="2"/>
      <c r="N608" s="2"/>
      <c r="O608" s="238"/>
      <c r="P608" s="2"/>
      <c r="Q608" s="238"/>
      <c r="R608" s="2"/>
      <c r="S608" s="2"/>
      <c r="T608" s="2"/>
      <c r="U608" s="2"/>
      <c r="V608" s="2"/>
      <c r="W608" s="2"/>
      <c r="X608" s="2"/>
      <c r="Y608" s="2"/>
      <c r="Z608" s="2"/>
      <c r="AA608" s="2"/>
      <c r="AB608" s="2"/>
      <c r="AC608" s="2"/>
      <c r="AD608" s="2"/>
      <c r="AE608" s="2"/>
      <c r="AF608" s="2"/>
      <c r="AG608" s="2"/>
    </row>
    <row r="609" customFormat="false" ht="15.75" hidden="false" customHeight="true" outlineLevel="0" collapsed="false">
      <c r="A609" s="2"/>
      <c r="B609" s="2"/>
      <c r="C609" s="70"/>
      <c r="D609" s="70"/>
      <c r="E609" s="70"/>
      <c r="F609" s="70"/>
      <c r="G609" s="158"/>
      <c r="H609" s="70"/>
      <c r="I609" s="70"/>
      <c r="J609" s="70"/>
      <c r="K609" s="70"/>
      <c r="L609" s="158"/>
      <c r="M609" s="2"/>
      <c r="N609" s="2"/>
      <c r="O609" s="238"/>
      <c r="P609" s="2"/>
      <c r="Q609" s="238"/>
      <c r="R609" s="2"/>
      <c r="S609" s="2"/>
      <c r="T609" s="2"/>
      <c r="U609" s="2"/>
      <c r="V609" s="2"/>
      <c r="W609" s="2"/>
      <c r="X609" s="2"/>
      <c r="Y609" s="2"/>
      <c r="Z609" s="2"/>
      <c r="AA609" s="2"/>
      <c r="AB609" s="2"/>
      <c r="AC609" s="2"/>
      <c r="AD609" s="2"/>
      <c r="AE609" s="2"/>
      <c r="AF609" s="2"/>
      <c r="AG609" s="2"/>
    </row>
    <row r="610" customFormat="false" ht="15.75" hidden="false" customHeight="true" outlineLevel="0" collapsed="false">
      <c r="A610" s="2"/>
      <c r="B610" s="2"/>
      <c r="C610" s="70"/>
      <c r="D610" s="70"/>
      <c r="E610" s="70"/>
      <c r="F610" s="70"/>
      <c r="G610" s="158"/>
      <c r="H610" s="70"/>
      <c r="I610" s="70"/>
      <c r="J610" s="70"/>
      <c r="K610" s="70"/>
      <c r="L610" s="158"/>
      <c r="M610" s="2"/>
      <c r="N610" s="2"/>
      <c r="O610" s="238"/>
      <c r="P610" s="2"/>
      <c r="Q610" s="238"/>
      <c r="R610" s="2"/>
      <c r="S610" s="2"/>
      <c r="T610" s="2"/>
      <c r="U610" s="2"/>
      <c r="V610" s="2"/>
      <c r="W610" s="2"/>
      <c r="X610" s="2"/>
      <c r="Y610" s="2"/>
      <c r="Z610" s="2"/>
      <c r="AA610" s="2"/>
      <c r="AB610" s="2"/>
      <c r="AC610" s="2"/>
      <c r="AD610" s="2"/>
      <c r="AE610" s="2"/>
      <c r="AF610" s="2"/>
      <c r="AG610" s="2"/>
    </row>
    <row r="611" customFormat="false" ht="15.75" hidden="false" customHeight="true" outlineLevel="0" collapsed="false">
      <c r="A611" s="2"/>
      <c r="B611" s="2"/>
      <c r="C611" s="70"/>
      <c r="D611" s="70"/>
      <c r="E611" s="70"/>
      <c r="F611" s="70"/>
      <c r="G611" s="158"/>
      <c r="H611" s="70"/>
      <c r="I611" s="70"/>
      <c r="J611" s="70"/>
      <c r="K611" s="70"/>
      <c r="L611" s="158"/>
      <c r="M611" s="2"/>
      <c r="N611" s="2"/>
      <c r="O611" s="238"/>
      <c r="P611" s="2"/>
      <c r="Q611" s="238"/>
      <c r="R611" s="2"/>
      <c r="S611" s="2"/>
      <c r="T611" s="2"/>
      <c r="U611" s="2"/>
      <c r="V611" s="2"/>
      <c r="W611" s="2"/>
      <c r="X611" s="2"/>
      <c r="Y611" s="2"/>
      <c r="Z611" s="2"/>
      <c r="AA611" s="2"/>
      <c r="AB611" s="2"/>
      <c r="AC611" s="2"/>
      <c r="AD611" s="2"/>
      <c r="AE611" s="2"/>
      <c r="AF611" s="2"/>
      <c r="AG611" s="2"/>
    </row>
    <row r="612" customFormat="false" ht="15.75" hidden="false" customHeight="true" outlineLevel="0" collapsed="false">
      <c r="A612" s="2"/>
      <c r="B612" s="2"/>
      <c r="C612" s="70"/>
      <c r="D612" s="70"/>
      <c r="E612" s="70"/>
      <c r="F612" s="70"/>
      <c r="G612" s="158"/>
      <c r="H612" s="70"/>
      <c r="I612" s="70"/>
      <c r="J612" s="70"/>
      <c r="K612" s="70"/>
      <c r="L612" s="158"/>
      <c r="M612" s="2"/>
      <c r="N612" s="2"/>
      <c r="O612" s="238"/>
      <c r="P612" s="2"/>
      <c r="Q612" s="238"/>
      <c r="R612" s="2"/>
      <c r="S612" s="2"/>
      <c r="T612" s="2"/>
      <c r="U612" s="2"/>
      <c r="V612" s="2"/>
      <c r="W612" s="2"/>
      <c r="X612" s="2"/>
      <c r="Y612" s="2"/>
      <c r="Z612" s="2"/>
      <c r="AA612" s="2"/>
      <c r="AB612" s="2"/>
      <c r="AC612" s="2"/>
      <c r="AD612" s="2"/>
      <c r="AE612" s="2"/>
      <c r="AF612" s="2"/>
      <c r="AG612" s="2"/>
    </row>
    <row r="613" customFormat="false" ht="15.75" hidden="false" customHeight="true" outlineLevel="0" collapsed="false">
      <c r="A613" s="2"/>
      <c r="B613" s="2"/>
      <c r="C613" s="70"/>
      <c r="D613" s="70"/>
      <c r="E613" s="70"/>
      <c r="F613" s="70"/>
      <c r="G613" s="158"/>
      <c r="H613" s="70"/>
      <c r="I613" s="70"/>
      <c r="J613" s="70"/>
      <c r="K613" s="70"/>
      <c r="L613" s="158"/>
      <c r="M613" s="2"/>
      <c r="N613" s="2"/>
      <c r="O613" s="238"/>
      <c r="P613" s="2"/>
      <c r="Q613" s="238"/>
      <c r="R613" s="2"/>
      <c r="S613" s="2"/>
      <c r="T613" s="2"/>
      <c r="U613" s="2"/>
      <c r="V613" s="2"/>
      <c r="W613" s="2"/>
      <c r="X613" s="2"/>
      <c r="Y613" s="2"/>
      <c r="Z613" s="2"/>
      <c r="AA613" s="2"/>
      <c r="AB613" s="2"/>
      <c r="AC613" s="2"/>
      <c r="AD613" s="2"/>
      <c r="AE613" s="2"/>
      <c r="AF613" s="2"/>
      <c r="AG613" s="2"/>
    </row>
    <row r="614" customFormat="false" ht="15.75" hidden="false" customHeight="true" outlineLevel="0" collapsed="false">
      <c r="A614" s="2"/>
      <c r="B614" s="2"/>
      <c r="C614" s="70"/>
      <c r="D614" s="70"/>
      <c r="E614" s="70"/>
      <c r="F614" s="70"/>
      <c r="G614" s="158"/>
      <c r="H614" s="70"/>
      <c r="I614" s="70"/>
      <c r="J614" s="70"/>
      <c r="K614" s="70"/>
      <c r="L614" s="158"/>
      <c r="M614" s="2"/>
      <c r="N614" s="2"/>
      <c r="O614" s="238"/>
      <c r="P614" s="2"/>
      <c r="Q614" s="238"/>
      <c r="R614" s="2"/>
      <c r="S614" s="2"/>
      <c r="T614" s="2"/>
      <c r="U614" s="2"/>
      <c r="V614" s="2"/>
      <c r="W614" s="2"/>
      <c r="X614" s="2"/>
      <c r="Y614" s="2"/>
      <c r="Z614" s="2"/>
      <c r="AA614" s="2"/>
      <c r="AB614" s="2"/>
      <c r="AC614" s="2"/>
      <c r="AD614" s="2"/>
      <c r="AE614" s="2"/>
      <c r="AF614" s="2"/>
      <c r="AG614" s="2"/>
    </row>
    <row r="615" customFormat="false" ht="15.75" hidden="false" customHeight="true" outlineLevel="0" collapsed="false">
      <c r="A615" s="2"/>
      <c r="B615" s="2"/>
      <c r="C615" s="70"/>
      <c r="D615" s="70"/>
      <c r="E615" s="70"/>
      <c r="F615" s="70"/>
      <c r="G615" s="158"/>
      <c r="H615" s="70"/>
      <c r="I615" s="70"/>
      <c r="J615" s="70"/>
      <c r="K615" s="70"/>
      <c r="L615" s="158"/>
      <c r="M615" s="2"/>
      <c r="N615" s="2"/>
      <c r="O615" s="238"/>
      <c r="P615" s="2"/>
      <c r="Q615" s="238"/>
      <c r="R615" s="2"/>
      <c r="S615" s="2"/>
      <c r="T615" s="2"/>
      <c r="U615" s="2"/>
      <c r="V615" s="2"/>
      <c r="W615" s="2"/>
      <c r="X615" s="2"/>
      <c r="Y615" s="2"/>
      <c r="Z615" s="2"/>
      <c r="AA615" s="2"/>
      <c r="AB615" s="2"/>
      <c r="AC615" s="2"/>
      <c r="AD615" s="2"/>
      <c r="AE615" s="2"/>
      <c r="AF615" s="2"/>
      <c r="AG615" s="2"/>
    </row>
    <row r="616" customFormat="false" ht="15.75" hidden="false" customHeight="true" outlineLevel="0" collapsed="false">
      <c r="A616" s="2"/>
      <c r="B616" s="2"/>
      <c r="C616" s="70"/>
      <c r="D616" s="70"/>
      <c r="E616" s="70"/>
      <c r="F616" s="70"/>
      <c r="G616" s="158"/>
      <c r="H616" s="70"/>
      <c r="I616" s="70"/>
      <c r="J616" s="70"/>
      <c r="K616" s="70"/>
      <c r="L616" s="158"/>
      <c r="M616" s="2"/>
      <c r="N616" s="2"/>
      <c r="O616" s="238"/>
      <c r="P616" s="2"/>
      <c r="Q616" s="238"/>
      <c r="R616" s="2"/>
      <c r="S616" s="2"/>
      <c r="T616" s="2"/>
      <c r="U616" s="2"/>
      <c r="V616" s="2"/>
      <c r="W616" s="2"/>
      <c r="X616" s="2"/>
      <c r="Y616" s="2"/>
      <c r="Z616" s="2"/>
      <c r="AA616" s="2"/>
      <c r="AB616" s="2"/>
      <c r="AC616" s="2"/>
      <c r="AD616" s="2"/>
      <c r="AE616" s="2"/>
      <c r="AF616" s="2"/>
      <c r="AG616" s="2"/>
    </row>
    <row r="617" customFormat="false" ht="15.75" hidden="false" customHeight="true" outlineLevel="0" collapsed="false">
      <c r="A617" s="2"/>
      <c r="B617" s="2"/>
      <c r="C617" s="70"/>
      <c r="D617" s="70"/>
      <c r="E617" s="70"/>
      <c r="F617" s="70"/>
      <c r="G617" s="158"/>
      <c r="H617" s="70"/>
      <c r="I617" s="70"/>
      <c r="J617" s="70"/>
      <c r="K617" s="70"/>
      <c r="L617" s="158"/>
      <c r="M617" s="2"/>
      <c r="N617" s="2"/>
      <c r="O617" s="238"/>
      <c r="P617" s="2"/>
      <c r="Q617" s="238"/>
      <c r="R617" s="2"/>
      <c r="S617" s="2"/>
      <c r="T617" s="2"/>
      <c r="U617" s="2"/>
      <c r="V617" s="2"/>
      <c r="W617" s="2"/>
      <c r="X617" s="2"/>
      <c r="Y617" s="2"/>
      <c r="Z617" s="2"/>
      <c r="AA617" s="2"/>
      <c r="AB617" s="2"/>
      <c r="AC617" s="2"/>
      <c r="AD617" s="2"/>
      <c r="AE617" s="2"/>
      <c r="AF617" s="2"/>
      <c r="AG617" s="2"/>
    </row>
    <row r="618" customFormat="false" ht="15.75" hidden="false" customHeight="true" outlineLevel="0" collapsed="false">
      <c r="A618" s="2"/>
      <c r="B618" s="2"/>
      <c r="C618" s="70"/>
      <c r="D618" s="70"/>
      <c r="E618" s="70"/>
      <c r="F618" s="70"/>
      <c r="G618" s="158"/>
      <c r="H618" s="70"/>
      <c r="I618" s="70"/>
      <c r="J618" s="70"/>
      <c r="K618" s="70"/>
      <c r="L618" s="158"/>
      <c r="M618" s="2"/>
      <c r="N618" s="2"/>
      <c r="O618" s="238"/>
      <c r="P618" s="2"/>
      <c r="Q618" s="238"/>
      <c r="R618" s="2"/>
      <c r="S618" s="2"/>
      <c r="T618" s="2"/>
      <c r="U618" s="2"/>
      <c r="V618" s="2"/>
      <c r="W618" s="2"/>
      <c r="X618" s="2"/>
      <c r="Y618" s="2"/>
      <c r="Z618" s="2"/>
      <c r="AA618" s="2"/>
      <c r="AB618" s="2"/>
      <c r="AC618" s="2"/>
      <c r="AD618" s="2"/>
      <c r="AE618" s="2"/>
      <c r="AF618" s="2"/>
      <c r="AG618" s="2"/>
    </row>
    <row r="619" customFormat="false" ht="15.75" hidden="false" customHeight="true" outlineLevel="0" collapsed="false">
      <c r="A619" s="2"/>
      <c r="B619" s="2"/>
      <c r="C619" s="70"/>
      <c r="D619" s="70"/>
      <c r="E619" s="70"/>
      <c r="F619" s="70"/>
      <c r="G619" s="158"/>
      <c r="H619" s="70"/>
      <c r="I619" s="70"/>
      <c r="J619" s="70"/>
      <c r="K619" s="70"/>
      <c r="L619" s="158"/>
      <c r="M619" s="2"/>
      <c r="N619" s="2"/>
      <c r="O619" s="238"/>
      <c r="P619" s="2"/>
      <c r="Q619" s="238"/>
      <c r="R619" s="2"/>
      <c r="S619" s="2"/>
      <c r="T619" s="2"/>
      <c r="U619" s="2"/>
      <c r="V619" s="2"/>
      <c r="W619" s="2"/>
      <c r="X619" s="2"/>
      <c r="Y619" s="2"/>
      <c r="Z619" s="2"/>
      <c r="AA619" s="2"/>
      <c r="AB619" s="2"/>
      <c r="AC619" s="2"/>
      <c r="AD619" s="2"/>
      <c r="AE619" s="2"/>
      <c r="AF619" s="2"/>
      <c r="AG619" s="2"/>
    </row>
    <row r="620" customFormat="false" ht="15.75" hidden="false" customHeight="true" outlineLevel="0" collapsed="false">
      <c r="A620" s="2"/>
      <c r="B620" s="2"/>
      <c r="C620" s="70"/>
      <c r="D620" s="70"/>
      <c r="E620" s="70"/>
      <c r="F620" s="70"/>
      <c r="G620" s="158"/>
      <c r="H620" s="70"/>
      <c r="I620" s="70"/>
      <c r="J620" s="70"/>
      <c r="K620" s="70"/>
      <c r="L620" s="158"/>
      <c r="M620" s="2"/>
      <c r="N620" s="2"/>
      <c r="O620" s="238"/>
      <c r="P620" s="2"/>
      <c r="Q620" s="238"/>
      <c r="R620" s="2"/>
      <c r="S620" s="2"/>
      <c r="T620" s="2"/>
      <c r="U620" s="2"/>
      <c r="V620" s="2"/>
      <c r="W620" s="2"/>
      <c r="X620" s="2"/>
      <c r="Y620" s="2"/>
      <c r="Z620" s="2"/>
      <c r="AA620" s="2"/>
      <c r="AB620" s="2"/>
      <c r="AC620" s="2"/>
      <c r="AD620" s="2"/>
      <c r="AE620" s="2"/>
      <c r="AF620" s="2"/>
      <c r="AG620" s="2"/>
    </row>
    <row r="621" customFormat="false" ht="15.75" hidden="false" customHeight="true" outlineLevel="0" collapsed="false">
      <c r="A621" s="2"/>
      <c r="B621" s="2"/>
      <c r="C621" s="70"/>
      <c r="D621" s="70"/>
      <c r="E621" s="70"/>
      <c r="F621" s="70"/>
      <c r="G621" s="158"/>
      <c r="H621" s="70"/>
      <c r="I621" s="70"/>
      <c r="J621" s="70"/>
      <c r="K621" s="70"/>
      <c r="L621" s="158"/>
      <c r="M621" s="2"/>
      <c r="N621" s="2"/>
      <c r="O621" s="238"/>
      <c r="P621" s="2"/>
      <c r="Q621" s="238"/>
      <c r="R621" s="2"/>
      <c r="S621" s="2"/>
      <c r="T621" s="2"/>
      <c r="U621" s="2"/>
      <c r="V621" s="2"/>
      <c r="W621" s="2"/>
      <c r="X621" s="2"/>
      <c r="Y621" s="2"/>
      <c r="Z621" s="2"/>
      <c r="AA621" s="2"/>
      <c r="AB621" s="2"/>
      <c r="AC621" s="2"/>
      <c r="AD621" s="2"/>
      <c r="AE621" s="2"/>
      <c r="AF621" s="2"/>
      <c r="AG621" s="2"/>
    </row>
    <row r="622" customFormat="false" ht="15.75" hidden="false" customHeight="true" outlineLevel="0" collapsed="false">
      <c r="A622" s="2"/>
      <c r="B622" s="2"/>
      <c r="C622" s="70"/>
      <c r="D622" s="70"/>
      <c r="E622" s="70"/>
      <c r="F622" s="70"/>
      <c r="G622" s="158"/>
      <c r="H622" s="70"/>
      <c r="I622" s="70"/>
      <c r="J622" s="70"/>
      <c r="K622" s="70"/>
      <c r="L622" s="158"/>
      <c r="M622" s="2"/>
      <c r="N622" s="2"/>
      <c r="O622" s="238"/>
      <c r="P622" s="2"/>
      <c r="Q622" s="238"/>
      <c r="R622" s="2"/>
      <c r="S622" s="2"/>
      <c r="T622" s="2"/>
      <c r="U622" s="2"/>
      <c r="V622" s="2"/>
      <c r="W622" s="2"/>
      <c r="X622" s="2"/>
      <c r="Y622" s="2"/>
      <c r="Z622" s="2"/>
      <c r="AA622" s="2"/>
      <c r="AB622" s="2"/>
      <c r="AC622" s="2"/>
      <c r="AD622" s="2"/>
      <c r="AE622" s="2"/>
      <c r="AF622" s="2"/>
      <c r="AG622" s="2"/>
    </row>
    <row r="623" customFormat="false" ht="15.75" hidden="false" customHeight="true" outlineLevel="0" collapsed="false">
      <c r="A623" s="2"/>
      <c r="B623" s="2"/>
      <c r="C623" s="70"/>
      <c r="D623" s="70"/>
      <c r="E623" s="70"/>
      <c r="F623" s="70"/>
      <c r="G623" s="158"/>
      <c r="H623" s="70"/>
      <c r="I623" s="70"/>
      <c r="J623" s="70"/>
      <c r="K623" s="70"/>
      <c r="L623" s="158"/>
      <c r="M623" s="2"/>
      <c r="N623" s="2"/>
      <c r="O623" s="238"/>
      <c r="P623" s="2"/>
      <c r="Q623" s="238"/>
      <c r="R623" s="2"/>
      <c r="S623" s="2"/>
      <c r="T623" s="2"/>
      <c r="U623" s="2"/>
      <c r="V623" s="2"/>
      <c r="W623" s="2"/>
      <c r="X623" s="2"/>
      <c r="Y623" s="2"/>
      <c r="Z623" s="2"/>
      <c r="AA623" s="2"/>
      <c r="AB623" s="2"/>
      <c r="AC623" s="2"/>
      <c r="AD623" s="2"/>
      <c r="AE623" s="2"/>
      <c r="AF623" s="2"/>
      <c r="AG623" s="2"/>
    </row>
    <row r="624" customFormat="false" ht="15.75" hidden="false" customHeight="true" outlineLevel="0" collapsed="false">
      <c r="A624" s="2"/>
      <c r="B624" s="2"/>
      <c r="C624" s="70"/>
      <c r="D624" s="70"/>
      <c r="E624" s="70"/>
      <c r="F624" s="70"/>
      <c r="G624" s="158"/>
      <c r="H624" s="70"/>
      <c r="I624" s="70"/>
      <c r="J624" s="70"/>
      <c r="K624" s="70"/>
      <c r="L624" s="158"/>
      <c r="M624" s="2"/>
      <c r="N624" s="2"/>
      <c r="O624" s="238"/>
      <c r="P624" s="2"/>
      <c r="Q624" s="238"/>
      <c r="R624" s="2"/>
      <c r="S624" s="2"/>
      <c r="T624" s="2"/>
      <c r="U624" s="2"/>
      <c r="V624" s="2"/>
      <c r="W624" s="2"/>
      <c r="X624" s="2"/>
      <c r="Y624" s="2"/>
      <c r="Z624" s="2"/>
      <c r="AA624" s="2"/>
      <c r="AB624" s="2"/>
      <c r="AC624" s="2"/>
      <c r="AD624" s="2"/>
      <c r="AE624" s="2"/>
      <c r="AF624" s="2"/>
      <c r="AG624" s="2"/>
    </row>
    <row r="625" customFormat="false" ht="15.75" hidden="false" customHeight="true" outlineLevel="0" collapsed="false">
      <c r="A625" s="2"/>
      <c r="B625" s="2"/>
      <c r="C625" s="70"/>
      <c r="D625" s="70"/>
      <c r="E625" s="70"/>
      <c r="F625" s="70"/>
      <c r="G625" s="158"/>
      <c r="H625" s="70"/>
      <c r="I625" s="70"/>
      <c r="J625" s="70"/>
      <c r="K625" s="70"/>
      <c r="L625" s="158"/>
      <c r="M625" s="2"/>
      <c r="N625" s="2"/>
      <c r="O625" s="238"/>
      <c r="P625" s="2"/>
      <c r="Q625" s="238"/>
      <c r="R625" s="2"/>
      <c r="S625" s="2"/>
      <c r="T625" s="2"/>
      <c r="U625" s="2"/>
      <c r="V625" s="2"/>
      <c r="W625" s="2"/>
      <c r="X625" s="2"/>
      <c r="Y625" s="2"/>
      <c r="Z625" s="2"/>
      <c r="AA625" s="2"/>
      <c r="AB625" s="2"/>
      <c r="AC625" s="2"/>
      <c r="AD625" s="2"/>
      <c r="AE625" s="2"/>
      <c r="AF625" s="2"/>
      <c r="AG625" s="2"/>
    </row>
    <row r="626" customFormat="false" ht="15.75" hidden="false" customHeight="true" outlineLevel="0" collapsed="false">
      <c r="A626" s="2"/>
      <c r="B626" s="2"/>
      <c r="C626" s="70"/>
      <c r="D626" s="70"/>
      <c r="E626" s="70"/>
      <c r="F626" s="70"/>
      <c r="G626" s="158"/>
      <c r="H626" s="70"/>
      <c r="I626" s="70"/>
      <c r="J626" s="70"/>
      <c r="K626" s="70"/>
      <c r="L626" s="158"/>
      <c r="M626" s="2"/>
      <c r="N626" s="2"/>
      <c r="O626" s="238"/>
      <c r="P626" s="2"/>
      <c r="Q626" s="238"/>
      <c r="R626" s="2"/>
      <c r="S626" s="2"/>
      <c r="T626" s="2"/>
      <c r="U626" s="2"/>
      <c r="V626" s="2"/>
      <c r="W626" s="2"/>
      <c r="X626" s="2"/>
      <c r="Y626" s="2"/>
      <c r="Z626" s="2"/>
      <c r="AA626" s="2"/>
      <c r="AB626" s="2"/>
      <c r="AC626" s="2"/>
      <c r="AD626" s="2"/>
      <c r="AE626" s="2"/>
      <c r="AF626" s="2"/>
      <c r="AG626" s="2"/>
    </row>
    <row r="627" customFormat="false" ht="15.75" hidden="false" customHeight="true" outlineLevel="0" collapsed="false">
      <c r="A627" s="2"/>
      <c r="B627" s="2"/>
      <c r="C627" s="70"/>
      <c r="D627" s="70"/>
      <c r="E627" s="70"/>
      <c r="F627" s="70"/>
      <c r="G627" s="158"/>
      <c r="H627" s="70"/>
      <c r="I627" s="70"/>
      <c r="J627" s="70"/>
      <c r="K627" s="70"/>
      <c r="L627" s="158"/>
      <c r="M627" s="2"/>
      <c r="N627" s="2"/>
      <c r="O627" s="238"/>
      <c r="P627" s="2"/>
      <c r="Q627" s="238"/>
      <c r="R627" s="2"/>
      <c r="S627" s="2"/>
      <c r="T627" s="2"/>
      <c r="U627" s="2"/>
      <c r="V627" s="2"/>
      <c r="W627" s="2"/>
      <c r="X627" s="2"/>
      <c r="Y627" s="2"/>
      <c r="Z627" s="2"/>
      <c r="AA627" s="2"/>
      <c r="AB627" s="2"/>
      <c r="AC627" s="2"/>
      <c r="AD627" s="2"/>
      <c r="AE627" s="2"/>
      <c r="AF627" s="2"/>
      <c r="AG627" s="2"/>
    </row>
    <row r="628" customFormat="false" ht="15.75" hidden="false" customHeight="true" outlineLevel="0" collapsed="false">
      <c r="A628" s="2"/>
      <c r="B628" s="2"/>
      <c r="C628" s="70"/>
      <c r="D628" s="70"/>
      <c r="E628" s="70"/>
      <c r="F628" s="70"/>
      <c r="G628" s="158"/>
      <c r="H628" s="70"/>
      <c r="I628" s="70"/>
      <c r="J628" s="70"/>
      <c r="K628" s="70"/>
      <c r="L628" s="158"/>
      <c r="M628" s="2"/>
      <c r="N628" s="2"/>
      <c r="O628" s="238"/>
      <c r="P628" s="2"/>
      <c r="Q628" s="238"/>
      <c r="R628" s="2"/>
      <c r="S628" s="2"/>
      <c r="T628" s="2"/>
      <c r="U628" s="2"/>
      <c r="V628" s="2"/>
      <c r="W628" s="2"/>
      <c r="X628" s="2"/>
      <c r="Y628" s="2"/>
      <c r="Z628" s="2"/>
      <c r="AA628" s="2"/>
      <c r="AB628" s="2"/>
      <c r="AC628" s="2"/>
      <c r="AD628" s="2"/>
      <c r="AE628" s="2"/>
      <c r="AF628" s="2"/>
      <c r="AG628" s="2"/>
    </row>
    <row r="629" customFormat="false" ht="15.75" hidden="false" customHeight="true" outlineLevel="0" collapsed="false">
      <c r="A629" s="2"/>
      <c r="B629" s="2"/>
      <c r="C629" s="70"/>
      <c r="D629" s="70"/>
      <c r="E629" s="70"/>
      <c r="F629" s="70"/>
      <c r="G629" s="158"/>
      <c r="H629" s="70"/>
      <c r="I629" s="70"/>
      <c r="J629" s="70"/>
      <c r="K629" s="70"/>
      <c r="L629" s="158"/>
      <c r="M629" s="2"/>
      <c r="N629" s="2"/>
      <c r="O629" s="238"/>
      <c r="P629" s="2"/>
      <c r="Q629" s="238"/>
      <c r="R629" s="2"/>
      <c r="S629" s="2"/>
      <c r="T629" s="2"/>
      <c r="U629" s="2"/>
      <c r="V629" s="2"/>
      <c r="W629" s="2"/>
      <c r="X629" s="2"/>
      <c r="Y629" s="2"/>
      <c r="Z629" s="2"/>
      <c r="AA629" s="2"/>
      <c r="AB629" s="2"/>
      <c r="AC629" s="2"/>
      <c r="AD629" s="2"/>
      <c r="AE629" s="2"/>
      <c r="AF629" s="2"/>
      <c r="AG629" s="2"/>
    </row>
    <row r="630" customFormat="false" ht="15.75" hidden="false" customHeight="true" outlineLevel="0" collapsed="false">
      <c r="A630" s="2"/>
      <c r="B630" s="2"/>
      <c r="C630" s="70"/>
      <c r="D630" s="70"/>
      <c r="E630" s="70"/>
      <c r="F630" s="70"/>
      <c r="G630" s="158"/>
      <c r="H630" s="70"/>
      <c r="I630" s="70"/>
      <c r="J630" s="70"/>
      <c r="K630" s="70"/>
      <c r="L630" s="158"/>
      <c r="M630" s="2"/>
      <c r="N630" s="2"/>
      <c r="O630" s="238"/>
      <c r="P630" s="2"/>
      <c r="Q630" s="238"/>
      <c r="R630" s="2"/>
      <c r="S630" s="2"/>
      <c r="T630" s="2"/>
      <c r="U630" s="2"/>
      <c r="V630" s="2"/>
      <c r="W630" s="2"/>
      <c r="X630" s="2"/>
      <c r="Y630" s="2"/>
      <c r="Z630" s="2"/>
      <c r="AA630" s="2"/>
      <c r="AB630" s="2"/>
      <c r="AC630" s="2"/>
      <c r="AD630" s="2"/>
      <c r="AE630" s="2"/>
      <c r="AF630" s="2"/>
      <c r="AG630" s="2"/>
    </row>
    <row r="631" customFormat="false" ht="15.75" hidden="false" customHeight="true" outlineLevel="0" collapsed="false">
      <c r="A631" s="2"/>
      <c r="B631" s="2"/>
      <c r="C631" s="70"/>
      <c r="D631" s="70"/>
      <c r="E631" s="70"/>
      <c r="F631" s="70"/>
      <c r="G631" s="158"/>
      <c r="H631" s="70"/>
      <c r="I631" s="70"/>
      <c r="J631" s="70"/>
      <c r="K631" s="70"/>
      <c r="L631" s="158"/>
      <c r="M631" s="2"/>
      <c r="N631" s="2"/>
      <c r="O631" s="238"/>
      <c r="P631" s="2"/>
      <c r="Q631" s="238"/>
      <c r="R631" s="2"/>
      <c r="S631" s="2"/>
      <c r="T631" s="2"/>
      <c r="U631" s="2"/>
      <c r="V631" s="2"/>
      <c r="W631" s="2"/>
      <c r="X631" s="2"/>
      <c r="Y631" s="2"/>
      <c r="Z631" s="2"/>
      <c r="AA631" s="2"/>
      <c r="AB631" s="2"/>
      <c r="AC631" s="2"/>
      <c r="AD631" s="2"/>
      <c r="AE631" s="2"/>
      <c r="AF631" s="2"/>
      <c r="AG631" s="2"/>
    </row>
    <row r="632" customFormat="false" ht="15.75" hidden="false" customHeight="true" outlineLevel="0" collapsed="false">
      <c r="A632" s="2"/>
      <c r="B632" s="2"/>
      <c r="C632" s="70"/>
      <c r="D632" s="70"/>
      <c r="E632" s="70"/>
      <c r="F632" s="70"/>
      <c r="G632" s="158"/>
      <c r="H632" s="70"/>
      <c r="I632" s="70"/>
      <c r="J632" s="70"/>
      <c r="K632" s="70"/>
      <c r="L632" s="158"/>
      <c r="M632" s="2"/>
      <c r="N632" s="2"/>
      <c r="O632" s="238"/>
      <c r="P632" s="2"/>
      <c r="Q632" s="238"/>
      <c r="R632" s="2"/>
      <c r="S632" s="2"/>
      <c r="T632" s="2"/>
      <c r="U632" s="2"/>
      <c r="V632" s="2"/>
      <c r="W632" s="2"/>
      <c r="X632" s="2"/>
      <c r="Y632" s="2"/>
      <c r="Z632" s="2"/>
      <c r="AA632" s="2"/>
      <c r="AB632" s="2"/>
      <c r="AC632" s="2"/>
      <c r="AD632" s="2"/>
      <c r="AE632" s="2"/>
      <c r="AF632" s="2"/>
      <c r="AG632" s="2"/>
    </row>
    <row r="633" customFormat="false" ht="15.75" hidden="false" customHeight="true" outlineLevel="0" collapsed="false">
      <c r="A633" s="2"/>
      <c r="B633" s="2"/>
      <c r="C633" s="70"/>
      <c r="D633" s="70"/>
      <c r="E633" s="70"/>
      <c r="F633" s="70"/>
      <c r="G633" s="158"/>
      <c r="H633" s="70"/>
      <c r="I633" s="70"/>
      <c r="J633" s="70"/>
      <c r="K633" s="70"/>
      <c r="L633" s="158"/>
      <c r="M633" s="2"/>
      <c r="N633" s="2"/>
      <c r="O633" s="238"/>
      <c r="P633" s="2"/>
      <c r="Q633" s="238"/>
      <c r="R633" s="2"/>
      <c r="S633" s="2"/>
      <c r="T633" s="2"/>
      <c r="U633" s="2"/>
      <c r="V633" s="2"/>
      <c r="W633" s="2"/>
      <c r="X633" s="2"/>
      <c r="Y633" s="2"/>
      <c r="Z633" s="2"/>
      <c r="AA633" s="2"/>
      <c r="AB633" s="2"/>
      <c r="AC633" s="2"/>
      <c r="AD633" s="2"/>
      <c r="AE633" s="2"/>
      <c r="AF633" s="2"/>
      <c r="AG633" s="2"/>
    </row>
    <row r="634" customFormat="false" ht="15.75" hidden="false" customHeight="true" outlineLevel="0" collapsed="false">
      <c r="A634" s="2"/>
      <c r="B634" s="2"/>
      <c r="C634" s="70"/>
      <c r="D634" s="70"/>
      <c r="E634" s="70"/>
      <c r="F634" s="70"/>
      <c r="G634" s="158"/>
      <c r="H634" s="70"/>
      <c r="I634" s="70"/>
      <c r="J634" s="70"/>
      <c r="K634" s="70"/>
      <c r="L634" s="158"/>
      <c r="M634" s="2"/>
      <c r="N634" s="2"/>
      <c r="O634" s="238"/>
      <c r="P634" s="2"/>
      <c r="Q634" s="238"/>
      <c r="R634" s="2"/>
      <c r="S634" s="2"/>
      <c r="T634" s="2"/>
      <c r="U634" s="2"/>
      <c r="V634" s="2"/>
      <c r="W634" s="2"/>
      <c r="X634" s="2"/>
      <c r="Y634" s="2"/>
      <c r="Z634" s="2"/>
      <c r="AA634" s="2"/>
      <c r="AB634" s="2"/>
      <c r="AC634" s="2"/>
      <c r="AD634" s="2"/>
      <c r="AE634" s="2"/>
      <c r="AF634" s="2"/>
      <c r="AG634" s="2"/>
    </row>
    <row r="635" customFormat="false" ht="15.75" hidden="false" customHeight="true" outlineLevel="0" collapsed="false">
      <c r="A635" s="2"/>
      <c r="B635" s="2"/>
      <c r="C635" s="70"/>
      <c r="D635" s="70"/>
      <c r="E635" s="70"/>
      <c r="F635" s="70"/>
      <c r="G635" s="158"/>
      <c r="H635" s="70"/>
      <c r="I635" s="70"/>
      <c r="J635" s="70"/>
      <c r="K635" s="70"/>
      <c r="L635" s="158"/>
      <c r="M635" s="2"/>
      <c r="N635" s="2"/>
      <c r="O635" s="238"/>
      <c r="P635" s="2"/>
      <c r="Q635" s="238"/>
      <c r="R635" s="2"/>
      <c r="S635" s="2"/>
      <c r="T635" s="2"/>
      <c r="U635" s="2"/>
      <c r="V635" s="2"/>
      <c r="W635" s="2"/>
      <c r="X635" s="2"/>
      <c r="Y635" s="2"/>
      <c r="Z635" s="2"/>
      <c r="AA635" s="2"/>
      <c r="AB635" s="2"/>
      <c r="AC635" s="2"/>
      <c r="AD635" s="2"/>
      <c r="AE635" s="2"/>
      <c r="AF635" s="2"/>
      <c r="AG635" s="2"/>
    </row>
    <row r="636" customFormat="false" ht="15.75" hidden="false" customHeight="true" outlineLevel="0" collapsed="false">
      <c r="A636" s="2"/>
      <c r="B636" s="2"/>
      <c r="C636" s="70"/>
      <c r="D636" s="70"/>
      <c r="E636" s="70"/>
      <c r="F636" s="70"/>
      <c r="G636" s="158"/>
      <c r="H636" s="70"/>
      <c r="I636" s="70"/>
      <c r="J636" s="70"/>
      <c r="K636" s="70"/>
      <c r="L636" s="158"/>
      <c r="M636" s="2"/>
      <c r="N636" s="2"/>
      <c r="O636" s="238"/>
      <c r="P636" s="2"/>
      <c r="Q636" s="238"/>
      <c r="R636" s="2"/>
      <c r="S636" s="2"/>
      <c r="T636" s="2"/>
      <c r="U636" s="2"/>
      <c r="V636" s="2"/>
      <c r="W636" s="2"/>
      <c r="X636" s="2"/>
      <c r="Y636" s="2"/>
      <c r="Z636" s="2"/>
      <c r="AA636" s="2"/>
      <c r="AB636" s="2"/>
      <c r="AC636" s="2"/>
      <c r="AD636" s="2"/>
      <c r="AE636" s="2"/>
      <c r="AF636" s="2"/>
      <c r="AG636" s="2"/>
    </row>
    <row r="637" customFormat="false" ht="15.75" hidden="false" customHeight="true" outlineLevel="0" collapsed="false">
      <c r="A637" s="2"/>
      <c r="B637" s="2"/>
      <c r="C637" s="70"/>
      <c r="D637" s="70"/>
      <c r="E637" s="70"/>
      <c r="F637" s="70"/>
      <c r="G637" s="158"/>
      <c r="H637" s="70"/>
      <c r="I637" s="70"/>
      <c r="J637" s="70"/>
      <c r="K637" s="70"/>
      <c r="L637" s="158"/>
      <c r="M637" s="2"/>
      <c r="N637" s="2"/>
      <c r="O637" s="238"/>
      <c r="P637" s="2"/>
      <c r="Q637" s="238"/>
      <c r="R637" s="2"/>
      <c r="S637" s="2"/>
      <c r="T637" s="2"/>
      <c r="U637" s="2"/>
      <c r="V637" s="2"/>
      <c r="W637" s="2"/>
      <c r="X637" s="2"/>
      <c r="Y637" s="2"/>
      <c r="Z637" s="2"/>
      <c r="AA637" s="2"/>
      <c r="AB637" s="2"/>
      <c r="AC637" s="2"/>
      <c r="AD637" s="2"/>
      <c r="AE637" s="2"/>
      <c r="AF637" s="2"/>
      <c r="AG637" s="2"/>
    </row>
    <row r="638" customFormat="false" ht="15.75" hidden="false" customHeight="true" outlineLevel="0" collapsed="false">
      <c r="A638" s="2"/>
      <c r="B638" s="2"/>
      <c r="C638" s="70"/>
      <c r="D638" s="70"/>
      <c r="E638" s="70"/>
      <c r="F638" s="70"/>
      <c r="G638" s="158"/>
      <c r="H638" s="70"/>
      <c r="I638" s="70"/>
      <c r="J638" s="70"/>
      <c r="K638" s="70"/>
      <c r="L638" s="158"/>
      <c r="M638" s="2"/>
      <c r="N638" s="2"/>
      <c r="O638" s="238"/>
      <c r="P638" s="2"/>
      <c r="Q638" s="238"/>
      <c r="R638" s="2"/>
      <c r="S638" s="2"/>
      <c r="T638" s="2"/>
      <c r="U638" s="2"/>
      <c r="V638" s="2"/>
      <c r="W638" s="2"/>
      <c r="X638" s="2"/>
      <c r="Y638" s="2"/>
      <c r="Z638" s="2"/>
      <c r="AA638" s="2"/>
      <c r="AB638" s="2"/>
      <c r="AC638" s="2"/>
      <c r="AD638" s="2"/>
      <c r="AE638" s="2"/>
      <c r="AF638" s="2"/>
      <c r="AG638" s="2"/>
    </row>
    <row r="639" customFormat="false" ht="15.75" hidden="false" customHeight="true" outlineLevel="0" collapsed="false">
      <c r="A639" s="2"/>
      <c r="B639" s="2"/>
      <c r="C639" s="70"/>
      <c r="D639" s="70"/>
      <c r="E639" s="70"/>
      <c r="F639" s="70"/>
      <c r="G639" s="158"/>
      <c r="H639" s="70"/>
      <c r="I639" s="70"/>
      <c r="J639" s="70"/>
      <c r="K639" s="70"/>
      <c r="L639" s="158"/>
      <c r="M639" s="2"/>
      <c r="N639" s="2"/>
      <c r="O639" s="238"/>
      <c r="P639" s="2"/>
      <c r="Q639" s="238"/>
      <c r="R639" s="2"/>
      <c r="S639" s="2"/>
      <c r="T639" s="2"/>
      <c r="U639" s="2"/>
      <c r="V639" s="2"/>
      <c r="W639" s="2"/>
      <c r="X639" s="2"/>
      <c r="Y639" s="2"/>
      <c r="Z639" s="2"/>
      <c r="AA639" s="2"/>
      <c r="AB639" s="2"/>
      <c r="AC639" s="2"/>
      <c r="AD639" s="2"/>
      <c r="AE639" s="2"/>
      <c r="AF639" s="2"/>
      <c r="AG639" s="2"/>
    </row>
    <row r="640" customFormat="false" ht="15.75" hidden="false" customHeight="true" outlineLevel="0" collapsed="false">
      <c r="A640" s="2"/>
      <c r="B640" s="2"/>
      <c r="C640" s="70"/>
      <c r="D640" s="70"/>
      <c r="E640" s="70"/>
      <c r="F640" s="70"/>
      <c r="G640" s="158"/>
      <c r="H640" s="70"/>
      <c r="I640" s="70"/>
      <c r="J640" s="70"/>
      <c r="K640" s="70"/>
      <c r="L640" s="158"/>
      <c r="M640" s="2"/>
      <c r="N640" s="2"/>
      <c r="O640" s="238"/>
      <c r="P640" s="2"/>
      <c r="Q640" s="238"/>
      <c r="R640" s="2"/>
      <c r="S640" s="2"/>
      <c r="T640" s="2"/>
      <c r="U640" s="2"/>
      <c r="V640" s="2"/>
      <c r="W640" s="2"/>
      <c r="X640" s="2"/>
      <c r="Y640" s="2"/>
      <c r="Z640" s="2"/>
      <c r="AA640" s="2"/>
      <c r="AB640" s="2"/>
      <c r="AC640" s="2"/>
      <c r="AD640" s="2"/>
      <c r="AE640" s="2"/>
      <c r="AF640" s="2"/>
      <c r="AG640" s="2"/>
    </row>
    <row r="641" customFormat="false" ht="15.75" hidden="false" customHeight="true" outlineLevel="0" collapsed="false">
      <c r="A641" s="2"/>
      <c r="B641" s="2"/>
      <c r="C641" s="70"/>
      <c r="D641" s="70"/>
      <c r="E641" s="70"/>
      <c r="F641" s="70"/>
      <c r="G641" s="158"/>
      <c r="H641" s="70"/>
      <c r="I641" s="70"/>
      <c r="J641" s="70"/>
      <c r="K641" s="70"/>
      <c r="L641" s="158"/>
      <c r="M641" s="2"/>
      <c r="N641" s="2"/>
      <c r="O641" s="238"/>
      <c r="P641" s="2"/>
      <c r="Q641" s="238"/>
      <c r="R641" s="2"/>
      <c r="S641" s="2"/>
      <c r="T641" s="2"/>
      <c r="U641" s="2"/>
      <c r="V641" s="2"/>
      <c r="W641" s="2"/>
      <c r="X641" s="2"/>
      <c r="Y641" s="2"/>
      <c r="Z641" s="2"/>
      <c r="AA641" s="2"/>
      <c r="AB641" s="2"/>
      <c r="AC641" s="2"/>
      <c r="AD641" s="2"/>
      <c r="AE641" s="2"/>
      <c r="AF641" s="2"/>
      <c r="AG641" s="2"/>
    </row>
    <row r="642" customFormat="false" ht="15.75" hidden="false" customHeight="true" outlineLevel="0" collapsed="false">
      <c r="A642" s="2"/>
      <c r="B642" s="2"/>
      <c r="C642" s="70"/>
      <c r="D642" s="70"/>
      <c r="E642" s="70"/>
      <c r="F642" s="70"/>
      <c r="G642" s="158"/>
      <c r="H642" s="70"/>
      <c r="I642" s="70"/>
      <c r="J642" s="70"/>
      <c r="K642" s="70"/>
      <c r="L642" s="158"/>
      <c r="M642" s="2"/>
      <c r="N642" s="2"/>
      <c r="O642" s="238"/>
      <c r="P642" s="2"/>
      <c r="Q642" s="238"/>
      <c r="R642" s="2"/>
      <c r="S642" s="2"/>
      <c r="T642" s="2"/>
      <c r="U642" s="2"/>
      <c r="V642" s="2"/>
      <c r="W642" s="2"/>
      <c r="X642" s="2"/>
      <c r="Y642" s="2"/>
      <c r="Z642" s="2"/>
      <c r="AA642" s="2"/>
      <c r="AB642" s="2"/>
      <c r="AC642" s="2"/>
      <c r="AD642" s="2"/>
      <c r="AE642" s="2"/>
      <c r="AF642" s="2"/>
      <c r="AG642" s="2"/>
    </row>
    <row r="643" customFormat="false" ht="15.75" hidden="false" customHeight="true" outlineLevel="0" collapsed="false">
      <c r="A643" s="2"/>
      <c r="B643" s="2"/>
      <c r="C643" s="70"/>
      <c r="D643" s="70"/>
      <c r="E643" s="70"/>
      <c r="F643" s="70"/>
      <c r="G643" s="158"/>
      <c r="H643" s="70"/>
      <c r="I643" s="70"/>
      <c r="J643" s="70"/>
      <c r="K643" s="70"/>
      <c r="L643" s="158"/>
      <c r="M643" s="2"/>
      <c r="N643" s="2"/>
      <c r="O643" s="238"/>
      <c r="P643" s="2"/>
      <c r="Q643" s="238"/>
      <c r="R643" s="2"/>
      <c r="S643" s="2"/>
      <c r="T643" s="2"/>
      <c r="U643" s="2"/>
      <c r="V643" s="2"/>
      <c r="W643" s="2"/>
      <c r="X643" s="2"/>
      <c r="Y643" s="2"/>
      <c r="Z643" s="2"/>
      <c r="AA643" s="2"/>
      <c r="AB643" s="2"/>
      <c r="AC643" s="2"/>
      <c r="AD643" s="2"/>
      <c r="AE643" s="2"/>
      <c r="AF643" s="2"/>
      <c r="AG643" s="2"/>
    </row>
    <row r="644" customFormat="false" ht="15.75" hidden="false" customHeight="true" outlineLevel="0" collapsed="false">
      <c r="A644" s="2"/>
      <c r="B644" s="2"/>
      <c r="C644" s="70"/>
      <c r="D644" s="70"/>
      <c r="E644" s="70"/>
      <c r="F644" s="70"/>
      <c r="G644" s="158"/>
      <c r="H644" s="70"/>
      <c r="I644" s="70"/>
      <c r="J644" s="70"/>
      <c r="K644" s="70"/>
      <c r="L644" s="158"/>
      <c r="M644" s="2"/>
      <c r="N644" s="2"/>
      <c r="O644" s="238"/>
      <c r="P644" s="2"/>
      <c r="Q644" s="238"/>
      <c r="R644" s="2"/>
      <c r="S644" s="2"/>
      <c r="T644" s="2"/>
      <c r="U644" s="2"/>
      <c r="V644" s="2"/>
      <c r="W644" s="2"/>
      <c r="X644" s="2"/>
      <c r="Y644" s="2"/>
      <c r="Z644" s="2"/>
      <c r="AA644" s="2"/>
      <c r="AB644" s="2"/>
      <c r="AC644" s="2"/>
      <c r="AD644" s="2"/>
      <c r="AE644" s="2"/>
      <c r="AF644" s="2"/>
      <c r="AG644" s="2"/>
    </row>
    <row r="645" customFormat="false" ht="15.75" hidden="false" customHeight="true" outlineLevel="0" collapsed="false">
      <c r="A645" s="2"/>
      <c r="B645" s="2"/>
      <c r="C645" s="70"/>
      <c r="D645" s="70"/>
      <c r="E645" s="70"/>
      <c r="F645" s="70"/>
      <c r="G645" s="158"/>
      <c r="H645" s="70"/>
      <c r="I645" s="70"/>
      <c r="J645" s="70"/>
      <c r="K645" s="70"/>
      <c r="L645" s="158"/>
      <c r="M645" s="2"/>
      <c r="N645" s="2"/>
      <c r="O645" s="238"/>
      <c r="P645" s="2"/>
      <c r="Q645" s="238"/>
      <c r="R645" s="2"/>
      <c r="S645" s="2"/>
      <c r="T645" s="2"/>
      <c r="U645" s="2"/>
      <c r="V645" s="2"/>
      <c r="W645" s="2"/>
      <c r="X645" s="2"/>
      <c r="Y645" s="2"/>
      <c r="Z645" s="2"/>
      <c r="AA645" s="2"/>
      <c r="AB645" s="2"/>
      <c r="AC645" s="2"/>
      <c r="AD645" s="2"/>
      <c r="AE645" s="2"/>
      <c r="AF645" s="2"/>
      <c r="AG645" s="2"/>
    </row>
    <row r="646" customFormat="false" ht="15.75" hidden="false" customHeight="true" outlineLevel="0" collapsed="false">
      <c r="A646" s="2"/>
      <c r="B646" s="2"/>
      <c r="C646" s="70"/>
      <c r="D646" s="70"/>
      <c r="E646" s="70"/>
      <c r="F646" s="70"/>
      <c r="G646" s="158"/>
      <c r="H646" s="70"/>
      <c r="I646" s="70"/>
      <c r="J646" s="70"/>
      <c r="K646" s="70"/>
      <c r="L646" s="158"/>
      <c r="M646" s="2"/>
      <c r="N646" s="2"/>
      <c r="O646" s="238"/>
      <c r="P646" s="2"/>
      <c r="Q646" s="238"/>
      <c r="R646" s="2"/>
      <c r="S646" s="2"/>
      <c r="T646" s="2"/>
      <c r="U646" s="2"/>
      <c r="V646" s="2"/>
      <c r="W646" s="2"/>
      <c r="X646" s="2"/>
      <c r="Y646" s="2"/>
      <c r="Z646" s="2"/>
      <c r="AA646" s="2"/>
      <c r="AB646" s="2"/>
      <c r="AC646" s="2"/>
      <c r="AD646" s="2"/>
      <c r="AE646" s="2"/>
      <c r="AF646" s="2"/>
      <c r="AG646" s="2"/>
    </row>
    <row r="647" customFormat="false" ht="15.75" hidden="false" customHeight="true" outlineLevel="0" collapsed="false">
      <c r="A647" s="2"/>
      <c r="B647" s="2"/>
      <c r="C647" s="70"/>
      <c r="D647" s="70"/>
      <c r="E647" s="70"/>
      <c r="F647" s="70"/>
      <c r="G647" s="158"/>
      <c r="H647" s="70"/>
      <c r="I647" s="70"/>
      <c r="J647" s="70"/>
      <c r="K647" s="70"/>
      <c r="L647" s="158"/>
      <c r="M647" s="2"/>
      <c r="N647" s="2"/>
      <c r="O647" s="238"/>
      <c r="P647" s="2"/>
      <c r="Q647" s="238"/>
      <c r="R647" s="2"/>
      <c r="S647" s="2"/>
      <c r="T647" s="2"/>
      <c r="U647" s="2"/>
      <c r="V647" s="2"/>
      <c r="W647" s="2"/>
      <c r="X647" s="2"/>
      <c r="Y647" s="2"/>
      <c r="Z647" s="2"/>
      <c r="AA647" s="2"/>
      <c r="AB647" s="2"/>
      <c r="AC647" s="2"/>
      <c r="AD647" s="2"/>
      <c r="AE647" s="2"/>
      <c r="AF647" s="2"/>
      <c r="AG647" s="2"/>
    </row>
    <row r="648" customFormat="false" ht="15.75" hidden="false" customHeight="true" outlineLevel="0" collapsed="false">
      <c r="A648" s="2"/>
      <c r="B648" s="2"/>
      <c r="C648" s="70"/>
      <c r="D648" s="70"/>
      <c r="E648" s="70"/>
      <c r="F648" s="70"/>
      <c r="G648" s="158"/>
      <c r="H648" s="70"/>
      <c r="I648" s="70"/>
      <c r="J648" s="70"/>
      <c r="K648" s="70"/>
      <c r="L648" s="158"/>
      <c r="M648" s="2"/>
      <c r="N648" s="2"/>
      <c r="O648" s="238"/>
      <c r="P648" s="2"/>
      <c r="Q648" s="238"/>
      <c r="R648" s="2"/>
      <c r="S648" s="2"/>
      <c r="T648" s="2"/>
      <c r="U648" s="2"/>
      <c r="V648" s="2"/>
      <c r="W648" s="2"/>
      <c r="X648" s="2"/>
      <c r="Y648" s="2"/>
      <c r="Z648" s="2"/>
      <c r="AA648" s="2"/>
      <c r="AB648" s="2"/>
      <c r="AC648" s="2"/>
      <c r="AD648" s="2"/>
      <c r="AE648" s="2"/>
      <c r="AF648" s="2"/>
      <c r="AG648" s="2"/>
    </row>
    <row r="649" customFormat="false" ht="15.75" hidden="false" customHeight="true" outlineLevel="0" collapsed="false">
      <c r="A649" s="2"/>
      <c r="B649" s="2"/>
      <c r="C649" s="70"/>
      <c r="D649" s="70"/>
      <c r="E649" s="70"/>
      <c r="F649" s="70"/>
      <c r="G649" s="158"/>
      <c r="H649" s="70"/>
      <c r="I649" s="70"/>
      <c r="J649" s="70"/>
      <c r="K649" s="70"/>
      <c r="L649" s="158"/>
      <c r="M649" s="2"/>
      <c r="N649" s="2"/>
      <c r="O649" s="238"/>
      <c r="P649" s="2"/>
      <c r="Q649" s="238"/>
      <c r="R649" s="2"/>
      <c r="S649" s="2"/>
      <c r="T649" s="2"/>
      <c r="U649" s="2"/>
      <c r="V649" s="2"/>
      <c r="W649" s="2"/>
      <c r="X649" s="2"/>
      <c r="Y649" s="2"/>
      <c r="Z649" s="2"/>
      <c r="AA649" s="2"/>
      <c r="AB649" s="2"/>
      <c r="AC649" s="2"/>
      <c r="AD649" s="2"/>
      <c r="AE649" s="2"/>
      <c r="AF649" s="2"/>
      <c r="AG649" s="2"/>
    </row>
    <row r="650" customFormat="false" ht="15.75" hidden="false" customHeight="true" outlineLevel="0" collapsed="false">
      <c r="A650" s="2"/>
      <c r="B650" s="2"/>
      <c r="C650" s="70"/>
      <c r="D650" s="70"/>
      <c r="E650" s="70"/>
      <c r="F650" s="70"/>
      <c r="G650" s="158"/>
      <c r="H650" s="70"/>
      <c r="I650" s="70"/>
      <c r="J650" s="70"/>
      <c r="K650" s="70"/>
      <c r="L650" s="158"/>
      <c r="M650" s="2"/>
      <c r="N650" s="2"/>
      <c r="O650" s="238"/>
      <c r="P650" s="2"/>
      <c r="Q650" s="238"/>
      <c r="R650" s="2"/>
      <c r="S650" s="2"/>
      <c r="T650" s="2"/>
      <c r="U650" s="2"/>
      <c r="V650" s="2"/>
      <c r="W650" s="2"/>
      <c r="X650" s="2"/>
      <c r="Y650" s="2"/>
      <c r="Z650" s="2"/>
      <c r="AA650" s="2"/>
      <c r="AB650" s="2"/>
      <c r="AC650" s="2"/>
      <c r="AD650" s="2"/>
      <c r="AE650" s="2"/>
      <c r="AF650" s="2"/>
      <c r="AG650" s="2"/>
    </row>
    <row r="651" customFormat="false" ht="15.75" hidden="false" customHeight="true" outlineLevel="0" collapsed="false">
      <c r="A651" s="2"/>
      <c r="B651" s="2"/>
      <c r="C651" s="70"/>
      <c r="D651" s="70"/>
      <c r="E651" s="70"/>
      <c r="F651" s="70"/>
      <c r="G651" s="158"/>
      <c r="H651" s="70"/>
      <c r="I651" s="70"/>
      <c r="J651" s="70"/>
      <c r="K651" s="70"/>
      <c r="L651" s="158"/>
      <c r="M651" s="2"/>
      <c r="N651" s="2"/>
      <c r="O651" s="238"/>
      <c r="P651" s="2"/>
      <c r="Q651" s="238"/>
      <c r="R651" s="2"/>
      <c r="S651" s="2"/>
      <c r="T651" s="2"/>
      <c r="U651" s="2"/>
      <c r="V651" s="2"/>
      <c r="W651" s="2"/>
      <c r="X651" s="2"/>
      <c r="Y651" s="2"/>
      <c r="Z651" s="2"/>
      <c r="AA651" s="2"/>
      <c r="AB651" s="2"/>
      <c r="AC651" s="2"/>
      <c r="AD651" s="2"/>
      <c r="AE651" s="2"/>
      <c r="AF651" s="2"/>
      <c r="AG651" s="2"/>
    </row>
    <row r="652" customFormat="false" ht="15.75" hidden="false" customHeight="true" outlineLevel="0" collapsed="false">
      <c r="A652" s="2"/>
      <c r="B652" s="2"/>
      <c r="C652" s="70"/>
      <c r="D652" s="70"/>
      <c r="E652" s="70"/>
      <c r="F652" s="70"/>
      <c r="G652" s="158"/>
      <c r="H652" s="70"/>
      <c r="I652" s="70"/>
      <c r="J652" s="70"/>
      <c r="K652" s="70"/>
      <c r="L652" s="158"/>
      <c r="M652" s="2"/>
      <c r="N652" s="2"/>
      <c r="O652" s="238"/>
      <c r="P652" s="2"/>
      <c r="Q652" s="238"/>
      <c r="R652" s="2"/>
      <c r="S652" s="2"/>
      <c r="T652" s="2"/>
      <c r="U652" s="2"/>
      <c r="V652" s="2"/>
      <c r="W652" s="2"/>
      <c r="X652" s="2"/>
      <c r="Y652" s="2"/>
      <c r="Z652" s="2"/>
      <c r="AA652" s="2"/>
      <c r="AB652" s="2"/>
      <c r="AC652" s="2"/>
      <c r="AD652" s="2"/>
      <c r="AE652" s="2"/>
      <c r="AF652" s="2"/>
      <c r="AG652" s="2"/>
    </row>
    <row r="653" customFormat="false" ht="15.75" hidden="false" customHeight="true" outlineLevel="0" collapsed="false">
      <c r="A653" s="2"/>
      <c r="B653" s="2"/>
      <c r="C653" s="70"/>
      <c r="D653" s="70"/>
      <c r="E653" s="70"/>
      <c r="F653" s="70"/>
      <c r="G653" s="158"/>
      <c r="H653" s="70"/>
      <c r="I653" s="70"/>
      <c r="J653" s="70"/>
      <c r="K653" s="70"/>
      <c r="L653" s="158"/>
      <c r="M653" s="2"/>
      <c r="N653" s="2"/>
      <c r="O653" s="238"/>
      <c r="P653" s="2"/>
      <c r="Q653" s="238"/>
      <c r="R653" s="2"/>
      <c r="S653" s="2"/>
      <c r="T653" s="2"/>
      <c r="U653" s="2"/>
      <c r="V653" s="2"/>
      <c r="W653" s="2"/>
      <c r="X653" s="2"/>
      <c r="Y653" s="2"/>
      <c r="Z653" s="2"/>
      <c r="AA653" s="2"/>
      <c r="AB653" s="2"/>
      <c r="AC653" s="2"/>
      <c r="AD653" s="2"/>
      <c r="AE653" s="2"/>
      <c r="AF653" s="2"/>
      <c r="AG653" s="2"/>
    </row>
    <row r="654" customFormat="false" ht="15.75" hidden="false" customHeight="true" outlineLevel="0" collapsed="false">
      <c r="A654" s="2"/>
      <c r="B654" s="2"/>
      <c r="C654" s="70"/>
      <c r="D654" s="70"/>
      <c r="E654" s="70"/>
      <c r="F654" s="70"/>
      <c r="G654" s="158"/>
      <c r="H654" s="70"/>
      <c r="I654" s="70"/>
      <c r="J654" s="70"/>
      <c r="K654" s="70"/>
      <c r="L654" s="158"/>
      <c r="M654" s="2"/>
      <c r="N654" s="2"/>
      <c r="O654" s="238"/>
      <c r="P654" s="2"/>
      <c r="Q654" s="238"/>
      <c r="R654" s="2"/>
      <c r="S654" s="2"/>
      <c r="T654" s="2"/>
      <c r="U654" s="2"/>
      <c r="V654" s="2"/>
      <c r="W654" s="2"/>
      <c r="X654" s="2"/>
      <c r="Y654" s="2"/>
      <c r="Z654" s="2"/>
      <c r="AA654" s="2"/>
      <c r="AB654" s="2"/>
      <c r="AC654" s="2"/>
      <c r="AD654" s="2"/>
      <c r="AE654" s="2"/>
      <c r="AF654" s="2"/>
      <c r="AG654" s="2"/>
    </row>
    <row r="655" customFormat="false" ht="15.75" hidden="false" customHeight="true" outlineLevel="0" collapsed="false">
      <c r="A655" s="2"/>
      <c r="B655" s="2"/>
      <c r="C655" s="70"/>
      <c r="D655" s="70"/>
      <c r="E655" s="70"/>
      <c r="F655" s="70"/>
      <c r="G655" s="158"/>
      <c r="H655" s="70"/>
      <c r="I655" s="70"/>
      <c r="J655" s="70"/>
      <c r="K655" s="70"/>
      <c r="L655" s="158"/>
      <c r="M655" s="2"/>
      <c r="N655" s="2"/>
      <c r="O655" s="238"/>
      <c r="P655" s="2"/>
      <c r="Q655" s="238"/>
      <c r="R655" s="2"/>
      <c r="S655" s="2"/>
      <c r="T655" s="2"/>
      <c r="U655" s="2"/>
      <c r="V655" s="2"/>
      <c r="W655" s="2"/>
      <c r="X655" s="2"/>
      <c r="Y655" s="2"/>
      <c r="Z655" s="2"/>
      <c r="AA655" s="2"/>
      <c r="AB655" s="2"/>
      <c r="AC655" s="2"/>
      <c r="AD655" s="2"/>
      <c r="AE655" s="2"/>
      <c r="AF655" s="2"/>
      <c r="AG655" s="2"/>
    </row>
    <row r="656" customFormat="false" ht="15.75" hidden="false" customHeight="true" outlineLevel="0" collapsed="false">
      <c r="A656" s="2"/>
      <c r="B656" s="2"/>
      <c r="C656" s="70"/>
      <c r="D656" s="70"/>
      <c r="E656" s="70"/>
      <c r="F656" s="70"/>
      <c r="G656" s="158"/>
      <c r="H656" s="70"/>
      <c r="I656" s="70"/>
      <c r="J656" s="70"/>
      <c r="K656" s="70"/>
      <c r="L656" s="158"/>
      <c r="M656" s="2"/>
      <c r="N656" s="2"/>
      <c r="O656" s="238"/>
      <c r="P656" s="2"/>
      <c r="Q656" s="238"/>
      <c r="R656" s="2"/>
      <c r="S656" s="2"/>
      <c r="T656" s="2"/>
      <c r="U656" s="2"/>
      <c r="V656" s="2"/>
      <c r="W656" s="2"/>
      <c r="X656" s="2"/>
      <c r="Y656" s="2"/>
      <c r="Z656" s="2"/>
      <c r="AA656" s="2"/>
      <c r="AB656" s="2"/>
      <c r="AC656" s="2"/>
      <c r="AD656" s="2"/>
      <c r="AE656" s="2"/>
      <c r="AF656" s="2"/>
      <c r="AG656" s="2"/>
    </row>
    <row r="657" customFormat="false" ht="15.75" hidden="false" customHeight="true" outlineLevel="0" collapsed="false">
      <c r="A657" s="2"/>
      <c r="B657" s="2"/>
      <c r="C657" s="70"/>
      <c r="D657" s="70"/>
      <c r="E657" s="70"/>
      <c r="F657" s="70"/>
      <c r="G657" s="158"/>
      <c r="H657" s="70"/>
      <c r="I657" s="70"/>
      <c r="J657" s="70"/>
      <c r="K657" s="70"/>
      <c r="L657" s="158"/>
      <c r="M657" s="2"/>
      <c r="N657" s="2"/>
      <c r="O657" s="238"/>
      <c r="P657" s="2"/>
      <c r="Q657" s="238"/>
      <c r="R657" s="2"/>
      <c r="S657" s="2"/>
      <c r="T657" s="2"/>
      <c r="U657" s="2"/>
      <c r="V657" s="2"/>
      <c r="W657" s="2"/>
      <c r="X657" s="2"/>
      <c r="Y657" s="2"/>
      <c r="Z657" s="2"/>
      <c r="AA657" s="2"/>
      <c r="AB657" s="2"/>
      <c r="AC657" s="2"/>
      <c r="AD657" s="2"/>
      <c r="AE657" s="2"/>
      <c r="AF657" s="2"/>
      <c r="AG657" s="2"/>
    </row>
    <row r="658" customFormat="false" ht="15.75" hidden="false" customHeight="true" outlineLevel="0" collapsed="false">
      <c r="A658" s="2"/>
      <c r="B658" s="2"/>
      <c r="C658" s="70"/>
      <c r="D658" s="70"/>
      <c r="E658" s="70"/>
      <c r="F658" s="70"/>
      <c r="G658" s="158"/>
      <c r="H658" s="70"/>
      <c r="I658" s="70"/>
      <c r="J658" s="70"/>
      <c r="K658" s="70"/>
      <c r="L658" s="158"/>
      <c r="M658" s="2"/>
      <c r="N658" s="2"/>
      <c r="O658" s="238"/>
      <c r="P658" s="2"/>
      <c r="Q658" s="238"/>
      <c r="R658" s="2"/>
      <c r="S658" s="2"/>
      <c r="T658" s="2"/>
      <c r="U658" s="2"/>
      <c r="V658" s="2"/>
      <c r="W658" s="2"/>
      <c r="X658" s="2"/>
      <c r="Y658" s="2"/>
      <c r="Z658" s="2"/>
      <c r="AA658" s="2"/>
      <c r="AB658" s="2"/>
      <c r="AC658" s="2"/>
      <c r="AD658" s="2"/>
      <c r="AE658" s="2"/>
      <c r="AF658" s="2"/>
      <c r="AG658" s="2"/>
    </row>
    <row r="659" customFormat="false" ht="15.75" hidden="false" customHeight="true" outlineLevel="0" collapsed="false">
      <c r="A659" s="2"/>
      <c r="B659" s="2"/>
      <c r="C659" s="70"/>
      <c r="D659" s="70"/>
      <c r="E659" s="70"/>
      <c r="F659" s="70"/>
      <c r="G659" s="158"/>
      <c r="H659" s="70"/>
      <c r="I659" s="70"/>
      <c r="J659" s="70"/>
      <c r="K659" s="70"/>
      <c r="L659" s="158"/>
      <c r="M659" s="2"/>
      <c r="N659" s="2"/>
      <c r="O659" s="238"/>
      <c r="P659" s="2"/>
      <c r="Q659" s="238"/>
      <c r="R659" s="2"/>
      <c r="S659" s="2"/>
      <c r="T659" s="2"/>
      <c r="U659" s="2"/>
      <c r="V659" s="2"/>
      <c r="W659" s="2"/>
      <c r="X659" s="2"/>
      <c r="Y659" s="2"/>
      <c r="Z659" s="2"/>
      <c r="AA659" s="2"/>
      <c r="AB659" s="2"/>
      <c r="AC659" s="2"/>
      <c r="AD659" s="2"/>
      <c r="AE659" s="2"/>
      <c r="AF659" s="2"/>
      <c r="AG659" s="2"/>
    </row>
    <row r="660" customFormat="false" ht="15.75" hidden="false" customHeight="true" outlineLevel="0" collapsed="false">
      <c r="A660" s="2"/>
      <c r="B660" s="2"/>
      <c r="C660" s="70"/>
      <c r="D660" s="70"/>
      <c r="E660" s="70"/>
      <c r="F660" s="70"/>
      <c r="G660" s="158"/>
      <c r="H660" s="70"/>
      <c r="I660" s="70"/>
      <c r="J660" s="70"/>
      <c r="K660" s="70"/>
      <c r="L660" s="158"/>
      <c r="M660" s="2"/>
      <c r="N660" s="2"/>
      <c r="O660" s="238"/>
      <c r="P660" s="2"/>
      <c r="Q660" s="238"/>
      <c r="R660" s="2"/>
      <c r="S660" s="2"/>
      <c r="T660" s="2"/>
      <c r="U660" s="2"/>
      <c r="V660" s="2"/>
      <c r="W660" s="2"/>
      <c r="X660" s="2"/>
      <c r="Y660" s="2"/>
      <c r="Z660" s="2"/>
      <c r="AA660" s="2"/>
      <c r="AB660" s="2"/>
      <c r="AC660" s="2"/>
      <c r="AD660" s="2"/>
      <c r="AE660" s="2"/>
      <c r="AF660" s="2"/>
      <c r="AG660" s="2"/>
    </row>
    <row r="661" customFormat="false" ht="15.75" hidden="false" customHeight="true" outlineLevel="0" collapsed="false">
      <c r="A661" s="2"/>
      <c r="B661" s="2"/>
      <c r="C661" s="70"/>
      <c r="D661" s="70"/>
      <c r="E661" s="70"/>
      <c r="F661" s="70"/>
      <c r="G661" s="158"/>
      <c r="H661" s="70"/>
      <c r="I661" s="70"/>
      <c r="J661" s="70"/>
      <c r="K661" s="70"/>
      <c r="L661" s="158"/>
      <c r="M661" s="2"/>
      <c r="N661" s="2"/>
      <c r="O661" s="238"/>
      <c r="P661" s="2"/>
      <c r="Q661" s="238"/>
      <c r="R661" s="2"/>
      <c r="S661" s="2"/>
      <c r="T661" s="2"/>
      <c r="U661" s="2"/>
      <c r="V661" s="2"/>
      <c r="W661" s="2"/>
      <c r="X661" s="2"/>
      <c r="Y661" s="2"/>
      <c r="Z661" s="2"/>
      <c r="AA661" s="2"/>
      <c r="AB661" s="2"/>
      <c r="AC661" s="2"/>
      <c r="AD661" s="2"/>
      <c r="AE661" s="2"/>
      <c r="AF661" s="2"/>
      <c r="AG661" s="2"/>
    </row>
    <row r="662" customFormat="false" ht="15.75" hidden="false" customHeight="true" outlineLevel="0" collapsed="false">
      <c r="A662" s="2"/>
      <c r="B662" s="2"/>
      <c r="C662" s="70"/>
      <c r="D662" s="70"/>
      <c r="E662" s="70"/>
      <c r="F662" s="70"/>
      <c r="G662" s="158"/>
      <c r="H662" s="70"/>
      <c r="I662" s="70"/>
      <c r="J662" s="70"/>
      <c r="K662" s="70"/>
      <c r="L662" s="158"/>
      <c r="M662" s="2"/>
      <c r="N662" s="2"/>
      <c r="O662" s="238"/>
      <c r="P662" s="2"/>
      <c r="Q662" s="238"/>
      <c r="R662" s="2"/>
      <c r="S662" s="2"/>
      <c r="T662" s="2"/>
      <c r="U662" s="2"/>
      <c r="V662" s="2"/>
      <c r="W662" s="2"/>
      <c r="X662" s="2"/>
      <c r="Y662" s="2"/>
      <c r="Z662" s="2"/>
      <c r="AA662" s="2"/>
      <c r="AB662" s="2"/>
      <c r="AC662" s="2"/>
      <c r="AD662" s="2"/>
      <c r="AE662" s="2"/>
      <c r="AF662" s="2"/>
      <c r="AG662" s="2"/>
    </row>
    <row r="663" customFormat="false" ht="15.75" hidden="false" customHeight="true" outlineLevel="0" collapsed="false">
      <c r="A663" s="2"/>
      <c r="B663" s="2"/>
      <c r="C663" s="70"/>
      <c r="D663" s="70"/>
      <c r="E663" s="70"/>
      <c r="F663" s="70"/>
      <c r="G663" s="158"/>
      <c r="H663" s="70"/>
      <c r="I663" s="70"/>
      <c r="J663" s="70"/>
      <c r="K663" s="70"/>
      <c r="L663" s="158"/>
      <c r="M663" s="2"/>
      <c r="N663" s="2"/>
      <c r="O663" s="238"/>
      <c r="P663" s="2"/>
      <c r="Q663" s="238"/>
      <c r="R663" s="2"/>
      <c r="S663" s="2"/>
      <c r="T663" s="2"/>
      <c r="U663" s="2"/>
      <c r="V663" s="2"/>
      <c r="W663" s="2"/>
      <c r="X663" s="2"/>
      <c r="Y663" s="2"/>
      <c r="Z663" s="2"/>
      <c r="AA663" s="2"/>
      <c r="AB663" s="2"/>
      <c r="AC663" s="2"/>
      <c r="AD663" s="2"/>
      <c r="AE663" s="2"/>
      <c r="AF663" s="2"/>
      <c r="AG663" s="2"/>
    </row>
    <row r="664" customFormat="false" ht="15.75" hidden="false" customHeight="true" outlineLevel="0" collapsed="false">
      <c r="A664" s="2"/>
      <c r="B664" s="2"/>
      <c r="C664" s="70"/>
      <c r="D664" s="70"/>
      <c r="E664" s="70"/>
      <c r="F664" s="70"/>
      <c r="G664" s="158"/>
      <c r="H664" s="70"/>
      <c r="I664" s="70"/>
      <c r="J664" s="70"/>
      <c r="K664" s="70"/>
      <c r="L664" s="158"/>
      <c r="M664" s="2"/>
      <c r="N664" s="2"/>
      <c r="O664" s="238"/>
      <c r="P664" s="2"/>
      <c r="Q664" s="238"/>
      <c r="R664" s="2"/>
      <c r="S664" s="2"/>
      <c r="T664" s="2"/>
      <c r="U664" s="2"/>
      <c r="V664" s="2"/>
      <c r="W664" s="2"/>
      <c r="X664" s="2"/>
      <c r="Y664" s="2"/>
      <c r="Z664" s="2"/>
      <c r="AA664" s="2"/>
      <c r="AB664" s="2"/>
      <c r="AC664" s="2"/>
      <c r="AD664" s="2"/>
      <c r="AE664" s="2"/>
      <c r="AF664" s="2"/>
      <c r="AG664" s="2"/>
    </row>
    <row r="665" customFormat="false" ht="15.75" hidden="false" customHeight="true" outlineLevel="0" collapsed="false">
      <c r="A665" s="2"/>
      <c r="B665" s="2"/>
      <c r="C665" s="70"/>
      <c r="D665" s="70"/>
      <c r="E665" s="70"/>
      <c r="F665" s="70"/>
      <c r="G665" s="158"/>
      <c r="H665" s="70"/>
      <c r="I665" s="70"/>
      <c r="J665" s="70"/>
      <c r="K665" s="70"/>
      <c r="L665" s="158"/>
      <c r="M665" s="2"/>
      <c r="N665" s="2"/>
      <c r="O665" s="238"/>
      <c r="P665" s="2"/>
      <c r="Q665" s="238"/>
      <c r="R665" s="2"/>
      <c r="S665" s="2"/>
      <c r="T665" s="2"/>
      <c r="U665" s="2"/>
      <c r="V665" s="2"/>
      <c r="W665" s="2"/>
      <c r="X665" s="2"/>
      <c r="Y665" s="2"/>
      <c r="Z665" s="2"/>
      <c r="AA665" s="2"/>
      <c r="AB665" s="2"/>
      <c r="AC665" s="2"/>
      <c r="AD665" s="2"/>
      <c r="AE665" s="2"/>
      <c r="AF665" s="2"/>
      <c r="AG665" s="2"/>
    </row>
    <row r="666" customFormat="false" ht="15.75" hidden="false" customHeight="true" outlineLevel="0" collapsed="false">
      <c r="A666" s="2"/>
      <c r="B666" s="2"/>
      <c r="C666" s="70"/>
      <c r="D666" s="70"/>
      <c r="E666" s="70"/>
      <c r="F666" s="70"/>
      <c r="G666" s="158"/>
      <c r="H666" s="70"/>
      <c r="I666" s="70"/>
      <c r="J666" s="70"/>
      <c r="K666" s="70"/>
      <c r="L666" s="158"/>
      <c r="M666" s="2"/>
      <c r="N666" s="2"/>
      <c r="O666" s="238"/>
      <c r="P666" s="2"/>
      <c r="Q666" s="238"/>
      <c r="R666" s="2"/>
      <c r="S666" s="2"/>
      <c r="T666" s="2"/>
      <c r="U666" s="2"/>
      <c r="V666" s="2"/>
      <c r="W666" s="2"/>
      <c r="X666" s="2"/>
      <c r="Y666" s="2"/>
      <c r="Z666" s="2"/>
      <c r="AA666" s="2"/>
      <c r="AB666" s="2"/>
      <c r="AC666" s="2"/>
      <c r="AD666" s="2"/>
      <c r="AE666" s="2"/>
      <c r="AF666" s="2"/>
      <c r="AG666" s="2"/>
    </row>
    <row r="667" customFormat="false" ht="15.75" hidden="false" customHeight="true" outlineLevel="0" collapsed="false">
      <c r="A667" s="2"/>
      <c r="B667" s="2"/>
      <c r="C667" s="70"/>
      <c r="D667" s="70"/>
      <c r="E667" s="70"/>
      <c r="F667" s="70"/>
      <c r="G667" s="158"/>
      <c r="H667" s="70"/>
      <c r="I667" s="70"/>
      <c r="J667" s="70"/>
      <c r="K667" s="70"/>
      <c r="L667" s="158"/>
      <c r="M667" s="2"/>
      <c r="N667" s="2"/>
      <c r="O667" s="238"/>
      <c r="P667" s="2"/>
      <c r="Q667" s="238"/>
      <c r="R667" s="2"/>
      <c r="S667" s="2"/>
      <c r="T667" s="2"/>
      <c r="U667" s="2"/>
      <c r="V667" s="2"/>
      <c r="W667" s="2"/>
      <c r="X667" s="2"/>
      <c r="Y667" s="2"/>
      <c r="Z667" s="2"/>
      <c r="AA667" s="2"/>
      <c r="AB667" s="2"/>
      <c r="AC667" s="2"/>
      <c r="AD667" s="2"/>
      <c r="AE667" s="2"/>
      <c r="AF667" s="2"/>
      <c r="AG667" s="2"/>
    </row>
    <row r="668" customFormat="false" ht="15.75" hidden="false" customHeight="true" outlineLevel="0" collapsed="false">
      <c r="A668" s="2"/>
      <c r="B668" s="2"/>
      <c r="C668" s="70"/>
      <c r="D668" s="70"/>
      <c r="E668" s="70"/>
      <c r="F668" s="70"/>
      <c r="G668" s="158"/>
      <c r="H668" s="70"/>
      <c r="I668" s="70"/>
      <c r="J668" s="70"/>
      <c r="K668" s="70"/>
      <c r="L668" s="158"/>
      <c r="M668" s="2"/>
      <c r="N668" s="2"/>
      <c r="O668" s="238"/>
      <c r="P668" s="2"/>
      <c r="Q668" s="238"/>
      <c r="R668" s="2"/>
      <c r="S668" s="2"/>
      <c r="T668" s="2"/>
      <c r="U668" s="2"/>
      <c r="V668" s="2"/>
      <c r="W668" s="2"/>
      <c r="X668" s="2"/>
      <c r="Y668" s="2"/>
      <c r="Z668" s="2"/>
      <c r="AA668" s="2"/>
      <c r="AB668" s="2"/>
      <c r="AC668" s="2"/>
      <c r="AD668" s="2"/>
      <c r="AE668" s="2"/>
      <c r="AF668" s="2"/>
      <c r="AG668" s="2"/>
    </row>
    <row r="669" customFormat="false" ht="15.75" hidden="false" customHeight="true" outlineLevel="0" collapsed="false">
      <c r="A669" s="2"/>
      <c r="B669" s="2"/>
      <c r="C669" s="70"/>
      <c r="D669" s="70"/>
      <c r="E669" s="70"/>
      <c r="F669" s="70"/>
      <c r="G669" s="158"/>
      <c r="H669" s="70"/>
      <c r="I669" s="70"/>
      <c r="J669" s="70"/>
      <c r="K669" s="70"/>
      <c r="L669" s="158"/>
      <c r="M669" s="2"/>
      <c r="N669" s="2"/>
      <c r="O669" s="238"/>
      <c r="P669" s="2"/>
      <c r="Q669" s="238"/>
      <c r="R669" s="2"/>
      <c r="S669" s="2"/>
      <c r="T669" s="2"/>
      <c r="U669" s="2"/>
      <c r="V669" s="2"/>
      <c r="W669" s="2"/>
      <c r="X669" s="2"/>
      <c r="Y669" s="2"/>
      <c r="Z669" s="2"/>
      <c r="AA669" s="2"/>
      <c r="AB669" s="2"/>
      <c r="AC669" s="2"/>
      <c r="AD669" s="2"/>
      <c r="AE669" s="2"/>
      <c r="AF669" s="2"/>
      <c r="AG669" s="2"/>
    </row>
    <row r="670" customFormat="false" ht="15.75" hidden="false" customHeight="true" outlineLevel="0" collapsed="false">
      <c r="A670" s="2"/>
      <c r="B670" s="2"/>
      <c r="C670" s="70"/>
      <c r="D670" s="70"/>
      <c r="E670" s="70"/>
      <c r="F670" s="70"/>
      <c r="G670" s="158"/>
      <c r="H670" s="70"/>
      <c r="I670" s="70"/>
      <c r="J670" s="70"/>
      <c r="K670" s="70"/>
      <c r="L670" s="158"/>
      <c r="M670" s="2"/>
      <c r="N670" s="2"/>
      <c r="O670" s="238"/>
      <c r="P670" s="2"/>
      <c r="Q670" s="238"/>
      <c r="R670" s="2"/>
      <c r="S670" s="2"/>
      <c r="T670" s="2"/>
      <c r="U670" s="2"/>
      <c r="V670" s="2"/>
      <c r="W670" s="2"/>
      <c r="X670" s="2"/>
      <c r="Y670" s="2"/>
      <c r="Z670" s="2"/>
      <c r="AA670" s="2"/>
      <c r="AB670" s="2"/>
      <c r="AC670" s="2"/>
      <c r="AD670" s="2"/>
      <c r="AE670" s="2"/>
      <c r="AF670" s="2"/>
      <c r="AG670" s="2"/>
    </row>
    <row r="671" customFormat="false" ht="15.75" hidden="false" customHeight="true" outlineLevel="0" collapsed="false">
      <c r="A671" s="2"/>
      <c r="B671" s="2"/>
      <c r="C671" s="70"/>
      <c r="D671" s="70"/>
      <c r="E671" s="70"/>
      <c r="F671" s="70"/>
      <c r="G671" s="158"/>
      <c r="H671" s="70"/>
      <c r="I671" s="70"/>
      <c r="J671" s="70"/>
      <c r="K671" s="70"/>
      <c r="L671" s="158"/>
      <c r="M671" s="2"/>
      <c r="N671" s="2"/>
      <c r="O671" s="238"/>
      <c r="P671" s="2"/>
      <c r="Q671" s="238"/>
      <c r="R671" s="2"/>
      <c r="S671" s="2"/>
      <c r="T671" s="2"/>
      <c r="U671" s="2"/>
      <c r="V671" s="2"/>
      <c r="W671" s="2"/>
      <c r="X671" s="2"/>
      <c r="Y671" s="2"/>
      <c r="Z671" s="2"/>
      <c r="AA671" s="2"/>
      <c r="AB671" s="2"/>
      <c r="AC671" s="2"/>
      <c r="AD671" s="2"/>
      <c r="AE671" s="2"/>
      <c r="AF671" s="2"/>
      <c r="AG671" s="2"/>
    </row>
    <row r="672" customFormat="false" ht="15.75" hidden="false" customHeight="true" outlineLevel="0" collapsed="false">
      <c r="A672" s="2"/>
      <c r="B672" s="2"/>
      <c r="C672" s="70"/>
      <c r="D672" s="70"/>
      <c r="E672" s="70"/>
      <c r="F672" s="70"/>
      <c r="G672" s="158"/>
      <c r="H672" s="70"/>
      <c r="I672" s="70"/>
      <c r="J672" s="70"/>
      <c r="K672" s="70"/>
      <c r="L672" s="158"/>
      <c r="M672" s="2"/>
      <c r="N672" s="2"/>
      <c r="O672" s="238"/>
      <c r="P672" s="2"/>
      <c r="Q672" s="238"/>
      <c r="R672" s="2"/>
      <c r="S672" s="2"/>
      <c r="T672" s="2"/>
      <c r="U672" s="2"/>
      <c r="V672" s="2"/>
      <c r="W672" s="2"/>
      <c r="X672" s="2"/>
      <c r="Y672" s="2"/>
      <c r="Z672" s="2"/>
      <c r="AA672" s="2"/>
      <c r="AB672" s="2"/>
      <c r="AC672" s="2"/>
      <c r="AD672" s="2"/>
      <c r="AE672" s="2"/>
      <c r="AF672" s="2"/>
      <c r="AG672" s="2"/>
    </row>
    <row r="673" customFormat="false" ht="15.75" hidden="false" customHeight="true" outlineLevel="0" collapsed="false">
      <c r="A673" s="2"/>
      <c r="B673" s="2"/>
      <c r="C673" s="70"/>
      <c r="D673" s="70"/>
      <c r="E673" s="70"/>
      <c r="F673" s="70"/>
      <c r="G673" s="158"/>
      <c r="H673" s="70"/>
      <c r="I673" s="70"/>
      <c r="J673" s="70"/>
      <c r="K673" s="70"/>
      <c r="L673" s="158"/>
      <c r="M673" s="2"/>
      <c r="N673" s="2"/>
      <c r="O673" s="238"/>
      <c r="P673" s="2"/>
      <c r="Q673" s="238"/>
      <c r="R673" s="2"/>
      <c r="S673" s="2"/>
      <c r="T673" s="2"/>
      <c r="U673" s="2"/>
      <c r="V673" s="2"/>
      <c r="W673" s="2"/>
      <c r="X673" s="2"/>
      <c r="Y673" s="2"/>
      <c r="Z673" s="2"/>
      <c r="AA673" s="2"/>
      <c r="AB673" s="2"/>
      <c r="AC673" s="2"/>
      <c r="AD673" s="2"/>
      <c r="AE673" s="2"/>
      <c r="AF673" s="2"/>
      <c r="AG673" s="2"/>
    </row>
    <row r="674" customFormat="false" ht="15.75" hidden="false" customHeight="true" outlineLevel="0" collapsed="false">
      <c r="A674" s="2"/>
      <c r="B674" s="2"/>
      <c r="C674" s="70"/>
      <c r="D674" s="70"/>
      <c r="E674" s="70"/>
      <c r="F674" s="70"/>
      <c r="G674" s="158"/>
      <c r="H674" s="70"/>
      <c r="I674" s="70"/>
      <c r="J674" s="70"/>
      <c r="K674" s="70"/>
      <c r="L674" s="158"/>
      <c r="M674" s="2"/>
      <c r="N674" s="2"/>
      <c r="O674" s="238"/>
      <c r="P674" s="2"/>
      <c r="Q674" s="238"/>
      <c r="R674" s="2"/>
      <c r="S674" s="2"/>
      <c r="T674" s="2"/>
      <c r="U674" s="2"/>
      <c r="V674" s="2"/>
      <c r="W674" s="2"/>
      <c r="X674" s="2"/>
      <c r="Y674" s="2"/>
      <c r="Z674" s="2"/>
      <c r="AA674" s="2"/>
      <c r="AB674" s="2"/>
      <c r="AC674" s="2"/>
      <c r="AD674" s="2"/>
      <c r="AE674" s="2"/>
      <c r="AF674" s="2"/>
      <c r="AG674" s="2"/>
    </row>
    <row r="675" customFormat="false" ht="15.75" hidden="false" customHeight="true" outlineLevel="0" collapsed="false">
      <c r="A675" s="2"/>
      <c r="B675" s="2"/>
      <c r="C675" s="70"/>
      <c r="D675" s="70"/>
      <c r="E675" s="70"/>
      <c r="F675" s="70"/>
      <c r="G675" s="158"/>
      <c r="H675" s="70"/>
      <c r="I675" s="70"/>
      <c r="J675" s="70"/>
      <c r="K675" s="70"/>
      <c r="L675" s="158"/>
      <c r="M675" s="2"/>
      <c r="N675" s="2"/>
      <c r="O675" s="238"/>
      <c r="P675" s="2"/>
      <c r="Q675" s="238"/>
      <c r="R675" s="2"/>
      <c r="S675" s="2"/>
      <c r="T675" s="2"/>
      <c r="U675" s="2"/>
      <c r="V675" s="2"/>
      <c r="W675" s="2"/>
      <c r="X675" s="2"/>
      <c r="Y675" s="2"/>
      <c r="Z675" s="2"/>
      <c r="AA675" s="2"/>
      <c r="AB675" s="2"/>
      <c r="AC675" s="2"/>
      <c r="AD675" s="2"/>
      <c r="AE675" s="2"/>
      <c r="AF675" s="2"/>
      <c r="AG675" s="2"/>
    </row>
    <row r="676" customFormat="false" ht="15.75" hidden="false" customHeight="true" outlineLevel="0" collapsed="false">
      <c r="A676" s="2"/>
      <c r="B676" s="2"/>
      <c r="C676" s="70"/>
      <c r="D676" s="70"/>
      <c r="E676" s="70"/>
      <c r="F676" s="70"/>
      <c r="G676" s="158"/>
      <c r="H676" s="70"/>
      <c r="I676" s="70"/>
      <c r="J676" s="70"/>
      <c r="K676" s="70"/>
      <c r="L676" s="158"/>
      <c r="M676" s="2"/>
      <c r="N676" s="2"/>
      <c r="O676" s="238"/>
      <c r="P676" s="2"/>
      <c r="Q676" s="238"/>
      <c r="R676" s="2"/>
      <c r="S676" s="2"/>
      <c r="T676" s="2"/>
      <c r="U676" s="2"/>
      <c r="V676" s="2"/>
      <c r="W676" s="2"/>
      <c r="X676" s="2"/>
      <c r="Y676" s="2"/>
      <c r="Z676" s="2"/>
      <c r="AA676" s="2"/>
      <c r="AB676" s="2"/>
      <c r="AC676" s="2"/>
      <c r="AD676" s="2"/>
      <c r="AE676" s="2"/>
      <c r="AF676" s="2"/>
      <c r="AG676" s="2"/>
    </row>
    <row r="677" customFormat="false" ht="15.75" hidden="false" customHeight="true" outlineLevel="0" collapsed="false">
      <c r="A677" s="2"/>
      <c r="B677" s="2"/>
      <c r="C677" s="70"/>
      <c r="D677" s="70"/>
      <c r="E677" s="70"/>
      <c r="F677" s="70"/>
      <c r="G677" s="158"/>
      <c r="H677" s="70"/>
      <c r="I677" s="70"/>
      <c r="J677" s="70"/>
      <c r="K677" s="70"/>
      <c r="L677" s="158"/>
      <c r="M677" s="2"/>
      <c r="N677" s="2"/>
      <c r="O677" s="238"/>
      <c r="P677" s="2"/>
      <c r="Q677" s="238"/>
      <c r="R677" s="2"/>
      <c r="S677" s="2"/>
      <c r="T677" s="2"/>
      <c r="U677" s="2"/>
      <c r="V677" s="2"/>
      <c r="W677" s="2"/>
      <c r="X677" s="2"/>
      <c r="Y677" s="2"/>
      <c r="Z677" s="2"/>
      <c r="AA677" s="2"/>
      <c r="AB677" s="2"/>
      <c r="AC677" s="2"/>
      <c r="AD677" s="2"/>
      <c r="AE677" s="2"/>
      <c r="AF677" s="2"/>
      <c r="AG677" s="2"/>
    </row>
    <row r="678" customFormat="false" ht="15.75" hidden="false" customHeight="true" outlineLevel="0" collapsed="false">
      <c r="A678" s="2"/>
      <c r="B678" s="2"/>
      <c r="C678" s="70"/>
      <c r="D678" s="70"/>
      <c r="E678" s="70"/>
      <c r="F678" s="70"/>
      <c r="G678" s="158"/>
      <c r="H678" s="70"/>
      <c r="I678" s="70"/>
      <c r="J678" s="70"/>
      <c r="K678" s="70"/>
      <c r="L678" s="158"/>
      <c r="M678" s="2"/>
      <c r="N678" s="2"/>
      <c r="O678" s="238"/>
      <c r="P678" s="2"/>
      <c r="Q678" s="238"/>
      <c r="R678" s="2"/>
      <c r="S678" s="2"/>
      <c r="T678" s="2"/>
      <c r="U678" s="2"/>
      <c r="V678" s="2"/>
      <c r="W678" s="2"/>
      <c r="X678" s="2"/>
      <c r="Y678" s="2"/>
      <c r="Z678" s="2"/>
      <c r="AA678" s="2"/>
      <c r="AB678" s="2"/>
      <c r="AC678" s="2"/>
      <c r="AD678" s="2"/>
      <c r="AE678" s="2"/>
      <c r="AF678" s="2"/>
      <c r="AG678" s="2"/>
    </row>
    <row r="679" customFormat="false" ht="15.75" hidden="false" customHeight="true" outlineLevel="0" collapsed="false">
      <c r="A679" s="2"/>
      <c r="B679" s="2"/>
      <c r="C679" s="70"/>
      <c r="D679" s="70"/>
      <c r="E679" s="70"/>
      <c r="F679" s="70"/>
      <c r="G679" s="158"/>
      <c r="H679" s="70"/>
      <c r="I679" s="70"/>
      <c r="J679" s="70"/>
      <c r="K679" s="70"/>
      <c r="L679" s="158"/>
      <c r="M679" s="2"/>
      <c r="N679" s="2"/>
      <c r="O679" s="238"/>
      <c r="P679" s="2"/>
      <c r="Q679" s="238"/>
      <c r="R679" s="2"/>
      <c r="S679" s="2"/>
      <c r="T679" s="2"/>
      <c r="U679" s="2"/>
      <c r="V679" s="2"/>
      <c r="W679" s="2"/>
      <c r="X679" s="2"/>
      <c r="Y679" s="2"/>
      <c r="Z679" s="2"/>
      <c r="AA679" s="2"/>
      <c r="AB679" s="2"/>
      <c r="AC679" s="2"/>
      <c r="AD679" s="2"/>
      <c r="AE679" s="2"/>
      <c r="AF679" s="2"/>
      <c r="AG679" s="2"/>
    </row>
    <row r="680" customFormat="false" ht="15.75" hidden="false" customHeight="true" outlineLevel="0" collapsed="false">
      <c r="A680" s="2"/>
      <c r="B680" s="2"/>
      <c r="C680" s="70"/>
      <c r="D680" s="70"/>
      <c r="E680" s="70"/>
      <c r="F680" s="70"/>
      <c r="G680" s="158"/>
      <c r="H680" s="70"/>
      <c r="I680" s="70"/>
      <c r="J680" s="70"/>
      <c r="K680" s="70"/>
      <c r="L680" s="158"/>
      <c r="M680" s="2"/>
      <c r="N680" s="2"/>
      <c r="O680" s="238"/>
      <c r="P680" s="2"/>
      <c r="Q680" s="238"/>
      <c r="R680" s="2"/>
      <c r="S680" s="2"/>
      <c r="T680" s="2"/>
      <c r="U680" s="2"/>
      <c r="V680" s="2"/>
      <c r="W680" s="2"/>
      <c r="X680" s="2"/>
      <c r="Y680" s="2"/>
      <c r="Z680" s="2"/>
      <c r="AA680" s="2"/>
      <c r="AB680" s="2"/>
      <c r="AC680" s="2"/>
      <c r="AD680" s="2"/>
      <c r="AE680" s="2"/>
      <c r="AF680" s="2"/>
      <c r="AG680" s="2"/>
    </row>
    <row r="681" customFormat="false" ht="15.75" hidden="false" customHeight="true" outlineLevel="0" collapsed="false">
      <c r="A681" s="2"/>
      <c r="B681" s="2"/>
      <c r="C681" s="70"/>
      <c r="D681" s="70"/>
      <c r="E681" s="70"/>
      <c r="F681" s="70"/>
      <c r="G681" s="158"/>
      <c r="H681" s="70"/>
      <c r="I681" s="70"/>
      <c r="J681" s="70"/>
      <c r="K681" s="70"/>
      <c r="L681" s="158"/>
      <c r="M681" s="2"/>
      <c r="N681" s="2"/>
      <c r="O681" s="238"/>
      <c r="P681" s="2"/>
      <c r="Q681" s="238"/>
      <c r="R681" s="2"/>
      <c r="S681" s="2"/>
      <c r="T681" s="2"/>
      <c r="U681" s="2"/>
      <c r="V681" s="2"/>
      <c r="W681" s="2"/>
      <c r="X681" s="2"/>
      <c r="Y681" s="2"/>
      <c r="Z681" s="2"/>
      <c r="AA681" s="2"/>
      <c r="AB681" s="2"/>
      <c r="AC681" s="2"/>
      <c r="AD681" s="2"/>
      <c r="AE681" s="2"/>
      <c r="AF681" s="2"/>
      <c r="AG681" s="2"/>
    </row>
    <row r="682" customFormat="false" ht="15.75" hidden="false" customHeight="true" outlineLevel="0" collapsed="false">
      <c r="A682" s="2"/>
      <c r="B682" s="2"/>
      <c r="C682" s="70"/>
      <c r="D682" s="70"/>
      <c r="E682" s="70"/>
      <c r="F682" s="70"/>
      <c r="G682" s="158"/>
      <c r="H682" s="70"/>
      <c r="I682" s="70"/>
      <c r="J682" s="70"/>
      <c r="K682" s="70"/>
      <c r="L682" s="158"/>
      <c r="M682" s="2"/>
      <c r="N682" s="2"/>
      <c r="O682" s="238"/>
      <c r="P682" s="2"/>
      <c r="Q682" s="238"/>
      <c r="R682" s="2"/>
      <c r="S682" s="2"/>
      <c r="T682" s="2"/>
      <c r="U682" s="2"/>
      <c r="V682" s="2"/>
      <c r="W682" s="2"/>
      <c r="X682" s="2"/>
      <c r="Y682" s="2"/>
      <c r="Z682" s="2"/>
      <c r="AA682" s="2"/>
      <c r="AB682" s="2"/>
      <c r="AC682" s="2"/>
      <c r="AD682" s="2"/>
      <c r="AE682" s="2"/>
      <c r="AF682" s="2"/>
      <c r="AG682" s="2"/>
    </row>
    <row r="683" customFormat="false" ht="15.75" hidden="false" customHeight="true" outlineLevel="0" collapsed="false">
      <c r="A683" s="2"/>
      <c r="B683" s="2"/>
      <c r="C683" s="70"/>
      <c r="D683" s="70"/>
      <c r="E683" s="70"/>
      <c r="F683" s="70"/>
      <c r="G683" s="158"/>
      <c r="H683" s="70"/>
      <c r="I683" s="70"/>
      <c r="J683" s="70"/>
      <c r="K683" s="70"/>
      <c r="L683" s="158"/>
      <c r="M683" s="2"/>
      <c r="N683" s="2"/>
      <c r="O683" s="238"/>
      <c r="P683" s="2"/>
      <c r="Q683" s="238"/>
      <c r="R683" s="2"/>
      <c r="S683" s="2"/>
      <c r="T683" s="2"/>
      <c r="U683" s="2"/>
      <c r="V683" s="2"/>
      <c r="W683" s="2"/>
      <c r="X683" s="2"/>
      <c r="Y683" s="2"/>
      <c r="Z683" s="2"/>
      <c r="AA683" s="2"/>
      <c r="AB683" s="2"/>
      <c r="AC683" s="2"/>
      <c r="AD683" s="2"/>
      <c r="AE683" s="2"/>
      <c r="AF683" s="2"/>
      <c r="AG683" s="2"/>
    </row>
    <row r="684" customFormat="false" ht="15.75" hidden="false" customHeight="true" outlineLevel="0" collapsed="false">
      <c r="A684" s="2"/>
      <c r="B684" s="2"/>
      <c r="C684" s="70"/>
      <c r="D684" s="70"/>
      <c r="E684" s="70"/>
      <c r="F684" s="70"/>
      <c r="G684" s="158"/>
      <c r="H684" s="70"/>
      <c r="I684" s="70"/>
      <c r="J684" s="70"/>
      <c r="K684" s="70"/>
      <c r="L684" s="158"/>
      <c r="M684" s="2"/>
      <c r="N684" s="2"/>
      <c r="O684" s="238"/>
      <c r="P684" s="2"/>
      <c r="Q684" s="238"/>
      <c r="R684" s="2"/>
      <c r="S684" s="2"/>
      <c r="T684" s="2"/>
      <c r="U684" s="2"/>
      <c r="V684" s="2"/>
      <c r="W684" s="2"/>
      <c r="X684" s="2"/>
      <c r="Y684" s="2"/>
      <c r="Z684" s="2"/>
      <c r="AA684" s="2"/>
      <c r="AB684" s="2"/>
      <c r="AC684" s="2"/>
      <c r="AD684" s="2"/>
      <c r="AE684" s="2"/>
      <c r="AF684" s="2"/>
      <c r="AG684" s="2"/>
    </row>
    <row r="685" customFormat="false" ht="15.75" hidden="false" customHeight="true" outlineLevel="0" collapsed="false">
      <c r="A685" s="2"/>
      <c r="B685" s="2"/>
      <c r="C685" s="70"/>
      <c r="D685" s="70"/>
      <c r="E685" s="70"/>
      <c r="F685" s="70"/>
      <c r="G685" s="158"/>
      <c r="H685" s="70"/>
      <c r="I685" s="70"/>
      <c r="J685" s="70"/>
      <c r="K685" s="70"/>
      <c r="L685" s="158"/>
      <c r="M685" s="2"/>
      <c r="N685" s="2"/>
      <c r="O685" s="238"/>
      <c r="P685" s="2"/>
      <c r="Q685" s="238"/>
      <c r="R685" s="2"/>
      <c r="S685" s="2"/>
      <c r="T685" s="2"/>
      <c r="U685" s="2"/>
      <c r="V685" s="2"/>
      <c r="W685" s="2"/>
      <c r="X685" s="2"/>
      <c r="Y685" s="2"/>
      <c r="Z685" s="2"/>
      <c r="AA685" s="2"/>
      <c r="AB685" s="2"/>
      <c r="AC685" s="2"/>
      <c r="AD685" s="2"/>
      <c r="AE685" s="2"/>
      <c r="AF685" s="2"/>
      <c r="AG685" s="2"/>
    </row>
    <row r="686" customFormat="false" ht="15.75" hidden="false" customHeight="true" outlineLevel="0" collapsed="false">
      <c r="A686" s="2"/>
      <c r="B686" s="2"/>
      <c r="C686" s="70"/>
      <c r="D686" s="70"/>
      <c r="E686" s="70"/>
      <c r="F686" s="70"/>
      <c r="G686" s="158"/>
      <c r="H686" s="70"/>
      <c r="I686" s="70"/>
      <c r="J686" s="70"/>
      <c r="K686" s="70"/>
      <c r="L686" s="158"/>
      <c r="M686" s="2"/>
      <c r="N686" s="2"/>
      <c r="O686" s="238"/>
      <c r="P686" s="2"/>
      <c r="Q686" s="238"/>
      <c r="R686" s="2"/>
      <c r="S686" s="2"/>
      <c r="T686" s="2"/>
      <c r="U686" s="2"/>
      <c r="V686" s="2"/>
      <c r="W686" s="2"/>
      <c r="X686" s="2"/>
      <c r="Y686" s="2"/>
      <c r="Z686" s="2"/>
      <c r="AA686" s="2"/>
      <c r="AB686" s="2"/>
      <c r="AC686" s="2"/>
      <c r="AD686" s="2"/>
      <c r="AE686" s="2"/>
      <c r="AF686" s="2"/>
      <c r="AG686" s="2"/>
    </row>
    <row r="687" customFormat="false" ht="15.75" hidden="false" customHeight="true" outlineLevel="0" collapsed="false">
      <c r="A687" s="2"/>
      <c r="B687" s="2"/>
      <c r="C687" s="70"/>
      <c r="D687" s="70"/>
      <c r="E687" s="70"/>
      <c r="F687" s="70"/>
      <c r="G687" s="158"/>
      <c r="H687" s="70"/>
      <c r="I687" s="70"/>
      <c r="J687" s="70"/>
      <c r="K687" s="70"/>
      <c r="L687" s="158"/>
      <c r="M687" s="2"/>
      <c r="N687" s="2"/>
      <c r="O687" s="238"/>
      <c r="P687" s="2"/>
      <c r="Q687" s="238"/>
      <c r="R687" s="2"/>
      <c r="S687" s="2"/>
      <c r="T687" s="2"/>
      <c r="U687" s="2"/>
      <c r="V687" s="2"/>
      <c r="W687" s="2"/>
      <c r="X687" s="2"/>
      <c r="Y687" s="2"/>
      <c r="Z687" s="2"/>
      <c r="AA687" s="2"/>
      <c r="AB687" s="2"/>
      <c r="AC687" s="2"/>
      <c r="AD687" s="2"/>
      <c r="AE687" s="2"/>
      <c r="AF687" s="2"/>
      <c r="AG687" s="2"/>
    </row>
    <row r="688" customFormat="false" ht="15.75" hidden="false" customHeight="true" outlineLevel="0" collapsed="false">
      <c r="A688" s="2"/>
      <c r="B688" s="2"/>
      <c r="C688" s="70"/>
      <c r="D688" s="70"/>
      <c r="E688" s="70"/>
      <c r="F688" s="70"/>
      <c r="G688" s="158"/>
      <c r="H688" s="70"/>
      <c r="I688" s="70"/>
      <c r="J688" s="70"/>
      <c r="K688" s="70"/>
      <c r="L688" s="158"/>
      <c r="M688" s="2"/>
      <c r="N688" s="2"/>
      <c r="O688" s="238"/>
      <c r="P688" s="2"/>
      <c r="Q688" s="238"/>
      <c r="R688" s="2"/>
      <c r="S688" s="2"/>
      <c r="T688" s="2"/>
      <c r="U688" s="2"/>
      <c r="V688" s="2"/>
      <c r="W688" s="2"/>
      <c r="X688" s="2"/>
      <c r="Y688" s="2"/>
      <c r="Z688" s="2"/>
      <c r="AA688" s="2"/>
      <c r="AB688" s="2"/>
      <c r="AC688" s="2"/>
      <c r="AD688" s="2"/>
      <c r="AE688" s="2"/>
      <c r="AF688" s="2"/>
      <c r="AG688" s="2"/>
    </row>
    <row r="689" customFormat="false" ht="15.75" hidden="false" customHeight="true" outlineLevel="0" collapsed="false">
      <c r="A689" s="2"/>
      <c r="B689" s="2"/>
      <c r="C689" s="70"/>
      <c r="D689" s="70"/>
      <c r="E689" s="70"/>
      <c r="F689" s="70"/>
      <c r="G689" s="158"/>
      <c r="H689" s="70"/>
      <c r="I689" s="70"/>
      <c r="J689" s="70"/>
      <c r="K689" s="70"/>
      <c r="L689" s="158"/>
      <c r="M689" s="2"/>
      <c r="N689" s="2"/>
      <c r="O689" s="238"/>
      <c r="P689" s="2"/>
      <c r="Q689" s="238"/>
      <c r="R689" s="2"/>
      <c r="S689" s="2"/>
      <c r="T689" s="2"/>
      <c r="U689" s="2"/>
      <c r="V689" s="2"/>
      <c r="W689" s="2"/>
      <c r="X689" s="2"/>
      <c r="Y689" s="2"/>
      <c r="Z689" s="2"/>
      <c r="AA689" s="2"/>
      <c r="AB689" s="2"/>
      <c r="AC689" s="2"/>
      <c r="AD689" s="2"/>
      <c r="AE689" s="2"/>
      <c r="AF689" s="2"/>
      <c r="AG689" s="2"/>
    </row>
    <row r="690" customFormat="false" ht="15.75" hidden="false" customHeight="true" outlineLevel="0" collapsed="false">
      <c r="A690" s="2"/>
      <c r="B690" s="2"/>
      <c r="C690" s="70"/>
      <c r="D690" s="70"/>
      <c r="E690" s="70"/>
      <c r="F690" s="70"/>
      <c r="G690" s="158"/>
      <c r="H690" s="70"/>
      <c r="I690" s="70"/>
      <c r="J690" s="70"/>
      <c r="K690" s="70"/>
      <c r="L690" s="158"/>
      <c r="M690" s="2"/>
      <c r="N690" s="2"/>
      <c r="O690" s="238"/>
      <c r="P690" s="2"/>
      <c r="Q690" s="238"/>
      <c r="R690" s="2"/>
      <c r="S690" s="2"/>
      <c r="T690" s="2"/>
      <c r="U690" s="2"/>
      <c r="V690" s="2"/>
      <c r="W690" s="2"/>
      <c r="X690" s="2"/>
      <c r="Y690" s="2"/>
      <c r="Z690" s="2"/>
      <c r="AA690" s="2"/>
      <c r="AB690" s="2"/>
      <c r="AC690" s="2"/>
      <c r="AD690" s="2"/>
      <c r="AE690" s="2"/>
      <c r="AF690" s="2"/>
      <c r="AG690" s="2"/>
    </row>
    <row r="691" customFormat="false" ht="15.75" hidden="false" customHeight="true" outlineLevel="0" collapsed="false">
      <c r="A691" s="2"/>
      <c r="B691" s="2"/>
      <c r="C691" s="70"/>
      <c r="D691" s="70"/>
      <c r="E691" s="70"/>
      <c r="F691" s="70"/>
      <c r="G691" s="158"/>
      <c r="H691" s="70"/>
      <c r="I691" s="70"/>
      <c r="J691" s="70"/>
      <c r="K691" s="70"/>
      <c r="L691" s="158"/>
      <c r="M691" s="2"/>
      <c r="N691" s="2"/>
      <c r="O691" s="238"/>
      <c r="P691" s="2"/>
      <c r="Q691" s="238"/>
      <c r="R691" s="2"/>
      <c r="S691" s="2"/>
      <c r="T691" s="2"/>
      <c r="U691" s="2"/>
      <c r="V691" s="2"/>
      <c r="W691" s="2"/>
      <c r="X691" s="2"/>
      <c r="Y691" s="2"/>
      <c r="Z691" s="2"/>
      <c r="AA691" s="2"/>
      <c r="AB691" s="2"/>
      <c r="AC691" s="2"/>
      <c r="AD691" s="2"/>
      <c r="AE691" s="2"/>
      <c r="AF691" s="2"/>
      <c r="AG691" s="2"/>
    </row>
    <row r="692" customFormat="false" ht="15.75" hidden="false" customHeight="true" outlineLevel="0" collapsed="false">
      <c r="A692" s="2"/>
      <c r="B692" s="2"/>
      <c r="C692" s="70"/>
      <c r="D692" s="70"/>
      <c r="E692" s="70"/>
      <c r="F692" s="70"/>
      <c r="G692" s="158"/>
      <c r="H692" s="70"/>
      <c r="I692" s="70"/>
      <c r="J692" s="70"/>
      <c r="K692" s="70"/>
      <c r="L692" s="158"/>
      <c r="M692" s="2"/>
      <c r="N692" s="2"/>
      <c r="O692" s="238"/>
      <c r="P692" s="2"/>
      <c r="Q692" s="238"/>
      <c r="R692" s="2"/>
      <c r="S692" s="2"/>
      <c r="T692" s="2"/>
      <c r="U692" s="2"/>
      <c r="V692" s="2"/>
      <c r="W692" s="2"/>
      <c r="X692" s="2"/>
      <c r="Y692" s="2"/>
      <c r="Z692" s="2"/>
      <c r="AA692" s="2"/>
      <c r="AB692" s="2"/>
      <c r="AC692" s="2"/>
      <c r="AD692" s="2"/>
      <c r="AE692" s="2"/>
      <c r="AF692" s="2"/>
      <c r="AG692" s="2"/>
    </row>
    <row r="693" customFormat="false" ht="15.75" hidden="false" customHeight="true" outlineLevel="0" collapsed="false">
      <c r="A693" s="2"/>
      <c r="B693" s="2"/>
      <c r="C693" s="70"/>
      <c r="D693" s="70"/>
      <c r="E693" s="70"/>
      <c r="F693" s="70"/>
      <c r="G693" s="158"/>
      <c r="H693" s="70"/>
      <c r="I693" s="70"/>
      <c r="J693" s="70"/>
      <c r="K693" s="70"/>
      <c r="L693" s="158"/>
      <c r="M693" s="2"/>
      <c r="N693" s="2"/>
      <c r="O693" s="238"/>
      <c r="P693" s="2"/>
      <c r="Q693" s="238"/>
      <c r="R693" s="2"/>
      <c r="S693" s="2"/>
      <c r="T693" s="2"/>
      <c r="U693" s="2"/>
      <c r="V693" s="2"/>
      <c r="W693" s="2"/>
      <c r="X693" s="2"/>
      <c r="Y693" s="2"/>
      <c r="Z693" s="2"/>
      <c r="AA693" s="2"/>
      <c r="AB693" s="2"/>
      <c r="AC693" s="2"/>
      <c r="AD693" s="2"/>
      <c r="AE693" s="2"/>
      <c r="AF693" s="2"/>
      <c r="AG693" s="2"/>
    </row>
    <row r="694" customFormat="false" ht="15.75" hidden="false" customHeight="true" outlineLevel="0" collapsed="false">
      <c r="A694" s="2"/>
      <c r="B694" s="2"/>
      <c r="C694" s="70"/>
      <c r="D694" s="70"/>
      <c r="E694" s="70"/>
      <c r="F694" s="70"/>
      <c r="G694" s="158"/>
      <c r="H694" s="70"/>
      <c r="I694" s="70"/>
      <c r="J694" s="70"/>
      <c r="K694" s="70"/>
      <c r="L694" s="158"/>
      <c r="M694" s="2"/>
      <c r="N694" s="2"/>
      <c r="O694" s="238"/>
      <c r="P694" s="2"/>
      <c r="Q694" s="238"/>
      <c r="R694" s="2"/>
      <c r="S694" s="2"/>
      <c r="T694" s="2"/>
      <c r="U694" s="2"/>
      <c r="V694" s="2"/>
      <c r="W694" s="2"/>
      <c r="X694" s="2"/>
      <c r="Y694" s="2"/>
      <c r="Z694" s="2"/>
      <c r="AA694" s="2"/>
      <c r="AB694" s="2"/>
      <c r="AC694" s="2"/>
      <c r="AD694" s="2"/>
      <c r="AE694" s="2"/>
      <c r="AF694" s="2"/>
      <c r="AG694" s="2"/>
    </row>
    <row r="695" customFormat="false" ht="15.75" hidden="false" customHeight="true" outlineLevel="0" collapsed="false">
      <c r="A695" s="2"/>
      <c r="B695" s="2"/>
      <c r="C695" s="70"/>
      <c r="D695" s="70"/>
      <c r="E695" s="70"/>
      <c r="F695" s="70"/>
      <c r="G695" s="158"/>
      <c r="H695" s="70"/>
      <c r="I695" s="70"/>
      <c r="J695" s="70"/>
      <c r="K695" s="70"/>
      <c r="L695" s="158"/>
      <c r="M695" s="2"/>
      <c r="N695" s="2"/>
      <c r="O695" s="238"/>
      <c r="P695" s="2"/>
      <c r="Q695" s="238"/>
      <c r="R695" s="2"/>
      <c r="S695" s="2"/>
      <c r="T695" s="2"/>
      <c r="U695" s="2"/>
      <c r="V695" s="2"/>
      <c r="W695" s="2"/>
      <c r="X695" s="2"/>
      <c r="Y695" s="2"/>
      <c r="Z695" s="2"/>
      <c r="AA695" s="2"/>
      <c r="AB695" s="2"/>
      <c r="AC695" s="2"/>
      <c r="AD695" s="2"/>
      <c r="AE695" s="2"/>
      <c r="AF695" s="2"/>
      <c r="AG695" s="2"/>
    </row>
    <row r="696" customFormat="false" ht="15.75" hidden="false" customHeight="true" outlineLevel="0" collapsed="false">
      <c r="A696" s="2"/>
      <c r="B696" s="2"/>
      <c r="C696" s="70"/>
      <c r="D696" s="70"/>
      <c r="E696" s="70"/>
      <c r="F696" s="70"/>
      <c r="G696" s="158"/>
      <c r="H696" s="70"/>
      <c r="I696" s="70"/>
      <c r="J696" s="70"/>
      <c r="K696" s="70"/>
      <c r="L696" s="158"/>
      <c r="M696" s="2"/>
      <c r="N696" s="2"/>
      <c r="O696" s="238"/>
      <c r="P696" s="2"/>
      <c r="Q696" s="238"/>
      <c r="R696" s="2"/>
      <c r="S696" s="2"/>
      <c r="T696" s="2"/>
      <c r="U696" s="2"/>
      <c r="V696" s="2"/>
      <c r="W696" s="2"/>
      <c r="X696" s="2"/>
      <c r="Y696" s="2"/>
      <c r="Z696" s="2"/>
      <c r="AA696" s="2"/>
      <c r="AB696" s="2"/>
      <c r="AC696" s="2"/>
      <c r="AD696" s="2"/>
      <c r="AE696" s="2"/>
      <c r="AF696" s="2"/>
      <c r="AG696" s="2"/>
    </row>
    <row r="697" customFormat="false" ht="15.75" hidden="false" customHeight="true" outlineLevel="0" collapsed="false">
      <c r="A697" s="2"/>
      <c r="B697" s="2"/>
      <c r="C697" s="70"/>
      <c r="D697" s="70"/>
      <c r="E697" s="70"/>
      <c r="F697" s="70"/>
      <c r="G697" s="158"/>
      <c r="H697" s="70"/>
      <c r="I697" s="70"/>
      <c r="J697" s="70"/>
      <c r="K697" s="70"/>
      <c r="L697" s="158"/>
      <c r="M697" s="2"/>
      <c r="N697" s="2"/>
      <c r="O697" s="238"/>
      <c r="P697" s="2"/>
      <c r="Q697" s="238"/>
      <c r="R697" s="2"/>
      <c r="S697" s="2"/>
      <c r="T697" s="2"/>
      <c r="U697" s="2"/>
      <c r="V697" s="2"/>
      <c r="W697" s="2"/>
      <c r="X697" s="2"/>
      <c r="Y697" s="2"/>
      <c r="Z697" s="2"/>
      <c r="AA697" s="2"/>
      <c r="AB697" s="2"/>
      <c r="AC697" s="2"/>
      <c r="AD697" s="2"/>
      <c r="AE697" s="2"/>
      <c r="AF697" s="2"/>
      <c r="AG697" s="2"/>
    </row>
    <row r="698" customFormat="false" ht="15.75" hidden="false" customHeight="true" outlineLevel="0" collapsed="false">
      <c r="A698" s="2"/>
      <c r="B698" s="2"/>
      <c r="C698" s="70"/>
      <c r="D698" s="70"/>
      <c r="E698" s="70"/>
      <c r="F698" s="70"/>
      <c r="G698" s="158"/>
      <c r="H698" s="70"/>
      <c r="I698" s="70"/>
      <c r="J698" s="70"/>
      <c r="K698" s="70"/>
      <c r="L698" s="158"/>
      <c r="M698" s="2"/>
      <c r="N698" s="2"/>
      <c r="O698" s="238"/>
      <c r="P698" s="2"/>
      <c r="Q698" s="238"/>
      <c r="R698" s="2"/>
      <c r="S698" s="2"/>
      <c r="T698" s="2"/>
      <c r="U698" s="2"/>
      <c r="V698" s="2"/>
      <c r="W698" s="2"/>
      <c r="X698" s="2"/>
      <c r="Y698" s="2"/>
      <c r="Z698" s="2"/>
      <c r="AA698" s="2"/>
      <c r="AB698" s="2"/>
      <c r="AC698" s="2"/>
      <c r="AD698" s="2"/>
      <c r="AE698" s="2"/>
      <c r="AF698" s="2"/>
      <c r="AG698" s="2"/>
    </row>
    <row r="699" customFormat="false" ht="15.75" hidden="false" customHeight="true" outlineLevel="0" collapsed="false">
      <c r="A699" s="2"/>
      <c r="B699" s="2"/>
      <c r="C699" s="70"/>
      <c r="D699" s="70"/>
      <c r="E699" s="70"/>
      <c r="F699" s="70"/>
      <c r="G699" s="158"/>
      <c r="H699" s="70"/>
      <c r="I699" s="70"/>
      <c r="J699" s="70"/>
      <c r="K699" s="70"/>
      <c r="L699" s="158"/>
      <c r="M699" s="2"/>
      <c r="N699" s="2"/>
      <c r="O699" s="238"/>
      <c r="P699" s="2"/>
      <c r="Q699" s="238"/>
      <c r="R699" s="2"/>
      <c r="S699" s="2"/>
      <c r="T699" s="2"/>
      <c r="U699" s="2"/>
      <c r="V699" s="2"/>
      <c r="W699" s="2"/>
      <c r="X699" s="2"/>
      <c r="Y699" s="2"/>
      <c r="Z699" s="2"/>
      <c r="AA699" s="2"/>
      <c r="AB699" s="2"/>
      <c r="AC699" s="2"/>
      <c r="AD699" s="2"/>
      <c r="AE699" s="2"/>
      <c r="AF699" s="2"/>
      <c r="AG699" s="2"/>
    </row>
    <row r="700" customFormat="false" ht="15.75" hidden="false" customHeight="true" outlineLevel="0" collapsed="false">
      <c r="A700" s="2"/>
      <c r="B700" s="2"/>
      <c r="C700" s="70"/>
      <c r="D700" s="70"/>
      <c r="E700" s="70"/>
      <c r="F700" s="70"/>
      <c r="G700" s="158"/>
      <c r="H700" s="70"/>
      <c r="I700" s="70"/>
      <c r="J700" s="70"/>
      <c r="K700" s="70"/>
      <c r="L700" s="158"/>
      <c r="M700" s="2"/>
      <c r="N700" s="2"/>
      <c r="O700" s="238"/>
      <c r="P700" s="2"/>
      <c r="Q700" s="238"/>
      <c r="R700" s="2"/>
      <c r="S700" s="2"/>
      <c r="T700" s="2"/>
      <c r="U700" s="2"/>
      <c r="V700" s="2"/>
      <c r="W700" s="2"/>
      <c r="X700" s="2"/>
      <c r="Y700" s="2"/>
      <c r="Z700" s="2"/>
      <c r="AA700" s="2"/>
      <c r="AB700" s="2"/>
      <c r="AC700" s="2"/>
      <c r="AD700" s="2"/>
      <c r="AE700" s="2"/>
      <c r="AF700" s="2"/>
      <c r="AG700" s="2"/>
    </row>
    <row r="701" customFormat="false" ht="15.75" hidden="false" customHeight="true" outlineLevel="0" collapsed="false">
      <c r="A701" s="2"/>
      <c r="B701" s="2"/>
      <c r="C701" s="70"/>
      <c r="D701" s="70"/>
      <c r="E701" s="70"/>
      <c r="F701" s="70"/>
      <c r="G701" s="158"/>
      <c r="H701" s="70"/>
      <c r="I701" s="70"/>
      <c r="J701" s="70"/>
      <c r="K701" s="70"/>
      <c r="L701" s="158"/>
      <c r="M701" s="2"/>
      <c r="N701" s="2"/>
      <c r="O701" s="238"/>
      <c r="P701" s="2"/>
      <c r="Q701" s="238"/>
      <c r="R701" s="2"/>
      <c r="S701" s="2"/>
      <c r="T701" s="2"/>
      <c r="U701" s="2"/>
      <c r="V701" s="2"/>
      <c r="W701" s="2"/>
      <c r="X701" s="2"/>
      <c r="Y701" s="2"/>
      <c r="Z701" s="2"/>
      <c r="AA701" s="2"/>
      <c r="AB701" s="2"/>
      <c r="AC701" s="2"/>
      <c r="AD701" s="2"/>
      <c r="AE701" s="2"/>
      <c r="AF701" s="2"/>
      <c r="AG701" s="2"/>
    </row>
    <row r="702" customFormat="false" ht="15.75" hidden="false" customHeight="true" outlineLevel="0" collapsed="false">
      <c r="A702" s="2"/>
      <c r="B702" s="2"/>
      <c r="C702" s="70"/>
      <c r="D702" s="70"/>
      <c r="E702" s="70"/>
      <c r="F702" s="70"/>
      <c r="G702" s="158"/>
      <c r="H702" s="70"/>
      <c r="I702" s="70"/>
      <c r="J702" s="70"/>
      <c r="K702" s="70"/>
      <c r="L702" s="158"/>
      <c r="M702" s="2"/>
      <c r="N702" s="2"/>
      <c r="O702" s="238"/>
      <c r="P702" s="2"/>
      <c r="Q702" s="238"/>
      <c r="R702" s="2"/>
      <c r="S702" s="2"/>
      <c r="T702" s="2"/>
      <c r="U702" s="2"/>
      <c r="V702" s="2"/>
      <c r="W702" s="2"/>
      <c r="X702" s="2"/>
      <c r="Y702" s="2"/>
      <c r="Z702" s="2"/>
      <c r="AA702" s="2"/>
      <c r="AB702" s="2"/>
      <c r="AC702" s="2"/>
      <c r="AD702" s="2"/>
      <c r="AE702" s="2"/>
      <c r="AF702" s="2"/>
      <c r="AG702" s="2"/>
    </row>
    <row r="703" customFormat="false" ht="15.75" hidden="false" customHeight="true" outlineLevel="0" collapsed="false">
      <c r="A703" s="2"/>
      <c r="B703" s="2"/>
      <c r="C703" s="70"/>
      <c r="D703" s="70"/>
      <c r="E703" s="70"/>
      <c r="F703" s="70"/>
      <c r="G703" s="158"/>
      <c r="H703" s="70"/>
      <c r="I703" s="70"/>
      <c r="J703" s="70"/>
      <c r="K703" s="70"/>
      <c r="L703" s="158"/>
      <c r="M703" s="2"/>
      <c r="N703" s="2"/>
      <c r="O703" s="238"/>
      <c r="P703" s="2"/>
      <c r="Q703" s="238"/>
      <c r="R703" s="2"/>
      <c r="S703" s="2"/>
      <c r="T703" s="2"/>
      <c r="U703" s="2"/>
      <c r="V703" s="2"/>
      <c r="W703" s="2"/>
      <c r="X703" s="2"/>
      <c r="Y703" s="2"/>
      <c r="Z703" s="2"/>
      <c r="AA703" s="2"/>
      <c r="AB703" s="2"/>
      <c r="AC703" s="2"/>
      <c r="AD703" s="2"/>
      <c r="AE703" s="2"/>
      <c r="AF703" s="2"/>
      <c r="AG703" s="2"/>
    </row>
    <row r="704" customFormat="false" ht="15.75" hidden="false" customHeight="true" outlineLevel="0" collapsed="false">
      <c r="A704" s="2"/>
      <c r="B704" s="2"/>
      <c r="C704" s="70"/>
      <c r="D704" s="70"/>
      <c r="E704" s="70"/>
      <c r="F704" s="70"/>
      <c r="G704" s="158"/>
      <c r="H704" s="70"/>
      <c r="I704" s="70"/>
      <c r="J704" s="70"/>
      <c r="K704" s="70"/>
      <c r="L704" s="158"/>
      <c r="M704" s="2"/>
      <c r="N704" s="2"/>
      <c r="O704" s="238"/>
      <c r="P704" s="2"/>
      <c r="Q704" s="238"/>
      <c r="R704" s="2"/>
      <c r="S704" s="2"/>
      <c r="T704" s="2"/>
      <c r="U704" s="2"/>
      <c r="V704" s="2"/>
      <c r="W704" s="2"/>
      <c r="X704" s="2"/>
      <c r="Y704" s="2"/>
      <c r="Z704" s="2"/>
      <c r="AA704" s="2"/>
      <c r="AB704" s="2"/>
      <c r="AC704" s="2"/>
      <c r="AD704" s="2"/>
      <c r="AE704" s="2"/>
      <c r="AF704" s="2"/>
      <c r="AG704" s="2"/>
    </row>
    <row r="705" customFormat="false" ht="15.75" hidden="false" customHeight="true" outlineLevel="0" collapsed="false">
      <c r="A705" s="2"/>
      <c r="B705" s="2"/>
      <c r="C705" s="70"/>
      <c r="D705" s="70"/>
      <c r="E705" s="70"/>
      <c r="F705" s="70"/>
      <c r="G705" s="158"/>
      <c r="H705" s="70"/>
      <c r="I705" s="70"/>
      <c r="J705" s="70"/>
      <c r="K705" s="70"/>
      <c r="L705" s="158"/>
      <c r="M705" s="2"/>
      <c r="N705" s="2"/>
      <c r="O705" s="238"/>
      <c r="P705" s="2"/>
      <c r="Q705" s="238"/>
      <c r="R705" s="2"/>
      <c r="S705" s="2"/>
      <c r="T705" s="2"/>
      <c r="U705" s="2"/>
      <c r="V705" s="2"/>
      <c r="W705" s="2"/>
      <c r="X705" s="2"/>
      <c r="Y705" s="2"/>
      <c r="Z705" s="2"/>
      <c r="AA705" s="2"/>
      <c r="AB705" s="2"/>
      <c r="AC705" s="2"/>
      <c r="AD705" s="2"/>
      <c r="AE705" s="2"/>
      <c r="AF705" s="2"/>
      <c r="AG705" s="2"/>
    </row>
    <row r="706" customFormat="false" ht="15.75" hidden="false" customHeight="true" outlineLevel="0" collapsed="false">
      <c r="A706" s="2"/>
      <c r="B706" s="2"/>
      <c r="C706" s="70"/>
      <c r="D706" s="70"/>
      <c r="E706" s="70"/>
      <c r="F706" s="70"/>
      <c r="G706" s="158"/>
      <c r="H706" s="70"/>
      <c r="I706" s="70"/>
      <c r="J706" s="70"/>
      <c r="K706" s="70"/>
      <c r="L706" s="158"/>
      <c r="M706" s="2"/>
      <c r="N706" s="2"/>
      <c r="O706" s="238"/>
      <c r="P706" s="2"/>
      <c r="Q706" s="238"/>
      <c r="R706" s="2"/>
      <c r="S706" s="2"/>
      <c r="T706" s="2"/>
      <c r="U706" s="2"/>
      <c r="V706" s="2"/>
      <c r="W706" s="2"/>
      <c r="X706" s="2"/>
      <c r="Y706" s="2"/>
      <c r="Z706" s="2"/>
      <c r="AA706" s="2"/>
      <c r="AB706" s="2"/>
      <c r="AC706" s="2"/>
      <c r="AD706" s="2"/>
      <c r="AE706" s="2"/>
      <c r="AF706" s="2"/>
      <c r="AG706" s="2"/>
    </row>
    <row r="707" customFormat="false" ht="15.75" hidden="false" customHeight="true" outlineLevel="0" collapsed="false">
      <c r="A707" s="2"/>
      <c r="B707" s="2"/>
      <c r="C707" s="70"/>
      <c r="D707" s="70"/>
      <c r="E707" s="70"/>
      <c r="F707" s="70"/>
      <c r="G707" s="158"/>
      <c r="H707" s="70"/>
      <c r="I707" s="70"/>
      <c r="J707" s="70"/>
      <c r="K707" s="70"/>
      <c r="L707" s="158"/>
      <c r="M707" s="2"/>
      <c r="N707" s="2"/>
      <c r="O707" s="238"/>
      <c r="P707" s="2"/>
      <c r="Q707" s="238"/>
      <c r="R707" s="2"/>
      <c r="S707" s="2"/>
      <c r="T707" s="2"/>
      <c r="U707" s="2"/>
      <c r="V707" s="2"/>
      <c r="W707" s="2"/>
      <c r="X707" s="2"/>
      <c r="Y707" s="2"/>
      <c r="Z707" s="2"/>
      <c r="AA707" s="2"/>
      <c r="AB707" s="2"/>
      <c r="AC707" s="2"/>
      <c r="AD707" s="2"/>
      <c r="AE707" s="2"/>
      <c r="AF707" s="2"/>
      <c r="AG707" s="2"/>
    </row>
    <row r="708" customFormat="false" ht="15.75" hidden="false" customHeight="true" outlineLevel="0" collapsed="false">
      <c r="A708" s="2"/>
      <c r="B708" s="2"/>
      <c r="C708" s="70"/>
      <c r="D708" s="70"/>
      <c r="E708" s="70"/>
      <c r="F708" s="70"/>
      <c r="G708" s="158"/>
      <c r="H708" s="70"/>
      <c r="I708" s="70"/>
      <c r="J708" s="70"/>
      <c r="K708" s="70"/>
      <c r="L708" s="158"/>
      <c r="M708" s="2"/>
      <c r="N708" s="2"/>
      <c r="O708" s="238"/>
      <c r="P708" s="2"/>
      <c r="Q708" s="238"/>
      <c r="R708" s="2"/>
      <c r="S708" s="2"/>
      <c r="T708" s="2"/>
      <c r="U708" s="2"/>
      <c r="V708" s="2"/>
      <c r="W708" s="2"/>
      <c r="X708" s="2"/>
      <c r="Y708" s="2"/>
      <c r="Z708" s="2"/>
      <c r="AA708" s="2"/>
      <c r="AB708" s="2"/>
      <c r="AC708" s="2"/>
      <c r="AD708" s="2"/>
      <c r="AE708" s="2"/>
      <c r="AF708" s="2"/>
      <c r="AG708" s="2"/>
    </row>
    <row r="709" customFormat="false" ht="15.75" hidden="false" customHeight="true" outlineLevel="0" collapsed="false">
      <c r="A709" s="2"/>
      <c r="B709" s="2"/>
      <c r="C709" s="70"/>
      <c r="D709" s="70"/>
      <c r="E709" s="70"/>
      <c r="F709" s="70"/>
      <c r="G709" s="158"/>
      <c r="H709" s="70"/>
      <c r="I709" s="70"/>
      <c r="J709" s="70"/>
      <c r="K709" s="70"/>
      <c r="L709" s="158"/>
      <c r="M709" s="2"/>
      <c r="N709" s="2"/>
      <c r="O709" s="238"/>
      <c r="P709" s="2"/>
      <c r="Q709" s="238"/>
      <c r="R709" s="2"/>
      <c r="S709" s="2"/>
      <c r="T709" s="2"/>
      <c r="U709" s="2"/>
      <c r="V709" s="2"/>
      <c r="W709" s="2"/>
      <c r="X709" s="2"/>
      <c r="Y709" s="2"/>
      <c r="Z709" s="2"/>
      <c r="AA709" s="2"/>
      <c r="AB709" s="2"/>
      <c r="AC709" s="2"/>
      <c r="AD709" s="2"/>
      <c r="AE709" s="2"/>
      <c r="AF709" s="2"/>
      <c r="AG709" s="2"/>
    </row>
    <row r="710" customFormat="false" ht="15.75" hidden="false" customHeight="true" outlineLevel="0" collapsed="false">
      <c r="A710" s="2"/>
      <c r="B710" s="2"/>
      <c r="C710" s="70"/>
      <c r="D710" s="70"/>
      <c r="E710" s="70"/>
      <c r="F710" s="70"/>
      <c r="G710" s="158"/>
      <c r="H710" s="70"/>
      <c r="I710" s="70"/>
      <c r="J710" s="70"/>
      <c r="K710" s="70"/>
      <c r="L710" s="158"/>
      <c r="M710" s="2"/>
      <c r="N710" s="2"/>
      <c r="O710" s="238"/>
      <c r="P710" s="2"/>
      <c r="Q710" s="238"/>
      <c r="R710" s="2"/>
      <c r="S710" s="2"/>
      <c r="T710" s="2"/>
      <c r="U710" s="2"/>
      <c r="V710" s="2"/>
      <c r="W710" s="2"/>
      <c r="X710" s="2"/>
      <c r="Y710" s="2"/>
      <c r="Z710" s="2"/>
      <c r="AA710" s="2"/>
      <c r="AB710" s="2"/>
      <c r="AC710" s="2"/>
      <c r="AD710" s="2"/>
      <c r="AE710" s="2"/>
      <c r="AF710" s="2"/>
      <c r="AG710" s="2"/>
    </row>
    <row r="711" customFormat="false" ht="15.75" hidden="false" customHeight="true" outlineLevel="0" collapsed="false">
      <c r="A711" s="2"/>
      <c r="B711" s="2"/>
      <c r="C711" s="70"/>
      <c r="D711" s="70"/>
      <c r="E711" s="70"/>
      <c r="F711" s="70"/>
      <c r="G711" s="158"/>
      <c r="H711" s="70"/>
      <c r="I711" s="70"/>
      <c r="J711" s="70"/>
      <c r="K711" s="70"/>
      <c r="L711" s="158"/>
      <c r="M711" s="2"/>
      <c r="N711" s="2"/>
      <c r="O711" s="238"/>
      <c r="P711" s="2"/>
      <c r="Q711" s="238"/>
      <c r="R711" s="2"/>
      <c r="S711" s="2"/>
      <c r="T711" s="2"/>
      <c r="U711" s="2"/>
      <c r="V711" s="2"/>
      <c r="W711" s="2"/>
      <c r="X711" s="2"/>
      <c r="Y711" s="2"/>
      <c r="Z711" s="2"/>
      <c r="AA711" s="2"/>
      <c r="AB711" s="2"/>
      <c r="AC711" s="2"/>
      <c r="AD711" s="2"/>
      <c r="AE711" s="2"/>
      <c r="AF711" s="2"/>
      <c r="AG711" s="2"/>
    </row>
    <row r="712" customFormat="false" ht="15.75" hidden="false" customHeight="true" outlineLevel="0" collapsed="false">
      <c r="A712" s="2"/>
      <c r="B712" s="2"/>
      <c r="C712" s="70"/>
      <c r="D712" s="70"/>
      <c r="E712" s="70"/>
      <c r="F712" s="70"/>
      <c r="G712" s="158"/>
      <c r="H712" s="70"/>
      <c r="I712" s="70"/>
      <c r="J712" s="70"/>
      <c r="K712" s="70"/>
      <c r="L712" s="158"/>
      <c r="M712" s="2"/>
      <c r="N712" s="2"/>
      <c r="O712" s="238"/>
      <c r="P712" s="2"/>
      <c r="Q712" s="238"/>
      <c r="R712" s="2"/>
      <c r="S712" s="2"/>
      <c r="T712" s="2"/>
      <c r="U712" s="2"/>
      <c r="V712" s="2"/>
      <c r="W712" s="2"/>
      <c r="X712" s="2"/>
      <c r="Y712" s="2"/>
      <c r="Z712" s="2"/>
      <c r="AA712" s="2"/>
      <c r="AB712" s="2"/>
      <c r="AC712" s="2"/>
      <c r="AD712" s="2"/>
      <c r="AE712" s="2"/>
      <c r="AF712" s="2"/>
      <c r="AG712" s="2"/>
    </row>
    <row r="713" customFormat="false" ht="15.75" hidden="false" customHeight="true" outlineLevel="0" collapsed="false">
      <c r="A713" s="2"/>
      <c r="B713" s="2"/>
      <c r="C713" s="70"/>
      <c r="D713" s="70"/>
      <c r="E713" s="70"/>
      <c r="F713" s="70"/>
      <c r="G713" s="158"/>
      <c r="H713" s="70"/>
      <c r="I713" s="70"/>
      <c r="J713" s="70"/>
      <c r="K713" s="70"/>
      <c r="L713" s="158"/>
      <c r="M713" s="2"/>
      <c r="N713" s="2"/>
      <c r="O713" s="238"/>
      <c r="P713" s="2"/>
      <c r="Q713" s="238"/>
      <c r="R713" s="2"/>
      <c r="S713" s="2"/>
      <c r="T713" s="2"/>
      <c r="U713" s="2"/>
      <c r="V713" s="2"/>
      <c r="W713" s="2"/>
      <c r="X713" s="2"/>
      <c r="Y713" s="2"/>
      <c r="Z713" s="2"/>
      <c r="AA713" s="2"/>
      <c r="AB713" s="2"/>
      <c r="AC713" s="2"/>
      <c r="AD713" s="2"/>
      <c r="AE713" s="2"/>
      <c r="AF713" s="2"/>
      <c r="AG713" s="2"/>
    </row>
    <row r="714" customFormat="false" ht="15.75" hidden="false" customHeight="true" outlineLevel="0" collapsed="false">
      <c r="A714" s="2"/>
      <c r="B714" s="2"/>
      <c r="C714" s="70"/>
      <c r="D714" s="70"/>
      <c r="E714" s="70"/>
      <c r="F714" s="70"/>
      <c r="G714" s="158"/>
      <c r="H714" s="70"/>
      <c r="I714" s="70"/>
      <c r="J714" s="70"/>
      <c r="K714" s="70"/>
      <c r="L714" s="158"/>
      <c r="M714" s="2"/>
      <c r="N714" s="2"/>
      <c r="O714" s="238"/>
      <c r="P714" s="2"/>
      <c r="Q714" s="238"/>
      <c r="R714" s="2"/>
      <c r="S714" s="2"/>
      <c r="T714" s="2"/>
      <c r="U714" s="2"/>
      <c r="V714" s="2"/>
      <c r="W714" s="2"/>
      <c r="X714" s="2"/>
      <c r="Y714" s="2"/>
      <c r="Z714" s="2"/>
      <c r="AA714" s="2"/>
      <c r="AB714" s="2"/>
      <c r="AC714" s="2"/>
      <c r="AD714" s="2"/>
      <c r="AE714" s="2"/>
      <c r="AF714" s="2"/>
      <c r="AG714" s="2"/>
    </row>
    <row r="715" customFormat="false" ht="15.75" hidden="false" customHeight="true" outlineLevel="0" collapsed="false">
      <c r="A715" s="2"/>
      <c r="B715" s="2"/>
      <c r="C715" s="70"/>
      <c r="D715" s="70"/>
      <c r="E715" s="70"/>
      <c r="F715" s="70"/>
      <c r="G715" s="158"/>
      <c r="H715" s="70"/>
      <c r="I715" s="70"/>
      <c r="J715" s="70"/>
      <c r="K715" s="70"/>
      <c r="L715" s="158"/>
      <c r="M715" s="2"/>
      <c r="N715" s="2"/>
      <c r="O715" s="238"/>
      <c r="P715" s="2"/>
      <c r="Q715" s="238"/>
      <c r="R715" s="2"/>
      <c r="S715" s="2"/>
      <c r="T715" s="2"/>
      <c r="U715" s="2"/>
      <c r="V715" s="2"/>
      <c r="W715" s="2"/>
      <c r="X715" s="2"/>
      <c r="Y715" s="2"/>
      <c r="Z715" s="2"/>
      <c r="AA715" s="2"/>
      <c r="AB715" s="2"/>
      <c r="AC715" s="2"/>
      <c r="AD715" s="2"/>
      <c r="AE715" s="2"/>
      <c r="AF715" s="2"/>
      <c r="AG715" s="2"/>
    </row>
    <row r="716" customFormat="false" ht="15.75" hidden="false" customHeight="true" outlineLevel="0" collapsed="false">
      <c r="A716" s="2"/>
      <c r="B716" s="2"/>
      <c r="C716" s="70"/>
      <c r="D716" s="70"/>
      <c r="E716" s="70"/>
      <c r="F716" s="70"/>
      <c r="G716" s="158"/>
      <c r="H716" s="70"/>
      <c r="I716" s="70"/>
      <c r="J716" s="70"/>
      <c r="K716" s="70"/>
      <c r="L716" s="158"/>
      <c r="M716" s="2"/>
      <c r="N716" s="2"/>
      <c r="O716" s="238"/>
      <c r="P716" s="2"/>
      <c r="Q716" s="238"/>
      <c r="R716" s="2"/>
      <c r="S716" s="2"/>
      <c r="T716" s="2"/>
      <c r="U716" s="2"/>
      <c r="V716" s="2"/>
      <c r="W716" s="2"/>
      <c r="X716" s="2"/>
      <c r="Y716" s="2"/>
      <c r="Z716" s="2"/>
      <c r="AA716" s="2"/>
      <c r="AB716" s="2"/>
      <c r="AC716" s="2"/>
      <c r="AD716" s="2"/>
      <c r="AE716" s="2"/>
      <c r="AF716" s="2"/>
      <c r="AG716" s="2"/>
    </row>
    <row r="717" customFormat="false" ht="15.75" hidden="false" customHeight="true" outlineLevel="0" collapsed="false">
      <c r="A717" s="2"/>
      <c r="B717" s="2"/>
      <c r="C717" s="70"/>
      <c r="D717" s="70"/>
      <c r="E717" s="70"/>
      <c r="F717" s="70"/>
      <c r="G717" s="158"/>
      <c r="H717" s="70"/>
      <c r="I717" s="70"/>
      <c r="J717" s="70"/>
      <c r="K717" s="70"/>
      <c r="L717" s="158"/>
      <c r="M717" s="2"/>
      <c r="N717" s="2"/>
      <c r="O717" s="238"/>
      <c r="P717" s="2"/>
      <c r="Q717" s="238"/>
      <c r="R717" s="2"/>
      <c r="S717" s="2"/>
      <c r="T717" s="2"/>
      <c r="U717" s="2"/>
      <c r="V717" s="2"/>
      <c r="W717" s="2"/>
      <c r="X717" s="2"/>
      <c r="Y717" s="2"/>
      <c r="Z717" s="2"/>
      <c r="AA717" s="2"/>
      <c r="AB717" s="2"/>
      <c r="AC717" s="2"/>
      <c r="AD717" s="2"/>
      <c r="AE717" s="2"/>
      <c r="AF717" s="2"/>
      <c r="AG717" s="2"/>
    </row>
    <row r="718" customFormat="false" ht="15.75" hidden="false" customHeight="true" outlineLevel="0" collapsed="false">
      <c r="A718" s="2"/>
      <c r="B718" s="2"/>
      <c r="C718" s="70"/>
      <c r="D718" s="70"/>
      <c r="E718" s="70"/>
      <c r="F718" s="70"/>
      <c r="G718" s="158"/>
      <c r="H718" s="70"/>
      <c r="I718" s="70"/>
      <c r="J718" s="70"/>
      <c r="K718" s="70"/>
      <c r="L718" s="158"/>
      <c r="M718" s="2"/>
      <c r="N718" s="2"/>
      <c r="O718" s="238"/>
      <c r="P718" s="2"/>
      <c r="Q718" s="238"/>
      <c r="R718" s="2"/>
      <c r="S718" s="2"/>
      <c r="T718" s="2"/>
      <c r="U718" s="2"/>
      <c r="V718" s="2"/>
      <c r="W718" s="2"/>
      <c r="X718" s="2"/>
      <c r="Y718" s="2"/>
      <c r="Z718" s="2"/>
      <c r="AA718" s="2"/>
      <c r="AB718" s="2"/>
      <c r="AC718" s="2"/>
      <c r="AD718" s="2"/>
      <c r="AE718" s="2"/>
      <c r="AF718" s="2"/>
      <c r="AG718" s="2"/>
    </row>
    <row r="719" customFormat="false" ht="15.75" hidden="false" customHeight="true" outlineLevel="0" collapsed="false">
      <c r="A719" s="2"/>
      <c r="B719" s="2"/>
      <c r="C719" s="70"/>
      <c r="D719" s="70"/>
      <c r="E719" s="70"/>
      <c r="F719" s="70"/>
      <c r="G719" s="158"/>
      <c r="H719" s="70"/>
      <c r="I719" s="70"/>
      <c r="J719" s="70"/>
      <c r="K719" s="70"/>
      <c r="L719" s="158"/>
      <c r="M719" s="2"/>
      <c r="N719" s="2"/>
      <c r="O719" s="238"/>
      <c r="P719" s="2"/>
      <c r="Q719" s="238"/>
      <c r="R719" s="2"/>
      <c r="S719" s="2"/>
      <c r="T719" s="2"/>
      <c r="U719" s="2"/>
      <c r="V719" s="2"/>
      <c r="W719" s="2"/>
      <c r="X719" s="2"/>
      <c r="Y719" s="2"/>
      <c r="Z719" s="2"/>
      <c r="AA719" s="2"/>
      <c r="AB719" s="2"/>
      <c r="AC719" s="2"/>
      <c r="AD719" s="2"/>
      <c r="AE719" s="2"/>
      <c r="AF719" s="2"/>
      <c r="AG719" s="2"/>
    </row>
    <row r="720" customFormat="false" ht="15.75" hidden="false" customHeight="true" outlineLevel="0" collapsed="false">
      <c r="A720" s="2"/>
      <c r="B720" s="2"/>
      <c r="C720" s="70"/>
      <c r="D720" s="70"/>
      <c r="E720" s="70"/>
      <c r="F720" s="70"/>
      <c r="G720" s="158"/>
      <c r="H720" s="70"/>
      <c r="I720" s="70"/>
      <c r="J720" s="70"/>
      <c r="K720" s="70"/>
      <c r="L720" s="158"/>
      <c r="M720" s="2"/>
      <c r="N720" s="2"/>
      <c r="O720" s="238"/>
      <c r="P720" s="2"/>
      <c r="Q720" s="238"/>
      <c r="R720" s="2"/>
      <c r="S720" s="2"/>
      <c r="T720" s="2"/>
      <c r="U720" s="2"/>
      <c r="V720" s="2"/>
      <c r="W720" s="2"/>
      <c r="X720" s="2"/>
      <c r="Y720" s="2"/>
      <c r="Z720" s="2"/>
      <c r="AA720" s="2"/>
      <c r="AB720" s="2"/>
      <c r="AC720" s="2"/>
      <c r="AD720" s="2"/>
      <c r="AE720" s="2"/>
      <c r="AF720" s="2"/>
      <c r="AG720" s="2"/>
    </row>
    <row r="721" customFormat="false" ht="15.75" hidden="false" customHeight="true" outlineLevel="0" collapsed="false">
      <c r="A721" s="2"/>
      <c r="B721" s="2"/>
      <c r="C721" s="70"/>
      <c r="D721" s="70"/>
      <c r="E721" s="70"/>
      <c r="F721" s="70"/>
      <c r="G721" s="158"/>
      <c r="H721" s="70"/>
      <c r="I721" s="70"/>
      <c r="J721" s="70"/>
      <c r="K721" s="70"/>
      <c r="L721" s="158"/>
      <c r="M721" s="2"/>
      <c r="N721" s="2"/>
      <c r="O721" s="238"/>
      <c r="P721" s="2"/>
      <c r="Q721" s="238"/>
      <c r="R721" s="2"/>
      <c r="S721" s="2"/>
      <c r="T721" s="2"/>
      <c r="U721" s="2"/>
      <c r="V721" s="2"/>
      <c r="W721" s="2"/>
      <c r="X721" s="2"/>
      <c r="Y721" s="2"/>
      <c r="Z721" s="2"/>
      <c r="AA721" s="2"/>
      <c r="AB721" s="2"/>
      <c r="AC721" s="2"/>
      <c r="AD721" s="2"/>
      <c r="AE721" s="2"/>
      <c r="AF721" s="2"/>
      <c r="AG721" s="2"/>
    </row>
    <row r="722" customFormat="false" ht="15.75" hidden="false" customHeight="true" outlineLevel="0" collapsed="false">
      <c r="A722" s="2"/>
      <c r="B722" s="2"/>
      <c r="C722" s="70"/>
      <c r="D722" s="70"/>
      <c r="E722" s="70"/>
      <c r="F722" s="70"/>
      <c r="G722" s="158"/>
      <c r="H722" s="70"/>
      <c r="I722" s="70"/>
      <c r="J722" s="70"/>
      <c r="K722" s="70"/>
      <c r="L722" s="158"/>
      <c r="M722" s="2"/>
      <c r="N722" s="2"/>
      <c r="O722" s="238"/>
      <c r="P722" s="2"/>
      <c r="Q722" s="238"/>
      <c r="R722" s="2"/>
      <c r="S722" s="2"/>
      <c r="T722" s="2"/>
      <c r="U722" s="2"/>
      <c r="V722" s="2"/>
      <c r="W722" s="2"/>
      <c r="X722" s="2"/>
      <c r="Y722" s="2"/>
      <c r="Z722" s="2"/>
      <c r="AA722" s="2"/>
      <c r="AB722" s="2"/>
      <c r="AC722" s="2"/>
      <c r="AD722" s="2"/>
      <c r="AE722" s="2"/>
      <c r="AF722" s="2"/>
      <c r="AG722" s="2"/>
    </row>
    <row r="723" customFormat="false" ht="15.75" hidden="false" customHeight="true" outlineLevel="0" collapsed="false">
      <c r="A723" s="2"/>
      <c r="B723" s="2"/>
      <c r="C723" s="70"/>
      <c r="D723" s="70"/>
      <c r="E723" s="70"/>
      <c r="F723" s="70"/>
      <c r="G723" s="158"/>
      <c r="H723" s="70"/>
      <c r="I723" s="70"/>
      <c r="J723" s="70"/>
      <c r="K723" s="70"/>
      <c r="L723" s="158"/>
      <c r="M723" s="2"/>
      <c r="N723" s="2"/>
      <c r="O723" s="238"/>
      <c r="P723" s="2"/>
      <c r="Q723" s="238"/>
      <c r="R723" s="2"/>
      <c r="S723" s="2"/>
      <c r="T723" s="2"/>
      <c r="U723" s="2"/>
      <c r="V723" s="2"/>
      <c r="W723" s="2"/>
      <c r="X723" s="2"/>
      <c r="Y723" s="2"/>
      <c r="Z723" s="2"/>
      <c r="AA723" s="2"/>
      <c r="AB723" s="2"/>
      <c r="AC723" s="2"/>
      <c r="AD723" s="2"/>
      <c r="AE723" s="2"/>
      <c r="AF723" s="2"/>
      <c r="AG723" s="2"/>
    </row>
    <row r="724" customFormat="false" ht="15.75" hidden="false" customHeight="true" outlineLevel="0" collapsed="false">
      <c r="A724" s="2"/>
      <c r="B724" s="2"/>
      <c r="C724" s="70"/>
      <c r="D724" s="70"/>
      <c r="E724" s="70"/>
      <c r="F724" s="70"/>
      <c r="G724" s="158"/>
      <c r="H724" s="70"/>
      <c r="I724" s="70"/>
      <c r="J724" s="70"/>
      <c r="K724" s="70"/>
      <c r="L724" s="158"/>
      <c r="M724" s="2"/>
      <c r="N724" s="2"/>
      <c r="O724" s="238"/>
      <c r="P724" s="2"/>
      <c r="Q724" s="238"/>
      <c r="R724" s="2"/>
      <c r="S724" s="2"/>
      <c r="T724" s="2"/>
      <c r="U724" s="2"/>
      <c r="V724" s="2"/>
      <c r="W724" s="2"/>
      <c r="X724" s="2"/>
      <c r="Y724" s="2"/>
      <c r="Z724" s="2"/>
      <c r="AA724" s="2"/>
      <c r="AB724" s="2"/>
      <c r="AC724" s="2"/>
      <c r="AD724" s="2"/>
      <c r="AE724" s="2"/>
      <c r="AF724" s="2"/>
      <c r="AG724" s="2"/>
    </row>
    <row r="725" customFormat="false" ht="15.75" hidden="false" customHeight="true" outlineLevel="0" collapsed="false">
      <c r="A725" s="2"/>
      <c r="B725" s="2"/>
      <c r="C725" s="70"/>
      <c r="D725" s="70"/>
      <c r="E725" s="70"/>
      <c r="F725" s="70"/>
      <c r="G725" s="158"/>
      <c r="H725" s="70"/>
      <c r="I725" s="70"/>
      <c r="J725" s="70"/>
      <c r="K725" s="70"/>
      <c r="L725" s="158"/>
      <c r="M725" s="2"/>
      <c r="N725" s="2"/>
      <c r="O725" s="238"/>
      <c r="P725" s="2"/>
      <c r="Q725" s="238"/>
      <c r="R725" s="2"/>
      <c r="S725" s="2"/>
      <c r="T725" s="2"/>
      <c r="U725" s="2"/>
      <c r="V725" s="2"/>
      <c r="W725" s="2"/>
      <c r="X725" s="2"/>
      <c r="Y725" s="2"/>
      <c r="Z725" s="2"/>
      <c r="AA725" s="2"/>
      <c r="AB725" s="2"/>
      <c r="AC725" s="2"/>
      <c r="AD725" s="2"/>
      <c r="AE725" s="2"/>
      <c r="AF725" s="2"/>
      <c r="AG725" s="2"/>
    </row>
    <row r="726" customFormat="false" ht="15.75" hidden="false" customHeight="true" outlineLevel="0" collapsed="false">
      <c r="A726" s="2"/>
      <c r="B726" s="2"/>
      <c r="C726" s="70"/>
      <c r="D726" s="70"/>
      <c r="E726" s="70"/>
      <c r="F726" s="70"/>
      <c r="G726" s="158"/>
      <c r="H726" s="70"/>
      <c r="I726" s="70"/>
      <c r="J726" s="70"/>
      <c r="K726" s="70"/>
      <c r="L726" s="158"/>
      <c r="M726" s="2"/>
      <c r="N726" s="2"/>
      <c r="O726" s="238"/>
      <c r="P726" s="2"/>
      <c r="Q726" s="238"/>
      <c r="R726" s="2"/>
      <c r="S726" s="2"/>
      <c r="T726" s="2"/>
      <c r="U726" s="2"/>
      <c r="V726" s="2"/>
      <c r="W726" s="2"/>
      <c r="X726" s="2"/>
      <c r="Y726" s="2"/>
      <c r="Z726" s="2"/>
      <c r="AA726" s="2"/>
      <c r="AB726" s="2"/>
      <c r="AC726" s="2"/>
      <c r="AD726" s="2"/>
      <c r="AE726" s="2"/>
      <c r="AF726" s="2"/>
      <c r="AG726" s="2"/>
    </row>
    <row r="727" customFormat="false" ht="15.75" hidden="false" customHeight="true" outlineLevel="0" collapsed="false">
      <c r="A727" s="2"/>
      <c r="B727" s="2"/>
      <c r="C727" s="70"/>
      <c r="D727" s="70"/>
      <c r="E727" s="70"/>
      <c r="F727" s="70"/>
      <c r="G727" s="158"/>
      <c r="H727" s="70"/>
      <c r="I727" s="70"/>
      <c r="J727" s="70"/>
      <c r="K727" s="70"/>
      <c r="L727" s="158"/>
      <c r="M727" s="2"/>
      <c r="N727" s="2"/>
      <c r="O727" s="238"/>
      <c r="P727" s="2"/>
      <c r="Q727" s="238"/>
      <c r="R727" s="2"/>
      <c r="S727" s="2"/>
      <c r="T727" s="2"/>
      <c r="U727" s="2"/>
      <c r="V727" s="2"/>
      <c r="W727" s="2"/>
      <c r="X727" s="2"/>
      <c r="Y727" s="2"/>
      <c r="Z727" s="2"/>
      <c r="AA727" s="2"/>
      <c r="AB727" s="2"/>
      <c r="AC727" s="2"/>
      <c r="AD727" s="2"/>
      <c r="AE727" s="2"/>
      <c r="AF727" s="2"/>
      <c r="AG727" s="2"/>
    </row>
    <row r="728" customFormat="false" ht="15.75" hidden="false" customHeight="true" outlineLevel="0" collapsed="false">
      <c r="A728" s="2"/>
      <c r="B728" s="2"/>
      <c r="C728" s="70"/>
      <c r="D728" s="70"/>
      <c r="E728" s="70"/>
      <c r="F728" s="70"/>
      <c r="G728" s="158"/>
      <c r="H728" s="70"/>
      <c r="I728" s="70"/>
      <c r="J728" s="70"/>
      <c r="K728" s="70"/>
      <c r="L728" s="158"/>
      <c r="M728" s="2"/>
      <c r="N728" s="2"/>
      <c r="O728" s="238"/>
      <c r="P728" s="2"/>
      <c r="Q728" s="238"/>
      <c r="R728" s="2"/>
      <c r="S728" s="2"/>
      <c r="T728" s="2"/>
      <c r="U728" s="2"/>
      <c r="V728" s="2"/>
      <c r="W728" s="2"/>
      <c r="X728" s="2"/>
      <c r="Y728" s="2"/>
      <c r="Z728" s="2"/>
      <c r="AA728" s="2"/>
      <c r="AB728" s="2"/>
      <c r="AC728" s="2"/>
      <c r="AD728" s="2"/>
      <c r="AE728" s="2"/>
      <c r="AF728" s="2"/>
      <c r="AG728" s="2"/>
    </row>
    <row r="729" customFormat="false" ht="15.75" hidden="false" customHeight="true" outlineLevel="0" collapsed="false">
      <c r="A729" s="2"/>
      <c r="B729" s="2"/>
      <c r="C729" s="70"/>
      <c r="D729" s="70"/>
      <c r="E729" s="70"/>
      <c r="F729" s="70"/>
      <c r="G729" s="158"/>
      <c r="H729" s="70"/>
      <c r="I729" s="70"/>
      <c r="J729" s="70"/>
      <c r="K729" s="70"/>
      <c r="L729" s="158"/>
      <c r="M729" s="2"/>
      <c r="N729" s="2"/>
      <c r="O729" s="238"/>
      <c r="P729" s="2"/>
      <c r="Q729" s="238"/>
      <c r="R729" s="2"/>
      <c r="S729" s="2"/>
      <c r="T729" s="2"/>
      <c r="U729" s="2"/>
      <c r="V729" s="2"/>
      <c r="W729" s="2"/>
      <c r="X729" s="2"/>
      <c r="Y729" s="2"/>
      <c r="Z729" s="2"/>
      <c r="AA729" s="2"/>
      <c r="AB729" s="2"/>
      <c r="AC729" s="2"/>
      <c r="AD729" s="2"/>
      <c r="AE729" s="2"/>
      <c r="AF729" s="2"/>
      <c r="AG729" s="2"/>
    </row>
    <row r="730" customFormat="false" ht="15.75" hidden="false" customHeight="true" outlineLevel="0" collapsed="false">
      <c r="A730" s="2"/>
      <c r="B730" s="2"/>
      <c r="C730" s="70"/>
      <c r="D730" s="70"/>
      <c r="E730" s="70"/>
      <c r="F730" s="70"/>
      <c r="G730" s="158"/>
      <c r="H730" s="70"/>
      <c r="I730" s="70"/>
      <c r="J730" s="70"/>
      <c r="K730" s="70"/>
      <c r="L730" s="158"/>
      <c r="M730" s="2"/>
      <c r="N730" s="2"/>
      <c r="O730" s="238"/>
      <c r="P730" s="2"/>
      <c r="Q730" s="238"/>
      <c r="R730" s="2"/>
      <c r="S730" s="2"/>
      <c r="T730" s="2"/>
      <c r="U730" s="2"/>
      <c r="V730" s="2"/>
      <c r="W730" s="2"/>
      <c r="X730" s="2"/>
      <c r="Y730" s="2"/>
      <c r="Z730" s="2"/>
      <c r="AA730" s="2"/>
      <c r="AB730" s="2"/>
      <c r="AC730" s="2"/>
      <c r="AD730" s="2"/>
      <c r="AE730" s="2"/>
      <c r="AF730" s="2"/>
      <c r="AG730" s="2"/>
    </row>
    <row r="731" customFormat="false" ht="15.75" hidden="false" customHeight="true" outlineLevel="0" collapsed="false">
      <c r="A731" s="2"/>
      <c r="B731" s="2"/>
      <c r="C731" s="70"/>
      <c r="D731" s="70"/>
      <c r="E731" s="70"/>
      <c r="F731" s="70"/>
      <c r="G731" s="158"/>
      <c r="H731" s="70"/>
      <c r="I731" s="70"/>
      <c r="J731" s="70"/>
      <c r="K731" s="70"/>
      <c r="L731" s="158"/>
      <c r="M731" s="2"/>
      <c r="N731" s="2"/>
      <c r="O731" s="238"/>
      <c r="P731" s="2"/>
      <c r="Q731" s="238"/>
      <c r="R731" s="2"/>
      <c r="S731" s="2"/>
      <c r="T731" s="2"/>
      <c r="U731" s="2"/>
      <c r="V731" s="2"/>
      <c r="W731" s="2"/>
      <c r="X731" s="2"/>
      <c r="Y731" s="2"/>
      <c r="Z731" s="2"/>
      <c r="AA731" s="2"/>
      <c r="AB731" s="2"/>
      <c r="AC731" s="2"/>
      <c r="AD731" s="2"/>
      <c r="AE731" s="2"/>
      <c r="AF731" s="2"/>
      <c r="AG731" s="2"/>
    </row>
    <row r="732" customFormat="false" ht="15.75" hidden="false" customHeight="true" outlineLevel="0" collapsed="false">
      <c r="A732" s="2"/>
      <c r="B732" s="2"/>
      <c r="C732" s="70"/>
      <c r="D732" s="70"/>
      <c r="E732" s="70"/>
      <c r="F732" s="70"/>
      <c r="G732" s="158"/>
      <c r="H732" s="70"/>
      <c r="I732" s="70"/>
      <c r="J732" s="70"/>
      <c r="K732" s="70"/>
      <c r="L732" s="158"/>
      <c r="M732" s="2"/>
      <c r="N732" s="2"/>
      <c r="O732" s="238"/>
      <c r="P732" s="2"/>
      <c r="Q732" s="238"/>
      <c r="R732" s="2"/>
      <c r="S732" s="2"/>
      <c r="T732" s="2"/>
      <c r="U732" s="2"/>
      <c r="V732" s="2"/>
      <c r="W732" s="2"/>
      <c r="X732" s="2"/>
      <c r="Y732" s="2"/>
      <c r="Z732" s="2"/>
      <c r="AA732" s="2"/>
      <c r="AB732" s="2"/>
      <c r="AC732" s="2"/>
      <c r="AD732" s="2"/>
      <c r="AE732" s="2"/>
      <c r="AF732" s="2"/>
      <c r="AG732" s="2"/>
    </row>
    <row r="733" customFormat="false" ht="15.75" hidden="false" customHeight="true" outlineLevel="0" collapsed="false">
      <c r="A733" s="2"/>
      <c r="B733" s="2"/>
      <c r="C733" s="70"/>
      <c r="D733" s="70"/>
      <c r="E733" s="70"/>
      <c r="F733" s="70"/>
      <c r="G733" s="158"/>
      <c r="H733" s="70"/>
      <c r="I733" s="70"/>
      <c r="J733" s="70"/>
      <c r="K733" s="70"/>
      <c r="L733" s="158"/>
      <c r="M733" s="2"/>
      <c r="N733" s="2"/>
      <c r="O733" s="238"/>
      <c r="P733" s="2"/>
      <c r="Q733" s="238"/>
      <c r="R733" s="2"/>
      <c r="S733" s="2"/>
      <c r="T733" s="2"/>
      <c r="U733" s="2"/>
      <c r="V733" s="2"/>
      <c r="W733" s="2"/>
      <c r="X733" s="2"/>
      <c r="Y733" s="2"/>
      <c r="Z733" s="2"/>
      <c r="AA733" s="2"/>
      <c r="AB733" s="2"/>
      <c r="AC733" s="2"/>
      <c r="AD733" s="2"/>
      <c r="AE733" s="2"/>
      <c r="AF733" s="2"/>
      <c r="AG733" s="2"/>
    </row>
    <row r="734" customFormat="false" ht="15.75" hidden="false" customHeight="true" outlineLevel="0" collapsed="false">
      <c r="A734" s="2"/>
      <c r="B734" s="2"/>
      <c r="C734" s="70"/>
      <c r="D734" s="70"/>
      <c r="E734" s="70"/>
      <c r="F734" s="70"/>
      <c r="G734" s="158"/>
      <c r="H734" s="70"/>
      <c r="I734" s="70"/>
      <c r="J734" s="70"/>
      <c r="K734" s="70"/>
      <c r="L734" s="158"/>
      <c r="M734" s="2"/>
      <c r="N734" s="2"/>
      <c r="O734" s="238"/>
      <c r="P734" s="2"/>
      <c r="Q734" s="238"/>
      <c r="R734" s="2"/>
      <c r="S734" s="2"/>
      <c r="T734" s="2"/>
      <c r="U734" s="2"/>
      <c r="V734" s="2"/>
      <c r="W734" s="2"/>
      <c r="X734" s="2"/>
      <c r="Y734" s="2"/>
      <c r="Z734" s="2"/>
      <c r="AA734" s="2"/>
      <c r="AB734" s="2"/>
      <c r="AC734" s="2"/>
      <c r="AD734" s="2"/>
      <c r="AE734" s="2"/>
      <c r="AF734" s="2"/>
      <c r="AG734" s="2"/>
    </row>
    <row r="735" customFormat="false" ht="15.75" hidden="false" customHeight="true" outlineLevel="0" collapsed="false">
      <c r="A735" s="2"/>
      <c r="B735" s="2"/>
      <c r="C735" s="70"/>
      <c r="D735" s="70"/>
      <c r="E735" s="70"/>
      <c r="F735" s="70"/>
      <c r="G735" s="158"/>
      <c r="H735" s="70"/>
      <c r="I735" s="70"/>
      <c r="J735" s="70"/>
      <c r="K735" s="70"/>
      <c r="L735" s="158"/>
      <c r="M735" s="2"/>
      <c r="N735" s="2"/>
      <c r="O735" s="238"/>
      <c r="P735" s="2"/>
      <c r="Q735" s="238"/>
      <c r="R735" s="2"/>
      <c r="S735" s="2"/>
      <c r="T735" s="2"/>
      <c r="U735" s="2"/>
      <c r="V735" s="2"/>
      <c r="W735" s="2"/>
      <c r="X735" s="2"/>
      <c r="Y735" s="2"/>
      <c r="Z735" s="2"/>
      <c r="AA735" s="2"/>
      <c r="AB735" s="2"/>
      <c r="AC735" s="2"/>
      <c r="AD735" s="2"/>
      <c r="AE735" s="2"/>
      <c r="AF735" s="2"/>
      <c r="AG735" s="2"/>
    </row>
    <row r="736" customFormat="false" ht="15.75" hidden="false" customHeight="true" outlineLevel="0" collapsed="false">
      <c r="A736" s="2"/>
      <c r="B736" s="2"/>
      <c r="C736" s="70"/>
      <c r="D736" s="70"/>
      <c r="E736" s="70"/>
      <c r="F736" s="70"/>
      <c r="G736" s="158"/>
      <c r="H736" s="70"/>
      <c r="I736" s="70"/>
      <c r="J736" s="70"/>
      <c r="K736" s="70"/>
      <c r="L736" s="158"/>
      <c r="M736" s="2"/>
      <c r="N736" s="2"/>
      <c r="O736" s="238"/>
      <c r="P736" s="2"/>
      <c r="Q736" s="238"/>
      <c r="R736" s="2"/>
      <c r="S736" s="2"/>
      <c r="T736" s="2"/>
      <c r="U736" s="2"/>
      <c r="V736" s="2"/>
      <c r="W736" s="2"/>
      <c r="X736" s="2"/>
      <c r="Y736" s="2"/>
      <c r="Z736" s="2"/>
      <c r="AA736" s="2"/>
      <c r="AB736" s="2"/>
      <c r="AC736" s="2"/>
      <c r="AD736" s="2"/>
      <c r="AE736" s="2"/>
      <c r="AF736" s="2"/>
      <c r="AG736" s="2"/>
    </row>
    <row r="737" customFormat="false" ht="15.75" hidden="false" customHeight="true" outlineLevel="0" collapsed="false">
      <c r="A737" s="2"/>
      <c r="B737" s="2"/>
      <c r="C737" s="70"/>
      <c r="D737" s="70"/>
      <c r="E737" s="70"/>
      <c r="F737" s="70"/>
      <c r="G737" s="158"/>
      <c r="H737" s="70"/>
      <c r="I737" s="70"/>
      <c r="J737" s="70"/>
      <c r="K737" s="70"/>
      <c r="L737" s="158"/>
      <c r="M737" s="2"/>
      <c r="N737" s="2"/>
      <c r="O737" s="238"/>
      <c r="P737" s="2"/>
      <c r="Q737" s="238"/>
      <c r="R737" s="2"/>
      <c r="S737" s="2"/>
      <c r="T737" s="2"/>
      <c r="U737" s="2"/>
      <c r="V737" s="2"/>
      <c r="W737" s="2"/>
      <c r="X737" s="2"/>
      <c r="Y737" s="2"/>
      <c r="Z737" s="2"/>
      <c r="AA737" s="2"/>
      <c r="AB737" s="2"/>
      <c r="AC737" s="2"/>
      <c r="AD737" s="2"/>
      <c r="AE737" s="2"/>
      <c r="AF737" s="2"/>
      <c r="AG737" s="2"/>
    </row>
    <row r="738" customFormat="false" ht="15.75" hidden="false" customHeight="true" outlineLevel="0" collapsed="false">
      <c r="A738" s="2"/>
      <c r="B738" s="2"/>
      <c r="C738" s="70"/>
      <c r="D738" s="70"/>
      <c r="E738" s="70"/>
      <c r="F738" s="70"/>
      <c r="G738" s="158"/>
      <c r="H738" s="70"/>
      <c r="I738" s="70"/>
      <c r="J738" s="70"/>
      <c r="K738" s="70"/>
      <c r="L738" s="158"/>
      <c r="M738" s="2"/>
      <c r="N738" s="2"/>
      <c r="O738" s="238"/>
      <c r="P738" s="2"/>
      <c r="Q738" s="238"/>
      <c r="R738" s="2"/>
      <c r="S738" s="2"/>
      <c r="T738" s="2"/>
      <c r="U738" s="2"/>
      <c r="V738" s="2"/>
      <c r="W738" s="2"/>
      <c r="X738" s="2"/>
      <c r="Y738" s="2"/>
      <c r="Z738" s="2"/>
      <c r="AA738" s="2"/>
      <c r="AB738" s="2"/>
      <c r="AC738" s="2"/>
      <c r="AD738" s="2"/>
      <c r="AE738" s="2"/>
      <c r="AF738" s="2"/>
      <c r="AG738" s="2"/>
    </row>
    <row r="739" customFormat="false" ht="15.75" hidden="false" customHeight="true" outlineLevel="0" collapsed="false">
      <c r="A739" s="2"/>
      <c r="B739" s="2"/>
      <c r="C739" s="70"/>
      <c r="D739" s="70"/>
      <c r="E739" s="70"/>
      <c r="F739" s="70"/>
      <c r="G739" s="158"/>
      <c r="H739" s="70"/>
      <c r="I739" s="70"/>
      <c r="J739" s="70"/>
      <c r="K739" s="70"/>
      <c r="L739" s="158"/>
      <c r="M739" s="2"/>
      <c r="N739" s="2"/>
      <c r="O739" s="238"/>
      <c r="P739" s="2"/>
      <c r="Q739" s="238"/>
      <c r="R739" s="2"/>
      <c r="S739" s="2"/>
      <c r="T739" s="2"/>
      <c r="U739" s="2"/>
      <c r="V739" s="2"/>
      <c r="W739" s="2"/>
      <c r="X739" s="2"/>
      <c r="Y739" s="2"/>
      <c r="Z739" s="2"/>
      <c r="AA739" s="2"/>
      <c r="AB739" s="2"/>
      <c r="AC739" s="2"/>
      <c r="AD739" s="2"/>
      <c r="AE739" s="2"/>
      <c r="AF739" s="2"/>
      <c r="AG739" s="2"/>
    </row>
    <row r="740" customFormat="false" ht="15.75" hidden="false" customHeight="true" outlineLevel="0" collapsed="false">
      <c r="A740" s="2"/>
      <c r="B740" s="2"/>
      <c r="C740" s="70"/>
      <c r="D740" s="70"/>
      <c r="E740" s="70"/>
      <c r="F740" s="70"/>
      <c r="G740" s="158"/>
      <c r="H740" s="70"/>
      <c r="I740" s="70"/>
      <c r="J740" s="70"/>
      <c r="K740" s="70"/>
      <c r="L740" s="158"/>
      <c r="M740" s="2"/>
      <c r="N740" s="2"/>
      <c r="O740" s="238"/>
      <c r="P740" s="2"/>
      <c r="Q740" s="238"/>
      <c r="R740" s="2"/>
      <c r="S740" s="2"/>
      <c r="T740" s="2"/>
      <c r="U740" s="2"/>
      <c r="V740" s="2"/>
      <c r="W740" s="2"/>
      <c r="X740" s="2"/>
      <c r="Y740" s="2"/>
      <c r="Z740" s="2"/>
      <c r="AA740" s="2"/>
      <c r="AB740" s="2"/>
      <c r="AC740" s="2"/>
      <c r="AD740" s="2"/>
      <c r="AE740" s="2"/>
      <c r="AF740" s="2"/>
      <c r="AG740" s="2"/>
    </row>
    <row r="741" customFormat="false" ht="15.75" hidden="false" customHeight="true" outlineLevel="0" collapsed="false">
      <c r="A741" s="2"/>
      <c r="B741" s="2"/>
      <c r="C741" s="70"/>
      <c r="D741" s="70"/>
      <c r="E741" s="70"/>
      <c r="F741" s="70"/>
      <c r="G741" s="158"/>
      <c r="H741" s="70"/>
      <c r="I741" s="70"/>
      <c r="J741" s="70"/>
      <c r="K741" s="70"/>
      <c r="L741" s="158"/>
      <c r="M741" s="2"/>
      <c r="N741" s="2"/>
      <c r="O741" s="238"/>
      <c r="P741" s="2"/>
      <c r="Q741" s="238"/>
      <c r="R741" s="2"/>
      <c r="S741" s="2"/>
      <c r="T741" s="2"/>
      <c r="U741" s="2"/>
      <c r="V741" s="2"/>
      <c r="W741" s="2"/>
      <c r="X741" s="2"/>
      <c r="Y741" s="2"/>
      <c r="Z741" s="2"/>
      <c r="AA741" s="2"/>
      <c r="AB741" s="2"/>
      <c r="AC741" s="2"/>
      <c r="AD741" s="2"/>
      <c r="AE741" s="2"/>
      <c r="AF741" s="2"/>
      <c r="AG741" s="2"/>
    </row>
    <row r="742" customFormat="false" ht="15.75" hidden="false" customHeight="true" outlineLevel="0" collapsed="false">
      <c r="A742" s="2"/>
      <c r="B742" s="2"/>
      <c r="C742" s="70"/>
      <c r="D742" s="70"/>
      <c r="E742" s="70"/>
      <c r="F742" s="70"/>
      <c r="G742" s="158"/>
      <c r="H742" s="70"/>
      <c r="I742" s="70"/>
      <c r="J742" s="70"/>
      <c r="K742" s="70"/>
      <c r="L742" s="158"/>
      <c r="M742" s="2"/>
      <c r="N742" s="2"/>
      <c r="O742" s="238"/>
      <c r="P742" s="2"/>
      <c r="Q742" s="238"/>
      <c r="R742" s="2"/>
      <c r="S742" s="2"/>
      <c r="T742" s="2"/>
      <c r="U742" s="2"/>
      <c r="V742" s="2"/>
      <c r="W742" s="2"/>
      <c r="X742" s="2"/>
      <c r="Y742" s="2"/>
      <c r="Z742" s="2"/>
      <c r="AA742" s="2"/>
      <c r="AB742" s="2"/>
      <c r="AC742" s="2"/>
      <c r="AD742" s="2"/>
      <c r="AE742" s="2"/>
      <c r="AF742" s="2"/>
      <c r="AG742" s="2"/>
    </row>
    <row r="743" customFormat="false" ht="15.75" hidden="false" customHeight="true" outlineLevel="0" collapsed="false">
      <c r="A743" s="2"/>
      <c r="B743" s="2"/>
      <c r="C743" s="70"/>
      <c r="D743" s="70"/>
      <c r="E743" s="70"/>
      <c r="F743" s="70"/>
      <c r="G743" s="158"/>
      <c r="H743" s="70"/>
      <c r="I743" s="70"/>
      <c r="J743" s="70"/>
      <c r="K743" s="70"/>
      <c r="L743" s="158"/>
      <c r="M743" s="2"/>
      <c r="N743" s="2"/>
      <c r="O743" s="238"/>
      <c r="P743" s="2"/>
      <c r="Q743" s="238"/>
      <c r="R743" s="2"/>
      <c r="S743" s="2"/>
      <c r="T743" s="2"/>
      <c r="U743" s="2"/>
      <c r="V743" s="2"/>
      <c r="W743" s="2"/>
      <c r="X743" s="2"/>
      <c r="Y743" s="2"/>
      <c r="Z743" s="2"/>
      <c r="AA743" s="2"/>
      <c r="AB743" s="2"/>
      <c r="AC743" s="2"/>
      <c r="AD743" s="2"/>
      <c r="AE743" s="2"/>
      <c r="AF743" s="2"/>
      <c r="AG743" s="2"/>
    </row>
    <row r="744" customFormat="false" ht="15.75" hidden="false" customHeight="true" outlineLevel="0" collapsed="false">
      <c r="A744" s="2"/>
      <c r="B744" s="2"/>
      <c r="C744" s="70"/>
      <c r="D744" s="70"/>
      <c r="E744" s="70"/>
      <c r="F744" s="70"/>
      <c r="G744" s="158"/>
      <c r="H744" s="70"/>
      <c r="I744" s="70"/>
      <c r="J744" s="70"/>
      <c r="K744" s="70"/>
      <c r="L744" s="158"/>
      <c r="M744" s="2"/>
      <c r="N744" s="2"/>
      <c r="O744" s="238"/>
      <c r="P744" s="2"/>
      <c r="Q744" s="238"/>
      <c r="R744" s="2"/>
      <c r="S744" s="2"/>
      <c r="T744" s="2"/>
      <c r="U744" s="2"/>
      <c r="V744" s="2"/>
      <c r="W744" s="2"/>
      <c r="X744" s="2"/>
      <c r="Y744" s="2"/>
      <c r="Z744" s="2"/>
      <c r="AA744" s="2"/>
      <c r="AB744" s="2"/>
      <c r="AC744" s="2"/>
      <c r="AD744" s="2"/>
      <c r="AE744" s="2"/>
      <c r="AF744" s="2"/>
      <c r="AG744" s="2"/>
    </row>
    <row r="745" customFormat="false" ht="15.75" hidden="false" customHeight="true" outlineLevel="0" collapsed="false">
      <c r="A745" s="2"/>
      <c r="B745" s="2"/>
      <c r="C745" s="70"/>
      <c r="D745" s="70"/>
      <c r="E745" s="70"/>
      <c r="F745" s="70"/>
      <c r="G745" s="158"/>
      <c r="H745" s="70"/>
      <c r="I745" s="70"/>
      <c r="J745" s="70"/>
      <c r="K745" s="70"/>
      <c r="L745" s="158"/>
      <c r="M745" s="2"/>
      <c r="N745" s="2"/>
      <c r="O745" s="238"/>
      <c r="P745" s="2"/>
      <c r="Q745" s="238"/>
      <c r="R745" s="2"/>
      <c r="S745" s="2"/>
      <c r="T745" s="2"/>
      <c r="U745" s="2"/>
      <c r="V745" s="2"/>
      <c r="W745" s="2"/>
      <c r="X745" s="2"/>
      <c r="Y745" s="2"/>
      <c r="Z745" s="2"/>
      <c r="AA745" s="2"/>
      <c r="AB745" s="2"/>
      <c r="AC745" s="2"/>
      <c r="AD745" s="2"/>
      <c r="AE745" s="2"/>
      <c r="AF745" s="2"/>
      <c r="AG745" s="2"/>
    </row>
    <row r="746" customFormat="false" ht="15.75" hidden="false" customHeight="true" outlineLevel="0" collapsed="false">
      <c r="A746" s="2"/>
      <c r="B746" s="2"/>
      <c r="C746" s="70"/>
      <c r="D746" s="70"/>
      <c r="E746" s="70"/>
      <c r="F746" s="70"/>
      <c r="G746" s="158"/>
      <c r="H746" s="70"/>
      <c r="I746" s="70"/>
      <c r="J746" s="70"/>
      <c r="K746" s="70"/>
      <c r="L746" s="158"/>
      <c r="M746" s="2"/>
      <c r="N746" s="2"/>
      <c r="O746" s="238"/>
      <c r="P746" s="2"/>
      <c r="Q746" s="238"/>
      <c r="R746" s="2"/>
      <c r="S746" s="2"/>
      <c r="T746" s="2"/>
      <c r="U746" s="2"/>
      <c r="V746" s="2"/>
      <c r="W746" s="2"/>
      <c r="X746" s="2"/>
      <c r="Y746" s="2"/>
      <c r="Z746" s="2"/>
      <c r="AA746" s="2"/>
      <c r="AB746" s="2"/>
      <c r="AC746" s="2"/>
      <c r="AD746" s="2"/>
      <c r="AE746" s="2"/>
      <c r="AF746" s="2"/>
      <c r="AG746" s="2"/>
    </row>
    <row r="747" customFormat="false" ht="15.75" hidden="false" customHeight="true" outlineLevel="0" collapsed="false">
      <c r="A747" s="2"/>
      <c r="B747" s="2"/>
      <c r="C747" s="70"/>
      <c r="D747" s="70"/>
      <c r="E747" s="70"/>
      <c r="F747" s="70"/>
      <c r="G747" s="158"/>
      <c r="H747" s="70"/>
      <c r="I747" s="70"/>
      <c r="J747" s="70"/>
      <c r="K747" s="70"/>
      <c r="L747" s="158"/>
      <c r="M747" s="2"/>
      <c r="N747" s="2"/>
      <c r="O747" s="238"/>
      <c r="P747" s="2"/>
      <c r="Q747" s="238"/>
      <c r="R747" s="2"/>
      <c r="S747" s="2"/>
      <c r="T747" s="2"/>
      <c r="U747" s="2"/>
      <c r="V747" s="2"/>
      <c r="W747" s="2"/>
      <c r="X747" s="2"/>
      <c r="Y747" s="2"/>
      <c r="Z747" s="2"/>
      <c r="AA747" s="2"/>
      <c r="AB747" s="2"/>
      <c r="AC747" s="2"/>
      <c r="AD747" s="2"/>
      <c r="AE747" s="2"/>
      <c r="AF747" s="2"/>
      <c r="AG747" s="2"/>
    </row>
    <row r="748" customFormat="false" ht="15.75" hidden="false" customHeight="true" outlineLevel="0" collapsed="false">
      <c r="A748" s="2"/>
      <c r="B748" s="2"/>
      <c r="C748" s="70"/>
      <c r="D748" s="70"/>
      <c r="E748" s="70"/>
      <c r="F748" s="70"/>
      <c r="G748" s="158"/>
      <c r="H748" s="70"/>
      <c r="I748" s="70"/>
      <c r="J748" s="70"/>
      <c r="K748" s="70"/>
      <c r="L748" s="158"/>
      <c r="M748" s="2"/>
      <c r="N748" s="2"/>
      <c r="O748" s="238"/>
      <c r="P748" s="2"/>
      <c r="Q748" s="238"/>
      <c r="R748" s="2"/>
      <c r="S748" s="2"/>
      <c r="T748" s="2"/>
      <c r="U748" s="2"/>
      <c r="V748" s="2"/>
      <c r="W748" s="2"/>
      <c r="X748" s="2"/>
      <c r="Y748" s="2"/>
      <c r="Z748" s="2"/>
      <c r="AA748" s="2"/>
      <c r="AB748" s="2"/>
      <c r="AC748" s="2"/>
      <c r="AD748" s="2"/>
      <c r="AE748" s="2"/>
      <c r="AF748" s="2"/>
      <c r="AG748" s="2"/>
    </row>
    <row r="749" customFormat="false" ht="15.75" hidden="false" customHeight="true" outlineLevel="0" collapsed="false">
      <c r="A749" s="2"/>
      <c r="B749" s="2"/>
      <c r="C749" s="70"/>
      <c r="D749" s="70"/>
      <c r="E749" s="70"/>
      <c r="F749" s="70"/>
      <c r="G749" s="158"/>
      <c r="H749" s="70"/>
      <c r="I749" s="70"/>
      <c r="J749" s="70"/>
      <c r="K749" s="70"/>
      <c r="L749" s="158"/>
      <c r="M749" s="2"/>
      <c r="N749" s="2"/>
      <c r="O749" s="238"/>
      <c r="P749" s="2"/>
      <c r="Q749" s="238"/>
      <c r="R749" s="2"/>
      <c r="S749" s="2"/>
      <c r="T749" s="2"/>
      <c r="U749" s="2"/>
      <c r="V749" s="2"/>
      <c r="W749" s="2"/>
      <c r="X749" s="2"/>
      <c r="Y749" s="2"/>
      <c r="Z749" s="2"/>
      <c r="AA749" s="2"/>
      <c r="AB749" s="2"/>
      <c r="AC749" s="2"/>
      <c r="AD749" s="2"/>
      <c r="AE749" s="2"/>
      <c r="AF749" s="2"/>
      <c r="AG749" s="2"/>
    </row>
    <row r="750" customFormat="false" ht="15.75" hidden="false" customHeight="true" outlineLevel="0" collapsed="false">
      <c r="A750" s="2"/>
      <c r="B750" s="2"/>
      <c r="C750" s="70"/>
      <c r="D750" s="70"/>
      <c r="E750" s="70"/>
      <c r="F750" s="70"/>
      <c r="G750" s="158"/>
      <c r="H750" s="70"/>
      <c r="I750" s="70"/>
      <c r="J750" s="70"/>
      <c r="K750" s="70"/>
      <c r="L750" s="158"/>
      <c r="M750" s="2"/>
      <c r="N750" s="2"/>
      <c r="O750" s="238"/>
      <c r="P750" s="2"/>
      <c r="Q750" s="238"/>
      <c r="R750" s="2"/>
      <c r="S750" s="2"/>
      <c r="T750" s="2"/>
      <c r="U750" s="2"/>
      <c r="V750" s="2"/>
      <c r="W750" s="2"/>
      <c r="X750" s="2"/>
      <c r="Y750" s="2"/>
      <c r="Z750" s="2"/>
      <c r="AA750" s="2"/>
      <c r="AB750" s="2"/>
      <c r="AC750" s="2"/>
      <c r="AD750" s="2"/>
      <c r="AE750" s="2"/>
      <c r="AF750" s="2"/>
      <c r="AG750" s="2"/>
    </row>
    <row r="751" customFormat="false" ht="15.75" hidden="false" customHeight="true" outlineLevel="0" collapsed="false">
      <c r="A751" s="2"/>
      <c r="B751" s="2"/>
      <c r="C751" s="70"/>
      <c r="D751" s="70"/>
      <c r="E751" s="70"/>
      <c r="F751" s="70"/>
      <c r="G751" s="158"/>
      <c r="H751" s="70"/>
      <c r="I751" s="70"/>
      <c r="J751" s="70"/>
      <c r="K751" s="70"/>
      <c r="L751" s="158"/>
      <c r="M751" s="2"/>
      <c r="N751" s="2"/>
      <c r="O751" s="238"/>
      <c r="P751" s="2"/>
      <c r="Q751" s="238"/>
      <c r="R751" s="2"/>
      <c r="S751" s="2"/>
      <c r="T751" s="2"/>
      <c r="U751" s="2"/>
      <c r="V751" s="2"/>
      <c r="W751" s="2"/>
      <c r="X751" s="2"/>
      <c r="Y751" s="2"/>
      <c r="Z751" s="2"/>
      <c r="AA751" s="2"/>
      <c r="AB751" s="2"/>
      <c r="AC751" s="2"/>
      <c r="AD751" s="2"/>
      <c r="AE751" s="2"/>
      <c r="AF751" s="2"/>
      <c r="AG751" s="2"/>
    </row>
    <row r="752" customFormat="false" ht="15.75" hidden="false" customHeight="true" outlineLevel="0" collapsed="false">
      <c r="A752" s="2"/>
      <c r="B752" s="2"/>
      <c r="C752" s="70"/>
      <c r="D752" s="70"/>
      <c r="E752" s="70"/>
      <c r="F752" s="70"/>
      <c r="G752" s="158"/>
      <c r="H752" s="70"/>
      <c r="I752" s="70"/>
      <c r="J752" s="70"/>
      <c r="K752" s="70"/>
      <c r="L752" s="158"/>
      <c r="M752" s="2"/>
      <c r="N752" s="2"/>
      <c r="O752" s="238"/>
      <c r="P752" s="2"/>
      <c r="Q752" s="238"/>
      <c r="R752" s="2"/>
      <c r="S752" s="2"/>
      <c r="T752" s="2"/>
      <c r="U752" s="2"/>
      <c r="V752" s="2"/>
      <c r="W752" s="2"/>
      <c r="X752" s="2"/>
      <c r="Y752" s="2"/>
      <c r="Z752" s="2"/>
      <c r="AA752" s="2"/>
      <c r="AB752" s="2"/>
      <c r="AC752" s="2"/>
      <c r="AD752" s="2"/>
      <c r="AE752" s="2"/>
      <c r="AF752" s="2"/>
      <c r="AG752" s="2"/>
    </row>
    <row r="753" customFormat="false" ht="15.75" hidden="false" customHeight="true" outlineLevel="0" collapsed="false">
      <c r="A753" s="2"/>
      <c r="B753" s="2"/>
      <c r="C753" s="70"/>
      <c r="D753" s="70"/>
      <c r="E753" s="70"/>
      <c r="F753" s="70"/>
      <c r="G753" s="158"/>
      <c r="H753" s="70"/>
      <c r="I753" s="70"/>
      <c r="J753" s="70"/>
      <c r="K753" s="70"/>
      <c r="L753" s="158"/>
      <c r="M753" s="2"/>
      <c r="N753" s="2"/>
      <c r="O753" s="238"/>
      <c r="P753" s="2"/>
      <c r="Q753" s="238"/>
      <c r="R753" s="2"/>
      <c r="S753" s="2"/>
      <c r="T753" s="2"/>
      <c r="U753" s="2"/>
      <c r="V753" s="2"/>
      <c r="W753" s="2"/>
      <c r="X753" s="2"/>
      <c r="Y753" s="2"/>
      <c r="Z753" s="2"/>
      <c r="AA753" s="2"/>
      <c r="AB753" s="2"/>
      <c r="AC753" s="2"/>
      <c r="AD753" s="2"/>
      <c r="AE753" s="2"/>
      <c r="AF753" s="2"/>
      <c r="AG753" s="2"/>
    </row>
    <row r="754" customFormat="false" ht="15.75" hidden="false" customHeight="true" outlineLevel="0" collapsed="false">
      <c r="A754" s="2"/>
      <c r="B754" s="2"/>
      <c r="C754" s="70"/>
      <c r="D754" s="70"/>
      <c r="E754" s="70"/>
      <c r="F754" s="70"/>
      <c r="G754" s="158"/>
      <c r="H754" s="70"/>
      <c r="I754" s="70"/>
      <c r="J754" s="70"/>
      <c r="K754" s="70"/>
      <c r="L754" s="158"/>
      <c r="M754" s="2"/>
      <c r="N754" s="2"/>
      <c r="O754" s="238"/>
      <c r="P754" s="2"/>
      <c r="Q754" s="238"/>
      <c r="R754" s="2"/>
      <c r="S754" s="2"/>
      <c r="T754" s="2"/>
      <c r="U754" s="2"/>
      <c r="V754" s="2"/>
      <c r="W754" s="2"/>
      <c r="X754" s="2"/>
      <c r="Y754" s="2"/>
      <c r="Z754" s="2"/>
      <c r="AA754" s="2"/>
      <c r="AB754" s="2"/>
      <c r="AC754" s="2"/>
      <c r="AD754" s="2"/>
      <c r="AE754" s="2"/>
      <c r="AF754" s="2"/>
      <c r="AG754" s="2"/>
    </row>
    <row r="755" customFormat="false" ht="15.75" hidden="false" customHeight="true" outlineLevel="0" collapsed="false">
      <c r="A755" s="2"/>
      <c r="B755" s="2"/>
      <c r="C755" s="70"/>
      <c r="D755" s="70"/>
      <c r="E755" s="70"/>
      <c r="F755" s="70"/>
      <c r="G755" s="158"/>
      <c r="H755" s="70"/>
      <c r="I755" s="70"/>
      <c r="J755" s="70"/>
      <c r="K755" s="70"/>
      <c r="L755" s="158"/>
      <c r="M755" s="2"/>
      <c r="N755" s="2"/>
      <c r="O755" s="238"/>
      <c r="P755" s="2"/>
      <c r="Q755" s="238"/>
      <c r="R755" s="2"/>
      <c r="S755" s="2"/>
      <c r="T755" s="2"/>
      <c r="U755" s="2"/>
      <c r="V755" s="2"/>
      <c r="W755" s="2"/>
      <c r="X755" s="2"/>
      <c r="Y755" s="2"/>
      <c r="Z755" s="2"/>
      <c r="AA755" s="2"/>
      <c r="AB755" s="2"/>
      <c r="AC755" s="2"/>
      <c r="AD755" s="2"/>
      <c r="AE755" s="2"/>
      <c r="AF755" s="2"/>
      <c r="AG755" s="2"/>
    </row>
    <row r="756" customFormat="false" ht="15.75" hidden="false" customHeight="true" outlineLevel="0" collapsed="false">
      <c r="A756" s="2"/>
      <c r="B756" s="2"/>
      <c r="C756" s="70"/>
      <c r="D756" s="70"/>
      <c r="E756" s="70"/>
      <c r="F756" s="70"/>
      <c r="G756" s="158"/>
      <c r="H756" s="70"/>
      <c r="I756" s="70"/>
      <c r="J756" s="70"/>
      <c r="K756" s="70"/>
      <c r="L756" s="158"/>
      <c r="M756" s="2"/>
      <c r="N756" s="2"/>
      <c r="O756" s="238"/>
      <c r="P756" s="2"/>
      <c r="Q756" s="238"/>
      <c r="R756" s="2"/>
      <c r="S756" s="2"/>
      <c r="T756" s="2"/>
      <c r="U756" s="2"/>
      <c r="V756" s="2"/>
      <c r="W756" s="2"/>
      <c r="X756" s="2"/>
      <c r="Y756" s="2"/>
      <c r="Z756" s="2"/>
      <c r="AA756" s="2"/>
      <c r="AB756" s="2"/>
      <c r="AC756" s="2"/>
      <c r="AD756" s="2"/>
      <c r="AE756" s="2"/>
      <c r="AF756" s="2"/>
      <c r="AG756" s="2"/>
    </row>
    <row r="757" customFormat="false" ht="15.75" hidden="false" customHeight="true" outlineLevel="0" collapsed="false">
      <c r="A757" s="2"/>
      <c r="B757" s="2"/>
      <c r="C757" s="70"/>
      <c r="D757" s="70"/>
      <c r="E757" s="70"/>
      <c r="F757" s="70"/>
      <c r="G757" s="158"/>
      <c r="H757" s="70"/>
      <c r="I757" s="70"/>
      <c r="J757" s="70"/>
      <c r="K757" s="70"/>
      <c r="L757" s="158"/>
      <c r="M757" s="2"/>
      <c r="N757" s="2"/>
      <c r="O757" s="238"/>
      <c r="P757" s="2"/>
      <c r="Q757" s="238"/>
      <c r="R757" s="2"/>
      <c r="S757" s="2"/>
      <c r="T757" s="2"/>
      <c r="U757" s="2"/>
      <c r="V757" s="2"/>
      <c r="W757" s="2"/>
      <c r="X757" s="2"/>
      <c r="Y757" s="2"/>
      <c r="Z757" s="2"/>
      <c r="AA757" s="2"/>
      <c r="AB757" s="2"/>
      <c r="AC757" s="2"/>
      <c r="AD757" s="2"/>
      <c r="AE757" s="2"/>
      <c r="AF757" s="2"/>
      <c r="AG757" s="2"/>
    </row>
    <row r="758" customFormat="false" ht="15.75" hidden="false" customHeight="true" outlineLevel="0" collapsed="false">
      <c r="A758" s="2"/>
      <c r="B758" s="2"/>
      <c r="C758" s="70"/>
      <c r="D758" s="70"/>
      <c r="E758" s="70"/>
      <c r="F758" s="70"/>
      <c r="G758" s="158"/>
      <c r="H758" s="70"/>
      <c r="I758" s="70"/>
      <c r="J758" s="70"/>
      <c r="K758" s="70"/>
      <c r="L758" s="158"/>
      <c r="M758" s="2"/>
      <c r="N758" s="2"/>
      <c r="O758" s="238"/>
      <c r="P758" s="2"/>
      <c r="Q758" s="238"/>
      <c r="R758" s="2"/>
      <c r="S758" s="2"/>
      <c r="T758" s="2"/>
      <c r="U758" s="2"/>
      <c r="V758" s="2"/>
      <c r="W758" s="2"/>
      <c r="X758" s="2"/>
      <c r="Y758" s="2"/>
      <c r="Z758" s="2"/>
      <c r="AA758" s="2"/>
      <c r="AB758" s="2"/>
      <c r="AC758" s="2"/>
      <c r="AD758" s="2"/>
      <c r="AE758" s="2"/>
      <c r="AF758" s="2"/>
      <c r="AG758" s="2"/>
    </row>
    <row r="759" customFormat="false" ht="15.75" hidden="false" customHeight="true" outlineLevel="0" collapsed="false">
      <c r="A759" s="2"/>
      <c r="B759" s="2"/>
      <c r="C759" s="70"/>
      <c r="D759" s="70"/>
      <c r="E759" s="70"/>
      <c r="F759" s="70"/>
      <c r="G759" s="158"/>
      <c r="H759" s="70"/>
      <c r="I759" s="70"/>
      <c r="J759" s="70"/>
      <c r="K759" s="70"/>
      <c r="L759" s="158"/>
      <c r="M759" s="2"/>
      <c r="N759" s="2"/>
      <c r="O759" s="238"/>
      <c r="P759" s="2"/>
      <c r="Q759" s="238"/>
      <c r="R759" s="2"/>
      <c r="S759" s="2"/>
      <c r="T759" s="2"/>
      <c r="U759" s="2"/>
      <c r="V759" s="2"/>
      <c r="W759" s="2"/>
      <c r="X759" s="2"/>
      <c r="Y759" s="2"/>
      <c r="Z759" s="2"/>
      <c r="AA759" s="2"/>
      <c r="AB759" s="2"/>
      <c r="AC759" s="2"/>
      <c r="AD759" s="2"/>
      <c r="AE759" s="2"/>
      <c r="AF759" s="2"/>
      <c r="AG759" s="2"/>
    </row>
    <row r="760" customFormat="false" ht="15.75" hidden="false" customHeight="true" outlineLevel="0" collapsed="false">
      <c r="A760" s="2"/>
      <c r="B760" s="2"/>
      <c r="C760" s="70"/>
      <c r="D760" s="70"/>
      <c r="E760" s="70"/>
      <c r="F760" s="70"/>
      <c r="G760" s="158"/>
      <c r="H760" s="70"/>
      <c r="I760" s="70"/>
      <c r="J760" s="70"/>
      <c r="K760" s="70"/>
      <c r="L760" s="158"/>
      <c r="M760" s="2"/>
      <c r="N760" s="2"/>
      <c r="O760" s="238"/>
      <c r="P760" s="2"/>
      <c r="Q760" s="238"/>
      <c r="R760" s="2"/>
      <c r="S760" s="2"/>
      <c r="T760" s="2"/>
      <c r="U760" s="2"/>
      <c r="V760" s="2"/>
      <c r="W760" s="2"/>
      <c r="X760" s="2"/>
      <c r="Y760" s="2"/>
      <c r="Z760" s="2"/>
      <c r="AA760" s="2"/>
      <c r="AB760" s="2"/>
      <c r="AC760" s="2"/>
      <c r="AD760" s="2"/>
      <c r="AE760" s="2"/>
      <c r="AF760" s="2"/>
      <c r="AG760" s="2"/>
    </row>
    <row r="761" customFormat="false" ht="15.75" hidden="false" customHeight="true" outlineLevel="0" collapsed="false">
      <c r="A761" s="2"/>
      <c r="B761" s="2"/>
      <c r="C761" s="70"/>
      <c r="D761" s="70"/>
      <c r="E761" s="70"/>
      <c r="F761" s="70"/>
      <c r="G761" s="158"/>
      <c r="H761" s="70"/>
      <c r="I761" s="70"/>
      <c r="J761" s="70"/>
      <c r="K761" s="70"/>
      <c r="L761" s="158"/>
      <c r="M761" s="2"/>
      <c r="N761" s="2"/>
      <c r="O761" s="238"/>
      <c r="P761" s="2"/>
      <c r="Q761" s="238"/>
      <c r="R761" s="2"/>
      <c r="S761" s="2"/>
      <c r="T761" s="2"/>
      <c r="U761" s="2"/>
      <c r="V761" s="2"/>
      <c r="W761" s="2"/>
      <c r="X761" s="2"/>
      <c r="Y761" s="2"/>
      <c r="Z761" s="2"/>
      <c r="AA761" s="2"/>
      <c r="AB761" s="2"/>
      <c r="AC761" s="2"/>
      <c r="AD761" s="2"/>
      <c r="AE761" s="2"/>
      <c r="AF761" s="2"/>
      <c r="AG761" s="2"/>
    </row>
    <row r="762" customFormat="false" ht="15.75" hidden="false" customHeight="true" outlineLevel="0" collapsed="false">
      <c r="A762" s="2"/>
      <c r="B762" s="2"/>
      <c r="C762" s="70"/>
      <c r="D762" s="70"/>
      <c r="E762" s="70"/>
      <c r="F762" s="70"/>
      <c r="G762" s="158"/>
      <c r="H762" s="70"/>
      <c r="I762" s="70"/>
      <c r="J762" s="70"/>
      <c r="K762" s="70"/>
      <c r="L762" s="158"/>
      <c r="M762" s="2"/>
      <c r="N762" s="2"/>
      <c r="O762" s="238"/>
      <c r="P762" s="2"/>
      <c r="Q762" s="238"/>
      <c r="R762" s="2"/>
      <c r="S762" s="2"/>
      <c r="T762" s="2"/>
      <c r="U762" s="2"/>
      <c r="V762" s="2"/>
      <c r="W762" s="2"/>
      <c r="X762" s="2"/>
      <c r="Y762" s="2"/>
      <c r="Z762" s="2"/>
      <c r="AA762" s="2"/>
      <c r="AB762" s="2"/>
      <c r="AC762" s="2"/>
      <c r="AD762" s="2"/>
      <c r="AE762" s="2"/>
      <c r="AF762" s="2"/>
      <c r="AG762" s="2"/>
    </row>
    <row r="763" customFormat="false" ht="15.75" hidden="false" customHeight="true" outlineLevel="0" collapsed="false">
      <c r="A763" s="2"/>
      <c r="B763" s="2"/>
      <c r="C763" s="70"/>
      <c r="D763" s="70"/>
      <c r="E763" s="70"/>
      <c r="F763" s="70"/>
      <c r="G763" s="158"/>
      <c r="H763" s="70"/>
      <c r="I763" s="70"/>
      <c r="J763" s="70"/>
      <c r="K763" s="70"/>
      <c r="L763" s="158"/>
      <c r="M763" s="2"/>
      <c r="N763" s="2"/>
      <c r="O763" s="238"/>
      <c r="P763" s="2"/>
      <c r="Q763" s="238"/>
      <c r="R763" s="2"/>
      <c r="S763" s="2"/>
      <c r="T763" s="2"/>
      <c r="U763" s="2"/>
      <c r="V763" s="2"/>
      <c r="W763" s="2"/>
      <c r="X763" s="2"/>
      <c r="Y763" s="2"/>
      <c r="Z763" s="2"/>
      <c r="AA763" s="2"/>
      <c r="AB763" s="2"/>
      <c r="AC763" s="2"/>
      <c r="AD763" s="2"/>
      <c r="AE763" s="2"/>
      <c r="AF763" s="2"/>
      <c r="AG763" s="2"/>
    </row>
    <row r="764" customFormat="false" ht="15.75" hidden="false" customHeight="true" outlineLevel="0" collapsed="false">
      <c r="A764" s="2"/>
      <c r="B764" s="2"/>
      <c r="C764" s="70"/>
      <c r="D764" s="70"/>
      <c r="E764" s="70"/>
      <c r="F764" s="70"/>
      <c r="G764" s="158"/>
      <c r="H764" s="70"/>
      <c r="I764" s="70"/>
      <c r="J764" s="70"/>
      <c r="K764" s="70"/>
      <c r="L764" s="158"/>
      <c r="M764" s="2"/>
      <c r="N764" s="2"/>
      <c r="O764" s="238"/>
      <c r="P764" s="2"/>
      <c r="Q764" s="238"/>
      <c r="R764" s="2"/>
      <c r="S764" s="2"/>
      <c r="T764" s="2"/>
      <c r="U764" s="2"/>
      <c r="V764" s="2"/>
      <c r="W764" s="2"/>
      <c r="X764" s="2"/>
      <c r="Y764" s="2"/>
      <c r="Z764" s="2"/>
      <c r="AA764" s="2"/>
      <c r="AB764" s="2"/>
      <c r="AC764" s="2"/>
      <c r="AD764" s="2"/>
      <c r="AE764" s="2"/>
      <c r="AF764" s="2"/>
      <c r="AG764" s="2"/>
    </row>
    <row r="765" customFormat="false" ht="15.75" hidden="false" customHeight="true" outlineLevel="0" collapsed="false">
      <c r="A765" s="2"/>
      <c r="B765" s="2"/>
      <c r="C765" s="70"/>
      <c r="D765" s="70"/>
      <c r="E765" s="70"/>
      <c r="F765" s="70"/>
      <c r="G765" s="158"/>
      <c r="H765" s="70"/>
      <c r="I765" s="70"/>
      <c r="J765" s="70"/>
      <c r="K765" s="70"/>
      <c r="L765" s="158"/>
      <c r="M765" s="2"/>
      <c r="N765" s="2"/>
      <c r="O765" s="238"/>
      <c r="P765" s="2"/>
      <c r="Q765" s="238"/>
      <c r="R765" s="2"/>
      <c r="S765" s="2"/>
      <c r="T765" s="2"/>
      <c r="U765" s="2"/>
      <c r="V765" s="2"/>
      <c r="W765" s="2"/>
      <c r="X765" s="2"/>
      <c r="Y765" s="2"/>
      <c r="Z765" s="2"/>
      <c r="AA765" s="2"/>
      <c r="AB765" s="2"/>
      <c r="AC765" s="2"/>
      <c r="AD765" s="2"/>
      <c r="AE765" s="2"/>
      <c r="AF765" s="2"/>
      <c r="AG765" s="2"/>
    </row>
    <row r="766" customFormat="false" ht="15.75" hidden="false" customHeight="true" outlineLevel="0" collapsed="false">
      <c r="A766" s="2"/>
      <c r="B766" s="2"/>
      <c r="C766" s="70"/>
      <c r="D766" s="70"/>
      <c r="E766" s="70"/>
      <c r="F766" s="70"/>
      <c r="G766" s="158"/>
      <c r="H766" s="70"/>
      <c r="I766" s="70"/>
      <c r="J766" s="70"/>
      <c r="K766" s="70"/>
      <c r="L766" s="158"/>
      <c r="M766" s="2"/>
      <c r="N766" s="2"/>
      <c r="O766" s="238"/>
      <c r="P766" s="2"/>
      <c r="Q766" s="238"/>
      <c r="R766" s="2"/>
      <c r="S766" s="2"/>
      <c r="T766" s="2"/>
      <c r="U766" s="2"/>
      <c r="V766" s="2"/>
      <c r="W766" s="2"/>
      <c r="X766" s="2"/>
      <c r="Y766" s="2"/>
      <c r="Z766" s="2"/>
      <c r="AA766" s="2"/>
      <c r="AB766" s="2"/>
      <c r="AC766" s="2"/>
      <c r="AD766" s="2"/>
      <c r="AE766" s="2"/>
      <c r="AF766" s="2"/>
      <c r="AG766" s="2"/>
    </row>
    <row r="767" customFormat="false" ht="15.75" hidden="false" customHeight="true" outlineLevel="0" collapsed="false">
      <c r="A767" s="2"/>
      <c r="B767" s="2"/>
      <c r="C767" s="70"/>
      <c r="D767" s="70"/>
      <c r="E767" s="70"/>
      <c r="F767" s="70"/>
      <c r="G767" s="158"/>
      <c r="H767" s="70"/>
      <c r="I767" s="70"/>
      <c r="J767" s="70"/>
      <c r="K767" s="70"/>
      <c r="L767" s="158"/>
      <c r="M767" s="2"/>
      <c r="N767" s="2"/>
      <c r="O767" s="238"/>
      <c r="P767" s="2"/>
      <c r="Q767" s="238"/>
      <c r="R767" s="2"/>
      <c r="S767" s="2"/>
      <c r="T767" s="2"/>
      <c r="U767" s="2"/>
      <c r="V767" s="2"/>
      <c r="W767" s="2"/>
      <c r="X767" s="2"/>
      <c r="Y767" s="2"/>
      <c r="Z767" s="2"/>
      <c r="AA767" s="2"/>
      <c r="AB767" s="2"/>
      <c r="AC767" s="2"/>
      <c r="AD767" s="2"/>
      <c r="AE767" s="2"/>
      <c r="AF767" s="2"/>
      <c r="AG767" s="2"/>
    </row>
    <row r="768" customFormat="false" ht="15.75" hidden="false" customHeight="true" outlineLevel="0" collapsed="false">
      <c r="A768" s="2"/>
      <c r="B768" s="2"/>
      <c r="C768" s="70"/>
      <c r="D768" s="70"/>
      <c r="E768" s="70"/>
      <c r="F768" s="70"/>
      <c r="G768" s="158"/>
      <c r="H768" s="70"/>
      <c r="I768" s="70"/>
      <c r="J768" s="70"/>
      <c r="K768" s="70"/>
      <c r="L768" s="158"/>
      <c r="M768" s="2"/>
      <c r="N768" s="2"/>
      <c r="O768" s="238"/>
      <c r="P768" s="2"/>
      <c r="Q768" s="238"/>
      <c r="R768" s="2"/>
      <c r="S768" s="2"/>
      <c r="T768" s="2"/>
      <c r="U768" s="2"/>
      <c r="V768" s="2"/>
      <c r="W768" s="2"/>
      <c r="X768" s="2"/>
      <c r="Y768" s="2"/>
      <c r="Z768" s="2"/>
      <c r="AA768" s="2"/>
      <c r="AB768" s="2"/>
      <c r="AC768" s="2"/>
      <c r="AD768" s="2"/>
      <c r="AE768" s="2"/>
      <c r="AF768" s="2"/>
      <c r="AG768" s="2"/>
    </row>
    <row r="769" customFormat="false" ht="15.75" hidden="false" customHeight="true" outlineLevel="0" collapsed="false">
      <c r="A769" s="2"/>
      <c r="B769" s="2"/>
      <c r="C769" s="70"/>
      <c r="D769" s="70"/>
      <c r="E769" s="70"/>
      <c r="F769" s="70"/>
      <c r="G769" s="158"/>
      <c r="H769" s="70"/>
      <c r="I769" s="70"/>
      <c r="J769" s="70"/>
      <c r="K769" s="70"/>
      <c r="L769" s="158"/>
      <c r="M769" s="2"/>
      <c r="N769" s="2"/>
      <c r="O769" s="238"/>
      <c r="P769" s="2"/>
      <c r="Q769" s="238"/>
      <c r="R769" s="2"/>
      <c r="S769" s="2"/>
      <c r="T769" s="2"/>
      <c r="U769" s="2"/>
      <c r="V769" s="2"/>
      <c r="W769" s="2"/>
      <c r="X769" s="2"/>
      <c r="Y769" s="2"/>
      <c r="Z769" s="2"/>
      <c r="AA769" s="2"/>
      <c r="AB769" s="2"/>
      <c r="AC769" s="2"/>
      <c r="AD769" s="2"/>
      <c r="AE769" s="2"/>
      <c r="AF769" s="2"/>
      <c r="AG769" s="2"/>
    </row>
    <row r="770" customFormat="false" ht="15.75" hidden="false" customHeight="true" outlineLevel="0" collapsed="false">
      <c r="A770" s="2"/>
      <c r="B770" s="2"/>
      <c r="C770" s="70"/>
      <c r="D770" s="70"/>
      <c r="E770" s="70"/>
      <c r="F770" s="70"/>
      <c r="G770" s="158"/>
      <c r="H770" s="70"/>
      <c r="I770" s="70"/>
      <c r="J770" s="70"/>
      <c r="K770" s="70"/>
      <c r="L770" s="158"/>
      <c r="M770" s="2"/>
      <c r="N770" s="2"/>
      <c r="O770" s="238"/>
      <c r="P770" s="2"/>
      <c r="Q770" s="238"/>
      <c r="R770" s="2"/>
      <c r="S770" s="2"/>
      <c r="T770" s="2"/>
      <c r="U770" s="2"/>
      <c r="V770" s="2"/>
      <c r="W770" s="2"/>
      <c r="X770" s="2"/>
      <c r="Y770" s="2"/>
      <c r="Z770" s="2"/>
      <c r="AA770" s="2"/>
      <c r="AB770" s="2"/>
      <c r="AC770" s="2"/>
      <c r="AD770" s="2"/>
      <c r="AE770" s="2"/>
      <c r="AF770" s="2"/>
      <c r="AG770" s="2"/>
    </row>
    <row r="771" customFormat="false" ht="15.75" hidden="false" customHeight="true" outlineLevel="0" collapsed="false">
      <c r="A771" s="2"/>
      <c r="B771" s="2"/>
      <c r="C771" s="70"/>
      <c r="D771" s="70"/>
      <c r="E771" s="70"/>
      <c r="F771" s="70"/>
      <c r="G771" s="158"/>
      <c r="H771" s="70"/>
      <c r="I771" s="70"/>
      <c r="J771" s="70"/>
      <c r="K771" s="70"/>
      <c r="L771" s="158"/>
      <c r="M771" s="2"/>
      <c r="N771" s="2"/>
      <c r="O771" s="238"/>
      <c r="P771" s="2"/>
      <c r="Q771" s="238"/>
      <c r="R771" s="2"/>
      <c r="S771" s="2"/>
      <c r="T771" s="2"/>
      <c r="U771" s="2"/>
      <c r="V771" s="2"/>
      <c r="W771" s="2"/>
      <c r="X771" s="2"/>
      <c r="Y771" s="2"/>
      <c r="Z771" s="2"/>
      <c r="AA771" s="2"/>
      <c r="AB771" s="2"/>
      <c r="AC771" s="2"/>
      <c r="AD771" s="2"/>
      <c r="AE771" s="2"/>
      <c r="AF771" s="2"/>
      <c r="AG771" s="2"/>
    </row>
    <row r="772" customFormat="false" ht="15.75" hidden="false" customHeight="true" outlineLevel="0" collapsed="false">
      <c r="A772" s="2"/>
      <c r="B772" s="2"/>
      <c r="C772" s="70"/>
      <c r="D772" s="70"/>
      <c r="E772" s="70"/>
      <c r="F772" s="70"/>
      <c r="G772" s="158"/>
      <c r="H772" s="70"/>
      <c r="I772" s="70"/>
      <c r="J772" s="70"/>
      <c r="K772" s="70"/>
      <c r="L772" s="158"/>
      <c r="M772" s="2"/>
      <c r="N772" s="2"/>
      <c r="O772" s="238"/>
      <c r="P772" s="2"/>
      <c r="Q772" s="238"/>
      <c r="R772" s="2"/>
      <c r="S772" s="2"/>
      <c r="T772" s="2"/>
      <c r="U772" s="2"/>
      <c r="V772" s="2"/>
      <c r="W772" s="2"/>
      <c r="X772" s="2"/>
      <c r="Y772" s="2"/>
      <c r="Z772" s="2"/>
      <c r="AA772" s="2"/>
      <c r="AB772" s="2"/>
      <c r="AC772" s="2"/>
      <c r="AD772" s="2"/>
      <c r="AE772" s="2"/>
      <c r="AF772" s="2"/>
      <c r="AG772" s="2"/>
    </row>
    <row r="773" customFormat="false" ht="15.75" hidden="false" customHeight="true" outlineLevel="0" collapsed="false">
      <c r="A773" s="2"/>
      <c r="B773" s="2"/>
      <c r="C773" s="70"/>
      <c r="D773" s="70"/>
      <c r="E773" s="70"/>
      <c r="F773" s="70"/>
      <c r="G773" s="158"/>
      <c r="H773" s="70"/>
      <c r="I773" s="70"/>
      <c r="J773" s="70"/>
      <c r="K773" s="70"/>
      <c r="L773" s="158"/>
      <c r="M773" s="2"/>
      <c r="N773" s="2"/>
      <c r="O773" s="238"/>
      <c r="P773" s="2"/>
      <c r="Q773" s="238"/>
      <c r="R773" s="2"/>
      <c r="S773" s="2"/>
      <c r="T773" s="2"/>
      <c r="U773" s="2"/>
      <c r="V773" s="2"/>
      <c r="W773" s="2"/>
      <c r="X773" s="2"/>
      <c r="Y773" s="2"/>
      <c r="Z773" s="2"/>
      <c r="AA773" s="2"/>
      <c r="AB773" s="2"/>
      <c r="AC773" s="2"/>
      <c r="AD773" s="2"/>
      <c r="AE773" s="2"/>
      <c r="AF773" s="2"/>
      <c r="AG773" s="2"/>
    </row>
    <row r="774" customFormat="false" ht="15.75" hidden="false" customHeight="true" outlineLevel="0" collapsed="false">
      <c r="A774" s="2"/>
      <c r="B774" s="2"/>
      <c r="C774" s="70"/>
      <c r="D774" s="70"/>
      <c r="E774" s="70"/>
      <c r="F774" s="70"/>
      <c r="G774" s="158"/>
      <c r="H774" s="70"/>
      <c r="I774" s="70"/>
      <c r="J774" s="70"/>
      <c r="K774" s="70"/>
      <c r="L774" s="158"/>
      <c r="M774" s="2"/>
      <c r="N774" s="2"/>
      <c r="O774" s="238"/>
      <c r="P774" s="2"/>
      <c r="Q774" s="238"/>
      <c r="R774" s="2"/>
      <c r="S774" s="2"/>
      <c r="T774" s="2"/>
      <c r="U774" s="2"/>
      <c r="V774" s="2"/>
      <c r="W774" s="2"/>
      <c r="X774" s="2"/>
      <c r="Y774" s="2"/>
      <c r="Z774" s="2"/>
      <c r="AA774" s="2"/>
      <c r="AB774" s="2"/>
      <c r="AC774" s="2"/>
      <c r="AD774" s="2"/>
      <c r="AE774" s="2"/>
      <c r="AF774" s="2"/>
      <c r="AG774" s="2"/>
    </row>
    <row r="775" customFormat="false" ht="15.75" hidden="false" customHeight="true" outlineLevel="0" collapsed="false">
      <c r="A775" s="2"/>
      <c r="B775" s="2"/>
      <c r="C775" s="70"/>
      <c r="D775" s="70"/>
      <c r="E775" s="70"/>
      <c r="F775" s="70"/>
      <c r="G775" s="158"/>
      <c r="H775" s="70"/>
      <c r="I775" s="70"/>
      <c r="J775" s="70"/>
      <c r="K775" s="70"/>
      <c r="L775" s="158"/>
      <c r="M775" s="2"/>
      <c r="N775" s="2"/>
      <c r="O775" s="238"/>
      <c r="P775" s="2"/>
      <c r="Q775" s="238"/>
      <c r="R775" s="2"/>
      <c r="S775" s="2"/>
      <c r="T775" s="2"/>
      <c r="U775" s="2"/>
      <c r="V775" s="2"/>
      <c r="W775" s="2"/>
      <c r="X775" s="2"/>
      <c r="Y775" s="2"/>
      <c r="Z775" s="2"/>
      <c r="AA775" s="2"/>
      <c r="AB775" s="2"/>
      <c r="AC775" s="2"/>
      <c r="AD775" s="2"/>
      <c r="AE775" s="2"/>
      <c r="AF775" s="2"/>
      <c r="AG775" s="2"/>
    </row>
    <row r="776" customFormat="false" ht="15.75" hidden="false" customHeight="true" outlineLevel="0" collapsed="false">
      <c r="A776" s="2"/>
      <c r="B776" s="2"/>
      <c r="C776" s="70"/>
      <c r="D776" s="70"/>
      <c r="E776" s="70"/>
      <c r="F776" s="70"/>
      <c r="G776" s="158"/>
      <c r="H776" s="70"/>
      <c r="I776" s="70"/>
      <c r="J776" s="70"/>
      <c r="K776" s="70"/>
      <c r="L776" s="158"/>
      <c r="M776" s="2"/>
      <c r="N776" s="2"/>
      <c r="O776" s="238"/>
      <c r="P776" s="2"/>
      <c r="Q776" s="238"/>
      <c r="R776" s="2"/>
      <c r="S776" s="2"/>
      <c r="T776" s="2"/>
      <c r="U776" s="2"/>
      <c r="V776" s="2"/>
      <c r="W776" s="2"/>
      <c r="X776" s="2"/>
      <c r="Y776" s="2"/>
      <c r="Z776" s="2"/>
      <c r="AA776" s="2"/>
      <c r="AB776" s="2"/>
      <c r="AC776" s="2"/>
      <c r="AD776" s="2"/>
      <c r="AE776" s="2"/>
      <c r="AF776" s="2"/>
      <c r="AG776" s="2"/>
    </row>
    <row r="777" customFormat="false" ht="15.75" hidden="false" customHeight="true" outlineLevel="0" collapsed="false">
      <c r="A777" s="2"/>
      <c r="B777" s="2"/>
      <c r="C777" s="70"/>
      <c r="D777" s="70"/>
      <c r="E777" s="70"/>
      <c r="F777" s="70"/>
      <c r="G777" s="158"/>
      <c r="H777" s="70"/>
      <c r="I777" s="70"/>
      <c r="J777" s="70"/>
      <c r="K777" s="70"/>
      <c r="L777" s="158"/>
      <c r="M777" s="2"/>
      <c r="N777" s="2"/>
      <c r="O777" s="238"/>
      <c r="P777" s="2"/>
      <c r="Q777" s="238"/>
      <c r="R777" s="2"/>
      <c r="S777" s="2"/>
      <c r="T777" s="2"/>
      <c r="U777" s="2"/>
      <c r="V777" s="2"/>
      <c r="W777" s="2"/>
      <c r="X777" s="2"/>
      <c r="Y777" s="2"/>
      <c r="Z777" s="2"/>
      <c r="AA777" s="2"/>
      <c r="AB777" s="2"/>
      <c r="AC777" s="2"/>
      <c r="AD777" s="2"/>
      <c r="AE777" s="2"/>
      <c r="AF777" s="2"/>
      <c r="AG777" s="2"/>
    </row>
    <row r="778" customFormat="false" ht="15.75" hidden="false" customHeight="true" outlineLevel="0" collapsed="false">
      <c r="A778" s="2"/>
      <c r="B778" s="2"/>
      <c r="C778" s="70"/>
      <c r="D778" s="70"/>
      <c r="E778" s="70"/>
      <c r="F778" s="70"/>
      <c r="G778" s="158"/>
      <c r="H778" s="70"/>
      <c r="I778" s="70"/>
      <c r="J778" s="70"/>
      <c r="K778" s="70"/>
      <c r="L778" s="158"/>
      <c r="M778" s="2"/>
      <c r="N778" s="2"/>
      <c r="O778" s="238"/>
      <c r="P778" s="2"/>
      <c r="Q778" s="238"/>
      <c r="R778" s="2"/>
      <c r="S778" s="2"/>
      <c r="T778" s="2"/>
      <c r="U778" s="2"/>
      <c r="V778" s="2"/>
      <c r="W778" s="2"/>
      <c r="X778" s="2"/>
      <c r="Y778" s="2"/>
      <c r="Z778" s="2"/>
      <c r="AA778" s="2"/>
      <c r="AB778" s="2"/>
      <c r="AC778" s="2"/>
      <c r="AD778" s="2"/>
      <c r="AE778" s="2"/>
      <c r="AF778" s="2"/>
      <c r="AG778" s="2"/>
    </row>
    <row r="779" customFormat="false" ht="15.75" hidden="false" customHeight="true" outlineLevel="0" collapsed="false">
      <c r="A779" s="2"/>
      <c r="B779" s="2"/>
      <c r="C779" s="70"/>
      <c r="D779" s="70"/>
      <c r="E779" s="70"/>
      <c r="F779" s="70"/>
      <c r="G779" s="158"/>
      <c r="H779" s="70"/>
      <c r="I779" s="70"/>
      <c r="J779" s="70"/>
      <c r="K779" s="70"/>
      <c r="L779" s="158"/>
      <c r="M779" s="2"/>
      <c r="N779" s="2"/>
      <c r="O779" s="238"/>
      <c r="P779" s="2"/>
      <c r="Q779" s="238"/>
      <c r="R779" s="2"/>
      <c r="S779" s="2"/>
      <c r="T779" s="2"/>
      <c r="U779" s="2"/>
      <c r="V779" s="2"/>
      <c r="W779" s="2"/>
      <c r="X779" s="2"/>
      <c r="Y779" s="2"/>
      <c r="Z779" s="2"/>
      <c r="AA779" s="2"/>
      <c r="AB779" s="2"/>
      <c r="AC779" s="2"/>
      <c r="AD779" s="2"/>
      <c r="AE779" s="2"/>
      <c r="AF779" s="2"/>
      <c r="AG779" s="2"/>
    </row>
    <row r="780" customFormat="false" ht="15.75" hidden="false" customHeight="true" outlineLevel="0" collapsed="false">
      <c r="A780" s="2"/>
      <c r="B780" s="2"/>
      <c r="C780" s="70"/>
      <c r="D780" s="70"/>
      <c r="E780" s="70"/>
      <c r="F780" s="70"/>
      <c r="G780" s="158"/>
      <c r="H780" s="70"/>
      <c r="I780" s="70"/>
      <c r="J780" s="70"/>
      <c r="K780" s="70"/>
      <c r="L780" s="158"/>
      <c r="M780" s="2"/>
      <c r="N780" s="2"/>
      <c r="O780" s="238"/>
      <c r="P780" s="2"/>
      <c r="Q780" s="238"/>
      <c r="R780" s="2"/>
      <c r="S780" s="2"/>
      <c r="T780" s="2"/>
      <c r="U780" s="2"/>
      <c r="V780" s="2"/>
      <c r="W780" s="2"/>
      <c r="X780" s="2"/>
      <c r="Y780" s="2"/>
      <c r="Z780" s="2"/>
      <c r="AA780" s="2"/>
      <c r="AB780" s="2"/>
      <c r="AC780" s="2"/>
      <c r="AD780" s="2"/>
      <c r="AE780" s="2"/>
      <c r="AF780" s="2"/>
      <c r="AG780" s="2"/>
    </row>
    <row r="781" customFormat="false" ht="15.75" hidden="false" customHeight="true" outlineLevel="0" collapsed="false">
      <c r="A781" s="2"/>
      <c r="B781" s="2"/>
      <c r="C781" s="70"/>
      <c r="D781" s="70"/>
      <c r="E781" s="70"/>
      <c r="F781" s="70"/>
      <c r="G781" s="158"/>
      <c r="H781" s="70"/>
      <c r="I781" s="70"/>
      <c r="J781" s="70"/>
      <c r="K781" s="70"/>
      <c r="L781" s="158"/>
      <c r="M781" s="2"/>
      <c r="N781" s="2"/>
      <c r="O781" s="238"/>
      <c r="P781" s="2"/>
      <c r="Q781" s="238"/>
      <c r="R781" s="2"/>
      <c r="S781" s="2"/>
      <c r="T781" s="2"/>
      <c r="U781" s="2"/>
      <c r="V781" s="2"/>
      <c r="W781" s="2"/>
      <c r="X781" s="2"/>
      <c r="Y781" s="2"/>
      <c r="Z781" s="2"/>
      <c r="AA781" s="2"/>
      <c r="AB781" s="2"/>
      <c r="AC781" s="2"/>
      <c r="AD781" s="2"/>
      <c r="AE781" s="2"/>
      <c r="AF781" s="2"/>
      <c r="AG781" s="2"/>
    </row>
    <row r="782" customFormat="false" ht="15.75" hidden="false" customHeight="true" outlineLevel="0" collapsed="false">
      <c r="A782" s="2"/>
      <c r="B782" s="2"/>
      <c r="C782" s="70"/>
      <c r="D782" s="70"/>
      <c r="E782" s="70"/>
      <c r="F782" s="70"/>
      <c r="G782" s="158"/>
      <c r="H782" s="70"/>
      <c r="I782" s="70"/>
      <c r="J782" s="70"/>
      <c r="K782" s="70"/>
      <c r="L782" s="158"/>
      <c r="M782" s="2"/>
      <c r="N782" s="2"/>
      <c r="O782" s="238"/>
      <c r="P782" s="2"/>
      <c r="Q782" s="238"/>
      <c r="R782" s="2"/>
      <c r="S782" s="2"/>
      <c r="T782" s="2"/>
      <c r="U782" s="2"/>
      <c r="V782" s="2"/>
      <c r="W782" s="2"/>
      <c r="X782" s="2"/>
      <c r="Y782" s="2"/>
      <c r="Z782" s="2"/>
      <c r="AA782" s="2"/>
      <c r="AB782" s="2"/>
      <c r="AC782" s="2"/>
      <c r="AD782" s="2"/>
      <c r="AE782" s="2"/>
      <c r="AF782" s="2"/>
      <c r="AG782" s="2"/>
    </row>
    <row r="783" customFormat="false" ht="15.75" hidden="false" customHeight="true" outlineLevel="0" collapsed="false">
      <c r="A783" s="2"/>
      <c r="B783" s="2"/>
      <c r="C783" s="70"/>
      <c r="D783" s="70"/>
      <c r="E783" s="70"/>
      <c r="F783" s="70"/>
      <c r="G783" s="158"/>
      <c r="H783" s="70"/>
      <c r="I783" s="70"/>
      <c r="J783" s="70"/>
      <c r="K783" s="70"/>
      <c r="L783" s="158"/>
      <c r="M783" s="2"/>
      <c r="N783" s="2"/>
      <c r="O783" s="238"/>
      <c r="P783" s="2"/>
      <c r="Q783" s="238"/>
      <c r="R783" s="2"/>
      <c r="S783" s="2"/>
      <c r="T783" s="2"/>
      <c r="U783" s="2"/>
      <c r="V783" s="2"/>
      <c r="W783" s="2"/>
      <c r="X783" s="2"/>
      <c r="Y783" s="2"/>
      <c r="Z783" s="2"/>
      <c r="AA783" s="2"/>
      <c r="AB783" s="2"/>
      <c r="AC783" s="2"/>
      <c r="AD783" s="2"/>
      <c r="AE783" s="2"/>
      <c r="AF783" s="2"/>
      <c r="AG783" s="2"/>
    </row>
    <row r="784" customFormat="false" ht="15.75" hidden="false" customHeight="true" outlineLevel="0" collapsed="false">
      <c r="A784" s="2"/>
      <c r="B784" s="2"/>
      <c r="C784" s="70"/>
      <c r="D784" s="70"/>
      <c r="E784" s="70"/>
      <c r="F784" s="70"/>
      <c r="G784" s="158"/>
      <c r="H784" s="70"/>
      <c r="I784" s="70"/>
      <c r="J784" s="70"/>
      <c r="K784" s="70"/>
      <c r="L784" s="158"/>
      <c r="M784" s="2"/>
      <c r="N784" s="2"/>
      <c r="O784" s="238"/>
      <c r="P784" s="2"/>
      <c r="Q784" s="238"/>
      <c r="R784" s="2"/>
      <c r="S784" s="2"/>
      <c r="T784" s="2"/>
      <c r="U784" s="2"/>
      <c r="V784" s="2"/>
      <c r="W784" s="2"/>
      <c r="X784" s="2"/>
      <c r="Y784" s="2"/>
      <c r="Z784" s="2"/>
      <c r="AA784" s="2"/>
      <c r="AB784" s="2"/>
      <c r="AC784" s="2"/>
      <c r="AD784" s="2"/>
      <c r="AE784" s="2"/>
      <c r="AF784" s="2"/>
      <c r="AG784" s="2"/>
    </row>
    <row r="785" customFormat="false" ht="15.75" hidden="false" customHeight="true" outlineLevel="0" collapsed="false">
      <c r="A785" s="2"/>
      <c r="B785" s="2"/>
      <c r="C785" s="70"/>
      <c r="D785" s="70"/>
      <c r="E785" s="70"/>
      <c r="F785" s="70"/>
      <c r="G785" s="158"/>
      <c r="H785" s="70"/>
      <c r="I785" s="70"/>
      <c r="J785" s="70"/>
      <c r="K785" s="70"/>
      <c r="L785" s="158"/>
      <c r="M785" s="2"/>
      <c r="N785" s="2"/>
      <c r="O785" s="238"/>
      <c r="P785" s="2"/>
      <c r="Q785" s="238"/>
      <c r="R785" s="2"/>
      <c r="S785" s="2"/>
      <c r="T785" s="2"/>
      <c r="U785" s="2"/>
      <c r="V785" s="2"/>
      <c r="W785" s="2"/>
      <c r="X785" s="2"/>
      <c r="Y785" s="2"/>
      <c r="Z785" s="2"/>
      <c r="AA785" s="2"/>
      <c r="AB785" s="2"/>
      <c r="AC785" s="2"/>
      <c r="AD785" s="2"/>
      <c r="AE785" s="2"/>
      <c r="AF785" s="2"/>
      <c r="AG785" s="2"/>
    </row>
    <row r="786" customFormat="false" ht="15.75" hidden="false" customHeight="true" outlineLevel="0" collapsed="false">
      <c r="A786" s="2"/>
      <c r="B786" s="2"/>
      <c r="C786" s="70"/>
      <c r="D786" s="70"/>
      <c r="E786" s="70"/>
      <c r="F786" s="70"/>
      <c r="G786" s="158"/>
      <c r="H786" s="70"/>
      <c r="I786" s="70"/>
      <c r="J786" s="70"/>
      <c r="K786" s="70"/>
      <c r="L786" s="158"/>
      <c r="M786" s="2"/>
      <c r="N786" s="2"/>
      <c r="O786" s="238"/>
      <c r="P786" s="2"/>
      <c r="Q786" s="238"/>
      <c r="R786" s="2"/>
      <c r="S786" s="2"/>
      <c r="T786" s="2"/>
      <c r="U786" s="2"/>
      <c r="V786" s="2"/>
      <c r="W786" s="2"/>
      <c r="X786" s="2"/>
      <c r="Y786" s="2"/>
      <c r="Z786" s="2"/>
      <c r="AA786" s="2"/>
      <c r="AB786" s="2"/>
      <c r="AC786" s="2"/>
      <c r="AD786" s="2"/>
      <c r="AE786" s="2"/>
      <c r="AF786" s="2"/>
      <c r="AG786" s="2"/>
    </row>
    <row r="787" customFormat="false" ht="15.75" hidden="false" customHeight="true" outlineLevel="0" collapsed="false">
      <c r="A787" s="2"/>
      <c r="B787" s="2"/>
      <c r="C787" s="70"/>
      <c r="D787" s="70"/>
      <c r="E787" s="70"/>
      <c r="F787" s="70"/>
      <c r="G787" s="158"/>
      <c r="H787" s="70"/>
      <c r="I787" s="70"/>
      <c r="J787" s="70"/>
      <c r="K787" s="70"/>
      <c r="L787" s="158"/>
      <c r="M787" s="2"/>
      <c r="N787" s="2"/>
      <c r="O787" s="238"/>
      <c r="P787" s="2"/>
      <c r="Q787" s="238"/>
      <c r="R787" s="2"/>
      <c r="S787" s="2"/>
      <c r="T787" s="2"/>
      <c r="U787" s="2"/>
      <c r="V787" s="2"/>
      <c r="W787" s="2"/>
      <c r="X787" s="2"/>
      <c r="Y787" s="2"/>
      <c r="Z787" s="2"/>
      <c r="AA787" s="2"/>
      <c r="AB787" s="2"/>
      <c r="AC787" s="2"/>
      <c r="AD787" s="2"/>
      <c r="AE787" s="2"/>
      <c r="AF787" s="2"/>
      <c r="AG787" s="2"/>
    </row>
    <row r="788" customFormat="false" ht="15.75" hidden="false" customHeight="true" outlineLevel="0" collapsed="false">
      <c r="A788" s="2"/>
      <c r="B788" s="2"/>
      <c r="C788" s="70"/>
      <c r="D788" s="70"/>
      <c r="E788" s="70"/>
      <c r="F788" s="70"/>
      <c r="G788" s="158"/>
      <c r="H788" s="70"/>
      <c r="I788" s="70"/>
      <c r="J788" s="70"/>
      <c r="K788" s="70"/>
      <c r="L788" s="158"/>
      <c r="M788" s="2"/>
      <c r="N788" s="2"/>
      <c r="O788" s="238"/>
      <c r="P788" s="2"/>
      <c r="Q788" s="238"/>
      <c r="R788" s="2"/>
      <c r="S788" s="2"/>
      <c r="T788" s="2"/>
      <c r="U788" s="2"/>
      <c r="V788" s="2"/>
      <c r="W788" s="2"/>
      <c r="X788" s="2"/>
      <c r="Y788" s="2"/>
      <c r="Z788" s="2"/>
      <c r="AA788" s="2"/>
      <c r="AB788" s="2"/>
      <c r="AC788" s="2"/>
      <c r="AD788" s="2"/>
      <c r="AE788" s="2"/>
      <c r="AF788" s="2"/>
      <c r="AG788" s="2"/>
    </row>
    <row r="789" customFormat="false" ht="15.75" hidden="false" customHeight="true" outlineLevel="0" collapsed="false">
      <c r="A789" s="2"/>
      <c r="B789" s="2"/>
      <c r="C789" s="70"/>
      <c r="D789" s="70"/>
      <c r="E789" s="70"/>
      <c r="F789" s="70"/>
      <c r="G789" s="158"/>
      <c r="H789" s="70"/>
      <c r="I789" s="70"/>
      <c r="J789" s="70"/>
      <c r="K789" s="70"/>
      <c r="L789" s="158"/>
      <c r="M789" s="2"/>
      <c r="N789" s="2"/>
      <c r="O789" s="238"/>
      <c r="P789" s="2"/>
      <c r="Q789" s="238"/>
      <c r="R789" s="2"/>
      <c r="S789" s="2"/>
      <c r="T789" s="2"/>
      <c r="U789" s="2"/>
      <c r="V789" s="2"/>
      <c r="W789" s="2"/>
      <c r="X789" s="2"/>
      <c r="Y789" s="2"/>
      <c r="Z789" s="2"/>
      <c r="AA789" s="2"/>
      <c r="AB789" s="2"/>
      <c r="AC789" s="2"/>
      <c r="AD789" s="2"/>
      <c r="AE789" s="2"/>
      <c r="AF789" s="2"/>
      <c r="AG789" s="2"/>
    </row>
    <row r="790" customFormat="false" ht="15.75" hidden="false" customHeight="true" outlineLevel="0" collapsed="false">
      <c r="A790" s="2"/>
      <c r="B790" s="2"/>
      <c r="C790" s="70"/>
      <c r="D790" s="70"/>
      <c r="E790" s="70"/>
      <c r="F790" s="70"/>
      <c r="G790" s="158"/>
      <c r="H790" s="70"/>
      <c r="I790" s="70"/>
      <c r="J790" s="70"/>
      <c r="K790" s="70"/>
      <c r="L790" s="158"/>
      <c r="M790" s="2"/>
      <c r="N790" s="2"/>
      <c r="O790" s="238"/>
      <c r="P790" s="2"/>
      <c r="Q790" s="238"/>
      <c r="R790" s="2"/>
      <c r="S790" s="2"/>
      <c r="T790" s="2"/>
      <c r="U790" s="2"/>
      <c r="V790" s="2"/>
      <c r="W790" s="2"/>
      <c r="X790" s="2"/>
      <c r="Y790" s="2"/>
      <c r="Z790" s="2"/>
      <c r="AA790" s="2"/>
      <c r="AB790" s="2"/>
      <c r="AC790" s="2"/>
      <c r="AD790" s="2"/>
      <c r="AE790" s="2"/>
      <c r="AF790" s="2"/>
      <c r="AG790" s="2"/>
    </row>
    <row r="791" customFormat="false" ht="15.75" hidden="false" customHeight="true" outlineLevel="0" collapsed="false">
      <c r="A791" s="2"/>
      <c r="B791" s="2"/>
      <c r="C791" s="70"/>
      <c r="D791" s="70"/>
      <c r="E791" s="70"/>
      <c r="F791" s="70"/>
      <c r="G791" s="158"/>
      <c r="H791" s="70"/>
      <c r="I791" s="70"/>
      <c r="J791" s="70"/>
      <c r="K791" s="70"/>
      <c r="L791" s="158"/>
      <c r="M791" s="2"/>
      <c r="N791" s="2"/>
      <c r="O791" s="238"/>
      <c r="P791" s="2"/>
      <c r="Q791" s="238"/>
      <c r="R791" s="2"/>
      <c r="S791" s="2"/>
      <c r="T791" s="2"/>
      <c r="U791" s="2"/>
      <c r="V791" s="2"/>
      <c r="W791" s="2"/>
      <c r="X791" s="2"/>
      <c r="Y791" s="2"/>
      <c r="Z791" s="2"/>
      <c r="AA791" s="2"/>
      <c r="AB791" s="2"/>
      <c r="AC791" s="2"/>
      <c r="AD791" s="2"/>
      <c r="AE791" s="2"/>
      <c r="AF791" s="2"/>
      <c r="AG791" s="2"/>
    </row>
    <row r="792" customFormat="false" ht="15.75" hidden="false" customHeight="true" outlineLevel="0" collapsed="false">
      <c r="A792" s="2"/>
      <c r="B792" s="2"/>
      <c r="C792" s="70"/>
      <c r="D792" s="70"/>
      <c r="E792" s="70"/>
      <c r="F792" s="70"/>
      <c r="G792" s="158"/>
      <c r="H792" s="70"/>
      <c r="I792" s="70"/>
      <c r="J792" s="70"/>
      <c r="K792" s="70"/>
      <c r="L792" s="158"/>
      <c r="M792" s="2"/>
      <c r="N792" s="2"/>
      <c r="O792" s="238"/>
      <c r="P792" s="2"/>
      <c r="Q792" s="238"/>
      <c r="R792" s="2"/>
      <c r="S792" s="2"/>
      <c r="T792" s="2"/>
      <c r="U792" s="2"/>
      <c r="V792" s="2"/>
      <c r="W792" s="2"/>
      <c r="X792" s="2"/>
      <c r="Y792" s="2"/>
      <c r="Z792" s="2"/>
      <c r="AA792" s="2"/>
      <c r="AB792" s="2"/>
      <c r="AC792" s="2"/>
      <c r="AD792" s="2"/>
      <c r="AE792" s="2"/>
      <c r="AF792" s="2"/>
      <c r="AG792" s="2"/>
    </row>
    <row r="793" customFormat="false" ht="15.75" hidden="false" customHeight="true" outlineLevel="0" collapsed="false">
      <c r="A793" s="2"/>
      <c r="B793" s="2"/>
      <c r="C793" s="70"/>
      <c r="D793" s="70"/>
      <c r="E793" s="70"/>
      <c r="F793" s="70"/>
      <c r="G793" s="158"/>
      <c r="H793" s="70"/>
      <c r="I793" s="70"/>
      <c r="J793" s="70"/>
      <c r="K793" s="70"/>
      <c r="L793" s="158"/>
      <c r="M793" s="2"/>
      <c r="N793" s="2"/>
      <c r="O793" s="238"/>
      <c r="P793" s="2"/>
      <c r="Q793" s="238"/>
      <c r="R793" s="2"/>
      <c r="S793" s="2"/>
      <c r="T793" s="2"/>
      <c r="U793" s="2"/>
      <c r="V793" s="2"/>
      <c r="W793" s="2"/>
      <c r="X793" s="2"/>
      <c r="Y793" s="2"/>
      <c r="Z793" s="2"/>
      <c r="AA793" s="2"/>
      <c r="AB793" s="2"/>
      <c r="AC793" s="2"/>
      <c r="AD793" s="2"/>
      <c r="AE793" s="2"/>
      <c r="AF793" s="2"/>
      <c r="AG793" s="2"/>
    </row>
    <row r="794" customFormat="false" ht="15.75" hidden="false" customHeight="true" outlineLevel="0" collapsed="false">
      <c r="A794" s="2"/>
      <c r="B794" s="2"/>
      <c r="C794" s="70"/>
      <c r="D794" s="70"/>
      <c r="E794" s="70"/>
      <c r="F794" s="70"/>
      <c r="G794" s="158"/>
      <c r="H794" s="70"/>
      <c r="I794" s="70"/>
      <c r="J794" s="70"/>
      <c r="K794" s="70"/>
      <c r="L794" s="158"/>
      <c r="M794" s="2"/>
      <c r="N794" s="2"/>
      <c r="O794" s="238"/>
      <c r="P794" s="2"/>
      <c r="Q794" s="238"/>
      <c r="R794" s="2"/>
      <c r="S794" s="2"/>
      <c r="T794" s="2"/>
      <c r="U794" s="2"/>
      <c r="V794" s="2"/>
      <c r="W794" s="2"/>
      <c r="X794" s="2"/>
      <c r="Y794" s="2"/>
      <c r="Z794" s="2"/>
      <c r="AA794" s="2"/>
      <c r="AB794" s="2"/>
      <c r="AC794" s="2"/>
      <c r="AD794" s="2"/>
      <c r="AE794" s="2"/>
      <c r="AF794" s="2"/>
      <c r="AG794" s="2"/>
    </row>
    <row r="795" customFormat="false" ht="15.75" hidden="false" customHeight="true" outlineLevel="0" collapsed="false">
      <c r="A795" s="2"/>
      <c r="B795" s="2"/>
      <c r="C795" s="70"/>
      <c r="D795" s="70"/>
      <c r="E795" s="70"/>
      <c r="F795" s="70"/>
      <c r="G795" s="158"/>
      <c r="H795" s="70"/>
      <c r="I795" s="70"/>
      <c r="J795" s="70"/>
      <c r="K795" s="70"/>
      <c r="L795" s="158"/>
      <c r="M795" s="2"/>
      <c r="N795" s="2"/>
      <c r="O795" s="238"/>
      <c r="P795" s="2"/>
      <c r="Q795" s="238"/>
      <c r="R795" s="2"/>
      <c r="S795" s="2"/>
      <c r="T795" s="2"/>
      <c r="U795" s="2"/>
      <c r="V795" s="2"/>
      <c r="W795" s="2"/>
      <c r="X795" s="2"/>
      <c r="Y795" s="2"/>
      <c r="Z795" s="2"/>
      <c r="AA795" s="2"/>
      <c r="AB795" s="2"/>
      <c r="AC795" s="2"/>
      <c r="AD795" s="2"/>
      <c r="AE795" s="2"/>
      <c r="AF795" s="2"/>
      <c r="AG795" s="2"/>
    </row>
    <row r="796" customFormat="false" ht="15.75" hidden="false" customHeight="true" outlineLevel="0" collapsed="false">
      <c r="A796" s="2"/>
      <c r="B796" s="2"/>
      <c r="C796" s="70"/>
      <c r="D796" s="70"/>
      <c r="E796" s="70"/>
      <c r="F796" s="70"/>
      <c r="G796" s="158"/>
      <c r="H796" s="70"/>
      <c r="I796" s="70"/>
      <c r="J796" s="70"/>
      <c r="K796" s="70"/>
      <c r="L796" s="158"/>
      <c r="M796" s="2"/>
      <c r="N796" s="2"/>
      <c r="O796" s="238"/>
      <c r="P796" s="2"/>
      <c r="Q796" s="238"/>
      <c r="R796" s="2"/>
      <c r="S796" s="2"/>
      <c r="T796" s="2"/>
      <c r="U796" s="2"/>
      <c r="V796" s="2"/>
      <c r="W796" s="2"/>
      <c r="X796" s="2"/>
      <c r="Y796" s="2"/>
      <c r="Z796" s="2"/>
      <c r="AA796" s="2"/>
      <c r="AB796" s="2"/>
      <c r="AC796" s="2"/>
      <c r="AD796" s="2"/>
      <c r="AE796" s="2"/>
      <c r="AF796" s="2"/>
      <c r="AG796" s="2"/>
    </row>
    <row r="797" customFormat="false" ht="15.75" hidden="false" customHeight="true" outlineLevel="0" collapsed="false">
      <c r="A797" s="2"/>
      <c r="B797" s="2"/>
      <c r="C797" s="70"/>
      <c r="D797" s="70"/>
      <c r="E797" s="70"/>
      <c r="F797" s="70"/>
      <c r="G797" s="158"/>
      <c r="H797" s="70"/>
      <c r="I797" s="70"/>
      <c r="J797" s="70"/>
      <c r="K797" s="70"/>
      <c r="L797" s="158"/>
      <c r="M797" s="2"/>
      <c r="N797" s="2"/>
      <c r="O797" s="238"/>
      <c r="P797" s="2"/>
      <c r="Q797" s="238"/>
      <c r="R797" s="2"/>
      <c r="S797" s="2"/>
      <c r="T797" s="2"/>
      <c r="U797" s="2"/>
      <c r="V797" s="2"/>
      <c r="W797" s="2"/>
      <c r="X797" s="2"/>
      <c r="Y797" s="2"/>
      <c r="Z797" s="2"/>
      <c r="AA797" s="2"/>
      <c r="AB797" s="2"/>
      <c r="AC797" s="2"/>
      <c r="AD797" s="2"/>
      <c r="AE797" s="2"/>
      <c r="AF797" s="2"/>
      <c r="AG797" s="2"/>
    </row>
    <row r="798" customFormat="false" ht="15.75" hidden="false" customHeight="true" outlineLevel="0" collapsed="false">
      <c r="A798" s="2"/>
      <c r="B798" s="2"/>
      <c r="C798" s="70"/>
      <c r="D798" s="70"/>
      <c r="E798" s="70"/>
      <c r="F798" s="70"/>
      <c r="G798" s="158"/>
      <c r="H798" s="70"/>
      <c r="I798" s="70"/>
      <c r="J798" s="70"/>
      <c r="K798" s="70"/>
      <c r="L798" s="158"/>
      <c r="M798" s="2"/>
      <c r="N798" s="2"/>
      <c r="O798" s="238"/>
      <c r="P798" s="2"/>
      <c r="Q798" s="238"/>
      <c r="R798" s="2"/>
      <c r="S798" s="2"/>
      <c r="T798" s="2"/>
      <c r="U798" s="2"/>
      <c r="V798" s="2"/>
      <c r="W798" s="2"/>
      <c r="X798" s="2"/>
      <c r="Y798" s="2"/>
      <c r="Z798" s="2"/>
      <c r="AA798" s="2"/>
      <c r="AB798" s="2"/>
      <c r="AC798" s="2"/>
      <c r="AD798" s="2"/>
      <c r="AE798" s="2"/>
      <c r="AF798" s="2"/>
      <c r="AG798" s="2"/>
    </row>
    <row r="799" customFormat="false" ht="15.75" hidden="false" customHeight="true" outlineLevel="0" collapsed="false">
      <c r="A799" s="2"/>
      <c r="B799" s="2"/>
      <c r="C799" s="70"/>
      <c r="D799" s="70"/>
      <c r="E799" s="70"/>
      <c r="F799" s="70"/>
      <c r="G799" s="158"/>
      <c r="H799" s="70"/>
      <c r="I799" s="70"/>
      <c r="J799" s="70"/>
      <c r="K799" s="70"/>
      <c r="L799" s="158"/>
      <c r="M799" s="2"/>
      <c r="N799" s="2"/>
      <c r="O799" s="238"/>
      <c r="P799" s="2"/>
      <c r="Q799" s="238"/>
      <c r="R799" s="2"/>
      <c r="S799" s="2"/>
      <c r="T799" s="2"/>
      <c r="U799" s="2"/>
      <c r="V799" s="2"/>
      <c r="W799" s="2"/>
      <c r="X799" s="2"/>
      <c r="Y799" s="2"/>
      <c r="Z799" s="2"/>
      <c r="AA799" s="2"/>
      <c r="AB799" s="2"/>
      <c r="AC799" s="2"/>
      <c r="AD799" s="2"/>
      <c r="AE799" s="2"/>
      <c r="AF799" s="2"/>
      <c r="AG799" s="2"/>
    </row>
    <row r="800" customFormat="false" ht="15.75" hidden="false" customHeight="true" outlineLevel="0" collapsed="false">
      <c r="A800" s="2"/>
      <c r="B800" s="2"/>
      <c r="C800" s="70"/>
      <c r="D800" s="70"/>
      <c r="E800" s="70"/>
      <c r="F800" s="70"/>
      <c r="G800" s="158"/>
      <c r="H800" s="70"/>
      <c r="I800" s="70"/>
      <c r="J800" s="70"/>
      <c r="K800" s="70"/>
      <c r="L800" s="158"/>
      <c r="M800" s="2"/>
      <c r="N800" s="2"/>
      <c r="O800" s="238"/>
      <c r="P800" s="2"/>
      <c r="Q800" s="238"/>
      <c r="R800" s="2"/>
      <c r="S800" s="2"/>
      <c r="T800" s="2"/>
      <c r="U800" s="2"/>
      <c r="V800" s="2"/>
      <c r="W800" s="2"/>
      <c r="X800" s="2"/>
      <c r="Y800" s="2"/>
      <c r="Z800" s="2"/>
      <c r="AA800" s="2"/>
      <c r="AB800" s="2"/>
      <c r="AC800" s="2"/>
      <c r="AD800" s="2"/>
      <c r="AE800" s="2"/>
      <c r="AF800" s="2"/>
      <c r="AG800" s="2"/>
    </row>
    <row r="801" customFormat="false" ht="15.75" hidden="false" customHeight="true" outlineLevel="0" collapsed="false">
      <c r="A801" s="2"/>
      <c r="B801" s="2"/>
      <c r="C801" s="70"/>
      <c r="D801" s="70"/>
      <c r="E801" s="70"/>
      <c r="F801" s="70"/>
      <c r="G801" s="158"/>
      <c r="H801" s="70"/>
      <c r="I801" s="70"/>
      <c r="J801" s="70"/>
      <c r="K801" s="70"/>
      <c r="L801" s="158"/>
      <c r="M801" s="2"/>
      <c r="N801" s="2"/>
      <c r="O801" s="238"/>
      <c r="P801" s="2"/>
      <c r="Q801" s="238"/>
      <c r="R801" s="2"/>
      <c r="S801" s="2"/>
      <c r="T801" s="2"/>
      <c r="U801" s="2"/>
      <c r="V801" s="2"/>
      <c r="W801" s="2"/>
      <c r="X801" s="2"/>
      <c r="Y801" s="2"/>
      <c r="Z801" s="2"/>
      <c r="AA801" s="2"/>
      <c r="AB801" s="2"/>
      <c r="AC801" s="2"/>
      <c r="AD801" s="2"/>
      <c r="AE801" s="2"/>
      <c r="AF801" s="2"/>
      <c r="AG801" s="2"/>
    </row>
    <row r="802" customFormat="false" ht="15.75" hidden="false" customHeight="true" outlineLevel="0" collapsed="false">
      <c r="A802" s="2"/>
      <c r="B802" s="2"/>
      <c r="C802" s="70"/>
      <c r="D802" s="70"/>
      <c r="E802" s="70"/>
      <c r="F802" s="70"/>
      <c r="G802" s="158"/>
      <c r="H802" s="70"/>
      <c r="I802" s="70"/>
      <c r="J802" s="70"/>
      <c r="K802" s="70"/>
      <c r="L802" s="158"/>
      <c r="M802" s="2"/>
      <c r="N802" s="2"/>
      <c r="O802" s="238"/>
      <c r="P802" s="2"/>
      <c r="Q802" s="238"/>
      <c r="R802" s="2"/>
      <c r="S802" s="2"/>
      <c r="T802" s="2"/>
      <c r="U802" s="2"/>
      <c r="V802" s="2"/>
      <c r="W802" s="2"/>
      <c r="X802" s="2"/>
      <c r="Y802" s="2"/>
      <c r="Z802" s="2"/>
      <c r="AA802" s="2"/>
      <c r="AB802" s="2"/>
      <c r="AC802" s="2"/>
      <c r="AD802" s="2"/>
      <c r="AE802" s="2"/>
      <c r="AF802" s="2"/>
      <c r="AG802" s="2"/>
    </row>
    <row r="803" customFormat="false" ht="15.75" hidden="false" customHeight="true" outlineLevel="0" collapsed="false">
      <c r="A803" s="2"/>
      <c r="B803" s="2"/>
      <c r="C803" s="70"/>
      <c r="D803" s="70"/>
      <c r="E803" s="70"/>
      <c r="F803" s="70"/>
      <c r="G803" s="158"/>
      <c r="H803" s="70"/>
      <c r="I803" s="70"/>
      <c r="J803" s="70"/>
      <c r="K803" s="70"/>
      <c r="L803" s="158"/>
      <c r="M803" s="2"/>
      <c r="N803" s="2"/>
      <c r="O803" s="238"/>
      <c r="P803" s="2"/>
      <c r="Q803" s="238"/>
      <c r="R803" s="2"/>
      <c r="S803" s="2"/>
      <c r="T803" s="2"/>
      <c r="U803" s="2"/>
      <c r="V803" s="2"/>
      <c r="W803" s="2"/>
      <c r="X803" s="2"/>
      <c r="Y803" s="2"/>
      <c r="Z803" s="2"/>
      <c r="AA803" s="2"/>
      <c r="AB803" s="2"/>
      <c r="AC803" s="2"/>
      <c r="AD803" s="2"/>
      <c r="AE803" s="2"/>
      <c r="AF803" s="2"/>
      <c r="AG803" s="2"/>
    </row>
    <row r="804" customFormat="false" ht="15.75" hidden="false" customHeight="true" outlineLevel="0" collapsed="false">
      <c r="A804" s="2"/>
      <c r="B804" s="2"/>
      <c r="C804" s="70"/>
      <c r="D804" s="70"/>
      <c r="E804" s="70"/>
      <c r="F804" s="70"/>
      <c r="G804" s="158"/>
      <c r="H804" s="70"/>
      <c r="I804" s="70"/>
      <c r="J804" s="70"/>
      <c r="K804" s="70"/>
      <c r="L804" s="158"/>
      <c r="M804" s="2"/>
      <c r="N804" s="2"/>
      <c r="O804" s="238"/>
      <c r="P804" s="2"/>
      <c r="Q804" s="238"/>
      <c r="R804" s="2"/>
      <c r="S804" s="2"/>
      <c r="T804" s="2"/>
      <c r="U804" s="2"/>
      <c r="V804" s="2"/>
      <c r="W804" s="2"/>
      <c r="X804" s="2"/>
      <c r="Y804" s="2"/>
      <c r="Z804" s="2"/>
      <c r="AA804" s="2"/>
      <c r="AB804" s="2"/>
      <c r="AC804" s="2"/>
      <c r="AD804" s="2"/>
      <c r="AE804" s="2"/>
      <c r="AF804" s="2"/>
      <c r="AG804" s="2"/>
    </row>
    <row r="805" customFormat="false" ht="15.75" hidden="false" customHeight="true" outlineLevel="0" collapsed="false">
      <c r="A805" s="2"/>
      <c r="B805" s="2"/>
      <c r="C805" s="70"/>
      <c r="D805" s="70"/>
      <c r="E805" s="70"/>
      <c r="F805" s="70"/>
      <c r="G805" s="158"/>
      <c r="H805" s="70"/>
      <c r="I805" s="70"/>
      <c r="J805" s="70"/>
      <c r="K805" s="70"/>
      <c r="L805" s="158"/>
      <c r="M805" s="2"/>
      <c r="N805" s="2"/>
      <c r="O805" s="238"/>
      <c r="P805" s="2"/>
      <c r="Q805" s="238"/>
      <c r="R805" s="2"/>
      <c r="S805" s="2"/>
      <c r="T805" s="2"/>
      <c r="U805" s="2"/>
      <c r="V805" s="2"/>
      <c r="W805" s="2"/>
      <c r="X805" s="2"/>
      <c r="Y805" s="2"/>
      <c r="Z805" s="2"/>
      <c r="AA805" s="2"/>
      <c r="AB805" s="2"/>
      <c r="AC805" s="2"/>
      <c r="AD805" s="2"/>
      <c r="AE805" s="2"/>
      <c r="AF805" s="2"/>
      <c r="AG805" s="2"/>
    </row>
    <row r="806" customFormat="false" ht="15.75" hidden="false" customHeight="true" outlineLevel="0" collapsed="false">
      <c r="A806" s="2"/>
      <c r="B806" s="2"/>
      <c r="C806" s="70"/>
      <c r="D806" s="70"/>
      <c r="E806" s="70"/>
      <c r="F806" s="70"/>
      <c r="G806" s="158"/>
      <c r="H806" s="70"/>
      <c r="I806" s="70"/>
      <c r="J806" s="70"/>
      <c r="K806" s="70"/>
      <c r="L806" s="158"/>
      <c r="M806" s="2"/>
      <c r="N806" s="2"/>
      <c r="O806" s="238"/>
      <c r="P806" s="2"/>
      <c r="Q806" s="238"/>
      <c r="R806" s="2"/>
      <c r="S806" s="2"/>
      <c r="T806" s="2"/>
      <c r="U806" s="2"/>
      <c r="V806" s="2"/>
      <c r="W806" s="2"/>
      <c r="X806" s="2"/>
      <c r="Y806" s="2"/>
      <c r="Z806" s="2"/>
      <c r="AA806" s="2"/>
      <c r="AB806" s="2"/>
      <c r="AC806" s="2"/>
      <c r="AD806" s="2"/>
      <c r="AE806" s="2"/>
      <c r="AF806" s="2"/>
      <c r="AG806" s="2"/>
    </row>
    <row r="807" customFormat="false" ht="15.75" hidden="false" customHeight="true" outlineLevel="0" collapsed="false">
      <c r="A807" s="2"/>
      <c r="B807" s="2"/>
      <c r="C807" s="70"/>
      <c r="D807" s="70"/>
      <c r="E807" s="70"/>
      <c r="F807" s="70"/>
      <c r="G807" s="158"/>
      <c r="H807" s="70"/>
      <c r="I807" s="70"/>
      <c r="J807" s="70"/>
      <c r="K807" s="70"/>
      <c r="L807" s="158"/>
      <c r="M807" s="2"/>
      <c r="N807" s="2"/>
      <c r="O807" s="238"/>
      <c r="P807" s="2"/>
      <c r="Q807" s="238"/>
      <c r="R807" s="2"/>
      <c r="S807" s="2"/>
      <c r="T807" s="2"/>
      <c r="U807" s="2"/>
      <c r="V807" s="2"/>
      <c r="W807" s="2"/>
      <c r="X807" s="2"/>
      <c r="Y807" s="2"/>
      <c r="Z807" s="2"/>
      <c r="AA807" s="2"/>
      <c r="AB807" s="2"/>
      <c r="AC807" s="2"/>
      <c r="AD807" s="2"/>
      <c r="AE807" s="2"/>
      <c r="AF807" s="2"/>
      <c r="AG807" s="2"/>
    </row>
    <row r="808" customFormat="false" ht="15.75" hidden="false" customHeight="true" outlineLevel="0" collapsed="false">
      <c r="A808" s="2"/>
      <c r="B808" s="2"/>
      <c r="C808" s="70"/>
      <c r="D808" s="70"/>
      <c r="E808" s="70"/>
      <c r="F808" s="70"/>
      <c r="G808" s="158"/>
      <c r="H808" s="70"/>
      <c r="I808" s="70"/>
      <c r="J808" s="70"/>
      <c r="K808" s="70"/>
      <c r="L808" s="158"/>
      <c r="M808" s="2"/>
      <c r="N808" s="2"/>
      <c r="O808" s="238"/>
      <c r="P808" s="2"/>
      <c r="Q808" s="238"/>
      <c r="R808" s="2"/>
      <c r="S808" s="2"/>
      <c r="T808" s="2"/>
      <c r="U808" s="2"/>
      <c r="V808" s="2"/>
      <c r="W808" s="2"/>
      <c r="X808" s="2"/>
      <c r="Y808" s="2"/>
      <c r="Z808" s="2"/>
      <c r="AA808" s="2"/>
      <c r="AB808" s="2"/>
      <c r="AC808" s="2"/>
      <c r="AD808" s="2"/>
      <c r="AE808" s="2"/>
      <c r="AF808" s="2"/>
      <c r="AG808" s="2"/>
    </row>
    <row r="809" customFormat="false" ht="15.75" hidden="false" customHeight="true" outlineLevel="0" collapsed="false">
      <c r="A809" s="2"/>
      <c r="B809" s="2"/>
      <c r="C809" s="70"/>
      <c r="D809" s="70"/>
      <c r="E809" s="70"/>
      <c r="F809" s="70"/>
      <c r="G809" s="158"/>
      <c r="H809" s="70"/>
      <c r="I809" s="70"/>
      <c r="J809" s="70"/>
      <c r="K809" s="70"/>
      <c r="L809" s="158"/>
      <c r="M809" s="2"/>
      <c r="N809" s="2"/>
      <c r="O809" s="238"/>
      <c r="P809" s="2"/>
      <c r="Q809" s="238"/>
      <c r="R809" s="2"/>
      <c r="S809" s="2"/>
      <c r="T809" s="2"/>
      <c r="U809" s="2"/>
      <c r="V809" s="2"/>
      <c r="W809" s="2"/>
      <c r="X809" s="2"/>
      <c r="Y809" s="2"/>
      <c r="Z809" s="2"/>
      <c r="AA809" s="2"/>
      <c r="AB809" s="2"/>
      <c r="AC809" s="2"/>
      <c r="AD809" s="2"/>
      <c r="AE809" s="2"/>
      <c r="AF809" s="2"/>
      <c r="AG809" s="2"/>
    </row>
    <row r="810" customFormat="false" ht="15.75" hidden="false" customHeight="true" outlineLevel="0" collapsed="false">
      <c r="A810" s="2"/>
      <c r="B810" s="2"/>
      <c r="C810" s="70"/>
      <c r="D810" s="70"/>
      <c r="E810" s="70"/>
      <c r="F810" s="70"/>
      <c r="G810" s="158"/>
      <c r="H810" s="70"/>
      <c r="I810" s="70"/>
      <c r="J810" s="70"/>
      <c r="K810" s="70"/>
      <c r="L810" s="158"/>
      <c r="M810" s="2"/>
      <c r="N810" s="2"/>
      <c r="O810" s="238"/>
      <c r="P810" s="2"/>
      <c r="Q810" s="238"/>
      <c r="R810" s="2"/>
      <c r="S810" s="2"/>
      <c r="T810" s="2"/>
      <c r="U810" s="2"/>
      <c r="V810" s="2"/>
      <c r="W810" s="2"/>
      <c r="X810" s="2"/>
      <c r="Y810" s="2"/>
      <c r="Z810" s="2"/>
      <c r="AA810" s="2"/>
      <c r="AB810" s="2"/>
      <c r="AC810" s="2"/>
      <c r="AD810" s="2"/>
      <c r="AE810" s="2"/>
      <c r="AF810" s="2"/>
      <c r="AG810" s="2"/>
    </row>
    <row r="811" customFormat="false" ht="15.75" hidden="false" customHeight="true" outlineLevel="0" collapsed="false">
      <c r="A811" s="2"/>
      <c r="B811" s="2"/>
      <c r="C811" s="70"/>
      <c r="D811" s="70"/>
      <c r="E811" s="70"/>
      <c r="F811" s="70"/>
      <c r="G811" s="158"/>
      <c r="H811" s="70"/>
      <c r="I811" s="70"/>
      <c r="J811" s="70"/>
      <c r="K811" s="70"/>
      <c r="L811" s="158"/>
      <c r="M811" s="2"/>
      <c r="N811" s="2"/>
      <c r="O811" s="238"/>
      <c r="P811" s="2"/>
      <c r="Q811" s="238"/>
      <c r="R811" s="2"/>
      <c r="S811" s="2"/>
      <c r="T811" s="2"/>
      <c r="U811" s="2"/>
      <c r="V811" s="2"/>
      <c r="W811" s="2"/>
      <c r="X811" s="2"/>
      <c r="Y811" s="2"/>
      <c r="Z811" s="2"/>
      <c r="AA811" s="2"/>
      <c r="AB811" s="2"/>
      <c r="AC811" s="2"/>
      <c r="AD811" s="2"/>
      <c r="AE811" s="2"/>
      <c r="AF811" s="2"/>
      <c r="AG811" s="2"/>
    </row>
    <row r="812" customFormat="false" ht="15.75" hidden="false" customHeight="true" outlineLevel="0" collapsed="false">
      <c r="A812" s="2"/>
      <c r="B812" s="2"/>
      <c r="C812" s="70"/>
      <c r="D812" s="70"/>
      <c r="E812" s="70"/>
      <c r="F812" s="70"/>
      <c r="G812" s="158"/>
      <c r="H812" s="70"/>
      <c r="I812" s="70"/>
      <c r="J812" s="70"/>
      <c r="K812" s="70"/>
      <c r="L812" s="158"/>
      <c r="M812" s="2"/>
      <c r="N812" s="2"/>
      <c r="O812" s="238"/>
      <c r="P812" s="2"/>
      <c r="Q812" s="238"/>
      <c r="R812" s="2"/>
      <c r="S812" s="2"/>
      <c r="T812" s="2"/>
      <c r="U812" s="2"/>
      <c r="V812" s="2"/>
      <c r="W812" s="2"/>
      <c r="X812" s="2"/>
      <c r="Y812" s="2"/>
      <c r="Z812" s="2"/>
      <c r="AA812" s="2"/>
      <c r="AB812" s="2"/>
      <c r="AC812" s="2"/>
      <c r="AD812" s="2"/>
      <c r="AE812" s="2"/>
      <c r="AF812" s="2"/>
      <c r="AG812" s="2"/>
    </row>
    <row r="813" customFormat="false" ht="15.75" hidden="false" customHeight="true" outlineLevel="0" collapsed="false">
      <c r="A813" s="2"/>
      <c r="B813" s="2"/>
      <c r="C813" s="70"/>
      <c r="D813" s="70"/>
      <c r="E813" s="70"/>
      <c r="F813" s="70"/>
      <c r="G813" s="158"/>
      <c r="H813" s="70"/>
      <c r="I813" s="70"/>
      <c r="J813" s="70"/>
      <c r="K813" s="70"/>
      <c r="L813" s="158"/>
      <c r="M813" s="2"/>
      <c r="N813" s="2"/>
      <c r="O813" s="238"/>
      <c r="P813" s="2"/>
      <c r="Q813" s="238"/>
      <c r="R813" s="2"/>
      <c r="S813" s="2"/>
      <c r="T813" s="2"/>
      <c r="U813" s="2"/>
      <c r="V813" s="2"/>
      <c r="W813" s="2"/>
      <c r="X813" s="2"/>
      <c r="Y813" s="2"/>
      <c r="Z813" s="2"/>
      <c r="AA813" s="2"/>
      <c r="AB813" s="2"/>
      <c r="AC813" s="2"/>
      <c r="AD813" s="2"/>
      <c r="AE813" s="2"/>
      <c r="AF813" s="2"/>
      <c r="AG813" s="2"/>
    </row>
    <row r="814" customFormat="false" ht="15.75" hidden="false" customHeight="true" outlineLevel="0" collapsed="false">
      <c r="A814" s="2"/>
      <c r="B814" s="2"/>
      <c r="C814" s="70"/>
      <c r="D814" s="70"/>
      <c r="E814" s="70"/>
      <c r="F814" s="70"/>
      <c r="G814" s="158"/>
      <c r="H814" s="70"/>
      <c r="I814" s="70"/>
      <c r="J814" s="70"/>
      <c r="K814" s="70"/>
      <c r="L814" s="158"/>
      <c r="M814" s="2"/>
      <c r="N814" s="2"/>
      <c r="O814" s="238"/>
      <c r="P814" s="2"/>
      <c r="Q814" s="238"/>
      <c r="R814" s="2"/>
      <c r="S814" s="2"/>
      <c r="T814" s="2"/>
      <c r="U814" s="2"/>
      <c r="V814" s="2"/>
      <c r="W814" s="2"/>
      <c r="X814" s="2"/>
      <c r="Y814" s="2"/>
      <c r="Z814" s="2"/>
      <c r="AA814" s="2"/>
      <c r="AB814" s="2"/>
      <c r="AC814" s="2"/>
      <c r="AD814" s="2"/>
      <c r="AE814" s="2"/>
      <c r="AF814" s="2"/>
      <c r="AG814" s="2"/>
    </row>
    <row r="815" customFormat="false" ht="15.75" hidden="false" customHeight="true" outlineLevel="0" collapsed="false">
      <c r="A815" s="2"/>
      <c r="B815" s="2"/>
      <c r="C815" s="70"/>
      <c r="D815" s="70"/>
      <c r="E815" s="70"/>
      <c r="F815" s="70"/>
      <c r="G815" s="158"/>
      <c r="H815" s="70"/>
      <c r="I815" s="70"/>
      <c r="J815" s="70"/>
      <c r="K815" s="70"/>
      <c r="L815" s="158"/>
      <c r="M815" s="2"/>
      <c r="N815" s="2"/>
      <c r="O815" s="238"/>
      <c r="P815" s="2"/>
      <c r="Q815" s="238"/>
      <c r="R815" s="2"/>
      <c r="S815" s="2"/>
      <c r="T815" s="2"/>
      <c r="U815" s="2"/>
      <c r="V815" s="2"/>
      <c r="W815" s="2"/>
      <c r="X815" s="2"/>
      <c r="Y815" s="2"/>
      <c r="Z815" s="2"/>
      <c r="AA815" s="2"/>
      <c r="AB815" s="2"/>
      <c r="AC815" s="2"/>
      <c r="AD815" s="2"/>
      <c r="AE815" s="2"/>
      <c r="AF815" s="2"/>
      <c r="AG815" s="2"/>
    </row>
    <row r="816" customFormat="false" ht="15.75" hidden="false" customHeight="true" outlineLevel="0" collapsed="false">
      <c r="A816" s="2"/>
      <c r="B816" s="2"/>
      <c r="C816" s="70"/>
      <c r="D816" s="70"/>
      <c r="E816" s="70"/>
      <c r="F816" s="70"/>
      <c r="G816" s="158"/>
      <c r="H816" s="70"/>
      <c r="I816" s="70"/>
      <c r="J816" s="70"/>
      <c r="K816" s="70"/>
      <c r="L816" s="158"/>
      <c r="M816" s="2"/>
      <c r="N816" s="2"/>
      <c r="O816" s="238"/>
      <c r="P816" s="2"/>
      <c r="Q816" s="238"/>
      <c r="R816" s="2"/>
      <c r="S816" s="2"/>
      <c r="T816" s="2"/>
      <c r="U816" s="2"/>
      <c r="V816" s="2"/>
      <c r="W816" s="2"/>
      <c r="X816" s="2"/>
      <c r="Y816" s="2"/>
      <c r="Z816" s="2"/>
      <c r="AA816" s="2"/>
      <c r="AB816" s="2"/>
      <c r="AC816" s="2"/>
      <c r="AD816" s="2"/>
      <c r="AE816" s="2"/>
      <c r="AF816" s="2"/>
      <c r="AG816" s="2"/>
    </row>
    <row r="817" customFormat="false" ht="15.75" hidden="false" customHeight="true" outlineLevel="0" collapsed="false">
      <c r="A817" s="2"/>
      <c r="B817" s="2"/>
      <c r="C817" s="70"/>
      <c r="D817" s="70"/>
      <c r="E817" s="70"/>
      <c r="F817" s="70"/>
      <c r="G817" s="158"/>
      <c r="H817" s="70"/>
      <c r="I817" s="70"/>
      <c r="J817" s="70"/>
      <c r="K817" s="70"/>
      <c r="L817" s="158"/>
      <c r="M817" s="2"/>
      <c r="N817" s="2"/>
      <c r="O817" s="238"/>
      <c r="P817" s="2"/>
      <c r="Q817" s="238"/>
      <c r="R817" s="2"/>
      <c r="S817" s="2"/>
      <c r="T817" s="2"/>
      <c r="U817" s="2"/>
      <c r="V817" s="2"/>
      <c r="W817" s="2"/>
      <c r="X817" s="2"/>
      <c r="Y817" s="2"/>
      <c r="Z817" s="2"/>
      <c r="AA817" s="2"/>
      <c r="AB817" s="2"/>
      <c r="AC817" s="2"/>
      <c r="AD817" s="2"/>
      <c r="AE817" s="2"/>
      <c r="AF817" s="2"/>
      <c r="AG817" s="2"/>
    </row>
    <row r="818" customFormat="false" ht="15.75" hidden="false" customHeight="true" outlineLevel="0" collapsed="false">
      <c r="A818" s="2"/>
      <c r="B818" s="2"/>
      <c r="C818" s="70"/>
      <c r="D818" s="70"/>
      <c r="E818" s="70"/>
      <c r="F818" s="70"/>
      <c r="G818" s="158"/>
      <c r="H818" s="70"/>
      <c r="I818" s="70"/>
      <c r="J818" s="70"/>
      <c r="K818" s="70"/>
      <c r="L818" s="158"/>
      <c r="M818" s="2"/>
      <c r="N818" s="2"/>
      <c r="O818" s="238"/>
      <c r="P818" s="2"/>
      <c r="Q818" s="238"/>
      <c r="R818" s="2"/>
      <c r="S818" s="2"/>
      <c r="T818" s="2"/>
      <c r="U818" s="2"/>
      <c r="V818" s="2"/>
      <c r="W818" s="2"/>
      <c r="X818" s="2"/>
      <c r="Y818" s="2"/>
      <c r="Z818" s="2"/>
      <c r="AA818" s="2"/>
      <c r="AB818" s="2"/>
      <c r="AC818" s="2"/>
      <c r="AD818" s="2"/>
      <c r="AE818" s="2"/>
      <c r="AF818" s="2"/>
      <c r="AG818" s="2"/>
    </row>
    <row r="819" customFormat="false" ht="15.75" hidden="false" customHeight="true" outlineLevel="0" collapsed="false">
      <c r="A819" s="2"/>
      <c r="B819" s="2"/>
      <c r="C819" s="70"/>
      <c r="D819" s="70"/>
      <c r="E819" s="70"/>
      <c r="F819" s="70"/>
      <c r="G819" s="158"/>
      <c r="H819" s="70"/>
      <c r="I819" s="70"/>
      <c r="J819" s="70"/>
      <c r="K819" s="70"/>
      <c r="L819" s="158"/>
      <c r="M819" s="2"/>
      <c r="N819" s="2"/>
      <c r="O819" s="238"/>
      <c r="P819" s="2"/>
      <c r="Q819" s="238"/>
      <c r="R819" s="2"/>
      <c r="S819" s="2"/>
      <c r="T819" s="2"/>
      <c r="U819" s="2"/>
      <c r="V819" s="2"/>
      <c r="W819" s="2"/>
      <c r="X819" s="2"/>
      <c r="Y819" s="2"/>
      <c r="Z819" s="2"/>
      <c r="AA819" s="2"/>
      <c r="AB819" s="2"/>
      <c r="AC819" s="2"/>
      <c r="AD819" s="2"/>
      <c r="AE819" s="2"/>
      <c r="AF819" s="2"/>
      <c r="AG819" s="2"/>
    </row>
    <row r="820" customFormat="false" ht="15.75" hidden="false" customHeight="true" outlineLevel="0" collapsed="false">
      <c r="A820" s="2"/>
      <c r="B820" s="2"/>
      <c r="C820" s="70"/>
      <c r="D820" s="70"/>
      <c r="E820" s="70"/>
      <c r="F820" s="70"/>
      <c r="G820" s="158"/>
      <c r="H820" s="70"/>
      <c r="I820" s="70"/>
      <c r="J820" s="70"/>
      <c r="K820" s="70"/>
      <c r="L820" s="158"/>
      <c r="M820" s="2"/>
      <c r="N820" s="2"/>
      <c r="O820" s="238"/>
      <c r="P820" s="2"/>
      <c r="Q820" s="238"/>
      <c r="R820" s="2"/>
      <c r="S820" s="2"/>
      <c r="T820" s="2"/>
      <c r="U820" s="2"/>
      <c r="V820" s="2"/>
      <c r="W820" s="2"/>
      <c r="X820" s="2"/>
      <c r="Y820" s="2"/>
      <c r="Z820" s="2"/>
      <c r="AA820" s="2"/>
      <c r="AB820" s="2"/>
      <c r="AC820" s="2"/>
      <c r="AD820" s="2"/>
      <c r="AE820" s="2"/>
      <c r="AF820" s="2"/>
      <c r="AG820" s="2"/>
    </row>
    <row r="821" customFormat="false" ht="15.75" hidden="false" customHeight="true" outlineLevel="0" collapsed="false">
      <c r="A821" s="2"/>
      <c r="B821" s="2"/>
      <c r="C821" s="70"/>
      <c r="D821" s="70"/>
      <c r="E821" s="70"/>
      <c r="F821" s="70"/>
      <c r="G821" s="158"/>
      <c r="H821" s="70"/>
      <c r="I821" s="70"/>
      <c r="J821" s="70"/>
      <c r="K821" s="70"/>
      <c r="L821" s="158"/>
      <c r="M821" s="2"/>
      <c r="N821" s="2"/>
      <c r="O821" s="238"/>
      <c r="P821" s="2"/>
      <c r="Q821" s="238"/>
      <c r="R821" s="2"/>
      <c r="S821" s="2"/>
      <c r="T821" s="2"/>
      <c r="U821" s="2"/>
      <c r="V821" s="2"/>
      <c r="W821" s="2"/>
      <c r="X821" s="2"/>
      <c r="Y821" s="2"/>
      <c r="Z821" s="2"/>
      <c r="AA821" s="2"/>
      <c r="AB821" s="2"/>
      <c r="AC821" s="2"/>
      <c r="AD821" s="2"/>
      <c r="AE821" s="2"/>
      <c r="AF821" s="2"/>
      <c r="AG821" s="2"/>
    </row>
    <row r="822" customFormat="false" ht="15.75" hidden="false" customHeight="true" outlineLevel="0" collapsed="false">
      <c r="A822" s="2"/>
      <c r="B822" s="2"/>
      <c r="C822" s="70"/>
      <c r="D822" s="70"/>
      <c r="E822" s="70"/>
      <c r="F822" s="70"/>
      <c r="G822" s="158"/>
      <c r="H822" s="70"/>
      <c r="I822" s="70"/>
      <c r="J822" s="70"/>
      <c r="K822" s="70"/>
      <c r="L822" s="158"/>
      <c r="M822" s="2"/>
      <c r="N822" s="2"/>
      <c r="O822" s="238"/>
      <c r="P822" s="2"/>
      <c r="Q822" s="238"/>
      <c r="R822" s="2"/>
      <c r="S822" s="2"/>
      <c r="T822" s="2"/>
      <c r="U822" s="2"/>
      <c r="V822" s="2"/>
      <c r="W822" s="2"/>
      <c r="X822" s="2"/>
      <c r="Y822" s="2"/>
      <c r="Z822" s="2"/>
      <c r="AA822" s="2"/>
      <c r="AB822" s="2"/>
      <c r="AC822" s="2"/>
      <c r="AD822" s="2"/>
      <c r="AE822" s="2"/>
      <c r="AF822" s="2"/>
      <c r="AG822" s="2"/>
    </row>
    <row r="823" customFormat="false" ht="15.75" hidden="false" customHeight="true" outlineLevel="0" collapsed="false">
      <c r="A823" s="2"/>
      <c r="B823" s="2"/>
      <c r="C823" s="70"/>
      <c r="D823" s="70"/>
      <c r="E823" s="70"/>
      <c r="F823" s="70"/>
      <c r="G823" s="158"/>
      <c r="H823" s="70"/>
      <c r="I823" s="70"/>
      <c r="J823" s="70"/>
      <c r="K823" s="70"/>
      <c r="L823" s="158"/>
      <c r="M823" s="2"/>
      <c r="N823" s="2"/>
      <c r="O823" s="238"/>
      <c r="P823" s="2"/>
      <c r="Q823" s="238"/>
      <c r="R823" s="2"/>
      <c r="S823" s="2"/>
      <c r="T823" s="2"/>
      <c r="U823" s="2"/>
      <c r="V823" s="2"/>
      <c r="W823" s="2"/>
      <c r="X823" s="2"/>
      <c r="Y823" s="2"/>
      <c r="Z823" s="2"/>
      <c r="AA823" s="2"/>
      <c r="AB823" s="2"/>
      <c r="AC823" s="2"/>
      <c r="AD823" s="2"/>
      <c r="AE823" s="2"/>
      <c r="AF823" s="2"/>
      <c r="AG823" s="2"/>
    </row>
    <row r="824" customFormat="false" ht="15.75" hidden="false" customHeight="true" outlineLevel="0" collapsed="false">
      <c r="A824" s="2"/>
      <c r="B824" s="2"/>
      <c r="C824" s="70"/>
      <c r="D824" s="70"/>
      <c r="E824" s="70"/>
      <c r="F824" s="70"/>
      <c r="G824" s="158"/>
      <c r="H824" s="70"/>
      <c r="I824" s="70"/>
      <c r="J824" s="70"/>
      <c r="K824" s="70"/>
      <c r="L824" s="158"/>
      <c r="M824" s="2"/>
      <c r="N824" s="2"/>
      <c r="O824" s="238"/>
      <c r="P824" s="2"/>
      <c r="Q824" s="238"/>
      <c r="R824" s="2"/>
      <c r="S824" s="2"/>
      <c r="T824" s="2"/>
      <c r="U824" s="2"/>
      <c r="V824" s="2"/>
      <c r="W824" s="2"/>
      <c r="X824" s="2"/>
      <c r="Y824" s="2"/>
      <c r="Z824" s="2"/>
      <c r="AA824" s="2"/>
      <c r="AB824" s="2"/>
      <c r="AC824" s="2"/>
      <c r="AD824" s="2"/>
      <c r="AE824" s="2"/>
      <c r="AF824" s="2"/>
      <c r="AG824" s="2"/>
    </row>
    <row r="825" customFormat="false" ht="15.75" hidden="false" customHeight="true" outlineLevel="0" collapsed="false">
      <c r="A825" s="2"/>
      <c r="B825" s="2"/>
      <c r="C825" s="70"/>
      <c r="D825" s="70"/>
      <c r="E825" s="70"/>
      <c r="F825" s="70"/>
      <c r="G825" s="158"/>
      <c r="H825" s="70"/>
      <c r="I825" s="70"/>
      <c r="J825" s="70"/>
      <c r="K825" s="70"/>
      <c r="L825" s="158"/>
      <c r="M825" s="2"/>
      <c r="N825" s="2"/>
      <c r="O825" s="238"/>
      <c r="P825" s="2"/>
      <c r="Q825" s="238"/>
      <c r="R825" s="2"/>
      <c r="S825" s="2"/>
      <c r="T825" s="2"/>
      <c r="U825" s="2"/>
      <c r="V825" s="2"/>
      <c r="W825" s="2"/>
      <c r="X825" s="2"/>
      <c r="Y825" s="2"/>
      <c r="Z825" s="2"/>
      <c r="AA825" s="2"/>
      <c r="AB825" s="2"/>
      <c r="AC825" s="2"/>
      <c r="AD825" s="2"/>
      <c r="AE825" s="2"/>
      <c r="AF825" s="2"/>
      <c r="AG825" s="2"/>
    </row>
    <row r="826" customFormat="false" ht="15.75" hidden="false" customHeight="true" outlineLevel="0" collapsed="false">
      <c r="A826" s="2"/>
      <c r="B826" s="2"/>
      <c r="C826" s="70"/>
      <c r="D826" s="70"/>
      <c r="E826" s="70"/>
      <c r="F826" s="70"/>
      <c r="G826" s="158"/>
      <c r="H826" s="70"/>
      <c r="I826" s="70"/>
      <c r="J826" s="70"/>
      <c r="K826" s="70"/>
      <c r="L826" s="158"/>
      <c r="M826" s="2"/>
      <c r="N826" s="2"/>
      <c r="O826" s="238"/>
      <c r="P826" s="2"/>
      <c r="Q826" s="238"/>
      <c r="R826" s="2"/>
      <c r="S826" s="2"/>
      <c r="T826" s="2"/>
      <c r="U826" s="2"/>
      <c r="V826" s="2"/>
      <c r="W826" s="2"/>
      <c r="X826" s="2"/>
      <c r="Y826" s="2"/>
      <c r="Z826" s="2"/>
      <c r="AA826" s="2"/>
      <c r="AB826" s="2"/>
      <c r="AC826" s="2"/>
      <c r="AD826" s="2"/>
      <c r="AE826" s="2"/>
      <c r="AF826" s="2"/>
      <c r="AG826" s="2"/>
    </row>
    <row r="827" customFormat="false" ht="15.75" hidden="false" customHeight="true" outlineLevel="0" collapsed="false">
      <c r="A827" s="2"/>
      <c r="B827" s="2"/>
      <c r="C827" s="70"/>
      <c r="D827" s="70"/>
      <c r="E827" s="70"/>
      <c r="F827" s="70"/>
      <c r="G827" s="158"/>
      <c r="H827" s="70"/>
      <c r="I827" s="70"/>
      <c r="J827" s="70"/>
      <c r="K827" s="70"/>
      <c r="L827" s="158"/>
      <c r="M827" s="2"/>
      <c r="N827" s="2"/>
      <c r="O827" s="238"/>
      <c r="P827" s="2"/>
      <c r="Q827" s="238"/>
      <c r="R827" s="2"/>
      <c r="S827" s="2"/>
      <c r="T827" s="2"/>
      <c r="U827" s="2"/>
      <c r="V827" s="2"/>
      <c r="W827" s="2"/>
      <c r="X827" s="2"/>
      <c r="Y827" s="2"/>
      <c r="Z827" s="2"/>
      <c r="AA827" s="2"/>
      <c r="AB827" s="2"/>
      <c r="AC827" s="2"/>
      <c r="AD827" s="2"/>
      <c r="AE827" s="2"/>
      <c r="AF827" s="2"/>
      <c r="AG827" s="2"/>
    </row>
    <row r="828" customFormat="false" ht="15.75" hidden="false" customHeight="true" outlineLevel="0" collapsed="false">
      <c r="A828" s="2"/>
      <c r="B828" s="2"/>
      <c r="C828" s="70"/>
      <c r="D828" s="70"/>
      <c r="E828" s="70"/>
      <c r="F828" s="70"/>
      <c r="G828" s="158"/>
      <c r="H828" s="70"/>
      <c r="I828" s="70"/>
      <c r="J828" s="70"/>
      <c r="K828" s="70"/>
      <c r="L828" s="158"/>
      <c r="M828" s="2"/>
      <c r="N828" s="2"/>
      <c r="O828" s="238"/>
      <c r="P828" s="2"/>
      <c r="Q828" s="238"/>
      <c r="R828" s="2"/>
      <c r="S828" s="2"/>
      <c r="T828" s="2"/>
      <c r="U828" s="2"/>
      <c r="V828" s="2"/>
      <c r="W828" s="2"/>
      <c r="X828" s="2"/>
      <c r="Y828" s="2"/>
      <c r="Z828" s="2"/>
      <c r="AA828" s="2"/>
      <c r="AB828" s="2"/>
      <c r="AC828" s="2"/>
      <c r="AD828" s="2"/>
      <c r="AE828" s="2"/>
      <c r="AF828" s="2"/>
      <c r="AG828" s="2"/>
    </row>
    <row r="829" customFormat="false" ht="15.75" hidden="false" customHeight="true" outlineLevel="0" collapsed="false">
      <c r="A829" s="2"/>
      <c r="B829" s="2"/>
      <c r="C829" s="70"/>
      <c r="D829" s="70"/>
      <c r="E829" s="70"/>
      <c r="F829" s="70"/>
      <c r="G829" s="158"/>
      <c r="H829" s="70"/>
      <c r="I829" s="70"/>
      <c r="J829" s="70"/>
      <c r="K829" s="70"/>
      <c r="L829" s="158"/>
      <c r="M829" s="2"/>
      <c r="N829" s="2"/>
      <c r="O829" s="238"/>
      <c r="P829" s="2"/>
      <c r="Q829" s="238"/>
      <c r="R829" s="2"/>
      <c r="S829" s="2"/>
      <c r="T829" s="2"/>
      <c r="U829" s="2"/>
      <c r="V829" s="2"/>
      <c r="W829" s="2"/>
      <c r="X829" s="2"/>
      <c r="Y829" s="2"/>
      <c r="Z829" s="2"/>
      <c r="AA829" s="2"/>
      <c r="AB829" s="2"/>
      <c r="AC829" s="2"/>
      <c r="AD829" s="2"/>
      <c r="AE829" s="2"/>
      <c r="AF829" s="2"/>
      <c r="AG829" s="2"/>
    </row>
    <row r="830" customFormat="false" ht="15.75" hidden="false" customHeight="true" outlineLevel="0" collapsed="false">
      <c r="A830" s="2"/>
      <c r="B830" s="2"/>
      <c r="C830" s="70"/>
      <c r="D830" s="70"/>
      <c r="E830" s="70"/>
      <c r="F830" s="70"/>
      <c r="G830" s="158"/>
      <c r="H830" s="70"/>
      <c r="I830" s="70"/>
      <c r="J830" s="70"/>
      <c r="K830" s="70"/>
      <c r="L830" s="158"/>
      <c r="M830" s="2"/>
      <c r="N830" s="2"/>
      <c r="O830" s="238"/>
      <c r="P830" s="2"/>
      <c r="Q830" s="238"/>
      <c r="R830" s="2"/>
      <c r="S830" s="2"/>
      <c r="T830" s="2"/>
      <c r="U830" s="2"/>
      <c r="V830" s="2"/>
      <c r="W830" s="2"/>
      <c r="X830" s="2"/>
      <c r="Y830" s="2"/>
      <c r="Z830" s="2"/>
      <c r="AA830" s="2"/>
      <c r="AB830" s="2"/>
      <c r="AC830" s="2"/>
      <c r="AD830" s="2"/>
      <c r="AE830" s="2"/>
      <c r="AF830" s="2"/>
      <c r="AG830" s="2"/>
    </row>
    <row r="831" customFormat="false" ht="15.75" hidden="false" customHeight="true" outlineLevel="0" collapsed="false">
      <c r="A831" s="2"/>
      <c r="B831" s="2"/>
      <c r="C831" s="70"/>
      <c r="D831" s="70"/>
      <c r="E831" s="70"/>
      <c r="F831" s="70"/>
      <c r="G831" s="158"/>
      <c r="H831" s="70"/>
      <c r="I831" s="70"/>
      <c r="J831" s="70"/>
      <c r="K831" s="70"/>
      <c r="L831" s="158"/>
      <c r="M831" s="2"/>
      <c r="N831" s="2"/>
      <c r="O831" s="238"/>
      <c r="P831" s="2"/>
      <c r="Q831" s="238"/>
      <c r="R831" s="2"/>
      <c r="S831" s="2"/>
      <c r="T831" s="2"/>
      <c r="U831" s="2"/>
      <c r="V831" s="2"/>
      <c r="W831" s="2"/>
      <c r="X831" s="2"/>
      <c r="Y831" s="2"/>
      <c r="Z831" s="2"/>
      <c r="AA831" s="2"/>
      <c r="AB831" s="2"/>
      <c r="AC831" s="2"/>
      <c r="AD831" s="2"/>
      <c r="AE831" s="2"/>
      <c r="AF831" s="2"/>
      <c r="AG831" s="2"/>
    </row>
    <row r="832" customFormat="false" ht="15.75" hidden="false" customHeight="true" outlineLevel="0" collapsed="false">
      <c r="A832" s="2"/>
      <c r="B832" s="2"/>
      <c r="C832" s="70"/>
      <c r="D832" s="70"/>
      <c r="E832" s="70"/>
      <c r="F832" s="70"/>
      <c r="G832" s="158"/>
      <c r="H832" s="70"/>
      <c r="I832" s="70"/>
      <c r="J832" s="70"/>
      <c r="K832" s="70"/>
      <c r="L832" s="158"/>
      <c r="M832" s="2"/>
      <c r="N832" s="2"/>
      <c r="O832" s="238"/>
      <c r="P832" s="2"/>
      <c r="Q832" s="238"/>
      <c r="R832" s="2"/>
      <c r="S832" s="2"/>
      <c r="T832" s="2"/>
      <c r="U832" s="2"/>
      <c r="V832" s="2"/>
      <c r="W832" s="2"/>
      <c r="X832" s="2"/>
      <c r="Y832" s="2"/>
      <c r="Z832" s="2"/>
      <c r="AA832" s="2"/>
      <c r="AB832" s="2"/>
      <c r="AC832" s="2"/>
      <c r="AD832" s="2"/>
      <c r="AE832" s="2"/>
      <c r="AF832" s="2"/>
      <c r="AG832" s="2"/>
    </row>
    <row r="833" customFormat="false" ht="15.75" hidden="false" customHeight="true" outlineLevel="0" collapsed="false">
      <c r="A833" s="2"/>
      <c r="B833" s="2"/>
      <c r="C833" s="70"/>
      <c r="D833" s="70"/>
      <c r="E833" s="70"/>
      <c r="F833" s="70"/>
      <c r="G833" s="158"/>
      <c r="H833" s="70"/>
      <c r="I833" s="70"/>
      <c r="J833" s="70"/>
      <c r="K833" s="70"/>
      <c r="L833" s="158"/>
      <c r="M833" s="2"/>
      <c r="N833" s="2"/>
      <c r="O833" s="238"/>
      <c r="P833" s="2"/>
      <c r="Q833" s="238"/>
      <c r="R833" s="2"/>
      <c r="S833" s="2"/>
      <c r="T833" s="2"/>
      <c r="U833" s="2"/>
      <c r="V833" s="2"/>
      <c r="W833" s="2"/>
      <c r="X833" s="2"/>
      <c r="Y833" s="2"/>
      <c r="Z833" s="2"/>
      <c r="AA833" s="2"/>
      <c r="AB833" s="2"/>
      <c r="AC833" s="2"/>
      <c r="AD833" s="2"/>
      <c r="AE833" s="2"/>
      <c r="AF833" s="2"/>
      <c r="AG833" s="2"/>
    </row>
    <row r="834" customFormat="false" ht="15.75" hidden="false" customHeight="true" outlineLevel="0" collapsed="false">
      <c r="A834" s="2"/>
      <c r="B834" s="2"/>
      <c r="C834" s="70"/>
      <c r="D834" s="70"/>
      <c r="E834" s="70"/>
      <c r="F834" s="70"/>
      <c r="G834" s="158"/>
      <c r="H834" s="70"/>
      <c r="I834" s="70"/>
      <c r="J834" s="70"/>
      <c r="K834" s="70"/>
      <c r="L834" s="158"/>
      <c r="M834" s="2"/>
      <c r="N834" s="2"/>
      <c r="O834" s="238"/>
      <c r="P834" s="2"/>
      <c r="Q834" s="238"/>
      <c r="R834" s="2"/>
      <c r="S834" s="2"/>
      <c r="T834" s="2"/>
      <c r="U834" s="2"/>
      <c r="V834" s="2"/>
      <c r="W834" s="2"/>
      <c r="X834" s="2"/>
      <c r="Y834" s="2"/>
      <c r="Z834" s="2"/>
      <c r="AA834" s="2"/>
      <c r="AB834" s="2"/>
      <c r="AC834" s="2"/>
      <c r="AD834" s="2"/>
      <c r="AE834" s="2"/>
      <c r="AF834" s="2"/>
      <c r="AG834" s="2"/>
    </row>
    <row r="835" customFormat="false" ht="15.75" hidden="false" customHeight="true" outlineLevel="0" collapsed="false">
      <c r="A835" s="2"/>
      <c r="B835" s="2"/>
      <c r="C835" s="70"/>
      <c r="D835" s="70"/>
      <c r="E835" s="70"/>
      <c r="F835" s="70"/>
      <c r="G835" s="158"/>
      <c r="H835" s="70"/>
      <c r="I835" s="70"/>
      <c r="J835" s="70"/>
      <c r="K835" s="70"/>
      <c r="L835" s="158"/>
      <c r="M835" s="2"/>
      <c r="N835" s="2"/>
      <c r="O835" s="238"/>
      <c r="P835" s="2"/>
      <c r="Q835" s="238"/>
      <c r="R835" s="2"/>
      <c r="S835" s="2"/>
      <c r="T835" s="2"/>
      <c r="U835" s="2"/>
      <c r="V835" s="2"/>
      <c r="W835" s="2"/>
      <c r="X835" s="2"/>
      <c r="Y835" s="2"/>
      <c r="Z835" s="2"/>
      <c r="AA835" s="2"/>
      <c r="AB835" s="2"/>
      <c r="AC835" s="2"/>
      <c r="AD835" s="2"/>
      <c r="AE835" s="2"/>
      <c r="AF835" s="2"/>
      <c r="AG835" s="2"/>
    </row>
    <row r="836" customFormat="false" ht="15.75" hidden="false" customHeight="true" outlineLevel="0" collapsed="false">
      <c r="A836" s="2"/>
      <c r="B836" s="2"/>
      <c r="C836" s="70"/>
      <c r="D836" s="70"/>
      <c r="E836" s="70"/>
      <c r="F836" s="70"/>
      <c r="G836" s="158"/>
      <c r="H836" s="70"/>
      <c r="I836" s="70"/>
      <c r="J836" s="70"/>
      <c r="K836" s="70"/>
      <c r="L836" s="158"/>
      <c r="M836" s="2"/>
      <c r="N836" s="2"/>
      <c r="O836" s="238"/>
      <c r="P836" s="2"/>
      <c r="Q836" s="238"/>
      <c r="R836" s="2"/>
      <c r="S836" s="2"/>
      <c r="T836" s="2"/>
      <c r="U836" s="2"/>
      <c r="V836" s="2"/>
      <c r="W836" s="2"/>
      <c r="X836" s="2"/>
      <c r="Y836" s="2"/>
      <c r="Z836" s="2"/>
      <c r="AA836" s="2"/>
      <c r="AB836" s="2"/>
      <c r="AC836" s="2"/>
      <c r="AD836" s="2"/>
      <c r="AE836" s="2"/>
      <c r="AF836" s="2"/>
      <c r="AG836" s="2"/>
    </row>
    <row r="837" customFormat="false" ht="15.75" hidden="false" customHeight="true" outlineLevel="0" collapsed="false">
      <c r="A837" s="2"/>
      <c r="B837" s="2"/>
      <c r="C837" s="70"/>
      <c r="D837" s="70"/>
      <c r="E837" s="70"/>
      <c r="F837" s="70"/>
      <c r="G837" s="158"/>
      <c r="H837" s="70"/>
      <c r="I837" s="70"/>
      <c r="J837" s="70"/>
      <c r="K837" s="70"/>
      <c r="L837" s="158"/>
      <c r="M837" s="2"/>
      <c r="N837" s="2"/>
      <c r="O837" s="238"/>
      <c r="P837" s="2"/>
      <c r="Q837" s="238"/>
      <c r="R837" s="2"/>
      <c r="S837" s="2"/>
      <c r="T837" s="2"/>
      <c r="U837" s="2"/>
      <c r="V837" s="2"/>
      <c r="W837" s="2"/>
      <c r="X837" s="2"/>
      <c r="Y837" s="2"/>
      <c r="Z837" s="2"/>
      <c r="AA837" s="2"/>
      <c r="AB837" s="2"/>
      <c r="AC837" s="2"/>
      <c r="AD837" s="2"/>
      <c r="AE837" s="2"/>
      <c r="AF837" s="2"/>
      <c r="AG837" s="2"/>
    </row>
    <row r="838" customFormat="false" ht="15.75" hidden="false" customHeight="true" outlineLevel="0" collapsed="false">
      <c r="A838" s="2"/>
      <c r="B838" s="2"/>
      <c r="C838" s="70"/>
      <c r="D838" s="70"/>
      <c r="E838" s="70"/>
      <c r="F838" s="70"/>
      <c r="G838" s="158"/>
      <c r="H838" s="70"/>
      <c r="I838" s="70"/>
      <c r="J838" s="70"/>
      <c r="K838" s="70"/>
      <c r="L838" s="158"/>
      <c r="M838" s="2"/>
      <c r="N838" s="2"/>
      <c r="O838" s="238"/>
      <c r="P838" s="2"/>
      <c r="Q838" s="238"/>
      <c r="R838" s="2"/>
      <c r="S838" s="2"/>
      <c r="T838" s="2"/>
      <c r="U838" s="2"/>
      <c r="V838" s="2"/>
      <c r="W838" s="2"/>
      <c r="X838" s="2"/>
      <c r="Y838" s="2"/>
      <c r="Z838" s="2"/>
      <c r="AA838" s="2"/>
      <c r="AB838" s="2"/>
      <c r="AC838" s="2"/>
      <c r="AD838" s="2"/>
      <c r="AE838" s="2"/>
      <c r="AF838" s="2"/>
      <c r="AG838" s="2"/>
    </row>
    <row r="839" customFormat="false" ht="15.75" hidden="false" customHeight="true" outlineLevel="0" collapsed="false">
      <c r="A839" s="2"/>
      <c r="B839" s="2"/>
      <c r="C839" s="70"/>
      <c r="D839" s="70"/>
      <c r="E839" s="70"/>
      <c r="F839" s="70"/>
      <c r="G839" s="158"/>
      <c r="H839" s="70"/>
      <c r="I839" s="70"/>
      <c r="J839" s="70"/>
      <c r="K839" s="70"/>
      <c r="L839" s="158"/>
      <c r="M839" s="2"/>
      <c r="N839" s="2"/>
      <c r="O839" s="238"/>
      <c r="P839" s="2"/>
      <c r="Q839" s="238"/>
      <c r="R839" s="2"/>
      <c r="S839" s="2"/>
      <c r="T839" s="2"/>
      <c r="U839" s="2"/>
      <c r="V839" s="2"/>
      <c r="W839" s="2"/>
      <c r="X839" s="2"/>
      <c r="Y839" s="2"/>
      <c r="Z839" s="2"/>
      <c r="AA839" s="2"/>
      <c r="AB839" s="2"/>
      <c r="AC839" s="2"/>
      <c r="AD839" s="2"/>
      <c r="AE839" s="2"/>
      <c r="AF839" s="2"/>
      <c r="AG839" s="2"/>
    </row>
    <row r="840" customFormat="false" ht="15.75" hidden="false" customHeight="true" outlineLevel="0" collapsed="false">
      <c r="A840" s="2"/>
      <c r="B840" s="2"/>
      <c r="C840" s="70"/>
      <c r="D840" s="70"/>
      <c r="E840" s="70"/>
      <c r="F840" s="70"/>
      <c r="G840" s="158"/>
      <c r="H840" s="70"/>
      <c r="I840" s="70"/>
      <c r="J840" s="70"/>
      <c r="K840" s="70"/>
      <c r="L840" s="158"/>
      <c r="M840" s="2"/>
      <c r="N840" s="2"/>
      <c r="O840" s="238"/>
      <c r="P840" s="2"/>
      <c r="Q840" s="238"/>
      <c r="R840" s="2"/>
      <c r="S840" s="2"/>
      <c r="T840" s="2"/>
      <c r="U840" s="2"/>
      <c r="V840" s="2"/>
      <c r="W840" s="2"/>
      <c r="X840" s="2"/>
      <c r="Y840" s="2"/>
      <c r="Z840" s="2"/>
      <c r="AA840" s="2"/>
      <c r="AB840" s="2"/>
      <c r="AC840" s="2"/>
      <c r="AD840" s="2"/>
      <c r="AE840" s="2"/>
      <c r="AF840" s="2"/>
      <c r="AG840" s="2"/>
    </row>
    <row r="841" customFormat="false" ht="15.75" hidden="false" customHeight="true" outlineLevel="0" collapsed="false">
      <c r="A841" s="2"/>
      <c r="B841" s="2"/>
      <c r="C841" s="70"/>
      <c r="D841" s="70"/>
      <c r="E841" s="70"/>
      <c r="F841" s="70"/>
      <c r="G841" s="158"/>
      <c r="H841" s="70"/>
      <c r="I841" s="70"/>
      <c r="J841" s="70"/>
      <c r="K841" s="70"/>
      <c r="L841" s="158"/>
      <c r="M841" s="2"/>
      <c r="N841" s="2"/>
      <c r="O841" s="238"/>
      <c r="P841" s="2"/>
      <c r="Q841" s="238"/>
      <c r="R841" s="2"/>
      <c r="S841" s="2"/>
      <c r="T841" s="2"/>
      <c r="U841" s="2"/>
      <c r="V841" s="2"/>
      <c r="W841" s="2"/>
      <c r="X841" s="2"/>
      <c r="Y841" s="2"/>
      <c r="Z841" s="2"/>
      <c r="AA841" s="2"/>
      <c r="AB841" s="2"/>
      <c r="AC841" s="2"/>
      <c r="AD841" s="2"/>
      <c r="AE841" s="2"/>
      <c r="AF841" s="2"/>
      <c r="AG841" s="2"/>
    </row>
    <row r="842" customFormat="false" ht="15.75" hidden="false" customHeight="true" outlineLevel="0" collapsed="false">
      <c r="A842" s="2"/>
      <c r="B842" s="2"/>
      <c r="C842" s="70"/>
      <c r="D842" s="70"/>
      <c r="E842" s="70"/>
      <c r="F842" s="70"/>
      <c r="G842" s="158"/>
      <c r="H842" s="70"/>
      <c r="I842" s="70"/>
      <c r="J842" s="70"/>
      <c r="K842" s="70"/>
      <c r="L842" s="158"/>
      <c r="M842" s="2"/>
      <c r="N842" s="2"/>
      <c r="O842" s="238"/>
      <c r="P842" s="2"/>
      <c r="Q842" s="238"/>
      <c r="R842" s="2"/>
      <c r="S842" s="2"/>
      <c r="T842" s="2"/>
      <c r="U842" s="2"/>
      <c r="V842" s="2"/>
      <c r="W842" s="2"/>
      <c r="X842" s="2"/>
      <c r="Y842" s="2"/>
      <c r="Z842" s="2"/>
      <c r="AA842" s="2"/>
      <c r="AB842" s="2"/>
      <c r="AC842" s="2"/>
      <c r="AD842" s="2"/>
      <c r="AE842" s="2"/>
      <c r="AF842" s="2"/>
      <c r="AG842" s="2"/>
    </row>
    <row r="843" customFormat="false" ht="15.75" hidden="false" customHeight="true" outlineLevel="0" collapsed="false">
      <c r="A843" s="2"/>
      <c r="B843" s="2"/>
      <c r="C843" s="70"/>
      <c r="D843" s="70"/>
      <c r="E843" s="70"/>
      <c r="F843" s="70"/>
      <c r="G843" s="158"/>
      <c r="H843" s="70"/>
      <c r="I843" s="70"/>
      <c r="J843" s="70"/>
      <c r="K843" s="70"/>
      <c r="L843" s="158"/>
      <c r="M843" s="2"/>
      <c r="N843" s="2"/>
      <c r="O843" s="238"/>
      <c r="P843" s="2"/>
      <c r="Q843" s="238"/>
      <c r="R843" s="2"/>
      <c r="S843" s="2"/>
      <c r="T843" s="2"/>
      <c r="U843" s="2"/>
      <c r="V843" s="2"/>
      <c r="W843" s="2"/>
      <c r="X843" s="2"/>
      <c r="Y843" s="2"/>
      <c r="Z843" s="2"/>
      <c r="AA843" s="2"/>
      <c r="AB843" s="2"/>
      <c r="AC843" s="2"/>
      <c r="AD843" s="2"/>
      <c r="AE843" s="2"/>
      <c r="AF843" s="2"/>
      <c r="AG843" s="2"/>
    </row>
    <row r="844" customFormat="false" ht="15.75" hidden="false" customHeight="true" outlineLevel="0" collapsed="false">
      <c r="A844" s="2"/>
      <c r="B844" s="2"/>
      <c r="C844" s="70"/>
      <c r="D844" s="70"/>
      <c r="E844" s="70"/>
      <c r="F844" s="70"/>
      <c r="G844" s="158"/>
      <c r="H844" s="70"/>
      <c r="I844" s="70"/>
      <c r="J844" s="70"/>
      <c r="K844" s="70"/>
      <c r="L844" s="158"/>
      <c r="M844" s="2"/>
      <c r="N844" s="2"/>
      <c r="O844" s="238"/>
      <c r="P844" s="2"/>
      <c r="Q844" s="238"/>
      <c r="R844" s="2"/>
      <c r="S844" s="2"/>
      <c r="T844" s="2"/>
      <c r="U844" s="2"/>
      <c r="V844" s="2"/>
      <c r="W844" s="2"/>
      <c r="X844" s="2"/>
      <c r="Y844" s="2"/>
      <c r="Z844" s="2"/>
      <c r="AA844" s="2"/>
      <c r="AB844" s="2"/>
      <c r="AC844" s="2"/>
      <c r="AD844" s="2"/>
      <c r="AE844" s="2"/>
      <c r="AF844" s="2"/>
      <c r="AG844" s="2"/>
    </row>
    <row r="845" customFormat="false" ht="15.75" hidden="false" customHeight="true" outlineLevel="0" collapsed="false">
      <c r="A845" s="2"/>
      <c r="B845" s="2"/>
      <c r="C845" s="70"/>
      <c r="D845" s="70"/>
      <c r="E845" s="70"/>
      <c r="F845" s="70"/>
      <c r="G845" s="158"/>
      <c r="H845" s="70"/>
      <c r="I845" s="70"/>
      <c r="J845" s="70"/>
      <c r="K845" s="70"/>
      <c r="L845" s="158"/>
      <c r="M845" s="2"/>
      <c r="N845" s="2"/>
      <c r="O845" s="238"/>
      <c r="P845" s="2"/>
      <c r="Q845" s="238"/>
      <c r="R845" s="2"/>
      <c r="S845" s="2"/>
      <c r="T845" s="2"/>
      <c r="U845" s="2"/>
      <c r="V845" s="2"/>
      <c r="W845" s="2"/>
      <c r="X845" s="2"/>
      <c r="Y845" s="2"/>
      <c r="Z845" s="2"/>
      <c r="AA845" s="2"/>
      <c r="AB845" s="2"/>
      <c r="AC845" s="2"/>
      <c r="AD845" s="2"/>
      <c r="AE845" s="2"/>
      <c r="AF845" s="2"/>
      <c r="AG845" s="2"/>
    </row>
    <row r="846" customFormat="false" ht="15.75" hidden="false" customHeight="true" outlineLevel="0" collapsed="false">
      <c r="A846" s="2"/>
      <c r="B846" s="2"/>
      <c r="C846" s="70"/>
      <c r="D846" s="70"/>
      <c r="E846" s="70"/>
      <c r="F846" s="70"/>
      <c r="G846" s="158"/>
      <c r="H846" s="70"/>
      <c r="I846" s="70"/>
      <c r="J846" s="70"/>
      <c r="K846" s="70"/>
      <c r="L846" s="158"/>
      <c r="M846" s="2"/>
      <c r="N846" s="2"/>
      <c r="O846" s="238"/>
      <c r="P846" s="2"/>
      <c r="Q846" s="238"/>
      <c r="R846" s="2"/>
      <c r="S846" s="2"/>
      <c r="T846" s="2"/>
      <c r="U846" s="2"/>
      <c r="V846" s="2"/>
      <c r="W846" s="2"/>
      <c r="X846" s="2"/>
      <c r="Y846" s="2"/>
      <c r="Z846" s="2"/>
      <c r="AA846" s="2"/>
      <c r="AB846" s="2"/>
      <c r="AC846" s="2"/>
      <c r="AD846" s="2"/>
      <c r="AE846" s="2"/>
      <c r="AF846" s="2"/>
      <c r="AG846" s="2"/>
    </row>
    <row r="847" customFormat="false" ht="15.75" hidden="false" customHeight="true" outlineLevel="0" collapsed="false">
      <c r="A847" s="2"/>
      <c r="B847" s="2"/>
      <c r="C847" s="70"/>
      <c r="D847" s="70"/>
      <c r="E847" s="70"/>
      <c r="F847" s="70"/>
      <c r="G847" s="158"/>
      <c r="H847" s="70"/>
      <c r="I847" s="70"/>
      <c r="J847" s="70"/>
      <c r="K847" s="70"/>
      <c r="L847" s="158"/>
      <c r="M847" s="2"/>
      <c r="N847" s="2"/>
      <c r="O847" s="238"/>
      <c r="P847" s="2"/>
      <c r="Q847" s="238"/>
      <c r="R847" s="2"/>
      <c r="S847" s="2"/>
      <c r="T847" s="2"/>
      <c r="U847" s="2"/>
      <c r="V847" s="2"/>
      <c r="W847" s="2"/>
      <c r="X847" s="2"/>
      <c r="Y847" s="2"/>
      <c r="Z847" s="2"/>
      <c r="AA847" s="2"/>
      <c r="AB847" s="2"/>
      <c r="AC847" s="2"/>
      <c r="AD847" s="2"/>
      <c r="AE847" s="2"/>
      <c r="AF847" s="2"/>
      <c r="AG847" s="2"/>
    </row>
    <row r="848" customFormat="false" ht="15.75" hidden="false" customHeight="true" outlineLevel="0" collapsed="false">
      <c r="A848" s="2"/>
      <c r="B848" s="2"/>
      <c r="C848" s="70"/>
      <c r="D848" s="70"/>
      <c r="E848" s="70"/>
      <c r="F848" s="70"/>
      <c r="G848" s="158"/>
      <c r="H848" s="70"/>
      <c r="I848" s="70"/>
      <c r="J848" s="70"/>
      <c r="K848" s="70"/>
      <c r="L848" s="158"/>
      <c r="M848" s="2"/>
      <c r="N848" s="2"/>
      <c r="O848" s="238"/>
      <c r="P848" s="2"/>
      <c r="Q848" s="238"/>
      <c r="R848" s="2"/>
      <c r="S848" s="2"/>
      <c r="T848" s="2"/>
      <c r="U848" s="2"/>
      <c r="V848" s="2"/>
      <c r="W848" s="2"/>
      <c r="X848" s="2"/>
      <c r="Y848" s="2"/>
      <c r="Z848" s="2"/>
      <c r="AA848" s="2"/>
      <c r="AB848" s="2"/>
      <c r="AC848" s="2"/>
      <c r="AD848" s="2"/>
      <c r="AE848" s="2"/>
      <c r="AF848" s="2"/>
      <c r="AG848" s="2"/>
    </row>
    <row r="849" customFormat="false" ht="15.75" hidden="false" customHeight="true" outlineLevel="0" collapsed="false">
      <c r="A849" s="2"/>
      <c r="B849" s="2"/>
      <c r="C849" s="70"/>
      <c r="D849" s="70"/>
      <c r="E849" s="70"/>
      <c r="F849" s="70"/>
      <c r="G849" s="158"/>
      <c r="H849" s="70"/>
      <c r="I849" s="70"/>
      <c r="J849" s="70"/>
      <c r="K849" s="70"/>
      <c r="L849" s="158"/>
      <c r="M849" s="2"/>
      <c r="N849" s="2"/>
      <c r="O849" s="238"/>
      <c r="P849" s="2"/>
      <c r="Q849" s="238"/>
      <c r="R849" s="2"/>
      <c r="S849" s="2"/>
      <c r="T849" s="2"/>
      <c r="U849" s="2"/>
      <c r="V849" s="2"/>
      <c r="W849" s="2"/>
      <c r="X849" s="2"/>
      <c r="Y849" s="2"/>
      <c r="Z849" s="2"/>
      <c r="AA849" s="2"/>
      <c r="AB849" s="2"/>
      <c r="AC849" s="2"/>
      <c r="AD849" s="2"/>
      <c r="AE849" s="2"/>
      <c r="AF849" s="2"/>
      <c r="AG849" s="2"/>
    </row>
    <row r="850" customFormat="false" ht="15.75" hidden="false" customHeight="true" outlineLevel="0" collapsed="false">
      <c r="A850" s="2"/>
      <c r="B850" s="2"/>
      <c r="C850" s="70"/>
      <c r="D850" s="70"/>
      <c r="E850" s="70"/>
      <c r="F850" s="70"/>
      <c r="G850" s="158"/>
      <c r="H850" s="70"/>
      <c r="I850" s="70"/>
      <c r="J850" s="70"/>
      <c r="K850" s="70"/>
      <c r="L850" s="158"/>
      <c r="M850" s="2"/>
      <c r="N850" s="2"/>
      <c r="O850" s="238"/>
      <c r="P850" s="2"/>
      <c r="Q850" s="238"/>
      <c r="R850" s="2"/>
      <c r="S850" s="2"/>
      <c r="T850" s="2"/>
      <c r="U850" s="2"/>
      <c r="V850" s="2"/>
      <c r="W850" s="2"/>
      <c r="X850" s="2"/>
      <c r="Y850" s="2"/>
      <c r="Z850" s="2"/>
      <c r="AA850" s="2"/>
      <c r="AB850" s="2"/>
      <c r="AC850" s="2"/>
      <c r="AD850" s="2"/>
      <c r="AE850" s="2"/>
      <c r="AF850" s="2"/>
      <c r="AG850" s="2"/>
    </row>
    <row r="851" customFormat="false" ht="15.75" hidden="false" customHeight="true" outlineLevel="0" collapsed="false">
      <c r="A851" s="2"/>
      <c r="B851" s="2"/>
      <c r="C851" s="70"/>
      <c r="D851" s="70"/>
      <c r="E851" s="70"/>
      <c r="F851" s="70"/>
      <c r="G851" s="158"/>
      <c r="H851" s="70"/>
      <c r="I851" s="70"/>
      <c r="J851" s="70"/>
      <c r="K851" s="70"/>
      <c r="L851" s="158"/>
      <c r="M851" s="2"/>
      <c r="N851" s="2"/>
      <c r="O851" s="238"/>
      <c r="P851" s="2"/>
      <c r="Q851" s="238"/>
      <c r="R851" s="2"/>
      <c r="S851" s="2"/>
      <c r="T851" s="2"/>
      <c r="U851" s="2"/>
      <c r="V851" s="2"/>
      <c r="W851" s="2"/>
      <c r="X851" s="2"/>
      <c r="Y851" s="2"/>
      <c r="Z851" s="2"/>
      <c r="AA851" s="2"/>
      <c r="AB851" s="2"/>
      <c r="AC851" s="2"/>
      <c r="AD851" s="2"/>
      <c r="AE851" s="2"/>
      <c r="AF851" s="2"/>
      <c r="AG851" s="2"/>
    </row>
    <row r="852" customFormat="false" ht="15.75" hidden="false" customHeight="true" outlineLevel="0" collapsed="false">
      <c r="A852" s="2"/>
      <c r="B852" s="2"/>
      <c r="C852" s="70"/>
      <c r="D852" s="70"/>
      <c r="E852" s="70"/>
      <c r="F852" s="70"/>
      <c r="G852" s="158"/>
      <c r="H852" s="70"/>
      <c r="I852" s="70"/>
      <c r="J852" s="70"/>
      <c r="K852" s="70"/>
      <c r="L852" s="158"/>
      <c r="M852" s="2"/>
      <c r="N852" s="2"/>
      <c r="O852" s="238"/>
      <c r="P852" s="2"/>
      <c r="Q852" s="238"/>
      <c r="R852" s="2"/>
      <c r="S852" s="2"/>
      <c r="T852" s="2"/>
      <c r="U852" s="2"/>
      <c r="V852" s="2"/>
      <c r="W852" s="2"/>
      <c r="X852" s="2"/>
      <c r="Y852" s="2"/>
      <c r="Z852" s="2"/>
      <c r="AA852" s="2"/>
      <c r="AB852" s="2"/>
      <c r="AC852" s="2"/>
      <c r="AD852" s="2"/>
      <c r="AE852" s="2"/>
      <c r="AF852" s="2"/>
      <c r="AG852" s="2"/>
    </row>
    <row r="853" customFormat="false" ht="15.75" hidden="false" customHeight="true" outlineLevel="0" collapsed="false">
      <c r="A853" s="2"/>
      <c r="B853" s="2"/>
      <c r="C853" s="70"/>
      <c r="D853" s="70"/>
      <c r="E853" s="70"/>
      <c r="F853" s="70"/>
      <c r="G853" s="158"/>
      <c r="H853" s="70"/>
      <c r="I853" s="70"/>
      <c r="J853" s="70"/>
      <c r="K853" s="70"/>
      <c r="L853" s="158"/>
      <c r="M853" s="2"/>
      <c r="N853" s="2"/>
      <c r="O853" s="238"/>
      <c r="P853" s="2"/>
      <c r="Q853" s="238"/>
      <c r="R853" s="2"/>
      <c r="S853" s="2"/>
      <c r="T853" s="2"/>
      <c r="U853" s="2"/>
      <c r="V853" s="2"/>
      <c r="W853" s="2"/>
      <c r="X853" s="2"/>
      <c r="Y853" s="2"/>
      <c r="Z853" s="2"/>
      <c r="AA853" s="2"/>
      <c r="AB853" s="2"/>
      <c r="AC853" s="2"/>
      <c r="AD853" s="2"/>
      <c r="AE853" s="2"/>
      <c r="AF853" s="2"/>
      <c r="AG853" s="2"/>
    </row>
    <row r="854" customFormat="false" ht="15.75" hidden="false" customHeight="true" outlineLevel="0" collapsed="false">
      <c r="A854" s="2"/>
      <c r="B854" s="2"/>
      <c r="C854" s="70"/>
      <c r="D854" s="70"/>
      <c r="E854" s="70"/>
      <c r="F854" s="70"/>
      <c r="G854" s="158"/>
      <c r="H854" s="70"/>
      <c r="I854" s="70"/>
      <c r="J854" s="70"/>
      <c r="K854" s="70"/>
      <c r="L854" s="158"/>
      <c r="M854" s="2"/>
      <c r="N854" s="2"/>
      <c r="O854" s="238"/>
      <c r="P854" s="2"/>
      <c r="Q854" s="238"/>
      <c r="R854" s="2"/>
      <c r="S854" s="2"/>
      <c r="T854" s="2"/>
      <c r="U854" s="2"/>
      <c r="V854" s="2"/>
      <c r="W854" s="2"/>
      <c r="X854" s="2"/>
      <c r="Y854" s="2"/>
      <c r="Z854" s="2"/>
      <c r="AA854" s="2"/>
      <c r="AB854" s="2"/>
      <c r="AC854" s="2"/>
      <c r="AD854" s="2"/>
      <c r="AE854" s="2"/>
      <c r="AF854" s="2"/>
      <c r="AG854" s="2"/>
    </row>
    <row r="855" customFormat="false" ht="15.75" hidden="false" customHeight="true" outlineLevel="0" collapsed="false">
      <c r="A855" s="2"/>
      <c r="B855" s="2"/>
      <c r="C855" s="70"/>
      <c r="D855" s="70"/>
      <c r="E855" s="70"/>
      <c r="F855" s="70"/>
      <c r="G855" s="158"/>
      <c r="H855" s="70"/>
      <c r="I855" s="70"/>
      <c r="J855" s="70"/>
      <c r="K855" s="70"/>
      <c r="L855" s="158"/>
      <c r="M855" s="2"/>
      <c r="N855" s="2"/>
      <c r="O855" s="238"/>
      <c r="P855" s="2"/>
      <c r="Q855" s="238"/>
      <c r="R855" s="2"/>
      <c r="S855" s="2"/>
      <c r="T855" s="2"/>
      <c r="U855" s="2"/>
      <c r="V855" s="2"/>
      <c r="W855" s="2"/>
      <c r="X855" s="2"/>
      <c r="Y855" s="2"/>
      <c r="Z855" s="2"/>
      <c r="AA855" s="2"/>
      <c r="AB855" s="2"/>
      <c r="AC855" s="2"/>
      <c r="AD855" s="2"/>
      <c r="AE855" s="2"/>
      <c r="AF855" s="2"/>
      <c r="AG855" s="2"/>
    </row>
    <row r="856" customFormat="false" ht="15.75" hidden="false" customHeight="true" outlineLevel="0" collapsed="false">
      <c r="A856" s="2"/>
      <c r="B856" s="2"/>
      <c r="C856" s="70"/>
      <c r="D856" s="70"/>
      <c r="E856" s="70"/>
      <c r="F856" s="70"/>
      <c r="G856" s="158"/>
      <c r="H856" s="70"/>
      <c r="I856" s="70"/>
      <c r="J856" s="70"/>
      <c r="K856" s="70"/>
      <c r="L856" s="158"/>
      <c r="M856" s="2"/>
      <c r="N856" s="2"/>
      <c r="O856" s="238"/>
      <c r="P856" s="2"/>
      <c r="Q856" s="238"/>
      <c r="R856" s="2"/>
      <c r="S856" s="2"/>
      <c r="T856" s="2"/>
      <c r="U856" s="2"/>
      <c r="V856" s="2"/>
      <c r="W856" s="2"/>
      <c r="X856" s="2"/>
      <c r="Y856" s="2"/>
      <c r="Z856" s="2"/>
      <c r="AA856" s="2"/>
      <c r="AB856" s="2"/>
      <c r="AC856" s="2"/>
      <c r="AD856" s="2"/>
      <c r="AE856" s="2"/>
      <c r="AF856" s="2"/>
      <c r="AG856" s="2"/>
    </row>
    <row r="857" customFormat="false" ht="15.75" hidden="false" customHeight="true" outlineLevel="0" collapsed="false">
      <c r="A857" s="2"/>
      <c r="B857" s="2"/>
      <c r="C857" s="70"/>
      <c r="D857" s="70"/>
      <c r="E857" s="70"/>
      <c r="F857" s="70"/>
      <c r="G857" s="158"/>
      <c r="H857" s="70"/>
      <c r="I857" s="70"/>
      <c r="J857" s="70"/>
      <c r="K857" s="70"/>
      <c r="L857" s="158"/>
      <c r="M857" s="2"/>
      <c r="N857" s="2"/>
      <c r="O857" s="238"/>
      <c r="P857" s="2"/>
      <c r="Q857" s="238"/>
      <c r="R857" s="2"/>
      <c r="S857" s="2"/>
      <c r="T857" s="2"/>
      <c r="U857" s="2"/>
      <c r="V857" s="2"/>
      <c r="W857" s="2"/>
      <c r="X857" s="2"/>
      <c r="Y857" s="2"/>
      <c r="Z857" s="2"/>
      <c r="AA857" s="2"/>
      <c r="AB857" s="2"/>
      <c r="AC857" s="2"/>
      <c r="AD857" s="2"/>
      <c r="AE857" s="2"/>
      <c r="AF857" s="2"/>
      <c r="AG857" s="2"/>
    </row>
    <row r="858" customFormat="false" ht="15.75" hidden="false" customHeight="true" outlineLevel="0" collapsed="false">
      <c r="A858" s="2"/>
      <c r="B858" s="2"/>
      <c r="C858" s="70"/>
      <c r="D858" s="70"/>
      <c r="E858" s="70"/>
      <c r="F858" s="70"/>
      <c r="G858" s="158"/>
      <c r="H858" s="70"/>
      <c r="I858" s="70"/>
      <c r="J858" s="70"/>
      <c r="K858" s="70"/>
      <c r="L858" s="158"/>
      <c r="M858" s="2"/>
      <c r="N858" s="2"/>
      <c r="O858" s="238"/>
      <c r="P858" s="2"/>
      <c r="Q858" s="238"/>
      <c r="R858" s="2"/>
      <c r="S858" s="2"/>
      <c r="T858" s="2"/>
      <c r="U858" s="2"/>
      <c r="V858" s="2"/>
      <c r="W858" s="2"/>
      <c r="X858" s="2"/>
      <c r="Y858" s="2"/>
      <c r="Z858" s="2"/>
      <c r="AA858" s="2"/>
      <c r="AB858" s="2"/>
      <c r="AC858" s="2"/>
      <c r="AD858" s="2"/>
      <c r="AE858" s="2"/>
      <c r="AF858" s="2"/>
      <c r="AG858" s="2"/>
    </row>
    <row r="859" customFormat="false" ht="15.75" hidden="false" customHeight="true" outlineLevel="0" collapsed="false">
      <c r="A859" s="2"/>
      <c r="B859" s="2"/>
      <c r="C859" s="70"/>
      <c r="D859" s="70"/>
      <c r="E859" s="70"/>
      <c r="F859" s="70"/>
      <c r="G859" s="158"/>
      <c r="H859" s="70"/>
      <c r="I859" s="70"/>
      <c r="J859" s="70"/>
      <c r="K859" s="70"/>
      <c r="L859" s="158"/>
      <c r="M859" s="2"/>
      <c r="N859" s="2"/>
      <c r="O859" s="238"/>
      <c r="P859" s="2"/>
      <c r="Q859" s="238"/>
      <c r="R859" s="2"/>
      <c r="S859" s="2"/>
      <c r="T859" s="2"/>
      <c r="U859" s="2"/>
      <c r="V859" s="2"/>
      <c r="W859" s="2"/>
      <c r="X859" s="2"/>
      <c r="Y859" s="2"/>
      <c r="Z859" s="2"/>
      <c r="AA859" s="2"/>
      <c r="AB859" s="2"/>
      <c r="AC859" s="2"/>
      <c r="AD859" s="2"/>
      <c r="AE859" s="2"/>
      <c r="AF859" s="2"/>
      <c r="AG859" s="2"/>
    </row>
    <row r="860" customFormat="false" ht="15.75" hidden="false" customHeight="true" outlineLevel="0" collapsed="false">
      <c r="A860" s="2"/>
      <c r="B860" s="2"/>
      <c r="C860" s="70"/>
      <c r="D860" s="70"/>
      <c r="E860" s="70"/>
      <c r="F860" s="70"/>
      <c r="G860" s="158"/>
      <c r="H860" s="70"/>
      <c r="I860" s="70"/>
      <c r="J860" s="70"/>
      <c r="K860" s="70"/>
      <c r="L860" s="158"/>
      <c r="M860" s="2"/>
      <c r="N860" s="2"/>
      <c r="O860" s="238"/>
      <c r="P860" s="2"/>
      <c r="Q860" s="238"/>
      <c r="R860" s="2"/>
      <c r="S860" s="2"/>
      <c r="T860" s="2"/>
      <c r="U860" s="2"/>
      <c r="V860" s="2"/>
      <c r="W860" s="2"/>
      <c r="X860" s="2"/>
      <c r="Y860" s="2"/>
      <c r="Z860" s="2"/>
      <c r="AA860" s="2"/>
      <c r="AB860" s="2"/>
      <c r="AC860" s="2"/>
      <c r="AD860" s="2"/>
      <c r="AE860" s="2"/>
      <c r="AF860" s="2"/>
      <c r="AG860" s="2"/>
    </row>
    <row r="861" customFormat="false" ht="15.75" hidden="false" customHeight="true" outlineLevel="0" collapsed="false">
      <c r="A861" s="2"/>
      <c r="B861" s="2"/>
      <c r="C861" s="70"/>
      <c r="D861" s="70"/>
      <c r="E861" s="70"/>
      <c r="F861" s="70"/>
      <c r="G861" s="158"/>
      <c r="H861" s="70"/>
      <c r="I861" s="70"/>
      <c r="J861" s="70"/>
      <c r="K861" s="70"/>
      <c r="L861" s="158"/>
      <c r="M861" s="2"/>
      <c r="N861" s="2"/>
      <c r="O861" s="238"/>
      <c r="P861" s="2"/>
      <c r="Q861" s="238"/>
      <c r="R861" s="2"/>
      <c r="S861" s="2"/>
      <c r="T861" s="2"/>
      <c r="U861" s="2"/>
      <c r="V861" s="2"/>
      <c r="W861" s="2"/>
      <c r="X861" s="2"/>
      <c r="Y861" s="2"/>
      <c r="Z861" s="2"/>
      <c r="AA861" s="2"/>
      <c r="AB861" s="2"/>
      <c r="AC861" s="2"/>
      <c r="AD861" s="2"/>
      <c r="AE861" s="2"/>
      <c r="AF861" s="2"/>
      <c r="AG861" s="2"/>
    </row>
    <row r="862" customFormat="false" ht="15.75" hidden="false" customHeight="true" outlineLevel="0" collapsed="false">
      <c r="A862" s="2"/>
      <c r="B862" s="2"/>
      <c r="C862" s="70"/>
      <c r="D862" s="70"/>
      <c r="E862" s="70"/>
      <c r="F862" s="70"/>
      <c r="G862" s="158"/>
      <c r="H862" s="70"/>
      <c r="I862" s="70"/>
      <c r="J862" s="70"/>
      <c r="K862" s="70"/>
      <c r="L862" s="158"/>
      <c r="M862" s="2"/>
      <c r="N862" s="2"/>
      <c r="O862" s="238"/>
      <c r="P862" s="2"/>
      <c r="Q862" s="238"/>
      <c r="R862" s="2"/>
      <c r="S862" s="2"/>
      <c r="T862" s="2"/>
      <c r="U862" s="2"/>
      <c r="V862" s="2"/>
      <c r="W862" s="2"/>
      <c r="X862" s="2"/>
      <c r="Y862" s="2"/>
      <c r="Z862" s="2"/>
      <c r="AA862" s="2"/>
      <c r="AB862" s="2"/>
      <c r="AC862" s="2"/>
      <c r="AD862" s="2"/>
      <c r="AE862" s="2"/>
      <c r="AF862" s="2"/>
      <c r="AG862" s="2"/>
    </row>
    <row r="863" customFormat="false" ht="15.75" hidden="false" customHeight="true" outlineLevel="0" collapsed="false">
      <c r="A863" s="2"/>
      <c r="B863" s="2"/>
      <c r="C863" s="70"/>
      <c r="D863" s="70"/>
      <c r="E863" s="70"/>
      <c r="F863" s="70"/>
      <c r="G863" s="158"/>
      <c r="H863" s="70"/>
      <c r="I863" s="70"/>
      <c r="J863" s="70"/>
      <c r="K863" s="70"/>
      <c r="L863" s="158"/>
      <c r="M863" s="2"/>
      <c r="N863" s="2"/>
      <c r="O863" s="238"/>
      <c r="P863" s="2"/>
      <c r="Q863" s="238"/>
      <c r="R863" s="2"/>
      <c r="S863" s="2"/>
      <c r="T863" s="2"/>
      <c r="U863" s="2"/>
      <c r="V863" s="2"/>
      <c r="W863" s="2"/>
      <c r="X863" s="2"/>
      <c r="Y863" s="2"/>
      <c r="Z863" s="2"/>
      <c r="AA863" s="2"/>
      <c r="AB863" s="2"/>
      <c r="AC863" s="2"/>
      <c r="AD863" s="2"/>
      <c r="AE863" s="2"/>
      <c r="AF863" s="2"/>
      <c r="AG863" s="2"/>
    </row>
    <row r="864" customFormat="false" ht="15.75" hidden="false" customHeight="true" outlineLevel="0" collapsed="false">
      <c r="A864" s="2"/>
      <c r="B864" s="2"/>
      <c r="C864" s="70"/>
      <c r="D864" s="70"/>
      <c r="E864" s="70"/>
      <c r="F864" s="70"/>
      <c r="G864" s="158"/>
      <c r="H864" s="70"/>
      <c r="I864" s="70"/>
      <c r="J864" s="70"/>
      <c r="K864" s="70"/>
      <c r="L864" s="158"/>
      <c r="M864" s="2"/>
      <c r="N864" s="2"/>
      <c r="O864" s="238"/>
      <c r="P864" s="2"/>
      <c r="Q864" s="238"/>
      <c r="R864" s="2"/>
      <c r="S864" s="2"/>
      <c r="T864" s="2"/>
      <c r="U864" s="2"/>
      <c r="V864" s="2"/>
      <c r="W864" s="2"/>
      <c r="X864" s="2"/>
      <c r="Y864" s="2"/>
      <c r="Z864" s="2"/>
      <c r="AA864" s="2"/>
      <c r="AB864" s="2"/>
      <c r="AC864" s="2"/>
      <c r="AD864" s="2"/>
      <c r="AE864" s="2"/>
      <c r="AF864" s="2"/>
      <c r="AG864" s="2"/>
    </row>
    <row r="865" customFormat="false" ht="15.75" hidden="false" customHeight="true" outlineLevel="0" collapsed="false">
      <c r="A865" s="2"/>
      <c r="B865" s="2"/>
      <c r="C865" s="70"/>
      <c r="D865" s="70"/>
      <c r="E865" s="70"/>
      <c r="F865" s="70"/>
      <c r="G865" s="158"/>
      <c r="H865" s="70"/>
      <c r="I865" s="70"/>
      <c r="J865" s="70"/>
      <c r="K865" s="70"/>
      <c r="L865" s="158"/>
      <c r="M865" s="2"/>
      <c r="N865" s="2"/>
      <c r="O865" s="238"/>
      <c r="P865" s="2"/>
      <c r="Q865" s="238"/>
      <c r="R865" s="2"/>
      <c r="S865" s="2"/>
      <c r="T865" s="2"/>
      <c r="U865" s="2"/>
      <c r="V865" s="2"/>
      <c r="W865" s="2"/>
      <c r="X865" s="2"/>
      <c r="Y865" s="2"/>
      <c r="Z865" s="2"/>
      <c r="AA865" s="2"/>
      <c r="AB865" s="2"/>
      <c r="AC865" s="2"/>
      <c r="AD865" s="2"/>
      <c r="AE865" s="2"/>
      <c r="AF865" s="2"/>
      <c r="AG865" s="2"/>
    </row>
    <row r="866" customFormat="false" ht="15.75" hidden="false" customHeight="true" outlineLevel="0" collapsed="false">
      <c r="A866" s="2"/>
      <c r="B866" s="2"/>
      <c r="C866" s="70"/>
      <c r="D866" s="70"/>
      <c r="E866" s="70"/>
      <c r="F866" s="70"/>
      <c r="G866" s="158"/>
      <c r="H866" s="70"/>
      <c r="I866" s="70"/>
      <c r="J866" s="70"/>
      <c r="K866" s="70"/>
      <c r="L866" s="158"/>
      <c r="M866" s="2"/>
      <c r="N866" s="2"/>
      <c r="O866" s="238"/>
      <c r="P866" s="2"/>
      <c r="Q866" s="238"/>
      <c r="R866" s="2"/>
      <c r="S866" s="2"/>
      <c r="T866" s="2"/>
      <c r="U866" s="2"/>
      <c r="V866" s="2"/>
      <c r="W866" s="2"/>
      <c r="X866" s="2"/>
      <c r="Y866" s="2"/>
      <c r="Z866" s="2"/>
      <c r="AA866" s="2"/>
      <c r="AB866" s="2"/>
      <c r="AC866" s="2"/>
      <c r="AD866" s="2"/>
      <c r="AE866" s="2"/>
      <c r="AF866" s="2"/>
      <c r="AG866" s="2"/>
    </row>
    <row r="867" customFormat="false" ht="15.75" hidden="false" customHeight="true" outlineLevel="0" collapsed="false">
      <c r="A867" s="2"/>
      <c r="B867" s="2"/>
      <c r="C867" s="70"/>
      <c r="D867" s="70"/>
      <c r="E867" s="70"/>
      <c r="F867" s="70"/>
      <c r="G867" s="158"/>
      <c r="H867" s="70"/>
      <c r="I867" s="70"/>
      <c r="J867" s="70"/>
      <c r="K867" s="70"/>
      <c r="L867" s="158"/>
      <c r="M867" s="2"/>
      <c r="N867" s="2"/>
      <c r="O867" s="238"/>
      <c r="P867" s="2"/>
      <c r="Q867" s="238"/>
      <c r="R867" s="2"/>
      <c r="S867" s="2"/>
      <c r="T867" s="2"/>
      <c r="U867" s="2"/>
      <c r="V867" s="2"/>
      <c r="W867" s="2"/>
      <c r="X867" s="2"/>
      <c r="Y867" s="2"/>
      <c r="Z867" s="2"/>
      <c r="AA867" s="2"/>
      <c r="AB867" s="2"/>
      <c r="AC867" s="2"/>
      <c r="AD867" s="2"/>
      <c r="AE867" s="2"/>
      <c r="AF867" s="2"/>
      <c r="AG867" s="2"/>
    </row>
    <row r="868" customFormat="false" ht="15.75" hidden="false" customHeight="true" outlineLevel="0" collapsed="false">
      <c r="A868" s="2"/>
      <c r="B868" s="2"/>
      <c r="C868" s="70"/>
      <c r="D868" s="70"/>
      <c r="E868" s="70"/>
      <c r="F868" s="70"/>
      <c r="G868" s="158"/>
      <c r="H868" s="70"/>
      <c r="I868" s="70"/>
      <c r="J868" s="70"/>
      <c r="K868" s="70"/>
      <c r="L868" s="158"/>
      <c r="M868" s="2"/>
      <c r="N868" s="2"/>
      <c r="O868" s="238"/>
      <c r="P868" s="2"/>
      <c r="Q868" s="238"/>
      <c r="R868" s="2"/>
      <c r="S868" s="2"/>
      <c r="T868" s="2"/>
      <c r="U868" s="2"/>
      <c r="V868" s="2"/>
      <c r="W868" s="2"/>
      <c r="X868" s="2"/>
      <c r="Y868" s="2"/>
      <c r="Z868" s="2"/>
      <c r="AA868" s="2"/>
      <c r="AB868" s="2"/>
      <c r="AC868" s="2"/>
      <c r="AD868" s="2"/>
      <c r="AE868" s="2"/>
      <c r="AF868" s="2"/>
      <c r="AG868" s="2"/>
    </row>
    <row r="869" customFormat="false" ht="15.75" hidden="false" customHeight="true" outlineLevel="0" collapsed="false">
      <c r="A869" s="2"/>
      <c r="B869" s="2"/>
      <c r="C869" s="70"/>
      <c r="D869" s="70"/>
      <c r="E869" s="70"/>
      <c r="F869" s="70"/>
      <c r="G869" s="158"/>
      <c r="H869" s="70"/>
      <c r="I869" s="70"/>
      <c r="J869" s="70"/>
      <c r="K869" s="70"/>
      <c r="L869" s="158"/>
      <c r="M869" s="2"/>
      <c r="N869" s="2"/>
      <c r="O869" s="238"/>
      <c r="P869" s="2"/>
      <c r="Q869" s="238"/>
      <c r="R869" s="2"/>
      <c r="S869" s="2"/>
      <c r="T869" s="2"/>
      <c r="U869" s="2"/>
      <c r="V869" s="2"/>
      <c r="W869" s="2"/>
      <c r="X869" s="2"/>
      <c r="Y869" s="2"/>
      <c r="Z869" s="2"/>
      <c r="AA869" s="2"/>
      <c r="AB869" s="2"/>
      <c r="AC869" s="2"/>
      <c r="AD869" s="2"/>
      <c r="AE869" s="2"/>
      <c r="AF869" s="2"/>
      <c r="AG869" s="2"/>
    </row>
    <row r="870" customFormat="false" ht="15.75" hidden="false" customHeight="true" outlineLevel="0" collapsed="false">
      <c r="A870" s="2"/>
      <c r="B870" s="2"/>
      <c r="C870" s="70"/>
      <c r="D870" s="70"/>
      <c r="E870" s="70"/>
      <c r="F870" s="70"/>
      <c r="G870" s="158"/>
      <c r="H870" s="70"/>
      <c r="I870" s="70"/>
      <c r="J870" s="70"/>
      <c r="K870" s="70"/>
      <c r="L870" s="158"/>
      <c r="M870" s="2"/>
      <c r="N870" s="2"/>
      <c r="O870" s="238"/>
      <c r="P870" s="2"/>
      <c r="Q870" s="238"/>
      <c r="R870" s="2"/>
      <c r="S870" s="2"/>
      <c r="T870" s="2"/>
      <c r="U870" s="2"/>
      <c r="V870" s="2"/>
      <c r="W870" s="2"/>
      <c r="X870" s="2"/>
      <c r="Y870" s="2"/>
      <c r="Z870" s="2"/>
      <c r="AA870" s="2"/>
      <c r="AB870" s="2"/>
      <c r="AC870" s="2"/>
      <c r="AD870" s="2"/>
      <c r="AE870" s="2"/>
      <c r="AF870" s="2"/>
      <c r="AG870" s="2"/>
    </row>
    <row r="871" customFormat="false" ht="15.75" hidden="false" customHeight="true" outlineLevel="0" collapsed="false">
      <c r="A871" s="2"/>
      <c r="B871" s="2"/>
      <c r="C871" s="70"/>
      <c r="D871" s="70"/>
      <c r="E871" s="70"/>
      <c r="F871" s="70"/>
      <c r="G871" s="158"/>
      <c r="H871" s="70"/>
      <c r="I871" s="70"/>
      <c r="J871" s="70"/>
      <c r="K871" s="70"/>
      <c r="L871" s="158"/>
      <c r="M871" s="2"/>
      <c r="N871" s="2"/>
      <c r="O871" s="238"/>
      <c r="P871" s="2"/>
      <c r="Q871" s="238"/>
      <c r="R871" s="2"/>
      <c r="S871" s="2"/>
      <c r="T871" s="2"/>
      <c r="U871" s="2"/>
      <c r="V871" s="2"/>
      <c r="W871" s="2"/>
      <c r="X871" s="2"/>
      <c r="Y871" s="2"/>
      <c r="Z871" s="2"/>
      <c r="AA871" s="2"/>
      <c r="AB871" s="2"/>
      <c r="AC871" s="2"/>
      <c r="AD871" s="2"/>
      <c r="AE871" s="2"/>
      <c r="AF871" s="2"/>
      <c r="AG871" s="2"/>
    </row>
    <row r="872" customFormat="false" ht="15.75" hidden="false" customHeight="true" outlineLevel="0" collapsed="false">
      <c r="A872" s="2"/>
      <c r="B872" s="2"/>
      <c r="C872" s="70"/>
      <c r="D872" s="70"/>
      <c r="E872" s="70"/>
      <c r="F872" s="70"/>
      <c r="G872" s="158"/>
      <c r="H872" s="70"/>
      <c r="I872" s="70"/>
      <c r="J872" s="70"/>
      <c r="K872" s="70"/>
      <c r="L872" s="158"/>
      <c r="M872" s="2"/>
      <c r="N872" s="2"/>
      <c r="O872" s="238"/>
      <c r="P872" s="2"/>
      <c r="Q872" s="238"/>
      <c r="R872" s="2"/>
      <c r="S872" s="2"/>
      <c r="T872" s="2"/>
      <c r="U872" s="2"/>
      <c r="V872" s="2"/>
      <c r="W872" s="2"/>
      <c r="X872" s="2"/>
      <c r="Y872" s="2"/>
      <c r="Z872" s="2"/>
      <c r="AA872" s="2"/>
      <c r="AB872" s="2"/>
      <c r="AC872" s="2"/>
      <c r="AD872" s="2"/>
      <c r="AE872" s="2"/>
      <c r="AF872" s="2"/>
      <c r="AG872" s="2"/>
    </row>
    <row r="873" customFormat="false" ht="15.75" hidden="false" customHeight="true" outlineLevel="0" collapsed="false">
      <c r="A873" s="2"/>
      <c r="B873" s="2"/>
      <c r="C873" s="70"/>
      <c r="D873" s="70"/>
      <c r="E873" s="70"/>
      <c r="F873" s="70"/>
      <c r="G873" s="158"/>
      <c r="H873" s="70"/>
      <c r="I873" s="70"/>
      <c r="J873" s="70"/>
      <c r="K873" s="70"/>
      <c r="L873" s="158"/>
      <c r="M873" s="2"/>
      <c r="N873" s="2"/>
      <c r="O873" s="238"/>
      <c r="P873" s="2"/>
      <c r="Q873" s="238"/>
      <c r="R873" s="2"/>
      <c r="S873" s="2"/>
      <c r="T873" s="2"/>
      <c r="U873" s="2"/>
      <c r="V873" s="2"/>
      <c r="W873" s="2"/>
      <c r="X873" s="2"/>
      <c r="Y873" s="2"/>
      <c r="Z873" s="2"/>
      <c r="AA873" s="2"/>
      <c r="AB873" s="2"/>
      <c r="AC873" s="2"/>
      <c r="AD873" s="2"/>
      <c r="AE873" s="2"/>
      <c r="AF873" s="2"/>
      <c r="AG873" s="2"/>
    </row>
    <row r="874" customFormat="false" ht="15.75" hidden="false" customHeight="true" outlineLevel="0" collapsed="false">
      <c r="A874" s="2"/>
      <c r="B874" s="2"/>
      <c r="C874" s="70"/>
      <c r="D874" s="70"/>
      <c r="E874" s="70"/>
      <c r="F874" s="70"/>
      <c r="G874" s="158"/>
      <c r="H874" s="70"/>
      <c r="I874" s="70"/>
      <c r="J874" s="70"/>
      <c r="K874" s="70"/>
      <c r="L874" s="158"/>
      <c r="M874" s="2"/>
      <c r="N874" s="2"/>
      <c r="O874" s="238"/>
      <c r="P874" s="2"/>
      <c r="Q874" s="238"/>
      <c r="R874" s="2"/>
      <c r="S874" s="2"/>
      <c r="T874" s="2"/>
      <c r="U874" s="2"/>
      <c r="V874" s="2"/>
      <c r="W874" s="2"/>
      <c r="X874" s="2"/>
      <c r="Y874" s="2"/>
      <c r="Z874" s="2"/>
      <c r="AA874" s="2"/>
      <c r="AB874" s="2"/>
      <c r="AC874" s="2"/>
      <c r="AD874" s="2"/>
      <c r="AE874" s="2"/>
      <c r="AF874" s="2"/>
      <c r="AG874" s="2"/>
    </row>
    <row r="875" customFormat="false" ht="15.75" hidden="false" customHeight="true" outlineLevel="0" collapsed="false">
      <c r="A875" s="2"/>
      <c r="B875" s="2"/>
      <c r="C875" s="70"/>
      <c r="D875" s="70"/>
      <c r="E875" s="70"/>
      <c r="F875" s="70"/>
      <c r="G875" s="158"/>
      <c r="H875" s="70"/>
      <c r="I875" s="70"/>
      <c r="J875" s="70"/>
      <c r="K875" s="70"/>
      <c r="L875" s="158"/>
      <c r="M875" s="2"/>
      <c r="N875" s="2"/>
      <c r="O875" s="238"/>
      <c r="P875" s="2"/>
      <c r="Q875" s="238"/>
      <c r="R875" s="2"/>
      <c r="S875" s="2"/>
      <c r="T875" s="2"/>
      <c r="U875" s="2"/>
      <c r="V875" s="2"/>
      <c r="W875" s="2"/>
      <c r="X875" s="2"/>
      <c r="Y875" s="2"/>
      <c r="Z875" s="2"/>
      <c r="AA875" s="2"/>
      <c r="AB875" s="2"/>
      <c r="AC875" s="2"/>
      <c r="AD875" s="2"/>
      <c r="AE875" s="2"/>
      <c r="AF875" s="2"/>
      <c r="AG875" s="2"/>
    </row>
    <row r="876" customFormat="false" ht="15.75" hidden="false" customHeight="true" outlineLevel="0" collapsed="false">
      <c r="A876" s="2"/>
      <c r="B876" s="2"/>
      <c r="C876" s="70"/>
      <c r="D876" s="70"/>
      <c r="E876" s="70"/>
      <c r="F876" s="70"/>
      <c r="G876" s="158"/>
      <c r="H876" s="70"/>
      <c r="I876" s="70"/>
      <c r="J876" s="70"/>
      <c r="K876" s="70"/>
      <c r="L876" s="158"/>
      <c r="M876" s="2"/>
      <c r="N876" s="2"/>
      <c r="O876" s="238"/>
      <c r="P876" s="2"/>
      <c r="Q876" s="238"/>
      <c r="R876" s="2"/>
      <c r="S876" s="2"/>
      <c r="T876" s="2"/>
      <c r="U876" s="2"/>
      <c r="V876" s="2"/>
      <c r="W876" s="2"/>
      <c r="X876" s="2"/>
      <c r="Y876" s="2"/>
      <c r="Z876" s="2"/>
      <c r="AA876" s="2"/>
      <c r="AB876" s="2"/>
      <c r="AC876" s="2"/>
      <c r="AD876" s="2"/>
      <c r="AE876" s="2"/>
      <c r="AF876" s="2"/>
      <c r="AG876" s="2"/>
    </row>
    <row r="877" customFormat="false" ht="15.75" hidden="false" customHeight="true" outlineLevel="0" collapsed="false">
      <c r="A877" s="2"/>
      <c r="B877" s="2"/>
      <c r="C877" s="70"/>
      <c r="D877" s="70"/>
      <c r="E877" s="70"/>
      <c r="F877" s="70"/>
      <c r="G877" s="158"/>
      <c r="H877" s="70"/>
      <c r="I877" s="70"/>
      <c r="J877" s="70"/>
      <c r="K877" s="70"/>
      <c r="L877" s="158"/>
      <c r="M877" s="2"/>
      <c r="N877" s="2"/>
      <c r="O877" s="238"/>
      <c r="P877" s="2"/>
      <c r="Q877" s="238"/>
      <c r="R877" s="2"/>
      <c r="S877" s="2"/>
      <c r="T877" s="2"/>
      <c r="U877" s="2"/>
      <c r="V877" s="2"/>
      <c r="W877" s="2"/>
      <c r="X877" s="2"/>
      <c r="Y877" s="2"/>
      <c r="Z877" s="2"/>
      <c r="AA877" s="2"/>
      <c r="AB877" s="2"/>
      <c r="AC877" s="2"/>
      <c r="AD877" s="2"/>
      <c r="AE877" s="2"/>
      <c r="AF877" s="2"/>
      <c r="AG877" s="2"/>
    </row>
    <row r="878" customFormat="false" ht="15.75" hidden="false" customHeight="true" outlineLevel="0" collapsed="false">
      <c r="A878" s="2"/>
      <c r="B878" s="2"/>
      <c r="C878" s="70"/>
      <c r="D878" s="70"/>
      <c r="E878" s="70"/>
      <c r="F878" s="70"/>
      <c r="G878" s="158"/>
      <c r="H878" s="70"/>
      <c r="I878" s="70"/>
      <c r="J878" s="70"/>
      <c r="K878" s="70"/>
      <c r="L878" s="158"/>
      <c r="M878" s="2"/>
      <c r="N878" s="2"/>
      <c r="O878" s="238"/>
      <c r="P878" s="2"/>
      <c r="Q878" s="238"/>
      <c r="R878" s="2"/>
      <c r="S878" s="2"/>
      <c r="T878" s="2"/>
      <c r="U878" s="2"/>
      <c r="V878" s="2"/>
      <c r="W878" s="2"/>
      <c r="X878" s="2"/>
      <c r="Y878" s="2"/>
      <c r="Z878" s="2"/>
      <c r="AA878" s="2"/>
      <c r="AB878" s="2"/>
      <c r="AC878" s="2"/>
      <c r="AD878" s="2"/>
      <c r="AE878" s="2"/>
      <c r="AF878" s="2"/>
      <c r="AG878" s="2"/>
    </row>
    <row r="879" customFormat="false" ht="15.75" hidden="false" customHeight="true" outlineLevel="0" collapsed="false">
      <c r="A879" s="2"/>
      <c r="B879" s="2"/>
      <c r="C879" s="70"/>
      <c r="D879" s="70"/>
      <c r="E879" s="70"/>
      <c r="F879" s="70"/>
      <c r="G879" s="158"/>
      <c r="H879" s="70"/>
      <c r="I879" s="70"/>
      <c r="J879" s="70"/>
      <c r="K879" s="70"/>
      <c r="L879" s="158"/>
      <c r="M879" s="2"/>
      <c r="N879" s="2"/>
      <c r="O879" s="238"/>
      <c r="P879" s="2"/>
      <c r="Q879" s="238"/>
      <c r="R879" s="2"/>
      <c r="S879" s="2"/>
      <c r="T879" s="2"/>
      <c r="U879" s="2"/>
      <c r="V879" s="2"/>
      <c r="W879" s="2"/>
      <c r="X879" s="2"/>
      <c r="Y879" s="2"/>
      <c r="Z879" s="2"/>
      <c r="AA879" s="2"/>
      <c r="AB879" s="2"/>
      <c r="AC879" s="2"/>
      <c r="AD879" s="2"/>
      <c r="AE879" s="2"/>
      <c r="AF879" s="2"/>
      <c r="AG879" s="2"/>
    </row>
    <row r="880" customFormat="false" ht="15.75" hidden="false" customHeight="true" outlineLevel="0" collapsed="false">
      <c r="A880" s="2"/>
      <c r="B880" s="2"/>
      <c r="C880" s="70"/>
      <c r="D880" s="70"/>
      <c r="E880" s="70"/>
      <c r="F880" s="70"/>
      <c r="G880" s="158"/>
      <c r="H880" s="70"/>
      <c r="I880" s="70"/>
      <c r="J880" s="70"/>
      <c r="K880" s="70"/>
      <c r="L880" s="158"/>
      <c r="M880" s="2"/>
      <c r="N880" s="2"/>
      <c r="O880" s="238"/>
      <c r="P880" s="2"/>
      <c r="Q880" s="238"/>
      <c r="R880" s="2"/>
      <c r="S880" s="2"/>
      <c r="T880" s="2"/>
      <c r="U880" s="2"/>
      <c r="V880" s="2"/>
      <c r="W880" s="2"/>
      <c r="X880" s="2"/>
      <c r="Y880" s="2"/>
      <c r="Z880" s="2"/>
      <c r="AA880" s="2"/>
      <c r="AB880" s="2"/>
      <c r="AC880" s="2"/>
      <c r="AD880" s="2"/>
      <c r="AE880" s="2"/>
      <c r="AF880" s="2"/>
      <c r="AG880" s="2"/>
    </row>
    <row r="881" customFormat="false" ht="15.75" hidden="false" customHeight="true" outlineLevel="0" collapsed="false">
      <c r="A881" s="2"/>
      <c r="B881" s="2"/>
      <c r="C881" s="70"/>
      <c r="D881" s="70"/>
      <c r="E881" s="70"/>
      <c r="F881" s="70"/>
      <c r="G881" s="158"/>
      <c r="H881" s="70"/>
      <c r="I881" s="70"/>
      <c r="J881" s="70"/>
      <c r="K881" s="70"/>
      <c r="L881" s="158"/>
      <c r="M881" s="2"/>
      <c r="N881" s="2"/>
      <c r="O881" s="238"/>
      <c r="P881" s="2"/>
      <c r="Q881" s="238"/>
      <c r="R881" s="2"/>
      <c r="S881" s="2"/>
      <c r="T881" s="2"/>
      <c r="U881" s="2"/>
      <c r="V881" s="2"/>
      <c r="W881" s="2"/>
      <c r="X881" s="2"/>
      <c r="Y881" s="2"/>
      <c r="Z881" s="2"/>
      <c r="AA881" s="2"/>
      <c r="AB881" s="2"/>
      <c r="AC881" s="2"/>
      <c r="AD881" s="2"/>
      <c r="AE881" s="2"/>
      <c r="AF881" s="2"/>
      <c r="AG881" s="2"/>
    </row>
    <row r="882" customFormat="false" ht="15.75" hidden="false" customHeight="true" outlineLevel="0" collapsed="false">
      <c r="A882" s="2"/>
      <c r="B882" s="2"/>
      <c r="C882" s="70"/>
      <c r="D882" s="70"/>
      <c r="E882" s="70"/>
      <c r="F882" s="70"/>
      <c r="G882" s="158"/>
      <c r="H882" s="70"/>
      <c r="I882" s="70"/>
      <c r="J882" s="70"/>
      <c r="K882" s="70"/>
      <c r="L882" s="158"/>
      <c r="M882" s="2"/>
      <c r="N882" s="2"/>
      <c r="O882" s="238"/>
      <c r="P882" s="2"/>
      <c r="Q882" s="238"/>
      <c r="R882" s="2"/>
      <c r="S882" s="2"/>
      <c r="T882" s="2"/>
      <c r="U882" s="2"/>
      <c r="V882" s="2"/>
      <c r="W882" s="2"/>
      <c r="X882" s="2"/>
      <c r="Y882" s="2"/>
      <c r="Z882" s="2"/>
      <c r="AA882" s="2"/>
      <c r="AB882" s="2"/>
      <c r="AC882" s="2"/>
      <c r="AD882" s="2"/>
      <c r="AE882" s="2"/>
      <c r="AF882" s="2"/>
      <c r="AG882" s="2"/>
    </row>
    <row r="883" customFormat="false" ht="15.75" hidden="false" customHeight="true" outlineLevel="0" collapsed="false">
      <c r="A883" s="2"/>
      <c r="B883" s="2"/>
      <c r="C883" s="70"/>
      <c r="D883" s="70"/>
      <c r="E883" s="70"/>
      <c r="F883" s="70"/>
      <c r="G883" s="158"/>
      <c r="H883" s="70"/>
      <c r="I883" s="70"/>
      <c r="J883" s="70"/>
      <c r="K883" s="70"/>
      <c r="L883" s="158"/>
      <c r="M883" s="2"/>
      <c r="N883" s="2"/>
      <c r="O883" s="238"/>
      <c r="P883" s="2"/>
      <c r="Q883" s="238"/>
      <c r="R883" s="2"/>
      <c r="S883" s="2"/>
      <c r="T883" s="2"/>
      <c r="U883" s="2"/>
      <c r="V883" s="2"/>
      <c r="W883" s="2"/>
      <c r="X883" s="2"/>
      <c r="Y883" s="2"/>
      <c r="Z883" s="2"/>
      <c r="AA883" s="2"/>
      <c r="AB883" s="2"/>
      <c r="AC883" s="2"/>
      <c r="AD883" s="2"/>
      <c r="AE883" s="2"/>
      <c r="AF883" s="2"/>
      <c r="AG883" s="2"/>
    </row>
    <row r="884" customFormat="false" ht="15.75" hidden="false" customHeight="true" outlineLevel="0" collapsed="false">
      <c r="A884" s="2"/>
      <c r="B884" s="2"/>
      <c r="C884" s="70"/>
      <c r="D884" s="70"/>
      <c r="E884" s="70"/>
      <c r="F884" s="70"/>
      <c r="G884" s="158"/>
      <c r="H884" s="70"/>
      <c r="I884" s="70"/>
      <c r="J884" s="70"/>
      <c r="K884" s="70"/>
      <c r="L884" s="158"/>
      <c r="M884" s="2"/>
      <c r="N884" s="2"/>
      <c r="O884" s="238"/>
      <c r="P884" s="2"/>
      <c r="Q884" s="238"/>
      <c r="R884" s="2"/>
      <c r="S884" s="2"/>
      <c r="T884" s="2"/>
      <c r="U884" s="2"/>
      <c r="V884" s="2"/>
      <c r="W884" s="2"/>
      <c r="X884" s="2"/>
      <c r="Y884" s="2"/>
      <c r="Z884" s="2"/>
      <c r="AA884" s="2"/>
      <c r="AB884" s="2"/>
      <c r="AC884" s="2"/>
      <c r="AD884" s="2"/>
      <c r="AE884" s="2"/>
      <c r="AF884" s="2"/>
      <c r="AG884" s="2"/>
    </row>
    <row r="885" customFormat="false" ht="15.75" hidden="false" customHeight="true" outlineLevel="0" collapsed="false">
      <c r="A885" s="2"/>
      <c r="B885" s="2"/>
      <c r="C885" s="70"/>
      <c r="D885" s="70"/>
      <c r="E885" s="70"/>
      <c r="F885" s="70"/>
      <c r="G885" s="158"/>
      <c r="H885" s="70"/>
      <c r="I885" s="70"/>
      <c r="J885" s="70"/>
      <c r="K885" s="70"/>
      <c r="L885" s="158"/>
      <c r="M885" s="2"/>
      <c r="N885" s="2"/>
      <c r="O885" s="238"/>
      <c r="P885" s="2"/>
      <c r="Q885" s="238"/>
      <c r="R885" s="2"/>
      <c r="S885" s="2"/>
      <c r="T885" s="2"/>
      <c r="U885" s="2"/>
      <c r="V885" s="2"/>
      <c r="W885" s="2"/>
      <c r="X885" s="2"/>
      <c r="Y885" s="2"/>
      <c r="Z885" s="2"/>
      <c r="AA885" s="2"/>
      <c r="AB885" s="2"/>
      <c r="AC885" s="2"/>
      <c r="AD885" s="2"/>
      <c r="AE885" s="2"/>
      <c r="AF885" s="2"/>
      <c r="AG885" s="2"/>
    </row>
    <row r="886" customFormat="false" ht="15.75" hidden="false" customHeight="true" outlineLevel="0" collapsed="false">
      <c r="A886" s="2"/>
      <c r="B886" s="2"/>
      <c r="C886" s="70"/>
      <c r="D886" s="70"/>
      <c r="E886" s="70"/>
      <c r="F886" s="70"/>
      <c r="G886" s="158"/>
      <c r="H886" s="70"/>
      <c r="I886" s="70"/>
      <c r="J886" s="70"/>
      <c r="K886" s="70"/>
      <c r="L886" s="158"/>
      <c r="M886" s="2"/>
      <c r="N886" s="2"/>
      <c r="O886" s="238"/>
      <c r="P886" s="2"/>
      <c r="Q886" s="238"/>
      <c r="R886" s="2"/>
      <c r="S886" s="2"/>
      <c r="T886" s="2"/>
      <c r="U886" s="2"/>
      <c r="V886" s="2"/>
      <c r="W886" s="2"/>
      <c r="X886" s="2"/>
      <c r="Y886" s="2"/>
      <c r="Z886" s="2"/>
      <c r="AA886" s="2"/>
      <c r="AB886" s="2"/>
      <c r="AC886" s="2"/>
      <c r="AD886" s="2"/>
      <c r="AE886" s="2"/>
      <c r="AF886" s="2"/>
      <c r="AG886" s="2"/>
    </row>
    <row r="887" customFormat="false" ht="15.75" hidden="false" customHeight="true" outlineLevel="0" collapsed="false">
      <c r="A887" s="2"/>
      <c r="B887" s="2"/>
      <c r="C887" s="70"/>
      <c r="D887" s="70"/>
      <c r="E887" s="70"/>
      <c r="F887" s="70"/>
      <c r="G887" s="158"/>
      <c r="H887" s="70"/>
      <c r="I887" s="70"/>
      <c r="J887" s="70"/>
      <c r="K887" s="70"/>
      <c r="L887" s="158"/>
      <c r="M887" s="2"/>
      <c r="N887" s="2"/>
      <c r="O887" s="238"/>
      <c r="P887" s="2"/>
      <c r="Q887" s="238"/>
      <c r="R887" s="2"/>
      <c r="S887" s="2"/>
      <c r="T887" s="2"/>
      <c r="U887" s="2"/>
      <c r="V887" s="2"/>
      <c r="W887" s="2"/>
      <c r="X887" s="2"/>
      <c r="Y887" s="2"/>
      <c r="Z887" s="2"/>
      <c r="AA887" s="2"/>
      <c r="AB887" s="2"/>
      <c r="AC887" s="2"/>
      <c r="AD887" s="2"/>
      <c r="AE887" s="2"/>
      <c r="AF887" s="2"/>
      <c r="AG887" s="2"/>
    </row>
    <row r="888" customFormat="false" ht="15.75" hidden="false" customHeight="true" outlineLevel="0" collapsed="false">
      <c r="A888" s="2"/>
      <c r="B888" s="2"/>
      <c r="C888" s="70"/>
      <c r="D888" s="70"/>
      <c r="E888" s="70"/>
      <c r="F888" s="70"/>
      <c r="G888" s="158"/>
      <c r="H888" s="70"/>
      <c r="I888" s="70"/>
      <c r="J888" s="70"/>
      <c r="K888" s="70"/>
      <c r="L888" s="158"/>
      <c r="M888" s="2"/>
      <c r="N888" s="2"/>
      <c r="O888" s="238"/>
      <c r="P888" s="2"/>
      <c r="Q888" s="238"/>
      <c r="R888" s="2"/>
      <c r="S888" s="2"/>
      <c r="T888" s="2"/>
      <c r="U888" s="2"/>
      <c r="V888" s="2"/>
      <c r="W888" s="2"/>
      <c r="X888" s="2"/>
      <c r="Y888" s="2"/>
      <c r="Z888" s="2"/>
      <c r="AA888" s="2"/>
      <c r="AB888" s="2"/>
      <c r="AC888" s="2"/>
      <c r="AD888" s="2"/>
      <c r="AE888" s="2"/>
      <c r="AF888" s="2"/>
      <c r="AG888" s="2"/>
    </row>
    <row r="889" customFormat="false" ht="15.75" hidden="false" customHeight="true" outlineLevel="0" collapsed="false">
      <c r="A889" s="2"/>
      <c r="B889" s="2"/>
      <c r="C889" s="70"/>
      <c r="D889" s="70"/>
      <c r="E889" s="70"/>
      <c r="F889" s="70"/>
      <c r="G889" s="158"/>
      <c r="H889" s="70"/>
      <c r="I889" s="70"/>
      <c r="J889" s="70"/>
      <c r="K889" s="70"/>
      <c r="L889" s="158"/>
      <c r="M889" s="2"/>
      <c r="N889" s="2"/>
      <c r="O889" s="238"/>
      <c r="P889" s="2"/>
      <c r="Q889" s="238"/>
      <c r="R889" s="2"/>
      <c r="S889" s="2"/>
      <c r="T889" s="2"/>
      <c r="U889" s="2"/>
      <c r="V889" s="2"/>
      <c r="W889" s="2"/>
      <c r="X889" s="2"/>
      <c r="Y889" s="2"/>
      <c r="Z889" s="2"/>
      <c r="AA889" s="2"/>
      <c r="AB889" s="2"/>
      <c r="AC889" s="2"/>
      <c r="AD889" s="2"/>
      <c r="AE889" s="2"/>
      <c r="AF889" s="2"/>
      <c r="AG889" s="2"/>
    </row>
    <row r="890" customFormat="false" ht="15.75" hidden="false" customHeight="true" outlineLevel="0" collapsed="false">
      <c r="A890" s="2"/>
      <c r="B890" s="2"/>
      <c r="C890" s="70"/>
      <c r="D890" s="70"/>
      <c r="E890" s="70"/>
      <c r="F890" s="70"/>
      <c r="G890" s="158"/>
      <c r="H890" s="70"/>
      <c r="I890" s="70"/>
      <c r="J890" s="70"/>
      <c r="K890" s="70"/>
      <c r="L890" s="158"/>
      <c r="M890" s="2"/>
      <c r="N890" s="2"/>
      <c r="O890" s="238"/>
      <c r="P890" s="2"/>
      <c r="Q890" s="238"/>
      <c r="R890" s="2"/>
      <c r="S890" s="2"/>
      <c r="T890" s="2"/>
      <c r="U890" s="2"/>
      <c r="V890" s="2"/>
      <c r="W890" s="2"/>
      <c r="X890" s="2"/>
      <c r="Y890" s="2"/>
      <c r="Z890" s="2"/>
      <c r="AA890" s="2"/>
      <c r="AB890" s="2"/>
      <c r="AC890" s="2"/>
      <c r="AD890" s="2"/>
      <c r="AE890" s="2"/>
      <c r="AF890" s="2"/>
      <c r="AG890" s="2"/>
    </row>
    <row r="891" customFormat="false" ht="15.75" hidden="false" customHeight="true" outlineLevel="0" collapsed="false">
      <c r="A891" s="2"/>
      <c r="B891" s="2"/>
      <c r="C891" s="70"/>
      <c r="D891" s="70"/>
      <c r="E891" s="70"/>
      <c r="F891" s="70"/>
      <c r="G891" s="158"/>
      <c r="H891" s="70"/>
      <c r="I891" s="70"/>
      <c r="J891" s="70"/>
      <c r="K891" s="70"/>
      <c r="L891" s="158"/>
      <c r="M891" s="2"/>
      <c r="N891" s="2"/>
      <c r="O891" s="238"/>
      <c r="P891" s="2"/>
      <c r="Q891" s="238"/>
      <c r="R891" s="2"/>
      <c r="S891" s="2"/>
      <c r="T891" s="2"/>
      <c r="U891" s="2"/>
      <c r="V891" s="2"/>
      <c r="W891" s="2"/>
      <c r="X891" s="2"/>
      <c r="Y891" s="2"/>
      <c r="Z891" s="2"/>
      <c r="AA891" s="2"/>
      <c r="AB891" s="2"/>
      <c r="AC891" s="2"/>
      <c r="AD891" s="2"/>
      <c r="AE891" s="2"/>
      <c r="AF891" s="2"/>
      <c r="AG891" s="2"/>
    </row>
    <row r="892" customFormat="false" ht="15.75" hidden="false" customHeight="true" outlineLevel="0" collapsed="false">
      <c r="A892" s="2"/>
      <c r="B892" s="2"/>
      <c r="C892" s="70"/>
      <c r="D892" s="70"/>
      <c r="E892" s="70"/>
      <c r="F892" s="70"/>
      <c r="G892" s="158"/>
      <c r="H892" s="70"/>
      <c r="I892" s="70"/>
      <c r="J892" s="70"/>
      <c r="K892" s="70"/>
      <c r="L892" s="158"/>
      <c r="M892" s="2"/>
      <c r="N892" s="2"/>
      <c r="O892" s="238"/>
      <c r="P892" s="2"/>
      <c r="Q892" s="238"/>
      <c r="R892" s="2"/>
      <c r="S892" s="2"/>
      <c r="T892" s="2"/>
      <c r="U892" s="2"/>
      <c r="V892" s="2"/>
      <c r="W892" s="2"/>
      <c r="X892" s="2"/>
      <c r="Y892" s="2"/>
      <c r="Z892" s="2"/>
      <c r="AA892" s="2"/>
      <c r="AB892" s="2"/>
      <c r="AC892" s="2"/>
      <c r="AD892" s="2"/>
      <c r="AE892" s="2"/>
      <c r="AF892" s="2"/>
      <c r="AG892" s="2"/>
    </row>
    <row r="893" customFormat="false" ht="15.75" hidden="false" customHeight="true" outlineLevel="0" collapsed="false">
      <c r="A893" s="2"/>
      <c r="B893" s="2"/>
      <c r="C893" s="70"/>
      <c r="D893" s="70"/>
      <c r="E893" s="70"/>
      <c r="F893" s="70"/>
      <c r="G893" s="158"/>
      <c r="H893" s="70"/>
      <c r="I893" s="70"/>
      <c r="J893" s="70"/>
      <c r="K893" s="70"/>
      <c r="L893" s="158"/>
      <c r="M893" s="2"/>
      <c r="N893" s="2"/>
      <c r="O893" s="238"/>
      <c r="P893" s="2"/>
      <c r="Q893" s="238"/>
      <c r="R893" s="2"/>
      <c r="S893" s="2"/>
      <c r="T893" s="2"/>
      <c r="U893" s="2"/>
      <c r="V893" s="2"/>
      <c r="W893" s="2"/>
      <c r="X893" s="2"/>
      <c r="Y893" s="2"/>
      <c r="Z893" s="2"/>
      <c r="AA893" s="2"/>
      <c r="AB893" s="2"/>
      <c r="AC893" s="2"/>
      <c r="AD893" s="2"/>
      <c r="AE893" s="2"/>
      <c r="AF893" s="2"/>
      <c r="AG893" s="2"/>
    </row>
    <row r="894" customFormat="false" ht="15.75" hidden="false" customHeight="true" outlineLevel="0" collapsed="false">
      <c r="A894" s="2"/>
      <c r="B894" s="2"/>
      <c r="C894" s="70"/>
      <c r="D894" s="70"/>
      <c r="E894" s="70"/>
      <c r="F894" s="70"/>
      <c r="G894" s="158"/>
      <c r="H894" s="70"/>
      <c r="I894" s="70"/>
      <c r="J894" s="70"/>
      <c r="K894" s="70"/>
      <c r="L894" s="158"/>
      <c r="M894" s="2"/>
      <c r="N894" s="2"/>
      <c r="O894" s="238"/>
      <c r="P894" s="2"/>
      <c r="Q894" s="238"/>
      <c r="R894" s="2"/>
      <c r="S894" s="2"/>
      <c r="T894" s="2"/>
      <c r="U894" s="2"/>
      <c r="V894" s="2"/>
      <c r="W894" s="2"/>
      <c r="X894" s="2"/>
      <c r="Y894" s="2"/>
      <c r="Z894" s="2"/>
      <c r="AA894" s="2"/>
      <c r="AB894" s="2"/>
      <c r="AC894" s="2"/>
      <c r="AD894" s="2"/>
      <c r="AE894" s="2"/>
      <c r="AF894" s="2"/>
      <c r="AG894" s="2"/>
    </row>
    <row r="895" customFormat="false" ht="15.75" hidden="false" customHeight="true" outlineLevel="0" collapsed="false">
      <c r="A895" s="2"/>
      <c r="B895" s="2"/>
      <c r="C895" s="70"/>
      <c r="D895" s="70"/>
      <c r="E895" s="70"/>
      <c r="F895" s="70"/>
      <c r="G895" s="158"/>
      <c r="H895" s="70"/>
      <c r="I895" s="70"/>
      <c r="J895" s="70"/>
      <c r="K895" s="70"/>
      <c r="L895" s="158"/>
      <c r="M895" s="2"/>
      <c r="N895" s="2"/>
      <c r="O895" s="238"/>
      <c r="P895" s="2"/>
      <c r="Q895" s="238"/>
      <c r="R895" s="2"/>
      <c r="S895" s="2"/>
      <c r="T895" s="2"/>
      <c r="U895" s="2"/>
      <c r="V895" s="2"/>
      <c r="W895" s="2"/>
      <c r="X895" s="2"/>
      <c r="Y895" s="2"/>
      <c r="Z895" s="2"/>
      <c r="AA895" s="2"/>
      <c r="AB895" s="2"/>
      <c r="AC895" s="2"/>
      <c r="AD895" s="2"/>
      <c r="AE895" s="2"/>
      <c r="AF895" s="2"/>
      <c r="AG895" s="2"/>
    </row>
    <row r="896" customFormat="false" ht="15.75" hidden="false" customHeight="true" outlineLevel="0" collapsed="false">
      <c r="A896" s="2"/>
      <c r="B896" s="2"/>
      <c r="C896" s="70"/>
      <c r="D896" s="70"/>
      <c r="E896" s="70"/>
      <c r="F896" s="70"/>
      <c r="G896" s="158"/>
      <c r="H896" s="70"/>
      <c r="I896" s="70"/>
      <c r="J896" s="70"/>
      <c r="K896" s="70"/>
      <c r="L896" s="158"/>
      <c r="M896" s="2"/>
      <c r="N896" s="2"/>
      <c r="O896" s="238"/>
      <c r="P896" s="2"/>
      <c r="Q896" s="238"/>
      <c r="R896" s="2"/>
      <c r="S896" s="2"/>
      <c r="T896" s="2"/>
      <c r="U896" s="2"/>
      <c r="V896" s="2"/>
      <c r="W896" s="2"/>
      <c r="X896" s="2"/>
      <c r="Y896" s="2"/>
      <c r="Z896" s="2"/>
      <c r="AA896" s="2"/>
      <c r="AB896" s="2"/>
      <c r="AC896" s="2"/>
      <c r="AD896" s="2"/>
      <c r="AE896" s="2"/>
      <c r="AF896" s="2"/>
      <c r="AG896" s="2"/>
    </row>
    <row r="897" customFormat="false" ht="15.75" hidden="false" customHeight="true" outlineLevel="0" collapsed="false">
      <c r="A897" s="2"/>
      <c r="B897" s="2"/>
      <c r="C897" s="70"/>
      <c r="D897" s="70"/>
      <c r="E897" s="70"/>
      <c r="F897" s="70"/>
      <c r="G897" s="158"/>
      <c r="H897" s="70"/>
      <c r="I897" s="70"/>
      <c r="J897" s="70"/>
      <c r="K897" s="70"/>
      <c r="L897" s="158"/>
      <c r="M897" s="2"/>
      <c r="N897" s="2"/>
      <c r="O897" s="238"/>
      <c r="P897" s="2"/>
      <c r="Q897" s="238"/>
      <c r="R897" s="2"/>
      <c r="S897" s="2"/>
      <c r="T897" s="2"/>
      <c r="U897" s="2"/>
      <c r="V897" s="2"/>
      <c r="W897" s="2"/>
      <c r="X897" s="2"/>
      <c r="Y897" s="2"/>
      <c r="Z897" s="2"/>
      <c r="AA897" s="2"/>
      <c r="AB897" s="2"/>
      <c r="AC897" s="2"/>
      <c r="AD897" s="2"/>
      <c r="AE897" s="2"/>
      <c r="AF897" s="2"/>
      <c r="AG897" s="2"/>
    </row>
    <row r="898" customFormat="false" ht="15.75" hidden="false" customHeight="true" outlineLevel="0" collapsed="false">
      <c r="A898" s="2"/>
      <c r="B898" s="2"/>
      <c r="C898" s="70"/>
      <c r="D898" s="70"/>
      <c r="E898" s="70"/>
      <c r="F898" s="70"/>
      <c r="G898" s="158"/>
      <c r="H898" s="70"/>
      <c r="I898" s="70"/>
      <c r="J898" s="70"/>
      <c r="K898" s="70"/>
      <c r="L898" s="158"/>
      <c r="M898" s="2"/>
      <c r="N898" s="2"/>
      <c r="O898" s="238"/>
      <c r="P898" s="2"/>
      <c r="Q898" s="238"/>
      <c r="R898" s="2"/>
      <c r="S898" s="2"/>
      <c r="T898" s="2"/>
      <c r="U898" s="2"/>
      <c r="V898" s="2"/>
      <c r="W898" s="2"/>
      <c r="X898" s="2"/>
      <c r="Y898" s="2"/>
      <c r="Z898" s="2"/>
      <c r="AA898" s="2"/>
      <c r="AB898" s="2"/>
      <c r="AC898" s="2"/>
      <c r="AD898" s="2"/>
      <c r="AE898" s="2"/>
      <c r="AF898" s="2"/>
      <c r="AG898" s="2"/>
    </row>
    <row r="899" customFormat="false" ht="15.75" hidden="false" customHeight="true" outlineLevel="0" collapsed="false">
      <c r="A899" s="2"/>
      <c r="B899" s="2"/>
      <c r="C899" s="70"/>
      <c r="D899" s="70"/>
      <c r="E899" s="70"/>
      <c r="F899" s="70"/>
      <c r="G899" s="158"/>
      <c r="H899" s="70"/>
      <c r="I899" s="70"/>
      <c r="J899" s="70"/>
      <c r="K899" s="70"/>
      <c r="L899" s="158"/>
      <c r="M899" s="2"/>
      <c r="N899" s="2"/>
      <c r="O899" s="238"/>
      <c r="P899" s="2"/>
      <c r="Q899" s="238"/>
      <c r="R899" s="2"/>
      <c r="S899" s="2"/>
      <c r="T899" s="2"/>
      <c r="U899" s="2"/>
      <c r="V899" s="2"/>
      <c r="W899" s="2"/>
      <c r="X899" s="2"/>
      <c r="Y899" s="2"/>
      <c r="Z899" s="2"/>
      <c r="AA899" s="2"/>
      <c r="AB899" s="2"/>
      <c r="AC899" s="2"/>
      <c r="AD899" s="2"/>
      <c r="AE899" s="2"/>
      <c r="AF899" s="2"/>
      <c r="AG899" s="2"/>
    </row>
    <row r="900" customFormat="false" ht="15.75" hidden="false" customHeight="true" outlineLevel="0" collapsed="false">
      <c r="A900" s="2"/>
      <c r="B900" s="2"/>
      <c r="C900" s="70"/>
      <c r="D900" s="70"/>
      <c r="E900" s="70"/>
      <c r="F900" s="70"/>
      <c r="G900" s="158"/>
      <c r="H900" s="70"/>
      <c r="I900" s="70"/>
      <c r="J900" s="70"/>
      <c r="K900" s="70"/>
      <c r="L900" s="158"/>
      <c r="M900" s="2"/>
      <c r="N900" s="2"/>
      <c r="O900" s="238"/>
      <c r="P900" s="2"/>
      <c r="Q900" s="238"/>
      <c r="R900" s="2"/>
      <c r="S900" s="2"/>
      <c r="T900" s="2"/>
      <c r="U900" s="2"/>
      <c r="V900" s="2"/>
      <c r="W900" s="2"/>
      <c r="X900" s="2"/>
      <c r="Y900" s="2"/>
      <c r="Z900" s="2"/>
      <c r="AA900" s="2"/>
      <c r="AB900" s="2"/>
      <c r="AC900" s="2"/>
      <c r="AD900" s="2"/>
      <c r="AE900" s="2"/>
      <c r="AF900" s="2"/>
      <c r="AG900" s="2"/>
    </row>
    <row r="901" customFormat="false" ht="15.75" hidden="false" customHeight="true" outlineLevel="0" collapsed="false">
      <c r="A901" s="2"/>
      <c r="B901" s="2"/>
      <c r="C901" s="70"/>
      <c r="D901" s="70"/>
      <c r="E901" s="70"/>
      <c r="F901" s="70"/>
      <c r="G901" s="158"/>
      <c r="H901" s="70"/>
      <c r="I901" s="70"/>
      <c r="J901" s="70"/>
      <c r="K901" s="70"/>
      <c r="L901" s="158"/>
      <c r="M901" s="2"/>
      <c r="N901" s="2"/>
      <c r="O901" s="238"/>
      <c r="P901" s="2"/>
      <c r="Q901" s="238"/>
      <c r="R901" s="2"/>
      <c r="S901" s="2"/>
      <c r="T901" s="2"/>
      <c r="U901" s="2"/>
      <c r="V901" s="2"/>
      <c r="W901" s="2"/>
      <c r="X901" s="2"/>
      <c r="Y901" s="2"/>
      <c r="Z901" s="2"/>
      <c r="AA901" s="2"/>
      <c r="AB901" s="2"/>
      <c r="AC901" s="2"/>
      <c r="AD901" s="2"/>
      <c r="AE901" s="2"/>
      <c r="AF901" s="2"/>
      <c r="AG901" s="2"/>
    </row>
    <row r="902" customFormat="false" ht="15.75" hidden="false" customHeight="true" outlineLevel="0" collapsed="false">
      <c r="A902" s="2"/>
      <c r="B902" s="2"/>
      <c r="C902" s="70"/>
      <c r="D902" s="70"/>
      <c r="E902" s="70"/>
      <c r="F902" s="70"/>
      <c r="G902" s="158"/>
      <c r="H902" s="70"/>
      <c r="I902" s="70"/>
      <c r="J902" s="70"/>
      <c r="K902" s="70"/>
      <c r="L902" s="158"/>
      <c r="M902" s="2"/>
      <c r="N902" s="2"/>
      <c r="O902" s="238"/>
      <c r="P902" s="2"/>
      <c r="Q902" s="238"/>
      <c r="R902" s="2"/>
      <c r="S902" s="2"/>
      <c r="T902" s="2"/>
      <c r="U902" s="2"/>
      <c r="V902" s="2"/>
      <c r="W902" s="2"/>
      <c r="X902" s="2"/>
      <c r="Y902" s="2"/>
      <c r="Z902" s="2"/>
      <c r="AA902" s="2"/>
      <c r="AB902" s="2"/>
      <c r="AC902" s="2"/>
      <c r="AD902" s="2"/>
      <c r="AE902" s="2"/>
      <c r="AF902" s="2"/>
      <c r="AG902" s="2"/>
    </row>
    <row r="903" customFormat="false" ht="15.75" hidden="false" customHeight="true" outlineLevel="0" collapsed="false">
      <c r="A903" s="2"/>
      <c r="B903" s="2"/>
      <c r="C903" s="70"/>
      <c r="D903" s="70"/>
      <c r="E903" s="70"/>
      <c r="F903" s="70"/>
      <c r="G903" s="158"/>
      <c r="H903" s="70"/>
      <c r="I903" s="70"/>
      <c r="J903" s="70"/>
      <c r="K903" s="70"/>
      <c r="L903" s="158"/>
      <c r="M903" s="2"/>
      <c r="N903" s="2"/>
      <c r="O903" s="238"/>
      <c r="P903" s="2"/>
      <c r="Q903" s="238"/>
      <c r="R903" s="2"/>
      <c r="S903" s="2"/>
      <c r="T903" s="2"/>
      <c r="U903" s="2"/>
      <c r="V903" s="2"/>
      <c r="W903" s="2"/>
      <c r="X903" s="2"/>
      <c r="Y903" s="2"/>
      <c r="Z903" s="2"/>
      <c r="AA903" s="2"/>
      <c r="AB903" s="2"/>
      <c r="AC903" s="2"/>
      <c r="AD903" s="2"/>
      <c r="AE903" s="2"/>
      <c r="AF903" s="2"/>
      <c r="AG903" s="2"/>
    </row>
    <row r="904" customFormat="false" ht="15.75" hidden="false" customHeight="true" outlineLevel="0" collapsed="false">
      <c r="A904" s="2"/>
      <c r="B904" s="2"/>
      <c r="C904" s="70"/>
      <c r="D904" s="70"/>
      <c r="E904" s="70"/>
      <c r="F904" s="70"/>
      <c r="G904" s="158"/>
      <c r="H904" s="70"/>
      <c r="I904" s="70"/>
      <c r="J904" s="70"/>
      <c r="K904" s="70"/>
      <c r="L904" s="158"/>
      <c r="M904" s="2"/>
      <c r="N904" s="2"/>
      <c r="O904" s="238"/>
      <c r="P904" s="2"/>
      <c r="Q904" s="238"/>
      <c r="R904" s="2"/>
      <c r="S904" s="2"/>
      <c r="T904" s="2"/>
      <c r="U904" s="2"/>
      <c r="V904" s="2"/>
      <c r="W904" s="2"/>
      <c r="X904" s="2"/>
      <c r="Y904" s="2"/>
      <c r="Z904" s="2"/>
      <c r="AA904" s="2"/>
      <c r="AB904" s="2"/>
      <c r="AC904" s="2"/>
      <c r="AD904" s="2"/>
      <c r="AE904" s="2"/>
      <c r="AF904" s="2"/>
      <c r="AG904" s="2"/>
    </row>
    <row r="905" customFormat="false" ht="15.75" hidden="false" customHeight="true" outlineLevel="0" collapsed="false">
      <c r="A905" s="2"/>
      <c r="B905" s="2"/>
      <c r="C905" s="70"/>
      <c r="D905" s="70"/>
      <c r="E905" s="70"/>
      <c r="F905" s="70"/>
      <c r="G905" s="158"/>
      <c r="H905" s="70"/>
      <c r="I905" s="70"/>
      <c r="J905" s="70"/>
      <c r="K905" s="70"/>
      <c r="L905" s="158"/>
      <c r="M905" s="2"/>
      <c r="N905" s="2"/>
      <c r="O905" s="238"/>
      <c r="P905" s="2"/>
      <c r="Q905" s="238"/>
      <c r="R905" s="2"/>
      <c r="S905" s="2"/>
      <c r="T905" s="2"/>
      <c r="U905" s="2"/>
      <c r="V905" s="2"/>
      <c r="W905" s="2"/>
      <c r="X905" s="2"/>
      <c r="Y905" s="2"/>
      <c r="Z905" s="2"/>
      <c r="AA905" s="2"/>
      <c r="AB905" s="2"/>
      <c r="AC905" s="2"/>
      <c r="AD905" s="2"/>
      <c r="AE905" s="2"/>
      <c r="AF905" s="2"/>
      <c r="AG905" s="2"/>
    </row>
    <row r="906" customFormat="false" ht="15.75" hidden="false" customHeight="true" outlineLevel="0" collapsed="false">
      <c r="A906" s="2"/>
      <c r="B906" s="2"/>
      <c r="C906" s="70"/>
      <c r="D906" s="70"/>
      <c r="E906" s="70"/>
      <c r="F906" s="70"/>
      <c r="G906" s="158"/>
      <c r="H906" s="70"/>
      <c r="I906" s="70"/>
      <c r="J906" s="70"/>
      <c r="K906" s="70"/>
      <c r="L906" s="158"/>
      <c r="M906" s="2"/>
      <c r="N906" s="2"/>
      <c r="O906" s="238"/>
      <c r="P906" s="2"/>
      <c r="Q906" s="238"/>
      <c r="R906" s="2"/>
      <c r="S906" s="2"/>
      <c r="T906" s="2"/>
      <c r="U906" s="2"/>
      <c r="V906" s="2"/>
      <c r="W906" s="2"/>
      <c r="X906" s="2"/>
      <c r="Y906" s="2"/>
      <c r="Z906" s="2"/>
      <c r="AA906" s="2"/>
      <c r="AB906" s="2"/>
      <c r="AC906" s="2"/>
      <c r="AD906" s="2"/>
      <c r="AE906" s="2"/>
      <c r="AF906" s="2"/>
      <c r="AG906" s="2"/>
    </row>
    <row r="907" customFormat="false" ht="15.75" hidden="false" customHeight="true" outlineLevel="0" collapsed="false">
      <c r="A907" s="2"/>
      <c r="B907" s="2"/>
      <c r="C907" s="70"/>
      <c r="D907" s="70"/>
      <c r="E907" s="70"/>
      <c r="F907" s="70"/>
      <c r="G907" s="158"/>
      <c r="H907" s="70"/>
      <c r="I907" s="70"/>
      <c r="J907" s="70"/>
      <c r="K907" s="70"/>
      <c r="L907" s="158"/>
      <c r="M907" s="2"/>
      <c r="N907" s="2"/>
      <c r="O907" s="238"/>
      <c r="P907" s="2"/>
      <c r="Q907" s="238"/>
      <c r="R907" s="2"/>
      <c r="S907" s="2"/>
      <c r="T907" s="2"/>
      <c r="U907" s="2"/>
      <c r="V907" s="2"/>
      <c r="W907" s="2"/>
      <c r="X907" s="2"/>
      <c r="Y907" s="2"/>
      <c r="Z907" s="2"/>
      <c r="AA907" s="2"/>
      <c r="AB907" s="2"/>
      <c r="AC907" s="2"/>
      <c r="AD907" s="2"/>
      <c r="AE907" s="2"/>
      <c r="AF907" s="2"/>
      <c r="AG907" s="2"/>
    </row>
    <row r="908" customFormat="false" ht="15.75" hidden="false" customHeight="true" outlineLevel="0" collapsed="false">
      <c r="A908" s="2"/>
      <c r="B908" s="2"/>
      <c r="C908" s="70"/>
      <c r="D908" s="70"/>
      <c r="E908" s="70"/>
      <c r="F908" s="70"/>
      <c r="G908" s="158"/>
      <c r="H908" s="70"/>
      <c r="I908" s="70"/>
      <c r="J908" s="70"/>
      <c r="K908" s="70"/>
      <c r="L908" s="158"/>
      <c r="M908" s="2"/>
      <c r="N908" s="2"/>
      <c r="O908" s="238"/>
      <c r="P908" s="2"/>
      <c r="Q908" s="238"/>
      <c r="R908" s="2"/>
      <c r="S908" s="2"/>
      <c r="T908" s="2"/>
      <c r="U908" s="2"/>
      <c r="V908" s="2"/>
      <c r="W908" s="2"/>
      <c r="X908" s="2"/>
      <c r="Y908" s="2"/>
      <c r="Z908" s="2"/>
      <c r="AA908" s="2"/>
      <c r="AB908" s="2"/>
      <c r="AC908" s="2"/>
      <c r="AD908" s="2"/>
      <c r="AE908" s="2"/>
      <c r="AF908" s="2"/>
      <c r="AG908" s="2"/>
    </row>
    <row r="909" customFormat="false" ht="15.75" hidden="false" customHeight="true" outlineLevel="0" collapsed="false">
      <c r="A909" s="2"/>
      <c r="B909" s="2"/>
      <c r="C909" s="70"/>
      <c r="D909" s="70"/>
      <c r="E909" s="70"/>
      <c r="F909" s="70"/>
      <c r="G909" s="158"/>
      <c r="H909" s="70"/>
      <c r="I909" s="70"/>
      <c r="J909" s="70"/>
      <c r="K909" s="70"/>
      <c r="L909" s="158"/>
      <c r="M909" s="2"/>
      <c r="N909" s="2"/>
      <c r="O909" s="238"/>
      <c r="P909" s="2"/>
      <c r="Q909" s="238"/>
      <c r="R909" s="2"/>
      <c r="S909" s="2"/>
      <c r="T909" s="2"/>
      <c r="U909" s="2"/>
      <c r="V909" s="2"/>
      <c r="W909" s="2"/>
      <c r="X909" s="2"/>
      <c r="Y909" s="2"/>
      <c r="Z909" s="2"/>
      <c r="AA909" s="2"/>
      <c r="AB909" s="2"/>
      <c r="AC909" s="2"/>
      <c r="AD909" s="2"/>
      <c r="AE909" s="2"/>
      <c r="AF909" s="2"/>
      <c r="AG909" s="2"/>
    </row>
    <row r="910" customFormat="false" ht="15.75" hidden="false" customHeight="true" outlineLevel="0" collapsed="false">
      <c r="A910" s="2"/>
      <c r="B910" s="2"/>
      <c r="C910" s="70"/>
      <c r="D910" s="70"/>
      <c r="E910" s="70"/>
      <c r="F910" s="70"/>
      <c r="G910" s="158"/>
      <c r="H910" s="70"/>
      <c r="I910" s="70"/>
      <c r="J910" s="70"/>
      <c r="K910" s="70"/>
      <c r="L910" s="158"/>
      <c r="M910" s="2"/>
      <c r="N910" s="2"/>
      <c r="O910" s="238"/>
      <c r="P910" s="2"/>
      <c r="Q910" s="238"/>
      <c r="R910" s="2"/>
      <c r="S910" s="2"/>
      <c r="T910" s="2"/>
      <c r="U910" s="2"/>
      <c r="V910" s="2"/>
      <c r="W910" s="2"/>
      <c r="X910" s="2"/>
      <c r="Y910" s="2"/>
      <c r="Z910" s="2"/>
      <c r="AA910" s="2"/>
      <c r="AB910" s="2"/>
      <c r="AC910" s="2"/>
      <c r="AD910" s="2"/>
      <c r="AE910" s="2"/>
      <c r="AF910" s="2"/>
      <c r="AG910" s="2"/>
    </row>
    <row r="911" customFormat="false" ht="15.75" hidden="false" customHeight="true" outlineLevel="0" collapsed="false">
      <c r="A911" s="2"/>
      <c r="B911" s="2"/>
      <c r="C911" s="70"/>
      <c r="D911" s="70"/>
      <c r="E911" s="70"/>
      <c r="F911" s="70"/>
      <c r="G911" s="158"/>
      <c r="H911" s="70"/>
      <c r="I911" s="70"/>
      <c r="J911" s="70"/>
      <c r="K911" s="70"/>
      <c r="L911" s="158"/>
      <c r="M911" s="2"/>
      <c r="N911" s="2"/>
      <c r="O911" s="238"/>
      <c r="P911" s="2"/>
      <c r="Q911" s="238"/>
      <c r="R911" s="2"/>
      <c r="S911" s="2"/>
      <c r="T911" s="2"/>
      <c r="U911" s="2"/>
      <c r="V911" s="2"/>
      <c r="W911" s="2"/>
      <c r="X911" s="2"/>
      <c r="Y911" s="2"/>
      <c r="Z911" s="2"/>
      <c r="AA911" s="2"/>
      <c r="AB911" s="2"/>
      <c r="AC911" s="2"/>
      <c r="AD911" s="2"/>
      <c r="AE911" s="2"/>
      <c r="AF911" s="2"/>
      <c r="AG911" s="2"/>
    </row>
    <row r="912" customFormat="false" ht="15.75" hidden="false" customHeight="true" outlineLevel="0" collapsed="false">
      <c r="A912" s="2"/>
      <c r="B912" s="2"/>
      <c r="C912" s="70"/>
      <c r="D912" s="70"/>
      <c r="E912" s="70"/>
      <c r="F912" s="70"/>
      <c r="G912" s="158"/>
      <c r="H912" s="70"/>
      <c r="I912" s="70"/>
      <c r="J912" s="70"/>
      <c r="K912" s="70"/>
      <c r="L912" s="158"/>
      <c r="M912" s="2"/>
      <c r="N912" s="2"/>
      <c r="O912" s="238"/>
      <c r="P912" s="2"/>
      <c r="Q912" s="238"/>
      <c r="R912" s="2"/>
      <c r="S912" s="2"/>
      <c r="T912" s="2"/>
      <c r="U912" s="2"/>
      <c r="V912" s="2"/>
      <c r="W912" s="2"/>
      <c r="X912" s="2"/>
      <c r="Y912" s="2"/>
      <c r="Z912" s="2"/>
      <c r="AA912" s="2"/>
      <c r="AB912" s="2"/>
      <c r="AC912" s="2"/>
      <c r="AD912" s="2"/>
      <c r="AE912" s="2"/>
      <c r="AF912" s="2"/>
      <c r="AG912" s="2"/>
    </row>
    <row r="913" customFormat="false" ht="15.75" hidden="false" customHeight="true" outlineLevel="0" collapsed="false">
      <c r="A913" s="2"/>
      <c r="B913" s="2"/>
      <c r="C913" s="70"/>
      <c r="D913" s="70"/>
      <c r="E913" s="70"/>
      <c r="F913" s="70"/>
      <c r="G913" s="158"/>
      <c r="H913" s="70"/>
      <c r="I913" s="70"/>
      <c r="J913" s="70"/>
      <c r="K913" s="70"/>
      <c r="L913" s="158"/>
      <c r="M913" s="2"/>
      <c r="N913" s="2"/>
      <c r="O913" s="238"/>
      <c r="P913" s="2"/>
      <c r="Q913" s="238"/>
      <c r="R913" s="2"/>
      <c r="S913" s="2"/>
      <c r="T913" s="2"/>
      <c r="U913" s="2"/>
      <c r="V913" s="2"/>
      <c r="W913" s="2"/>
      <c r="X913" s="2"/>
      <c r="Y913" s="2"/>
      <c r="Z913" s="2"/>
      <c r="AA913" s="2"/>
      <c r="AB913" s="2"/>
      <c r="AC913" s="2"/>
      <c r="AD913" s="2"/>
      <c r="AE913" s="2"/>
      <c r="AF913" s="2"/>
      <c r="AG913" s="2"/>
    </row>
    <row r="914" customFormat="false" ht="15.75" hidden="false" customHeight="true" outlineLevel="0" collapsed="false">
      <c r="A914" s="2"/>
      <c r="B914" s="2"/>
      <c r="C914" s="70"/>
      <c r="D914" s="70"/>
      <c r="E914" s="70"/>
      <c r="F914" s="70"/>
      <c r="G914" s="158"/>
      <c r="H914" s="70"/>
      <c r="I914" s="70"/>
      <c r="J914" s="70"/>
      <c r="K914" s="70"/>
      <c r="L914" s="158"/>
      <c r="M914" s="2"/>
      <c r="N914" s="2"/>
      <c r="O914" s="238"/>
      <c r="P914" s="2"/>
      <c r="Q914" s="238"/>
      <c r="R914" s="2"/>
      <c r="S914" s="2"/>
      <c r="T914" s="2"/>
      <c r="U914" s="2"/>
      <c r="V914" s="2"/>
      <c r="W914" s="2"/>
      <c r="X914" s="2"/>
      <c r="Y914" s="2"/>
      <c r="Z914" s="2"/>
      <c r="AA914" s="2"/>
      <c r="AB914" s="2"/>
      <c r="AC914" s="2"/>
      <c r="AD914" s="2"/>
      <c r="AE914" s="2"/>
      <c r="AF914" s="2"/>
      <c r="AG914" s="2"/>
    </row>
    <row r="915" customFormat="false" ht="15.75" hidden="false" customHeight="true" outlineLevel="0" collapsed="false">
      <c r="A915" s="2"/>
      <c r="B915" s="2"/>
      <c r="C915" s="70"/>
      <c r="D915" s="70"/>
      <c r="E915" s="70"/>
      <c r="F915" s="70"/>
      <c r="G915" s="158"/>
      <c r="H915" s="70"/>
      <c r="I915" s="70"/>
      <c r="J915" s="70"/>
      <c r="K915" s="70"/>
      <c r="L915" s="158"/>
      <c r="M915" s="2"/>
      <c r="N915" s="2"/>
      <c r="O915" s="238"/>
      <c r="P915" s="2"/>
      <c r="Q915" s="238"/>
      <c r="R915" s="2"/>
      <c r="S915" s="2"/>
      <c r="T915" s="2"/>
      <c r="U915" s="2"/>
      <c r="V915" s="2"/>
      <c r="W915" s="2"/>
      <c r="X915" s="2"/>
      <c r="Y915" s="2"/>
      <c r="Z915" s="2"/>
      <c r="AA915" s="2"/>
      <c r="AB915" s="2"/>
      <c r="AC915" s="2"/>
      <c r="AD915" s="2"/>
      <c r="AE915" s="2"/>
      <c r="AF915" s="2"/>
      <c r="AG915" s="2"/>
    </row>
    <row r="916" customFormat="false" ht="15.75" hidden="false" customHeight="true" outlineLevel="0" collapsed="false">
      <c r="A916" s="2"/>
      <c r="B916" s="2"/>
      <c r="C916" s="70"/>
      <c r="D916" s="70"/>
      <c r="E916" s="70"/>
      <c r="F916" s="70"/>
      <c r="G916" s="158"/>
      <c r="H916" s="70"/>
      <c r="I916" s="70"/>
      <c r="J916" s="70"/>
      <c r="K916" s="70"/>
      <c r="L916" s="158"/>
      <c r="M916" s="2"/>
      <c r="N916" s="2"/>
      <c r="O916" s="238"/>
      <c r="P916" s="2"/>
      <c r="Q916" s="238"/>
      <c r="R916" s="2"/>
      <c r="S916" s="2"/>
      <c r="T916" s="2"/>
      <c r="U916" s="2"/>
      <c r="V916" s="2"/>
      <c r="W916" s="2"/>
      <c r="X916" s="2"/>
      <c r="Y916" s="2"/>
      <c r="Z916" s="2"/>
      <c r="AA916" s="2"/>
      <c r="AB916" s="2"/>
      <c r="AC916" s="2"/>
      <c r="AD916" s="2"/>
      <c r="AE916" s="2"/>
      <c r="AF916" s="2"/>
      <c r="AG916" s="2"/>
    </row>
    <row r="917" customFormat="false" ht="15.75" hidden="false" customHeight="true" outlineLevel="0" collapsed="false">
      <c r="A917" s="2"/>
      <c r="B917" s="2"/>
      <c r="C917" s="70"/>
      <c r="D917" s="70"/>
      <c r="E917" s="70"/>
      <c r="F917" s="70"/>
      <c r="G917" s="158"/>
      <c r="H917" s="70"/>
      <c r="I917" s="70"/>
      <c r="J917" s="70"/>
      <c r="K917" s="70"/>
      <c r="L917" s="158"/>
      <c r="M917" s="2"/>
      <c r="N917" s="2"/>
      <c r="O917" s="238"/>
      <c r="P917" s="2"/>
      <c r="Q917" s="238"/>
      <c r="R917" s="2"/>
      <c r="S917" s="2"/>
      <c r="T917" s="2"/>
      <c r="U917" s="2"/>
      <c r="V917" s="2"/>
      <c r="W917" s="2"/>
      <c r="X917" s="2"/>
      <c r="Y917" s="2"/>
      <c r="Z917" s="2"/>
      <c r="AA917" s="2"/>
      <c r="AB917" s="2"/>
      <c r="AC917" s="2"/>
      <c r="AD917" s="2"/>
      <c r="AE917" s="2"/>
      <c r="AF917" s="2"/>
      <c r="AG917" s="2"/>
    </row>
    <row r="918" customFormat="false" ht="15.75" hidden="false" customHeight="true" outlineLevel="0" collapsed="false">
      <c r="A918" s="2"/>
      <c r="B918" s="2"/>
      <c r="C918" s="70"/>
      <c r="D918" s="70"/>
      <c r="E918" s="70"/>
      <c r="F918" s="70"/>
      <c r="G918" s="158"/>
      <c r="H918" s="70"/>
      <c r="I918" s="70"/>
      <c r="J918" s="70"/>
      <c r="K918" s="70"/>
      <c r="L918" s="158"/>
      <c r="M918" s="2"/>
      <c r="N918" s="2"/>
      <c r="O918" s="238"/>
      <c r="P918" s="2"/>
      <c r="Q918" s="238"/>
      <c r="R918" s="2"/>
      <c r="S918" s="2"/>
      <c r="T918" s="2"/>
      <c r="U918" s="2"/>
      <c r="V918" s="2"/>
      <c r="W918" s="2"/>
      <c r="X918" s="2"/>
      <c r="Y918" s="2"/>
      <c r="Z918" s="2"/>
      <c r="AA918" s="2"/>
      <c r="AB918" s="2"/>
      <c r="AC918" s="2"/>
      <c r="AD918" s="2"/>
      <c r="AE918" s="2"/>
      <c r="AF918" s="2"/>
      <c r="AG918" s="2"/>
    </row>
    <row r="919" customFormat="false" ht="15.75" hidden="false" customHeight="true" outlineLevel="0" collapsed="false">
      <c r="A919" s="2"/>
      <c r="B919" s="2"/>
      <c r="C919" s="70"/>
      <c r="D919" s="70"/>
      <c r="E919" s="70"/>
      <c r="F919" s="70"/>
      <c r="G919" s="158"/>
      <c r="H919" s="70"/>
      <c r="I919" s="70"/>
      <c r="J919" s="70"/>
      <c r="K919" s="70"/>
      <c r="L919" s="158"/>
      <c r="M919" s="2"/>
      <c r="N919" s="2"/>
      <c r="O919" s="238"/>
      <c r="P919" s="2"/>
      <c r="Q919" s="238"/>
      <c r="R919" s="2"/>
      <c r="S919" s="2"/>
      <c r="T919" s="2"/>
      <c r="U919" s="2"/>
      <c r="V919" s="2"/>
      <c r="W919" s="2"/>
      <c r="X919" s="2"/>
      <c r="Y919" s="2"/>
      <c r="Z919" s="2"/>
      <c r="AA919" s="2"/>
      <c r="AB919" s="2"/>
      <c r="AC919" s="2"/>
      <c r="AD919" s="2"/>
      <c r="AE919" s="2"/>
      <c r="AF919" s="2"/>
      <c r="AG919" s="2"/>
    </row>
    <row r="920" customFormat="false" ht="15.75" hidden="false" customHeight="true" outlineLevel="0" collapsed="false">
      <c r="A920" s="2"/>
      <c r="B920" s="2"/>
      <c r="C920" s="70"/>
      <c r="D920" s="70"/>
      <c r="E920" s="70"/>
      <c r="F920" s="70"/>
      <c r="G920" s="158"/>
      <c r="H920" s="70"/>
      <c r="I920" s="70"/>
      <c r="J920" s="70"/>
      <c r="K920" s="70"/>
      <c r="L920" s="158"/>
      <c r="M920" s="2"/>
      <c r="N920" s="2"/>
      <c r="O920" s="238"/>
      <c r="P920" s="2"/>
      <c r="Q920" s="238"/>
      <c r="R920" s="2"/>
      <c r="S920" s="2"/>
      <c r="T920" s="2"/>
      <c r="U920" s="2"/>
      <c r="V920" s="2"/>
      <c r="W920" s="2"/>
      <c r="X920" s="2"/>
      <c r="Y920" s="2"/>
      <c r="Z920" s="2"/>
      <c r="AA920" s="2"/>
      <c r="AB920" s="2"/>
      <c r="AC920" s="2"/>
      <c r="AD920" s="2"/>
      <c r="AE920" s="2"/>
      <c r="AF920" s="2"/>
      <c r="AG920" s="2"/>
    </row>
    <row r="921" customFormat="false" ht="15.75" hidden="false" customHeight="true" outlineLevel="0" collapsed="false">
      <c r="A921" s="2"/>
      <c r="B921" s="2"/>
      <c r="C921" s="70"/>
      <c r="D921" s="70"/>
      <c r="E921" s="70"/>
      <c r="F921" s="70"/>
      <c r="G921" s="158"/>
      <c r="H921" s="70"/>
      <c r="I921" s="70"/>
      <c r="J921" s="70"/>
      <c r="K921" s="70"/>
      <c r="L921" s="158"/>
      <c r="M921" s="2"/>
      <c r="N921" s="2"/>
      <c r="O921" s="238"/>
      <c r="P921" s="2"/>
      <c r="Q921" s="238"/>
      <c r="R921" s="2"/>
      <c r="S921" s="2"/>
      <c r="T921" s="2"/>
      <c r="U921" s="2"/>
      <c r="V921" s="2"/>
      <c r="W921" s="2"/>
      <c r="X921" s="2"/>
      <c r="Y921" s="2"/>
      <c r="Z921" s="2"/>
      <c r="AA921" s="2"/>
      <c r="AB921" s="2"/>
      <c r="AC921" s="2"/>
      <c r="AD921" s="2"/>
      <c r="AE921" s="2"/>
      <c r="AF921" s="2"/>
      <c r="AG921" s="2"/>
    </row>
    <row r="922" customFormat="false" ht="15.75" hidden="false" customHeight="true" outlineLevel="0" collapsed="false">
      <c r="A922" s="2"/>
      <c r="B922" s="2"/>
      <c r="C922" s="70"/>
      <c r="D922" s="70"/>
      <c r="E922" s="70"/>
      <c r="F922" s="70"/>
      <c r="G922" s="158"/>
      <c r="H922" s="70"/>
      <c r="I922" s="70"/>
      <c r="J922" s="70"/>
      <c r="K922" s="70"/>
      <c r="L922" s="158"/>
      <c r="M922" s="2"/>
      <c r="N922" s="2"/>
      <c r="O922" s="238"/>
      <c r="P922" s="2"/>
      <c r="Q922" s="238"/>
      <c r="R922" s="2"/>
      <c r="S922" s="2"/>
      <c r="T922" s="2"/>
      <c r="U922" s="2"/>
      <c r="V922" s="2"/>
      <c r="W922" s="2"/>
      <c r="X922" s="2"/>
      <c r="Y922" s="2"/>
      <c r="Z922" s="2"/>
      <c r="AA922" s="2"/>
      <c r="AB922" s="2"/>
      <c r="AC922" s="2"/>
      <c r="AD922" s="2"/>
      <c r="AE922" s="2"/>
      <c r="AF922" s="2"/>
      <c r="AG922" s="2"/>
    </row>
    <row r="923" customFormat="false" ht="15.75" hidden="false" customHeight="true" outlineLevel="0" collapsed="false">
      <c r="A923" s="2"/>
      <c r="B923" s="2"/>
      <c r="C923" s="70"/>
      <c r="D923" s="70"/>
      <c r="E923" s="70"/>
      <c r="F923" s="70"/>
      <c r="G923" s="158"/>
      <c r="H923" s="70"/>
      <c r="I923" s="70"/>
      <c r="J923" s="70"/>
      <c r="K923" s="70"/>
      <c r="L923" s="158"/>
      <c r="M923" s="2"/>
      <c r="N923" s="2"/>
      <c r="O923" s="238"/>
      <c r="P923" s="2"/>
      <c r="Q923" s="238"/>
      <c r="R923" s="2"/>
      <c r="S923" s="2"/>
      <c r="T923" s="2"/>
      <c r="U923" s="2"/>
      <c r="V923" s="2"/>
      <c r="W923" s="2"/>
      <c r="X923" s="2"/>
      <c r="Y923" s="2"/>
      <c r="Z923" s="2"/>
      <c r="AA923" s="2"/>
      <c r="AB923" s="2"/>
      <c r="AC923" s="2"/>
      <c r="AD923" s="2"/>
      <c r="AE923" s="2"/>
      <c r="AF923" s="2"/>
      <c r="AG923" s="2"/>
    </row>
    <row r="924" customFormat="false" ht="15.75" hidden="false" customHeight="true" outlineLevel="0" collapsed="false">
      <c r="A924" s="2"/>
      <c r="B924" s="2"/>
      <c r="C924" s="70"/>
      <c r="D924" s="70"/>
      <c r="E924" s="70"/>
      <c r="F924" s="70"/>
      <c r="G924" s="158"/>
      <c r="H924" s="70"/>
      <c r="I924" s="70"/>
      <c r="J924" s="70"/>
      <c r="K924" s="70"/>
      <c r="L924" s="158"/>
      <c r="M924" s="2"/>
      <c r="N924" s="2"/>
      <c r="O924" s="238"/>
      <c r="P924" s="2"/>
      <c r="Q924" s="238"/>
      <c r="R924" s="2"/>
      <c r="S924" s="2"/>
      <c r="T924" s="2"/>
      <c r="U924" s="2"/>
      <c r="V924" s="2"/>
      <c r="W924" s="2"/>
      <c r="X924" s="2"/>
      <c r="Y924" s="2"/>
      <c r="Z924" s="2"/>
      <c r="AA924" s="2"/>
      <c r="AB924" s="2"/>
      <c r="AC924" s="2"/>
      <c r="AD924" s="2"/>
      <c r="AE924" s="2"/>
      <c r="AF924" s="2"/>
      <c r="AG924" s="2"/>
    </row>
    <row r="925" customFormat="false" ht="15.75" hidden="false" customHeight="true" outlineLevel="0" collapsed="false">
      <c r="A925" s="2"/>
      <c r="B925" s="2"/>
      <c r="C925" s="70"/>
      <c r="D925" s="70"/>
      <c r="E925" s="70"/>
      <c r="F925" s="70"/>
      <c r="G925" s="158"/>
      <c r="H925" s="70"/>
      <c r="I925" s="70"/>
      <c r="J925" s="70"/>
      <c r="K925" s="70"/>
      <c r="L925" s="158"/>
      <c r="M925" s="2"/>
      <c r="N925" s="2"/>
      <c r="O925" s="238"/>
      <c r="P925" s="2"/>
      <c r="Q925" s="238"/>
      <c r="R925" s="2"/>
      <c r="S925" s="2"/>
      <c r="T925" s="2"/>
      <c r="U925" s="2"/>
      <c r="V925" s="2"/>
      <c r="W925" s="2"/>
      <c r="X925" s="2"/>
      <c r="Y925" s="2"/>
      <c r="Z925" s="2"/>
      <c r="AA925" s="2"/>
      <c r="AB925" s="2"/>
      <c r="AC925" s="2"/>
      <c r="AD925" s="2"/>
      <c r="AE925" s="2"/>
      <c r="AF925" s="2"/>
      <c r="AG925" s="2"/>
    </row>
    <row r="926" customFormat="false" ht="15.75" hidden="false" customHeight="true" outlineLevel="0" collapsed="false">
      <c r="A926" s="2"/>
      <c r="B926" s="2"/>
      <c r="C926" s="70"/>
      <c r="D926" s="70"/>
      <c r="E926" s="70"/>
      <c r="F926" s="70"/>
      <c r="G926" s="158"/>
      <c r="H926" s="70"/>
      <c r="I926" s="70"/>
      <c r="J926" s="70"/>
      <c r="K926" s="70"/>
      <c r="L926" s="158"/>
      <c r="M926" s="2"/>
      <c r="N926" s="2"/>
      <c r="O926" s="238"/>
      <c r="P926" s="2"/>
      <c r="Q926" s="238"/>
      <c r="R926" s="2"/>
      <c r="S926" s="2"/>
      <c r="T926" s="2"/>
      <c r="U926" s="2"/>
      <c r="V926" s="2"/>
      <c r="W926" s="2"/>
      <c r="X926" s="2"/>
      <c r="Y926" s="2"/>
      <c r="Z926" s="2"/>
      <c r="AA926" s="2"/>
      <c r="AB926" s="2"/>
      <c r="AC926" s="2"/>
      <c r="AD926" s="2"/>
      <c r="AE926" s="2"/>
      <c r="AF926" s="2"/>
      <c r="AG926" s="2"/>
    </row>
    <row r="927" customFormat="false" ht="15.75" hidden="false" customHeight="true" outlineLevel="0" collapsed="false">
      <c r="A927" s="2"/>
      <c r="B927" s="2"/>
      <c r="C927" s="70"/>
      <c r="D927" s="70"/>
      <c r="E927" s="70"/>
      <c r="F927" s="70"/>
      <c r="G927" s="158"/>
      <c r="H927" s="70"/>
      <c r="I927" s="70"/>
      <c r="J927" s="70"/>
      <c r="K927" s="70"/>
      <c r="L927" s="158"/>
      <c r="M927" s="2"/>
      <c r="N927" s="2"/>
      <c r="O927" s="238"/>
      <c r="P927" s="2"/>
      <c r="Q927" s="238"/>
      <c r="R927" s="2"/>
      <c r="S927" s="2"/>
      <c r="T927" s="2"/>
      <c r="U927" s="2"/>
      <c r="V927" s="2"/>
      <c r="W927" s="2"/>
      <c r="X927" s="2"/>
      <c r="Y927" s="2"/>
      <c r="Z927" s="2"/>
      <c r="AA927" s="2"/>
      <c r="AB927" s="2"/>
      <c r="AC927" s="2"/>
      <c r="AD927" s="2"/>
      <c r="AE927" s="2"/>
      <c r="AF927" s="2"/>
      <c r="AG927" s="2"/>
    </row>
    <row r="928" customFormat="false" ht="15.75" hidden="false" customHeight="true" outlineLevel="0" collapsed="false">
      <c r="A928" s="2"/>
      <c r="B928" s="2"/>
      <c r="C928" s="70"/>
      <c r="D928" s="70"/>
      <c r="E928" s="70"/>
      <c r="F928" s="70"/>
      <c r="G928" s="158"/>
      <c r="H928" s="70"/>
      <c r="I928" s="70"/>
      <c r="J928" s="70"/>
      <c r="K928" s="70"/>
      <c r="L928" s="158"/>
      <c r="M928" s="2"/>
      <c r="N928" s="2"/>
      <c r="O928" s="238"/>
      <c r="P928" s="2"/>
      <c r="Q928" s="238"/>
      <c r="R928" s="2"/>
      <c r="S928" s="2"/>
      <c r="T928" s="2"/>
      <c r="U928" s="2"/>
      <c r="V928" s="2"/>
      <c r="W928" s="2"/>
      <c r="X928" s="2"/>
      <c r="Y928" s="2"/>
      <c r="Z928" s="2"/>
      <c r="AA928" s="2"/>
      <c r="AB928" s="2"/>
      <c r="AC928" s="2"/>
      <c r="AD928" s="2"/>
      <c r="AE928" s="2"/>
      <c r="AF928" s="2"/>
      <c r="AG928" s="2"/>
    </row>
    <row r="929" customFormat="false" ht="15.75" hidden="false" customHeight="true" outlineLevel="0" collapsed="false">
      <c r="A929" s="2"/>
      <c r="B929" s="2"/>
      <c r="C929" s="70"/>
      <c r="D929" s="70"/>
      <c r="E929" s="70"/>
      <c r="F929" s="70"/>
      <c r="G929" s="158"/>
      <c r="H929" s="70"/>
      <c r="I929" s="70"/>
      <c r="J929" s="70"/>
      <c r="K929" s="70"/>
      <c r="L929" s="158"/>
      <c r="M929" s="2"/>
      <c r="N929" s="2"/>
      <c r="O929" s="238"/>
      <c r="P929" s="2"/>
      <c r="Q929" s="238"/>
      <c r="R929" s="2"/>
      <c r="S929" s="2"/>
      <c r="T929" s="2"/>
      <c r="U929" s="2"/>
      <c r="V929" s="2"/>
      <c r="W929" s="2"/>
      <c r="X929" s="2"/>
      <c r="Y929" s="2"/>
      <c r="Z929" s="2"/>
      <c r="AA929" s="2"/>
      <c r="AB929" s="2"/>
      <c r="AC929" s="2"/>
      <c r="AD929" s="2"/>
      <c r="AE929" s="2"/>
      <c r="AF929" s="2"/>
      <c r="AG929" s="2"/>
    </row>
    <row r="930" customFormat="false" ht="15.75" hidden="false" customHeight="true" outlineLevel="0" collapsed="false">
      <c r="A930" s="2"/>
      <c r="B930" s="2"/>
      <c r="C930" s="70"/>
      <c r="D930" s="70"/>
      <c r="E930" s="70"/>
      <c r="F930" s="70"/>
      <c r="G930" s="158"/>
      <c r="H930" s="70"/>
      <c r="I930" s="70"/>
      <c r="J930" s="70"/>
      <c r="K930" s="70"/>
      <c r="L930" s="158"/>
      <c r="M930" s="2"/>
      <c r="N930" s="2"/>
      <c r="O930" s="238"/>
      <c r="P930" s="2"/>
      <c r="Q930" s="238"/>
      <c r="R930" s="2"/>
      <c r="S930" s="2"/>
      <c r="T930" s="2"/>
      <c r="U930" s="2"/>
      <c r="V930" s="2"/>
      <c r="W930" s="2"/>
      <c r="X930" s="2"/>
      <c r="Y930" s="2"/>
      <c r="Z930" s="2"/>
      <c r="AA930" s="2"/>
      <c r="AB930" s="2"/>
      <c r="AC930" s="2"/>
      <c r="AD930" s="2"/>
      <c r="AE930" s="2"/>
      <c r="AF930" s="2"/>
      <c r="AG930" s="2"/>
    </row>
    <row r="931" customFormat="false" ht="15.75" hidden="false" customHeight="true" outlineLevel="0" collapsed="false">
      <c r="A931" s="2"/>
      <c r="B931" s="2"/>
      <c r="C931" s="70"/>
      <c r="D931" s="70"/>
      <c r="E931" s="70"/>
      <c r="F931" s="70"/>
      <c r="G931" s="158"/>
      <c r="H931" s="70"/>
      <c r="I931" s="70"/>
      <c r="J931" s="70"/>
      <c r="K931" s="70"/>
      <c r="L931" s="158"/>
      <c r="M931" s="2"/>
      <c r="N931" s="2"/>
      <c r="O931" s="238"/>
      <c r="P931" s="2"/>
      <c r="Q931" s="238"/>
      <c r="R931" s="2"/>
      <c r="S931" s="2"/>
      <c r="T931" s="2"/>
      <c r="U931" s="2"/>
      <c r="V931" s="2"/>
      <c r="W931" s="2"/>
      <c r="X931" s="2"/>
      <c r="Y931" s="2"/>
      <c r="Z931" s="2"/>
      <c r="AA931" s="2"/>
      <c r="AB931" s="2"/>
      <c r="AC931" s="2"/>
      <c r="AD931" s="2"/>
      <c r="AE931" s="2"/>
      <c r="AF931" s="2"/>
      <c r="AG931" s="2"/>
    </row>
    <row r="932" customFormat="false" ht="15.75" hidden="false" customHeight="true" outlineLevel="0" collapsed="false">
      <c r="A932" s="2"/>
      <c r="B932" s="2"/>
      <c r="C932" s="70"/>
      <c r="D932" s="70"/>
      <c r="E932" s="70"/>
      <c r="F932" s="70"/>
      <c r="G932" s="158"/>
      <c r="H932" s="70"/>
      <c r="I932" s="70"/>
      <c r="J932" s="70"/>
      <c r="K932" s="70"/>
      <c r="L932" s="158"/>
      <c r="M932" s="2"/>
      <c r="N932" s="2"/>
      <c r="O932" s="238"/>
      <c r="P932" s="2"/>
      <c r="Q932" s="238"/>
      <c r="R932" s="2"/>
      <c r="S932" s="2"/>
      <c r="T932" s="2"/>
      <c r="U932" s="2"/>
      <c r="V932" s="2"/>
      <c r="W932" s="2"/>
      <c r="X932" s="2"/>
      <c r="Y932" s="2"/>
      <c r="Z932" s="2"/>
      <c r="AA932" s="2"/>
      <c r="AB932" s="2"/>
      <c r="AC932" s="2"/>
      <c r="AD932" s="2"/>
      <c r="AE932" s="2"/>
      <c r="AF932" s="2"/>
      <c r="AG932" s="2"/>
    </row>
    <row r="933" customFormat="false" ht="15.75" hidden="false" customHeight="true" outlineLevel="0" collapsed="false">
      <c r="A933" s="2"/>
      <c r="B933" s="2"/>
      <c r="C933" s="70"/>
      <c r="D933" s="70"/>
      <c r="E933" s="70"/>
      <c r="F933" s="70"/>
      <c r="G933" s="158"/>
      <c r="H933" s="70"/>
      <c r="I933" s="70"/>
      <c r="J933" s="70"/>
      <c r="K933" s="70"/>
      <c r="L933" s="158"/>
      <c r="M933" s="2"/>
      <c r="N933" s="2"/>
      <c r="O933" s="238"/>
      <c r="P933" s="2"/>
      <c r="Q933" s="238"/>
      <c r="R933" s="2"/>
      <c r="S933" s="2"/>
      <c r="T933" s="2"/>
      <c r="U933" s="2"/>
      <c r="V933" s="2"/>
      <c r="W933" s="2"/>
      <c r="X933" s="2"/>
      <c r="Y933" s="2"/>
      <c r="Z933" s="2"/>
      <c r="AA933" s="2"/>
      <c r="AB933" s="2"/>
      <c r="AC933" s="2"/>
      <c r="AD933" s="2"/>
      <c r="AE933" s="2"/>
      <c r="AF933" s="2"/>
      <c r="AG933" s="2"/>
    </row>
    <row r="934" customFormat="false" ht="15.75" hidden="false" customHeight="true" outlineLevel="0" collapsed="false">
      <c r="A934" s="2"/>
      <c r="B934" s="2"/>
      <c r="C934" s="70"/>
      <c r="D934" s="70"/>
      <c r="E934" s="70"/>
      <c r="F934" s="70"/>
      <c r="G934" s="158"/>
      <c r="H934" s="70"/>
      <c r="I934" s="70"/>
      <c r="J934" s="70"/>
      <c r="K934" s="70"/>
      <c r="L934" s="158"/>
      <c r="M934" s="2"/>
      <c r="N934" s="2"/>
      <c r="O934" s="238"/>
      <c r="P934" s="2"/>
      <c r="Q934" s="238"/>
      <c r="R934" s="2"/>
      <c r="S934" s="2"/>
      <c r="T934" s="2"/>
      <c r="U934" s="2"/>
      <c r="V934" s="2"/>
      <c r="W934" s="2"/>
      <c r="X934" s="2"/>
      <c r="Y934" s="2"/>
      <c r="Z934" s="2"/>
      <c r="AA934" s="2"/>
      <c r="AB934" s="2"/>
      <c r="AC934" s="2"/>
      <c r="AD934" s="2"/>
      <c r="AE934" s="2"/>
      <c r="AF934" s="2"/>
      <c r="AG934" s="2"/>
    </row>
    <row r="935" customFormat="false" ht="15.75" hidden="false" customHeight="true" outlineLevel="0" collapsed="false">
      <c r="A935" s="2"/>
      <c r="B935" s="2"/>
      <c r="C935" s="70"/>
      <c r="D935" s="70"/>
      <c r="E935" s="70"/>
      <c r="F935" s="70"/>
      <c r="G935" s="158"/>
      <c r="H935" s="70"/>
      <c r="I935" s="70"/>
      <c r="J935" s="70"/>
      <c r="K935" s="70"/>
      <c r="L935" s="158"/>
      <c r="M935" s="2"/>
      <c r="N935" s="2"/>
      <c r="O935" s="238"/>
      <c r="P935" s="2"/>
      <c r="Q935" s="238"/>
      <c r="R935" s="2"/>
      <c r="S935" s="2"/>
      <c r="T935" s="2"/>
      <c r="U935" s="2"/>
      <c r="V935" s="2"/>
      <c r="W935" s="2"/>
      <c r="X935" s="2"/>
      <c r="Y935" s="2"/>
      <c r="Z935" s="2"/>
      <c r="AA935" s="2"/>
      <c r="AB935" s="2"/>
      <c r="AC935" s="2"/>
      <c r="AD935" s="2"/>
      <c r="AE935" s="2"/>
      <c r="AF935" s="2"/>
      <c r="AG935" s="2"/>
    </row>
    <row r="936" customFormat="false" ht="15.75" hidden="false" customHeight="true" outlineLevel="0" collapsed="false">
      <c r="A936" s="2"/>
      <c r="B936" s="2"/>
      <c r="C936" s="70"/>
      <c r="D936" s="70"/>
      <c r="E936" s="70"/>
      <c r="F936" s="70"/>
      <c r="G936" s="158"/>
      <c r="H936" s="70"/>
      <c r="I936" s="70"/>
      <c r="J936" s="70"/>
      <c r="K936" s="70"/>
      <c r="L936" s="158"/>
      <c r="M936" s="2"/>
      <c r="N936" s="2"/>
      <c r="O936" s="238"/>
      <c r="P936" s="2"/>
      <c r="Q936" s="238"/>
      <c r="R936" s="2"/>
      <c r="S936" s="2"/>
      <c r="T936" s="2"/>
      <c r="U936" s="2"/>
      <c r="V936" s="2"/>
      <c r="W936" s="2"/>
      <c r="X936" s="2"/>
      <c r="Y936" s="2"/>
      <c r="Z936" s="2"/>
      <c r="AA936" s="2"/>
      <c r="AB936" s="2"/>
      <c r="AC936" s="2"/>
      <c r="AD936" s="2"/>
      <c r="AE936" s="2"/>
      <c r="AF936" s="2"/>
      <c r="AG936" s="2"/>
    </row>
    <row r="937" customFormat="false" ht="15.75" hidden="false" customHeight="true" outlineLevel="0" collapsed="false">
      <c r="A937" s="2"/>
      <c r="B937" s="2"/>
      <c r="C937" s="70"/>
      <c r="D937" s="70"/>
      <c r="E937" s="70"/>
      <c r="F937" s="70"/>
      <c r="G937" s="158"/>
      <c r="H937" s="70"/>
      <c r="I937" s="70"/>
      <c r="J937" s="70"/>
      <c r="K937" s="70"/>
      <c r="L937" s="158"/>
      <c r="M937" s="2"/>
      <c r="N937" s="2"/>
      <c r="O937" s="238"/>
      <c r="P937" s="2"/>
      <c r="Q937" s="238"/>
      <c r="R937" s="2"/>
      <c r="S937" s="2"/>
      <c r="T937" s="2"/>
      <c r="U937" s="2"/>
      <c r="V937" s="2"/>
      <c r="W937" s="2"/>
      <c r="X937" s="2"/>
      <c r="Y937" s="2"/>
      <c r="Z937" s="2"/>
      <c r="AA937" s="2"/>
      <c r="AB937" s="2"/>
      <c r="AC937" s="2"/>
      <c r="AD937" s="2"/>
      <c r="AE937" s="2"/>
      <c r="AF937" s="2"/>
      <c r="AG937" s="2"/>
    </row>
    <row r="938" customFormat="false" ht="15.75" hidden="false" customHeight="true" outlineLevel="0" collapsed="false">
      <c r="A938" s="2"/>
      <c r="B938" s="2"/>
      <c r="C938" s="70"/>
      <c r="D938" s="70"/>
      <c r="E938" s="70"/>
      <c r="F938" s="70"/>
      <c r="G938" s="158"/>
      <c r="H938" s="70"/>
      <c r="I938" s="70"/>
      <c r="J938" s="70"/>
      <c r="K938" s="70"/>
      <c r="L938" s="158"/>
      <c r="M938" s="2"/>
      <c r="N938" s="2"/>
      <c r="O938" s="238"/>
      <c r="P938" s="2"/>
      <c r="Q938" s="238"/>
      <c r="R938" s="2"/>
      <c r="S938" s="2"/>
      <c r="T938" s="2"/>
      <c r="U938" s="2"/>
      <c r="V938" s="2"/>
      <c r="W938" s="2"/>
      <c r="X938" s="2"/>
      <c r="Y938" s="2"/>
      <c r="Z938" s="2"/>
      <c r="AA938" s="2"/>
      <c r="AB938" s="2"/>
      <c r="AC938" s="2"/>
      <c r="AD938" s="2"/>
      <c r="AE938" s="2"/>
      <c r="AF938" s="2"/>
      <c r="AG938" s="2"/>
    </row>
    <row r="939" customFormat="false" ht="15.75" hidden="false" customHeight="true" outlineLevel="0" collapsed="false">
      <c r="A939" s="2"/>
      <c r="B939" s="2"/>
      <c r="C939" s="70"/>
      <c r="D939" s="70"/>
      <c r="E939" s="70"/>
      <c r="F939" s="70"/>
      <c r="G939" s="158"/>
      <c r="H939" s="70"/>
      <c r="I939" s="70"/>
      <c r="J939" s="70"/>
      <c r="K939" s="70"/>
      <c r="L939" s="158"/>
      <c r="M939" s="2"/>
      <c r="N939" s="2"/>
      <c r="O939" s="238"/>
      <c r="P939" s="2"/>
      <c r="Q939" s="238"/>
      <c r="R939" s="2"/>
      <c r="S939" s="2"/>
      <c r="T939" s="2"/>
      <c r="U939" s="2"/>
      <c r="V939" s="2"/>
      <c r="W939" s="2"/>
      <c r="X939" s="2"/>
      <c r="Y939" s="2"/>
      <c r="Z939" s="2"/>
      <c r="AA939" s="2"/>
      <c r="AB939" s="2"/>
      <c r="AC939" s="2"/>
      <c r="AD939" s="2"/>
      <c r="AE939" s="2"/>
      <c r="AF939" s="2"/>
      <c r="AG939" s="2"/>
    </row>
    <row r="940" customFormat="false" ht="15.75" hidden="false" customHeight="true" outlineLevel="0" collapsed="false">
      <c r="A940" s="2"/>
      <c r="B940" s="2"/>
      <c r="C940" s="70"/>
      <c r="D940" s="70"/>
      <c r="E940" s="70"/>
      <c r="F940" s="70"/>
      <c r="G940" s="158"/>
      <c r="H940" s="70"/>
      <c r="I940" s="70"/>
      <c r="J940" s="70"/>
      <c r="K940" s="70"/>
      <c r="L940" s="158"/>
      <c r="M940" s="2"/>
      <c r="N940" s="2"/>
      <c r="O940" s="238"/>
      <c r="P940" s="2"/>
      <c r="Q940" s="238"/>
      <c r="R940" s="2"/>
      <c r="S940" s="2"/>
      <c r="T940" s="2"/>
      <c r="U940" s="2"/>
      <c r="V940" s="2"/>
      <c r="W940" s="2"/>
      <c r="X940" s="2"/>
      <c r="Y940" s="2"/>
      <c r="Z940" s="2"/>
      <c r="AA940" s="2"/>
      <c r="AB940" s="2"/>
      <c r="AC940" s="2"/>
      <c r="AD940" s="2"/>
      <c r="AE940" s="2"/>
      <c r="AF940" s="2"/>
      <c r="AG940" s="2"/>
    </row>
    <row r="941" customFormat="false" ht="15.75" hidden="false" customHeight="true" outlineLevel="0" collapsed="false">
      <c r="A941" s="2"/>
      <c r="B941" s="2"/>
      <c r="C941" s="70"/>
      <c r="D941" s="70"/>
      <c r="E941" s="70"/>
      <c r="F941" s="70"/>
      <c r="G941" s="158"/>
      <c r="H941" s="70"/>
      <c r="I941" s="70"/>
      <c r="J941" s="70"/>
      <c r="K941" s="70"/>
      <c r="L941" s="158"/>
      <c r="M941" s="2"/>
      <c r="N941" s="2"/>
      <c r="O941" s="238"/>
      <c r="P941" s="2"/>
      <c r="Q941" s="238"/>
      <c r="R941" s="2"/>
      <c r="S941" s="2"/>
      <c r="T941" s="2"/>
      <c r="U941" s="2"/>
      <c r="V941" s="2"/>
      <c r="W941" s="2"/>
      <c r="X941" s="2"/>
      <c r="Y941" s="2"/>
      <c r="Z941" s="2"/>
      <c r="AA941" s="2"/>
      <c r="AB941" s="2"/>
      <c r="AC941" s="2"/>
      <c r="AD941" s="2"/>
      <c r="AE941" s="2"/>
      <c r="AF941" s="2"/>
      <c r="AG941" s="2"/>
    </row>
    <row r="942" customFormat="false" ht="15.75" hidden="false" customHeight="true" outlineLevel="0" collapsed="false">
      <c r="A942" s="2"/>
      <c r="B942" s="2"/>
      <c r="C942" s="70"/>
      <c r="D942" s="70"/>
      <c r="E942" s="70"/>
      <c r="F942" s="70"/>
      <c r="G942" s="158"/>
      <c r="H942" s="70"/>
      <c r="I942" s="70"/>
      <c r="J942" s="70"/>
      <c r="K942" s="70"/>
      <c r="L942" s="158"/>
      <c r="M942" s="2"/>
      <c r="N942" s="2"/>
      <c r="O942" s="238"/>
      <c r="P942" s="2"/>
      <c r="Q942" s="238"/>
      <c r="R942" s="2"/>
      <c r="S942" s="2"/>
      <c r="T942" s="2"/>
      <c r="U942" s="2"/>
      <c r="V942" s="2"/>
      <c r="W942" s="2"/>
      <c r="X942" s="2"/>
      <c r="Y942" s="2"/>
      <c r="Z942" s="2"/>
      <c r="AA942" s="2"/>
      <c r="AB942" s="2"/>
      <c r="AC942" s="2"/>
      <c r="AD942" s="2"/>
      <c r="AE942" s="2"/>
      <c r="AF942" s="2"/>
      <c r="AG942" s="2"/>
    </row>
    <row r="943" customFormat="false" ht="15.75" hidden="false" customHeight="true" outlineLevel="0" collapsed="false">
      <c r="A943" s="2"/>
      <c r="B943" s="2"/>
      <c r="C943" s="70"/>
      <c r="D943" s="70"/>
      <c r="E943" s="70"/>
      <c r="F943" s="70"/>
      <c r="G943" s="158"/>
      <c r="H943" s="70"/>
      <c r="I943" s="70"/>
      <c r="J943" s="70"/>
      <c r="K943" s="70"/>
      <c r="L943" s="158"/>
      <c r="M943" s="2"/>
      <c r="N943" s="2"/>
      <c r="O943" s="238"/>
      <c r="P943" s="2"/>
      <c r="Q943" s="238"/>
      <c r="R943" s="2"/>
      <c r="S943" s="2"/>
      <c r="T943" s="2"/>
      <c r="U943" s="2"/>
      <c r="V943" s="2"/>
      <c r="W943" s="2"/>
      <c r="X943" s="2"/>
      <c r="Y943" s="2"/>
      <c r="Z943" s="2"/>
      <c r="AA943" s="2"/>
      <c r="AB943" s="2"/>
      <c r="AC943" s="2"/>
      <c r="AD943" s="2"/>
      <c r="AE943" s="2"/>
      <c r="AF943" s="2"/>
      <c r="AG943" s="2"/>
    </row>
    <row r="944" customFormat="false" ht="15.75" hidden="false" customHeight="true" outlineLevel="0" collapsed="false">
      <c r="A944" s="2"/>
      <c r="B944" s="2"/>
      <c r="C944" s="70"/>
      <c r="D944" s="70"/>
      <c r="E944" s="70"/>
      <c r="F944" s="70"/>
      <c r="G944" s="158"/>
      <c r="H944" s="70"/>
      <c r="I944" s="70"/>
      <c r="J944" s="70"/>
      <c r="K944" s="70"/>
      <c r="L944" s="158"/>
      <c r="M944" s="2"/>
      <c r="N944" s="2"/>
      <c r="O944" s="238"/>
      <c r="P944" s="2"/>
      <c r="Q944" s="238"/>
      <c r="R944" s="2"/>
      <c r="S944" s="2"/>
      <c r="T944" s="2"/>
      <c r="U944" s="2"/>
      <c r="V944" s="2"/>
      <c r="W944" s="2"/>
      <c r="X944" s="2"/>
      <c r="Y944" s="2"/>
      <c r="Z944" s="2"/>
      <c r="AA944" s="2"/>
      <c r="AB944" s="2"/>
      <c r="AC944" s="2"/>
      <c r="AD944" s="2"/>
      <c r="AE944" s="2"/>
      <c r="AF944" s="2"/>
      <c r="AG944" s="2"/>
    </row>
    <row r="945" customFormat="false" ht="15.75" hidden="false" customHeight="true" outlineLevel="0" collapsed="false">
      <c r="A945" s="2"/>
      <c r="B945" s="2"/>
      <c r="C945" s="70"/>
      <c r="D945" s="70"/>
      <c r="E945" s="70"/>
      <c r="F945" s="70"/>
      <c r="G945" s="158"/>
      <c r="H945" s="70"/>
      <c r="I945" s="70"/>
      <c r="J945" s="70"/>
      <c r="K945" s="70"/>
      <c r="L945" s="158"/>
      <c r="M945" s="2"/>
      <c r="N945" s="2"/>
      <c r="O945" s="238"/>
      <c r="P945" s="2"/>
      <c r="Q945" s="238"/>
      <c r="R945" s="2"/>
      <c r="S945" s="2"/>
      <c r="T945" s="2"/>
      <c r="U945" s="2"/>
      <c r="V945" s="2"/>
      <c r="W945" s="2"/>
      <c r="X945" s="2"/>
      <c r="Y945" s="2"/>
      <c r="Z945" s="2"/>
      <c r="AA945" s="2"/>
      <c r="AB945" s="2"/>
      <c r="AC945" s="2"/>
      <c r="AD945" s="2"/>
      <c r="AE945" s="2"/>
      <c r="AF945" s="2"/>
      <c r="AG945" s="2"/>
    </row>
    <row r="946" customFormat="false" ht="15.75" hidden="false" customHeight="true" outlineLevel="0" collapsed="false">
      <c r="A946" s="2"/>
      <c r="B946" s="2"/>
      <c r="C946" s="70"/>
      <c r="D946" s="70"/>
      <c r="E946" s="70"/>
      <c r="F946" s="70"/>
      <c r="G946" s="158"/>
      <c r="H946" s="70"/>
      <c r="I946" s="70"/>
      <c r="J946" s="70"/>
      <c r="K946" s="70"/>
      <c r="L946" s="158"/>
      <c r="M946" s="2"/>
      <c r="N946" s="2"/>
      <c r="O946" s="238"/>
      <c r="P946" s="2"/>
      <c r="Q946" s="238"/>
      <c r="R946" s="2"/>
      <c r="S946" s="2"/>
      <c r="T946" s="2"/>
      <c r="U946" s="2"/>
      <c r="V946" s="2"/>
      <c r="W946" s="2"/>
      <c r="X946" s="2"/>
      <c r="Y946" s="2"/>
      <c r="Z946" s="2"/>
      <c r="AA946" s="2"/>
      <c r="AB946" s="2"/>
      <c r="AC946" s="2"/>
      <c r="AD946" s="2"/>
      <c r="AE946" s="2"/>
      <c r="AF946" s="2"/>
      <c r="AG946" s="2"/>
    </row>
    <row r="947" customFormat="false" ht="15.75" hidden="false" customHeight="true" outlineLevel="0" collapsed="false">
      <c r="A947" s="2"/>
      <c r="B947" s="2"/>
      <c r="C947" s="70"/>
      <c r="D947" s="70"/>
      <c r="E947" s="70"/>
      <c r="F947" s="70"/>
      <c r="G947" s="158"/>
      <c r="H947" s="70"/>
      <c r="I947" s="70"/>
      <c r="J947" s="70"/>
      <c r="K947" s="70"/>
      <c r="L947" s="158"/>
      <c r="M947" s="2"/>
      <c r="N947" s="2"/>
      <c r="O947" s="238"/>
      <c r="P947" s="2"/>
      <c r="Q947" s="238"/>
      <c r="R947" s="2"/>
      <c r="S947" s="2"/>
      <c r="T947" s="2"/>
      <c r="U947" s="2"/>
      <c r="V947" s="2"/>
      <c r="W947" s="2"/>
      <c r="X947" s="2"/>
      <c r="Y947" s="2"/>
      <c r="Z947" s="2"/>
      <c r="AA947" s="2"/>
      <c r="AB947" s="2"/>
      <c r="AC947" s="2"/>
      <c r="AD947" s="2"/>
      <c r="AE947" s="2"/>
      <c r="AF947" s="2"/>
      <c r="AG947" s="2"/>
    </row>
    <row r="948" customFormat="false" ht="15.75" hidden="false" customHeight="true" outlineLevel="0" collapsed="false">
      <c r="A948" s="2"/>
      <c r="B948" s="2"/>
      <c r="C948" s="70"/>
      <c r="D948" s="70"/>
      <c r="E948" s="70"/>
      <c r="F948" s="70"/>
      <c r="G948" s="158"/>
      <c r="H948" s="70"/>
      <c r="I948" s="70"/>
      <c r="J948" s="70"/>
      <c r="K948" s="70"/>
      <c r="L948" s="158"/>
      <c r="M948" s="2"/>
      <c r="N948" s="2"/>
      <c r="O948" s="238"/>
      <c r="P948" s="2"/>
      <c r="Q948" s="238"/>
      <c r="R948" s="2"/>
      <c r="S948" s="2"/>
      <c r="T948" s="2"/>
      <c r="U948" s="2"/>
      <c r="V948" s="2"/>
      <c r="W948" s="2"/>
      <c r="X948" s="2"/>
      <c r="Y948" s="2"/>
      <c r="Z948" s="2"/>
      <c r="AA948" s="2"/>
      <c r="AB948" s="2"/>
      <c r="AC948" s="2"/>
      <c r="AD948" s="2"/>
      <c r="AE948" s="2"/>
      <c r="AF948" s="2"/>
      <c r="AG948" s="2"/>
    </row>
    <row r="949" customFormat="false" ht="15.75" hidden="false" customHeight="true" outlineLevel="0" collapsed="false">
      <c r="A949" s="2"/>
      <c r="B949" s="2"/>
      <c r="C949" s="70"/>
      <c r="D949" s="70"/>
      <c r="E949" s="70"/>
      <c r="F949" s="70"/>
      <c r="G949" s="158"/>
      <c r="H949" s="70"/>
      <c r="I949" s="70"/>
      <c r="J949" s="70"/>
      <c r="K949" s="70"/>
      <c r="L949" s="158"/>
      <c r="M949" s="2"/>
      <c r="N949" s="2"/>
      <c r="O949" s="238"/>
      <c r="P949" s="2"/>
      <c r="Q949" s="238"/>
      <c r="R949" s="2"/>
      <c r="S949" s="2"/>
      <c r="T949" s="2"/>
      <c r="U949" s="2"/>
      <c r="V949" s="2"/>
      <c r="W949" s="2"/>
      <c r="X949" s="2"/>
      <c r="Y949" s="2"/>
      <c r="Z949" s="2"/>
      <c r="AA949" s="2"/>
      <c r="AB949" s="2"/>
      <c r="AC949" s="2"/>
      <c r="AD949" s="2"/>
      <c r="AE949" s="2"/>
      <c r="AF949" s="2"/>
      <c r="AG949" s="2"/>
    </row>
    <row r="950" customFormat="false" ht="15.75" hidden="false" customHeight="true" outlineLevel="0" collapsed="false">
      <c r="A950" s="2"/>
      <c r="B950" s="2"/>
      <c r="C950" s="70"/>
      <c r="D950" s="70"/>
      <c r="E950" s="70"/>
      <c r="F950" s="70"/>
      <c r="G950" s="158"/>
      <c r="H950" s="70"/>
      <c r="I950" s="70"/>
      <c r="J950" s="70"/>
      <c r="K950" s="70"/>
      <c r="L950" s="158"/>
      <c r="M950" s="2"/>
      <c r="N950" s="2"/>
      <c r="O950" s="238"/>
      <c r="P950" s="2"/>
      <c r="Q950" s="238"/>
      <c r="R950" s="2"/>
      <c r="S950" s="2"/>
      <c r="T950" s="2"/>
      <c r="U950" s="2"/>
      <c r="V950" s="2"/>
      <c r="W950" s="2"/>
      <c r="X950" s="2"/>
      <c r="Y950" s="2"/>
      <c r="Z950" s="2"/>
      <c r="AA950" s="2"/>
      <c r="AB950" s="2"/>
      <c r="AC950" s="2"/>
      <c r="AD950" s="2"/>
      <c r="AE950" s="2"/>
      <c r="AF950" s="2"/>
      <c r="AG950" s="2"/>
    </row>
    <row r="951" customFormat="false" ht="15.75" hidden="false" customHeight="true" outlineLevel="0" collapsed="false">
      <c r="A951" s="2"/>
      <c r="B951" s="2"/>
      <c r="C951" s="70"/>
      <c r="D951" s="70"/>
      <c r="E951" s="70"/>
      <c r="F951" s="70"/>
      <c r="G951" s="158"/>
      <c r="H951" s="70"/>
      <c r="I951" s="70"/>
      <c r="J951" s="70"/>
      <c r="K951" s="70"/>
      <c r="L951" s="158"/>
      <c r="M951" s="2"/>
      <c r="N951" s="2"/>
      <c r="O951" s="238"/>
      <c r="P951" s="2"/>
      <c r="Q951" s="238"/>
      <c r="R951" s="2"/>
      <c r="S951" s="2"/>
      <c r="T951" s="2"/>
      <c r="U951" s="2"/>
      <c r="V951" s="2"/>
      <c r="W951" s="2"/>
      <c r="X951" s="2"/>
      <c r="Y951" s="2"/>
      <c r="Z951" s="2"/>
      <c r="AA951" s="2"/>
      <c r="AB951" s="2"/>
      <c r="AC951" s="2"/>
      <c r="AD951" s="2"/>
      <c r="AE951" s="2"/>
      <c r="AF951" s="2"/>
      <c r="AG951" s="2"/>
    </row>
    <row r="952" customFormat="false" ht="15.75" hidden="false" customHeight="true" outlineLevel="0" collapsed="false">
      <c r="A952" s="2"/>
      <c r="B952" s="2"/>
      <c r="C952" s="70"/>
      <c r="D952" s="70"/>
      <c r="E952" s="70"/>
      <c r="F952" s="70"/>
      <c r="G952" s="158"/>
      <c r="H952" s="70"/>
      <c r="I952" s="70"/>
      <c r="J952" s="70"/>
      <c r="K952" s="70"/>
      <c r="L952" s="158"/>
      <c r="M952" s="2"/>
      <c r="N952" s="2"/>
      <c r="O952" s="238"/>
      <c r="P952" s="2"/>
      <c r="Q952" s="238"/>
      <c r="R952" s="2"/>
      <c r="S952" s="2"/>
      <c r="T952" s="2"/>
      <c r="U952" s="2"/>
      <c r="V952" s="2"/>
      <c r="W952" s="2"/>
      <c r="X952" s="2"/>
      <c r="Y952" s="2"/>
      <c r="Z952" s="2"/>
      <c r="AA952" s="2"/>
      <c r="AB952" s="2"/>
      <c r="AC952" s="2"/>
      <c r="AD952" s="2"/>
      <c r="AE952" s="2"/>
      <c r="AF952" s="2"/>
      <c r="AG952" s="2"/>
    </row>
    <row r="953" customFormat="false" ht="15.75" hidden="false" customHeight="true" outlineLevel="0" collapsed="false">
      <c r="A953" s="2"/>
      <c r="B953" s="2"/>
      <c r="C953" s="70"/>
      <c r="D953" s="70"/>
      <c r="E953" s="70"/>
      <c r="F953" s="70"/>
      <c r="G953" s="158"/>
      <c r="H953" s="70"/>
      <c r="I953" s="70"/>
      <c r="J953" s="70"/>
      <c r="K953" s="70"/>
      <c r="L953" s="158"/>
      <c r="M953" s="2"/>
      <c r="N953" s="2"/>
      <c r="O953" s="238"/>
      <c r="P953" s="2"/>
      <c r="Q953" s="238"/>
      <c r="R953" s="2"/>
      <c r="S953" s="2"/>
      <c r="T953" s="2"/>
      <c r="U953" s="2"/>
      <c r="V953" s="2"/>
      <c r="W953" s="2"/>
      <c r="X953" s="2"/>
      <c r="Y953" s="2"/>
      <c r="Z953" s="2"/>
      <c r="AA953" s="2"/>
      <c r="AB953" s="2"/>
      <c r="AC953" s="2"/>
      <c r="AD953" s="2"/>
      <c r="AE953" s="2"/>
      <c r="AF953" s="2"/>
      <c r="AG953" s="2"/>
    </row>
    <row r="954" customFormat="false" ht="15.75" hidden="false" customHeight="true" outlineLevel="0" collapsed="false">
      <c r="A954" s="2"/>
      <c r="B954" s="2"/>
      <c r="C954" s="70"/>
      <c r="D954" s="70"/>
      <c r="E954" s="70"/>
      <c r="F954" s="70"/>
      <c r="G954" s="158"/>
      <c r="H954" s="70"/>
      <c r="I954" s="70"/>
      <c r="J954" s="70"/>
      <c r="K954" s="70"/>
      <c r="L954" s="158"/>
      <c r="M954" s="2"/>
      <c r="N954" s="2"/>
      <c r="O954" s="238"/>
      <c r="P954" s="2"/>
      <c r="Q954" s="238"/>
      <c r="R954" s="2"/>
      <c r="S954" s="2"/>
      <c r="T954" s="2"/>
      <c r="U954" s="2"/>
      <c r="V954" s="2"/>
      <c r="W954" s="2"/>
      <c r="X954" s="2"/>
      <c r="Y954" s="2"/>
      <c r="Z954" s="2"/>
      <c r="AA954" s="2"/>
      <c r="AB954" s="2"/>
      <c r="AC954" s="2"/>
      <c r="AD954" s="2"/>
      <c r="AE954" s="2"/>
      <c r="AF954" s="2"/>
      <c r="AG954" s="2"/>
    </row>
    <row r="955" customFormat="false" ht="15.75" hidden="false" customHeight="true" outlineLevel="0" collapsed="false">
      <c r="A955" s="2"/>
      <c r="B955" s="2"/>
      <c r="C955" s="70"/>
      <c r="D955" s="70"/>
      <c r="E955" s="70"/>
      <c r="F955" s="70"/>
      <c r="G955" s="158"/>
      <c r="H955" s="70"/>
      <c r="I955" s="70"/>
      <c r="J955" s="70"/>
      <c r="K955" s="70"/>
      <c r="L955" s="158"/>
      <c r="M955" s="2"/>
      <c r="N955" s="2"/>
      <c r="O955" s="238"/>
      <c r="P955" s="2"/>
      <c r="Q955" s="238"/>
      <c r="R955" s="2"/>
      <c r="S955" s="2"/>
      <c r="T955" s="2"/>
      <c r="U955" s="2"/>
      <c r="V955" s="2"/>
      <c r="W955" s="2"/>
      <c r="X955" s="2"/>
      <c r="Y955" s="2"/>
      <c r="Z955" s="2"/>
      <c r="AA955" s="2"/>
      <c r="AB955" s="2"/>
      <c r="AC955" s="2"/>
      <c r="AD955" s="2"/>
      <c r="AE955" s="2"/>
      <c r="AF955" s="2"/>
      <c r="AG955" s="2"/>
    </row>
    <row r="956" customFormat="false" ht="15.75" hidden="false" customHeight="true" outlineLevel="0" collapsed="false">
      <c r="A956" s="2"/>
      <c r="B956" s="2"/>
      <c r="C956" s="70"/>
      <c r="D956" s="70"/>
      <c r="E956" s="70"/>
      <c r="F956" s="70"/>
      <c r="G956" s="158"/>
      <c r="H956" s="70"/>
      <c r="I956" s="70"/>
      <c r="J956" s="70"/>
      <c r="K956" s="70"/>
      <c r="L956" s="158"/>
      <c r="M956" s="2"/>
      <c r="N956" s="2"/>
      <c r="O956" s="238"/>
      <c r="P956" s="2"/>
      <c r="Q956" s="238"/>
      <c r="R956" s="2"/>
      <c r="S956" s="2"/>
      <c r="T956" s="2"/>
      <c r="U956" s="2"/>
      <c r="V956" s="2"/>
      <c r="W956" s="2"/>
      <c r="X956" s="2"/>
      <c r="Y956" s="2"/>
      <c r="Z956" s="2"/>
      <c r="AA956" s="2"/>
      <c r="AB956" s="2"/>
      <c r="AC956" s="2"/>
      <c r="AD956" s="2"/>
      <c r="AE956" s="2"/>
      <c r="AF956" s="2"/>
      <c r="AG956" s="2"/>
    </row>
    <row r="957" customFormat="false" ht="15.75" hidden="false" customHeight="true" outlineLevel="0" collapsed="false">
      <c r="A957" s="2"/>
      <c r="B957" s="2"/>
      <c r="C957" s="70"/>
      <c r="D957" s="70"/>
      <c r="E957" s="70"/>
      <c r="F957" s="70"/>
      <c r="G957" s="158"/>
      <c r="H957" s="70"/>
      <c r="I957" s="70"/>
      <c r="J957" s="70"/>
      <c r="K957" s="70"/>
      <c r="L957" s="158"/>
      <c r="M957" s="2"/>
      <c r="N957" s="2"/>
      <c r="O957" s="238"/>
      <c r="P957" s="2"/>
      <c r="Q957" s="238"/>
      <c r="R957" s="2"/>
      <c r="S957" s="2"/>
      <c r="T957" s="2"/>
      <c r="U957" s="2"/>
      <c r="V957" s="2"/>
      <c r="W957" s="2"/>
      <c r="X957" s="2"/>
      <c r="Y957" s="2"/>
      <c r="Z957" s="2"/>
      <c r="AA957" s="2"/>
      <c r="AB957" s="2"/>
      <c r="AC957" s="2"/>
      <c r="AD957" s="2"/>
      <c r="AE957" s="2"/>
      <c r="AF957" s="2"/>
      <c r="AG957" s="2"/>
    </row>
    <row r="958" customFormat="false" ht="15.75" hidden="false" customHeight="true" outlineLevel="0" collapsed="false">
      <c r="A958" s="2"/>
      <c r="B958" s="2"/>
      <c r="C958" s="70"/>
      <c r="D958" s="70"/>
      <c r="E958" s="70"/>
      <c r="F958" s="70"/>
      <c r="G958" s="158"/>
      <c r="H958" s="70"/>
      <c r="I958" s="70"/>
      <c r="J958" s="70"/>
      <c r="K958" s="70"/>
      <c r="L958" s="158"/>
      <c r="M958" s="2"/>
      <c r="N958" s="2"/>
      <c r="O958" s="238"/>
      <c r="P958" s="2"/>
      <c r="Q958" s="238"/>
      <c r="R958" s="2"/>
      <c r="S958" s="2"/>
      <c r="T958" s="2"/>
      <c r="U958" s="2"/>
      <c r="V958" s="2"/>
      <c r="W958" s="2"/>
      <c r="X958" s="2"/>
      <c r="Y958" s="2"/>
      <c r="Z958" s="2"/>
      <c r="AA958" s="2"/>
      <c r="AB958" s="2"/>
      <c r="AC958" s="2"/>
      <c r="AD958" s="2"/>
      <c r="AE958" s="2"/>
      <c r="AF958" s="2"/>
      <c r="AG958" s="2"/>
    </row>
    <row r="959" customFormat="false" ht="15.75" hidden="false" customHeight="true" outlineLevel="0" collapsed="false">
      <c r="A959" s="2"/>
      <c r="B959" s="2"/>
      <c r="C959" s="70"/>
      <c r="D959" s="70"/>
      <c r="E959" s="70"/>
      <c r="F959" s="70"/>
      <c r="G959" s="158"/>
      <c r="H959" s="70"/>
      <c r="I959" s="70"/>
      <c r="J959" s="70"/>
      <c r="K959" s="70"/>
      <c r="L959" s="158"/>
      <c r="M959" s="2"/>
      <c r="N959" s="2"/>
      <c r="O959" s="238"/>
      <c r="P959" s="2"/>
      <c r="Q959" s="238"/>
      <c r="R959" s="2"/>
      <c r="S959" s="2"/>
      <c r="T959" s="2"/>
      <c r="U959" s="2"/>
      <c r="V959" s="2"/>
      <c r="W959" s="2"/>
      <c r="X959" s="2"/>
      <c r="Y959" s="2"/>
      <c r="Z959" s="2"/>
      <c r="AA959" s="2"/>
      <c r="AB959" s="2"/>
      <c r="AC959" s="2"/>
      <c r="AD959" s="2"/>
      <c r="AE959" s="2"/>
      <c r="AF959" s="2"/>
      <c r="AG959" s="2"/>
    </row>
    <row r="960" customFormat="false" ht="15.75" hidden="false" customHeight="true" outlineLevel="0" collapsed="false">
      <c r="A960" s="2"/>
      <c r="B960" s="2"/>
      <c r="C960" s="70"/>
      <c r="D960" s="70"/>
      <c r="E960" s="70"/>
      <c r="F960" s="70"/>
      <c r="G960" s="158"/>
      <c r="H960" s="70"/>
      <c r="I960" s="70"/>
      <c r="J960" s="70"/>
      <c r="K960" s="70"/>
      <c r="L960" s="158"/>
      <c r="M960" s="2"/>
      <c r="N960" s="2"/>
      <c r="O960" s="238"/>
      <c r="P960" s="2"/>
      <c r="Q960" s="238"/>
      <c r="R960" s="2"/>
      <c r="S960" s="2"/>
      <c r="T960" s="2"/>
      <c r="U960" s="2"/>
      <c r="V960" s="2"/>
      <c r="W960" s="2"/>
      <c r="X960" s="2"/>
      <c r="Y960" s="2"/>
      <c r="Z960" s="2"/>
      <c r="AA960" s="2"/>
      <c r="AB960" s="2"/>
      <c r="AC960" s="2"/>
      <c r="AD960" s="2"/>
      <c r="AE960" s="2"/>
      <c r="AF960" s="2"/>
      <c r="AG960" s="2"/>
    </row>
    <row r="961" customFormat="false" ht="15.75" hidden="false" customHeight="true" outlineLevel="0" collapsed="false">
      <c r="A961" s="2"/>
      <c r="B961" s="2"/>
      <c r="C961" s="70"/>
      <c r="D961" s="70"/>
      <c r="E961" s="70"/>
      <c r="F961" s="70"/>
      <c r="G961" s="158"/>
      <c r="H961" s="70"/>
      <c r="I961" s="70"/>
      <c r="J961" s="70"/>
      <c r="K961" s="70"/>
      <c r="L961" s="158"/>
      <c r="M961" s="2"/>
      <c r="N961" s="2"/>
      <c r="O961" s="238"/>
      <c r="P961" s="2"/>
      <c r="Q961" s="238"/>
      <c r="R961" s="2"/>
      <c r="S961" s="2"/>
      <c r="T961" s="2"/>
      <c r="U961" s="2"/>
      <c r="V961" s="2"/>
      <c r="W961" s="2"/>
      <c r="X961" s="2"/>
      <c r="Y961" s="2"/>
      <c r="Z961" s="2"/>
      <c r="AA961" s="2"/>
      <c r="AB961" s="2"/>
      <c r="AC961" s="2"/>
      <c r="AD961" s="2"/>
      <c r="AE961" s="2"/>
      <c r="AF961" s="2"/>
      <c r="AG961" s="2"/>
    </row>
    <row r="962" customFormat="false" ht="15.75" hidden="false" customHeight="true" outlineLevel="0" collapsed="false">
      <c r="A962" s="2"/>
      <c r="B962" s="2"/>
      <c r="C962" s="70"/>
      <c r="D962" s="70"/>
      <c r="E962" s="70"/>
      <c r="F962" s="70"/>
      <c r="G962" s="158"/>
      <c r="H962" s="70"/>
      <c r="I962" s="70"/>
      <c r="J962" s="70"/>
      <c r="K962" s="70"/>
      <c r="L962" s="158"/>
      <c r="M962" s="2"/>
      <c r="N962" s="2"/>
      <c r="O962" s="238"/>
      <c r="P962" s="2"/>
      <c r="Q962" s="238"/>
      <c r="R962" s="2"/>
      <c r="S962" s="2"/>
      <c r="T962" s="2"/>
      <c r="U962" s="2"/>
      <c r="V962" s="2"/>
      <c r="W962" s="2"/>
      <c r="X962" s="2"/>
      <c r="Y962" s="2"/>
      <c r="Z962" s="2"/>
      <c r="AA962" s="2"/>
      <c r="AB962" s="2"/>
      <c r="AC962" s="2"/>
      <c r="AD962" s="2"/>
      <c r="AE962" s="2"/>
      <c r="AF962" s="2"/>
      <c r="AG962" s="2"/>
    </row>
    <row r="963" customFormat="false" ht="15.75" hidden="false" customHeight="true" outlineLevel="0" collapsed="false">
      <c r="A963" s="2"/>
      <c r="B963" s="2"/>
      <c r="C963" s="70"/>
      <c r="D963" s="70"/>
      <c r="E963" s="70"/>
      <c r="F963" s="70"/>
      <c r="G963" s="158"/>
      <c r="H963" s="70"/>
      <c r="I963" s="70"/>
      <c r="J963" s="70"/>
      <c r="K963" s="70"/>
      <c r="L963" s="158"/>
      <c r="M963" s="2"/>
      <c r="N963" s="2"/>
      <c r="O963" s="238"/>
      <c r="P963" s="2"/>
      <c r="Q963" s="238"/>
      <c r="R963" s="2"/>
      <c r="S963" s="2"/>
      <c r="T963" s="2"/>
      <c r="U963" s="2"/>
      <c r="V963" s="2"/>
      <c r="W963" s="2"/>
      <c r="X963" s="2"/>
      <c r="Y963" s="2"/>
      <c r="Z963" s="2"/>
      <c r="AA963" s="2"/>
      <c r="AB963" s="2"/>
      <c r="AC963" s="2"/>
      <c r="AD963" s="2"/>
      <c r="AE963" s="2"/>
      <c r="AF963" s="2"/>
      <c r="AG963" s="2"/>
    </row>
    <row r="964" customFormat="false" ht="15.75" hidden="false" customHeight="true" outlineLevel="0" collapsed="false">
      <c r="A964" s="2"/>
      <c r="B964" s="2"/>
      <c r="C964" s="70"/>
      <c r="D964" s="70"/>
      <c r="E964" s="70"/>
      <c r="F964" s="70"/>
      <c r="G964" s="158"/>
      <c r="H964" s="70"/>
      <c r="I964" s="70"/>
      <c r="J964" s="70"/>
      <c r="K964" s="70"/>
      <c r="L964" s="158"/>
      <c r="M964" s="2"/>
      <c r="N964" s="2"/>
      <c r="O964" s="238"/>
      <c r="P964" s="2"/>
      <c r="Q964" s="238"/>
      <c r="R964" s="2"/>
      <c r="S964" s="2"/>
      <c r="T964" s="2"/>
      <c r="U964" s="2"/>
      <c r="V964" s="2"/>
      <c r="W964" s="2"/>
      <c r="X964" s="2"/>
      <c r="Y964" s="2"/>
      <c r="Z964" s="2"/>
      <c r="AA964" s="2"/>
      <c r="AB964" s="2"/>
      <c r="AC964" s="2"/>
      <c r="AD964" s="2"/>
      <c r="AE964" s="2"/>
      <c r="AF964" s="2"/>
      <c r="AG964" s="2"/>
    </row>
    <row r="965" customFormat="false" ht="15.75" hidden="false" customHeight="true" outlineLevel="0" collapsed="false">
      <c r="A965" s="2"/>
      <c r="B965" s="2"/>
      <c r="C965" s="70"/>
      <c r="D965" s="70"/>
      <c r="E965" s="70"/>
      <c r="F965" s="70"/>
      <c r="G965" s="158"/>
      <c r="H965" s="70"/>
      <c r="I965" s="70"/>
      <c r="J965" s="70"/>
      <c r="K965" s="70"/>
      <c r="L965" s="158"/>
      <c r="M965" s="2"/>
      <c r="N965" s="2"/>
      <c r="O965" s="238"/>
      <c r="P965" s="2"/>
      <c r="Q965" s="238"/>
      <c r="R965" s="2"/>
      <c r="S965" s="2"/>
      <c r="T965" s="2"/>
      <c r="U965" s="2"/>
      <c r="V965" s="2"/>
      <c r="W965" s="2"/>
      <c r="X965" s="2"/>
      <c r="Y965" s="2"/>
      <c r="Z965" s="2"/>
      <c r="AA965" s="2"/>
      <c r="AB965" s="2"/>
      <c r="AC965" s="2"/>
      <c r="AD965" s="2"/>
      <c r="AE965" s="2"/>
      <c r="AF965" s="2"/>
      <c r="AG965" s="2"/>
    </row>
    <row r="966" customFormat="false" ht="15.75" hidden="false" customHeight="true" outlineLevel="0" collapsed="false">
      <c r="A966" s="2"/>
      <c r="B966" s="2"/>
      <c r="C966" s="70"/>
      <c r="D966" s="70"/>
      <c r="E966" s="70"/>
      <c r="F966" s="70"/>
      <c r="G966" s="158"/>
      <c r="H966" s="70"/>
      <c r="I966" s="70"/>
      <c r="J966" s="70"/>
      <c r="K966" s="70"/>
      <c r="L966" s="158"/>
      <c r="M966" s="2"/>
      <c r="N966" s="2"/>
      <c r="O966" s="238"/>
      <c r="P966" s="2"/>
      <c r="Q966" s="238"/>
      <c r="R966" s="2"/>
      <c r="S966" s="2"/>
      <c r="T966" s="2"/>
      <c r="U966" s="2"/>
      <c r="V966" s="2"/>
      <c r="W966" s="2"/>
      <c r="X966" s="2"/>
      <c r="Y966" s="2"/>
      <c r="Z966" s="2"/>
      <c r="AA966" s="2"/>
      <c r="AB966" s="2"/>
      <c r="AC966" s="2"/>
      <c r="AD966" s="2"/>
      <c r="AE966" s="2"/>
      <c r="AF966" s="2"/>
      <c r="AG966" s="2"/>
    </row>
    <row r="967" customFormat="false" ht="15.75" hidden="false" customHeight="true" outlineLevel="0" collapsed="false">
      <c r="A967" s="2"/>
      <c r="B967" s="2"/>
      <c r="C967" s="70"/>
      <c r="D967" s="70"/>
      <c r="E967" s="70"/>
      <c r="F967" s="70"/>
      <c r="G967" s="158"/>
      <c r="H967" s="70"/>
      <c r="I967" s="70"/>
      <c r="J967" s="70"/>
      <c r="K967" s="70"/>
      <c r="L967" s="158"/>
      <c r="M967" s="2"/>
      <c r="N967" s="2"/>
      <c r="O967" s="238"/>
      <c r="P967" s="2"/>
      <c r="Q967" s="238"/>
      <c r="R967" s="2"/>
      <c r="S967" s="2"/>
      <c r="T967" s="2"/>
      <c r="U967" s="2"/>
      <c r="V967" s="2"/>
      <c r="W967" s="2"/>
      <c r="X967" s="2"/>
      <c r="Y967" s="2"/>
      <c r="Z967" s="2"/>
      <c r="AA967" s="2"/>
      <c r="AB967" s="2"/>
      <c r="AC967" s="2"/>
      <c r="AD967" s="2"/>
      <c r="AE967" s="2"/>
      <c r="AF967" s="2"/>
      <c r="AG967" s="2"/>
    </row>
    <row r="968" customFormat="false" ht="15.75" hidden="false" customHeight="true" outlineLevel="0" collapsed="false">
      <c r="A968" s="2"/>
      <c r="B968" s="2"/>
      <c r="C968" s="70"/>
      <c r="D968" s="70"/>
      <c r="E968" s="70"/>
      <c r="F968" s="70"/>
      <c r="G968" s="158"/>
      <c r="H968" s="70"/>
      <c r="I968" s="70"/>
      <c r="J968" s="70"/>
      <c r="K968" s="70"/>
      <c r="L968" s="158"/>
      <c r="M968" s="2"/>
      <c r="N968" s="2"/>
      <c r="O968" s="238"/>
      <c r="P968" s="2"/>
      <c r="Q968" s="238"/>
      <c r="R968" s="2"/>
      <c r="S968" s="2"/>
      <c r="T968" s="2"/>
      <c r="U968" s="2"/>
      <c r="V968" s="2"/>
      <c r="W968" s="2"/>
      <c r="X968" s="2"/>
      <c r="Y968" s="2"/>
      <c r="Z968" s="2"/>
      <c r="AA968" s="2"/>
      <c r="AB968" s="2"/>
      <c r="AC968" s="2"/>
      <c r="AD968" s="2"/>
      <c r="AE968" s="2"/>
      <c r="AF968" s="2"/>
      <c r="AG968" s="2"/>
    </row>
    <row r="969" customFormat="false" ht="15.75" hidden="false" customHeight="true" outlineLevel="0" collapsed="false">
      <c r="A969" s="2"/>
      <c r="B969" s="2"/>
      <c r="C969" s="70"/>
      <c r="D969" s="70"/>
      <c r="E969" s="70"/>
      <c r="F969" s="70"/>
      <c r="G969" s="158"/>
      <c r="H969" s="70"/>
      <c r="I969" s="70"/>
      <c r="J969" s="70"/>
      <c r="K969" s="70"/>
      <c r="L969" s="158"/>
      <c r="M969" s="2"/>
      <c r="N969" s="2"/>
      <c r="O969" s="238"/>
      <c r="P969" s="2"/>
      <c r="Q969" s="238"/>
      <c r="R969" s="2"/>
      <c r="S969" s="2"/>
      <c r="T969" s="2"/>
      <c r="U969" s="2"/>
      <c r="V969" s="2"/>
      <c r="W969" s="2"/>
      <c r="X969" s="2"/>
      <c r="Y969" s="2"/>
      <c r="Z969" s="2"/>
      <c r="AA969" s="2"/>
      <c r="AB969" s="2"/>
      <c r="AC969" s="2"/>
      <c r="AD969" s="2"/>
      <c r="AE969" s="2"/>
      <c r="AF969" s="2"/>
      <c r="AG969" s="2"/>
    </row>
    <row r="970" customFormat="false" ht="15.75" hidden="false" customHeight="true" outlineLevel="0" collapsed="false">
      <c r="A970" s="2"/>
      <c r="B970" s="2"/>
      <c r="C970" s="70"/>
      <c r="D970" s="70"/>
      <c r="E970" s="70"/>
      <c r="F970" s="70"/>
      <c r="G970" s="158"/>
      <c r="H970" s="70"/>
      <c r="I970" s="70"/>
      <c r="J970" s="70"/>
      <c r="K970" s="70"/>
      <c r="L970" s="158"/>
      <c r="M970" s="2"/>
      <c r="N970" s="2"/>
      <c r="O970" s="238"/>
      <c r="P970" s="2"/>
      <c r="Q970" s="238"/>
      <c r="R970" s="2"/>
      <c r="S970" s="2"/>
      <c r="T970" s="2"/>
      <c r="U970" s="2"/>
      <c r="V970" s="2"/>
      <c r="W970" s="2"/>
      <c r="X970" s="2"/>
      <c r="Y970" s="2"/>
      <c r="Z970" s="2"/>
      <c r="AA970" s="2"/>
      <c r="AB970" s="2"/>
      <c r="AC970" s="2"/>
      <c r="AD970" s="2"/>
      <c r="AE970" s="2"/>
      <c r="AF970" s="2"/>
      <c r="AG970" s="2"/>
    </row>
    <row r="971" customFormat="false" ht="15.75" hidden="false" customHeight="true" outlineLevel="0" collapsed="false">
      <c r="A971" s="2"/>
      <c r="B971" s="2"/>
      <c r="C971" s="70"/>
      <c r="D971" s="70"/>
      <c r="E971" s="70"/>
      <c r="F971" s="70"/>
      <c r="G971" s="158"/>
      <c r="H971" s="70"/>
      <c r="I971" s="70"/>
      <c r="J971" s="70"/>
      <c r="K971" s="70"/>
      <c r="L971" s="158"/>
      <c r="M971" s="2"/>
      <c r="N971" s="2"/>
      <c r="O971" s="238"/>
      <c r="P971" s="2"/>
      <c r="Q971" s="238"/>
      <c r="R971" s="2"/>
      <c r="S971" s="2"/>
      <c r="T971" s="2"/>
      <c r="U971" s="2"/>
      <c r="V971" s="2"/>
      <c r="W971" s="2"/>
      <c r="X971" s="2"/>
      <c r="Y971" s="2"/>
      <c r="Z971" s="2"/>
      <c r="AA971" s="2"/>
      <c r="AB971" s="2"/>
      <c r="AC971" s="2"/>
      <c r="AD971" s="2"/>
      <c r="AE971" s="2"/>
      <c r="AF971" s="2"/>
      <c r="AG971" s="2"/>
    </row>
    <row r="972" customFormat="false" ht="15.75" hidden="false" customHeight="true" outlineLevel="0" collapsed="false">
      <c r="A972" s="2"/>
      <c r="B972" s="2"/>
      <c r="C972" s="70"/>
      <c r="D972" s="70"/>
      <c r="E972" s="70"/>
      <c r="F972" s="70"/>
      <c r="G972" s="158"/>
      <c r="H972" s="70"/>
      <c r="I972" s="70"/>
      <c r="J972" s="70"/>
      <c r="K972" s="70"/>
      <c r="L972" s="158"/>
      <c r="M972" s="2"/>
      <c r="N972" s="2"/>
      <c r="O972" s="238"/>
      <c r="P972" s="2"/>
      <c r="Q972" s="238"/>
      <c r="R972" s="2"/>
      <c r="S972" s="2"/>
      <c r="T972" s="2"/>
      <c r="U972" s="2"/>
      <c r="V972" s="2"/>
      <c r="W972" s="2"/>
      <c r="X972" s="2"/>
      <c r="Y972" s="2"/>
      <c r="Z972" s="2"/>
      <c r="AA972" s="2"/>
      <c r="AB972" s="2"/>
      <c r="AC972" s="2"/>
      <c r="AD972" s="2"/>
      <c r="AE972" s="2"/>
      <c r="AF972" s="2"/>
      <c r="AG972" s="2"/>
    </row>
    <row r="973" customFormat="false" ht="15.75" hidden="false" customHeight="true" outlineLevel="0" collapsed="false">
      <c r="A973" s="2"/>
      <c r="B973" s="2"/>
      <c r="C973" s="70"/>
      <c r="D973" s="70"/>
      <c r="E973" s="70"/>
      <c r="F973" s="70"/>
      <c r="G973" s="158"/>
      <c r="H973" s="70"/>
      <c r="I973" s="70"/>
      <c r="J973" s="70"/>
      <c r="K973" s="70"/>
      <c r="L973" s="158"/>
      <c r="M973" s="2"/>
      <c r="N973" s="2"/>
      <c r="O973" s="238"/>
      <c r="P973" s="2"/>
      <c r="Q973" s="238"/>
      <c r="R973" s="2"/>
      <c r="S973" s="2"/>
      <c r="T973" s="2"/>
      <c r="U973" s="2"/>
      <c r="V973" s="2"/>
      <c r="W973" s="2"/>
      <c r="X973" s="2"/>
      <c r="Y973" s="2"/>
      <c r="Z973" s="2"/>
      <c r="AA973" s="2"/>
      <c r="AB973" s="2"/>
      <c r="AC973" s="2"/>
      <c r="AD973" s="2"/>
      <c r="AE973" s="2"/>
      <c r="AF973" s="2"/>
      <c r="AG973" s="2"/>
    </row>
    <row r="974" customFormat="false" ht="15.75" hidden="false" customHeight="true" outlineLevel="0" collapsed="false">
      <c r="A974" s="2"/>
      <c r="B974" s="2"/>
      <c r="C974" s="70"/>
      <c r="D974" s="70"/>
      <c r="E974" s="70"/>
      <c r="F974" s="70"/>
      <c r="G974" s="158"/>
      <c r="H974" s="70"/>
      <c r="I974" s="70"/>
      <c r="J974" s="70"/>
      <c r="K974" s="70"/>
      <c r="L974" s="158"/>
      <c r="M974" s="2"/>
      <c r="N974" s="2"/>
      <c r="O974" s="238"/>
      <c r="P974" s="2"/>
      <c r="Q974" s="238"/>
      <c r="R974" s="2"/>
      <c r="S974" s="2"/>
      <c r="T974" s="2"/>
      <c r="U974" s="2"/>
      <c r="V974" s="2"/>
      <c r="W974" s="2"/>
      <c r="X974" s="2"/>
      <c r="Y974" s="2"/>
      <c r="Z974" s="2"/>
      <c r="AA974" s="2"/>
      <c r="AB974" s="2"/>
      <c r="AC974" s="2"/>
      <c r="AD974" s="2"/>
      <c r="AE974" s="2"/>
      <c r="AF974" s="2"/>
      <c r="AG974" s="2"/>
    </row>
    <row r="975" customFormat="false" ht="15.75" hidden="false" customHeight="true" outlineLevel="0" collapsed="false">
      <c r="A975" s="2"/>
      <c r="B975" s="2"/>
      <c r="C975" s="70"/>
      <c r="D975" s="70"/>
      <c r="E975" s="70"/>
      <c r="F975" s="70"/>
      <c r="G975" s="158"/>
      <c r="H975" s="70"/>
      <c r="I975" s="70"/>
      <c r="J975" s="70"/>
      <c r="K975" s="70"/>
      <c r="L975" s="158"/>
      <c r="M975" s="2"/>
      <c r="N975" s="2"/>
      <c r="O975" s="238"/>
      <c r="P975" s="2"/>
      <c r="Q975" s="238"/>
      <c r="R975" s="2"/>
      <c r="S975" s="2"/>
      <c r="T975" s="2"/>
      <c r="U975" s="2"/>
      <c r="V975" s="2"/>
      <c r="W975" s="2"/>
      <c r="X975" s="2"/>
      <c r="Y975" s="2"/>
      <c r="Z975" s="2"/>
      <c r="AA975" s="2"/>
      <c r="AB975" s="2"/>
      <c r="AC975" s="2"/>
      <c r="AD975" s="2"/>
      <c r="AE975" s="2"/>
      <c r="AF975" s="2"/>
      <c r="AG975" s="2"/>
    </row>
    <row r="976" customFormat="false" ht="15.75" hidden="false" customHeight="true" outlineLevel="0" collapsed="false">
      <c r="A976" s="2"/>
      <c r="B976" s="2"/>
      <c r="C976" s="70"/>
      <c r="D976" s="70"/>
      <c r="E976" s="70"/>
      <c r="F976" s="70"/>
      <c r="G976" s="158"/>
      <c r="H976" s="70"/>
      <c r="I976" s="70"/>
      <c r="J976" s="70"/>
      <c r="K976" s="70"/>
      <c r="L976" s="158"/>
      <c r="M976" s="2"/>
      <c r="N976" s="2"/>
      <c r="O976" s="238"/>
      <c r="P976" s="2"/>
      <c r="Q976" s="238"/>
      <c r="R976" s="2"/>
      <c r="S976" s="2"/>
      <c r="T976" s="2"/>
      <c r="U976" s="2"/>
      <c r="V976" s="2"/>
      <c r="W976" s="2"/>
      <c r="X976" s="2"/>
      <c r="Y976" s="2"/>
      <c r="Z976" s="2"/>
      <c r="AA976" s="2"/>
      <c r="AB976" s="2"/>
      <c r="AC976" s="2"/>
      <c r="AD976" s="2"/>
      <c r="AE976" s="2"/>
      <c r="AF976" s="2"/>
      <c r="AG976" s="2"/>
    </row>
    <row r="977" customFormat="false" ht="15.75" hidden="false" customHeight="true" outlineLevel="0" collapsed="false">
      <c r="A977" s="2"/>
      <c r="B977" s="2"/>
      <c r="C977" s="70"/>
      <c r="D977" s="70"/>
      <c r="E977" s="70"/>
      <c r="F977" s="70"/>
      <c r="G977" s="158"/>
      <c r="H977" s="70"/>
      <c r="I977" s="70"/>
      <c r="J977" s="70"/>
      <c r="K977" s="70"/>
      <c r="L977" s="158"/>
      <c r="M977" s="2"/>
      <c r="N977" s="2"/>
      <c r="O977" s="238"/>
      <c r="P977" s="2"/>
      <c r="Q977" s="238"/>
      <c r="R977" s="2"/>
      <c r="S977" s="2"/>
      <c r="T977" s="2"/>
      <c r="U977" s="2"/>
      <c r="V977" s="2"/>
      <c r="W977" s="2"/>
      <c r="X977" s="2"/>
      <c r="Y977" s="2"/>
      <c r="Z977" s="2"/>
      <c r="AA977" s="2"/>
      <c r="AB977" s="2"/>
      <c r="AC977" s="2"/>
      <c r="AD977" s="2"/>
      <c r="AE977" s="2"/>
      <c r="AF977" s="2"/>
      <c r="AG977" s="2"/>
    </row>
    <row r="978" customFormat="false" ht="15.75" hidden="false" customHeight="true" outlineLevel="0" collapsed="false">
      <c r="A978" s="2"/>
      <c r="B978" s="2"/>
      <c r="C978" s="70"/>
      <c r="D978" s="70"/>
      <c r="E978" s="70"/>
      <c r="F978" s="70"/>
      <c r="G978" s="158"/>
      <c r="H978" s="70"/>
      <c r="I978" s="70"/>
      <c r="J978" s="70"/>
      <c r="K978" s="70"/>
      <c r="L978" s="158"/>
      <c r="M978" s="2"/>
      <c r="N978" s="2"/>
      <c r="O978" s="238"/>
      <c r="P978" s="2"/>
      <c r="Q978" s="238"/>
      <c r="R978" s="2"/>
      <c r="S978" s="2"/>
      <c r="T978" s="2"/>
      <c r="U978" s="2"/>
      <c r="V978" s="2"/>
      <c r="W978" s="2"/>
      <c r="X978" s="2"/>
      <c r="Y978" s="2"/>
      <c r="Z978" s="2"/>
      <c r="AA978" s="2"/>
      <c r="AB978" s="2"/>
      <c r="AC978" s="2"/>
      <c r="AD978" s="2"/>
      <c r="AE978" s="2"/>
      <c r="AF978" s="2"/>
      <c r="AG978" s="2"/>
    </row>
    <row r="979" customFormat="false" ht="15.75" hidden="false" customHeight="true" outlineLevel="0" collapsed="false">
      <c r="A979" s="2"/>
      <c r="B979" s="2"/>
      <c r="C979" s="70"/>
      <c r="D979" s="70"/>
      <c r="E979" s="70"/>
      <c r="F979" s="70"/>
      <c r="G979" s="158"/>
      <c r="H979" s="70"/>
      <c r="I979" s="70"/>
      <c r="J979" s="70"/>
      <c r="K979" s="70"/>
      <c r="L979" s="158"/>
      <c r="M979" s="2"/>
      <c r="N979" s="2"/>
      <c r="O979" s="238"/>
      <c r="P979" s="2"/>
      <c r="Q979" s="238"/>
      <c r="R979" s="2"/>
      <c r="S979" s="2"/>
      <c r="T979" s="2"/>
      <c r="U979" s="2"/>
      <c r="V979" s="2"/>
      <c r="W979" s="2"/>
      <c r="X979" s="2"/>
      <c r="Y979" s="2"/>
      <c r="Z979" s="2"/>
      <c r="AA979" s="2"/>
      <c r="AB979" s="2"/>
      <c r="AC979" s="2"/>
      <c r="AD979" s="2"/>
      <c r="AE979" s="2"/>
      <c r="AF979" s="2"/>
      <c r="AG979" s="2"/>
    </row>
    <row r="980" customFormat="false" ht="15.75" hidden="false" customHeight="true" outlineLevel="0" collapsed="false">
      <c r="A980" s="2"/>
      <c r="B980" s="2"/>
      <c r="C980" s="70"/>
      <c r="D980" s="70"/>
      <c r="E980" s="70"/>
      <c r="F980" s="70"/>
      <c r="G980" s="158"/>
      <c r="H980" s="70"/>
      <c r="I980" s="70"/>
      <c r="J980" s="70"/>
      <c r="K980" s="70"/>
      <c r="L980" s="158"/>
      <c r="M980" s="2"/>
      <c r="N980" s="2"/>
      <c r="O980" s="238"/>
      <c r="P980" s="2"/>
      <c r="Q980" s="238"/>
      <c r="R980" s="2"/>
      <c r="S980" s="2"/>
      <c r="T980" s="2"/>
      <c r="U980" s="2"/>
      <c r="V980" s="2"/>
      <c r="W980" s="2"/>
      <c r="X980" s="2"/>
      <c r="Y980" s="2"/>
      <c r="Z980" s="2"/>
      <c r="AA980" s="2"/>
      <c r="AB980" s="2"/>
      <c r="AC980" s="2"/>
      <c r="AD980" s="2"/>
      <c r="AE980" s="2"/>
      <c r="AF980" s="2"/>
      <c r="AG980" s="2"/>
    </row>
    <row r="981" customFormat="false" ht="15.75" hidden="false" customHeight="true" outlineLevel="0" collapsed="false">
      <c r="A981" s="2"/>
      <c r="B981" s="2"/>
      <c r="C981" s="70"/>
      <c r="D981" s="70"/>
      <c r="E981" s="70"/>
      <c r="F981" s="70"/>
      <c r="G981" s="158"/>
      <c r="H981" s="70"/>
      <c r="I981" s="70"/>
      <c r="J981" s="70"/>
      <c r="K981" s="70"/>
      <c r="L981" s="158"/>
      <c r="M981" s="2"/>
      <c r="N981" s="2"/>
      <c r="O981" s="238"/>
      <c r="P981" s="2"/>
      <c r="Q981" s="238"/>
      <c r="R981" s="2"/>
      <c r="S981" s="2"/>
      <c r="T981" s="2"/>
      <c r="U981" s="2"/>
      <c r="V981" s="2"/>
      <c r="W981" s="2"/>
      <c r="X981" s="2"/>
      <c r="Y981" s="2"/>
      <c r="Z981" s="2"/>
      <c r="AA981" s="2"/>
      <c r="AB981" s="2"/>
      <c r="AC981" s="2"/>
      <c r="AD981" s="2"/>
      <c r="AE981" s="2"/>
      <c r="AF981" s="2"/>
      <c r="AG981" s="2"/>
    </row>
    <row r="982" customFormat="false" ht="15.75" hidden="false" customHeight="true" outlineLevel="0" collapsed="false">
      <c r="A982" s="2"/>
      <c r="B982" s="2"/>
      <c r="C982" s="70"/>
      <c r="D982" s="70"/>
      <c r="E982" s="70"/>
      <c r="F982" s="70"/>
      <c r="G982" s="158"/>
      <c r="H982" s="70"/>
      <c r="I982" s="70"/>
      <c r="J982" s="70"/>
      <c r="K982" s="70"/>
      <c r="L982" s="158"/>
      <c r="M982" s="2"/>
      <c r="N982" s="2"/>
      <c r="O982" s="238"/>
      <c r="P982" s="2"/>
      <c r="Q982" s="238"/>
      <c r="R982" s="2"/>
      <c r="S982" s="2"/>
      <c r="T982" s="2"/>
      <c r="U982" s="2"/>
      <c r="V982" s="2"/>
      <c r="W982" s="2"/>
      <c r="X982" s="2"/>
      <c r="Y982" s="2"/>
      <c r="Z982" s="2"/>
      <c r="AA982" s="2"/>
      <c r="AB982" s="2"/>
      <c r="AC982" s="2"/>
      <c r="AD982" s="2"/>
      <c r="AE982" s="2"/>
      <c r="AF982" s="2"/>
      <c r="AG982" s="2"/>
    </row>
    <row r="983" customFormat="false" ht="15.75" hidden="false" customHeight="true" outlineLevel="0" collapsed="false">
      <c r="A983" s="2"/>
      <c r="B983" s="2"/>
      <c r="C983" s="70"/>
      <c r="D983" s="70"/>
      <c r="E983" s="70"/>
      <c r="F983" s="70"/>
      <c r="G983" s="158"/>
      <c r="H983" s="70"/>
      <c r="I983" s="70"/>
      <c r="J983" s="70"/>
      <c r="K983" s="70"/>
      <c r="L983" s="158"/>
      <c r="M983" s="2"/>
      <c r="N983" s="2"/>
      <c r="O983" s="238"/>
      <c r="P983" s="2"/>
      <c r="Q983" s="238"/>
      <c r="R983" s="2"/>
      <c r="S983" s="2"/>
      <c r="T983" s="2"/>
      <c r="U983" s="2"/>
      <c r="V983" s="2"/>
      <c r="W983" s="2"/>
      <c r="X983" s="2"/>
      <c r="Y983" s="2"/>
      <c r="Z983" s="2"/>
      <c r="AA983" s="2"/>
      <c r="AB983" s="2"/>
      <c r="AC983" s="2"/>
      <c r="AD983" s="2"/>
      <c r="AE983" s="2"/>
      <c r="AF983" s="2"/>
      <c r="AG983" s="2"/>
    </row>
    <row r="984" customFormat="false" ht="15.75" hidden="false" customHeight="true" outlineLevel="0" collapsed="false">
      <c r="A984" s="2"/>
      <c r="B984" s="2"/>
      <c r="C984" s="70"/>
      <c r="D984" s="70"/>
      <c r="E984" s="70"/>
      <c r="F984" s="70"/>
      <c r="G984" s="158"/>
      <c r="H984" s="70"/>
      <c r="I984" s="70"/>
      <c r="J984" s="70"/>
      <c r="K984" s="70"/>
      <c r="L984" s="158"/>
      <c r="M984" s="2"/>
      <c r="N984" s="2"/>
      <c r="O984" s="238"/>
      <c r="P984" s="2"/>
      <c r="Q984" s="238"/>
      <c r="R984" s="2"/>
      <c r="S984" s="2"/>
      <c r="T984" s="2"/>
      <c r="U984" s="2"/>
      <c r="V984" s="2"/>
      <c r="W984" s="2"/>
      <c r="X984" s="2"/>
      <c r="Y984" s="2"/>
      <c r="Z984" s="2"/>
      <c r="AA984" s="2"/>
      <c r="AB984" s="2"/>
      <c r="AC984" s="2"/>
      <c r="AD984" s="2"/>
      <c r="AE984" s="2"/>
      <c r="AF984" s="2"/>
      <c r="AG984" s="2"/>
    </row>
    <row r="985" customFormat="false" ht="15.75" hidden="false" customHeight="true" outlineLevel="0" collapsed="false">
      <c r="A985" s="2"/>
      <c r="B985" s="2"/>
      <c r="C985" s="70"/>
      <c r="D985" s="70"/>
      <c r="E985" s="70"/>
      <c r="F985" s="70"/>
      <c r="G985" s="158"/>
      <c r="H985" s="70"/>
      <c r="I985" s="70"/>
      <c r="J985" s="70"/>
      <c r="K985" s="70"/>
      <c r="L985" s="158"/>
      <c r="M985" s="2"/>
      <c r="N985" s="2"/>
      <c r="O985" s="238"/>
      <c r="P985" s="2"/>
      <c r="Q985" s="238"/>
      <c r="R985" s="2"/>
      <c r="S985" s="2"/>
      <c r="T985" s="2"/>
      <c r="U985" s="2"/>
      <c r="V985" s="2"/>
      <c r="W985" s="2"/>
      <c r="X985" s="2"/>
      <c r="Y985" s="2"/>
      <c r="Z985" s="2"/>
      <c r="AA985" s="2"/>
      <c r="AB985" s="2"/>
      <c r="AC985" s="2"/>
      <c r="AD985" s="2"/>
      <c r="AE985" s="2"/>
      <c r="AF985" s="2"/>
      <c r="AG985" s="2"/>
    </row>
    <row r="986" customFormat="false" ht="15.75" hidden="false" customHeight="true" outlineLevel="0" collapsed="false">
      <c r="A986" s="2"/>
      <c r="B986" s="2"/>
      <c r="C986" s="70"/>
      <c r="D986" s="70"/>
      <c r="E986" s="70"/>
      <c r="F986" s="70"/>
      <c r="G986" s="158"/>
      <c r="H986" s="70"/>
      <c r="I986" s="70"/>
      <c r="J986" s="70"/>
      <c r="K986" s="70"/>
      <c r="L986" s="158"/>
      <c r="M986" s="2"/>
      <c r="N986" s="2"/>
      <c r="O986" s="238"/>
      <c r="P986" s="2"/>
      <c r="Q986" s="238"/>
      <c r="R986" s="2"/>
      <c r="S986" s="2"/>
      <c r="T986" s="2"/>
      <c r="U986" s="2"/>
      <c r="V986" s="2"/>
      <c r="W986" s="2"/>
      <c r="X986" s="2"/>
      <c r="Y986" s="2"/>
      <c r="Z986" s="2"/>
      <c r="AA986" s="2"/>
      <c r="AB986" s="2"/>
      <c r="AC986" s="2"/>
      <c r="AD986" s="2"/>
      <c r="AE986" s="2"/>
      <c r="AF986" s="2"/>
      <c r="AG986" s="2"/>
    </row>
    <row r="987" customFormat="false" ht="15.75" hidden="false" customHeight="true" outlineLevel="0" collapsed="false">
      <c r="A987" s="2"/>
      <c r="B987" s="2"/>
      <c r="C987" s="70"/>
      <c r="D987" s="70"/>
      <c r="E987" s="70"/>
      <c r="F987" s="70"/>
      <c r="G987" s="158"/>
      <c r="H987" s="70"/>
      <c r="I987" s="70"/>
      <c r="J987" s="70"/>
      <c r="K987" s="70"/>
      <c r="L987" s="158"/>
      <c r="M987" s="2"/>
      <c r="N987" s="2"/>
      <c r="O987" s="238"/>
      <c r="P987" s="2"/>
      <c r="Q987" s="238"/>
      <c r="R987" s="2"/>
      <c r="S987" s="2"/>
      <c r="T987" s="2"/>
      <c r="U987" s="2"/>
      <c r="V987" s="2"/>
      <c r="W987" s="2"/>
      <c r="X987" s="2"/>
      <c r="Y987" s="2"/>
      <c r="Z987" s="2"/>
      <c r="AA987" s="2"/>
      <c r="AB987" s="2"/>
      <c r="AC987" s="2"/>
      <c r="AD987" s="2"/>
      <c r="AE987" s="2"/>
      <c r="AF987" s="2"/>
      <c r="AG987" s="2"/>
    </row>
    <row r="988" customFormat="false" ht="15.75" hidden="false" customHeight="true" outlineLevel="0" collapsed="false">
      <c r="A988" s="2"/>
      <c r="B988" s="2"/>
      <c r="C988" s="70"/>
      <c r="D988" s="70"/>
      <c r="E988" s="70"/>
      <c r="F988" s="70"/>
      <c r="G988" s="158"/>
      <c r="H988" s="70"/>
      <c r="I988" s="70"/>
      <c r="J988" s="70"/>
      <c r="K988" s="70"/>
      <c r="L988" s="158"/>
      <c r="M988" s="2"/>
      <c r="N988" s="2"/>
      <c r="O988" s="238"/>
      <c r="P988" s="2"/>
      <c r="Q988" s="238"/>
      <c r="R988" s="2"/>
      <c r="S988" s="2"/>
      <c r="T988" s="2"/>
      <c r="U988" s="2"/>
      <c r="V988" s="2"/>
      <c r="W988" s="2"/>
      <c r="X988" s="2"/>
      <c r="Y988" s="2"/>
      <c r="Z988" s="2"/>
      <c r="AA988" s="2"/>
      <c r="AB988" s="2"/>
      <c r="AC988" s="2"/>
      <c r="AD988" s="2"/>
      <c r="AE988" s="2"/>
      <c r="AF988" s="2"/>
      <c r="AG988" s="2"/>
    </row>
    <row r="989" customFormat="false" ht="15.75" hidden="false" customHeight="true" outlineLevel="0" collapsed="false">
      <c r="A989" s="2"/>
      <c r="B989" s="2"/>
      <c r="C989" s="70"/>
      <c r="D989" s="70"/>
      <c r="E989" s="70"/>
      <c r="F989" s="70"/>
      <c r="G989" s="158"/>
      <c r="H989" s="70"/>
      <c r="I989" s="70"/>
      <c r="J989" s="70"/>
      <c r="K989" s="70"/>
      <c r="L989" s="158"/>
      <c r="M989" s="2"/>
      <c r="N989" s="2"/>
      <c r="O989" s="238"/>
      <c r="P989" s="2"/>
      <c r="Q989" s="238"/>
      <c r="R989" s="2"/>
      <c r="S989" s="2"/>
      <c r="T989" s="2"/>
      <c r="U989" s="2"/>
      <c r="V989" s="2"/>
      <c r="W989" s="2"/>
      <c r="X989" s="2"/>
      <c r="Y989" s="2"/>
      <c r="Z989" s="2"/>
      <c r="AA989" s="2"/>
      <c r="AB989" s="2"/>
      <c r="AC989" s="2"/>
      <c r="AD989" s="2"/>
      <c r="AE989" s="2"/>
      <c r="AF989" s="2"/>
      <c r="AG989" s="2"/>
    </row>
    <row r="990" customFormat="false" ht="15.75" hidden="false" customHeight="true" outlineLevel="0" collapsed="false">
      <c r="A990" s="2"/>
      <c r="B990" s="2"/>
      <c r="C990" s="70"/>
      <c r="D990" s="70"/>
      <c r="E990" s="70"/>
      <c r="F990" s="70"/>
      <c r="G990" s="158"/>
      <c r="H990" s="70"/>
      <c r="I990" s="70"/>
      <c r="J990" s="70"/>
      <c r="K990" s="70"/>
      <c r="L990" s="158"/>
      <c r="M990" s="2"/>
      <c r="N990" s="2"/>
      <c r="O990" s="238"/>
      <c r="P990" s="2"/>
      <c r="Q990" s="238"/>
      <c r="R990" s="2"/>
      <c r="S990" s="2"/>
      <c r="T990" s="2"/>
      <c r="U990" s="2"/>
      <c r="V990" s="2"/>
      <c r="W990" s="2"/>
      <c r="X990" s="2"/>
      <c r="Y990" s="2"/>
      <c r="Z990" s="2"/>
      <c r="AA990" s="2"/>
      <c r="AB990" s="2"/>
      <c r="AC990" s="2"/>
      <c r="AD990" s="2"/>
      <c r="AE990" s="2"/>
      <c r="AF990" s="2"/>
      <c r="AG990" s="2"/>
    </row>
    <row r="991" customFormat="false" ht="15.75" hidden="false" customHeight="true" outlineLevel="0" collapsed="false">
      <c r="A991" s="2"/>
      <c r="B991" s="2"/>
      <c r="C991" s="70"/>
      <c r="D991" s="70"/>
      <c r="E991" s="70"/>
      <c r="F991" s="70"/>
      <c r="G991" s="158"/>
      <c r="H991" s="70"/>
      <c r="I991" s="70"/>
      <c r="J991" s="70"/>
      <c r="K991" s="70"/>
      <c r="L991" s="158"/>
      <c r="M991" s="2"/>
      <c r="N991" s="2"/>
      <c r="O991" s="238"/>
      <c r="P991" s="2"/>
      <c r="Q991" s="238"/>
      <c r="R991" s="2"/>
      <c r="S991" s="2"/>
      <c r="T991" s="2"/>
      <c r="U991" s="2"/>
      <c r="V991" s="2"/>
      <c r="W991" s="2"/>
      <c r="X991" s="2"/>
      <c r="Y991" s="2"/>
      <c r="Z991" s="2"/>
      <c r="AA991" s="2"/>
      <c r="AB991" s="2"/>
      <c r="AC991" s="2"/>
      <c r="AD991" s="2"/>
      <c r="AE991" s="2"/>
      <c r="AF991" s="2"/>
      <c r="AG991" s="2"/>
    </row>
    <row r="992" customFormat="false" ht="15.75" hidden="false" customHeight="true" outlineLevel="0" collapsed="false">
      <c r="A992" s="2"/>
      <c r="B992" s="2"/>
      <c r="C992" s="70"/>
      <c r="D992" s="70"/>
      <c r="E992" s="70"/>
      <c r="F992" s="70"/>
      <c r="G992" s="158"/>
      <c r="H992" s="70"/>
      <c r="I992" s="70"/>
      <c r="J992" s="70"/>
      <c r="K992" s="70"/>
      <c r="L992" s="158"/>
      <c r="M992" s="2"/>
      <c r="N992" s="2"/>
      <c r="O992" s="238"/>
      <c r="P992" s="2"/>
      <c r="Q992" s="238"/>
      <c r="R992" s="2"/>
      <c r="S992" s="2"/>
      <c r="T992" s="2"/>
      <c r="U992" s="2"/>
      <c r="V992" s="2"/>
      <c r="W992" s="2"/>
      <c r="X992" s="2"/>
      <c r="Y992" s="2"/>
      <c r="Z992" s="2"/>
      <c r="AA992" s="2"/>
      <c r="AB992" s="2"/>
      <c r="AC992" s="2"/>
      <c r="AD992" s="2"/>
      <c r="AE992" s="2"/>
      <c r="AF992" s="2"/>
      <c r="AG992" s="2"/>
    </row>
    <row r="993" customFormat="false" ht="15.75" hidden="false" customHeight="true" outlineLevel="0" collapsed="false">
      <c r="A993" s="2"/>
      <c r="B993" s="2"/>
      <c r="C993" s="70"/>
      <c r="D993" s="70"/>
      <c r="E993" s="70"/>
      <c r="F993" s="70"/>
      <c r="G993" s="158"/>
      <c r="H993" s="70"/>
      <c r="I993" s="70"/>
      <c r="J993" s="70"/>
      <c r="K993" s="70"/>
      <c r="L993" s="158"/>
      <c r="M993" s="2"/>
      <c r="N993" s="2"/>
      <c r="O993" s="238"/>
      <c r="P993" s="2"/>
      <c r="Q993" s="238"/>
      <c r="R993" s="2"/>
      <c r="S993" s="2"/>
      <c r="T993" s="2"/>
      <c r="U993" s="2"/>
      <c r="V993" s="2"/>
      <c r="W993" s="2"/>
      <c r="X993" s="2"/>
      <c r="Y993" s="2"/>
      <c r="Z993" s="2"/>
      <c r="AA993" s="2"/>
      <c r="AB993" s="2"/>
      <c r="AC993" s="2"/>
      <c r="AD993" s="2"/>
      <c r="AE993" s="2"/>
      <c r="AF993" s="2"/>
      <c r="AG993" s="2"/>
    </row>
    <row r="994" customFormat="false" ht="15.75" hidden="false" customHeight="true" outlineLevel="0" collapsed="false">
      <c r="A994" s="2"/>
      <c r="B994" s="2"/>
      <c r="C994" s="70"/>
      <c r="D994" s="70"/>
      <c r="E994" s="70"/>
      <c r="F994" s="70"/>
      <c r="G994" s="158"/>
      <c r="H994" s="70"/>
      <c r="I994" s="70"/>
      <c r="J994" s="70"/>
      <c r="K994" s="70"/>
      <c r="L994" s="158"/>
      <c r="M994" s="2"/>
      <c r="N994" s="2"/>
      <c r="O994" s="238"/>
      <c r="P994" s="2"/>
      <c r="Q994" s="238"/>
      <c r="R994" s="2"/>
      <c r="S994" s="2"/>
      <c r="T994" s="2"/>
      <c r="U994" s="2"/>
      <c r="V994" s="2"/>
      <c r="W994" s="2"/>
      <c r="X994" s="2"/>
      <c r="Y994" s="2"/>
      <c r="Z994" s="2"/>
      <c r="AA994" s="2"/>
      <c r="AB994" s="2"/>
      <c r="AC994" s="2"/>
      <c r="AD994" s="2"/>
      <c r="AE994" s="2"/>
      <c r="AF994" s="2"/>
      <c r="AG994" s="2"/>
    </row>
    <row r="995" customFormat="false" ht="15.75" hidden="false" customHeight="true" outlineLevel="0" collapsed="false">
      <c r="A995" s="2"/>
      <c r="B995" s="2"/>
      <c r="C995" s="70"/>
      <c r="D995" s="70"/>
      <c r="E995" s="70"/>
      <c r="F995" s="70"/>
      <c r="G995" s="158"/>
      <c r="H995" s="70"/>
      <c r="I995" s="70"/>
      <c r="J995" s="70"/>
      <c r="K995" s="70"/>
      <c r="L995" s="158"/>
      <c r="M995" s="2"/>
      <c r="N995" s="2"/>
      <c r="O995" s="238"/>
      <c r="P995" s="2"/>
      <c r="Q995" s="238"/>
      <c r="R995" s="2"/>
      <c r="S995" s="2"/>
      <c r="T995" s="2"/>
      <c r="U995" s="2"/>
      <c r="V995" s="2"/>
      <c r="W995" s="2"/>
      <c r="X995" s="2"/>
      <c r="Y995" s="2"/>
      <c r="Z995" s="2"/>
      <c r="AA995" s="2"/>
      <c r="AB995" s="2"/>
      <c r="AC995" s="2"/>
      <c r="AD995" s="2"/>
      <c r="AE995" s="2"/>
      <c r="AF995" s="2"/>
      <c r="AG995" s="2"/>
    </row>
    <row r="996" customFormat="false" ht="15.75" hidden="false" customHeight="true" outlineLevel="0" collapsed="false">
      <c r="A996" s="2"/>
      <c r="B996" s="2"/>
      <c r="C996" s="70"/>
      <c r="D996" s="70"/>
      <c r="E996" s="70"/>
      <c r="F996" s="70"/>
      <c r="G996" s="158"/>
      <c r="H996" s="70"/>
      <c r="I996" s="70"/>
      <c r="J996" s="70"/>
      <c r="K996" s="70"/>
      <c r="L996" s="158"/>
      <c r="M996" s="2"/>
      <c r="N996" s="2"/>
      <c r="O996" s="238"/>
      <c r="P996" s="2"/>
      <c r="Q996" s="238"/>
      <c r="R996" s="2"/>
      <c r="S996" s="2"/>
      <c r="T996" s="2"/>
      <c r="U996" s="2"/>
      <c r="V996" s="2"/>
      <c r="W996" s="2"/>
      <c r="X996" s="2"/>
      <c r="Y996" s="2"/>
      <c r="Z996" s="2"/>
      <c r="AA996" s="2"/>
      <c r="AB996" s="2"/>
      <c r="AC996" s="2"/>
      <c r="AD996" s="2"/>
      <c r="AE996" s="2"/>
      <c r="AF996" s="2"/>
      <c r="AG996" s="2"/>
    </row>
    <row r="997" customFormat="false" ht="15.75" hidden="false" customHeight="true" outlineLevel="0" collapsed="false">
      <c r="A997" s="2"/>
      <c r="B997" s="2"/>
      <c r="C997" s="70"/>
      <c r="D997" s="70"/>
      <c r="E997" s="70"/>
      <c r="F997" s="70"/>
      <c r="G997" s="158"/>
      <c r="H997" s="70"/>
      <c r="I997" s="70"/>
      <c r="J997" s="70"/>
      <c r="K997" s="70"/>
      <c r="L997" s="158"/>
      <c r="M997" s="2"/>
      <c r="N997" s="2"/>
      <c r="O997" s="238"/>
      <c r="P997" s="2"/>
      <c r="Q997" s="238"/>
      <c r="R997" s="2"/>
      <c r="S997" s="2"/>
      <c r="T997" s="2"/>
      <c r="U997" s="2"/>
      <c r="V997" s="2"/>
      <c r="W997" s="2"/>
      <c r="X997" s="2"/>
      <c r="Y997" s="2"/>
      <c r="Z997" s="2"/>
      <c r="AA997" s="2"/>
      <c r="AB997" s="2"/>
      <c r="AC997" s="2"/>
      <c r="AD997" s="2"/>
      <c r="AE997" s="2"/>
      <c r="AF997" s="2"/>
      <c r="AG997" s="2"/>
    </row>
    <row r="998" customFormat="false" ht="15.75" hidden="false" customHeight="true" outlineLevel="0" collapsed="false">
      <c r="A998" s="2"/>
      <c r="B998" s="2"/>
      <c r="C998" s="70"/>
      <c r="D998" s="70"/>
      <c r="E998" s="70"/>
      <c r="F998" s="70"/>
      <c r="G998" s="158"/>
      <c r="H998" s="70"/>
      <c r="I998" s="70"/>
      <c r="J998" s="70"/>
      <c r="K998" s="70"/>
      <c r="L998" s="158"/>
      <c r="M998" s="2"/>
      <c r="N998" s="2"/>
      <c r="O998" s="238"/>
      <c r="P998" s="2"/>
      <c r="Q998" s="238"/>
      <c r="R998" s="2"/>
      <c r="S998" s="2"/>
      <c r="T998" s="2"/>
      <c r="U998" s="2"/>
      <c r="V998" s="2"/>
      <c r="W998" s="2"/>
      <c r="X998" s="2"/>
      <c r="Y998" s="2"/>
      <c r="Z998" s="2"/>
      <c r="AA998" s="2"/>
      <c r="AB998" s="2"/>
      <c r="AC998" s="2"/>
      <c r="AD998" s="2"/>
      <c r="AE998" s="2"/>
      <c r="AF998" s="2"/>
      <c r="AG998" s="2"/>
    </row>
    <row r="999" customFormat="false" ht="15.75" hidden="false" customHeight="true" outlineLevel="0" collapsed="false">
      <c r="A999" s="2"/>
      <c r="B999" s="2"/>
      <c r="C999" s="70"/>
      <c r="D999" s="70"/>
      <c r="E999" s="70"/>
      <c r="F999" s="70"/>
      <c r="G999" s="158"/>
      <c r="H999" s="70"/>
      <c r="I999" s="70"/>
      <c r="J999" s="70"/>
      <c r="K999" s="70"/>
      <c r="L999" s="158"/>
      <c r="M999" s="2"/>
      <c r="N999" s="2"/>
      <c r="O999" s="238"/>
      <c r="P999" s="2"/>
      <c r="Q999" s="238"/>
      <c r="R999" s="2"/>
      <c r="S999" s="2"/>
      <c r="T999" s="2"/>
      <c r="U999" s="2"/>
      <c r="V999" s="2"/>
      <c r="W999" s="2"/>
      <c r="X999" s="2"/>
      <c r="Y999" s="2"/>
      <c r="Z999" s="2"/>
      <c r="AA999" s="2"/>
      <c r="AB999" s="2"/>
      <c r="AC999" s="2"/>
      <c r="AD999" s="2"/>
      <c r="AE999" s="2"/>
      <c r="AF999" s="2"/>
      <c r="AG999" s="2"/>
    </row>
    <row r="1000" customFormat="false" ht="15.75" hidden="false" customHeight="true" outlineLevel="0" collapsed="false">
      <c r="A1000" s="2"/>
      <c r="B1000" s="2"/>
      <c r="C1000" s="70"/>
      <c r="D1000" s="70"/>
      <c r="E1000" s="70"/>
      <c r="F1000" s="70"/>
      <c r="G1000" s="158"/>
      <c r="H1000" s="70"/>
      <c r="I1000" s="70"/>
      <c r="J1000" s="70"/>
      <c r="K1000" s="70"/>
      <c r="L1000" s="158"/>
      <c r="M1000" s="2"/>
      <c r="N1000" s="2"/>
      <c r="O1000" s="238"/>
      <c r="P1000" s="2"/>
      <c r="Q1000" s="238"/>
      <c r="R1000" s="2"/>
      <c r="S1000" s="2"/>
      <c r="T1000" s="2"/>
      <c r="U1000" s="2"/>
      <c r="V1000" s="2"/>
      <c r="W1000" s="2"/>
      <c r="X1000" s="2"/>
      <c r="Y1000" s="2"/>
      <c r="Z1000" s="2"/>
      <c r="AA1000" s="2"/>
      <c r="AB1000" s="2"/>
      <c r="AC1000" s="2"/>
      <c r="AD1000" s="2"/>
      <c r="AE1000" s="2"/>
      <c r="AF1000" s="2"/>
      <c r="AG1000" s="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296875" defaultRowHeight="15" zeroHeight="false" outlineLevelRow="0" outlineLevelCol="0"/>
  <cols>
    <col collapsed="false" customWidth="true" hidden="false" outlineLevel="0" max="1" min="1" style="0" width="11.43"/>
    <col collapsed="false" customWidth="true" hidden="false" outlineLevel="0" max="2" min="2" style="0" width="35.71"/>
    <col collapsed="false" customWidth="true" hidden="false" outlineLevel="0" max="3" min="3" style="0" width="20.71"/>
    <col collapsed="false" customWidth="true" hidden="false" outlineLevel="0" max="4" min="4" style="0" width="35.71"/>
    <col collapsed="false" customWidth="true" hidden="false" outlineLevel="0" max="5" min="5" style="0" width="20.71"/>
    <col collapsed="false" customWidth="true" hidden="false" outlineLevel="0" max="6" min="6" style="0" width="11.43"/>
    <col collapsed="false" customWidth="true" hidden="false" outlineLevel="0" max="26" min="7" style="0" width="10.71"/>
  </cols>
  <sheetData>
    <row r="1" customFormat="false" ht="13.5" hidden="false" customHeight="true" outlineLevel="0" collapsed="false">
      <c r="A1" s="209" t="s">
        <v>289</v>
      </c>
      <c r="B1" s="13"/>
      <c r="C1" s="239"/>
      <c r="D1" s="160"/>
      <c r="E1" s="239"/>
      <c r="F1" s="13"/>
      <c r="G1" s="13"/>
      <c r="H1" s="13"/>
      <c r="I1" s="13"/>
      <c r="J1" s="13"/>
      <c r="K1" s="2"/>
      <c r="L1" s="2"/>
      <c r="M1" s="2"/>
      <c r="N1" s="2"/>
      <c r="O1" s="2"/>
      <c r="P1" s="2"/>
      <c r="Q1" s="2"/>
      <c r="R1" s="2"/>
      <c r="S1" s="2"/>
      <c r="T1" s="2"/>
      <c r="U1" s="2"/>
      <c r="V1" s="2"/>
      <c r="W1" s="2"/>
      <c r="X1" s="2"/>
      <c r="Y1" s="2"/>
      <c r="Z1" s="2"/>
    </row>
    <row r="2" customFormat="false" ht="13.5" hidden="false" customHeight="true" outlineLevel="0" collapsed="false">
      <c r="A2" s="45" t="s">
        <v>125</v>
      </c>
      <c r="B2" s="13"/>
      <c r="C2" s="239"/>
      <c r="D2" s="160"/>
      <c r="E2" s="239"/>
      <c r="F2" s="13"/>
      <c r="G2" s="13"/>
      <c r="H2" s="13"/>
      <c r="I2" s="13"/>
      <c r="J2" s="13"/>
      <c r="K2" s="2"/>
      <c r="L2" s="2"/>
      <c r="M2" s="2"/>
      <c r="N2" s="2"/>
      <c r="O2" s="2"/>
      <c r="P2" s="2"/>
      <c r="Q2" s="2"/>
      <c r="R2" s="2"/>
      <c r="S2" s="2"/>
      <c r="T2" s="2"/>
      <c r="U2" s="2"/>
      <c r="V2" s="2"/>
      <c r="W2" s="2"/>
      <c r="X2" s="2"/>
      <c r="Y2" s="2"/>
      <c r="Z2" s="2"/>
    </row>
    <row r="3" customFormat="false" ht="13.5" hidden="false" customHeight="true" outlineLevel="0" collapsed="false">
      <c r="A3" s="240"/>
      <c r="B3" s="13"/>
      <c r="C3" s="239"/>
      <c r="D3" s="160"/>
      <c r="E3" s="239"/>
      <c r="F3" s="13"/>
      <c r="G3" s="13"/>
      <c r="H3" s="13"/>
      <c r="I3" s="13"/>
      <c r="J3" s="13"/>
      <c r="K3" s="2"/>
      <c r="L3" s="2"/>
      <c r="M3" s="2"/>
      <c r="N3" s="2"/>
      <c r="O3" s="2"/>
      <c r="P3" s="2"/>
      <c r="Q3" s="2"/>
      <c r="R3" s="2"/>
      <c r="S3" s="2"/>
      <c r="T3" s="2"/>
      <c r="U3" s="2"/>
      <c r="V3" s="2"/>
      <c r="W3" s="2"/>
      <c r="X3" s="2"/>
      <c r="Y3" s="2"/>
      <c r="Z3" s="2"/>
    </row>
    <row r="4" customFormat="false" ht="13.5" hidden="false" customHeight="true" outlineLevel="0" collapsed="false">
      <c r="A4" s="13"/>
      <c r="B4" s="163" t="str">
        <f aca="false">Fechas!$C$4</f>
        <v>1º ÉPOCA: CICLO LARGO SIN FUNGICIDA</v>
      </c>
      <c r="C4" s="164"/>
      <c r="D4" s="165" t="str">
        <f aca="false">Fechas!$K$4</f>
        <v>1º ÉPOCA: CICLO LARGO CON FUNGICIDA</v>
      </c>
      <c r="E4" s="166"/>
      <c r="F4" s="13"/>
      <c r="G4" s="13"/>
      <c r="H4" s="13"/>
      <c r="I4" s="13"/>
      <c r="J4" s="13"/>
      <c r="K4" s="2"/>
      <c r="L4" s="2"/>
      <c r="M4" s="2"/>
      <c r="N4" s="2"/>
      <c r="O4" s="2"/>
      <c r="P4" s="2"/>
      <c r="Q4" s="2"/>
      <c r="R4" s="2"/>
      <c r="S4" s="2"/>
      <c r="T4" s="2"/>
      <c r="U4" s="2"/>
      <c r="V4" s="2"/>
      <c r="W4" s="2"/>
      <c r="X4" s="2"/>
      <c r="Y4" s="2"/>
      <c r="Z4" s="2"/>
    </row>
    <row r="5" customFormat="false" ht="13.5" hidden="false" customHeight="true" outlineLevel="0" collapsed="false">
      <c r="A5" s="13"/>
      <c r="B5" s="175" t="s">
        <v>270</v>
      </c>
      <c r="C5" s="241"/>
      <c r="D5" s="175" t="s">
        <v>270</v>
      </c>
      <c r="E5" s="176"/>
      <c r="F5" s="13"/>
      <c r="G5" s="13"/>
      <c r="H5" s="13"/>
      <c r="I5" s="13"/>
      <c r="J5" s="13"/>
      <c r="K5" s="2"/>
      <c r="L5" s="2"/>
      <c r="M5" s="2"/>
      <c r="N5" s="2"/>
      <c r="O5" s="2"/>
      <c r="P5" s="2"/>
      <c r="Q5" s="2"/>
      <c r="R5" s="2"/>
      <c r="S5" s="2"/>
      <c r="T5" s="2"/>
      <c r="U5" s="2"/>
      <c r="V5" s="2"/>
      <c r="W5" s="2"/>
      <c r="X5" s="2"/>
      <c r="Y5" s="2"/>
      <c r="Z5" s="2"/>
    </row>
    <row r="6" customFormat="false" ht="13.5" hidden="false" customHeight="true" outlineLevel="0" collapsed="false">
      <c r="A6" s="13"/>
      <c r="B6" s="205" t="s">
        <v>290</v>
      </c>
      <c r="C6" s="188" t="n">
        <f aca="false" t="array" ref="C6:C6">COUNT(IF(INDEX(RTO1SF_ORD,0,2)&gt;1,INDEX(RTO1SF_ORD,0,2)))</f>
        <v>0</v>
      </c>
      <c r="D6" s="205" t="s">
        <v>290</v>
      </c>
      <c r="E6" s="188" t="n">
        <f aca="false" t="array" ref="E6:E6">COUNT(IF(INDEX(RTO1CF_ORD,0,2)&gt;1,INDEX(RTO1CF_ORD,0,2)))</f>
        <v>3</v>
      </c>
      <c r="F6" s="13"/>
      <c r="G6" s="13"/>
      <c r="H6" s="13"/>
      <c r="I6" s="13"/>
      <c r="J6" s="13"/>
      <c r="K6" s="2"/>
      <c r="L6" s="2"/>
      <c r="M6" s="2"/>
      <c r="N6" s="2"/>
      <c r="O6" s="2"/>
      <c r="P6" s="2"/>
      <c r="Q6" s="2"/>
      <c r="R6" s="2"/>
      <c r="S6" s="2"/>
      <c r="T6" s="2"/>
      <c r="U6" s="2"/>
      <c r="V6" s="2"/>
      <c r="W6" s="2"/>
      <c r="X6" s="2"/>
      <c r="Y6" s="2"/>
      <c r="Z6" s="2"/>
    </row>
    <row r="7" customFormat="false" ht="13.5" hidden="false" customHeight="true" outlineLevel="0" collapsed="false">
      <c r="A7" s="13"/>
      <c r="B7" s="205" t="s">
        <v>291</v>
      </c>
      <c r="C7" s="242" t="str">
        <f aca="false" t="array" ref="C7:C7">IF(C6=0,"sd",AVERAGE(IF(INDEX(RTO1SF_ORD,0,2)&gt;1,INDEX(RTO1SF_ORD,0,2))))</f>
        <v>sd</v>
      </c>
      <c r="D7" s="205" t="s">
        <v>291</v>
      </c>
      <c r="E7" s="242" t="n">
        <f aca="false" t="array" ref="E7:E7">IF(E6=0,"sd",AVERAGE(IF(INDEX(RTO1CF_ORD,0,2)&gt;1,INDEX(RTO1CF_ORD,0,2))))</f>
        <v>1375.95061728395</v>
      </c>
      <c r="F7" s="13"/>
      <c r="G7" s="13"/>
      <c r="H7" s="13"/>
      <c r="I7" s="13"/>
      <c r="J7" s="13"/>
      <c r="K7" s="2"/>
      <c r="L7" s="2"/>
      <c r="M7" s="2"/>
      <c r="N7" s="2"/>
      <c r="O7" s="2"/>
      <c r="P7" s="2"/>
      <c r="Q7" s="2"/>
      <c r="R7" s="2"/>
      <c r="S7" s="2"/>
      <c r="T7" s="2"/>
      <c r="U7" s="2"/>
      <c r="V7" s="2"/>
      <c r="W7" s="2"/>
      <c r="X7" s="2"/>
      <c r="Y7" s="2"/>
      <c r="Z7" s="2"/>
    </row>
    <row r="8" customFormat="false" ht="13.5" hidden="false" customHeight="true" outlineLevel="0" collapsed="false">
      <c r="A8" s="13"/>
      <c r="B8" s="205" t="s">
        <v>292</v>
      </c>
      <c r="C8" s="242" t="str">
        <f aca="false" t="array" ref="C8:C8">IF(C6=0,"sd",_xlfn.STDEV.S(IF(INDEX(RTO1SF_ORD,0,2)&gt;1,INDEX(RTO1SF_ORD,0,2))))</f>
        <v>sd</v>
      </c>
      <c r="D8" s="205" t="s">
        <v>292</v>
      </c>
      <c r="E8" s="242" t="n">
        <f aca="false" t="array" ref="E8:E8">IF(E6=0,"sd",_xlfn.STDEV.S(IF(INDEX(RTO1CF_ORD,0,2)&gt;1,INDEX(RTO1CF_ORD,0,2))))</f>
        <v>765.146172346697</v>
      </c>
      <c r="F8" s="13"/>
      <c r="G8" s="13"/>
      <c r="H8" s="13"/>
      <c r="I8" s="13"/>
      <c r="J8" s="13"/>
      <c r="K8" s="2"/>
      <c r="L8" s="2"/>
      <c r="M8" s="2"/>
      <c r="N8" s="2"/>
      <c r="O8" s="2"/>
      <c r="P8" s="2"/>
      <c r="Q8" s="2"/>
      <c r="R8" s="2"/>
      <c r="S8" s="2"/>
      <c r="T8" s="2"/>
      <c r="U8" s="2"/>
      <c r="V8" s="2"/>
      <c r="W8" s="2"/>
      <c r="X8" s="2"/>
      <c r="Y8" s="2"/>
      <c r="Z8" s="2"/>
    </row>
    <row r="9" customFormat="false" ht="13.5" hidden="false" customHeight="true" outlineLevel="0" collapsed="false">
      <c r="A9" s="13"/>
      <c r="B9" s="205" t="s">
        <v>293</v>
      </c>
      <c r="C9" s="210" t="str">
        <f aca="false">IF(C6=0,"sd",C8/C7)</f>
        <v>sd</v>
      </c>
      <c r="D9" s="205" t="s">
        <v>293</v>
      </c>
      <c r="E9" s="210" t="n">
        <f aca="false">IF(E6=0,"sd",E8/E7)</f>
        <v>0.556085489359387</v>
      </c>
      <c r="F9" s="13"/>
      <c r="G9" s="13"/>
      <c r="H9" s="13"/>
      <c r="I9" s="13"/>
      <c r="J9" s="13"/>
      <c r="K9" s="2"/>
      <c r="L9" s="2"/>
      <c r="M9" s="2"/>
      <c r="N9" s="2"/>
      <c r="O9" s="2"/>
      <c r="P9" s="2"/>
      <c r="Q9" s="2"/>
      <c r="R9" s="2"/>
      <c r="S9" s="2"/>
      <c r="T9" s="2"/>
      <c r="U9" s="2"/>
      <c r="V9" s="2"/>
      <c r="W9" s="2"/>
      <c r="X9" s="2"/>
      <c r="Y9" s="2"/>
      <c r="Z9" s="2"/>
    </row>
    <row r="10" customFormat="false" ht="13.5" hidden="false" customHeight="true" outlineLevel="0" collapsed="false">
      <c r="A10" s="13"/>
      <c r="B10" s="205" t="s">
        <v>294</v>
      </c>
      <c r="C10" s="242" t="str">
        <f aca="false" t="array" ref="C10:C10">IF(C6=0,"sd",MAX(IF(INDEX(RTO1SF_ORD,0,2)&gt;1,INDEX(RTO1SF_ORD,0,2))))</f>
        <v>sd</v>
      </c>
      <c r="D10" s="205" t="s">
        <v>294</v>
      </c>
      <c r="E10" s="242" t="n">
        <f aca="false" t="array" ref="E10:E10">IF(E6=0,"sd",MAX(IF(INDEX(RTO1CF_ORD,0,2)&gt;1,INDEX(RTO1CF_ORD,0,2))))</f>
        <v>2256.92202729045</v>
      </c>
      <c r="F10" s="13"/>
      <c r="G10" s="13"/>
      <c r="H10" s="13"/>
      <c r="I10" s="13"/>
      <c r="J10" s="13"/>
      <c r="K10" s="2"/>
      <c r="L10" s="2"/>
      <c r="M10" s="2"/>
      <c r="N10" s="2"/>
      <c r="O10" s="2"/>
      <c r="P10" s="2"/>
      <c r="Q10" s="2"/>
      <c r="R10" s="2"/>
      <c r="S10" s="2"/>
      <c r="T10" s="2"/>
      <c r="U10" s="2"/>
      <c r="V10" s="2"/>
      <c r="W10" s="2"/>
      <c r="X10" s="2"/>
      <c r="Y10" s="2"/>
      <c r="Z10" s="2"/>
    </row>
    <row r="11" customFormat="false" ht="13.5" hidden="false" customHeight="true" outlineLevel="0" collapsed="false">
      <c r="A11" s="13"/>
      <c r="B11" s="205" t="s">
        <v>295</v>
      </c>
      <c r="C11" s="242" t="str">
        <f aca="false" t="array" ref="C11:C11">IF(C6=0,"sd",MIN(IF(INDEX(RTO1SF_ORD,0,2)&gt;1,INDEX(RTO1SF_ORD,0,2))))</f>
        <v>sd</v>
      </c>
      <c r="D11" s="205" t="s">
        <v>295</v>
      </c>
      <c r="E11" s="242" t="n">
        <f aca="false" t="array" ref="E11:E11">IF(E6=0,"sd",MIN(IF(INDEX(RTO1CF_ORD,0,2)&gt;1,INDEX(RTO1CF_ORD,0,2))))</f>
        <v>877.450292397661</v>
      </c>
      <c r="F11" s="13"/>
      <c r="G11" s="13"/>
      <c r="H11" s="13"/>
      <c r="I11" s="13"/>
      <c r="J11" s="13"/>
      <c r="K11" s="2"/>
      <c r="L11" s="2"/>
      <c r="M11" s="2"/>
      <c r="N11" s="2"/>
      <c r="O11" s="2"/>
      <c r="P11" s="2"/>
      <c r="Q11" s="2"/>
      <c r="R11" s="2"/>
      <c r="S11" s="2"/>
      <c r="T11" s="2"/>
      <c r="U11" s="2"/>
      <c r="V11" s="2"/>
      <c r="W11" s="2"/>
      <c r="X11" s="2"/>
      <c r="Y11" s="2"/>
      <c r="Z11" s="2"/>
    </row>
    <row r="12" customFormat="false" ht="13.5" hidden="false" customHeight="true" outlineLevel="0" collapsed="false">
      <c r="A12" s="13"/>
      <c r="B12" s="205" t="s">
        <v>296</v>
      </c>
      <c r="C12" s="242" t="str">
        <f aca="false" t="array" ref="C12:C12">IF(C6=0,"sd",QUARTILE(IF(INDEX(RTO1SF_ORD,0,2)&gt;1,INDEX(RTO1SF_ORD,0,2)),1))</f>
        <v>sd</v>
      </c>
      <c r="D12" s="205" t="s">
        <v>296</v>
      </c>
      <c r="E12" s="242" t="n">
        <f aca="false" t="array" ref="E12:E12">IF(E6=0,"sd",QUARTILE(IF(INDEX(RTO1CF_ORD,0,2)&gt;1,INDEX(RTO1CF_ORD,0,2)),1))</f>
        <v>935.464912280702</v>
      </c>
      <c r="F12" s="13"/>
      <c r="G12" s="13"/>
      <c r="H12" s="13"/>
      <c r="I12" s="13"/>
      <c r="J12" s="13"/>
      <c r="K12" s="2"/>
      <c r="L12" s="2"/>
      <c r="M12" s="2"/>
      <c r="N12" s="2"/>
      <c r="O12" s="2"/>
      <c r="P12" s="2"/>
      <c r="Q12" s="2"/>
      <c r="R12" s="2"/>
      <c r="S12" s="2"/>
      <c r="T12" s="2"/>
      <c r="U12" s="2"/>
      <c r="V12" s="2"/>
      <c r="W12" s="2"/>
      <c r="X12" s="2"/>
      <c r="Y12" s="2"/>
      <c r="Z12" s="2"/>
    </row>
    <row r="13" customFormat="false" ht="13.5" hidden="false" customHeight="true" outlineLevel="0" collapsed="false">
      <c r="A13" s="13"/>
      <c r="B13" s="205" t="s">
        <v>297</v>
      </c>
      <c r="C13" s="242" t="str">
        <f aca="false" t="array" ref="C13:C13">IF(C6=0,"sd",IF(C6=0,"sd",MEDIAN(IF(INDEX(RTO1SF_ORD,0,2)&gt;1,INDEX(RTO1SF_ORD,0,2)))))</f>
        <v>sd</v>
      </c>
      <c r="D13" s="205" t="s">
        <v>297</v>
      </c>
      <c r="E13" s="242" t="n">
        <f aca="false" t="array" ref="E13:E13">IF(E6=0,"sd",IF(E6=0,"sd",MEDIAN(IF(INDEX(RTO1CF_ORD,0,2)&gt;1,INDEX(RTO1CF_ORD,0,2)))))</f>
        <v>993.479532163743</v>
      </c>
      <c r="F13" s="13"/>
      <c r="G13" s="13"/>
      <c r="H13" s="13"/>
      <c r="I13" s="13"/>
      <c r="J13" s="13"/>
      <c r="K13" s="2"/>
      <c r="L13" s="2"/>
      <c r="M13" s="2"/>
      <c r="N13" s="2"/>
      <c r="O13" s="2"/>
      <c r="P13" s="2"/>
      <c r="Q13" s="2"/>
      <c r="R13" s="2"/>
      <c r="S13" s="2"/>
      <c r="T13" s="2"/>
      <c r="U13" s="2"/>
      <c r="V13" s="2"/>
      <c r="W13" s="2"/>
      <c r="X13" s="2"/>
      <c r="Y13" s="2"/>
      <c r="Z13" s="2"/>
    </row>
    <row r="14" customFormat="false" ht="13.5" hidden="false" customHeight="true" outlineLevel="0" collapsed="false">
      <c r="A14" s="13"/>
      <c r="B14" s="205" t="s">
        <v>298</v>
      </c>
      <c r="C14" s="242" t="str">
        <f aca="false" t="array" ref="C14:C14">IF(C6=0,"sd",QUARTILE(IF(INDEX(RTO1SF_ORD,0,2)&gt;1,INDEX(RTO1SF_ORD,0,2)),3))</f>
        <v>sd</v>
      </c>
      <c r="D14" s="205" t="s">
        <v>298</v>
      </c>
      <c r="E14" s="242" t="n">
        <f aca="false" t="array" ref="E14:E14">IF(E6=0,"sd",QUARTILE(IF(INDEX(RTO1CF_ORD,0,2)&gt;1,INDEX(RTO1CF_ORD,0,2)),3))</f>
        <v>1625.2007797271</v>
      </c>
      <c r="F14" s="13"/>
      <c r="G14" s="13"/>
      <c r="H14" s="13"/>
      <c r="I14" s="13"/>
      <c r="J14" s="13"/>
      <c r="K14" s="2"/>
      <c r="L14" s="2"/>
      <c r="M14" s="2"/>
      <c r="N14" s="2"/>
      <c r="O14" s="2"/>
      <c r="P14" s="2"/>
      <c r="Q14" s="2"/>
      <c r="R14" s="2"/>
      <c r="S14" s="2"/>
      <c r="T14" s="2"/>
      <c r="U14" s="2"/>
      <c r="V14" s="2"/>
      <c r="W14" s="2"/>
      <c r="X14" s="2"/>
      <c r="Y14" s="2"/>
      <c r="Z14" s="2"/>
    </row>
    <row r="15" customFormat="false" ht="13.5" hidden="false" customHeight="true" outlineLevel="0" collapsed="false">
      <c r="A15" s="13"/>
      <c r="B15" s="205" t="s">
        <v>291</v>
      </c>
      <c r="C15" s="192"/>
      <c r="D15" s="205" t="s">
        <v>291</v>
      </c>
      <c r="E15" s="242"/>
      <c r="F15" s="13"/>
      <c r="G15" s="13"/>
      <c r="H15" s="13"/>
      <c r="I15" s="13"/>
      <c r="J15" s="13"/>
      <c r="K15" s="2"/>
      <c r="L15" s="2"/>
      <c r="M15" s="2"/>
      <c r="N15" s="2"/>
      <c r="O15" s="2"/>
      <c r="P15" s="2"/>
      <c r="Q15" s="2"/>
      <c r="R15" s="2"/>
      <c r="S15" s="2"/>
      <c r="T15" s="2"/>
      <c r="U15" s="2"/>
      <c r="V15" s="2"/>
      <c r="W15" s="2"/>
      <c r="X15" s="2"/>
      <c r="Y15" s="2"/>
      <c r="Z15" s="2"/>
    </row>
    <row r="16" customFormat="false" ht="13.5" hidden="false" customHeight="true" outlineLevel="0" collapsed="false">
      <c r="A16" s="13"/>
      <c r="B16" s="205" t="str">
        <f aca="false">Fechas!$G$5</f>
        <v>Días Siembra-Espigazón</v>
      </c>
      <c r="C16" s="242" t="str">
        <f aca="false">IFERROR(AVERAGEIFS(INDEX(CV1SF,0,COLUMNS(Fechas!$C$5:G$5)),INDEX(CV1SF,0,COLUMNS(Fechas!$C$5:G$5)),"&gt;1"),"sd")</f>
        <v>sd</v>
      </c>
      <c r="D16" s="205" t="str">
        <f aca="false">Fechas!$O$5</f>
        <v>Días Siembra-Espigazón</v>
      </c>
      <c r="E16" s="242" t="n">
        <f aca="false">IFERROR(AVERAGEIFS(INDEX(CV1CF,0,COLUMNS(Fechas!$K$5:O$5)),INDEX(CV1CF,0,COLUMNS(Fechas!$K$5:O$5)),"&gt;1"),"sd")</f>
        <v>95.6666666666667</v>
      </c>
      <c r="F16" s="13"/>
      <c r="G16" s="13"/>
      <c r="H16" s="13"/>
      <c r="I16" s="13"/>
      <c r="J16" s="13"/>
      <c r="K16" s="2"/>
      <c r="L16" s="2"/>
      <c r="M16" s="2"/>
      <c r="N16" s="2"/>
      <c r="O16" s="2"/>
      <c r="P16" s="2"/>
      <c r="Q16" s="2"/>
      <c r="R16" s="2"/>
      <c r="S16" s="2"/>
      <c r="T16" s="2"/>
      <c r="U16" s="2"/>
      <c r="V16" s="2"/>
      <c r="W16" s="2"/>
      <c r="X16" s="2"/>
      <c r="Y16" s="2"/>
      <c r="Z16" s="2"/>
    </row>
    <row r="17" customFormat="false" ht="13.5" hidden="false" customHeight="true" outlineLevel="0" collapsed="false">
      <c r="A17" s="13"/>
      <c r="B17" s="205" t="str">
        <f aca="false">Fechas!$H$5</f>
        <v>Días Espigazón-Madurez</v>
      </c>
      <c r="C17" s="242" t="str">
        <f aca="false">IFERROR(AVERAGEIFS(INDEX(CV1SF,0,COLUMNS(Fechas!$C$5:H$5)),INDEX(CV1SF,0,COLUMNS(Fechas!$C$5:H$5)),"&gt;1"),"sd")</f>
        <v>sd</v>
      </c>
      <c r="D17" s="205" t="str">
        <f aca="false">Fechas!$P$5</f>
        <v>Días Espigazón-Madurez</v>
      </c>
      <c r="E17" s="242" t="n">
        <f aca="false">IFERROR(AVERAGEIFS(INDEX(CV1CF,0,COLUMNS(Fechas!$K$5:P$5)),INDEX(CV1CF,0,COLUMNS(Fechas!$K$5:P$5)),"&gt;1"),"sd")</f>
        <v>38.6666666666667</v>
      </c>
      <c r="F17" s="13"/>
      <c r="G17" s="13"/>
      <c r="H17" s="13"/>
      <c r="I17" s="13"/>
      <c r="J17" s="13"/>
      <c r="K17" s="2"/>
      <c r="L17" s="2"/>
      <c r="M17" s="2"/>
      <c r="N17" s="2"/>
      <c r="O17" s="2"/>
      <c r="P17" s="2"/>
      <c r="Q17" s="2"/>
      <c r="R17" s="2"/>
      <c r="S17" s="2"/>
      <c r="T17" s="2"/>
      <c r="U17" s="2"/>
      <c r="V17" s="2"/>
      <c r="W17" s="2"/>
      <c r="X17" s="2"/>
      <c r="Y17" s="2"/>
      <c r="Z17" s="2"/>
    </row>
    <row r="18" customFormat="false" ht="13.5" hidden="false" customHeight="true" outlineLevel="0" collapsed="false">
      <c r="A18" s="13"/>
      <c r="B18" s="205" t="str">
        <f aca="false">Fechas!$I$5</f>
        <v>Días Siembra-Madurez</v>
      </c>
      <c r="C18" s="242" t="str">
        <f aca="false">IFERROR(AVERAGEIFS(INDEX(CV1SF,0,COLUMNS(Fechas!$C$5:I$5)),INDEX(CV1SF,0,COLUMNS(Fechas!$C$5:I$5)),"&gt;1"),"sd")</f>
        <v>sd</v>
      </c>
      <c r="D18" s="205" t="str">
        <f aca="false">Fechas!$Q$5</f>
        <v>Días Siembra-Madurez</v>
      </c>
      <c r="E18" s="242" t="n">
        <f aca="false">IFERROR(AVERAGEIFS(INDEX(CV1CF,0,COLUMNS(Fechas!$K$5:Q$5)),INDEX(CV1CF,0,COLUMNS(Fechas!$K$5:Q$5)),"&gt;1"),"sd")</f>
        <v>134.333333333333</v>
      </c>
      <c r="F18" s="13"/>
      <c r="G18" s="13"/>
      <c r="H18" s="13"/>
      <c r="I18" s="13"/>
      <c r="J18" s="13"/>
      <c r="K18" s="2"/>
      <c r="L18" s="2"/>
      <c r="M18" s="2"/>
      <c r="N18" s="2"/>
      <c r="O18" s="2"/>
      <c r="P18" s="2"/>
      <c r="Q18" s="2"/>
      <c r="R18" s="2"/>
      <c r="S18" s="2"/>
      <c r="T18" s="2"/>
      <c r="U18" s="2"/>
      <c r="V18" s="2"/>
      <c r="W18" s="2"/>
      <c r="X18" s="2"/>
      <c r="Y18" s="2"/>
      <c r="Z18" s="2"/>
    </row>
    <row r="19" customFormat="false" ht="13.5" hidden="false" customHeight="true" outlineLevel="0" collapsed="false">
      <c r="A19" s="13"/>
      <c r="B19" s="205" t="s">
        <v>276</v>
      </c>
      <c r="C19" s="243" t="str">
        <f aca="false">'ANVA-MDS'!H13</f>
        <v>ns</v>
      </c>
      <c r="D19" s="205" t="s">
        <v>276</v>
      </c>
      <c r="E19" s="243" t="str">
        <f aca="false">'ANVA-MDS'!BT13</f>
        <v>**</v>
      </c>
      <c r="F19" s="13"/>
      <c r="G19" s="13"/>
      <c r="H19" s="13"/>
      <c r="I19" s="13"/>
      <c r="J19" s="13"/>
      <c r="K19" s="2"/>
      <c r="L19" s="2"/>
      <c r="M19" s="2"/>
      <c r="N19" s="2"/>
      <c r="O19" s="2"/>
      <c r="P19" s="2"/>
      <c r="Q19" s="2"/>
      <c r="R19" s="2"/>
      <c r="S19" s="2"/>
      <c r="T19" s="2"/>
      <c r="U19" s="2"/>
      <c r="V19" s="2"/>
      <c r="W19" s="2"/>
      <c r="X19" s="2"/>
      <c r="Y19" s="2"/>
      <c r="Z19" s="2"/>
    </row>
    <row r="20" customFormat="false" ht="13.5" hidden="false" customHeight="true" outlineLevel="0" collapsed="false">
      <c r="A20" s="13"/>
      <c r="B20" s="205" t="s">
        <v>277</v>
      </c>
      <c r="C20" s="210" t="str">
        <f aca="false">'ANVA-MDS'!B20</f>
        <v>sd</v>
      </c>
      <c r="D20" s="205" t="s">
        <v>277</v>
      </c>
      <c r="E20" s="210" t="n">
        <f aca="false">'ANVA-MDS'!BN20</f>
        <v>0.131919833465479</v>
      </c>
      <c r="F20" s="13"/>
      <c r="G20" s="13"/>
      <c r="H20" s="13"/>
      <c r="I20" s="13"/>
      <c r="J20" s="13"/>
      <c r="K20" s="2"/>
      <c r="L20" s="2"/>
      <c r="M20" s="2"/>
      <c r="N20" s="2"/>
      <c r="O20" s="2"/>
      <c r="P20" s="2"/>
      <c r="Q20" s="2"/>
      <c r="R20" s="2"/>
      <c r="S20" s="2"/>
      <c r="T20" s="2"/>
      <c r="U20" s="2"/>
      <c r="V20" s="2"/>
      <c r="W20" s="2"/>
      <c r="X20" s="2"/>
      <c r="Y20" s="2"/>
      <c r="Z20" s="2"/>
    </row>
    <row r="21" customFormat="false" ht="13.5" hidden="false" customHeight="true" outlineLevel="0" collapsed="false">
      <c r="A21" s="13"/>
      <c r="B21" s="14"/>
      <c r="C21" s="239"/>
      <c r="D21" s="162"/>
      <c r="E21" s="239"/>
      <c r="F21" s="13"/>
      <c r="G21" s="13"/>
      <c r="H21" s="13"/>
      <c r="I21" s="13"/>
      <c r="J21" s="13"/>
      <c r="K21" s="2"/>
      <c r="L21" s="2"/>
      <c r="M21" s="2"/>
      <c r="N21" s="2"/>
      <c r="O21" s="2"/>
      <c r="P21" s="2"/>
      <c r="Q21" s="2"/>
      <c r="R21" s="2"/>
      <c r="S21" s="2"/>
      <c r="T21" s="2"/>
      <c r="U21" s="2"/>
      <c r="V21" s="2"/>
      <c r="W21" s="2"/>
      <c r="X21" s="2"/>
      <c r="Y21" s="2"/>
      <c r="Z21" s="2"/>
    </row>
    <row r="22" customFormat="false" ht="13.5" hidden="false" customHeight="true" outlineLevel="0" collapsed="false">
      <c r="A22" s="13"/>
      <c r="B22" s="244" t="str">
        <f aca="false">Fechas!$C$59</f>
        <v>2º ÉPOCA: CICLOS LARGOS E INTERMEDIOS SIN FUNG.</v>
      </c>
      <c r="C22" s="213"/>
      <c r="D22" s="245" t="str">
        <f aca="false">Fechas!$K$59</f>
        <v>2º ÉPOCA: CICLOS LARGOS E INTERMEDIOS CON FUNG.</v>
      </c>
      <c r="E22" s="214"/>
      <c r="F22" s="13"/>
      <c r="G22" s="13"/>
      <c r="H22" s="13"/>
      <c r="I22" s="13"/>
      <c r="J22" s="13"/>
      <c r="K22" s="2"/>
      <c r="L22" s="2"/>
      <c r="M22" s="2"/>
      <c r="N22" s="2"/>
      <c r="O22" s="2"/>
      <c r="P22" s="2"/>
      <c r="Q22" s="2"/>
      <c r="R22" s="2"/>
      <c r="S22" s="2"/>
      <c r="T22" s="2"/>
      <c r="U22" s="2"/>
      <c r="V22" s="2"/>
      <c r="W22" s="2"/>
      <c r="X22" s="2"/>
      <c r="Y22" s="2"/>
      <c r="Z22" s="2"/>
    </row>
    <row r="23" customFormat="false" ht="13.5" hidden="false" customHeight="true" outlineLevel="0" collapsed="false">
      <c r="A23" s="13"/>
      <c r="B23" s="174" t="s">
        <v>270</v>
      </c>
      <c r="C23" s="160"/>
      <c r="D23" s="175" t="s">
        <v>270</v>
      </c>
      <c r="E23" s="176"/>
      <c r="F23" s="13"/>
      <c r="G23" s="13"/>
      <c r="H23" s="13"/>
      <c r="I23" s="13"/>
      <c r="J23" s="13"/>
      <c r="K23" s="2"/>
      <c r="L23" s="2"/>
      <c r="M23" s="2"/>
      <c r="N23" s="2"/>
      <c r="O23" s="2"/>
      <c r="P23" s="2"/>
      <c r="Q23" s="2"/>
      <c r="R23" s="2"/>
      <c r="S23" s="2"/>
      <c r="T23" s="2"/>
      <c r="U23" s="2"/>
      <c r="V23" s="2"/>
      <c r="W23" s="2"/>
      <c r="X23" s="2"/>
      <c r="Y23" s="2"/>
      <c r="Z23" s="2"/>
    </row>
    <row r="24" customFormat="false" ht="13.5" hidden="false" customHeight="true" outlineLevel="0" collapsed="false">
      <c r="A24" s="13"/>
      <c r="B24" s="205" t="s">
        <v>290</v>
      </c>
      <c r="C24" s="188" t="n">
        <f aca="false" t="array" ref="C24:C24">COUNT(IF(INDEX(RTO2SF_ORD,0,2)&gt;1,INDEX(RTO2SF_ORD,0,2)))</f>
        <v>0</v>
      </c>
      <c r="D24" s="205" t="s">
        <v>290</v>
      </c>
      <c r="E24" s="188" t="n">
        <f aca="false" t="array" ref="E24:E24">COUNT(IF(INDEX(RTO2CF_ORD,0,2)&gt;1,INDEX(RTO2CF_ORD,0,2)))</f>
        <v>7</v>
      </c>
      <c r="F24" s="13"/>
      <c r="G24" s="13"/>
      <c r="H24" s="13"/>
      <c r="I24" s="13"/>
      <c r="J24" s="13"/>
      <c r="K24" s="2"/>
      <c r="L24" s="2"/>
      <c r="M24" s="2"/>
      <c r="N24" s="2"/>
      <c r="O24" s="2"/>
      <c r="P24" s="2"/>
      <c r="Q24" s="2"/>
      <c r="R24" s="2"/>
      <c r="S24" s="2"/>
      <c r="T24" s="2"/>
      <c r="U24" s="2"/>
      <c r="V24" s="2"/>
      <c r="W24" s="2"/>
      <c r="X24" s="2"/>
      <c r="Y24" s="2"/>
      <c r="Z24" s="2"/>
    </row>
    <row r="25" customFormat="false" ht="13.5" hidden="false" customHeight="true" outlineLevel="0" collapsed="false">
      <c r="A25" s="13"/>
      <c r="B25" s="205" t="s">
        <v>299</v>
      </c>
      <c r="C25" s="242" t="str">
        <f aca="false" t="array" ref="C25:C25">IF(C24=0,"sd",AVERAGE(IF(INDEX(RTO2SF_ORD,0,2)&gt;1,INDEX(RTO2SF_ORD,0,2))))</f>
        <v>sd</v>
      </c>
      <c r="D25" s="205" t="s">
        <v>299</v>
      </c>
      <c r="E25" s="242" t="n">
        <f aca="false" t="array" ref="E25:E25">IF(E24=0,"sd",AVERAGE(IF(INDEX(RTO2CF_ORD,0,2)&gt;1,INDEX(RTO2CF_ORD,0,2))))</f>
        <v>1670.19465329992</v>
      </c>
      <c r="F25" s="13"/>
      <c r="G25" s="13"/>
      <c r="H25" s="13"/>
      <c r="I25" s="13"/>
      <c r="J25" s="13"/>
      <c r="K25" s="2"/>
      <c r="L25" s="2"/>
      <c r="M25" s="2"/>
      <c r="N25" s="2"/>
      <c r="O25" s="2"/>
      <c r="P25" s="2"/>
      <c r="Q25" s="2"/>
      <c r="R25" s="2"/>
      <c r="S25" s="2"/>
      <c r="T25" s="2"/>
      <c r="U25" s="2"/>
      <c r="V25" s="2"/>
      <c r="W25" s="2"/>
      <c r="X25" s="2"/>
      <c r="Y25" s="2"/>
      <c r="Z25" s="2"/>
    </row>
    <row r="26" customFormat="false" ht="13.5" hidden="false" customHeight="true" outlineLevel="0" collapsed="false">
      <c r="A26" s="13"/>
      <c r="B26" s="205" t="s">
        <v>300</v>
      </c>
      <c r="C26" s="242" t="str">
        <f aca="false" t="array" ref="C26:C26">IF(C24=0,"sd",_xlfn.STDEV.S(IF(INDEX(RTO2SF_ORD,0,2)&gt;1,INDEX(RTO2SF_ORD,0,2))))</f>
        <v>sd</v>
      </c>
      <c r="D26" s="205" t="s">
        <v>300</v>
      </c>
      <c r="E26" s="242" t="n">
        <f aca="false" t="array" ref="E26:E26">IF(E24=0,"sd",_xlfn.STDEV.S(IF(INDEX(RTO2CF_ORD,0,2)&gt;1,INDEX(RTO2CF_ORD,0,2))))</f>
        <v>727.560141515021</v>
      </c>
      <c r="F26" s="13"/>
      <c r="G26" s="13"/>
      <c r="H26" s="13"/>
      <c r="I26" s="13"/>
      <c r="J26" s="13"/>
      <c r="K26" s="2"/>
      <c r="L26" s="2"/>
      <c r="M26" s="2"/>
      <c r="N26" s="2"/>
      <c r="O26" s="2"/>
      <c r="P26" s="2"/>
      <c r="Q26" s="2"/>
      <c r="R26" s="2"/>
      <c r="S26" s="2"/>
      <c r="T26" s="2"/>
      <c r="U26" s="2"/>
      <c r="V26" s="2"/>
      <c r="W26" s="2"/>
      <c r="X26" s="2"/>
      <c r="Y26" s="2"/>
      <c r="Z26" s="2"/>
    </row>
    <row r="27" customFormat="false" ht="13.5" hidden="false" customHeight="true" outlineLevel="0" collapsed="false">
      <c r="A27" s="13"/>
      <c r="B27" s="205" t="s">
        <v>301</v>
      </c>
      <c r="C27" s="242" t="str">
        <f aca="false">IF(C24=0,"sd",C26/C25*100)</f>
        <v>sd</v>
      </c>
      <c r="D27" s="205" t="s">
        <v>301</v>
      </c>
      <c r="E27" s="242" t="n">
        <f aca="false">IF(E24=0,"sd",E26/E25*100)</f>
        <v>43.5613980728253</v>
      </c>
      <c r="F27" s="13"/>
      <c r="G27" s="13"/>
      <c r="H27" s="13"/>
      <c r="I27" s="13"/>
      <c r="J27" s="13"/>
      <c r="K27" s="2"/>
      <c r="L27" s="2"/>
      <c r="M27" s="2"/>
      <c r="N27" s="2"/>
      <c r="O27" s="2"/>
      <c r="P27" s="2"/>
      <c r="Q27" s="2"/>
      <c r="R27" s="2"/>
      <c r="S27" s="2"/>
      <c r="T27" s="2"/>
      <c r="U27" s="2"/>
      <c r="V27" s="2"/>
      <c r="W27" s="2"/>
      <c r="X27" s="2"/>
      <c r="Y27" s="2"/>
      <c r="Z27" s="2"/>
    </row>
    <row r="28" customFormat="false" ht="13.5" hidden="false" customHeight="true" outlineLevel="0" collapsed="false">
      <c r="A28" s="13"/>
      <c r="B28" s="205" t="s">
        <v>302</v>
      </c>
      <c r="C28" s="242" t="str">
        <f aca="false" t="array" ref="C28:C28">IF(C24=0,"sd",MAX(IF(INDEX(RTO2SF_ORD,0,2)&gt;1,INDEX(RTO2SF_ORD,0,2))))</f>
        <v>sd</v>
      </c>
      <c r="D28" s="205" t="s">
        <v>302</v>
      </c>
      <c r="E28" s="242" t="n">
        <f aca="false" t="array" ref="E28:E28">IF(E24=0,"sd",MAX(IF(INDEX(RTO2CF_ORD,0,2)&gt;1,INDEX(RTO2CF_ORD,0,2))))</f>
        <v>2541.11500974659</v>
      </c>
      <c r="F28" s="13"/>
      <c r="G28" s="13"/>
      <c r="H28" s="13"/>
      <c r="I28" s="13"/>
      <c r="J28" s="13"/>
      <c r="K28" s="2"/>
      <c r="L28" s="2"/>
      <c r="M28" s="2"/>
      <c r="N28" s="2"/>
      <c r="O28" s="2"/>
      <c r="P28" s="2"/>
      <c r="Q28" s="2"/>
      <c r="R28" s="2"/>
      <c r="S28" s="2"/>
      <c r="T28" s="2"/>
      <c r="U28" s="2"/>
      <c r="V28" s="2"/>
      <c r="W28" s="2"/>
      <c r="X28" s="2"/>
      <c r="Y28" s="2"/>
      <c r="Z28" s="2"/>
    </row>
    <row r="29" customFormat="false" ht="13.5" hidden="false" customHeight="true" outlineLevel="0" collapsed="false">
      <c r="A29" s="13"/>
      <c r="B29" s="205" t="s">
        <v>303</v>
      </c>
      <c r="C29" s="242" t="str">
        <f aca="false" t="array" ref="C29:C29">IF(C24=0,"sd",MIN(IF(INDEX(RTO2SF_ORD,0,2)&gt;1,INDEX(RTO2SF_ORD,0,2))))</f>
        <v>sd</v>
      </c>
      <c r="D29" s="205" t="s">
        <v>303</v>
      </c>
      <c r="E29" s="242" t="n">
        <f aca="false" t="array" ref="E29:E29">IF(E24=0,"sd",MIN(IF(INDEX(RTO2CF_ORD,0,2)&gt;1,INDEX(RTO2CF_ORD,0,2))))</f>
        <v>814.239766081871</v>
      </c>
      <c r="F29" s="13"/>
      <c r="G29" s="13"/>
      <c r="H29" s="13"/>
      <c r="I29" s="13"/>
      <c r="J29" s="13"/>
      <c r="K29" s="2"/>
      <c r="L29" s="2"/>
      <c r="M29" s="2"/>
      <c r="N29" s="2"/>
      <c r="O29" s="2"/>
      <c r="P29" s="2"/>
      <c r="Q29" s="2"/>
      <c r="R29" s="2"/>
      <c r="S29" s="2"/>
      <c r="T29" s="2"/>
      <c r="U29" s="2"/>
      <c r="V29" s="2"/>
      <c r="W29" s="2"/>
      <c r="X29" s="2"/>
      <c r="Y29" s="2"/>
      <c r="Z29" s="2"/>
    </row>
    <row r="30" customFormat="false" ht="13.5" hidden="false" customHeight="true" outlineLevel="0" collapsed="false">
      <c r="A30" s="13"/>
      <c r="B30" s="205" t="s">
        <v>304</v>
      </c>
      <c r="C30" s="242" t="str">
        <f aca="false" t="array" ref="C30:C30">IF(C24=0,"sd",QUARTILE(IF(INDEX(RTO2SF_ORD,0,2)&gt;1,INDEX(RTO2SF_ORD,0,2)),1))</f>
        <v>sd</v>
      </c>
      <c r="D30" s="205" t="s">
        <v>304</v>
      </c>
      <c r="E30" s="242" t="n">
        <f aca="false" t="array" ref="E30:E30">IF(E24=0,"sd",QUARTILE(IF(INDEX(RTO2CF_ORD,0,2)&gt;1,INDEX(RTO2CF_ORD,0,2)),1))</f>
        <v>1080.46978557505</v>
      </c>
      <c r="F30" s="13"/>
      <c r="G30" s="13"/>
      <c r="H30" s="13"/>
      <c r="I30" s="13"/>
      <c r="J30" s="13"/>
      <c r="K30" s="2"/>
      <c r="L30" s="2"/>
      <c r="M30" s="2"/>
      <c r="N30" s="2"/>
      <c r="O30" s="2"/>
      <c r="P30" s="2"/>
      <c r="Q30" s="2"/>
      <c r="R30" s="2"/>
      <c r="S30" s="2"/>
      <c r="T30" s="2"/>
      <c r="U30" s="2"/>
      <c r="V30" s="2"/>
      <c r="W30" s="2"/>
      <c r="X30" s="2"/>
      <c r="Y30" s="2"/>
      <c r="Z30" s="2"/>
    </row>
    <row r="31" customFormat="false" ht="13.5" hidden="false" customHeight="true" outlineLevel="0" collapsed="false">
      <c r="A31" s="13"/>
      <c r="B31" s="205" t="s">
        <v>305</v>
      </c>
      <c r="C31" s="242" t="str">
        <f aca="false" t="array" ref="C31:C31">IF(C24=0,"sd",IF(C24=0,"sd",MEDIAN(IF(INDEX(RTO2SF_ORD,0,2)&gt;1,INDEX(RTO2SF_ORD,0,2)))))</f>
        <v>sd</v>
      </c>
      <c r="D31" s="205" t="s">
        <v>305</v>
      </c>
      <c r="E31" s="242" t="n">
        <f aca="false" t="array" ref="E31:E31">IF(E24=0,"sd",IF(E24=0,"sd",MEDIAN(IF(INDEX(RTO2CF_ORD,0,2)&gt;1,INDEX(RTO2CF_ORD,0,2)))))</f>
        <v>1571.8089668616</v>
      </c>
      <c r="F31" s="13"/>
      <c r="G31" s="13"/>
      <c r="H31" s="13"/>
      <c r="I31" s="13"/>
      <c r="J31" s="13"/>
      <c r="K31" s="2"/>
      <c r="L31" s="2"/>
      <c r="M31" s="2"/>
      <c r="N31" s="2"/>
      <c r="O31" s="2"/>
      <c r="P31" s="2"/>
      <c r="Q31" s="2"/>
      <c r="R31" s="2"/>
      <c r="S31" s="2"/>
      <c r="T31" s="2"/>
      <c r="U31" s="2"/>
      <c r="V31" s="2"/>
      <c r="W31" s="2"/>
      <c r="X31" s="2"/>
      <c r="Y31" s="2"/>
      <c r="Z31" s="2"/>
    </row>
    <row r="32" customFormat="false" ht="13.5" hidden="false" customHeight="true" outlineLevel="0" collapsed="false">
      <c r="A32" s="13"/>
      <c r="B32" s="205" t="s">
        <v>306</v>
      </c>
      <c r="C32" s="242" t="str">
        <f aca="false" t="array" ref="C32:C32">IF(C24=0,"sd",QUARTILE(IF(INDEX(RTO2SF_ORD,0,2)&gt;1,INDEX(RTO2SF_ORD,0,2)),3))</f>
        <v>sd</v>
      </c>
      <c r="D32" s="205" t="s">
        <v>306</v>
      </c>
      <c r="E32" s="242" t="n">
        <f aca="false" t="array" ref="E32:E32">IF(E24=0,"sd",QUARTILE(IF(INDEX(RTO2CF_ORD,0,2)&gt;1,INDEX(RTO2CF_ORD,0,2)),3))</f>
        <v>2301.62962962963</v>
      </c>
      <c r="F32" s="13"/>
      <c r="G32" s="13"/>
      <c r="H32" s="13"/>
      <c r="I32" s="13"/>
      <c r="J32" s="13"/>
      <c r="K32" s="2"/>
      <c r="L32" s="2"/>
      <c r="M32" s="2"/>
      <c r="N32" s="2"/>
      <c r="O32" s="2"/>
      <c r="P32" s="2"/>
      <c r="Q32" s="2"/>
      <c r="R32" s="2"/>
      <c r="S32" s="2"/>
      <c r="T32" s="2"/>
      <c r="U32" s="2"/>
      <c r="V32" s="2"/>
      <c r="W32" s="2"/>
      <c r="X32" s="2"/>
      <c r="Y32" s="2"/>
      <c r="Z32" s="2"/>
    </row>
    <row r="33" customFormat="false" ht="13.5" hidden="false" customHeight="true" outlineLevel="0" collapsed="false">
      <c r="A33" s="13"/>
      <c r="B33" s="205" t="s">
        <v>307</v>
      </c>
      <c r="C33" s="246"/>
      <c r="D33" s="205" t="s">
        <v>307</v>
      </c>
      <c r="E33" s="247"/>
      <c r="F33" s="13"/>
      <c r="G33" s="13"/>
      <c r="H33" s="13"/>
      <c r="I33" s="13"/>
      <c r="J33" s="13"/>
      <c r="K33" s="2"/>
      <c r="L33" s="2"/>
      <c r="M33" s="2"/>
      <c r="N33" s="2"/>
      <c r="O33" s="2"/>
      <c r="P33" s="2"/>
      <c r="Q33" s="2"/>
      <c r="R33" s="2"/>
      <c r="S33" s="2"/>
      <c r="T33" s="2"/>
      <c r="U33" s="2"/>
      <c r="V33" s="2"/>
      <c r="W33" s="2"/>
      <c r="X33" s="2"/>
      <c r="Y33" s="2"/>
      <c r="Z33" s="2"/>
    </row>
    <row r="34" customFormat="false" ht="13.5" hidden="false" customHeight="true" outlineLevel="0" collapsed="false">
      <c r="A34" s="13"/>
      <c r="B34" s="205" t="str">
        <f aca="false">Fechas!$G$60</f>
        <v>Días Siembra-Espigazón</v>
      </c>
      <c r="C34" s="242" t="str">
        <f aca="false">IFERROR(AVERAGEIFS(INDEX(CV2SF,0,COLUMNS(Fechas!$C$5:G$5)),INDEX(CV2SF,0,COLUMNS(Fechas!$C$5:G$5)),"&gt;1"),"sd")</f>
        <v>sd</v>
      </c>
      <c r="D34" s="205" t="str">
        <f aca="false">Fechas!$O$60</f>
        <v>Días Siembra-Espigazón</v>
      </c>
      <c r="E34" s="242" t="n">
        <f aca="false">IFERROR(AVERAGEIFS(INDEX(CV2CF,0,COLUMNS(Fechas!$K$5:O$5)),INDEX(CV2CF,0,COLUMNS(Fechas!$K$5:O$5)),"&gt;1"),"sd")</f>
        <v>90.5714285714286</v>
      </c>
      <c r="F34" s="13"/>
      <c r="G34" s="13"/>
      <c r="H34" s="13"/>
      <c r="I34" s="13"/>
      <c r="J34" s="13"/>
      <c r="K34" s="2"/>
      <c r="L34" s="2"/>
      <c r="M34" s="2"/>
      <c r="N34" s="2"/>
      <c r="O34" s="2"/>
      <c r="P34" s="2"/>
      <c r="Q34" s="2"/>
      <c r="R34" s="2"/>
      <c r="S34" s="2"/>
      <c r="T34" s="2"/>
      <c r="U34" s="2"/>
      <c r="V34" s="2"/>
      <c r="W34" s="2"/>
      <c r="X34" s="2"/>
      <c r="Y34" s="2"/>
      <c r="Z34" s="2"/>
    </row>
    <row r="35" customFormat="false" ht="13.5" hidden="false" customHeight="true" outlineLevel="0" collapsed="false">
      <c r="A35" s="13"/>
      <c r="B35" s="205" t="str">
        <f aca="false">Fechas!$H$60</f>
        <v>Días Espigazón-Madurez</v>
      </c>
      <c r="C35" s="242" t="str">
        <f aca="false">IFERROR(AVERAGEIFS(INDEX(CV2SF,0,COLUMNS(Fechas!$C$5:H$5)),INDEX(CV2SF,0,COLUMNS(Fechas!$C$5:H$5)),"&gt;1"),"sd")</f>
        <v>sd</v>
      </c>
      <c r="D35" s="205" t="str">
        <f aca="false">Fechas!$P$60</f>
        <v>Días Espigazón-Madurez</v>
      </c>
      <c r="E35" s="242" t="n">
        <f aca="false">IFERROR(AVERAGEIFS(INDEX(CV2CF,0,COLUMNS(Fechas!$K$5:P$5)),INDEX(CV2CF,0,COLUMNS(Fechas!$K$5:P$5)),"&gt;1"),"sd")</f>
        <v>40.8571428571429</v>
      </c>
      <c r="F35" s="13"/>
      <c r="G35" s="13"/>
      <c r="H35" s="13"/>
      <c r="I35" s="13"/>
      <c r="J35" s="13"/>
      <c r="K35" s="2"/>
      <c r="L35" s="2"/>
      <c r="M35" s="2"/>
      <c r="N35" s="2"/>
      <c r="O35" s="2"/>
      <c r="P35" s="2"/>
      <c r="Q35" s="2"/>
      <c r="R35" s="2"/>
      <c r="S35" s="2"/>
      <c r="T35" s="2"/>
      <c r="U35" s="2"/>
      <c r="V35" s="2"/>
      <c r="W35" s="2"/>
      <c r="X35" s="2"/>
      <c r="Y35" s="2"/>
      <c r="Z35" s="2"/>
    </row>
    <row r="36" customFormat="false" ht="13.5" hidden="false" customHeight="true" outlineLevel="0" collapsed="false">
      <c r="A36" s="13"/>
      <c r="B36" s="205" t="str">
        <f aca="false">Fechas!$I$60</f>
        <v>Días Siembra-Madurez</v>
      </c>
      <c r="C36" s="242" t="str">
        <f aca="false">IFERROR(AVERAGEIFS(INDEX(CV2SF,0,COLUMNS(Fechas!$C$5:I$5)),INDEX(CV2SF,0,COLUMNS(Fechas!$C$5:I$5)),"&gt;1"),"sd")</f>
        <v>sd</v>
      </c>
      <c r="D36" s="205" t="str">
        <f aca="false">Fechas!$Q$60</f>
        <v>Días Siembra-Madurez</v>
      </c>
      <c r="E36" s="242" t="n">
        <f aca="false">IFERROR(AVERAGEIFS(INDEX(CV2CF,0,COLUMNS(Fechas!$K$5:Q$5)),INDEX(CV2CF,0,COLUMNS(Fechas!$K$5:Q$5)),"&gt;1"),"sd")</f>
        <v>131.428571428571</v>
      </c>
      <c r="F36" s="13"/>
      <c r="G36" s="13"/>
      <c r="H36" s="13"/>
      <c r="I36" s="13"/>
      <c r="J36" s="13"/>
      <c r="K36" s="2"/>
      <c r="L36" s="2"/>
      <c r="M36" s="2"/>
      <c r="N36" s="2"/>
      <c r="O36" s="2"/>
      <c r="P36" s="2"/>
      <c r="Q36" s="2"/>
      <c r="R36" s="2"/>
      <c r="S36" s="2"/>
      <c r="T36" s="2"/>
      <c r="U36" s="2"/>
      <c r="V36" s="2"/>
      <c r="W36" s="2"/>
      <c r="X36" s="2"/>
      <c r="Y36" s="2"/>
      <c r="Z36" s="2"/>
    </row>
    <row r="37" customFormat="false" ht="13.5" hidden="false" customHeight="true" outlineLevel="0" collapsed="false">
      <c r="A37" s="13"/>
      <c r="B37" s="205" t="s">
        <v>276</v>
      </c>
      <c r="C37" s="243" t="str">
        <f aca="false">'ANVA-MDS'!H69</f>
        <v>ns</v>
      </c>
      <c r="D37" s="205" t="s">
        <v>276</v>
      </c>
      <c r="E37" s="243" t="str">
        <f aca="false">'ANVA-MDS'!BT69</f>
        <v>***</v>
      </c>
      <c r="F37" s="13"/>
      <c r="G37" s="13"/>
      <c r="H37" s="13"/>
      <c r="I37" s="13"/>
      <c r="J37" s="13"/>
      <c r="K37" s="2"/>
      <c r="L37" s="2"/>
      <c r="M37" s="2"/>
      <c r="N37" s="2"/>
      <c r="O37" s="2"/>
      <c r="P37" s="2"/>
      <c r="Q37" s="2"/>
      <c r="R37" s="2"/>
      <c r="S37" s="2"/>
      <c r="T37" s="2"/>
      <c r="U37" s="2"/>
      <c r="V37" s="2"/>
      <c r="W37" s="2"/>
      <c r="X37" s="2"/>
      <c r="Y37" s="2"/>
      <c r="Z37" s="2"/>
    </row>
    <row r="38" customFormat="false" ht="13.5" hidden="false" customHeight="true" outlineLevel="0" collapsed="false">
      <c r="A38" s="13"/>
      <c r="B38" s="205" t="s">
        <v>277</v>
      </c>
      <c r="C38" s="210" t="str">
        <f aca="false">'ANVA-MDS'!B76</f>
        <v>sd</v>
      </c>
      <c r="D38" s="205" t="s">
        <v>277</v>
      </c>
      <c r="E38" s="210" t="n">
        <f aca="false">'ANVA-MDS'!BN76</f>
        <v>0.161980995868864</v>
      </c>
      <c r="F38" s="13"/>
      <c r="G38" s="13"/>
      <c r="H38" s="13"/>
      <c r="I38" s="13"/>
      <c r="J38" s="13"/>
      <c r="K38" s="2"/>
      <c r="L38" s="2"/>
      <c r="M38" s="2"/>
      <c r="N38" s="2"/>
      <c r="O38" s="2"/>
      <c r="P38" s="2"/>
      <c r="Q38" s="2"/>
      <c r="R38" s="2"/>
      <c r="S38" s="2"/>
      <c r="T38" s="2"/>
      <c r="U38" s="2"/>
      <c r="V38" s="2"/>
      <c r="W38" s="2"/>
      <c r="X38" s="2"/>
      <c r="Y38" s="2"/>
      <c r="Z38" s="2"/>
    </row>
    <row r="39" customFormat="false" ht="13.5" hidden="false" customHeight="true" outlineLevel="0" collapsed="false">
      <c r="A39" s="13"/>
      <c r="B39" s="162"/>
      <c r="C39" s="237"/>
      <c r="D39" s="162"/>
      <c r="E39" s="239"/>
      <c r="F39" s="13"/>
      <c r="G39" s="13"/>
      <c r="H39" s="13"/>
      <c r="I39" s="13"/>
      <c r="J39" s="13"/>
      <c r="K39" s="2"/>
      <c r="L39" s="2"/>
      <c r="M39" s="2"/>
      <c r="N39" s="2"/>
      <c r="O39" s="2"/>
      <c r="P39" s="2"/>
      <c r="Q39" s="2"/>
      <c r="R39" s="2"/>
      <c r="S39" s="2"/>
      <c r="T39" s="2"/>
      <c r="U39" s="2"/>
      <c r="V39" s="2"/>
      <c r="W39" s="2"/>
      <c r="X39" s="2"/>
      <c r="Y39" s="2"/>
      <c r="Z39" s="2"/>
    </row>
    <row r="40" customFormat="false" ht="13.5" hidden="false" customHeight="true" outlineLevel="0" collapsed="false">
      <c r="A40" s="13"/>
      <c r="B40" s="220" t="str">
        <f aca="false">Fechas!$C$114</f>
        <v>3º ÉPOCA: CICLOS CORTOS E INTERMEDIOS SIN FUNG.</v>
      </c>
      <c r="C40" s="221"/>
      <c r="D40" s="222" t="str">
        <f aca="false">Fechas!$K$114</f>
        <v>3º ÉPOCA: CICLOS CORTOS E INTERMEDIOS CON FUNG.</v>
      </c>
      <c r="E40" s="223"/>
      <c r="F40" s="13"/>
      <c r="G40" s="13"/>
      <c r="H40" s="13"/>
      <c r="I40" s="13"/>
      <c r="J40" s="13"/>
      <c r="K40" s="2"/>
      <c r="L40" s="2"/>
      <c r="M40" s="2"/>
      <c r="N40" s="2"/>
      <c r="O40" s="2"/>
      <c r="P40" s="2"/>
      <c r="Q40" s="2"/>
      <c r="R40" s="2"/>
      <c r="S40" s="2"/>
      <c r="T40" s="2"/>
      <c r="U40" s="2"/>
      <c r="V40" s="2"/>
      <c r="W40" s="2"/>
      <c r="X40" s="2"/>
      <c r="Y40" s="2"/>
      <c r="Z40" s="2"/>
    </row>
    <row r="41" customFormat="false" ht="13.5" hidden="false" customHeight="true" outlineLevel="0" collapsed="false">
      <c r="A41" s="13"/>
      <c r="B41" s="174" t="s">
        <v>270</v>
      </c>
      <c r="C41" s="160"/>
      <c r="D41" s="175" t="s">
        <v>270</v>
      </c>
      <c r="E41" s="176"/>
      <c r="F41" s="13"/>
      <c r="G41" s="13"/>
      <c r="H41" s="13"/>
      <c r="I41" s="13"/>
      <c r="J41" s="13"/>
      <c r="K41" s="2"/>
      <c r="L41" s="2"/>
      <c r="M41" s="2"/>
      <c r="N41" s="2"/>
      <c r="O41" s="2"/>
      <c r="P41" s="2"/>
      <c r="Q41" s="2"/>
      <c r="R41" s="2"/>
      <c r="S41" s="2"/>
      <c r="T41" s="2"/>
      <c r="U41" s="2"/>
      <c r="V41" s="2"/>
      <c r="W41" s="2"/>
      <c r="X41" s="2"/>
      <c r="Y41" s="2"/>
      <c r="Z41" s="2"/>
    </row>
    <row r="42" customFormat="false" ht="13.5" hidden="false" customHeight="true" outlineLevel="0" collapsed="false">
      <c r="A42" s="13"/>
      <c r="B42" s="205" t="s">
        <v>290</v>
      </c>
      <c r="C42" s="188" t="n">
        <f aca="false" t="array" ref="C42:C42">COUNT(IF(INDEX(RTO3SF_ORD,0,2)&gt;1,INDEX(RTO3SF_ORD,0,2)))</f>
        <v>0</v>
      </c>
      <c r="D42" s="205" t="s">
        <v>290</v>
      </c>
      <c r="E42" s="188" t="n">
        <f aca="false" t="array" ref="E42:E42">COUNT(IF(INDEX(RTO3CF_ORD,0,2)&gt;1,INDEX(RTO3CF_ORD,0,2)))</f>
        <v>12</v>
      </c>
      <c r="F42" s="160"/>
      <c r="G42" s="160"/>
      <c r="H42" s="160"/>
      <c r="I42" s="160"/>
      <c r="J42" s="160"/>
      <c r="K42" s="2"/>
      <c r="L42" s="2"/>
      <c r="M42" s="2"/>
      <c r="N42" s="2"/>
      <c r="O42" s="2"/>
      <c r="P42" s="2"/>
      <c r="Q42" s="2"/>
      <c r="R42" s="2"/>
      <c r="S42" s="2"/>
      <c r="T42" s="2"/>
      <c r="U42" s="2"/>
      <c r="V42" s="2"/>
      <c r="W42" s="2"/>
      <c r="X42" s="2"/>
      <c r="Y42" s="2"/>
      <c r="Z42" s="2"/>
    </row>
    <row r="43" customFormat="false" ht="13.5" hidden="false" customHeight="true" outlineLevel="0" collapsed="false">
      <c r="A43" s="13"/>
      <c r="B43" s="205" t="s">
        <v>299</v>
      </c>
      <c r="C43" s="242" t="str">
        <f aca="false" t="array" ref="C43:C43">IF(C42=0,"sd",AVERAGE(IF(INDEX(RTO3SF_ORD,0,2)&gt;1,INDEX(RTO3SF_ORD,0,2))))</f>
        <v>sd</v>
      </c>
      <c r="D43" s="205" t="s">
        <v>299</v>
      </c>
      <c r="E43" s="242" t="n">
        <f aca="false" t="array" ref="E43:E43">IF(E42=0,"sd",AVERAGE(IF(INDEX(RTO3CF_ORD,0,2)&gt;1,INDEX(RTO3CF_ORD,0,2))))</f>
        <v>2251.52566601689</v>
      </c>
      <c r="F43" s="160"/>
      <c r="G43" s="160"/>
      <c r="H43" s="160"/>
      <c r="I43" s="160"/>
      <c r="J43" s="160"/>
      <c r="K43" s="2"/>
      <c r="L43" s="2"/>
      <c r="M43" s="2"/>
      <c r="N43" s="2"/>
      <c r="O43" s="2"/>
      <c r="P43" s="2"/>
      <c r="Q43" s="2"/>
      <c r="R43" s="2"/>
      <c r="S43" s="2"/>
      <c r="T43" s="2"/>
      <c r="U43" s="2"/>
      <c r="V43" s="2"/>
      <c r="W43" s="2"/>
      <c r="X43" s="2"/>
      <c r="Y43" s="2"/>
      <c r="Z43" s="2"/>
    </row>
    <row r="44" customFormat="false" ht="13.5" hidden="false" customHeight="true" outlineLevel="0" collapsed="false">
      <c r="A44" s="13"/>
      <c r="B44" s="205" t="s">
        <v>300</v>
      </c>
      <c r="C44" s="242" t="str">
        <f aca="false" t="array" ref="C44:C44">IF(C42=0,"sd",_xlfn.STDEV.S(IF(INDEX(RTO3SF_ORD,0,2)&gt;1,INDEX(RTO3SF_ORD,0,2))))</f>
        <v>sd</v>
      </c>
      <c r="D44" s="205" t="s">
        <v>300</v>
      </c>
      <c r="E44" s="242" t="n">
        <f aca="false" t="array" ref="E44:E44">IF(E42=0,"sd",_xlfn.STDEV.S(IF(INDEX(RTO3CF_ORD,0,2)&gt;1,INDEX(RTO3CF_ORD,0,2))))</f>
        <v>734.525284515184</v>
      </c>
      <c r="F44" s="160"/>
      <c r="G44" s="160"/>
      <c r="H44" s="160"/>
      <c r="I44" s="160"/>
      <c r="J44" s="160"/>
      <c r="K44" s="2"/>
      <c r="L44" s="2"/>
      <c r="M44" s="2"/>
      <c r="N44" s="2"/>
      <c r="O44" s="2"/>
      <c r="P44" s="2"/>
      <c r="Q44" s="2"/>
      <c r="R44" s="2"/>
      <c r="S44" s="2"/>
      <c r="T44" s="2"/>
      <c r="U44" s="2"/>
      <c r="V44" s="2"/>
      <c r="W44" s="2"/>
      <c r="X44" s="2"/>
      <c r="Y44" s="2"/>
      <c r="Z44" s="2"/>
    </row>
    <row r="45" customFormat="false" ht="13.5" hidden="false" customHeight="true" outlineLevel="0" collapsed="false">
      <c r="A45" s="13"/>
      <c r="B45" s="205" t="s">
        <v>301</v>
      </c>
      <c r="C45" s="242" t="str">
        <f aca="false">IF(C42=0,"sd",C44/C43*100)</f>
        <v>sd</v>
      </c>
      <c r="D45" s="205" t="s">
        <v>301</v>
      </c>
      <c r="E45" s="242" t="n">
        <f aca="false">IF(E42=0,"sd",E44/E43*100)</f>
        <v>32.6234470964131</v>
      </c>
      <c r="F45" s="160"/>
      <c r="G45" s="160"/>
      <c r="H45" s="160"/>
      <c r="I45" s="160"/>
      <c r="J45" s="160"/>
      <c r="K45" s="2"/>
      <c r="L45" s="2"/>
      <c r="M45" s="2"/>
      <c r="N45" s="2"/>
      <c r="O45" s="2"/>
      <c r="P45" s="2"/>
      <c r="Q45" s="2"/>
      <c r="R45" s="2"/>
      <c r="S45" s="2"/>
      <c r="T45" s="2"/>
      <c r="U45" s="2"/>
      <c r="V45" s="2"/>
      <c r="W45" s="2"/>
      <c r="X45" s="2"/>
      <c r="Y45" s="2"/>
      <c r="Z45" s="2"/>
    </row>
    <row r="46" customFormat="false" ht="13.5" hidden="false" customHeight="true" outlineLevel="0" collapsed="false">
      <c r="A46" s="13"/>
      <c r="B46" s="205" t="s">
        <v>302</v>
      </c>
      <c r="C46" s="242" t="str">
        <f aca="false" t="array" ref="C46:C46">IF(C42=0,"sd",MAX(IF(INDEX(RTO3SF_ORD,0,2)&gt;1,INDEX(RTO3SF_ORD,0,2))))</f>
        <v>sd</v>
      </c>
      <c r="D46" s="205" t="s">
        <v>302</v>
      </c>
      <c r="E46" s="242" t="n">
        <f aca="false" t="array" ref="E46:E46">IF(E42=0,"sd",MAX(IF(INDEX(RTO3CF_ORD,0,2)&gt;1,INDEX(RTO3CF_ORD,0,2))))</f>
        <v>3144.07407407407</v>
      </c>
      <c r="F46" s="160"/>
      <c r="G46" s="160"/>
      <c r="H46" s="160"/>
      <c r="I46" s="160"/>
      <c r="J46" s="160"/>
      <c r="K46" s="2"/>
      <c r="L46" s="2"/>
      <c r="M46" s="2"/>
      <c r="N46" s="2"/>
      <c r="O46" s="2"/>
      <c r="P46" s="2"/>
      <c r="Q46" s="2"/>
      <c r="R46" s="2"/>
      <c r="S46" s="2"/>
      <c r="T46" s="2"/>
      <c r="U46" s="2"/>
      <c r="V46" s="2"/>
      <c r="W46" s="2"/>
      <c r="X46" s="2"/>
      <c r="Y46" s="2"/>
      <c r="Z46" s="2"/>
    </row>
    <row r="47" customFormat="false" ht="13.5" hidden="false" customHeight="true" outlineLevel="0" collapsed="false">
      <c r="A47" s="13"/>
      <c r="B47" s="205" t="s">
        <v>303</v>
      </c>
      <c r="C47" s="242" t="str">
        <f aca="false" t="array" ref="C47:C47">IF(C42=0,"sd",MIN(IF(INDEX(RTO3SF_ORD,0,2)&gt;1,INDEX(RTO3SF_ORD,0,2))))</f>
        <v>sd</v>
      </c>
      <c r="D47" s="205" t="s">
        <v>303</v>
      </c>
      <c r="E47" s="242" t="n">
        <f aca="false" t="array" ref="E47:E47">IF(E42=0,"sd",MIN(IF(INDEX(RTO3CF_ORD,0,2)&gt;1,INDEX(RTO3CF_ORD,0,2))))</f>
        <v>923.140350877193</v>
      </c>
      <c r="F47" s="160"/>
      <c r="G47" s="160"/>
      <c r="H47" s="160"/>
      <c r="I47" s="160"/>
      <c r="J47" s="160"/>
      <c r="K47" s="2"/>
      <c r="L47" s="2"/>
      <c r="M47" s="2"/>
      <c r="N47" s="2"/>
      <c r="O47" s="2"/>
      <c r="P47" s="2"/>
      <c r="Q47" s="2"/>
      <c r="R47" s="2"/>
      <c r="S47" s="2"/>
      <c r="T47" s="2"/>
      <c r="U47" s="2"/>
      <c r="V47" s="2"/>
      <c r="W47" s="2"/>
      <c r="X47" s="2"/>
      <c r="Y47" s="2"/>
      <c r="Z47" s="2"/>
    </row>
    <row r="48" customFormat="false" ht="13.5" hidden="false" customHeight="true" outlineLevel="0" collapsed="false">
      <c r="A48" s="13"/>
      <c r="B48" s="205" t="s">
        <v>304</v>
      </c>
      <c r="C48" s="242" t="str">
        <f aca="false" t="array" ref="C48:C48">IF(C42=0,"sd",QUARTILE(IF(INDEX(RTO3SF_ORD,0,2)&gt;1,INDEX(RTO3SF_ORD,0,2)),1))</f>
        <v>sd</v>
      </c>
      <c r="D48" s="205" t="s">
        <v>304</v>
      </c>
      <c r="E48" s="242" t="n">
        <f aca="false" t="array" ref="E48:E48">IF(E42=0,"sd",QUARTILE(IF(INDEX(RTO3CF_ORD,0,2)&gt;1,INDEX(RTO3CF_ORD,0,2)),1))</f>
        <v>1738.7992202729</v>
      </c>
      <c r="F48" s="160"/>
      <c r="G48" s="160"/>
      <c r="H48" s="160"/>
      <c r="I48" s="160"/>
      <c r="J48" s="160"/>
      <c r="K48" s="2"/>
      <c r="L48" s="2"/>
      <c r="M48" s="2"/>
      <c r="N48" s="2"/>
      <c r="O48" s="2"/>
      <c r="P48" s="2"/>
      <c r="Q48" s="2"/>
      <c r="R48" s="2"/>
      <c r="S48" s="2"/>
      <c r="T48" s="2"/>
      <c r="U48" s="2"/>
      <c r="V48" s="2"/>
      <c r="W48" s="2"/>
      <c r="X48" s="2"/>
      <c r="Y48" s="2"/>
      <c r="Z48" s="2"/>
    </row>
    <row r="49" customFormat="false" ht="13.5" hidden="false" customHeight="true" outlineLevel="0" collapsed="false">
      <c r="A49" s="13"/>
      <c r="B49" s="205" t="s">
        <v>305</v>
      </c>
      <c r="C49" s="242" t="str">
        <f aca="false" t="array" ref="C49:C49">IF(C42=0,"sd",IF(C42=0,"sd",MEDIAN(IF(INDEX(RTO3SF_ORD,0,2)&gt;1,INDEX(RTO3SF_ORD,0,2)))))</f>
        <v>sd</v>
      </c>
      <c r="D49" s="205" t="s">
        <v>305</v>
      </c>
      <c r="E49" s="242" t="n">
        <f aca="false" t="array" ref="E49:E49">IF(E42=0,"sd",IF(E42=0,"sd",MEDIAN(IF(INDEX(RTO3CF_ORD,0,2)&gt;1,INDEX(RTO3CF_ORD,0,2)))))</f>
        <v>2346.26900584795</v>
      </c>
      <c r="F49" s="160"/>
      <c r="G49" s="160"/>
      <c r="H49" s="160"/>
      <c r="I49" s="160"/>
      <c r="J49" s="160"/>
      <c r="K49" s="2"/>
      <c r="L49" s="2"/>
      <c r="M49" s="2"/>
      <c r="N49" s="2"/>
      <c r="O49" s="2"/>
      <c r="P49" s="2"/>
      <c r="Q49" s="2"/>
      <c r="R49" s="2"/>
      <c r="S49" s="2"/>
      <c r="T49" s="2"/>
      <c r="U49" s="2"/>
      <c r="V49" s="2"/>
      <c r="W49" s="2"/>
      <c r="X49" s="2"/>
      <c r="Y49" s="2"/>
      <c r="Z49" s="2"/>
    </row>
    <row r="50" customFormat="false" ht="13.5" hidden="false" customHeight="true" outlineLevel="0" collapsed="false">
      <c r="A50" s="13"/>
      <c r="B50" s="205" t="s">
        <v>306</v>
      </c>
      <c r="C50" s="242" t="str">
        <f aca="false" t="array" ref="C50:C50">IF(C42=0,"sd",QUARTILE(IF(INDEX(RTO3SF_ORD,0,2)&gt;1,INDEX(RTO3SF_ORD,0,2)),3))</f>
        <v>sd</v>
      </c>
      <c r="D50" s="205" t="s">
        <v>306</v>
      </c>
      <c r="E50" s="242" t="n">
        <f aca="false" t="array" ref="E50:E50">IF(E42=0,"sd",QUARTILE(IF(INDEX(RTO3CF_ORD,0,2)&gt;1,INDEX(RTO3CF_ORD,0,2)),3))</f>
        <v>2814.80019493177</v>
      </c>
      <c r="F50" s="160"/>
      <c r="G50" s="160"/>
      <c r="H50" s="160"/>
      <c r="I50" s="160"/>
      <c r="J50" s="160"/>
      <c r="K50" s="2"/>
      <c r="L50" s="2"/>
      <c r="M50" s="2"/>
      <c r="N50" s="2"/>
      <c r="O50" s="2"/>
      <c r="P50" s="2"/>
      <c r="Q50" s="2"/>
      <c r="R50" s="2"/>
      <c r="S50" s="2"/>
      <c r="T50" s="2"/>
      <c r="U50" s="2"/>
      <c r="V50" s="2"/>
      <c r="W50" s="2"/>
      <c r="X50" s="2"/>
      <c r="Y50" s="2"/>
      <c r="Z50" s="2"/>
    </row>
    <row r="51" customFormat="false" ht="13.5" hidden="false" customHeight="true" outlineLevel="0" collapsed="false">
      <c r="A51" s="13"/>
      <c r="B51" s="205" t="s">
        <v>307</v>
      </c>
      <c r="C51" s="246"/>
      <c r="D51" s="205" t="s">
        <v>307</v>
      </c>
      <c r="E51" s="247"/>
      <c r="F51" s="160"/>
      <c r="G51" s="160"/>
      <c r="H51" s="160"/>
      <c r="I51" s="160"/>
      <c r="J51" s="160"/>
      <c r="K51" s="2"/>
      <c r="L51" s="2"/>
      <c r="M51" s="2"/>
      <c r="N51" s="2"/>
      <c r="O51" s="2"/>
      <c r="P51" s="2"/>
      <c r="Q51" s="2"/>
      <c r="R51" s="2"/>
      <c r="S51" s="2"/>
      <c r="T51" s="2"/>
      <c r="U51" s="2"/>
      <c r="V51" s="2"/>
      <c r="W51" s="2"/>
      <c r="X51" s="2"/>
      <c r="Y51" s="2"/>
      <c r="Z51" s="2"/>
    </row>
    <row r="52" customFormat="false" ht="13.5" hidden="false" customHeight="true" outlineLevel="0" collapsed="false">
      <c r="A52" s="13"/>
      <c r="B52" s="205" t="str">
        <f aca="false">Fechas!$G$115</f>
        <v>Días Siembra-Espigazón</v>
      </c>
      <c r="C52" s="242" t="str">
        <f aca="false">IFERROR(AVERAGEIFS(INDEX(CV3SF,0,COLUMNS(Fechas!$C$5:G$5)),INDEX(CV3SF,0,COLUMNS(Fechas!$C$5:G$5)),"&gt;1"),"sd")</f>
        <v>sd</v>
      </c>
      <c r="D52" s="205" t="str">
        <f aca="false">Fechas!$O$115</f>
        <v>Días Siembra-Espigazón</v>
      </c>
      <c r="E52" s="242" t="n">
        <f aca="false">IFERROR(AVERAGEIFS(INDEX(CV3CF,0,COLUMNS(Fechas!$K$5:O$5)),INDEX(CV3CF,0,COLUMNS(Fechas!$K$5:O$5)),"&gt;1"),"sd")</f>
        <v>86.8333333333333</v>
      </c>
      <c r="F52" s="160"/>
      <c r="G52" s="160"/>
      <c r="H52" s="160"/>
      <c r="I52" s="160"/>
      <c r="J52" s="160"/>
      <c r="K52" s="2"/>
      <c r="L52" s="2"/>
      <c r="M52" s="2"/>
      <c r="N52" s="2"/>
      <c r="O52" s="2"/>
      <c r="P52" s="2"/>
      <c r="Q52" s="2"/>
      <c r="R52" s="2"/>
      <c r="S52" s="2"/>
      <c r="T52" s="2"/>
      <c r="U52" s="2"/>
      <c r="V52" s="2"/>
      <c r="W52" s="2"/>
      <c r="X52" s="2"/>
      <c r="Y52" s="2"/>
      <c r="Z52" s="2"/>
    </row>
    <row r="53" customFormat="false" ht="13.5" hidden="false" customHeight="true" outlineLevel="0" collapsed="false">
      <c r="A53" s="13"/>
      <c r="B53" s="205" t="str">
        <f aca="false">Fechas!$H$115</f>
        <v>Días Espigazón-Madurez</v>
      </c>
      <c r="C53" s="242" t="str">
        <f aca="false">IFERROR(AVERAGEIFS(INDEX(CV3SF,0,COLUMNS(Fechas!$C$5:H$5)),INDEX(CV3SF,0,COLUMNS(Fechas!$C$5:H$5)),"&gt;1"),"sd")</f>
        <v>sd</v>
      </c>
      <c r="D53" s="205" t="str">
        <f aca="false">Fechas!$P$115</f>
        <v>Días Espigazón-Madurez</v>
      </c>
      <c r="E53" s="242" t="n">
        <f aca="false">IFERROR(AVERAGEIFS(INDEX(CV3CF,0,COLUMNS(Fechas!$K$5:P$5)),INDEX(CV3CF,0,COLUMNS(Fechas!$K$5:P$5)),"&gt;1"),"sd")</f>
        <v>44</v>
      </c>
      <c r="F53" s="160"/>
      <c r="G53" s="160"/>
      <c r="H53" s="160"/>
      <c r="I53" s="160"/>
      <c r="J53" s="160"/>
      <c r="K53" s="2"/>
      <c r="L53" s="2"/>
      <c r="M53" s="2"/>
      <c r="N53" s="2"/>
      <c r="O53" s="2"/>
      <c r="P53" s="2"/>
      <c r="Q53" s="2"/>
      <c r="R53" s="2"/>
      <c r="S53" s="2"/>
      <c r="T53" s="2"/>
      <c r="U53" s="2"/>
      <c r="V53" s="2"/>
      <c r="W53" s="2"/>
      <c r="X53" s="2"/>
      <c r="Y53" s="2"/>
      <c r="Z53" s="2"/>
    </row>
    <row r="54" customFormat="false" ht="13.5" hidden="false" customHeight="true" outlineLevel="0" collapsed="false">
      <c r="A54" s="13"/>
      <c r="B54" s="205" t="str">
        <f aca="false">Fechas!$I$115</f>
        <v>Días Siembra-Madurez</v>
      </c>
      <c r="C54" s="242" t="str">
        <f aca="false">IFERROR(AVERAGEIFS(INDEX(CV3SF,0,COLUMNS(Fechas!$C$5:I$5)),INDEX(CV3SF,0,COLUMNS(Fechas!$C$5:I$5)),"&gt;1"),"sd")</f>
        <v>sd</v>
      </c>
      <c r="D54" s="205" t="str">
        <f aca="false">Fechas!$Q$115</f>
        <v>Días Siembra-Madurez</v>
      </c>
      <c r="E54" s="242" t="n">
        <f aca="false">IFERROR(AVERAGEIFS(INDEX(CV3CF,0,COLUMNS(Fechas!$K$5:Q$5)),INDEX(CV3CF,0,COLUMNS(Fechas!$K$5:Q$5)),"&gt;1"),"sd")</f>
        <v>130.833333333333</v>
      </c>
      <c r="F54" s="160"/>
      <c r="G54" s="160"/>
      <c r="H54" s="160"/>
      <c r="I54" s="160"/>
      <c r="J54" s="160"/>
      <c r="K54" s="2"/>
      <c r="L54" s="2"/>
      <c r="M54" s="2"/>
      <c r="N54" s="2"/>
      <c r="O54" s="2"/>
      <c r="P54" s="2"/>
      <c r="Q54" s="2"/>
      <c r="R54" s="2"/>
      <c r="S54" s="2"/>
      <c r="T54" s="2"/>
      <c r="U54" s="2"/>
      <c r="V54" s="2"/>
      <c r="W54" s="2"/>
      <c r="X54" s="2"/>
      <c r="Y54" s="2"/>
      <c r="Z54" s="2"/>
    </row>
    <row r="55" customFormat="false" ht="13.5" hidden="false" customHeight="true" outlineLevel="0" collapsed="false">
      <c r="A55" s="13"/>
      <c r="B55" s="205" t="s">
        <v>276</v>
      </c>
      <c r="C55" s="243" t="str">
        <f aca="false">'ANVA-MDS'!H124</f>
        <v>ns</v>
      </c>
      <c r="D55" s="205" t="s">
        <v>276</v>
      </c>
      <c r="E55" s="243" t="str">
        <f aca="false">'ANVA-MDS'!BT124</f>
        <v>***</v>
      </c>
      <c r="F55" s="160"/>
      <c r="G55" s="160"/>
      <c r="H55" s="160"/>
      <c r="I55" s="160"/>
      <c r="J55" s="160"/>
      <c r="K55" s="2"/>
      <c r="L55" s="2"/>
      <c r="M55" s="2"/>
      <c r="N55" s="2"/>
      <c r="O55" s="2"/>
      <c r="P55" s="2"/>
      <c r="Q55" s="2"/>
      <c r="R55" s="2"/>
      <c r="S55" s="2"/>
      <c r="T55" s="2"/>
      <c r="U55" s="2"/>
      <c r="V55" s="2"/>
      <c r="W55" s="2"/>
      <c r="X55" s="2"/>
      <c r="Y55" s="2"/>
      <c r="Z55" s="2"/>
    </row>
    <row r="56" customFormat="false" ht="13.5" hidden="false" customHeight="true" outlineLevel="0" collapsed="false">
      <c r="A56" s="13"/>
      <c r="B56" s="205" t="s">
        <v>277</v>
      </c>
      <c r="C56" s="210" t="str">
        <f aca="false">'ANVA-MDS'!B131</f>
        <v>sd</v>
      </c>
      <c r="D56" s="205" t="s">
        <v>277</v>
      </c>
      <c r="E56" s="210" t="n">
        <f aca="false">'ANVA-MDS'!BN131</f>
        <v>0.171997278482553</v>
      </c>
      <c r="F56" s="160"/>
      <c r="G56" s="160"/>
      <c r="H56" s="160"/>
      <c r="I56" s="160"/>
      <c r="J56" s="160"/>
      <c r="K56" s="2"/>
      <c r="L56" s="2"/>
      <c r="M56" s="2"/>
      <c r="N56" s="2"/>
      <c r="O56" s="2"/>
      <c r="P56" s="2"/>
      <c r="Q56" s="2"/>
      <c r="R56" s="2"/>
      <c r="S56" s="2"/>
      <c r="T56" s="2"/>
      <c r="U56" s="2"/>
      <c r="V56" s="2"/>
      <c r="W56" s="2"/>
      <c r="X56" s="2"/>
      <c r="Y56" s="2"/>
      <c r="Z56" s="2"/>
    </row>
    <row r="57" customFormat="false" ht="13.5" hidden="false" customHeight="true" outlineLevel="0" collapsed="false">
      <c r="A57" s="13"/>
      <c r="B57" s="162"/>
      <c r="C57" s="237"/>
      <c r="D57" s="162"/>
      <c r="E57" s="237"/>
      <c r="F57" s="160"/>
      <c r="G57" s="160"/>
      <c r="H57" s="160"/>
      <c r="I57" s="160"/>
      <c r="J57" s="160"/>
      <c r="K57" s="2"/>
      <c r="L57" s="2"/>
      <c r="M57" s="2"/>
      <c r="N57" s="2"/>
      <c r="O57" s="2"/>
      <c r="P57" s="2"/>
      <c r="Q57" s="2"/>
      <c r="R57" s="2"/>
      <c r="S57" s="2"/>
      <c r="T57" s="2"/>
      <c r="U57" s="2"/>
      <c r="V57" s="2"/>
      <c r="W57" s="2"/>
      <c r="X57" s="2"/>
      <c r="Y57" s="2"/>
      <c r="Z57" s="2"/>
    </row>
    <row r="58" customFormat="false" ht="13.5" hidden="false" customHeight="true" outlineLevel="0" collapsed="false">
      <c r="A58" s="13"/>
      <c r="B58" s="225" t="str">
        <f aca="false">Fechas!$C$169</f>
        <v>4º ÉPOCA: CICLOS CORTOS SIN FUNGICIDA</v>
      </c>
      <c r="C58" s="226"/>
      <c r="D58" s="227" t="str">
        <f aca="false">Fechas!$K$169</f>
        <v>4º ÉPOCA: CICLOS CORTOS CON FUNGICIDA</v>
      </c>
      <c r="E58" s="228"/>
      <c r="F58" s="160"/>
      <c r="G58" s="160"/>
      <c r="H58" s="160"/>
      <c r="I58" s="160"/>
      <c r="J58" s="160"/>
      <c r="K58" s="2"/>
      <c r="L58" s="2"/>
      <c r="M58" s="2"/>
      <c r="N58" s="2"/>
      <c r="O58" s="2"/>
      <c r="P58" s="2"/>
      <c r="Q58" s="2"/>
      <c r="R58" s="2"/>
      <c r="S58" s="2"/>
      <c r="T58" s="2"/>
      <c r="U58" s="2"/>
      <c r="V58" s="2"/>
      <c r="W58" s="2"/>
      <c r="X58" s="2"/>
      <c r="Y58" s="2"/>
      <c r="Z58" s="2"/>
    </row>
    <row r="59" customFormat="false" ht="13.5" hidden="false" customHeight="true" outlineLevel="0" collapsed="false">
      <c r="A59" s="13"/>
      <c r="B59" s="174" t="s">
        <v>270</v>
      </c>
      <c r="C59" s="160"/>
      <c r="D59" s="175" t="s">
        <v>270</v>
      </c>
      <c r="E59" s="176"/>
      <c r="F59" s="160"/>
      <c r="G59" s="160"/>
      <c r="H59" s="160"/>
      <c r="I59" s="160"/>
      <c r="J59" s="160"/>
      <c r="K59" s="2"/>
      <c r="L59" s="2"/>
      <c r="M59" s="2"/>
      <c r="N59" s="2"/>
      <c r="O59" s="2"/>
      <c r="P59" s="2"/>
      <c r="Q59" s="2"/>
      <c r="R59" s="2"/>
      <c r="S59" s="2"/>
      <c r="T59" s="2"/>
      <c r="U59" s="2"/>
      <c r="V59" s="2"/>
      <c r="W59" s="2"/>
      <c r="X59" s="2"/>
      <c r="Y59" s="2"/>
      <c r="Z59" s="2"/>
    </row>
    <row r="60" customFormat="false" ht="13.5" hidden="false" customHeight="true" outlineLevel="0" collapsed="false">
      <c r="A60" s="13"/>
      <c r="B60" s="205" t="s">
        <v>290</v>
      </c>
      <c r="C60" s="188" t="n">
        <f aca="false" t="array" ref="C60:C60">COUNT(IF(INDEX(RTO4SF_ORD,0,2)&gt;1,INDEX(RTO4SF_ORD,0,2)))</f>
        <v>0</v>
      </c>
      <c r="D60" s="205" t="s">
        <v>290</v>
      </c>
      <c r="E60" s="188" t="n">
        <f aca="false" t="array" ref="E60:E60">COUNT(IF(INDEX(RTO4CF_ORD,0,2)&gt;1,INDEX(RTO4CF_ORD,0,2)))</f>
        <v>31</v>
      </c>
      <c r="F60" s="160"/>
      <c r="G60" s="160"/>
      <c r="H60" s="160"/>
      <c r="I60" s="160"/>
      <c r="J60" s="160"/>
      <c r="K60" s="2"/>
      <c r="L60" s="2"/>
      <c r="M60" s="2"/>
      <c r="N60" s="2"/>
      <c r="O60" s="2"/>
      <c r="P60" s="2"/>
      <c r="Q60" s="2"/>
      <c r="R60" s="2"/>
      <c r="S60" s="2"/>
      <c r="T60" s="2"/>
      <c r="U60" s="2"/>
      <c r="V60" s="2"/>
      <c r="W60" s="2"/>
      <c r="X60" s="2"/>
      <c r="Y60" s="2"/>
      <c r="Z60" s="2"/>
    </row>
    <row r="61" customFormat="false" ht="13.5" hidden="false" customHeight="true" outlineLevel="0" collapsed="false">
      <c r="A61" s="13"/>
      <c r="B61" s="205" t="s">
        <v>299</v>
      </c>
      <c r="C61" s="242" t="str">
        <f aca="false" t="array" ref="C61:C61">IF(C60=0,"sd",AVERAGE(IF(INDEX(RTO4SF_ORD,0,2)&gt;1,INDEX(RTO4SF_ORD,0,2))))</f>
        <v>sd</v>
      </c>
      <c r="D61" s="205" t="s">
        <v>299</v>
      </c>
      <c r="E61" s="242" t="n">
        <f aca="false" t="array" ref="E61:E61">IF(E60=0,"sd",AVERAGE(IF(INDEX(RTO4CF_ORD,0,2)&gt;1,INDEX(RTO4CF_ORD,0,2))))</f>
        <v>2511.70835691379</v>
      </c>
      <c r="F61" s="160"/>
      <c r="G61" s="160"/>
      <c r="H61" s="160"/>
      <c r="I61" s="160"/>
      <c r="J61" s="160"/>
      <c r="K61" s="2"/>
      <c r="L61" s="2"/>
      <c r="M61" s="2"/>
      <c r="N61" s="2"/>
      <c r="O61" s="2"/>
      <c r="P61" s="2"/>
      <c r="Q61" s="2"/>
      <c r="R61" s="2"/>
      <c r="S61" s="2"/>
      <c r="T61" s="2"/>
      <c r="U61" s="2"/>
      <c r="V61" s="2"/>
      <c r="W61" s="2"/>
      <c r="X61" s="2"/>
      <c r="Y61" s="2"/>
      <c r="Z61" s="2"/>
    </row>
    <row r="62" customFormat="false" ht="13.5" hidden="false" customHeight="true" outlineLevel="0" collapsed="false">
      <c r="A62" s="13"/>
      <c r="B62" s="205" t="s">
        <v>300</v>
      </c>
      <c r="C62" s="242" t="str">
        <f aca="false" t="array" ref="C62:C62">IF(C60=0,"sd",_xlfn.STDEV.S(IF(INDEX(RTO4SF_ORD,0,2)&gt;1,INDEX(RTO4SF_ORD,0,2))))</f>
        <v>sd</v>
      </c>
      <c r="D62" s="205" t="s">
        <v>300</v>
      </c>
      <c r="E62" s="242" t="n">
        <f aca="false" t="array" ref="E62:E62">IF(E60=0,"sd",_xlfn.STDEV.S(IF(INDEX(RTO4CF_ORD,0,2)&gt;1,INDEX(RTO4CF_ORD,0,2))))</f>
        <v>760.68154566293</v>
      </c>
      <c r="F62" s="160"/>
      <c r="G62" s="160"/>
      <c r="H62" s="160"/>
      <c r="I62" s="160"/>
      <c r="J62" s="160"/>
      <c r="K62" s="2"/>
      <c r="L62" s="2"/>
      <c r="M62" s="2"/>
      <c r="N62" s="2"/>
      <c r="O62" s="2"/>
      <c r="P62" s="2"/>
      <c r="Q62" s="2"/>
      <c r="R62" s="2"/>
      <c r="S62" s="2"/>
      <c r="T62" s="2"/>
      <c r="U62" s="2"/>
      <c r="V62" s="2"/>
      <c r="W62" s="2"/>
      <c r="X62" s="2"/>
      <c r="Y62" s="2"/>
      <c r="Z62" s="2"/>
    </row>
    <row r="63" customFormat="false" ht="13.5" hidden="false" customHeight="true" outlineLevel="0" collapsed="false">
      <c r="A63" s="13"/>
      <c r="B63" s="205" t="s">
        <v>301</v>
      </c>
      <c r="C63" s="242" t="str">
        <f aca="false">IF(C60=0,"sd",C62/C61*100)</f>
        <v>sd</v>
      </c>
      <c r="D63" s="205" t="s">
        <v>301</v>
      </c>
      <c r="E63" s="242" t="n">
        <f aca="false">IF(E60=0,"sd",E62/E61*100)</f>
        <v>30.2854248013731</v>
      </c>
      <c r="F63" s="160"/>
      <c r="G63" s="160"/>
      <c r="H63" s="160"/>
      <c r="I63" s="160"/>
      <c r="J63" s="160"/>
      <c r="K63" s="2"/>
      <c r="L63" s="2"/>
      <c r="M63" s="2"/>
      <c r="N63" s="2"/>
      <c r="O63" s="2"/>
      <c r="P63" s="2"/>
      <c r="Q63" s="2"/>
      <c r="R63" s="2"/>
      <c r="S63" s="2"/>
      <c r="T63" s="2"/>
      <c r="U63" s="2"/>
      <c r="V63" s="2"/>
      <c r="W63" s="2"/>
      <c r="X63" s="2"/>
      <c r="Y63" s="2"/>
      <c r="Z63" s="2"/>
    </row>
    <row r="64" customFormat="false" ht="13.5" hidden="false" customHeight="true" outlineLevel="0" collapsed="false">
      <c r="A64" s="13"/>
      <c r="B64" s="205" t="s">
        <v>302</v>
      </c>
      <c r="C64" s="242" t="str">
        <f aca="false" t="array" ref="C64:C64">IF(C60=0,"sd",MAX(IF(INDEX(RTO4SF_ORD,0,2)&gt;1,INDEX(RTO4SF_ORD,0,2))))</f>
        <v>sd</v>
      </c>
      <c r="D64" s="205" t="s">
        <v>302</v>
      </c>
      <c r="E64" s="242" t="n">
        <f aca="false" t="array" ref="E64:E64">IF(E60=0,"sd",MAX(IF(INDEX(RTO4CF_ORD,0,2)&gt;1,INDEX(RTO4CF_ORD,0,2))))</f>
        <v>3929.86549707602</v>
      </c>
      <c r="F64" s="160"/>
      <c r="G64" s="160"/>
      <c r="H64" s="160"/>
      <c r="I64" s="160"/>
      <c r="J64" s="160"/>
      <c r="K64" s="2"/>
      <c r="L64" s="2"/>
      <c r="M64" s="2"/>
      <c r="N64" s="2"/>
      <c r="O64" s="2"/>
      <c r="P64" s="2"/>
      <c r="Q64" s="2"/>
      <c r="R64" s="2"/>
      <c r="S64" s="2"/>
      <c r="T64" s="2"/>
      <c r="U64" s="2"/>
      <c r="V64" s="2"/>
      <c r="W64" s="2"/>
      <c r="X64" s="2"/>
      <c r="Y64" s="2"/>
      <c r="Z64" s="2"/>
    </row>
    <row r="65" customFormat="false" ht="13.5" hidden="false" customHeight="true" outlineLevel="0" collapsed="false">
      <c r="A65" s="13"/>
      <c r="B65" s="205" t="s">
        <v>303</v>
      </c>
      <c r="C65" s="242" t="str">
        <f aca="false" t="array" ref="C65:C65">IF(C60=0,"sd",MIN(IF(INDEX(RTO4SF_ORD,0,2)&gt;1,INDEX(RTO4SF_ORD,0,2))))</f>
        <v>sd</v>
      </c>
      <c r="D65" s="205" t="s">
        <v>303</v>
      </c>
      <c r="E65" s="242" t="n">
        <f aca="false" t="array" ref="E65:E65">IF(E60=0,"sd",MIN(IF(INDEX(RTO4CF_ORD,0,2)&gt;1,INDEX(RTO4CF_ORD,0,2))))</f>
        <v>1314.95126705653</v>
      </c>
      <c r="F65" s="160"/>
      <c r="G65" s="160"/>
      <c r="H65" s="160"/>
      <c r="I65" s="160"/>
      <c r="J65" s="160"/>
      <c r="K65" s="2"/>
      <c r="L65" s="2"/>
      <c r="M65" s="2"/>
      <c r="N65" s="2"/>
      <c r="O65" s="2"/>
      <c r="P65" s="2"/>
      <c r="Q65" s="2"/>
      <c r="R65" s="2"/>
      <c r="S65" s="2"/>
      <c r="T65" s="2"/>
      <c r="U65" s="2"/>
      <c r="V65" s="2"/>
      <c r="W65" s="2"/>
      <c r="X65" s="2"/>
      <c r="Y65" s="2"/>
      <c r="Z65" s="2"/>
    </row>
    <row r="66" customFormat="false" ht="13.5" hidden="false" customHeight="true" outlineLevel="0" collapsed="false">
      <c r="A66" s="13"/>
      <c r="B66" s="205" t="s">
        <v>304</v>
      </c>
      <c r="C66" s="242" t="str">
        <f aca="false" t="array" ref="C66:C66">IF(C60=0,"sd",QUARTILE(IF(INDEX(RTO4SF_ORD,0,2)&gt;1,INDEX(RTO4SF_ORD,0,2)),1))</f>
        <v>sd</v>
      </c>
      <c r="D66" s="205" t="s">
        <v>304</v>
      </c>
      <c r="E66" s="242" t="n">
        <f aca="false" t="array" ref="E66:E66">IF(E60=0,"sd",QUARTILE(IF(INDEX(RTO4CF_ORD,0,2)&gt;1,INDEX(RTO4CF_ORD,0,2)),1))</f>
        <v>1857.45029239766</v>
      </c>
      <c r="F66" s="160"/>
      <c r="G66" s="160"/>
      <c r="H66" s="160"/>
      <c r="I66" s="160"/>
      <c r="J66" s="160"/>
      <c r="K66" s="2"/>
      <c r="L66" s="2"/>
      <c r="M66" s="2"/>
      <c r="N66" s="2"/>
      <c r="O66" s="2"/>
      <c r="P66" s="2"/>
      <c r="Q66" s="2"/>
      <c r="R66" s="2"/>
      <c r="S66" s="2"/>
      <c r="T66" s="2"/>
      <c r="U66" s="2"/>
      <c r="V66" s="2"/>
      <c r="W66" s="2"/>
      <c r="X66" s="2"/>
      <c r="Y66" s="2"/>
      <c r="Z66" s="2"/>
    </row>
    <row r="67" customFormat="false" ht="13.5" hidden="false" customHeight="true" outlineLevel="0" collapsed="false">
      <c r="A67" s="13"/>
      <c r="B67" s="205" t="s">
        <v>305</v>
      </c>
      <c r="C67" s="242" t="str">
        <f aca="false" t="array" ref="C67:C67">IF(C60=0,"sd",IF(C60=0,"sd",MEDIAN(IF(INDEX(RTO4SF_ORD,0,2)&gt;1,INDEX(RTO4SF_ORD,0,2)))))</f>
        <v>sd</v>
      </c>
      <c r="D67" s="205" t="s">
        <v>305</v>
      </c>
      <c r="E67" s="242" t="n">
        <f aca="false" t="array" ref="E67:E67">IF(E60=0,"sd",IF(E60=0,"sd",MEDIAN(IF(INDEX(RTO4CF_ORD,0,2)&gt;1,INDEX(RTO4CF_ORD,0,2)))))</f>
        <v>2431.43859649123</v>
      </c>
      <c r="F67" s="160"/>
      <c r="G67" s="160"/>
      <c r="H67" s="160"/>
      <c r="I67" s="160"/>
      <c r="J67" s="160"/>
      <c r="K67" s="2"/>
      <c r="L67" s="2"/>
      <c r="M67" s="2"/>
      <c r="N67" s="2"/>
      <c r="O67" s="2"/>
      <c r="P67" s="2"/>
      <c r="Q67" s="2"/>
      <c r="R67" s="2"/>
      <c r="S67" s="2"/>
      <c r="T67" s="2"/>
      <c r="U67" s="2"/>
      <c r="V67" s="2"/>
      <c r="W67" s="2"/>
      <c r="X67" s="2"/>
      <c r="Y67" s="2"/>
      <c r="Z67" s="2"/>
    </row>
    <row r="68" customFormat="false" ht="13.5" hidden="false" customHeight="true" outlineLevel="0" collapsed="false">
      <c r="A68" s="13"/>
      <c r="B68" s="205" t="s">
        <v>306</v>
      </c>
      <c r="C68" s="242" t="str">
        <f aca="false" t="array" ref="C68:C68">IF(C60=0,"sd",QUARTILE(IF(INDEX(RTO4SF_ORD,0,2)&gt;1,INDEX(RTO4SF_ORD,0,2)),3))</f>
        <v>sd</v>
      </c>
      <c r="D68" s="205" t="s">
        <v>306</v>
      </c>
      <c r="E68" s="242" t="n">
        <f aca="false" t="array" ref="E68:E68">IF(E60=0,"sd",QUARTILE(IF(INDEX(RTO4CF_ORD,0,2)&gt;1,INDEX(RTO4CF_ORD,0,2)),3))</f>
        <v>3100.34113060429</v>
      </c>
      <c r="F68" s="160"/>
      <c r="G68" s="160"/>
      <c r="H68" s="160"/>
      <c r="I68" s="160"/>
      <c r="J68" s="160"/>
      <c r="K68" s="2"/>
      <c r="L68" s="2"/>
      <c r="M68" s="2"/>
      <c r="N68" s="2"/>
      <c r="O68" s="2"/>
      <c r="P68" s="2"/>
      <c r="Q68" s="2"/>
      <c r="R68" s="2"/>
      <c r="S68" s="2"/>
      <c r="T68" s="2"/>
      <c r="U68" s="2"/>
      <c r="V68" s="2"/>
      <c r="W68" s="2"/>
      <c r="X68" s="2"/>
      <c r="Y68" s="2"/>
      <c r="Z68" s="2"/>
    </row>
    <row r="69" customFormat="false" ht="13.5" hidden="false" customHeight="true" outlineLevel="0" collapsed="false">
      <c r="A69" s="13"/>
      <c r="B69" s="205" t="s">
        <v>307</v>
      </c>
      <c r="C69" s="246"/>
      <c r="D69" s="205" t="s">
        <v>307</v>
      </c>
      <c r="E69" s="247"/>
      <c r="F69" s="160"/>
      <c r="G69" s="160"/>
      <c r="H69" s="160"/>
      <c r="I69" s="160"/>
      <c r="J69" s="160"/>
      <c r="K69" s="2"/>
      <c r="L69" s="2"/>
      <c r="M69" s="2"/>
      <c r="N69" s="2"/>
      <c r="O69" s="2"/>
      <c r="P69" s="2"/>
      <c r="Q69" s="2"/>
      <c r="R69" s="2"/>
      <c r="S69" s="2"/>
      <c r="T69" s="2"/>
      <c r="U69" s="2"/>
      <c r="V69" s="2"/>
      <c r="W69" s="2"/>
      <c r="X69" s="2"/>
      <c r="Y69" s="2"/>
      <c r="Z69" s="2"/>
    </row>
    <row r="70" customFormat="false" ht="13.5" hidden="false" customHeight="true" outlineLevel="0" collapsed="false">
      <c r="A70" s="13"/>
      <c r="B70" s="205" t="str">
        <f aca="false">Fechas!$G$170</f>
        <v>Días Siembra-Espigazón</v>
      </c>
      <c r="C70" s="242" t="str">
        <f aca="false">IFERROR(AVERAGEIFS(INDEX(CV4SF,0,COLUMNS(Fechas!$C$5:G$5)),INDEX(CV4SF,0,COLUMNS(Fechas!$C$5:G$5)),"&gt;1"),"sd")</f>
        <v>sd</v>
      </c>
      <c r="D70" s="205" t="str">
        <f aca="false">Fechas!$O$170</f>
        <v>Días Siembra-Espigazón</v>
      </c>
      <c r="E70" s="242" t="n">
        <f aca="false">IFERROR(AVERAGEIFS(INDEX(CV4CF,0,COLUMNS(Fechas!$K$5:O$5)),INDEX(CV4CF,0,COLUMNS(Fechas!$K$5:O$5)),"&gt;1"),"sd")</f>
        <v>82.4516129032258</v>
      </c>
      <c r="F70" s="160"/>
      <c r="G70" s="160"/>
      <c r="H70" s="160"/>
      <c r="I70" s="160"/>
      <c r="J70" s="160"/>
      <c r="K70" s="2"/>
      <c r="L70" s="2"/>
      <c r="M70" s="2"/>
      <c r="N70" s="2"/>
      <c r="O70" s="2"/>
      <c r="P70" s="2"/>
      <c r="Q70" s="2"/>
      <c r="R70" s="2"/>
      <c r="S70" s="2"/>
      <c r="T70" s="2"/>
      <c r="U70" s="2"/>
      <c r="V70" s="2"/>
      <c r="W70" s="2"/>
      <c r="X70" s="2"/>
      <c r="Y70" s="2"/>
      <c r="Z70" s="2"/>
    </row>
    <row r="71" customFormat="false" ht="13.5" hidden="false" customHeight="true" outlineLevel="0" collapsed="false">
      <c r="A71" s="13"/>
      <c r="B71" s="205" t="str">
        <f aca="false">Fechas!$H$170</f>
        <v>Días Espigazón-Madurez</v>
      </c>
      <c r="C71" s="242" t="str">
        <f aca="false">IFERROR(AVERAGEIFS(INDEX(CV4SF,0,COLUMNS(Fechas!$C$5:H$5)),INDEX(CV4SF,0,COLUMNS(Fechas!$C$5:H$5)),"&gt;1"),"sd")</f>
        <v>sd</v>
      </c>
      <c r="D71" s="205" t="str">
        <f aca="false">Fechas!$P$170</f>
        <v>Días Espigazón-Madurez</v>
      </c>
      <c r="E71" s="242" t="n">
        <f aca="false">IFERROR(AVERAGEIFS(INDEX(CV4CF,0,COLUMNS(Fechas!$K$5:P$5)),INDEX(CV4CF,0,COLUMNS(Fechas!$K$5:P$5)),"&gt;1"),"sd")</f>
        <v>45.3548387096774</v>
      </c>
      <c r="F71" s="160"/>
      <c r="G71" s="160"/>
      <c r="H71" s="160"/>
      <c r="I71" s="160"/>
      <c r="J71" s="160"/>
      <c r="K71" s="2"/>
      <c r="L71" s="2"/>
      <c r="M71" s="2"/>
      <c r="N71" s="2"/>
      <c r="O71" s="2"/>
      <c r="P71" s="2"/>
      <c r="Q71" s="2"/>
      <c r="R71" s="2"/>
      <c r="S71" s="2"/>
      <c r="T71" s="2"/>
      <c r="U71" s="2"/>
      <c r="V71" s="2"/>
      <c r="W71" s="2"/>
      <c r="X71" s="2"/>
      <c r="Y71" s="2"/>
      <c r="Z71" s="2"/>
    </row>
    <row r="72" customFormat="false" ht="13.5" hidden="false" customHeight="true" outlineLevel="0" collapsed="false">
      <c r="A72" s="13"/>
      <c r="B72" s="205" t="str">
        <f aca="false">Fechas!$I$170</f>
        <v>Días Siembra-Madurez</v>
      </c>
      <c r="C72" s="242" t="str">
        <f aca="false">IFERROR(AVERAGEIFS(INDEX(CV4SF,0,COLUMNS(Fechas!$C$5:I$5)),INDEX(CV4SF,0,COLUMNS(Fechas!$C$5:I$5)),"&gt;1"),"sd")</f>
        <v>sd</v>
      </c>
      <c r="D72" s="205" t="str">
        <f aca="false">Fechas!$Q$170</f>
        <v>Días Siembra-Madurez</v>
      </c>
      <c r="E72" s="242" t="n">
        <f aca="false">IFERROR(AVERAGEIFS(INDEX(CV4CF,0,COLUMNS(Fechas!$K$5:Q$5)),INDEX(CV4CF,0,COLUMNS(Fechas!$K$5:Q$5)),"&gt;1"),"sd")</f>
        <v>127.806451612903</v>
      </c>
      <c r="F72" s="160"/>
      <c r="G72" s="160"/>
      <c r="H72" s="160"/>
      <c r="I72" s="160"/>
      <c r="J72" s="160"/>
      <c r="K72" s="2"/>
      <c r="L72" s="2"/>
      <c r="M72" s="2"/>
      <c r="N72" s="2"/>
      <c r="O72" s="2"/>
      <c r="P72" s="2"/>
      <c r="Q72" s="2"/>
      <c r="R72" s="2"/>
      <c r="S72" s="2"/>
      <c r="T72" s="2"/>
      <c r="U72" s="2"/>
      <c r="V72" s="2"/>
      <c r="W72" s="2"/>
      <c r="X72" s="2"/>
      <c r="Y72" s="2"/>
      <c r="Z72" s="2"/>
    </row>
    <row r="73" customFormat="false" ht="13.5" hidden="false" customHeight="true" outlineLevel="0" collapsed="false">
      <c r="A73" s="13"/>
      <c r="B73" s="205" t="s">
        <v>276</v>
      </c>
      <c r="C73" s="243" t="str">
        <f aca="false">'ANVA-MDS'!H179</f>
        <v>ns</v>
      </c>
      <c r="D73" s="205" t="s">
        <v>276</v>
      </c>
      <c r="E73" s="243" t="str">
        <f aca="false">'ANVA-MDS'!BT179</f>
        <v>***</v>
      </c>
      <c r="F73" s="160"/>
      <c r="G73" s="160"/>
      <c r="H73" s="160"/>
      <c r="I73" s="160"/>
      <c r="J73" s="160"/>
      <c r="K73" s="2"/>
      <c r="L73" s="2"/>
      <c r="M73" s="2"/>
      <c r="N73" s="2"/>
      <c r="O73" s="2"/>
      <c r="P73" s="2"/>
      <c r="Q73" s="2"/>
      <c r="R73" s="2"/>
      <c r="S73" s="2"/>
      <c r="T73" s="2"/>
      <c r="U73" s="2"/>
      <c r="V73" s="2"/>
      <c r="W73" s="2"/>
      <c r="X73" s="2"/>
      <c r="Y73" s="2"/>
      <c r="Z73" s="2"/>
    </row>
    <row r="74" customFormat="false" ht="13.5" hidden="false" customHeight="true" outlineLevel="0" collapsed="false">
      <c r="A74" s="13"/>
      <c r="B74" s="205" t="s">
        <v>277</v>
      </c>
      <c r="C74" s="210" t="str">
        <f aca="false">'ANVA-MDS'!B186</f>
        <v>sd</v>
      </c>
      <c r="D74" s="205" t="s">
        <v>277</v>
      </c>
      <c r="E74" s="210" t="n">
        <f aca="false">'ANVA-MDS'!BN186</f>
        <v>0.132104720056868</v>
      </c>
      <c r="F74" s="160"/>
      <c r="G74" s="160"/>
      <c r="H74" s="160"/>
      <c r="I74" s="160"/>
      <c r="J74" s="160"/>
      <c r="K74" s="2"/>
      <c r="L74" s="2"/>
      <c r="M74" s="2"/>
      <c r="N74" s="2"/>
      <c r="O74" s="2"/>
      <c r="P74" s="2"/>
      <c r="Q74" s="2"/>
      <c r="R74" s="2"/>
      <c r="S74" s="2"/>
      <c r="T74" s="2"/>
      <c r="U74" s="2"/>
      <c r="V74" s="2"/>
      <c r="W74" s="2"/>
      <c r="X74" s="2"/>
      <c r="Y74" s="2"/>
      <c r="Z74" s="2"/>
    </row>
    <row r="75" customFormat="false" ht="13.5" hidden="false" customHeight="true" outlineLevel="0" collapsed="false">
      <c r="A75" s="13"/>
      <c r="B75" s="160"/>
      <c r="C75" s="237"/>
      <c r="D75" s="160"/>
      <c r="E75" s="237"/>
      <c r="F75" s="160"/>
      <c r="G75" s="160"/>
      <c r="H75" s="160"/>
      <c r="I75" s="160"/>
      <c r="J75" s="160"/>
      <c r="K75" s="2"/>
      <c r="L75" s="2"/>
      <c r="M75" s="2"/>
      <c r="N75" s="2"/>
      <c r="O75" s="2"/>
      <c r="P75" s="2"/>
      <c r="Q75" s="2"/>
      <c r="R75" s="2"/>
      <c r="S75" s="2"/>
      <c r="T75" s="2"/>
      <c r="U75" s="2"/>
      <c r="V75" s="2"/>
      <c r="W75" s="2"/>
      <c r="X75" s="2"/>
      <c r="Y75" s="2"/>
      <c r="Z75" s="2"/>
    </row>
    <row r="76" customFormat="false" ht="13.5" hidden="false" customHeight="true" outlineLevel="0" collapsed="false">
      <c r="A76" s="13"/>
      <c r="B76" s="160"/>
      <c r="C76" s="237"/>
      <c r="D76" s="160"/>
      <c r="E76" s="237"/>
      <c r="F76" s="160"/>
      <c r="G76" s="160"/>
      <c r="H76" s="160"/>
      <c r="I76" s="160"/>
      <c r="J76" s="160"/>
      <c r="K76" s="2"/>
      <c r="L76" s="2"/>
      <c r="M76" s="2"/>
      <c r="N76" s="2"/>
      <c r="O76" s="2"/>
      <c r="P76" s="2"/>
      <c r="Q76" s="2"/>
      <c r="R76" s="2"/>
      <c r="S76" s="2"/>
      <c r="T76" s="2"/>
      <c r="U76" s="2"/>
      <c r="V76" s="2"/>
      <c r="W76" s="2"/>
      <c r="X76" s="2"/>
      <c r="Y76" s="2"/>
      <c r="Z76" s="2"/>
    </row>
    <row r="77" customFormat="false" ht="13.5" hidden="false" customHeight="true" outlineLevel="0" collapsed="false">
      <c r="A77" s="13"/>
      <c r="B77" s="160"/>
      <c r="C77" s="237"/>
      <c r="D77" s="160"/>
      <c r="E77" s="237"/>
      <c r="F77" s="160"/>
      <c r="G77" s="160"/>
      <c r="H77" s="160"/>
      <c r="I77" s="160"/>
      <c r="J77" s="160"/>
      <c r="K77" s="2"/>
      <c r="L77" s="2"/>
      <c r="M77" s="2"/>
      <c r="N77" s="2"/>
      <c r="O77" s="2"/>
      <c r="P77" s="2"/>
      <c r="Q77" s="2"/>
      <c r="R77" s="2"/>
      <c r="S77" s="2"/>
      <c r="T77" s="2"/>
      <c r="U77" s="2"/>
      <c r="V77" s="2"/>
      <c r="W77" s="2"/>
      <c r="X77" s="2"/>
      <c r="Y77" s="2"/>
      <c r="Z77" s="2"/>
    </row>
    <row r="78" customFormat="false" ht="13.5" hidden="false" customHeight="true" outlineLevel="0" collapsed="false">
      <c r="A78" s="13"/>
      <c r="B78" s="160"/>
      <c r="C78" s="237"/>
      <c r="D78" s="160"/>
      <c r="E78" s="237"/>
      <c r="F78" s="160"/>
      <c r="G78" s="160"/>
      <c r="H78" s="160"/>
      <c r="I78" s="160"/>
      <c r="J78" s="160"/>
      <c r="K78" s="2"/>
      <c r="L78" s="2"/>
      <c r="M78" s="2"/>
      <c r="N78" s="2"/>
      <c r="O78" s="2"/>
      <c r="P78" s="2"/>
      <c r="Q78" s="2"/>
      <c r="R78" s="2"/>
      <c r="S78" s="2"/>
      <c r="T78" s="2"/>
      <c r="U78" s="2"/>
      <c r="V78" s="2"/>
      <c r="W78" s="2"/>
      <c r="X78" s="2"/>
      <c r="Y78" s="2"/>
      <c r="Z78" s="2"/>
    </row>
    <row r="79" customFormat="false" ht="13.5" hidden="false" customHeight="true" outlineLevel="0" collapsed="false">
      <c r="A79" s="13"/>
      <c r="B79" s="160"/>
      <c r="C79" s="237"/>
      <c r="D79" s="160"/>
      <c r="E79" s="237"/>
      <c r="F79" s="160"/>
      <c r="G79" s="160"/>
      <c r="H79" s="160"/>
      <c r="I79" s="160"/>
      <c r="J79" s="160"/>
      <c r="K79" s="2"/>
      <c r="L79" s="2"/>
      <c r="M79" s="2"/>
      <c r="N79" s="2"/>
      <c r="O79" s="2"/>
      <c r="P79" s="2"/>
      <c r="Q79" s="2"/>
      <c r="R79" s="2"/>
      <c r="S79" s="2"/>
      <c r="T79" s="2"/>
      <c r="U79" s="2"/>
      <c r="V79" s="2"/>
      <c r="W79" s="2"/>
      <c r="X79" s="2"/>
      <c r="Y79" s="2"/>
      <c r="Z79" s="2"/>
    </row>
    <row r="80" customFormat="false" ht="13.5" hidden="false" customHeight="true" outlineLevel="0" collapsed="false">
      <c r="A80" s="13"/>
      <c r="B80" s="160"/>
      <c r="C80" s="237"/>
      <c r="D80" s="160"/>
      <c r="E80" s="237"/>
      <c r="F80" s="160"/>
      <c r="G80" s="160"/>
      <c r="H80" s="160"/>
      <c r="I80" s="160"/>
      <c r="J80" s="160"/>
      <c r="K80" s="2"/>
      <c r="L80" s="2"/>
      <c r="M80" s="2"/>
      <c r="N80" s="2"/>
      <c r="O80" s="2"/>
      <c r="P80" s="2"/>
      <c r="Q80" s="2"/>
      <c r="R80" s="2"/>
      <c r="S80" s="2"/>
      <c r="T80" s="2"/>
      <c r="U80" s="2"/>
      <c r="V80" s="2"/>
      <c r="W80" s="2"/>
      <c r="X80" s="2"/>
      <c r="Y80" s="2"/>
      <c r="Z80" s="2"/>
    </row>
    <row r="81" customFormat="false" ht="13.5" hidden="false" customHeight="true" outlineLevel="0" collapsed="false">
      <c r="A81" s="13"/>
      <c r="B81" s="160"/>
      <c r="C81" s="237"/>
      <c r="D81" s="160"/>
      <c r="E81" s="237"/>
      <c r="F81" s="160"/>
      <c r="G81" s="160"/>
      <c r="H81" s="160"/>
      <c r="I81" s="160"/>
      <c r="J81" s="160"/>
      <c r="K81" s="2"/>
      <c r="L81" s="2"/>
      <c r="M81" s="2"/>
      <c r="N81" s="2"/>
      <c r="O81" s="2"/>
      <c r="P81" s="2"/>
      <c r="Q81" s="2"/>
      <c r="R81" s="2"/>
      <c r="S81" s="2"/>
      <c r="T81" s="2"/>
      <c r="U81" s="2"/>
      <c r="V81" s="2"/>
      <c r="W81" s="2"/>
      <c r="X81" s="2"/>
      <c r="Y81" s="2"/>
      <c r="Z81" s="2"/>
    </row>
    <row r="82" customFormat="false" ht="13.5" hidden="false" customHeight="true" outlineLevel="0" collapsed="false">
      <c r="A82" s="13"/>
      <c r="B82" s="160"/>
      <c r="C82" s="237"/>
      <c r="D82" s="160"/>
      <c r="E82" s="237"/>
      <c r="F82" s="160"/>
      <c r="G82" s="160"/>
      <c r="H82" s="160"/>
      <c r="I82" s="160"/>
      <c r="J82" s="160"/>
      <c r="K82" s="2"/>
      <c r="L82" s="2"/>
      <c r="M82" s="2"/>
      <c r="N82" s="2"/>
      <c r="O82" s="2"/>
      <c r="P82" s="2"/>
      <c r="Q82" s="2"/>
      <c r="R82" s="2"/>
      <c r="S82" s="2"/>
      <c r="T82" s="2"/>
      <c r="U82" s="2"/>
      <c r="V82" s="2"/>
      <c r="W82" s="2"/>
      <c r="X82" s="2"/>
      <c r="Y82" s="2"/>
      <c r="Z82" s="2"/>
    </row>
    <row r="83" customFormat="false" ht="13.5" hidden="false" customHeight="true" outlineLevel="0" collapsed="false">
      <c r="A83" s="13"/>
      <c r="B83" s="160"/>
      <c r="C83" s="237"/>
      <c r="D83" s="160"/>
      <c r="E83" s="237"/>
      <c r="F83" s="160"/>
      <c r="G83" s="160"/>
      <c r="H83" s="160"/>
      <c r="I83" s="160"/>
      <c r="J83" s="160"/>
      <c r="K83" s="2"/>
      <c r="L83" s="2"/>
      <c r="M83" s="2"/>
      <c r="N83" s="2"/>
      <c r="O83" s="2"/>
      <c r="P83" s="2"/>
      <c r="Q83" s="2"/>
      <c r="R83" s="2"/>
      <c r="S83" s="2"/>
      <c r="T83" s="2"/>
      <c r="U83" s="2"/>
      <c r="V83" s="2"/>
      <c r="W83" s="2"/>
      <c r="X83" s="2"/>
      <c r="Y83" s="2"/>
      <c r="Z83" s="2"/>
    </row>
    <row r="84" customFormat="false" ht="13.5" hidden="false" customHeight="true" outlineLevel="0" collapsed="false">
      <c r="A84" s="13"/>
      <c r="B84" s="160"/>
      <c r="C84" s="237"/>
      <c r="D84" s="160"/>
      <c r="E84" s="237"/>
      <c r="F84" s="160"/>
      <c r="G84" s="160"/>
      <c r="H84" s="160"/>
      <c r="I84" s="160"/>
      <c r="J84" s="160"/>
      <c r="K84" s="2"/>
      <c r="L84" s="2"/>
      <c r="M84" s="2"/>
      <c r="N84" s="2"/>
      <c r="O84" s="2"/>
      <c r="P84" s="2"/>
      <c r="Q84" s="2"/>
      <c r="R84" s="2"/>
      <c r="S84" s="2"/>
      <c r="T84" s="2"/>
      <c r="U84" s="2"/>
      <c r="V84" s="2"/>
      <c r="W84" s="2"/>
      <c r="X84" s="2"/>
      <c r="Y84" s="2"/>
      <c r="Z84" s="2"/>
    </row>
    <row r="85" customFormat="false" ht="13.5" hidden="false" customHeight="true" outlineLevel="0" collapsed="false">
      <c r="A85" s="13"/>
      <c r="B85" s="160"/>
      <c r="C85" s="237"/>
      <c r="D85" s="160"/>
      <c r="E85" s="237"/>
      <c r="F85" s="160"/>
      <c r="G85" s="160"/>
      <c r="H85" s="160"/>
      <c r="I85" s="160"/>
      <c r="J85" s="160"/>
      <c r="K85" s="2"/>
      <c r="L85" s="2"/>
      <c r="M85" s="2"/>
      <c r="N85" s="2"/>
      <c r="O85" s="2"/>
      <c r="P85" s="2"/>
      <c r="Q85" s="2"/>
      <c r="R85" s="2"/>
      <c r="S85" s="2"/>
      <c r="T85" s="2"/>
      <c r="U85" s="2"/>
      <c r="V85" s="2"/>
      <c r="W85" s="2"/>
      <c r="X85" s="2"/>
      <c r="Y85" s="2"/>
      <c r="Z85" s="2"/>
    </row>
    <row r="86" customFormat="false" ht="13.5" hidden="false" customHeight="true" outlineLevel="0" collapsed="false">
      <c r="A86" s="13"/>
      <c r="B86" s="160"/>
      <c r="C86" s="237"/>
      <c r="D86" s="160"/>
      <c r="E86" s="237"/>
      <c r="F86" s="160"/>
      <c r="G86" s="160"/>
      <c r="H86" s="160"/>
      <c r="I86" s="160"/>
      <c r="J86" s="160"/>
      <c r="K86" s="2"/>
      <c r="L86" s="2"/>
      <c r="M86" s="2"/>
      <c r="N86" s="2"/>
      <c r="O86" s="2"/>
      <c r="P86" s="2"/>
      <c r="Q86" s="2"/>
      <c r="R86" s="2"/>
      <c r="S86" s="2"/>
      <c r="T86" s="2"/>
      <c r="U86" s="2"/>
      <c r="V86" s="2"/>
      <c r="W86" s="2"/>
      <c r="X86" s="2"/>
      <c r="Y86" s="2"/>
      <c r="Z86" s="2"/>
    </row>
    <row r="87" customFormat="false" ht="13.5" hidden="false" customHeight="true" outlineLevel="0" collapsed="false">
      <c r="A87" s="13"/>
      <c r="B87" s="160"/>
      <c r="C87" s="237"/>
      <c r="D87" s="160"/>
      <c r="E87" s="237"/>
      <c r="F87" s="160"/>
      <c r="G87" s="160"/>
      <c r="H87" s="160"/>
      <c r="I87" s="160"/>
      <c r="J87" s="160"/>
      <c r="K87" s="2"/>
      <c r="L87" s="2"/>
      <c r="M87" s="2"/>
      <c r="N87" s="2"/>
      <c r="O87" s="2"/>
      <c r="P87" s="2"/>
      <c r="Q87" s="2"/>
      <c r="R87" s="2"/>
      <c r="S87" s="2"/>
      <c r="T87" s="2"/>
      <c r="U87" s="2"/>
      <c r="V87" s="2"/>
      <c r="W87" s="2"/>
      <c r="X87" s="2"/>
      <c r="Y87" s="2"/>
      <c r="Z87" s="2"/>
    </row>
    <row r="88" customFormat="false" ht="13.5" hidden="false" customHeight="true" outlineLevel="0" collapsed="false">
      <c r="A88" s="13"/>
      <c r="B88" s="160"/>
      <c r="C88" s="237"/>
      <c r="D88" s="160"/>
      <c r="E88" s="237"/>
      <c r="F88" s="160"/>
      <c r="G88" s="160"/>
      <c r="H88" s="160"/>
      <c r="I88" s="160"/>
      <c r="J88" s="160"/>
      <c r="K88" s="2"/>
      <c r="L88" s="2"/>
      <c r="M88" s="2"/>
      <c r="N88" s="2"/>
      <c r="O88" s="2"/>
      <c r="P88" s="2"/>
      <c r="Q88" s="2"/>
      <c r="R88" s="2"/>
      <c r="S88" s="2"/>
      <c r="T88" s="2"/>
      <c r="U88" s="2"/>
      <c r="V88" s="2"/>
      <c r="W88" s="2"/>
      <c r="X88" s="2"/>
      <c r="Y88" s="2"/>
      <c r="Z88" s="2"/>
    </row>
    <row r="89" customFormat="false" ht="13.5" hidden="false" customHeight="true" outlineLevel="0" collapsed="false">
      <c r="A89" s="13"/>
      <c r="B89" s="160"/>
      <c r="C89" s="237"/>
      <c r="D89" s="160"/>
      <c r="E89" s="237"/>
      <c r="F89" s="160"/>
      <c r="G89" s="160"/>
      <c r="H89" s="160"/>
      <c r="I89" s="160"/>
      <c r="J89" s="160"/>
      <c r="K89" s="2"/>
      <c r="L89" s="2"/>
      <c r="M89" s="2"/>
      <c r="N89" s="2"/>
      <c r="O89" s="2"/>
      <c r="P89" s="2"/>
      <c r="Q89" s="2"/>
      <c r="R89" s="2"/>
      <c r="S89" s="2"/>
      <c r="T89" s="2"/>
      <c r="U89" s="2"/>
      <c r="V89" s="2"/>
      <c r="W89" s="2"/>
      <c r="X89" s="2"/>
      <c r="Y89" s="2"/>
      <c r="Z89" s="2"/>
    </row>
    <row r="90" customFormat="false" ht="13.5" hidden="false" customHeight="true" outlineLevel="0" collapsed="false">
      <c r="A90" s="13"/>
      <c r="B90" s="160"/>
      <c r="C90" s="237"/>
      <c r="D90" s="160"/>
      <c r="E90" s="237"/>
      <c r="F90" s="160"/>
      <c r="G90" s="160"/>
      <c r="H90" s="160"/>
      <c r="I90" s="160"/>
      <c r="J90" s="160"/>
      <c r="K90" s="2"/>
      <c r="L90" s="2"/>
      <c r="M90" s="2"/>
      <c r="N90" s="2"/>
      <c r="O90" s="2"/>
      <c r="P90" s="2"/>
      <c r="Q90" s="2"/>
      <c r="R90" s="2"/>
      <c r="S90" s="2"/>
      <c r="T90" s="2"/>
      <c r="U90" s="2"/>
      <c r="V90" s="2"/>
      <c r="W90" s="2"/>
      <c r="X90" s="2"/>
      <c r="Y90" s="2"/>
      <c r="Z90" s="2"/>
    </row>
    <row r="91" customFormat="false" ht="13.5" hidden="false" customHeight="true" outlineLevel="0" collapsed="false">
      <c r="A91" s="13"/>
      <c r="B91" s="160"/>
      <c r="C91" s="237"/>
      <c r="D91" s="160"/>
      <c r="E91" s="237"/>
      <c r="F91" s="160"/>
      <c r="G91" s="160"/>
      <c r="H91" s="160"/>
      <c r="I91" s="160"/>
      <c r="J91" s="160"/>
      <c r="K91" s="2"/>
      <c r="L91" s="2"/>
      <c r="M91" s="2"/>
      <c r="N91" s="2"/>
      <c r="O91" s="2"/>
      <c r="P91" s="2"/>
      <c r="Q91" s="2"/>
      <c r="R91" s="2"/>
      <c r="S91" s="2"/>
      <c r="T91" s="2"/>
      <c r="U91" s="2"/>
      <c r="V91" s="2"/>
      <c r="W91" s="2"/>
      <c r="X91" s="2"/>
      <c r="Y91" s="2"/>
      <c r="Z91" s="2"/>
    </row>
    <row r="92" customFormat="false" ht="13.5" hidden="false" customHeight="true" outlineLevel="0" collapsed="false">
      <c r="A92" s="13"/>
      <c r="B92" s="160"/>
      <c r="C92" s="237"/>
      <c r="D92" s="160"/>
      <c r="E92" s="237"/>
      <c r="F92" s="160"/>
      <c r="G92" s="160"/>
      <c r="H92" s="160"/>
      <c r="I92" s="160"/>
      <c r="J92" s="160"/>
      <c r="K92" s="2"/>
      <c r="L92" s="2"/>
      <c r="M92" s="2"/>
      <c r="N92" s="2"/>
      <c r="O92" s="2"/>
      <c r="P92" s="2"/>
      <c r="Q92" s="2"/>
      <c r="R92" s="2"/>
      <c r="S92" s="2"/>
      <c r="T92" s="2"/>
      <c r="U92" s="2"/>
      <c r="V92" s="2"/>
      <c r="W92" s="2"/>
      <c r="X92" s="2"/>
      <c r="Y92" s="2"/>
      <c r="Z92" s="2"/>
    </row>
    <row r="93" customFormat="false" ht="13.5" hidden="false" customHeight="true" outlineLevel="0" collapsed="false">
      <c r="A93" s="13"/>
      <c r="B93" s="160"/>
      <c r="C93" s="237"/>
      <c r="D93" s="160"/>
      <c r="E93" s="237"/>
      <c r="F93" s="160"/>
      <c r="G93" s="160"/>
      <c r="H93" s="160"/>
      <c r="I93" s="160"/>
      <c r="J93" s="160"/>
      <c r="K93" s="2"/>
      <c r="L93" s="2"/>
      <c r="M93" s="2"/>
      <c r="N93" s="2"/>
      <c r="O93" s="2"/>
      <c r="P93" s="2"/>
      <c r="Q93" s="2"/>
      <c r="R93" s="2"/>
      <c r="S93" s="2"/>
      <c r="T93" s="2"/>
      <c r="U93" s="2"/>
      <c r="V93" s="2"/>
      <c r="W93" s="2"/>
      <c r="X93" s="2"/>
      <c r="Y93" s="2"/>
      <c r="Z93" s="2"/>
    </row>
    <row r="94" customFormat="false" ht="13.5" hidden="false" customHeight="true" outlineLevel="0" collapsed="false">
      <c r="A94" s="13"/>
      <c r="B94" s="160"/>
      <c r="C94" s="237"/>
      <c r="D94" s="160"/>
      <c r="E94" s="237"/>
      <c r="F94" s="160"/>
      <c r="G94" s="160"/>
      <c r="H94" s="160"/>
      <c r="I94" s="160"/>
      <c r="J94" s="160"/>
      <c r="K94" s="2"/>
      <c r="L94" s="2"/>
      <c r="M94" s="2"/>
      <c r="N94" s="2"/>
      <c r="O94" s="2"/>
      <c r="P94" s="2"/>
      <c r="Q94" s="2"/>
      <c r="R94" s="2"/>
      <c r="S94" s="2"/>
      <c r="T94" s="2"/>
      <c r="U94" s="2"/>
      <c r="V94" s="2"/>
      <c r="W94" s="2"/>
      <c r="X94" s="2"/>
      <c r="Y94" s="2"/>
      <c r="Z94" s="2"/>
    </row>
    <row r="95" customFormat="false" ht="13.5" hidden="false" customHeight="true" outlineLevel="0" collapsed="false">
      <c r="A95" s="13"/>
      <c r="B95" s="160"/>
      <c r="C95" s="237"/>
      <c r="D95" s="160"/>
      <c r="E95" s="237"/>
      <c r="F95" s="160"/>
      <c r="G95" s="160"/>
      <c r="H95" s="160"/>
      <c r="I95" s="160"/>
      <c r="J95" s="160"/>
      <c r="K95" s="2"/>
      <c r="L95" s="2"/>
      <c r="M95" s="2"/>
      <c r="N95" s="2"/>
      <c r="O95" s="2"/>
      <c r="P95" s="2"/>
      <c r="Q95" s="2"/>
      <c r="R95" s="2"/>
      <c r="S95" s="2"/>
      <c r="T95" s="2"/>
      <c r="U95" s="2"/>
      <c r="V95" s="2"/>
      <c r="W95" s="2"/>
      <c r="X95" s="2"/>
      <c r="Y95" s="2"/>
      <c r="Z95" s="2"/>
    </row>
    <row r="96" customFormat="false" ht="13.5" hidden="false" customHeight="true" outlineLevel="0" collapsed="false">
      <c r="A96" s="13"/>
      <c r="B96" s="160"/>
      <c r="C96" s="237"/>
      <c r="D96" s="160"/>
      <c r="E96" s="237"/>
      <c r="F96" s="160"/>
      <c r="G96" s="160"/>
      <c r="H96" s="160"/>
      <c r="I96" s="160"/>
      <c r="J96" s="160"/>
      <c r="K96" s="2"/>
      <c r="L96" s="2"/>
      <c r="M96" s="2"/>
      <c r="N96" s="2"/>
      <c r="O96" s="2"/>
      <c r="P96" s="2"/>
      <c r="Q96" s="2"/>
      <c r="R96" s="2"/>
      <c r="S96" s="2"/>
      <c r="T96" s="2"/>
      <c r="U96" s="2"/>
      <c r="V96" s="2"/>
      <c r="W96" s="2"/>
      <c r="X96" s="2"/>
      <c r="Y96" s="2"/>
      <c r="Z96" s="2"/>
    </row>
    <row r="97" customFormat="false" ht="13.5" hidden="false" customHeight="true" outlineLevel="0" collapsed="false">
      <c r="A97" s="13"/>
      <c r="B97" s="160"/>
      <c r="C97" s="237"/>
      <c r="D97" s="160"/>
      <c r="E97" s="237"/>
      <c r="F97" s="160"/>
      <c r="G97" s="160"/>
      <c r="H97" s="160"/>
      <c r="I97" s="160"/>
      <c r="J97" s="160"/>
      <c r="K97" s="2"/>
      <c r="L97" s="2"/>
      <c r="M97" s="2"/>
      <c r="N97" s="2"/>
      <c r="O97" s="2"/>
      <c r="P97" s="2"/>
      <c r="Q97" s="2"/>
      <c r="R97" s="2"/>
      <c r="S97" s="2"/>
      <c r="T97" s="2"/>
      <c r="U97" s="2"/>
      <c r="V97" s="2"/>
      <c r="W97" s="2"/>
      <c r="X97" s="2"/>
      <c r="Y97" s="2"/>
      <c r="Z97" s="2"/>
    </row>
    <row r="98" customFormat="false" ht="13.5" hidden="false" customHeight="true" outlineLevel="0" collapsed="false">
      <c r="A98" s="13"/>
      <c r="B98" s="160"/>
      <c r="C98" s="237"/>
      <c r="D98" s="160"/>
      <c r="E98" s="237"/>
      <c r="F98" s="160"/>
      <c r="G98" s="160"/>
      <c r="H98" s="160"/>
      <c r="I98" s="160"/>
      <c r="J98" s="160"/>
      <c r="K98" s="2"/>
      <c r="L98" s="2"/>
      <c r="M98" s="2"/>
      <c r="N98" s="2"/>
      <c r="O98" s="2"/>
      <c r="P98" s="2"/>
      <c r="Q98" s="2"/>
      <c r="R98" s="2"/>
      <c r="S98" s="2"/>
      <c r="T98" s="2"/>
      <c r="U98" s="2"/>
      <c r="V98" s="2"/>
      <c r="W98" s="2"/>
      <c r="X98" s="2"/>
      <c r="Y98" s="2"/>
      <c r="Z98" s="2"/>
    </row>
    <row r="99" customFormat="false" ht="13.5" hidden="false" customHeight="true" outlineLevel="0" collapsed="false">
      <c r="A99" s="13"/>
      <c r="B99" s="160"/>
      <c r="C99" s="237"/>
      <c r="D99" s="160"/>
      <c r="E99" s="237"/>
      <c r="F99" s="160"/>
      <c r="G99" s="160"/>
      <c r="H99" s="160"/>
      <c r="I99" s="160"/>
      <c r="J99" s="160"/>
      <c r="K99" s="2"/>
      <c r="L99" s="2"/>
      <c r="M99" s="2"/>
      <c r="N99" s="2"/>
      <c r="O99" s="2"/>
      <c r="P99" s="2"/>
      <c r="Q99" s="2"/>
      <c r="R99" s="2"/>
      <c r="S99" s="2"/>
      <c r="T99" s="2"/>
      <c r="U99" s="2"/>
      <c r="V99" s="2"/>
      <c r="W99" s="2"/>
      <c r="X99" s="2"/>
      <c r="Y99" s="2"/>
      <c r="Z99" s="2"/>
    </row>
    <row r="100" customFormat="false" ht="13.5" hidden="false" customHeight="true" outlineLevel="0" collapsed="false">
      <c r="A100" s="13"/>
      <c r="B100" s="160"/>
      <c r="C100" s="237"/>
      <c r="D100" s="160"/>
      <c r="E100" s="237"/>
      <c r="F100" s="160"/>
      <c r="G100" s="160"/>
      <c r="H100" s="160"/>
      <c r="I100" s="160"/>
      <c r="J100" s="160"/>
      <c r="K100" s="2"/>
      <c r="L100" s="2"/>
      <c r="M100" s="2"/>
      <c r="N100" s="2"/>
      <c r="O100" s="2"/>
      <c r="P100" s="2"/>
      <c r="Q100" s="2"/>
      <c r="R100" s="2"/>
      <c r="S100" s="2"/>
      <c r="T100" s="2"/>
      <c r="U100" s="2"/>
      <c r="V100" s="2"/>
      <c r="W100" s="2"/>
      <c r="X100" s="2"/>
      <c r="Y100" s="2"/>
      <c r="Z100" s="2"/>
    </row>
    <row r="101" customFormat="false" ht="13.5" hidden="false" customHeight="true" outlineLevel="0" collapsed="false">
      <c r="A101" s="13"/>
      <c r="B101" s="160"/>
      <c r="C101" s="237"/>
      <c r="D101" s="160"/>
      <c r="E101" s="237"/>
      <c r="F101" s="160"/>
      <c r="G101" s="160"/>
      <c r="H101" s="160"/>
      <c r="I101" s="160"/>
      <c r="J101" s="160"/>
      <c r="K101" s="2"/>
      <c r="L101" s="2"/>
      <c r="M101" s="2"/>
      <c r="N101" s="2"/>
      <c r="O101" s="2"/>
      <c r="P101" s="2"/>
      <c r="Q101" s="2"/>
      <c r="R101" s="2"/>
      <c r="S101" s="2"/>
      <c r="T101" s="2"/>
      <c r="U101" s="2"/>
      <c r="V101" s="2"/>
      <c r="W101" s="2"/>
      <c r="X101" s="2"/>
      <c r="Y101" s="2"/>
      <c r="Z101" s="2"/>
    </row>
    <row r="102" customFormat="false" ht="13.5" hidden="false" customHeight="true" outlineLevel="0" collapsed="false">
      <c r="A102" s="13"/>
      <c r="B102" s="160"/>
      <c r="C102" s="237"/>
      <c r="D102" s="160"/>
      <c r="E102" s="237"/>
      <c r="F102" s="160"/>
      <c r="G102" s="160"/>
      <c r="H102" s="160"/>
      <c r="I102" s="160"/>
      <c r="J102" s="160"/>
      <c r="K102" s="2"/>
      <c r="L102" s="2"/>
      <c r="M102" s="2"/>
      <c r="N102" s="2"/>
      <c r="O102" s="2"/>
      <c r="P102" s="2"/>
      <c r="Q102" s="2"/>
      <c r="R102" s="2"/>
      <c r="S102" s="2"/>
      <c r="T102" s="2"/>
      <c r="U102" s="2"/>
      <c r="V102" s="2"/>
      <c r="W102" s="2"/>
      <c r="X102" s="2"/>
      <c r="Y102" s="2"/>
      <c r="Z102" s="2"/>
    </row>
    <row r="103" customFormat="false" ht="13.5" hidden="false" customHeight="true" outlineLevel="0" collapsed="false">
      <c r="A103" s="13"/>
      <c r="B103" s="160"/>
      <c r="C103" s="237"/>
      <c r="D103" s="160"/>
      <c r="E103" s="237"/>
      <c r="F103" s="160"/>
      <c r="G103" s="160"/>
      <c r="H103" s="160"/>
      <c r="I103" s="160"/>
      <c r="J103" s="160"/>
      <c r="K103" s="2"/>
      <c r="L103" s="2"/>
      <c r="M103" s="2"/>
      <c r="N103" s="2"/>
      <c r="O103" s="2"/>
      <c r="P103" s="2"/>
      <c r="Q103" s="2"/>
      <c r="R103" s="2"/>
      <c r="S103" s="2"/>
      <c r="T103" s="2"/>
      <c r="U103" s="2"/>
      <c r="V103" s="2"/>
      <c r="W103" s="2"/>
      <c r="X103" s="2"/>
      <c r="Y103" s="2"/>
      <c r="Z103" s="2"/>
    </row>
    <row r="104" customFormat="false" ht="13.5" hidden="false" customHeight="true" outlineLevel="0" collapsed="false">
      <c r="A104" s="13"/>
      <c r="B104" s="160"/>
      <c r="C104" s="237"/>
      <c r="D104" s="160"/>
      <c r="E104" s="237"/>
      <c r="F104" s="160"/>
      <c r="G104" s="160"/>
      <c r="H104" s="160"/>
      <c r="I104" s="160"/>
      <c r="J104" s="160"/>
      <c r="K104" s="2"/>
      <c r="L104" s="2"/>
      <c r="M104" s="2"/>
      <c r="N104" s="2"/>
      <c r="O104" s="2"/>
      <c r="P104" s="2"/>
      <c r="Q104" s="2"/>
      <c r="R104" s="2"/>
      <c r="S104" s="2"/>
      <c r="T104" s="2"/>
      <c r="U104" s="2"/>
      <c r="V104" s="2"/>
      <c r="W104" s="2"/>
      <c r="X104" s="2"/>
      <c r="Y104" s="2"/>
      <c r="Z104" s="2"/>
    </row>
    <row r="105" customFormat="false" ht="13.5" hidden="false" customHeight="true" outlineLevel="0" collapsed="false">
      <c r="A105" s="13"/>
      <c r="B105" s="160"/>
      <c r="C105" s="237"/>
      <c r="D105" s="160"/>
      <c r="E105" s="237"/>
      <c r="F105" s="160"/>
      <c r="G105" s="160"/>
      <c r="H105" s="160"/>
      <c r="I105" s="160"/>
      <c r="J105" s="160"/>
      <c r="K105" s="2"/>
      <c r="L105" s="2"/>
      <c r="M105" s="2"/>
      <c r="N105" s="2"/>
      <c r="O105" s="2"/>
      <c r="P105" s="2"/>
      <c r="Q105" s="2"/>
      <c r="R105" s="2"/>
      <c r="S105" s="2"/>
      <c r="T105" s="2"/>
      <c r="U105" s="2"/>
      <c r="V105" s="2"/>
      <c r="W105" s="2"/>
      <c r="X105" s="2"/>
      <c r="Y105" s="2"/>
      <c r="Z105" s="2"/>
    </row>
    <row r="106" customFormat="false" ht="13.5" hidden="false" customHeight="true" outlineLevel="0" collapsed="false">
      <c r="A106" s="13"/>
      <c r="B106" s="160"/>
      <c r="C106" s="237"/>
      <c r="D106" s="160"/>
      <c r="E106" s="237"/>
      <c r="F106" s="160"/>
      <c r="G106" s="160"/>
      <c r="H106" s="160"/>
      <c r="I106" s="160"/>
      <c r="J106" s="160"/>
      <c r="K106" s="2"/>
      <c r="L106" s="2"/>
      <c r="M106" s="2"/>
      <c r="N106" s="2"/>
      <c r="O106" s="2"/>
      <c r="P106" s="2"/>
      <c r="Q106" s="2"/>
      <c r="R106" s="2"/>
      <c r="S106" s="2"/>
      <c r="T106" s="2"/>
      <c r="U106" s="2"/>
      <c r="V106" s="2"/>
      <c r="W106" s="2"/>
      <c r="X106" s="2"/>
      <c r="Y106" s="2"/>
      <c r="Z106" s="2"/>
    </row>
    <row r="107" customFormat="false" ht="13.5" hidden="false" customHeight="true" outlineLevel="0" collapsed="false">
      <c r="A107" s="13"/>
      <c r="B107" s="160"/>
      <c r="C107" s="237"/>
      <c r="D107" s="160"/>
      <c r="E107" s="237"/>
      <c r="F107" s="160"/>
      <c r="G107" s="160"/>
      <c r="H107" s="160"/>
      <c r="I107" s="160"/>
      <c r="J107" s="160"/>
      <c r="K107" s="2"/>
      <c r="L107" s="2"/>
      <c r="M107" s="2"/>
      <c r="N107" s="2"/>
      <c r="O107" s="2"/>
      <c r="P107" s="2"/>
      <c r="Q107" s="2"/>
      <c r="R107" s="2"/>
      <c r="S107" s="2"/>
      <c r="T107" s="2"/>
      <c r="U107" s="2"/>
      <c r="V107" s="2"/>
      <c r="W107" s="2"/>
      <c r="X107" s="2"/>
      <c r="Y107" s="2"/>
      <c r="Z107" s="2"/>
    </row>
    <row r="108" customFormat="false" ht="13.5" hidden="false" customHeight="true" outlineLevel="0" collapsed="false">
      <c r="A108" s="13"/>
      <c r="B108" s="160"/>
      <c r="C108" s="237"/>
      <c r="D108" s="160"/>
      <c r="E108" s="237"/>
      <c r="F108" s="160"/>
      <c r="G108" s="160"/>
      <c r="H108" s="160"/>
      <c r="I108" s="160"/>
      <c r="J108" s="160"/>
      <c r="K108" s="2"/>
      <c r="L108" s="2"/>
      <c r="M108" s="2"/>
      <c r="N108" s="2"/>
      <c r="O108" s="2"/>
      <c r="P108" s="2"/>
      <c r="Q108" s="2"/>
      <c r="R108" s="2"/>
      <c r="S108" s="2"/>
      <c r="T108" s="2"/>
      <c r="U108" s="2"/>
      <c r="V108" s="2"/>
      <c r="W108" s="2"/>
      <c r="X108" s="2"/>
      <c r="Y108" s="2"/>
      <c r="Z108" s="2"/>
    </row>
    <row r="109" customFormat="false" ht="13.5" hidden="false" customHeight="true" outlineLevel="0" collapsed="false">
      <c r="A109" s="13"/>
      <c r="B109" s="160"/>
      <c r="C109" s="237"/>
      <c r="D109" s="160"/>
      <c r="E109" s="237"/>
      <c r="F109" s="160"/>
      <c r="G109" s="160"/>
      <c r="H109" s="160"/>
      <c r="I109" s="160"/>
      <c r="J109" s="160"/>
      <c r="K109" s="2"/>
      <c r="L109" s="2"/>
      <c r="M109" s="2"/>
      <c r="N109" s="2"/>
      <c r="O109" s="2"/>
      <c r="P109" s="2"/>
      <c r="Q109" s="2"/>
      <c r="R109" s="2"/>
      <c r="S109" s="2"/>
      <c r="T109" s="2"/>
      <c r="U109" s="2"/>
      <c r="V109" s="2"/>
      <c r="W109" s="2"/>
      <c r="X109" s="2"/>
      <c r="Y109" s="2"/>
      <c r="Z109" s="2"/>
    </row>
    <row r="110" customFormat="false" ht="13.5" hidden="false" customHeight="true" outlineLevel="0" collapsed="false">
      <c r="A110" s="13"/>
      <c r="B110" s="160"/>
      <c r="C110" s="237"/>
      <c r="D110" s="160"/>
      <c r="E110" s="237"/>
      <c r="F110" s="160"/>
      <c r="G110" s="160"/>
      <c r="H110" s="160"/>
      <c r="I110" s="160"/>
      <c r="J110" s="160"/>
      <c r="K110" s="2"/>
      <c r="L110" s="2"/>
      <c r="M110" s="2"/>
      <c r="N110" s="2"/>
      <c r="O110" s="2"/>
      <c r="P110" s="2"/>
      <c r="Q110" s="2"/>
      <c r="R110" s="2"/>
      <c r="S110" s="2"/>
      <c r="T110" s="2"/>
      <c r="U110" s="2"/>
      <c r="V110" s="2"/>
      <c r="W110" s="2"/>
      <c r="X110" s="2"/>
      <c r="Y110" s="2"/>
      <c r="Z110" s="2"/>
    </row>
    <row r="111" customFormat="false" ht="13.5" hidden="false" customHeight="true" outlineLevel="0" collapsed="false">
      <c r="A111" s="13"/>
      <c r="B111" s="160"/>
      <c r="C111" s="237"/>
      <c r="D111" s="160"/>
      <c r="E111" s="237"/>
      <c r="F111" s="160"/>
      <c r="G111" s="160"/>
      <c r="H111" s="160"/>
      <c r="I111" s="160"/>
      <c r="J111" s="160"/>
      <c r="K111" s="2"/>
      <c r="L111" s="2"/>
      <c r="M111" s="2"/>
      <c r="N111" s="2"/>
      <c r="O111" s="2"/>
      <c r="P111" s="2"/>
      <c r="Q111" s="2"/>
      <c r="R111" s="2"/>
      <c r="S111" s="2"/>
      <c r="T111" s="2"/>
      <c r="U111" s="2"/>
      <c r="V111" s="2"/>
      <c r="W111" s="2"/>
      <c r="X111" s="2"/>
      <c r="Y111" s="2"/>
      <c r="Z111" s="2"/>
    </row>
    <row r="112" customFormat="false" ht="13.5" hidden="false" customHeight="true" outlineLevel="0" collapsed="false">
      <c r="A112" s="13"/>
      <c r="B112" s="160"/>
      <c r="C112" s="237"/>
      <c r="D112" s="160"/>
      <c r="E112" s="237"/>
      <c r="F112" s="160"/>
      <c r="G112" s="160"/>
      <c r="H112" s="160"/>
      <c r="I112" s="160"/>
      <c r="J112" s="160"/>
      <c r="K112" s="2"/>
      <c r="L112" s="2"/>
      <c r="M112" s="2"/>
      <c r="N112" s="2"/>
      <c r="O112" s="2"/>
      <c r="P112" s="2"/>
      <c r="Q112" s="2"/>
      <c r="R112" s="2"/>
      <c r="S112" s="2"/>
      <c r="T112" s="2"/>
      <c r="U112" s="2"/>
      <c r="V112" s="2"/>
      <c r="W112" s="2"/>
      <c r="X112" s="2"/>
      <c r="Y112" s="2"/>
      <c r="Z112" s="2"/>
    </row>
    <row r="113" customFormat="false" ht="13.5" hidden="false" customHeight="true" outlineLevel="0" collapsed="false">
      <c r="A113" s="13"/>
      <c r="B113" s="160"/>
      <c r="C113" s="237"/>
      <c r="D113" s="160"/>
      <c r="E113" s="237"/>
      <c r="F113" s="160"/>
      <c r="G113" s="160"/>
      <c r="H113" s="160"/>
      <c r="I113" s="160"/>
      <c r="J113" s="160"/>
      <c r="K113" s="2"/>
      <c r="L113" s="2"/>
      <c r="M113" s="2"/>
      <c r="N113" s="2"/>
      <c r="O113" s="2"/>
      <c r="P113" s="2"/>
      <c r="Q113" s="2"/>
      <c r="R113" s="2"/>
      <c r="S113" s="2"/>
      <c r="T113" s="2"/>
      <c r="U113" s="2"/>
      <c r="V113" s="2"/>
      <c r="W113" s="2"/>
      <c r="X113" s="2"/>
      <c r="Y113" s="2"/>
      <c r="Z113" s="2"/>
    </row>
    <row r="114" customFormat="false" ht="13.5" hidden="false" customHeight="true" outlineLevel="0" collapsed="false">
      <c r="A114" s="13"/>
      <c r="B114" s="160"/>
      <c r="C114" s="237"/>
      <c r="D114" s="160"/>
      <c r="E114" s="237"/>
      <c r="F114" s="160"/>
      <c r="G114" s="160"/>
      <c r="H114" s="160"/>
      <c r="I114" s="160"/>
      <c r="J114" s="160"/>
      <c r="K114" s="2"/>
      <c r="L114" s="2"/>
      <c r="M114" s="2"/>
      <c r="N114" s="2"/>
      <c r="O114" s="2"/>
      <c r="P114" s="2"/>
      <c r="Q114" s="2"/>
      <c r="R114" s="2"/>
      <c r="S114" s="2"/>
      <c r="T114" s="2"/>
      <c r="U114" s="2"/>
      <c r="V114" s="2"/>
      <c r="W114" s="2"/>
      <c r="X114" s="2"/>
      <c r="Y114" s="2"/>
      <c r="Z114" s="2"/>
    </row>
    <row r="115" customFormat="false" ht="13.5" hidden="false" customHeight="true" outlineLevel="0" collapsed="false">
      <c r="A115" s="13"/>
      <c r="B115" s="160"/>
      <c r="C115" s="237"/>
      <c r="D115" s="160"/>
      <c r="E115" s="237"/>
      <c r="F115" s="160"/>
      <c r="G115" s="160"/>
      <c r="H115" s="160"/>
      <c r="I115" s="160"/>
      <c r="J115" s="160"/>
      <c r="K115" s="2"/>
      <c r="L115" s="2"/>
      <c r="M115" s="2"/>
      <c r="N115" s="2"/>
      <c r="O115" s="2"/>
      <c r="P115" s="2"/>
      <c r="Q115" s="2"/>
      <c r="R115" s="2"/>
      <c r="S115" s="2"/>
      <c r="T115" s="2"/>
      <c r="U115" s="2"/>
      <c r="V115" s="2"/>
      <c r="W115" s="2"/>
      <c r="X115" s="2"/>
      <c r="Y115" s="2"/>
      <c r="Z115" s="2"/>
    </row>
    <row r="116" customFormat="false" ht="13.5" hidden="false" customHeight="true" outlineLevel="0" collapsed="false">
      <c r="A116" s="13"/>
      <c r="B116" s="160"/>
      <c r="C116" s="237"/>
      <c r="D116" s="160"/>
      <c r="E116" s="237"/>
      <c r="F116" s="160"/>
      <c r="G116" s="160"/>
      <c r="H116" s="160"/>
      <c r="I116" s="160"/>
      <c r="J116" s="160"/>
      <c r="K116" s="2"/>
      <c r="L116" s="2"/>
      <c r="M116" s="2"/>
      <c r="N116" s="2"/>
      <c r="O116" s="2"/>
      <c r="P116" s="2"/>
      <c r="Q116" s="2"/>
      <c r="R116" s="2"/>
      <c r="S116" s="2"/>
      <c r="T116" s="2"/>
      <c r="U116" s="2"/>
      <c r="V116" s="2"/>
      <c r="W116" s="2"/>
      <c r="X116" s="2"/>
      <c r="Y116" s="2"/>
      <c r="Z116" s="2"/>
    </row>
    <row r="117" customFormat="false" ht="13.5" hidden="false" customHeight="true" outlineLevel="0" collapsed="false">
      <c r="A117" s="13"/>
      <c r="B117" s="160"/>
      <c r="C117" s="237"/>
      <c r="D117" s="160"/>
      <c r="E117" s="237"/>
      <c r="F117" s="160"/>
      <c r="G117" s="160"/>
      <c r="H117" s="160"/>
      <c r="I117" s="160"/>
      <c r="J117" s="160"/>
      <c r="K117" s="2"/>
      <c r="L117" s="2"/>
      <c r="M117" s="2"/>
      <c r="N117" s="2"/>
      <c r="O117" s="2"/>
      <c r="P117" s="2"/>
      <c r="Q117" s="2"/>
      <c r="R117" s="2"/>
      <c r="S117" s="2"/>
      <c r="T117" s="2"/>
      <c r="U117" s="2"/>
      <c r="V117" s="2"/>
      <c r="W117" s="2"/>
      <c r="X117" s="2"/>
      <c r="Y117" s="2"/>
      <c r="Z117" s="2"/>
    </row>
    <row r="118" customFormat="false" ht="13.5" hidden="false" customHeight="true" outlineLevel="0" collapsed="false">
      <c r="A118" s="13"/>
      <c r="B118" s="160"/>
      <c r="C118" s="237"/>
      <c r="D118" s="160"/>
      <c r="E118" s="237"/>
      <c r="F118" s="160"/>
      <c r="G118" s="160"/>
      <c r="H118" s="160"/>
      <c r="I118" s="160"/>
      <c r="J118" s="160"/>
      <c r="K118" s="2"/>
      <c r="L118" s="2"/>
      <c r="M118" s="2"/>
      <c r="N118" s="2"/>
      <c r="O118" s="2"/>
      <c r="P118" s="2"/>
      <c r="Q118" s="2"/>
      <c r="R118" s="2"/>
      <c r="S118" s="2"/>
      <c r="T118" s="2"/>
      <c r="U118" s="2"/>
      <c r="V118" s="2"/>
      <c r="W118" s="2"/>
      <c r="X118" s="2"/>
      <c r="Y118" s="2"/>
      <c r="Z118" s="2"/>
    </row>
    <row r="119" customFormat="false" ht="13.5" hidden="false" customHeight="true" outlineLevel="0" collapsed="false">
      <c r="A119" s="13"/>
      <c r="B119" s="160"/>
      <c r="C119" s="237"/>
      <c r="D119" s="160"/>
      <c r="E119" s="237"/>
      <c r="F119" s="160"/>
      <c r="G119" s="160"/>
      <c r="H119" s="160"/>
      <c r="I119" s="160"/>
      <c r="J119" s="160"/>
      <c r="K119" s="2"/>
      <c r="L119" s="2"/>
      <c r="M119" s="2"/>
      <c r="N119" s="2"/>
      <c r="O119" s="2"/>
      <c r="P119" s="2"/>
      <c r="Q119" s="2"/>
      <c r="R119" s="2"/>
      <c r="S119" s="2"/>
      <c r="T119" s="2"/>
      <c r="U119" s="2"/>
      <c r="V119" s="2"/>
      <c r="W119" s="2"/>
      <c r="X119" s="2"/>
      <c r="Y119" s="2"/>
      <c r="Z119" s="2"/>
    </row>
    <row r="120" customFormat="false" ht="13.5" hidden="false" customHeight="true" outlineLevel="0" collapsed="false">
      <c r="A120" s="13"/>
      <c r="B120" s="160"/>
      <c r="C120" s="237"/>
      <c r="D120" s="160"/>
      <c r="E120" s="237"/>
      <c r="F120" s="160"/>
      <c r="G120" s="160"/>
      <c r="H120" s="160"/>
      <c r="I120" s="160"/>
      <c r="J120" s="160"/>
      <c r="K120" s="2"/>
      <c r="L120" s="2"/>
      <c r="M120" s="2"/>
      <c r="N120" s="2"/>
      <c r="O120" s="2"/>
      <c r="P120" s="2"/>
      <c r="Q120" s="2"/>
      <c r="R120" s="2"/>
      <c r="S120" s="2"/>
      <c r="T120" s="2"/>
      <c r="U120" s="2"/>
      <c r="V120" s="2"/>
      <c r="W120" s="2"/>
      <c r="X120" s="2"/>
      <c r="Y120" s="2"/>
      <c r="Z120" s="2"/>
    </row>
    <row r="121" customFormat="false" ht="13.5" hidden="false" customHeight="true" outlineLevel="0" collapsed="false">
      <c r="A121" s="13"/>
      <c r="B121" s="160"/>
      <c r="C121" s="237"/>
      <c r="D121" s="160"/>
      <c r="E121" s="237"/>
      <c r="F121" s="160"/>
      <c r="G121" s="160"/>
      <c r="H121" s="160"/>
      <c r="I121" s="160"/>
      <c r="J121" s="160"/>
      <c r="K121" s="2"/>
      <c r="L121" s="2"/>
      <c r="M121" s="2"/>
      <c r="N121" s="2"/>
      <c r="O121" s="2"/>
      <c r="P121" s="2"/>
      <c r="Q121" s="2"/>
      <c r="R121" s="2"/>
      <c r="S121" s="2"/>
      <c r="T121" s="2"/>
      <c r="U121" s="2"/>
      <c r="V121" s="2"/>
      <c r="W121" s="2"/>
      <c r="X121" s="2"/>
      <c r="Y121" s="2"/>
      <c r="Z121" s="2"/>
    </row>
    <row r="122" customFormat="false" ht="13.5" hidden="false" customHeight="true" outlineLevel="0" collapsed="false">
      <c r="A122" s="13"/>
      <c r="B122" s="160"/>
      <c r="C122" s="237"/>
      <c r="D122" s="160"/>
      <c r="E122" s="237"/>
      <c r="F122" s="160"/>
      <c r="G122" s="160"/>
      <c r="H122" s="160"/>
      <c r="I122" s="160"/>
      <c r="J122" s="160"/>
      <c r="K122" s="2"/>
      <c r="L122" s="2"/>
      <c r="M122" s="2"/>
      <c r="N122" s="2"/>
      <c r="O122" s="2"/>
      <c r="P122" s="2"/>
      <c r="Q122" s="2"/>
      <c r="R122" s="2"/>
      <c r="S122" s="2"/>
      <c r="T122" s="2"/>
      <c r="U122" s="2"/>
      <c r="V122" s="2"/>
      <c r="W122" s="2"/>
      <c r="X122" s="2"/>
      <c r="Y122" s="2"/>
      <c r="Z122" s="2"/>
    </row>
    <row r="123" customFormat="false" ht="13.5" hidden="false" customHeight="true" outlineLevel="0" collapsed="false">
      <c r="A123" s="13"/>
      <c r="B123" s="160"/>
      <c r="C123" s="237"/>
      <c r="D123" s="160"/>
      <c r="E123" s="237"/>
      <c r="F123" s="160"/>
      <c r="G123" s="160"/>
      <c r="H123" s="160"/>
      <c r="I123" s="160"/>
      <c r="J123" s="160"/>
      <c r="K123" s="2"/>
      <c r="L123" s="2"/>
      <c r="M123" s="2"/>
      <c r="N123" s="2"/>
      <c r="O123" s="2"/>
      <c r="P123" s="2"/>
      <c r="Q123" s="2"/>
      <c r="R123" s="2"/>
      <c r="S123" s="2"/>
      <c r="T123" s="2"/>
      <c r="U123" s="2"/>
      <c r="V123" s="2"/>
      <c r="W123" s="2"/>
      <c r="X123" s="2"/>
      <c r="Y123" s="2"/>
      <c r="Z123" s="2"/>
    </row>
    <row r="124" customFormat="false" ht="13.5" hidden="false" customHeight="true" outlineLevel="0" collapsed="false">
      <c r="A124" s="13"/>
      <c r="B124" s="160"/>
      <c r="C124" s="237"/>
      <c r="D124" s="160"/>
      <c r="E124" s="237"/>
      <c r="F124" s="160"/>
      <c r="G124" s="160"/>
      <c r="H124" s="160"/>
      <c r="I124" s="160"/>
      <c r="J124" s="160"/>
      <c r="K124" s="2"/>
      <c r="L124" s="2"/>
      <c r="M124" s="2"/>
      <c r="N124" s="2"/>
      <c r="O124" s="2"/>
      <c r="P124" s="2"/>
      <c r="Q124" s="2"/>
      <c r="R124" s="2"/>
      <c r="S124" s="2"/>
      <c r="T124" s="2"/>
      <c r="U124" s="2"/>
      <c r="V124" s="2"/>
      <c r="W124" s="2"/>
      <c r="X124" s="2"/>
      <c r="Y124" s="2"/>
      <c r="Z124" s="2"/>
    </row>
    <row r="125" customFormat="false" ht="13.5" hidden="false" customHeight="true" outlineLevel="0" collapsed="false">
      <c r="A125" s="13"/>
      <c r="B125" s="160"/>
      <c r="C125" s="237"/>
      <c r="D125" s="160"/>
      <c r="E125" s="237"/>
      <c r="F125" s="160"/>
      <c r="G125" s="160"/>
      <c r="H125" s="160"/>
      <c r="I125" s="160"/>
      <c r="J125" s="160"/>
      <c r="K125" s="2"/>
      <c r="L125" s="2"/>
      <c r="M125" s="2"/>
      <c r="N125" s="2"/>
      <c r="O125" s="2"/>
      <c r="P125" s="2"/>
      <c r="Q125" s="2"/>
      <c r="R125" s="2"/>
      <c r="S125" s="2"/>
      <c r="T125" s="2"/>
      <c r="U125" s="2"/>
      <c r="V125" s="2"/>
      <c r="W125" s="2"/>
      <c r="X125" s="2"/>
      <c r="Y125" s="2"/>
      <c r="Z125" s="2"/>
    </row>
    <row r="126" customFormat="false" ht="13.5" hidden="false" customHeight="true" outlineLevel="0" collapsed="false">
      <c r="A126" s="13"/>
      <c r="B126" s="160"/>
      <c r="C126" s="237"/>
      <c r="D126" s="160"/>
      <c r="E126" s="237"/>
      <c r="F126" s="160"/>
      <c r="G126" s="160"/>
      <c r="H126" s="160"/>
      <c r="I126" s="160"/>
      <c r="J126" s="160"/>
      <c r="K126" s="2"/>
      <c r="L126" s="2"/>
      <c r="M126" s="2"/>
      <c r="N126" s="2"/>
      <c r="O126" s="2"/>
      <c r="P126" s="2"/>
      <c r="Q126" s="2"/>
      <c r="R126" s="2"/>
      <c r="S126" s="2"/>
      <c r="T126" s="2"/>
      <c r="U126" s="2"/>
      <c r="V126" s="2"/>
      <c r="W126" s="2"/>
      <c r="X126" s="2"/>
      <c r="Y126" s="2"/>
      <c r="Z126" s="2"/>
    </row>
    <row r="127" customFormat="false" ht="13.5" hidden="false" customHeight="true" outlineLevel="0" collapsed="false">
      <c r="A127" s="13"/>
      <c r="B127" s="160"/>
      <c r="C127" s="237"/>
      <c r="D127" s="160"/>
      <c r="E127" s="237"/>
      <c r="F127" s="160"/>
      <c r="G127" s="160"/>
      <c r="H127" s="160"/>
      <c r="I127" s="160"/>
      <c r="J127" s="160"/>
      <c r="K127" s="2"/>
      <c r="L127" s="2"/>
      <c r="M127" s="2"/>
      <c r="N127" s="2"/>
      <c r="O127" s="2"/>
      <c r="P127" s="2"/>
      <c r="Q127" s="2"/>
      <c r="R127" s="2"/>
      <c r="S127" s="2"/>
      <c r="T127" s="2"/>
      <c r="U127" s="2"/>
      <c r="V127" s="2"/>
      <c r="W127" s="2"/>
      <c r="X127" s="2"/>
      <c r="Y127" s="2"/>
      <c r="Z127" s="2"/>
    </row>
    <row r="128" customFormat="false" ht="13.5" hidden="false" customHeight="true" outlineLevel="0" collapsed="false">
      <c r="A128" s="13"/>
      <c r="B128" s="160"/>
      <c r="C128" s="237"/>
      <c r="D128" s="160"/>
      <c r="E128" s="237"/>
      <c r="F128" s="160"/>
      <c r="G128" s="160"/>
      <c r="H128" s="160"/>
      <c r="I128" s="160"/>
      <c r="J128" s="160"/>
      <c r="K128" s="2"/>
      <c r="L128" s="2"/>
      <c r="M128" s="2"/>
      <c r="N128" s="2"/>
      <c r="O128" s="2"/>
      <c r="P128" s="2"/>
      <c r="Q128" s="2"/>
      <c r="R128" s="2"/>
      <c r="S128" s="2"/>
      <c r="T128" s="2"/>
      <c r="U128" s="2"/>
      <c r="V128" s="2"/>
      <c r="W128" s="2"/>
      <c r="X128" s="2"/>
      <c r="Y128" s="2"/>
      <c r="Z128" s="2"/>
    </row>
    <row r="129" customFormat="false" ht="13.5" hidden="false" customHeight="true" outlineLevel="0" collapsed="false">
      <c r="A129" s="13"/>
      <c r="B129" s="160"/>
      <c r="C129" s="237"/>
      <c r="D129" s="160"/>
      <c r="E129" s="237"/>
      <c r="F129" s="160"/>
      <c r="G129" s="160"/>
      <c r="H129" s="160"/>
      <c r="I129" s="160"/>
      <c r="J129" s="160"/>
      <c r="K129" s="2"/>
      <c r="L129" s="2"/>
      <c r="M129" s="2"/>
      <c r="N129" s="2"/>
      <c r="O129" s="2"/>
      <c r="P129" s="2"/>
      <c r="Q129" s="2"/>
      <c r="R129" s="2"/>
      <c r="S129" s="2"/>
      <c r="T129" s="2"/>
      <c r="U129" s="2"/>
      <c r="V129" s="2"/>
      <c r="W129" s="2"/>
      <c r="X129" s="2"/>
      <c r="Y129" s="2"/>
      <c r="Z129" s="2"/>
    </row>
    <row r="130" customFormat="false" ht="13.5" hidden="false" customHeight="true" outlineLevel="0" collapsed="false">
      <c r="A130" s="13"/>
      <c r="B130" s="160"/>
      <c r="C130" s="237"/>
      <c r="D130" s="160"/>
      <c r="E130" s="237"/>
      <c r="F130" s="160"/>
      <c r="G130" s="160"/>
      <c r="H130" s="160"/>
      <c r="I130" s="160"/>
      <c r="J130" s="160"/>
      <c r="K130" s="2"/>
      <c r="L130" s="2"/>
      <c r="M130" s="2"/>
      <c r="N130" s="2"/>
      <c r="O130" s="2"/>
      <c r="P130" s="2"/>
      <c r="Q130" s="2"/>
      <c r="R130" s="2"/>
      <c r="S130" s="2"/>
      <c r="T130" s="2"/>
      <c r="U130" s="2"/>
      <c r="V130" s="2"/>
      <c r="W130" s="2"/>
      <c r="X130" s="2"/>
      <c r="Y130" s="2"/>
      <c r="Z130" s="2"/>
    </row>
    <row r="131" customFormat="false" ht="13.5" hidden="false" customHeight="true" outlineLevel="0" collapsed="false">
      <c r="A131" s="13"/>
      <c r="B131" s="160"/>
      <c r="C131" s="237"/>
      <c r="D131" s="160"/>
      <c r="E131" s="237"/>
      <c r="F131" s="160"/>
      <c r="G131" s="160"/>
      <c r="H131" s="160"/>
      <c r="I131" s="160"/>
      <c r="J131" s="160"/>
      <c r="K131" s="2"/>
      <c r="L131" s="2"/>
      <c r="M131" s="2"/>
      <c r="N131" s="2"/>
      <c r="O131" s="2"/>
      <c r="P131" s="2"/>
      <c r="Q131" s="2"/>
      <c r="R131" s="2"/>
      <c r="S131" s="2"/>
      <c r="T131" s="2"/>
      <c r="U131" s="2"/>
      <c r="V131" s="2"/>
      <c r="W131" s="2"/>
      <c r="X131" s="2"/>
      <c r="Y131" s="2"/>
      <c r="Z131" s="2"/>
    </row>
    <row r="132" customFormat="false" ht="13.5" hidden="false" customHeight="true" outlineLevel="0" collapsed="false">
      <c r="A132" s="13"/>
      <c r="B132" s="160"/>
      <c r="C132" s="237"/>
      <c r="D132" s="160"/>
      <c r="E132" s="237"/>
      <c r="F132" s="160"/>
      <c r="G132" s="160"/>
      <c r="H132" s="160"/>
      <c r="I132" s="160"/>
      <c r="J132" s="160"/>
      <c r="K132" s="2"/>
      <c r="L132" s="2"/>
      <c r="M132" s="2"/>
      <c r="N132" s="2"/>
      <c r="O132" s="2"/>
      <c r="P132" s="2"/>
      <c r="Q132" s="2"/>
      <c r="R132" s="2"/>
      <c r="S132" s="2"/>
      <c r="T132" s="2"/>
      <c r="U132" s="2"/>
      <c r="V132" s="2"/>
      <c r="W132" s="2"/>
      <c r="X132" s="2"/>
      <c r="Y132" s="2"/>
      <c r="Z132" s="2"/>
    </row>
    <row r="133" customFormat="false" ht="13.5" hidden="false" customHeight="true" outlineLevel="0" collapsed="false">
      <c r="A133" s="13"/>
      <c r="B133" s="160"/>
      <c r="C133" s="237"/>
      <c r="D133" s="160"/>
      <c r="E133" s="237"/>
      <c r="F133" s="160"/>
      <c r="G133" s="160"/>
      <c r="H133" s="160"/>
      <c r="I133" s="160"/>
      <c r="J133" s="160"/>
      <c r="K133" s="2"/>
      <c r="L133" s="2"/>
      <c r="M133" s="2"/>
      <c r="N133" s="2"/>
      <c r="O133" s="2"/>
      <c r="P133" s="2"/>
      <c r="Q133" s="2"/>
      <c r="R133" s="2"/>
      <c r="S133" s="2"/>
      <c r="T133" s="2"/>
      <c r="U133" s="2"/>
      <c r="V133" s="2"/>
      <c r="W133" s="2"/>
      <c r="X133" s="2"/>
      <c r="Y133" s="2"/>
      <c r="Z133" s="2"/>
    </row>
    <row r="134" customFormat="false" ht="13.5" hidden="false" customHeight="true" outlineLevel="0" collapsed="false">
      <c r="A134" s="13"/>
      <c r="B134" s="160"/>
      <c r="C134" s="237"/>
      <c r="D134" s="160"/>
      <c r="E134" s="237"/>
      <c r="F134" s="160"/>
      <c r="G134" s="160"/>
      <c r="H134" s="160"/>
      <c r="I134" s="160"/>
      <c r="J134" s="160"/>
      <c r="K134" s="2"/>
      <c r="L134" s="2"/>
      <c r="M134" s="2"/>
      <c r="N134" s="2"/>
      <c r="O134" s="2"/>
      <c r="P134" s="2"/>
      <c r="Q134" s="2"/>
      <c r="R134" s="2"/>
      <c r="S134" s="2"/>
      <c r="T134" s="2"/>
      <c r="U134" s="2"/>
      <c r="V134" s="2"/>
      <c r="W134" s="2"/>
      <c r="X134" s="2"/>
      <c r="Y134" s="2"/>
      <c r="Z134" s="2"/>
    </row>
    <row r="135" customFormat="false" ht="13.5" hidden="false" customHeight="true" outlineLevel="0" collapsed="false">
      <c r="A135" s="13"/>
      <c r="B135" s="160"/>
      <c r="C135" s="237"/>
      <c r="D135" s="160"/>
      <c r="E135" s="237"/>
      <c r="F135" s="160"/>
      <c r="G135" s="160"/>
      <c r="H135" s="160"/>
      <c r="I135" s="160"/>
      <c r="J135" s="160"/>
      <c r="K135" s="2"/>
      <c r="L135" s="2"/>
      <c r="M135" s="2"/>
      <c r="N135" s="2"/>
      <c r="O135" s="2"/>
      <c r="P135" s="2"/>
      <c r="Q135" s="2"/>
      <c r="R135" s="2"/>
      <c r="S135" s="2"/>
      <c r="T135" s="2"/>
      <c r="U135" s="2"/>
      <c r="V135" s="2"/>
      <c r="W135" s="2"/>
      <c r="X135" s="2"/>
      <c r="Y135" s="2"/>
      <c r="Z135" s="2"/>
    </row>
    <row r="136" customFormat="false" ht="13.5" hidden="false" customHeight="true" outlineLevel="0" collapsed="false">
      <c r="A136" s="13"/>
      <c r="B136" s="160"/>
      <c r="C136" s="237"/>
      <c r="D136" s="160"/>
      <c r="E136" s="237"/>
      <c r="F136" s="160"/>
      <c r="G136" s="160"/>
      <c r="H136" s="160"/>
      <c r="I136" s="160"/>
      <c r="J136" s="160"/>
      <c r="K136" s="2"/>
      <c r="L136" s="2"/>
      <c r="M136" s="2"/>
      <c r="N136" s="2"/>
      <c r="O136" s="2"/>
      <c r="P136" s="2"/>
      <c r="Q136" s="2"/>
      <c r="R136" s="2"/>
      <c r="S136" s="2"/>
      <c r="T136" s="2"/>
      <c r="U136" s="2"/>
      <c r="V136" s="2"/>
      <c r="W136" s="2"/>
      <c r="X136" s="2"/>
      <c r="Y136" s="2"/>
      <c r="Z136" s="2"/>
    </row>
    <row r="137" customFormat="false" ht="13.5" hidden="false" customHeight="true" outlineLevel="0" collapsed="false">
      <c r="A137" s="13"/>
      <c r="B137" s="160"/>
      <c r="C137" s="237"/>
      <c r="D137" s="160"/>
      <c r="E137" s="237"/>
      <c r="F137" s="160"/>
      <c r="G137" s="160"/>
      <c r="H137" s="160"/>
      <c r="I137" s="160"/>
      <c r="J137" s="160"/>
      <c r="K137" s="2"/>
      <c r="L137" s="2"/>
      <c r="M137" s="2"/>
      <c r="N137" s="2"/>
      <c r="O137" s="2"/>
      <c r="P137" s="2"/>
      <c r="Q137" s="2"/>
      <c r="R137" s="2"/>
      <c r="S137" s="2"/>
      <c r="T137" s="2"/>
      <c r="U137" s="2"/>
      <c r="V137" s="2"/>
      <c r="W137" s="2"/>
      <c r="X137" s="2"/>
      <c r="Y137" s="2"/>
      <c r="Z137" s="2"/>
    </row>
    <row r="138" customFormat="false" ht="13.5" hidden="false" customHeight="true" outlineLevel="0" collapsed="false">
      <c r="A138" s="13"/>
      <c r="B138" s="160"/>
      <c r="C138" s="237"/>
      <c r="D138" s="160"/>
      <c r="E138" s="237"/>
      <c r="F138" s="160"/>
      <c r="G138" s="160"/>
      <c r="H138" s="160"/>
      <c r="I138" s="160"/>
      <c r="J138" s="160"/>
      <c r="K138" s="2"/>
      <c r="L138" s="2"/>
      <c r="M138" s="2"/>
      <c r="N138" s="2"/>
      <c r="O138" s="2"/>
      <c r="P138" s="2"/>
      <c r="Q138" s="2"/>
      <c r="R138" s="2"/>
      <c r="S138" s="2"/>
      <c r="T138" s="2"/>
      <c r="U138" s="2"/>
      <c r="V138" s="2"/>
      <c r="W138" s="2"/>
      <c r="X138" s="2"/>
      <c r="Y138" s="2"/>
      <c r="Z138" s="2"/>
    </row>
    <row r="139" customFormat="false" ht="13.5" hidden="false" customHeight="true" outlineLevel="0" collapsed="false">
      <c r="A139" s="13"/>
      <c r="B139" s="160"/>
      <c r="C139" s="237"/>
      <c r="D139" s="160"/>
      <c r="E139" s="237"/>
      <c r="F139" s="160"/>
      <c r="G139" s="160"/>
      <c r="H139" s="160"/>
      <c r="I139" s="160"/>
      <c r="J139" s="160"/>
      <c r="K139" s="2"/>
      <c r="L139" s="2"/>
      <c r="M139" s="2"/>
      <c r="N139" s="2"/>
      <c r="O139" s="2"/>
      <c r="P139" s="2"/>
      <c r="Q139" s="2"/>
      <c r="R139" s="2"/>
      <c r="S139" s="2"/>
      <c r="T139" s="2"/>
      <c r="U139" s="2"/>
      <c r="V139" s="2"/>
      <c r="W139" s="2"/>
      <c r="X139" s="2"/>
      <c r="Y139" s="2"/>
      <c r="Z139" s="2"/>
    </row>
    <row r="140" customFormat="false" ht="13.5" hidden="false" customHeight="true" outlineLevel="0" collapsed="false">
      <c r="A140" s="13"/>
      <c r="B140" s="160"/>
      <c r="C140" s="237"/>
      <c r="D140" s="160"/>
      <c r="E140" s="237"/>
      <c r="F140" s="160"/>
      <c r="G140" s="160"/>
      <c r="H140" s="160"/>
      <c r="I140" s="160"/>
      <c r="J140" s="160"/>
      <c r="K140" s="2"/>
      <c r="L140" s="2"/>
      <c r="M140" s="2"/>
      <c r="N140" s="2"/>
      <c r="O140" s="2"/>
      <c r="P140" s="2"/>
      <c r="Q140" s="2"/>
      <c r="R140" s="2"/>
      <c r="S140" s="2"/>
      <c r="T140" s="2"/>
      <c r="U140" s="2"/>
      <c r="V140" s="2"/>
      <c r="W140" s="2"/>
      <c r="X140" s="2"/>
      <c r="Y140" s="2"/>
      <c r="Z140" s="2"/>
    </row>
    <row r="141" customFormat="false" ht="13.5" hidden="false" customHeight="true" outlineLevel="0" collapsed="false">
      <c r="A141" s="13"/>
      <c r="B141" s="160"/>
      <c r="C141" s="237"/>
      <c r="D141" s="160"/>
      <c r="E141" s="237"/>
      <c r="F141" s="160"/>
      <c r="G141" s="160"/>
      <c r="H141" s="160"/>
      <c r="I141" s="160"/>
      <c r="J141" s="160"/>
      <c r="K141" s="2"/>
      <c r="L141" s="2"/>
      <c r="M141" s="2"/>
      <c r="N141" s="2"/>
      <c r="O141" s="2"/>
      <c r="P141" s="2"/>
      <c r="Q141" s="2"/>
      <c r="R141" s="2"/>
      <c r="S141" s="2"/>
      <c r="T141" s="2"/>
      <c r="U141" s="2"/>
      <c r="V141" s="2"/>
      <c r="W141" s="2"/>
      <c r="X141" s="2"/>
      <c r="Y141" s="2"/>
      <c r="Z141" s="2"/>
    </row>
    <row r="142" customFormat="false" ht="13.5" hidden="false" customHeight="true" outlineLevel="0" collapsed="false">
      <c r="A142" s="13"/>
      <c r="B142" s="160"/>
      <c r="C142" s="237"/>
      <c r="D142" s="160"/>
      <c r="E142" s="237"/>
      <c r="F142" s="160"/>
      <c r="G142" s="160"/>
      <c r="H142" s="160"/>
      <c r="I142" s="160"/>
      <c r="J142" s="160"/>
      <c r="K142" s="2"/>
      <c r="L142" s="2"/>
      <c r="M142" s="2"/>
      <c r="N142" s="2"/>
      <c r="O142" s="2"/>
      <c r="P142" s="2"/>
      <c r="Q142" s="2"/>
      <c r="R142" s="2"/>
      <c r="S142" s="2"/>
      <c r="T142" s="2"/>
      <c r="U142" s="2"/>
      <c r="V142" s="2"/>
      <c r="W142" s="2"/>
      <c r="X142" s="2"/>
      <c r="Y142" s="2"/>
      <c r="Z142" s="2"/>
    </row>
    <row r="143" customFormat="false" ht="13.5" hidden="false" customHeight="true" outlineLevel="0" collapsed="false">
      <c r="A143" s="13"/>
      <c r="B143" s="160"/>
      <c r="C143" s="237"/>
      <c r="D143" s="160"/>
      <c r="E143" s="237"/>
      <c r="F143" s="160"/>
      <c r="G143" s="160"/>
      <c r="H143" s="160"/>
      <c r="I143" s="160"/>
      <c r="J143" s="160"/>
      <c r="K143" s="2"/>
      <c r="L143" s="2"/>
      <c r="M143" s="2"/>
      <c r="N143" s="2"/>
      <c r="O143" s="2"/>
      <c r="P143" s="2"/>
      <c r="Q143" s="2"/>
      <c r="R143" s="2"/>
      <c r="S143" s="2"/>
      <c r="T143" s="2"/>
      <c r="U143" s="2"/>
      <c r="V143" s="2"/>
      <c r="W143" s="2"/>
      <c r="X143" s="2"/>
      <c r="Y143" s="2"/>
      <c r="Z143" s="2"/>
    </row>
    <row r="144" customFormat="false" ht="13.5" hidden="false" customHeight="true" outlineLevel="0" collapsed="false">
      <c r="A144" s="13"/>
      <c r="B144" s="160"/>
      <c r="C144" s="237"/>
      <c r="D144" s="160"/>
      <c r="E144" s="237"/>
      <c r="F144" s="160"/>
      <c r="G144" s="160"/>
      <c r="H144" s="160"/>
      <c r="I144" s="160"/>
      <c r="J144" s="160"/>
      <c r="K144" s="2"/>
      <c r="L144" s="2"/>
      <c r="M144" s="2"/>
      <c r="N144" s="2"/>
      <c r="O144" s="2"/>
      <c r="P144" s="2"/>
      <c r="Q144" s="2"/>
      <c r="R144" s="2"/>
      <c r="S144" s="2"/>
      <c r="T144" s="2"/>
      <c r="U144" s="2"/>
      <c r="V144" s="2"/>
      <c r="W144" s="2"/>
      <c r="X144" s="2"/>
      <c r="Y144" s="2"/>
      <c r="Z144" s="2"/>
    </row>
    <row r="145" customFormat="false" ht="13.5" hidden="false" customHeight="true" outlineLevel="0" collapsed="false">
      <c r="A145" s="13"/>
      <c r="B145" s="160"/>
      <c r="C145" s="237"/>
      <c r="D145" s="160"/>
      <c r="E145" s="237"/>
      <c r="F145" s="160"/>
      <c r="G145" s="160"/>
      <c r="H145" s="160"/>
      <c r="I145" s="160"/>
      <c r="J145" s="160"/>
      <c r="K145" s="2"/>
      <c r="L145" s="2"/>
      <c r="M145" s="2"/>
      <c r="N145" s="2"/>
      <c r="O145" s="2"/>
      <c r="P145" s="2"/>
      <c r="Q145" s="2"/>
      <c r="R145" s="2"/>
      <c r="S145" s="2"/>
      <c r="T145" s="2"/>
      <c r="U145" s="2"/>
      <c r="V145" s="2"/>
      <c r="W145" s="2"/>
      <c r="X145" s="2"/>
      <c r="Y145" s="2"/>
      <c r="Z145" s="2"/>
    </row>
    <row r="146" customFormat="false" ht="13.5" hidden="false" customHeight="true" outlineLevel="0" collapsed="false">
      <c r="A146" s="13"/>
      <c r="B146" s="160"/>
      <c r="C146" s="237"/>
      <c r="D146" s="160"/>
      <c r="E146" s="237"/>
      <c r="F146" s="160"/>
      <c r="G146" s="160"/>
      <c r="H146" s="160"/>
      <c r="I146" s="160"/>
      <c r="J146" s="160"/>
      <c r="K146" s="2"/>
      <c r="L146" s="2"/>
      <c r="M146" s="2"/>
      <c r="N146" s="2"/>
      <c r="O146" s="2"/>
      <c r="P146" s="2"/>
      <c r="Q146" s="2"/>
      <c r="R146" s="2"/>
      <c r="S146" s="2"/>
      <c r="T146" s="2"/>
      <c r="U146" s="2"/>
      <c r="V146" s="2"/>
      <c r="W146" s="2"/>
      <c r="X146" s="2"/>
      <c r="Y146" s="2"/>
      <c r="Z146" s="2"/>
    </row>
    <row r="147" customFormat="false" ht="13.5" hidden="false" customHeight="true" outlineLevel="0" collapsed="false">
      <c r="A147" s="13"/>
      <c r="B147" s="160"/>
      <c r="C147" s="237"/>
      <c r="D147" s="160"/>
      <c r="E147" s="237"/>
      <c r="F147" s="160"/>
      <c r="G147" s="160"/>
      <c r="H147" s="160"/>
      <c r="I147" s="160"/>
      <c r="J147" s="160"/>
      <c r="K147" s="2"/>
      <c r="L147" s="2"/>
      <c r="M147" s="2"/>
      <c r="N147" s="2"/>
      <c r="O147" s="2"/>
      <c r="P147" s="2"/>
      <c r="Q147" s="2"/>
      <c r="R147" s="2"/>
      <c r="S147" s="2"/>
      <c r="T147" s="2"/>
      <c r="U147" s="2"/>
      <c r="V147" s="2"/>
      <c r="W147" s="2"/>
      <c r="X147" s="2"/>
      <c r="Y147" s="2"/>
      <c r="Z147" s="2"/>
    </row>
    <row r="148" customFormat="false" ht="13.5" hidden="false" customHeight="true" outlineLevel="0" collapsed="false">
      <c r="A148" s="13"/>
      <c r="B148" s="160"/>
      <c r="C148" s="237"/>
      <c r="D148" s="160"/>
      <c r="E148" s="237"/>
      <c r="F148" s="160"/>
      <c r="G148" s="160"/>
      <c r="H148" s="160"/>
      <c r="I148" s="160"/>
      <c r="J148" s="160"/>
      <c r="K148" s="2"/>
      <c r="L148" s="2"/>
      <c r="M148" s="2"/>
      <c r="N148" s="2"/>
      <c r="O148" s="2"/>
      <c r="P148" s="2"/>
      <c r="Q148" s="2"/>
      <c r="R148" s="2"/>
      <c r="S148" s="2"/>
      <c r="T148" s="2"/>
      <c r="U148" s="2"/>
      <c r="V148" s="2"/>
      <c r="W148" s="2"/>
      <c r="X148" s="2"/>
      <c r="Y148" s="2"/>
      <c r="Z148" s="2"/>
    </row>
    <row r="149" customFormat="false" ht="13.5" hidden="false" customHeight="true" outlineLevel="0" collapsed="false">
      <c r="A149" s="13"/>
      <c r="B149" s="160"/>
      <c r="C149" s="237"/>
      <c r="D149" s="160"/>
      <c r="E149" s="237"/>
      <c r="F149" s="160"/>
      <c r="G149" s="160"/>
      <c r="H149" s="160"/>
      <c r="I149" s="160"/>
      <c r="J149" s="160"/>
      <c r="K149" s="2"/>
      <c r="L149" s="2"/>
      <c r="M149" s="2"/>
      <c r="N149" s="2"/>
      <c r="O149" s="2"/>
      <c r="P149" s="2"/>
      <c r="Q149" s="2"/>
      <c r="R149" s="2"/>
      <c r="S149" s="2"/>
      <c r="T149" s="2"/>
      <c r="U149" s="2"/>
      <c r="V149" s="2"/>
      <c r="W149" s="2"/>
      <c r="X149" s="2"/>
      <c r="Y149" s="2"/>
      <c r="Z149" s="2"/>
    </row>
    <row r="150" customFormat="false" ht="13.5" hidden="false" customHeight="true" outlineLevel="0" collapsed="false">
      <c r="A150" s="13"/>
      <c r="B150" s="160"/>
      <c r="C150" s="237"/>
      <c r="D150" s="160"/>
      <c r="E150" s="237"/>
      <c r="F150" s="160"/>
      <c r="G150" s="160"/>
      <c r="H150" s="160"/>
      <c r="I150" s="160"/>
      <c r="J150" s="160"/>
      <c r="K150" s="2"/>
      <c r="L150" s="2"/>
      <c r="M150" s="2"/>
      <c r="N150" s="2"/>
      <c r="O150" s="2"/>
      <c r="P150" s="2"/>
      <c r="Q150" s="2"/>
      <c r="R150" s="2"/>
      <c r="S150" s="2"/>
      <c r="T150" s="2"/>
      <c r="U150" s="2"/>
      <c r="V150" s="2"/>
      <c r="W150" s="2"/>
      <c r="X150" s="2"/>
      <c r="Y150" s="2"/>
      <c r="Z150" s="2"/>
    </row>
    <row r="151" customFormat="false" ht="13.5" hidden="false" customHeight="true" outlineLevel="0" collapsed="false">
      <c r="A151" s="13"/>
      <c r="B151" s="160"/>
      <c r="C151" s="237"/>
      <c r="D151" s="160"/>
      <c r="E151" s="237"/>
      <c r="F151" s="160"/>
      <c r="G151" s="160"/>
      <c r="H151" s="160"/>
      <c r="I151" s="160"/>
      <c r="J151" s="160"/>
      <c r="K151" s="2"/>
      <c r="L151" s="2"/>
      <c r="M151" s="2"/>
      <c r="N151" s="2"/>
      <c r="O151" s="2"/>
      <c r="P151" s="2"/>
      <c r="Q151" s="2"/>
      <c r="R151" s="2"/>
      <c r="S151" s="2"/>
      <c r="T151" s="2"/>
      <c r="U151" s="2"/>
      <c r="V151" s="2"/>
      <c r="W151" s="2"/>
      <c r="X151" s="2"/>
      <c r="Y151" s="2"/>
      <c r="Z151" s="2"/>
    </row>
    <row r="152" customFormat="false" ht="13.5" hidden="false" customHeight="true" outlineLevel="0" collapsed="false">
      <c r="A152" s="13"/>
      <c r="B152" s="160"/>
      <c r="C152" s="237"/>
      <c r="D152" s="160"/>
      <c r="E152" s="237"/>
      <c r="F152" s="160"/>
      <c r="G152" s="160"/>
      <c r="H152" s="160"/>
      <c r="I152" s="160"/>
      <c r="J152" s="160"/>
      <c r="K152" s="2"/>
      <c r="L152" s="2"/>
      <c r="M152" s="2"/>
      <c r="N152" s="2"/>
      <c r="O152" s="2"/>
      <c r="P152" s="2"/>
      <c r="Q152" s="2"/>
      <c r="R152" s="2"/>
      <c r="S152" s="2"/>
      <c r="T152" s="2"/>
      <c r="U152" s="2"/>
      <c r="V152" s="2"/>
      <c r="W152" s="2"/>
      <c r="X152" s="2"/>
      <c r="Y152" s="2"/>
      <c r="Z152" s="2"/>
    </row>
    <row r="153" customFormat="false" ht="13.5" hidden="false" customHeight="true" outlineLevel="0" collapsed="false">
      <c r="A153" s="13"/>
      <c r="B153" s="160"/>
      <c r="C153" s="237"/>
      <c r="D153" s="160"/>
      <c r="E153" s="237"/>
      <c r="F153" s="160"/>
      <c r="G153" s="160"/>
      <c r="H153" s="160"/>
      <c r="I153" s="160"/>
      <c r="J153" s="160"/>
      <c r="K153" s="2"/>
      <c r="L153" s="2"/>
      <c r="M153" s="2"/>
      <c r="N153" s="2"/>
      <c r="O153" s="2"/>
      <c r="P153" s="2"/>
      <c r="Q153" s="2"/>
      <c r="R153" s="2"/>
      <c r="S153" s="2"/>
      <c r="T153" s="2"/>
      <c r="U153" s="2"/>
      <c r="V153" s="2"/>
      <c r="W153" s="2"/>
      <c r="X153" s="2"/>
      <c r="Y153" s="2"/>
      <c r="Z153" s="2"/>
    </row>
    <row r="154" customFormat="false" ht="13.5" hidden="false" customHeight="true" outlineLevel="0" collapsed="false">
      <c r="A154" s="13"/>
      <c r="B154" s="160"/>
      <c r="C154" s="237"/>
      <c r="D154" s="160"/>
      <c r="E154" s="237"/>
      <c r="F154" s="160"/>
      <c r="G154" s="160"/>
      <c r="H154" s="160"/>
      <c r="I154" s="160"/>
      <c r="J154" s="160"/>
      <c r="K154" s="2"/>
      <c r="L154" s="2"/>
      <c r="M154" s="2"/>
      <c r="N154" s="2"/>
      <c r="O154" s="2"/>
      <c r="P154" s="2"/>
      <c r="Q154" s="2"/>
      <c r="R154" s="2"/>
      <c r="S154" s="2"/>
      <c r="T154" s="2"/>
      <c r="U154" s="2"/>
      <c r="V154" s="2"/>
      <c r="W154" s="2"/>
      <c r="X154" s="2"/>
      <c r="Y154" s="2"/>
      <c r="Z154" s="2"/>
    </row>
    <row r="155" customFormat="false" ht="13.5" hidden="false" customHeight="true" outlineLevel="0" collapsed="false">
      <c r="A155" s="13"/>
      <c r="B155" s="160"/>
      <c r="C155" s="237"/>
      <c r="D155" s="160"/>
      <c r="E155" s="237"/>
      <c r="F155" s="160"/>
      <c r="G155" s="160"/>
      <c r="H155" s="160"/>
      <c r="I155" s="160"/>
      <c r="J155" s="160"/>
      <c r="K155" s="2"/>
      <c r="L155" s="2"/>
      <c r="M155" s="2"/>
      <c r="N155" s="2"/>
      <c r="O155" s="2"/>
      <c r="P155" s="2"/>
      <c r="Q155" s="2"/>
      <c r="R155" s="2"/>
      <c r="S155" s="2"/>
      <c r="T155" s="2"/>
      <c r="U155" s="2"/>
      <c r="V155" s="2"/>
      <c r="W155" s="2"/>
      <c r="X155" s="2"/>
      <c r="Y155" s="2"/>
      <c r="Z155" s="2"/>
    </row>
    <row r="156" customFormat="false" ht="13.5" hidden="false" customHeight="true" outlineLevel="0" collapsed="false">
      <c r="A156" s="13"/>
      <c r="B156" s="160"/>
      <c r="C156" s="237"/>
      <c r="D156" s="160"/>
      <c r="E156" s="237"/>
      <c r="F156" s="160"/>
      <c r="G156" s="160"/>
      <c r="H156" s="160"/>
      <c r="I156" s="160"/>
      <c r="J156" s="160"/>
      <c r="K156" s="2"/>
      <c r="L156" s="2"/>
      <c r="M156" s="2"/>
      <c r="N156" s="2"/>
      <c r="O156" s="2"/>
      <c r="P156" s="2"/>
      <c r="Q156" s="2"/>
      <c r="R156" s="2"/>
      <c r="S156" s="2"/>
      <c r="T156" s="2"/>
      <c r="U156" s="2"/>
      <c r="V156" s="2"/>
      <c r="W156" s="2"/>
      <c r="X156" s="2"/>
      <c r="Y156" s="2"/>
      <c r="Z156" s="2"/>
    </row>
    <row r="157" customFormat="false" ht="13.5" hidden="false" customHeight="true" outlineLevel="0" collapsed="false">
      <c r="A157" s="13"/>
      <c r="B157" s="160"/>
      <c r="C157" s="237"/>
      <c r="D157" s="160"/>
      <c r="E157" s="237"/>
      <c r="F157" s="160"/>
      <c r="G157" s="160"/>
      <c r="H157" s="160"/>
      <c r="I157" s="160"/>
      <c r="J157" s="160"/>
      <c r="K157" s="2"/>
      <c r="L157" s="2"/>
      <c r="M157" s="2"/>
      <c r="N157" s="2"/>
      <c r="O157" s="2"/>
      <c r="P157" s="2"/>
      <c r="Q157" s="2"/>
      <c r="R157" s="2"/>
      <c r="S157" s="2"/>
      <c r="T157" s="2"/>
      <c r="U157" s="2"/>
      <c r="V157" s="2"/>
      <c r="W157" s="2"/>
      <c r="X157" s="2"/>
      <c r="Y157" s="2"/>
      <c r="Z157" s="2"/>
    </row>
    <row r="158" customFormat="false" ht="13.5" hidden="false" customHeight="true" outlineLevel="0" collapsed="false">
      <c r="A158" s="13"/>
      <c r="B158" s="160"/>
      <c r="C158" s="237"/>
      <c r="D158" s="160"/>
      <c r="E158" s="237"/>
      <c r="F158" s="160"/>
      <c r="G158" s="160"/>
      <c r="H158" s="160"/>
      <c r="I158" s="160"/>
      <c r="J158" s="160"/>
      <c r="K158" s="2"/>
      <c r="L158" s="2"/>
      <c r="M158" s="2"/>
      <c r="N158" s="2"/>
      <c r="O158" s="2"/>
      <c r="P158" s="2"/>
      <c r="Q158" s="2"/>
      <c r="R158" s="2"/>
      <c r="S158" s="2"/>
      <c r="T158" s="2"/>
      <c r="U158" s="2"/>
      <c r="V158" s="2"/>
      <c r="W158" s="2"/>
      <c r="X158" s="2"/>
      <c r="Y158" s="2"/>
      <c r="Z158" s="2"/>
    </row>
    <row r="159" customFormat="false" ht="13.5" hidden="false" customHeight="true" outlineLevel="0" collapsed="false">
      <c r="A159" s="13"/>
      <c r="B159" s="160"/>
      <c r="C159" s="237"/>
      <c r="D159" s="160"/>
      <c r="E159" s="237"/>
      <c r="F159" s="160"/>
      <c r="G159" s="160"/>
      <c r="H159" s="160"/>
      <c r="I159" s="160"/>
      <c r="J159" s="160"/>
      <c r="K159" s="2"/>
      <c r="L159" s="2"/>
      <c r="M159" s="2"/>
      <c r="N159" s="2"/>
      <c r="O159" s="2"/>
      <c r="P159" s="2"/>
      <c r="Q159" s="2"/>
      <c r="R159" s="2"/>
      <c r="S159" s="2"/>
      <c r="T159" s="2"/>
      <c r="U159" s="2"/>
      <c r="V159" s="2"/>
      <c r="W159" s="2"/>
      <c r="X159" s="2"/>
      <c r="Y159" s="2"/>
      <c r="Z159" s="2"/>
    </row>
    <row r="160" customFormat="false" ht="13.5" hidden="false" customHeight="true" outlineLevel="0" collapsed="false">
      <c r="A160" s="13"/>
      <c r="B160" s="160"/>
      <c r="C160" s="237"/>
      <c r="D160" s="160"/>
      <c r="E160" s="237"/>
      <c r="F160" s="160"/>
      <c r="G160" s="160"/>
      <c r="H160" s="160"/>
      <c r="I160" s="160"/>
      <c r="J160" s="160"/>
      <c r="K160" s="2"/>
      <c r="L160" s="2"/>
      <c r="M160" s="2"/>
      <c r="N160" s="2"/>
      <c r="O160" s="2"/>
      <c r="P160" s="2"/>
      <c r="Q160" s="2"/>
      <c r="R160" s="2"/>
      <c r="S160" s="2"/>
      <c r="T160" s="2"/>
      <c r="U160" s="2"/>
      <c r="V160" s="2"/>
      <c r="W160" s="2"/>
      <c r="X160" s="2"/>
      <c r="Y160" s="2"/>
      <c r="Z160" s="2"/>
    </row>
    <row r="161" customFormat="false" ht="13.5" hidden="false" customHeight="true" outlineLevel="0" collapsed="false">
      <c r="A161" s="13"/>
      <c r="B161" s="160"/>
      <c r="C161" s="237"/>
      <c r="D161" s="160"/>
      <c r="E161" s="237"/>
      <c r="F161" s="160"/>
      <c r="G161" s="160"/>
      <c r="H161" s="160"/>
      <c r="I161" s="160"/>
      <c r="J161" s="160"/>
      <c r="K161" s="2"/>
      <c r="L161" s="2"/>
      <c r="M161" s="2"/>
      <c r="N161" s="2"/>
      <c r="O161" s="2"/>
      <c r="P161" s="2"/>
      <c r="Q161" s="2"/>
      <c r="R161" s="2"/>
      <c r="S161" s="2"/>
      <c r="T161" s="2"/>
      <c r="U161" s="2"/>
      <c r="V161" s="2"/>
      <c r="W161" s="2"/>
      <c r="X161" s="2"/>
      <c r="Y161" s="2"/>
      <c r="Z161" s="2"/>
    </row>
    <row r="162" customFormat="false" ht="13.5" hidden="false" customHeight="true" outlineLevel="0" collapsed="false">
      <c r="A162" s="13"/>
      <c r="B162" s="160"/>
      <c r="C162" s="237"/>
      <c r="D162" s="160"/>
      <c r="E162" s="237"/>
      <c r="F162" s="160"/>
      <c r="G162" s="160"/>
      <c r="H162" s="160"/>
      <c r="I162" s="160"/>
      <c r="J162" s="160"/>
      <c r="K162" s="2"/>
      <c r="L162" s="2"/>
      <c r="M162" s="2"/>
      <c r="N162" s="2"/>
      <c r="O162" s="2"/>
      <c r="P162" s="2"/>
      <c r="Q162" s="2"/>
      <c r="R162" s="2"/>
      <c r="S162" s="2"/>
      <c r="T162" s="2"/>
      <c r="U162" s="2"/>
      <c r="V162" s="2"/>
      <c r="W162" s="2"/>
      <c r="X162" s="2"/>
      <c r="Y162" s="2"/>
      <c r="Z162" s="2"/>
    </row>
    <row r="163" customFormat="false" ht="13.5" hidden="false" customHeight="true" outlineLevel="0" collapsed="false">
      <c r="A163" s="13"/>
      <c r="B163" s="160"/>
      <c r="C163" s="237"/>
      <c r="D163" s="160"/>
      <c r="E163" s="237"/>
      <c r="F163" s="160"/>
      <c r="G163" s="160"/>
      <c r="H163" s="160"/>
      <c r="I163" s="160"/>
      <c r="J163" s="160"/>
      <c r="K163" s="2"/>
      <c r="L163" s="2"/>
      <c r="M163" s="2"/>
      <c r="N163" s="2"/>
      <c r="O163" s="2"/>
      <c r="P163" s="2"/>
      <c r="Q163" s="2"/>
      <c r="R163" s="2"/>
      <c r="S163" s="2"/>
      <c r="T163" s="2"/>
      <c r="U163" s="2"/>
      <c r="V163" s="2"/>
      <c r="W163" s="2"/>
      <c r="X163" s="2"/>
      <c r="Y163" s="2"/>
      <c r="Z163" s="2"/>
    </row>
    <row r="164" customFormat="false" ht="13.5" hidden="false" customHeight="true" outlineLevel="0" collapsed="false">
      <c r="A164" s="13"/>
      <c r="B164" s="160"/>
      <c r="C164" s="237"/>
      <c r="D164" s="160"/>
      <c r="E164" s="237"/>
      <c r="F164" s="160"/>
      <c r="G164" s="160"/>
      <c r="H164" s="160"/>
      <c r="I164" s="160"/>
      <c r="J164" s="160"/>
      <c r="K164" s="2"/>
      <c r="L164" s="2"/>
      <c r="M164" s="2"/>
      <c r="N164" s="2"/>
      <c r="O164" s="2"/>
      <c r="P164" s="2"/>
      <c r="Q164" s="2"/>
      <c r="R164" s="2"/>
      <c r="S164" s="2"/>
      <c r="T164" s="2"/>
      <c r="U164" s="2"/>
      <c r="V164" s="2"/>
      <c r="W164" s="2"/>
      <c r="X164" s="2"/>
      <c r="Y164" s="2"/>
      <c r="Z164" s="2"/>
    </row>
    <row r="165" customFormat="false" ht="13.5" hidden="false" customHeight="true" outlineLevel="0" collapsed="false">
      <c r="A165" s="13"/>
      <c r="B165" s="160"/>
      <c r="C165" s="237"/>
      <c r="D165" s="160"/>
      <c r="E165" s="237"/>
      <c r="F165" s="160"/>
      <c r="G165" s="160"/>
      <c r="H165" s="160"/>
      <c r="I165" s="160"/>
      <c r="J165" s="160"/>
      <c r="K165" s="2"/>
      <c r="L165" s="2"/>
      <c r="M165" s="2"/>
      <c r="N165" s="2"/>
      <c r="O165" s="2"/>
      <c r="P165" s="2"/>
      <c r="Q165" s="2"/>
      <c r="R165" s="2"/>
      <c r="S165" s="2"/>
      <c r="T165" s="2"/>
      <c r="U165" s="2"/>
      <c r="V165" s="2"/>
      <c r="W165" s="2"/>
      <c r="X165" s="2"/>
      <c r="Y165" s="2"/>
      <c r="Z165" s="2"/>
    </row>
    <row r="166" customFormat="false" ht="13.5" hidden="false" customHeight="true" outlineLevel="0" collapsed="false">
      <c r="A166" s="13"/>
      <c r="B166" s="160"/>
      <c r="C166" s="237"/>
      <c r="D166" s="160"/>
      <c r="E166" s="237"/>
      <c r="F166" s="160"/>
      <c r="G166" s="160"/>
      <c r="H166" s="160"/>
      <c r="I166" s="160"/>
      <c r="J166" s="160"/>
      <c r="K166" s="2"/>
      <c r="L166" s="2"/>
      <c r="M166" s="2"/>
      <c r="N166" s="2"/>
      <c r="O166" s="2"/>
      <c r="P166" s="2"/>
      <c r="Q166" s="2"/>
      <c r="R166" s="2"/>
      <c r="S166" s="2"/>
      <c r="T166" s="2"/>
      <c r="U166" s="2"/>
      <c r="V166" s="2"/>
      <c r="W166" s="2"/>
      <c r="X166" s="2"/>
      <c r="Y166" s="2"/>
      <c r="Z166" s="2"/>
    </row>
    <row r="167" customFormat="false" ht="13.5" hidden="false" customHeight="true" outlineLevel="0" collapsed="false">
      <c r="A167" s="13"/>
      <c r="B167" s="160"/>
      <c r="C167" s="237"/>
      <c r="D167" s="160"/>
      <c r="E167" s="237"/>
      <c r="F167" s="160"/>
      <c r="G167" s="160"/>
      <c r="H167" s="160"/>
      <c r="I167" s="160"/>
      <c r="J167" s="160"/>
      <c r="K167" s="2"/>
      <c r="L167" s="2"/>
      <c r="M167" s="2"/>
      <c r="N167" s="2"/>
      <c r="O167" s="2"/>
      <c r="P167" s="2"/>
      <c r="Q167" s="2"/>
      <c r="R167" s="2"/>
      <c r="S167" s="2"/>
      <c r="T167" s="2"/>
      <c r="U167" s="2"/>
      <c r="V167" s="2"/>
      <c r="W167" s="2"/>
      <c r="X167" s="2"/>
      <c r="Y167" s="2"/>
      <c r="Z167" s="2"/>
    </row>
    <row r="168" customFormat="false" ht="13.5" hidden="false" customHeight="true" outlineLevel="0" collapsed="false">
      <c r="A168" s="13"/>
      <c r="B168" s="160"/>
      <c r="C168" s="237"/>
      <c r="D168" s="160"/>
      <c r="E168" s="237"/>
      <c r="F168" s="160"/>
      <c r="G168" s="160"/>
      <c r="H168" s="160"/>
      <c r="I168" s="160"/>
      <c r="J168" s="160"/>
      <c r="K168" s="2"/>
      <c r="L168" s="2"/>
      <c r="M168" s="2"/>
      <c r="N168" s="2"/>
      <c r="O168" s="2"/>
      <c r="P168" s="2"/>
      <c r="Q168" s="2"/>
      <c r="R168" s="2"/>
      <c r="S168" s="2"/>
      <c r="T168" s="2"/>
      <c r="U168" s="2"/>
      <c r="V168" s="2"/>
      <c r="W168" s="2"/>
      <c r="X168" s="2"/>
      <c r="Y168" s="2"/>
      <c r="Z168" s="2"/>
    </row>
    <row r="169" customFormat="false" ht="13.5" hidden="false" customHeight="true" outlineLevel="0" collapsed="false">
      <c r="A169" s="13"/>
      <c r="B169" s="160"/>
      <c r="C169" s="237"/>
      <c r="D169" s="160"/>
      <c r="E169" s="237"/>
      <c r="F169" s="160"/>
      <c r="G169" s="160"/>
      <c r="H169" s="160"/>
      <c r="I169" s="160"/>
      <c r="J169" s="160"/>
      <c r="K169" s="2"/>
      <c r="L169" s="2"/>
      <c r="M169" s="2"/>
      <c r="N169" s="2"/>
      <c r="O169" s="2"/>
      <c r="P169" s="2"/>
      <c r="Q169" s="2"/>
      <c r="R169" s="2"/>
      <c r="S169" s="2"/>
      <c r="T169" s="2"/>
      <c r="U169" s="2"/>
      <c r="V169" s="2"/>
      <c r="W169" s="2"/>
      <c r="X169" s="2"/>
      <c r="Y169" s="2"/>
      <c r="Z169" s="2"/>
    </row>
    <row r="170" customFormat="false" ht="13.5" hidden="false" customHeight="true" outlineLevel="0" collapsed="false">
      <c r="A170" s="13"/>
      <c r="B170" s="160"/>
      <c r="C170" s="237"/>
      <c r="D170" s="160"/>
      <c r="E170" s="237"/>
      <c r="F170" s="160"/>
      <c r="G170" s="160"/>
      <c r="H170" s="160"/>
      <c r="I170" s="160"/>
      <c r="J170" s="160"/>
      <c r="K170" s="2"/>
      <c r="L170" s="2"/>
      <c r="M170" s="2"/>
      <c r="N170" s="2"/>
      <c r="O170" s="2"/>
      <c r="P170" s="2"/>
      <c r="Q170" s="2"/>
      <c r="R170" s="2"/>
      <c r="S170" s="2"/>
      <c r="T170" s="2"/>
      <c r="U170" s="2"/>
      <c r="V170" s="2"/>
      <c r="W170" s="2"/>
      <c r="X170" s="2"/>
      <c r="Y170" s="2"/>
      <c r="Z170" s="2"/>
    </row>
    <row r="171" customFormat="false" ht="13.5" hidden="false" customHeight="true" outlineLevel="0" collapsed="false">
      <c r="A171" s="13"/>
      <c r="B171" s="160"/>
      <c r="C171" s="237"/>
      <c r="D171" s="160"/>
      <c r="E171" s="237"/>
      <c r="F171" s="160"/>
      <c r="G171" s="160"/>
      <c r="H171" s="160"/>
      <c r="I171" s="160"/>
      <c r="J171" s="160"/>
      <c r="K171" s="2"/>
      <c r="L171" s="2"/>
      <c r="M171" s="2"/>
      <c r="N171" s="2"/>
      <c r="O171" s="2"/>
      <c r="P171" s="2"/>
      <c r="Q171" s="2"/>
      <c r="R171" s="2"/>
      <c r="S171" s="2"/>
      <c r="T171" s="2"/>
      <c r="U171" s="2"/>
      <c r="V171" s="2"/>
      <c r="W171" s="2"/>
      <c r="X171" s="2"/>
      <c r="Y171" s="2"/>
      <c r="Z171" s="2"/>
    </row>
    <row r="172" customFormat="false" ht="13.5" hidden="false" customHeight="true" outlineLevel="0" collapsed="false">
      <c r="A172" s="13"/>
      <c r="B172" s="160"/>
      <c r="C172" s="237"/>
      <c r="D172" s="160"/>
      <c r="E172" s="237"/>
      <c r="F172" s="160"/>
      <c r="G172" s="160"/>
      <c r="H172" s="160"/>
      <c r="I172" s="160"/>
      <c r="J172" s="160"/>
      <c r="K172" s="2"/>
      <c r="L172" s="2"/>
      <c r="M172" s="2"/>
      <c r="N172" s="2"/>
      <c r="O172" s="2"/>
      <c r="P172" s="2"/>
      <c r="Q172" s="2"/>
      <c r="R172" s="2"/>
      <c r="S172" s="2"/>
      <c r="T172" s="2"/>
      <c r="U172" s="2"/>
      <c r="V172" s="2"/>
      <c r="W172" s="2"/>
      <c r="X172" s="2"/>
      <c r="Y172" s="2"/>
      <c r="Z172" s="2"/>
    </row>
    <row r="173" customFormat="false" ht="13.5" hidden="false" customHeight="true" outlineLevel="0" collapsed="false">
      <c r="A173" s="13"/>
      <c r="B173" s="160"/>
      <c r="C173" s="237"/>
      <c r="D173" s="160"/>
      <c r="E173" s="237"/>
      <c r="F173" s="160"/>
      <c r="G173" s="160"/>
      <c r="H173" s="160"/>
      <c r="I173" s="160"/>
      <c r="J173" s="160"/>
      <c r="K173" s="2"/>
      <c r="L173" s="2"/>
      <c r="M173" s="2"/>
      <c r="N173" s="2"/>
      <c r="O173" s="2"/>
      <c r="P173" s="2"/>
      <c r="Q173" s="2"/>
      <c r="R173" s="2"/>
      <c r="S173" s="2"/>
      <c r="T173" s="2"/>
      <c r="U173" s="2"/>
      <c r="V173" s="2"/>
      <c r="W173" s="2"/>
      <c r="X173" s="2"/>
      <c r="Y173" s="2"/>
      <c r="Z173" s="2"/>
    </row>
    <row r="174" customFormat="false" ht="13.5" hidden="false" customHeight="true" outlineLevel="0" collapsed="false">
      <c r="A174" s="13"/>
      <c r="B174" s="160"/>
      <c r="C174" s="237"/>
      <c r="D174" s="160"/>
      <c r="E174" s="237"/>
      <c r="F174" s="160"/>
      <c r="G174" s="160"/>
      <c r="H174" s="160"/>
      <c r="I174" s="160"/>
      <c r="J174" s="160"/>
      <c r="K174" s="2"/>
      <c r="L174" s="2"/>
      <c r="M174" s="2"/>
      <c r="N174" s="2"/>
      <c r="O174" s="2"/>
      <c r="P174" s="2"/>
      <c r="Q174" s="2"/>
      <c r="R174" s="2"/>
      <c r="S174" s="2"/>
      <c r="T174" s="2"/>
      <c r="U174" s="2"/>
      <c r="V174" s="2"/>
      <c r="W174" s="2"/>
      <c r="X174" s="2"/>
      <c r="Y174" s="2"/>
      <c r="Z174" s="2"/>
    </row>
    <row r="175" customFormat="false" ht="13.5" hidden="false" customHeight="true" outlineLevel="0" collapsed="false">
      <c r="A175" s="13"/>
      <c r="B175" s="160"/>
      <c r="C175" s="237"/>
      <c r="D175" s="160"/>
      <c r="E175" s="237"/>
      <c r="F175" s="160"/>
      <c r="G175" s="160"/>
      <c r="H175" s="160"/>
      <c r="I175" s="160"/>
      <c r="J175" s="160"/>
      <c r="K175" s="2"/>
      <c r="L175" s="2"/>
      <c r="M175" s="2"/>
      <c r="N175" s="2"/>
      <c r="O175" s="2"/>
      <c r="P175" s="2"/>
      <c r="Q175" s="2"/>
      <c r="R175" s="2"/>
      <c r="S175" s="2"/>
      <c r="T175" s="2"/>
      <c r="U175" s="2"/>
      <c r="V175" s="2"/>
      <c r="W175" s="2"/>
      <c r="X175" s="2"/>
      <c r="Y175" s="2"/>
      <c r="Z175" s="2"/>
    </row>
    <row r="176" customFormat="false" ht="13.5" hidden="false" customHeight="true" outlineLevel="0" collapsed="false">
      <c r="A176" s="13"/>
      <c r="B176" s="160"/>
      <c r="C176" s="237"/>
      <c r="D176" s="160"/>
      <c r="E176" s="237"/>
      <c r="F176" s="160"/>
      <c r="G176" s="160"/>
      <c r="H176" s="160"/>
      <c r="I176" s="160"/>
      <c r="J176" s="160"/>
      <c r="K176" s="2"/>
      <c r="L176" s="2"/>
      <c r="M176" s="2"/>
      <c r="N176" s="2"/>
      <c r="O176" s="2"/>
      <c r="P176" s="2"/>
      <c r="Q176" s="2"/>
      <c r="R176" s="2"/>
      <c r="S176" s="2"/>
      <c r="T176" s="2"/>
      <c r="U176" s="2"/>
      <c r="V176" s="2"/>
      <c r="W176" s="2"/>
      <c r="X176" s="2"/>
      <c r="Y176" s="2"/>
      <c r="Z176" s="2"/>
    </row>
    <row r="177" customFormat="false" ht="13.5" hidden="false" customHeight="true" outlineLevel="0" collapsed="false">
      <c r="A177" s="2"/>
      <c r="B177" s="2"/>
      <c r="C177" s="158"/>
      <c r="D177" s="2"/>
      <c r="E177" s="158"/>
      <c r="F177" s="2"/>
      <c r="G177" s="2"/>
      <c r="H177" s="2"/>
      <c r="I177" s="2"/>
      <c r="J177" s="2"/>
      <c r="K177" s="2"/>
      <c r="L177" s="2"/>
      <c r="M177" s="2"/>
      <c r="N177" s="2"/>
      <c r="O177" s="2"/>
      <c r="P177" s="2"/>
      <c r="Q177" s="2"/>
      <c r="R177" s="2"/>
      <c r="S177" s="2"/>
      <c r="T177" s="2"/>
      <c r="U177" s="2"/>
      <c r="V177" s="2"/>
      <c r="W177" s="2"/>
      <c r="X177" s="2"/>
      <c r="Y177" s="2"/>
      <c r="Z177" s="2"/>
    </row>
    <row r="178" customFormat="false" ht="13.5" hidden="false" customHeight="true" outlineLevel="0" collapsed="false">
      <c r="A178" s="2"/>
      <c r="B178" s="2"/>
      <c r="C178" s="158"/>
      <c r="D178" s="2"/>
      <c r="E178" s="158"/>
      <c r="F178" s="2"/>
      <c r="G178" s="2"/>
      <c r="H178" s="2"/>
      <c r="I178" s="2"/>
      <c r="J178" s="2"/>
      <c r="K178" s="2"/>
      <c r="L178" s="2"/>
      <c r="M178" s="2"/>
      <c r="N178" s="2"/>
      <c r="O178" s="2"/>
      <c r="P178" s="2"/>
      <c r="Q178" s="2"/>
      <c r="R178" s="2"/>
      <c r="S178" s="2"/>
      <c r="T178" s="2"/>
      <c r="U178" s="2"/>
      <c r="V178" s="2"/>
      <c r="W178" s="2"/>
      <c r="X178" s="2"/>
      <c r="Y178" s="2"/>
      <c r="Z178" s="2"/>
    </row>
    <row r="179" customFormat="false" ht="13.5" hidden="false" customHeight="true" outlineLevel="0" collapsed="false">
      <c r="A179" s="2"/>
      <c r="B179" s="2"/>
      <c r="C179" s="158"/>
      <c r="D179" s="2"/>
      <c r="E179" s="158"/>
      <c r="F179" s="2"/>
      <c r="G179" s="2"/>
      <c r="H179" s="2"/>
      <c r="I179" s="2"/>
      <c r="J179" s="2"/>
      <c r="K179" s="2"/>
      <c r="L179" s="2"/>
      <c r="M179" s="2"/>
      <c r="N179" s="2"/>
      <c r="O179" s="2"/>
      <c r="P179" s="2"/>
      <c r="Q179" s="2"/>
      <c r="R179" s="2"/>
      <c r="S179" s="2"/>
      <c r="T179" s="2"/>
      <c r="U179" s="2"/>
      <c r="V179" s="2"/>
      <c r="W179" s="2"/>
      <c r="X179" s="2"/>
      <c r="Y179" s="2"/>
      <c r="Z179" s="2"/>
    </row>
    <row r="180" customFormat="false" ht="13.5" hidden="false" customHeight="true" outlineLevel="0" collapsed="false">
      <c r="A180" s="2"/>
      <c r="B180" s="2"/>
      <c r="C180" s="158"/>
      <c r="D180" s="2"/>
      <c r="E180" s="158"/>
      <c r="F180" s="2"/>
      <c r="G180" s="2"/>
      <c r="H180" s="2"/>
      <c r="I180" s="2"/>
      <c r="J180" s="2"/>
      <c r="K180" s="2"/>
      <c r="L180" s="2"/>
      <c r="M180" s="2"/>
      <c r="N180" s="2"/>
      <c r="O180" s="2"/>
      <c r="P180" s="2"/>
      <c r="Q180" s="2"/>
      <c r="R180" s="2"/>
      <c r="S180" s="2"/>
      <c r="T180" s="2"/>
      <c r="U180" s="2"/>
      <c r="V180" s="2"/>
      <c r="W180" s="2"/>
      <c r="X180" s="2"/>
      <c r="Y180" s="2"/>
      <c r="Z180" s="2"/>
    </row>
    <row r="181" customFormat="false" ht="13.5" hidden="false" customHeight="true" outlineLevel="0" collapsed="false">
      <c r="A181" s="2"/>
      <c r="B181" s="2"/>
      <c r="C181" s="158"/>
      <c r="D181" s="2"/>
      <c r="E181" s="158"/>
      <c r="F181" s="2"/>
      <c r="G181" s="2"/>
      <c r="H181" s="2"/>
      <c r="I181" s="2"/>
      <c r="J181" s="2"/>
      <c r="K181" s="2"/>
      <c r="L181" s="2"/>
      <c r="M181" s="2"/>
      <c r="N181" s="2"/>
      <c r="O181" s="2"/>
      <c r="P181" s="2"/>
      <c r="Q181" s="2"/>
      <c r="R181" s="2"/>
      <c r="S181" s="2"/>
      <c r="T181" s="2"/>
      <c r="U181" s="2"/>
      <c r="V181" s="2"/>
      <c r="W181" s="2"/>
      <c r="X181" s="2"/>
      <c r="Y181" s="2"/>
      <c r="Z181" s="2"/>
    </row>
    <row r="182" customFormat="false" ht="13.5" hidden="false" customHeight="true" outlineLevel="0" collapsed="false">
      <c r="A182" s="2"/>
      <c r="B182" s="2"/>
      <c r="C182" s="158"/>
      <c r="D182" s="2"/>
      <c r="E182" s="158"/>
      <c r="F182" s="2"/>
      <c r="G182" s="2"/>
      <c r="H182" s="2"/>
      <c r="I182" s="2"/>
      <c r="J182" s="2"/>
      <c r="K182" s="2"/>
      <c r="L182" s="2"/>
      <c r="M182" s="2"/>
      <c r="N182" s="2"/>
      <c r="O182" s="2"/>
      <c r="P182" s="2"/>
      <c r="Q182" s="2"/>
      <c r="R182" s="2"/>
      <c r="S182" s="2"/>
      <c r="T182" s="2"/>
      <c r="U182" s="2"/>
      <c r="V182" s="2"/>
      <c r="W182" s="2"/>
      <c r="X182" s="2"/>
      <c r="Y182" s="2"/>
      <c r="Z182" s="2"/>
    </row>
    <row r="183" customFormat="false" ht="13.5" hidden="false" customHeight="true" outlineLevel="0" collapsed="false">
      <c r="A183" s="2"/>
      <c r="B183" s="2"/>
      <c r="C183" s="158"/>
      <c r="D183" s="2"/>
      <c r="E183" s="158"/>
      <c r="F183" s="2"/>
      <c r="G183" s="2"/>
      <c r="H183" s="2"/>
      <c r="I183" s="2"/>
      <c r="J183" s="2"/>
      <c r="K183" s="2"/>
      <c r="L183" s="2"/>
      <c r="M183" s="2"/>
      <c r="N183" s="2"/>
      <c r="O183" s="2"/>
      <c r="P183" s="2"/>
      <c r="Q183" s="2"/>
      <c r="R183" s="2"/>
      <c r="S183" s="2"/>
      <c r="T183" s="2"/>
      <c r="U183" s="2"/>
      <c r="V183" s="2"/>
      <c r="W183" s="2"/>
      <c r="X183" s="2"/>
      <c r="Y183" s="2"/>
      <c r="Z183" s="2"/>
    </row>
    <row r="184" customFormat="false" ht="13.5" hidden="false" customHeight="true" outlineLevel="0" collapsed="false">
      <c r="A184" s="2"/>
      <c r="B184" s="2"/>
      <c r="C184" s="158"/>
      <c r="D184" s="2"/>
      <c r="E184" s="158"/>
      <c r="F184" s="2"/>
      <c r="G184" s="2"/>
      <c r="H184" s="2"/>
      <c r="I184" s="2"/>
      <c r="J184" s="2"/>
      <c r="K184" s="2"/>
      <c r="L184" s="2"/>
      <c r="M184" s="2"/>
      <c r="N184" s="2"/>
      <c r="O184" s="2"/>
      <c r="P184" s="2"/>
      <c r="Q184" s="2"/>
      <c r="R184" s="2"/>
      <c r="S184" s="2"/>
      <c r="T184" s="2"/>
      <c r="U184" s="2"/>
      <c r="V184" s="2"/>
      <c r="W184" s="2"/>
      <c r="X184" s="2"/>
      <c r="Y184" s="2"/>
      <c r="Z184" s="2"/>
    </row>
    <row r="185" customFormat="false" ht="13.5" hidden="false" customHeight="true" outlineLevel="0" collapsed="false">
      <c r="A185" s="2"/>
      <c r="B185" s="2"/>
      <c r="C185" s="158"/>
      <c r="D185" s="2"/>
      <c r="E185" s="158"/>
      <c r="F185" s="2"/>
      <c r="G185" s="2"/>
      <c r="H185" s="2"/>
      <c r="I185" s="2"/>
      <c r="J185" s="2"/>
      <c r="K185" s="2"/>
      <c r="L185" s="2"/>
      <c r="M185" s="2"/>
      <c r="N185" s="2"/>
      <c r="O185" s="2"/>
      <c r="P185" s="2"/>
      <c r="Q185" s="2"/>
      <c r="R185" s="2"/>
      <c r="S185" s="2"/>
      <c r="T185" s="2"/>
      <c r="U185" s="2"/>
      <c r="V185" s="2"/>
      <c r="W185" s="2"/>
      <c r="X185" s="2"/>
      <c r="Y185" s="2"/>
      <c r="Z185" s="2"/>
    </row>
    <row r="186" customFormat="false" ht="13.5" hidden="false" customHeight="true" outlineLevel="0" collapsed="false">
      <c r="A186" s="2"/>
      <c r="B186" s="2"/>
      <c r="C186" s="158"/>
      <c r="D186" s="2"/>
      <c r="E186" s="158"/>
      <c r="F186" s="2"/>
      <c r="G186" s="2"/>
      <c r="H186" s="2"/>
      <c r="I186" s="2"/>
      <c r="J186" s="2"/>
      <c r="K186" s="2"/>
      <c r="L186" s="2"/>
      <c r="M186" s="2"/>
      <c r="N186" s="2"/>
      <c r="O186" s="2"/>
      <c r="P186" s="2"/>
      <c r="Q186" s="2"/>
      <c r="R186" s="2"/>
      <c r="S186" s="2"/>
      <c r="T186" s="2"/>
      <c r="U186" s="2"/>
      <c r="V186" s="2"/>
      <c r="W186" s="2"/>
      <c r="X186" s="2"/>
      <c r="Y186" s="2"/>
      <c r="Z186" s="2"/>
    </row>
    <row r="187" customFormat="false" ht="13.5" hidden="false" customHeight="true" outlineLevel="0" collapsed="false">
      <c r="A187" s="2"/>
      <c r="B187" s="2"/>
      <c r="C187" s="158"/>
      <c r="D187" s="2"/>
      <c r="E187" s="158"/>
      <c r="F187" s="2"/>
      <c r="G187" s="2"/>
      <c r="H187" s="2"/>
      <c r="I187" s="2"/>
      <c r="J187" s="2"/>
      <c r="K187" s="2"/>
      <c r="L187" s="2"/>
      <c r="M187" s="2"/>
      <c r="N187" s="2"/>
      <c r="O187" s="2"/>
      <c r="P187" s="2"/>
      <c r="Q187" s="2"/>
      <c r="R187" s="2"/>
      <c r="S187" s="2"/>
      <c r="T187" s="2"/>
      <c r="U187" s="2"/>
      <c r="V187" s="2"/>
      <c r="W187" s="2"/>
      <c r="X187" s="2"/>
      <c r="Y187" s="2"/>
      <c r="Z187" s="2"/>
    </row>
    <row r="188" customFormat="false" ht="13.5" hidden="false" customHeight="true" outlineLevel="0" collapsed="false">
      <c r="A188" s="2"/>
      <c r="B188" s="2"/>
      <c r="C188" s="158"/>
      <c r="D188" s="2"/>
      <c r="E188" s="158"/>
      <c r="F188" s="2"/>
      <c r="G188" s="2"/>
      <c r="H188" s="2"/>
      <c r="I188" s="2"/>
      <c r="J188" s="2"/>
      <c r="K188" s="2"/>
      <c r="L188" s="2"/>
      <c r="M188" s="2"/>
      <c r="N188" s="2"/>
      <c r="O188" s="2"/>
      <c r="P188" s="2"/>
      <c r="Q188" s="2"/>
      <c r="R188" s="2"/>
      <c r="S188" s="2"/>
      <c r="T188" s="2"/>
      <c r="U188" s="2"/>
      <c r="V188" s="2"/>
      <c r="W188" s="2"/>
      <c r="X188" s="2"/>
      <c r="Y188" s="2"/>
      <c r="Z188" s="2"/>
    </row>
    <row r="189" customFormat="false" ht="13.5" hidden="false" customHeight="true" outlineLevel="0" collapsed="false">
      <c r="A189" s="2"/>
      <c r="B189" s="2"/>
      <c r="C189" s="158"/>
      <c r="D189" s="2"/>
      <c r="E189" s="158"/>
      <c r="F189" s="2"/>
      <c r="G189" s="2"/>
      <c r="H189" s="2"/>
      <c r="I189" s="2"/>
      <c r="J189" s="2"/>
      <c r="K189" s="2"/>
      <c r="L189" s="2"/>
      <c r="M189" s="2"/>
      <c r="N189" s="2"/>
      <c r="O189" s="2"/>
      <c r="P189" s="2"/>
      <c r="Q189" s="2"/>
      <c r="R189" s="2"/>
      <c r="S189" s="2"/>
      <c r="T189" s="2"/>
      <c r="U189" s="2"/>
      <c r="V189" s="2"/>
      <c r="W189" s="2"/>
      <c r="X189" s="2"/>
      <c r="Y189" s="2"/>
      <c r="Z189" s="2"/>
    </row>
    <row r="190" customFormat="false" ht="13.5" hidden="false" customHeight="true" outlineLevel="0" collapsed="false">
      <c r="A190" s="2"/>
      <c r="B190" s="2"/>
      <c r="C190" s="158"/>
      <c r="D190" s="2"/>
      <c r="E190" s="158"/>
      <c r="F190" s="2"/>
      <c r="G190" s="2"/>
      <c r="H190" s="2"/>
      <c r="I190" s="2"/>
      <c r="J190" s="2"/>
      <c r="K190" s="2"/>
      <c r="L190" s="2"/>
      <c r="M190" s="2"/>
      <c r="N190" s="2"/>
      <c r="O190" s="2"/>
      <c r="P190" s="2"/>
      <c r="Q190" s="2"/>
      <c r="R190" s="2"/>
      <c r="S190" s="2"/>
      <c r="T190" s="2"/>
      <c r="U190" s="2"/>
      <c r="V190" s="2"/>
      <c r="W190" s="2"/>
      <c r="X190" s="2"/>
      <c r="Y190" s="2"/>
      <c r="Z190" s="2"/>
    </row>
    <row r="191" customFormat="false" ht="13.5" hidden="false" customHeight="true" outlineLevel="0" collapsed="false">
      <c r="A191" s="2"/>
      <c r="B191" s="2"/>
      <c r="C191" s="158"/>
      <c r="D191" s="2"/>
      <c r="E191" s="158"/>
      <c r="F191" s="2"/>
      <c r="G191" s="2"/>
      <c r="H191" s="2"/>
      <c r="I191" s="2"/>
      <c r="J191" s="2"/>
      <c r="K191" s="2"/>
      <c r="L191" s="2"/>
      <c r="M191" s="2"/>
      <c r="N191" s="2"/>
      <c r="O191" s="2"/>
      <c r="P191" s="2"/>
      <c r="Q191" s="2"/>
      <c r="R191" s="2"/>
      <c r="S191" s="2"/>
      <c r="T191" s="2"/>
      <c r="U191" s="2"/>
      <c r="V191" s="2"/>
      <c r="W191" s="2"/>
      <c r="X191" s="2"/>
      <c r="Y191" s="2"/>
      <c r="Z191" s="2"/>
    </row>
    <row r="192" customFormat="false" ht="13.5" hidden="false" customHeight="true" outlineLevel="0" collapsed="false">
      <c r="A192" s="2"/>
      <c r="B192" s="2"/>
      <c r="C192" s="158"/>
      <c r="D192" s="2"/>
      <c r="E192" s="158"/>
      <c r="F192" s="2"/>
      <c r="G192" s="2"/>
      <c r="H192" s="2"/>
      <c r="I192" s="2"/>
      <c r="J192" s="2"/>
      <c r="K192" s="2"/>
      <c r="L192" s="2"/>
      <c r="M192" s="2"/>
      <c r="N192" s="2"/>
      <c r="O192" s="2"/>
      <c r="P192" s="2"/>
      <c r="Q192" s="2"/>
      <c r="R192" s="2"/>
      <c r="S192" s="2"/>
      <c r="T192" s="2"/>
      <c r="U192" s="2"/>
      <c r="V192" s="2"/>
      <c r="W192" s="2"/>
      <c r="X192" s="2"/>
      <c r="Y192" s="2"/>
      <c r="Z192" s="2"/>
    </row>
    <row r="193" customFormat="false" ht="13.5" hidden="false" customHeight="true" outlineLevel="0" collapsed="false">
      <c r="A193" s="2"/>
      <c r="B193" s="2"/>
      <c r="C193" s="158"/>
      <c r="D193" s="2"/>
      <c r="E193" s="158"/>
      <c r="F193" s="2"/>
      <c r="G193" s="2"/>
      <c r="H193" s="2"/>
      <c r="I193" s="2"/>
      <c r="J193" s="2"/>
      <c r="K193" s="2"/>
      <c r="L193" s="2"/>
      <c r="M193" s="2"/>
      <c r="N193" s="2"/>
      <c r="O193" s="2"/>
      <c r="P193" s="2"/>
      <c r="Q193" s="2"/>
      <c r="R193" s="2"/>
      <c r="S193" s="2"/>
      <c r="T193" s="2"/>
      <c r="U193" s="2"/>
      <c r="V193" s="2"/>
      <c r="W193" s="2"/>
      <c r="X193" s="2"/>
      <c r="Y193" s="2"/>
      <c r="Z193" s="2"/>
    </row>
    <row r="194" customFormat="false" ht="13.5" hidden="false" customHeight="true" outlineLevel="0" collapsed="false">
      <c r="A194" s="2"/>
      <c r="B194" s="2"/>
      <c r="C194" s="158"/>
      <c r="D194" s="2"/>
      <c r="E194" s="158"/>
      <c r="F194" s="2"/>
      <c r="G194" s="2"/>
      <c r="H194" s="2"/>
      <c r="I194" s="2"/>
      <c r="J194" s="2"/>
      <c r="K194" s="2"/>
      <c r="L194" s="2"/>
      <c r="M194" s="2"/>
      <c r="N194" s="2"/>
      <c r="O194" s="2"/>
      <c r="P194" s="2"/>
      <c r="Q194" s="2"/>
      <c r="R194" s="2"/>
      <c r="S194" s="2"/>
      <c r="T194" s="2"/>
      <c r="U194" s="2"/>
      <c r="V194" s="2"/>
      <c r="W194" s="2"/>
      <c r="X194" s="2"/>
      <c r="Y194" s="2"/>
      <c r="Z194" s="2"/>
    </row>
    <row r="195" customFormat="false" ht="13.5" hidden="false" customHeight="true" outlineLevel="0" collapsed="false">
      <c r="A195" s="2"/>
      <c r="B195" s="2"/>
      <c r="C195" s="158"/>
      <c r="D195" s="2"/>
      <c r="E195" s="158"/>
      <c r="F195" s="2"/>
      <c r="G195" s="2"/>
      <c r="H195" s="2"/>
      <c r="I195" s="2"/>
      <c r="J195" s="2"/>
      <c r="K195" s="2"/>
      <c r="L195" s="2"/>
      <c r="M195" s="2"/>
      <c r="N195" s="2"/>
      <c r="O195" s="2"/>
      <c r="P195" s="2"/>
      <c r="Q195" s="2"/>
      <c r="R195" s="2"/>
      <c r="S195" s="2"/>
      <c r="T195" s="2"/>
      <c r="U195" s="2"/>
      <c r="V195" s="2"/>
      <c r="W195" s="2"/>
      <c r="X195" s="2"/>
      <c r="Y195" s="2"/>
      <c r="Z195" s="2"/>
    </row>
    <row r="196" customFormat="false" ht="13.5" hidden="false" customHeight="true" outlineLevel="0" collapsed="false">
      <c r="A196" s="2"/>
      <c r="B196" s="2"/>
      <c r="C196" s="158"/>
      <c r="D196" s="2"/>
      <c r="E196" s="158"/>
      <c r="F196" s="2"/>
      <c r="G196" s="2"/>
      <c r="H196" s="2"/>
      <c r="I196" s="2"/>
      <c r="J196" s="2"/>
      <c r="K196" s="2"/>
      <c r="L196" s="2"/>
      <c r="M196" s="2"/>
      <c r="N196" s="2"/>
      <c r="O196" s="2"/>
      <c r="P196" s="2"/>
      <c r="Q196" s="2"/>
      <c r="R196" s="2"/>
      <c r="S196" s="2"/>
      <c r="T196" s="2"/>
      <c r="U196" s="2"/>
      <c r="V196" s="2"/>
      <c r="W196" s="2"/>
      <c r="X196" s="2"/>
      <c r="Y196" s="2"/>
      <c r="Z196" s="2"/>
    </row>
    <row r="197" customFormat="false" ht="13.5" hidden="false" customHeight="true" outlineLevel="0" collapsed="false">
      <c r="A197" s="2"/>
      <c r="B197" s="2"/>
      <c r="C197" s="158"/>
      <c r="D197" s="2"/>
      <c r="E197" s="158"/>
      <c r="F197" s="2"/>
      <c r="G197" s="2"/>
      <c r="H197" s="2"/>
      <c r="I197" s="2"/>
      <c r="J197" s="2"/>
      <c r="K197" s="2"/>
      <c r="L197" s="2"/>
      <c r="M197" s="2"/>
      <c r="N197" s="2"/>
      <c r="O197" s="2"/>
      <c r="P197" s="2"/>
      <c r="Q197" s="2"/>
      <c r="R197" s="2"/>
      <c r="S197" s="2"/>
      <c r="T197" s="2"/>
      <c r="U197" s="2"/>
      <c r="V197" s="2"/>
      <c r="W197" s="2"/>
      <c r="X197" s="2"/>
      <c r="Y197" s="2"/>
      <c r="Z197" s="2"/>
    </row>
    <row r="198" customFormat="false" ht="13.5" hidden="false" customHeight="true" outlineLevel="0" collapsed="false">
      <c r="A198" s="2"/>
      <c r="B198" s="2"/>
      <c r="C198" s="158"/>
      <c r="D198" s="2"/>
      <c r="E198" s="158"/>
      <c r="F198" s="2"/>
      <c r="G198" s="2"/>
      <c r="H198" s="2"/>
      <c r="I198" s="2"/>
      <c r="J198" s="2"/>
      <c r="K198" s="2"/>
      <c r="L198" s="2"/>
      <c r="M198" s="2"/>
      <c r="N198" s="2"/>
      <c r="O198" s="2"/>
      <c r="P198" s="2"/>
      <c r="Q198" s="2"/>
      <c r="R198" s="2"/>
      <c r="S198" s="2"/>
      <c r="T198" s="2"/>
      <c r="U198" s="2"/>
      <c r="V198" s="2"/>
      <c r="W198" s="2"/>
      <c r="X198" s="2"/>
      <c r="Y198" s="2"/>
      <c r="Z198" s="2"/>
    </row>
    <row r="199" customFormat="false" ht="13.5" hidden="false" customHeight="true" outlineLevel="0" collapsed="false">
      <c r="A199" s="2"/>
      <c r="B199" s="2"/>
      <c r="C199" s="158"/>
      <c r="D199" s="2"/>
      <c r="E199" s="158"/>
      <c r="F199" s="2"/>
      <c r="G199" s="2"/>
      <c r="H199" s="2"/>
      <c r="I199" s="2"/>
      <c r="J199" s="2"/>
      <c r="K199" s="2"/>
      <c r="L199" s="2"/>
      <c r="M199" s="2"/>
      <c r="N199" s="2"/>
      <c r="O199" s="2"/>
      <c r="P199" s="2"/>
      <c r="Q199" s="2"/>
      <c r="R199" s="2"/>
      <c r="S199" s="2"/>
      <c r="T199" s="2"/>
      <c r="U199" s="2"/>
      <c r="V199" s="2"/>
      <c r="W199" s="2"/>
      <c r="X199" s="2"/>
      <c r="Y199" s="2"/>
      <c r="Z199" s="2"/>
    </row>
    <row r="200" customFormat="false" ht="13.5" hidden="false" customHeight="true" outlineLevel="0" collapsed="false">
      <c r="A200" s="2"/>
      <c r="B200" s="2"/>
      <c r="C200" s="158"/>
      <c r="D200" s="2"/>
      <c r="E200" s="158"/>
      <c r="F200" s="2"/>
      <c r="G200" s="2"/>
      <c r="H200" s="2"/>
      <c r="I200" s="2"/>
      <c r="J200" s="2"/>
      <c r="K200" s="2"/>
      <c r="L200" s="2"/>
      <c r="M200" s="2"/>
      <c r="N200" s="2"/>
      <c r="O200" s="2"/>
      <c r="P200" s="2"/>
      <c r="Q200" s="2"/>
      <c r="R200" s="2"/>
      <c r="S200" s="2"/>
      <c r="T200" s="2"/>
      <c r="U200" s="2"/>
      <c r="V200" s="2"/>
      <c r="W200" s="2"/>
      <c r="X200" s="2"/>
      <c r="Y200" s="2"/>
      <c r="Z200" s="2"/>
    </row>
    <row r="201" customFormat="false" ht="13.5" hidden="false" customHeight="true" outlineLevel="0" collapsed="false">
      <c r="A201" s="2"/>
      <c r="B201" s="2"/>
      <c r="C201" s="158"/>
      <c r="D201" s="2"/>
      <c r="E201" s="158"/>
      <c r="F201" s="2"/>
      <c r="G201" s="2"/>
      <c r="H201" s="2"/>
      <c r="I201" s="2"/>
      <c r="J201" s="2"/>
      <c r="K201" s="2"/>
      <c r="L201" s="2"/>
      <c r="M201" s="2"/>
      <c r="N201" s="2"/>
      <c r="O201" s="2"/>
      <c r="P201" s="2"/>
      <c r="Q201" s="2"/>
      <c r="R201" s="2"/>
      <c r="S201" s="2"/>
      <c r="T201" s="2"/>
      <c r="U201" s="2"/>
      <c r="V201" s="2"/>
      <c r="W201" s="2"/>
      <c r="X201" s="2"/>
      <c r="Y201" s="2"/>
      <c r="Z201" s="2"/>
    </row>
    <row r="202" customFormat="false" ht="13.5" hidden="false" customHeight="true" outlineLevel="0" collapsed="false">
      <c r="A202" s="2"/>
      <c r="B202" s="2"/>
      <c r="C202" s="158"/>
      <c r="D202" s="2"/>
      <c r="E202" s="158"/>
      <c r="F202" s="2"/>
      <c r="G202" s="2"/>
      <c r="H202" s="2"/>
      <c r="I202" s="2"/>
      <c r="J202" s="2"/>
      <c r="K202" s="2"/>
      <c r="L202" s="2"/>
      <c r="M202" s="2"/>
      <c r="N202" s="2"/>
      <c r="O202" s="2"/>
      <c r="P202" s="2"/>
      <c r="Q202" s="2"/>
      <c r="R202" s="2"/>
      <c r="S202" s="2"/>
      <c r="T202" s="2"/>
      <c r="U202" s="2"/>
      <c r="V202" s="2"/>
      <c r="W202" s="2"/>
      <c r="X202" s="2"/>
      <c r="Y202" s="2"/>
      <c r="Z202" s="2"/>
    </row>
    <row r="203" customFormat="false" ht="13.5" hidden="false" customHeight="true" outlineLevel="0" collapsed="false">
      <c r="A203" s="2"/>
      <c r="B203" s="2"/>
      <c r="C203" s="158"/>
      <c r="D203" s="2"/>
      <c r="E203" s="158"/>
      <c r="F203" s="2"/>
      <c r="G203" s="2"/>
      <c r="H203" s="2"/>
      <c r="I203" s="2"/>
      <c r="J203" s="2"/>
      <c r="K203" s="2"/>
      <c r="L203" s="2"/>
      <c r="M203" s="2"/>
      <c r="N203" s="2"/>
      <c r="O203" s="2"/>
      <c r="P203" s="2"/>
      <c r="Q203" s="2"/>
      <c r="R203" s="2"/>
      <c r="S203" s="2"/>
      <c r="T203" s="2"/>
      <c r="U203" s="2"/>
      <c r="V203" s="2"/>
      <c r="W203" s="2"/>
      <c r="X203" s="2"/>
      <c r="Y203" s="2"/>
      <c r="Z203" s="2"/>
    </row>
    <row r="204" customFormat="false" ht="13.5" hidden="false" customHeight="true" outlineLevel="0" collapsed="false">
      <c r="A204" s="2"/>
      <c r="B204" s="2"/>
      <c r="C204" s="158"/>
      <c r="D204" s="2"/>
      <c r="E204" s="158"/>
      <c r="F204" s="2"/>
      <c r="G204" s="2"/>
      <c r="H204" s="2"/>
      <c r="I204" s="2"/>
      <c r="J204" s="2"/>
      <c r="K204" s="2"/>
      <c r="L204" s="2"/>
      <c r="M204" s="2"/>
      <c r="N204" s="2"/>
      <c r="O204" s="2"/>
      <c r="P204" s="2"/>
      <c r="Q204" s="2"/>
      <c r="R204" s="2"/>
      <c r="S204" s="2"/>
      <c r="T204" s="2"/>
      <c r="U204" s="2"/>
      <c r="V204" s="2"/>
      <c r="W204" s="2"/>
      <c r="X204" s="2"/>
      <c r="Y204" s="2"/>
      <c r="Z204" s="2"/>
    </row>
    <row r="205" customFormat="false" ht="13.5" hidden="false" customHeight="true" outlineLevel="0" collapsed="false">
      <c r="A205" s="2"/>
      <c r="B205" s="2"/>
      <c r="C205" s="158"/>
      <c r="D205" s="2"/>
      <c r="E205" s="158"/>
      <c r="F205" s="2"/>
      <c r="G205" s="2"/>
      <c r="H205" s="2"/>
      <c r="I205" s="2"/>
      <c r="J205" s="2"/>
      <c r="K205" s="2"/>
      <c r="L205" s="2"/>
      <c r="M205" s="2"/>
      <c r="N205" s="2"/>
      <c r="O205" s="2"/>
      <c r="P205" s="2"/>
      <c r="Q205" s="2"/>
      <c r="R205" s="2"/>
      <c r="S205" s="2"/>
      <c r="T205" s="2"/>
      <c r="U205" s="2"/>
      <c r="V205" s="2"/>
      <c r="W205" s="2"/>
      <c r="X205" s="2"/>
      <c r="Y205" s="2"/>
      <c r="Z205" s="2"/>
    </row>
    <row r="206" customFormat="false" ht="13.5" hidden="false" customHeight="true" outlineLevel="0" collapsed="false">
      <c r="A206" s="2"/>
      <c r="B206" s="2"/>
      <c r="C206" s="158"/>
      <c r="D206" s="2"/>
      <c r="E206" s="158"/>
      <c r="F206" s="2"/>
      <c r="G206" s="2"/>
      <c r="H206" s="2"/>
      <c r="I206" s="2"/>
      <c r="J206" s="2"/>
      <c r="K206" s="2"/>
      <c r="L206" s="2"/>
      <c r="M206" s="2"/>
      <c r="N206" s="2"/>
      <c r="O206" s="2"/>
      <c r="P206" s="2"/>
      <c r="Q206" s="2"/>
      <c r="R206" s="2"/>
      <c r="S206" s="2"/>
      <c r="T206" s="2"/>
      <c r="U206" s="2"/>
      <c r="V206" s="2"/>
      <c r="W206" s="2"/>
      <c r="X206" s="2"/>
      <c r="Y206" s="2"/>
      <c r="Z206" s="2"/>
    </row>
    <row r="207" customFormat="false" ht="13.5" hidden="false" customHeight="true" outlineLevel="0" collapsed="false">
      <c r="A207" s="2"/>
      <c r="B207" s="2"/>
      <c r="C207" s="158"/>
      <c r="D207" s="2"/>
      <c r="E207" s="158"/>
      <c r="F207" s="2"/>
      <c r="G207" s="2"/>
      <c r="H207" s="2"/>
      <c r="I207" s="2"/>
      <c r="J207" s="2"/>
      <c r="K207" s="2"/>
      <c r="L207" s="2"/>
      <c r="M207" s="2"/>
      <c r="N207" s="2"/>
      <c r="O207" s="2"/>
      <c r="P207" s="2"/>
      <c r="Q207" s="2"/>
      <c r="R207" s="2"/>
      <c r="S207" s="2"/>
      <c r="T207" s="2"/>
      <c r="U207" s="2"/>
      <c r="V207" s="2"/>
      <c r="W207" s="2"/>
      <c r="X207" s="2"/>
      <c r="Y207" s="2"/>
      <c r="Z207" s="2"/>
    </row>
    <row r="208" customFormat="false" ht="13.5" hidden="false" customHeight="true" outlineLevel="0" collapsed="false">
      <c r="A208" s="2"/>
      <c r="B208" s="2"/>
      <c r="C208" s="158"/>
      <c r="D208" s="2"/>
      <c r="E208" s="158"/>
      <c r="F208" s="2"/>
      <c r="G208" s="2"/>
      <c r="H208" s="2"/>
      <c r="I208" s="2"/>
      <c r="J208" s="2"/>
      <c r="K208" s="2"/>
      <c r="L208" s="2"/>
      <c r="M208" s="2"/>
      <c r="N208" s="2"/>
      <c r="O208" s="2"/>
      <c r="P208" s="2"/>
      <c r="Q208" s="2"/>
      <c r="R208" s="2"/>
      <c r="S208" s="2"/>
      <c r="T208" s="2"/>
      <c r="U208" s="2"/>
      <c r="V208" s="2"/>
      <c r="W208" s="2"/>
      <c r="X208" s="2"/>
      <c r="Y208" s="2"/>
      <c r="Z208" s="2"/>
    </row>
    <row r="209" customFormat="false" ht="13.5" hidden="false" customHeight="true" outlineLevel="0" collapsed="false">
      <c r="A209" s="2"/>
      <c r="B209" s="2"/>
      <c r="C209" s="158"/>
      <c r="D209" s="2"/>
      <c r="E209" s="158"/>
      <c r="F209" s="2"/>
      <c r="G209" s="2"/>
      <c r="H209" s="2"/>
      <c r="I209" s="2"/>
      <c r="J209" s="2"/>
      <c r="K209" s="2"/>
      <c r="L209" s="2"/>
      <c r="M209" s="2"/>
      <c r="N209" s="2"/>
      <c r="O209" s="2"/>
      <c r="P209" s="2"/>
      <c r="Q209" s="2"/>
      <c r="R209" s="2"/>
      <c r="S209" s="2"/>
      <c r="T209" s="2"/>
      <c r="U209" s="2"/>
      <c r="V209" s="2"/>
      <c r="W209" s="2"/>
      <c r="X209" s="2"/>
      <c r="Y209" s="2"/>
      <c r="Z209" s="2"/>
    </row>
    <row r="210" customFormat="false" ht="13.5" hidden="false" customHeight="true" outlineLevel="0" collapsed="false">
      <c r="A210" s="2"/>
      <c r="B210" s="2"/>
      <c r="C210" s="158"/>
      <c r="D210" s="2"/>
      <c r="E210" s="158"/>
      <c r="F210" s="2"/>
      <c r="G210" s="2"/>
      <c r="H210" s="2"/>
      <c r="I210" s="2"/>
      <c r="J210" s="2"/>
      <c r="K210" s="2"/>
      <c r="L210" s="2"/>
      <c r="M210" s="2"/>
      <c r="N210" s="2"/>
      <c r="O210" s="2"/>
      <c r="P210" s="2"/>
      <c r="Q210" s="2"/>
      <c r="R210" s="2"/>
      <c r="S210" s="2"/>
      <c r="T210" s="2"/>
      <c r="U210" s="2"/>
      <c r="V210" s="2"/>
      <c r="W210" s="2"/>
      <c r="X210" s="2"/>
      <c r="Y210" s="2"/>
      <c r="Z210" s="2"/>
    </row>
    <row r="211" customFormat="false" ht="13.5" hidden="false" customHeight="true" outlineLevel="0" collapsed="false">
      <c r="A211" s="2"/>
      <c r="B211" s="2"/>
      <c r="C211" s="158"/>
      <c r="D211" s="2"/>
      <c r="E211" s="158"/>
      <c r="F211" s="2"/>
      <c r="G211" s="2"/>
      <c r="H211" s="2"/>
      <c r="I211" s="2"/>
      <c r="J211" s="2"/>
      <c r="K211" s="2"/>
      <c r="L211" s="2"/>
      <c r="M211" s="2"/>
      <c r="N211" s="2"/>
      <c r="O211" s="2"/>
      <c r="P211" s="2"/>
      <c r="Q211" s="2"/>
      <c r="R211" s="2"/>
      <c r="S211" s="2"/>
      <c r="T211" s="2"/>
      <c r="U211" s="2"/>
      <c r="V211" s="2"/>
      <c r="W211" s="2"/>
      <c r="X211" s="2"/>
      <c r="Y211" s="2"/>
      <c r="Z211" s="2"/>
    </row>
    <row r="212" customFormat="false" ht="13.5" hidden="false" customHeight="true" outlineLevel="0" collapsed="false">
      <c r="A212" s="2"/>
      <c r="B212" s="2"/>
      <c r="C212" s="158"/>
      <c r="D212" s="2"/>
      <c r="E212" s="158"/>
      <c r="F212" s="2"/>
      <c r="G212" s="2"/>
      <c r="H212" s="2"/>
      <c r="I212" s="2"/>
      <c r="J212" s="2"/>
      <c r="K212" s="2"/>
      <c r="L212" s="2"/>
      <c r="M212" s="2"/>
      <c r="N212" s="2"/>
      <c r="O212" s="2"/>
      <c r="P212" s="2"/>
      <c r="Q212" s="2"/>
      <c r="R212" s="2"/>
      <c r="S212" s="2"/>
      <c r="T212" s="2"/>
      <c r="U212" s="2"/>
      <c r="V212" s="2"/>
      <c r="W212" s="2"/>
      <c r="X212" s="2"/>
      <c r="Y212" s="2"/>
      <c r="Z212" s="2"/>
    </row>
    <row r="213" customFormat="false" ht="13.5" hidden="false" customHeight="true" outlineLevel="0" collapsed="false">
      <c r="A213" s="2"/>
      <c r="B213" s="2"/>
      <c r="C213" s="158"/>
      <c r="D213" s="2"/>
      <c r="E213" s="158"/>
      <c r="F213" s="2"/>
      <c r="G213" s="2"/>
      <c r="H213" s="2"/>
      <c r="I213" s="2"/>
      <c r="J213" s="2"/>
      <c r="K213" s="2"/>
      <c r="L213" s="2"/>
      <c r="M213" s="2"/>
      <c r="N213" s="2"/>
      <c r="O213" s="2"/>
      <c r="P213" s="2"/>
      <c r="Q213" s="2"/>
      <c r="R213" s="2"/>
      <c r="S213" s="2"/>
      <c r="T213" s="2"/>
      <c r="U213" s="2"/>
      <c r="V213" s="2"/>
      <c r="W213" s="2"/>
      <c r="X213" s="2"/>
      <c r="Y213" s="2"/>
      <c r="Z213" s="2"/>
    </row>
    <row r="214" customFormat="false" ht="13.5" hidden="false" customHeight="true" outlineLevel="0" collapsed="false">
      <c r="A214" s="2"/>
      <c r="B214" s="2"/>
      <c r="C214" s="158"/>
      <c r="D214" s="2"/>
      <c r="E214" s="158"/>
      <c r="F214" s="2"/>
      <c r="G214" s="2"/>
      <c r="H214" s="2"/>
      <c r="I214" s="2"/>
      <c r="J214" s="2"/>
      <c r="K214" s="2"/>
      <c r="L214" s="2"/>
      <c r="M214" s="2"/>
      <c r="N214" s="2"/>
      <c r="O214" s="2"/>
      <c r="P214" s="2"/>
      <c r="Q214" s="2"/>
      <c r="R214" s="2"/>
      <c r="S214" s="2"/>
      <c r="T214" s="2"/>
      <c r="U214" s="2"/>
      <c r="V214" s="2"/>
      <c r="W214" s="2"/>
      <c r="X214" s="2"/>
      <c r="Y214" s="2"/>
      <c r="Z214" s="2"/>
    </row>
    <row r="215" customFormat="false" ht="13.5" hidden="false" customHeight="true" outlineLevel="0" collapsed="false">
      <c r="A215" s="2"/>
      <c r="B215" s="2"/>
      <c r="C215" s="158"/>
      <c r="D215" s="2"/>
      <c r="E215" s="158"/>
      <c r="F215" s="2"/>
      <c r="G215" s="2"/>
      <c r="H215" s="2"/>
      <c r="I215" s="2"/>
      <c r="J215" s="2"/>
      <c r="K215" s="2"/>
      <c r="L215" s="2"/>
      <c r="M215" s="2"/>
      <c r="N215" s="2"/>
      <c r="O215" s="2"/>
      <c r="P215" s="2"/>
      <c r="Q215" s="2"/>
      <c r="R215" s="2"/>
      <c r="S215" s="2"/>
      <c r="T215" s="2"/>
      <c r="U215" s="2"/>
      <c r="V215" s="2"/>
      <c r="W215" s="2"/>
      <c r="X215" s="2"/>
      <c r="Y215" s="2"/>
      <c r="Z215" s="2"/>
    </row>
    <row r="216" customFormat="false" ht="13.5" hidden="false" customHeight="true" outlineLevel="0" collapsed="false">
      <c r="A216" s="2"/>
      <c r="B216" s="2"/>
      <c r="C216" s="158"/>
      <c r="D216" s="2"/>
      <c r="E216" s="158"/>
      <c r="F216" s="2"/>
      <c r="G216" s="2"/>
      <c r="H216" s="2"/>
      <c r="I216" s="2"/>
      <c r="J216" s="2"/>
      <c r="K216" s="2"/>
      <c r="L216" s="2"/>
      <c r="M216" s="2"/>
      <c r="N216" s="2"/>
      <c r="O216" s="2"/>
      <c r="P216" s="2"/>
      <c r="Q216" s="2"/>
      <c r="R216" s="2"/>
      <c r="S216" s="2"/>
      <c r="T216" s="2"/>
      <c r="U216" s="2"/>
      <c r="V216" s="2"/>
      <c r="W216" s="2"/>
      <c r="X216" s="2"/>
      <c r="Y216" s="2"/>
      <c r="Z216" s="2"/>
    </row>
    <row r="217" customFormat="false" ht="13.5" hidden="false" customHeight="true" outlineLevel="0" collapsed="false">
      <c r="A217" s="2"/>
      <c r="B217" s="2"/>
      <c r="C217" s="158"/>
      <c r="D217" s="2"/>
      <c r="E217" s="158"/>
      <c r="F217" s="2"/>
      <c r="G217" s="2"/>
      <c r="H217" s="2"/>
      <c r="I217" s="2"/>
      <c r="J217" s="2"/>
      <c r="K217" s="2"/>
      <c r="L217" s="2"/>
      <c r="M217" s="2"/>
      <c r="N217" s="2"/>
      <c r="O217" s="2"/>
      <c r="P217" s="2"/>
      <c r="Q217" s="2"/>
      <c r="R217" s="2"/>
      <c r="S217" s="2"/>
      <c r="T217" s="2"/>
      <c r="U217" s="2"/>
      <c r="V217" s="2"/>
      <c r="W217" s="2"/>
      <c r="X217" s="2"/>
      <c r="Y217" s="2"/>
      <c r="Z217" s="2"/>
    </row>
    <row r="218" customFormat="false" ht="13.5" hidden="false" customHeight="true" outlineLevel="0" collapsed="false">
      <c r="A218" s="2"/>
      <c r="B218" s="2"/>
      <c r="C218" s="158"/>
      <c r="D218" s="2"/>
      <c r="E218" s="158"/>
      <c r="F218" s="2"/>
      <c r="G218" s="2"/>
      <c r="H218" s="2"/>
      <c r="I218" s="2"/>
      <c r="J218" s="2"/>
      <c r="K218" s="2"/>
      <c r="L218" s="2"/>
      <c r="M218" s="2"/>
      <c r="N218" s="2"/>
      <c r="O218" s="2"/>
      <c r="P218" s="2"/>
      <c r="Q218" s="2"/>
      <c r="R218" s="2"/>
      <c r="S218" s="2"/>
      <c r="T218" s="2"/>
      <c r="U218" s="2"/>
      <c r="V218" s="2"/>
      <c r="W218" s="2"/>
      <c r="X218" s="2"/>
      <c r="Y218" s="2"/>
      <c r="Z218" s="2"/>
    </row>
    <row r="219" customFormat="false" ht="13.5" hidden="false" customHeight="true" outlineLevel="0" collapsed="false">
      <c r="A219" s="2"/>
      <c r="B219" s="2"/>
      <c r="C219" s="158"/>
      <c r="D219" s="2"/>
      <c r="E219" s="158"/>
      <c r="F219" s="2"/>
      <c r="G219" s="2"/>
      <c r="H219" s="2"/>
      <c r="I219" s="2"/>
      <c r="J219" s="2"/>
      <c r="K219" s="2"/>
      <c r="L219" s="2"/>
      <c r="M219" s="2"/>
      <c r="N219" s="2"/>
      <c r="O219" s="2"/>
      <c r="P219" s="2"/>
      <c r="Q219" s="2"/>
      <c r="R219" s="2"/>
      <c r="S219" s="2"/>
      <c r="T219" s="2"/>
      <c r="U219" s="2"/>
      <c r="V219" s="2"/>
      <c r="W219" s="2"/>
      <c r="X219" s="2"/>
      <c r="Y219" s="2"/>
      <c r="Z219" s="2"/>
    </row>
    <row r="220" customFormat="false" ht="13.5" hidden="false" customHeight="true" outlineLevel="0" collapsed="false">
      <c r="A220" s="2"/>
      <c r="B220" s="2"/>
      <c r="C220" s="158"/>
      <c r="D220" s="2"/>
      <c r="E220" s="158"/>
      <c r="F220" s="2"/>
      <c r="G220" s="2"/>
      <c r="H220" s="2"/>
      <c r="I220" s="2"/>
      <c r="J220" s="2"/>
      <c r="K220" s="2"/>
      <c r="L220" s="2"/>
      <c r="M220" s="2"/>
      <c r="N220" s="2"/>
      <c r="O220" s="2"/>
      <c r="P220" s="2"/>
      <c r="Q220" s="2"/>
      <c r="R220" s="2"/>
      <c r="S220" s="2"/>
      <c r="T220" s="2"/>
      <c r="U220" s="2"/>
      <c r="V220" s="2"/>
      <c r="W220" s="2"/>
      <c r="X220" s="2"/>
      <c r="Y220" s="2"/>
      <c r="Z220" s="2"/>
    </row>
    <row r="221" customFormat="false" ht="13.5" hidden="false" customHeight="true" outlineLevel="0" collapsed="false">
      <c r="A221" s="2"/>
      <c r="B221" s="2"/>
      <c r="C221" s="158"/>
      <c r="D221" s="2"/>
      <c r="E221" s="158"/>
      <c r="F221" s="2"/>
      <c r="G221" s="2"/>
      <c r="H221" s="2"/>
      <c r="I221" s="2"/>
      <c r="J221" s="2"/>
      <c r="K221" s="2"/>
      <c r="L221" s="2"/>
      <c r="M221" s="2"/>
      <c r="N221" s="2"/>
      <c r="O221" s="2"/>
      <c r="P221" s="2"/>
      <c r="Q221" s="2"/>
      <c r="R221" s="2"/>
      <c r="S221" s="2"/>
      <c r="T221" s="2"/>
      <c r="U221" s="2"/>
      <c r="V221" s="2"/>
      <c r="W221" s="2"/>
      <c r="X221" s="2"/>
      <c r="Y221" s="2"/>
      <c r="Z221" s="2"/>
    </row>
    <row r="222" customFormat="false" ht="13.5" hidden="false" customHeight="true" outlineLevel="0" collapsed="false">
      <c r="A222" s="2"/>
      <c r="B222" s="2"/>
      <c r="C222" s="158"/>
      <c r="D222" s="2"/>
      <c r="E222" s="158"/>
      <c r="F222" s="2"/>
      <c r="G222" s="2"/>
      <c r="H222" s="2"/>
      <c r="I222" s="2"/>
      <c r="J222" s="2"/>
      <c r="K222" s="2"/>
      <c r="L222" s="2"/>
      <c r="M222" s="2"/>
      <c r="N222" s="2"/>
      <c r="O222" s="2"/>
      <c r="P222" s="2"/>
      <c r="Q222" s="2"/>
      <c r="R222" s="2"/>
      <c r="S222" s="2"/>
      <c r="T222" s="2"/>
      <c r="U222" s="2"/>
      <c r="V222" s="2"/>
      <c r="W222" s="2"/>
      <c r="X222" s="2"/>
      <c r="Y222" s="2"/>
      <c r="Z222" s="2"/>
    </row>
    <row r="223" customFormat="false" ht="13.5" hidden="false" customHeight="true" outlineLevel="0" collapsed="false">
      <c r="A223" s="2"/>
      <c r="B223" s="2"/>
      <c r="C223" s="158"/>
      <c r="D223" s="2"/>
      <c r="E223" s="158"/>
      <c r="F223" s="2"/>
      <c r="G223" s="2"/>
      <c r="H223" s="2"/>
      <c r="I223" s="2"/>
      <c r="J223" s="2"/>
      <c r="K223" s="2"/>
      <c r="L223" s="2"/>
      <c r="M223" s="2"/>
      <c r="N223" s="2"/>
      <c r="O223" s="2"/>
      <c r="P223" s="2"/>
      <c r="Q223" s="2"/>
      <c r="R223" s="2"/>
      <c r="S223" s="2"/>
      <c r="T223" s="2"/>
      <c r="U223" s="2"/>
      <c r="V223" s="2"/>
      <c r="W223" s="2"/>
      <c r="X223" s="2"/>
      <c r="Y223" s="2"/>
      <c r="Z223" s="2"/>
    </row>
    <row r="224" customFormat="false" ht="13.5" hidden="false" customHeight="true" outlineLevel="0" collapsed="false">
      <c r="A224" s="2"/>
      <c r="B224" s="2"/>
      <c r="C224" s="158"/>
      <c r="D224" s="2"/>
      <c r="E224" s="158"/>
      <c r="F224" s="2"/>
      <c r="G224" s="2"/>
      <c r="H224" s="2"/>
      <c r="I224" s="2"/>
      <c r="J224" s="2"/>
      <c r="K224" s="2"/>
      <c r="L224" s="2"/>
      <c r="M224" s="2"/>
      <c r="N224" s="2"/>
      <c r="O224" s="2"/>
      <c r="P224" s="2"/>
      <c r="Q224" s="2"/>
      <c r="R224" s="2"/>
      <c r="S224" s="2"/>
      <c r="T224" s="2"/>
      <c r="U224" s="2"/>
      <c r="V224" s="2"/>
      <c r="W224" s="2"/>
      <c r="X224" s="2"/>
      <c r="Y224" s="2"/>
      <c r="Z224" s="2"/>
    </row>
    <row r="225" customFormat="false" ht="13.5" hidden="false" customHeight="true" outlineLevel="0" collapsed="false">
      <c r="A225" s="2"/>
      <c r="B225" s="2"/>
      <c r="C225" s="158"/>
      <c r="D225" s="2"/>
      <c r="E225" s="158"/>
      <c r="F225" s="2"/>
      <c r="G225" s="2"/>
      <c r="H225" s="2"/>
      <c r="I225" s="2"/>
      <c r="J225" s="2"/>
      <c r="K225" s="2"/>
      <c r="L225" s="2"/>
      <c r="M225" s="2"/>
      <c r="N225" s="2"/>
      <c r="O225" s="2"/>
      <c r="P225" s="2"/>
      <c r="Q225" s="2"/>
      <c r="R225" s="2"/>
      <c r="S225" s="2"/>
      <c r="T225" s="2"/>
      <c r="U225" s="2"/>
      <c r="V225" s="2"/>
      <c r="W225" s="2"/>
      <c r="X225" s="2"/>
      <c r="Y225" s="2"/>
      <c r="Z225" s="2"/>
    </row>
    <row r="226" customFormat="false" ht="13.5" hidden="false" customHeight="true" outlineLevel="0" collapsed="false">
      <c r="A226" s="2"/>
      <c r="B226" s="2"/>
      <c r="C226" s="158"/>
      <c r="D226" s="2"/>
      <c r="E226" s="158"/>
      <c r="F226" s="2"/>
      <c r="G226" s="2"/>
      <c r="H226" s="2"/>
      <c r="I226" s="2"/>
      <c r="J226" s="2"/>
      <c r="K226" s="2"/>
      <c r="L226" s="2"/>
      <c r="M226" s="2"/>
      <c r="N226" s="2"/>
      <c r="O226" s="2"/>
      <c r="P226" s="2"/>
      <c r="Q226" s="2"/>
      <c r="R226" s="2"/>
      <c r="S226" s="2"/>
      <c r="T226" s="2"/>
      <c r="U226" s="2"/>
      <c r="V226" s="2"/>
      <c r="W226" s="2"/>
      <c r="X226" s="2"/>
      <c r="Y226" s="2"/>
      <c r="Z226" s="2"/>
    </row>
    <row r="227" customFormat="false" ht="13.5" hidden="false" customHeight="true" outlineLevel="0" collapsed="false">
      <c r="A227" s="2"/>
      <c r="B227" s="2"/>
      <c r="C227" s="158"/>
      <c r="D227" s="2"/>
      <c r="E227" s="158"/>
      <c r="F227" s="2"/>
      <c r="G227" s="2"/>
      <c r="H227" s="2"/>
      <c r="I227" s="2"/>
      <c r="J227" s="2"/>
      <c r="K227" s="2"/>
      <c r="L227" s="2"/>
      <c r="M227" s="2"/>
      <c r="N227" s="2"/>
      <c r="O227" s="2"/>
      <c r="P227" s="2"/>
      <c r="Q227" s="2"/>
      <c r="R227" s="2"/>
      <c r="S227" s="2"/>
      <c r="T227" s="2"/>
      <c r="U227" s="2"/>
      <c r="V227" s="2"/>
      <c r="W227" s="2"/>
      <c r="X227" s="2"/>
      <c r="Y227" s="2"/>
      <c r="Z227" s="2"/>
    </row>
    <row r="228" customFormat="false" ht="13.5" hidden="false" customHeight="true" outlineLevel="0" collapsed="false">
      <c r="A228" s="2"/>
      <c r="B228" s="2"/>
      <c r="C228" s="158"/>
      <c r="D228" s="2"/>
      <c r="E228" s="158"/>
      <c r="F228" s="2"/>
      <c r="G228" s="2"/>
      <c r="H228" s="2"/>
      <c r="I228" s="2"/>
      <c r="J228" s="2"/>
      <c r="K228" s="2"/>
      <c r="L228" s="2"/>
      <c r="M228" s="2"/>
      <c r="N228" s="2"/>
      <c r="O228" s="2"/>
      <c r="P228" s="2"/>
      <c r="Q228" s="2"/>
      <c r="R228" s="2"/>
      <c r="S228" s="2"/>
      <c r="T228" s="2"/>
      <c r="U228" s="2"/>
      <c r="V228" s="2"/>
      <c r="W228" s="2"/>
      <c r="X228" s="2"/>
      <c r="Y228" s="2"/>
      <c r="Z228" s="2"/>
    </row>
    <row r="229" customFormat="false" ht="13.5" hidden="false" customHeight="true" outlineLevel="0" collapsed="false">
      <c r="A229" s="2"/>
      <c r="B229" s="2"/>
      <c r="C229" s="158"/>
      <c r="D229" s="2"/>
      <c r="E229" s="158"/>
      <c r="F229" s="2"/>
      <c r="G229" s="2"/>
      <c r="H229" s="2"/>
      <c r="I229" s="2"/>
      <c r="J229" s="2"/>
      <c r="K229" s="2"/>
      <c r="L229" s="2"/>
      <c r="M229" s="2"/>
      <c r="N229" s="2"/>
      <c r="O229" s="2"/>
      <c r="P229" s="2"/>
      <c r="Q229" s="2"/>
      <c r="R229" s="2"/>
      <c r="S229" s="2"/>
      <c r="T229" s="2"/>
      <c r="U229" s="2"/>
      <c r="V229" s="2"/>
      <c r="W229" s="2"/>
      <c r="X229" s="2"/>
      <c r="Y229" s="2"/>
      <c r="Z229" s="2"/>
    </row>
    <row r="230" customFormat="false" ht="13.5" hidden="false" customHeight="true" outlineLevel="0" collapsed="false">
      <c r="A230" s="2"/>
      <c r="B230" s="2"/>
      <c r="C230" s="158"/>
      <c r="D230" s="2"/>
      <c r="E230" s="158"/>
      <c r="F230" s="2"/>
      <c r="G230" s="2"/>
      <c r="H230" s="2"/>
      <c r="I230" s="2"/>
      <c r="J230" s="2"/>
      <c r="K230" s="2"/>
      <c r="L230" s="2"/>
      <c r="M230" s="2"/>
      <c r="N230" s="2"/>
      <c r="O230" s="2"/>
      <c r="P230" s="2"/>
      <c r="Q230" s="2"/>
      <c r="R230" s="2"/>
      <c r="S230" s="2"/>
      <c r="T230" s="2"/>
      <c r="U230" s="2"/>
      <c r="V230" s="2"/>
      <c r="W230" s="2"/>
      <c r="X230" s="2"/>
      <c r="Y230" s="2"/>
      <c r="Z230" s="2"/>
    </row>
    <row r="231" customFormat="false" ht="13.5" hidden="false" customHeight="true" outlineLevel="0" collapsed="false">
      <c r="A231" s="2"/>
      <c r="B231" s="2"/>
      <c r="C231" s="158"/>
      <c r="D231" s="2"/>
      <c r="E231" s="158"/>
      <c r="F231" s="2"/>
      <c r="G231" s="2"/>
      <c r="H231" s="2"/>
      <c r="I231" s="2"/>
      <c r="J231" s="2"/>
      <c r="K231" s="2"/>
      <c r="L231" s="2"/>
      <c r="M231" s="2"/>
      <c r="N231" s="2"/>
      <c r="O231" s="2"/>
      <c r="P231" s="2"/>
      <c r="Q231" s="2"/>
      <c r="R231" s="2"/>
      <c r="S231" s="2"/>
      <c r="T231" s="2"/>
      <c r="U231" s="2"/>
      <c r="V231" s="2"/>
      <c r="W231" s="2"/>
      <c r="X231" s="2"/>
      <c r="Y231" s="2"/>
      <c r="Z231" s="2"/>
    </row>
    <row r="232" customFormat="false" ht="13.5" hidden="false" customHeight="true" outlineLevel="0" collapsed="false">
      <c r="A232" s="2"/>
      <c r="B232" s="2"/>
      <c r="C232" s="158"/>
      <c r="D232" s="2"/>
      <c r="E232" s="158"/>
      <c r="F232" s="2"/>
      <c r="G232" s="2"/>
      <c r="H232" s="2"/>
      <c r="I232" s="2"/>
      <c r="J232" s="2"/>
      <c r="K232" s="2"/>
      <c r="L232" s="2"/>
      <c r="M232" s="2"/>
      <c r="N232" s="2"/>
      <c r="O232" s="2"/>
      <c r="P232" s="2"/>
      <c r="Q232" s="2"/>
      <c r="R232" s="2"/>
      <c r="S232" s="2"/>
      <c r="T232" s="2"/>
      <c r="U232" s="2"/>
      <c r="V232" s="2"/>
      <c r="W232" s="2"/>
      <c r="X232" s="2"/>
      <c r="Y232" s="2"/>
      <c r="Z232" s="2"/>
    </row>
    <row r="233" customFormat="false" ht="13.5" hidden="false" customHeight="true" outlineLevel="0" collapsed="false">
      <c r="A233" s="2"/>
      <c r="B233" s="2"/>
      <c r="C233" s="158"/>
      <c r="D233" s="2"/>
      <c r="E233" s="158"/>
      <c r="F233" s="2"/>
      <c r="G233" s="2"/>
      <c r="H233" s="2"/>
      <c r="I233" s="2"/>
      <c r="J233" s="2"/>
      <c r="K233" s="2"/>
      <c r="L233" s="2"/>
      <c r="M233" s="2"/>
      <c r="N233" s="2"/>
      <c r="O233" s="2"/>
      <c r="P233" s="2"/>
      <c r="Q233" s="2"/>
      <c r="R233" s="2"/>
      <c r="S233" s="2"/>
      <c r="T233" s="2"/>
      <c r="U233" s="2"/>
      <c r="V233" s="2"/>
      <c r="W233" s="2"/>
      <c r="X233" s="2"/>
      <c r="Y233" s="2"/>
      <c r="Z233" s="2"/>
    </row>
    <row r="234" customFormat="false" ht="13.5" hidden="false" customHeight="true" outlineLevel="0" collapsed="false">
      <c r="A234" s="2"/>
      <c r="B234" s="2"/>
      <c r="C234" s="158"/>
      <c r="D234" s="2"/>
      <c r="E234" s="158"/>
      <c r="F234" s="2"/>
      <c r="G234" s="2"/>
      <c r="H234" s="2"/>
      <c r="I234" s="2"/>
      <c r="J234" s="2"/>
      <c r="K234" s="2"/>
      <c r="L234" s="2"/>
      <c r="M234" s="2"/>
      <c r="N234" s="2"/>
      <c r="O234" s="2"/>
      <c r="P234" s="2"/>
      <c r="Q234" s="2"/>
      <c r="R234" s="2"/>
      <c r="S234" s="2"/>
      <c r="T234" s="2"/>
      <c r="U234" s="2"/>
      <c r="V234" s="2"/>
      <c r="W234" s="2"/>
      <c r="X234" s="2"/>
      <c r="Y234" s="2"/>
      <c r="Z234" s="2"/>
    </row>
    <row r="235" customFormat="false" ht="13.5" hidden="false" customHeight="true" outlineLevel="0" collapsed="false">
      <c r="A235" s="2"/>
      <c r="B235" s="2"/>
      <c r="C235" s="158"/>
      <c r="D235" s="2"/>
      <c r="E235" s="158"/>
      <c r="F235" s="2"/>
      <c r="G235" s="2"/>
      <c r="H235" s="2"/>
      <c r="I235" s="2"/>
      <c r="J235" s="2"/>
      <c r="K235" s="2"/>
      <c r="L235" s="2"/>
      <c r="M235" s="2"/>
      <c r="N235" s="2"/>
      <c r="O235" s="2"/>
      <c r="P235" s="2"/>
      <c r="Q235" s="2"/>
      <c r="R235" s="2"/>
      <c r="S235" s="2"/>
      <c r="T235" s="2"/>
      <c r="U235" s="2"/>
      <c r="V235" s="2"/>
      <c r="W235" s="2"/>
      <c r="X235" s="2"/>
      <c r="Y235" s="2"/>
      <c r="Z235" s="2"/>
    </row>
    <row r="236" customFormat="false" ht="13.5" hidden="false" customHeight="true" outlineLevel="0" collapsed="false">
      <c r="A236" s="2"/>
      <c r="B236" s="2"/>
      <c r="C236" s="158"/>
      <c r="D236" s="2"/>
      <c r="E236" s="158"/>
      <c r="F236" s="2"/>
      <c r="G236" s="2"/>
      <c r="H236" s="2"/>
      <c r="I236" s="2"/>
      <c r="J236" s="2"/>
      <c r="K236" s="2"/>
      <c r="L236" s="2"/>
      <c r="M236" s="2"/>
      <c r="N236" s="2"/>
      <c r="O236" s="2"/>
      <c r="P236" s="2"/>
      <c r="Q236" s="2"/>
      <c r="R236" s="2"/>
      <c r="S236" s="2"/>
      <c r="T236" s="2"/>
      <c r="U236" s="2"/>
      <c r="V236" s="2"/>
      <c r="W236" s="2"/>
      <c r="X236" s="2"/>
      <c r="Y236" s="2"/>
      <c r="Z236" s="2"/>
    </row>
    <row r="237" customFormat="false" ht="13.5" hidden="false" customHeight="true" outlineLevel="0" collapsed="false">
      <c r="A237" s="2"/>
      <c r="B237" s="2"/>
      <c r="C237" s="158"/>
      <c r="D237" s="2"/>
      <c r="E237" s="158"/>
      <c r="F237" s="2"/>
      <c r="G237" s="2"/>
      <c r="H237" s="2"/>
      <c r="I237" s="2"/>
      <c r="J237" s="2"/>
      <c r="K237" s="2"/>
      <c r="L237" s="2"/>
      <c r="M237" s="2"/>
      <c r="N237" s="2"/>
      <c r="O237" s="2"/>
      <c r="P237" s="2"/>
      <c r="Q237" s="2"/>
      <c r="R237" s="2"/>
      <c r="S237" s="2"/>
      <c r="T237" s="2"/>
      <c r="U237" s="2"/>
      <c r="V237" s="2"/>
      <c r="W237" s="2"/>
      <c r="X237" s="2"/>
      <c r="Y237" s="2"/>
      <c r="Z237" s="2"/>
    </row>
    <row r="238" customFormat="false" ht="13.5" hidden="false" customHeight="true" outlineLevel="0" collapsed="false">
      <c r="A238" s="2"/>
      <c r="B238" s="2"/>
      <c r="C238" s="158"/>
      <c r="D238" s="2"/>
      <c r="E238" s="158"/>
      <c r="F238" s="2"/>
      <c r="G238" s="2"/>
      <c r="H238" s="2"/>
      <c r="I238" s="2"/>
      <c r="J238" s="2"/>
      <c r="K238" s="2"/>
      <c r="L238" s="2"/>
      <c r="M238" s="2"/>
      <c r="N238" s="2"/>
      <c r="O238" s="2"/>
      <c r="P238" s="2"/>
      <c r="Q238" s="2"/>
      <c r="R238" s="2"/>
      <c r="S238" s="2"/>
      <c r="T238" s="2"/>
      <c r="U238" s="2"/>
      <c r="V238" s="2"/>
      <c r="W238" s="2"/>
      <c r="X238" s="2"/>
      <c r="Y238" s="2"/>
      <c r="Z238" s="2"/>
    </row>
    <row r="239" customFormat="false" ht="13.5" hidden="false" customHeight="true" outlineLevel="0" collapsed="false">
      <c r="A239" s="2"/>
      <c r="B239" s="2"/>
      <c r="C239" s="158"/>
      <c r="D239" s="2"/>
      <c r="E239" s="158"/>
      <c r="F239" s="2"/>
      <c r="G239" s="2"/>
      <c r="H239" s="2"/>
      <c r="I239" s="2"/>
      <c r="J239" s="2"/>
      <c r="K239" s="2"/>
      <c r="L239" s="2"/>
      <c r="M239" s="2"/>
      <c r="N239" s="2"/>
      <c r="O239" s="2"/>
      <c r="P239" s="2"/>
      <c r="Q239" s="2"/>
      <c r="R239" s="2"/>
      <c r="S239" s="2"/>
      <c r="T239" s="2"/>
      <c r="U239" s="2"/>
      <c r="V239" s="2"/>
      <c r="W239" s="2"/>
      <c r="X239" s="2"/>
      <c r="Y239" s="2"/>
      <c r="Z239" s="2"/>
    </row>
    <row r="240" customFormat="false" ht="13.5" hidden="false" customHeight="true" outlineLevel="0" collapsed="false">
      <c r="A240" s="2"/>
      <c r="B240" s="2"/>
      <c r="C240" s="158"/>
      <c r="D240" s="2"/>
      <c r="E240" s="158"/>
      <c r="F240" s="2"/>
      <c r="G240" s="2"/>
      <c r="H240" s="2"/>
      <c r="I240" s="2"/>
      <c r="J240" s="2"/>
      <c r="K240" s="2"/>
      <c r="L240" s="2"/>
      <c r="M240" s="2"/>
      <c r="N240" s="2"/>
      <c r="O240" s="2"/>
      <c r="P240" s="2"/>
      <c r="Q240" s="2"/>
      <c r="R240" s="2"/>
      <c r="S240" s="2"/>
      <c r="T240" s="2"/>
      <c r="U240" s="2"/>
      <c r="V240" s="2"/>
      <c r="W240" s="2"/>
      <c r="X240" s="2"/>
      <c r="Y240" s="2"/>
      <c r="Z240" s="2"/>
    </row>
    <row r="241" customFormat="false" ht="13.5" hidden="false" customHeight="true" outlineLevel="0" collapsed="false">
      <c r="A241" s="2"/>
      <c r="B241" s="2"/>
      <c r="C241" s="158"/>
      <c r="D241" s="2"/>
      <c r="E241" s="158"/>
      <c r="F241" s="2"/>
      <c r="G241" s="2"/>
      <c r="H241" s="2"/>
      <c r="I241" s="2"/>
      <c r="J241" s="2"/>
      <c r="K241" s="2"/>
      <c r="L241" s="2"/>
      <c r="M241" s="2"/>
      <c r="N241" s="2"/>
      <c r="O241" s="2"/>
      <c r="P241" s="2"/>
      <c r="Q241" s="2"/>
      <c r="R241" s="2"/>
      <c r="S241" s="2"/>
      <c r="T241" s="2"/>
      <c r="U241" s="2"/>
      <c r="V241" s="2"/>
      <c r="W241" s="2"/>
      <c r="X241" s="2"/>
      <c r="Y241" s="2"/>
      <c r="Z241" s="2"/>
    </row>
    <row r="242" customFormat="false" ht="13.5" hidden="false" customHeight="true" outlineLevel="0" collapsed="false">
      <c r="A242" s="2"/>
      <c r="B242" s="2"/>
      <c r="C242" s="158"/>
      <c r="D242" s="2"/>
      <c r="E242" s="158"/>
      <c r="F242" s="2"/>
      <c r="G242" s="2"/>
      <c r="H242" s="2"/>
      <c r="I242" s="2"/>
      <c r="J242" s="2"/>
      <c r="K242" s="2"/>
      <c r="L242" s="2"/>
      <c r="M242" s="2"/>
      <c r="N242" s="2"/>
      <c r="O242" s="2"/>
      <c r="P242" s="2"/>
      <c r="Q242" s="2"/>
      <c r="R242" s="2"/>
      <c r="S242" s="2"/>
      <c r="T242" s="2"/>
      <c r="U242" s="2"/>
      <c r="V242" s="2"/>
      <c r="W242" s="2"/>
      <c r="X242" s="2"/>
      <c r="Y242" s="2"/>
      <c r="Z242" s="2"/>
    </row>
    <row r="243" customFormat="false" ht="13.5" hidden="false" customHeight="true" outlineLevel="0" collapsed="false">
      <c r="A243" s="2"/>
      <c r="B243" s="2"/>
      <c r="C243" s="158"/>
      <c r="D243" s="2"/>
      <c r="E243" s="158"/>
      <c r="F243" s="2"/>
      <c r="G243" s="2"/>
      <c r="H243" s="2"/>
      <c r="I243" s="2"/>
      <c r="J243" s="2"/>
      <c r="K243" s="2"/>
      <c r="L243" s="2"/>
      <c r="M243" s="2"/>
      <c r="N243" s="2"/>
      <c r="O243" s="2"/>
      <c r="P243" s="2"/>
      <c r="Q243" s="2"/>
      <c r="R243" s="2"/>
      <c r="S243" s="2"/>
      <c r="T243" s="2"/>
      <c r="U243" s="2"/>
      <c r="V243" s="2"/>
      <c r="W243" s="2"/>
      <c r="X243" s="2"/>
      <c r="Y243" s="2"/>
      <c r="Z243" s="2"/>
    </row>
    <row r="244" customFormat="false" ht="13.5" hidden="false" customHeight="true" outlineLevel="0" collapsed="false">
      <c r="A244" s="2"/>
      <c r="B244" s="2"/>
      <c r="C244" s="158"/>
      <c r="D244" s="2"/>
      <c r="E244" s="158"/>
      <c r="F244" s="2"/>
      <c r="G244" s="2"/>
      <c r="H244" s="2"/>
      <c r="I244" s="2"/>
      <c r="J244" s="2"/>
      <c r="K244" s="2"/>
      <c r="L244" s="2"/>
      <c r="M244" s="2"/>
      <c r="N244" s="2"/>
      <c r="O244" s="2"/>
      <c r="P244" s="2"/>
      <c r="Q244" s="2"/>
      <c r="R244" s="2"/>
      <c r="S244" s="2"/>
      <c r="T244" s="2"/>
      <c r="U244" s="2"/>
      <c r="V244" s="2"/>
      <c r="W244" s="2"/>
      <c r="X244" s="2"/>
      <c r="Y244" s="2"/>
      <c r="Z244" s="2"/>
    </row>
    <row r="245" customFormat="false" ht="13.5" hidden="false" customHeight="true" outlineLevel="0" collapsed="false">
      <c r="A245" s="2"/>
      <c r="B245" s="2"/>
      <c r="C245" s="158"/>
      <c r="D245" s="2"/>
      <c r="E245" s="158"/>
      <c r="F245" s="2"/>
      <c r="G245" s="2"/>
      <c r="H245" s="2"/>
      <c r="I245" s="2"/>
      <c r="J245" s="2"/>
      <c r="K245" s="2"/>
      <c r="L245" s="2"/>
      <c r="M245" s="2"/>
      <c r="N245" s="2"/>
      <c r="O245" s="2"/>
      <c r="P245" s="2"/>
      <c r="Q245" s="2"/>
      <c r="R245" s="2"/>
      <c r="S245" s="2"/>
      <c r="T245" s="2"/>
      <c r="U245" s="2"/>
      <c r="V245" s="2"/>
      <c r="W245" s="2"/>
      <c r="X245" s="2"/>
      <c r="Y245" s="2"/>
      <c r="Z245" s="2"/>
    </row>
    <row r="246" customFormat="false" ht="13.5" hidden="false" customHeight="true" outlineLevel="0" collapsed="false">
      <c r="A246" s="2"/>
      <c r="B246" s="2"/>
      <c r="C246" s="158"/>
      <c r="D246" s="2"/>
      <c r="E246" s="158"/>
      <c r="F246" s="2"/>
      <c r="G246" s="2"/>
      <c r="H246" s="2"/>
      <c r="I246" s="2"/>
      <c r="J246" s="2"/>
      <c r="K246" s="2"/>
      <c r="L246" s="2"/>
      <c r="M246" s="2"/>
      <c r="N246" s="2"/>
      <c r="O246" s="2"/>
      <c r="P246" s="2"/>
      <c r="Q246" s="2"/>
      <c r="R246" s="2"/>
      <c r="S246" s="2"/>
      <c r="T246" s="2"/>
      <c r="U246" s="2"/>
      <c r="V246" s="2"/>
      <c r="W246" s="2"/>
      <c r="X246" s="2"/>
      <c r="Y246" s="2"/>
      <c r="Z246" s="2"/>
    </row>
    <row r="247" customFormat="false" ht="13.5" hidden="false" customHeight="true" outlineLevel="0" collapsed="false">
      <c r="A247" s="2"/>
      <c r="B247" s="2"/>
      <c r="C247" s="158"/>
      <c r="D247" s="2"/>
      <c r="E247" s="158"/>
      <c r="F247" s="2"/>
      <c r="G247" s="2"/>
      <c r="H247" s="2"/>
      <c r="I247" s="2"/>
      <c r="J247" s="2"/>
      <c r="K247" s="2"/>
      <c r="L247" s="2"/>
      <c r="M247" s="2"/>
      <c r="N247" s="2"/>
      <c r="O247" s="2"/>
      <c r="P247" s="2"/>
      <c r="Q247" s="2"/>
      <c r="R247" s="2"/>
      <c r="S247" s="2"/>
      <c r="T247" s="2"/>
      <c r="U247" s="2"/>
      <c r="V247" s="2"/>
      <c r="W247" s="2"/>
      <c r="X247" s="2"/>
      <c r="Y247" s="2"/>
      <c r="Z247" s="2"/>
    </row>
    <row r="248" customFormat="false" ht="13.5" hidden="false" customHeight="true" outlineLevel="0" collapsed="false">
      <c r="A248" s="2"/>
      <c r="B248" s="2"/>
      <c r="C248" s="158"/>
      <c r="D248" s="2"/>
      <c r="E248" s="158"/>
      <c r="F248" s="2"/>
      <c r="G248" s="2"/>
      <c r="H248" s="2"/>
      <c r="I248" s="2"/>
      <c r="J248" s="2"/>
      <c r="K248" s="2"/>
      <c r="L248" s="2"/>
      <c r="M248" s="2"/>
      <c r="N248" s="2"/>
      <c r="O248" s="2"/>
      <c r="P248" s="2"/>
      <c r="Q248" s="2"/>
      <c r="R248" s="2"/>
      <c r="S248" s="2"/>
      <c r="T248" s="2"/>
      <c r="U248" s="2"/>
      <c r="V248" s="2"/>
      <c r="W248" s="2"/>
      <c r="X248" s="2"/>
      <c r="Y248" s="2"/>
      <c r="Z248" s="2"/>
    </row>
    <row r="249" customFormat="false" ht="13.5" hidden="false" customHeight="true" outlineLevel="0" collapsed="false">
      <c r="A249" s="2"/>
      <c r="B249" s="2"/>
      <c r="C249" s="158"/>
      <c r="D249" s="2"/>
      <c r="E249" s="158"/>
      <c r="F249" s="2"/>
      <c r="G249" s="2"/>
      <c r="H249" s="2"/>
      <c r="I249" s="2"/>
      <c r="J249" s="2"/>
      <c r="K249" s="2"/>
      <c r="L249" s="2"/>
      <c r="M249" s="2"/>
      <c r="N249" s="2"/>
      <c r="O249" s="2"/>
      <c r="P249" s="2"/>
      <c r="Q249" s="2"/>
      <c r="R249" s="2"/>
      <c r="S249" s="2"/>
      <c r="T249" s="2"/>
      <c r="U249" s="2"/>
      <c r="V249" s="2"/>
      <c r="W249" s="2"/>
      <c r="X249" s="2"/>
      <c r="Y249" s="2"/>
      <c r="Z249" s="2"/>
    </row>
    <row r="250" customFormat="false" ht="13.5" hidden="false" customHeight="true" outlineLevel="0" collapsed="false">
      <c r="A250" s="2"/>
      <c r="B250" s="2"/>
      <c r="C250" s="158"/>
      <c r="D250" s="2"/>
      <c r="E250" s="158"/>
      <c r="F250" s="2"/>
      <c r="G250" s="2"/>
      <c r="H250" s="2"/>
      <c r="I250" s="2"/>
      <c r="J250" s="2"/>
      <c r="K250" s="2"/>
      <c r="L250" s="2"/>
      <c r="M250" s="2"/>
      <c r="N250" s="2"/>
      <c r="O250" s="2"/>
      <c r="P250" s="2"/>
      <c r="Q250" s="2"/>
      <c r="R250" s="2"/>
      <c r="S250" s="2"/>
      <c r="T250" s="2"/>
      <c r="U250" s="2"/>
      <c r="V250" s="2"/>
      <c r="W250" s="2"/>
      <c r="X250" s="2"/>
      <c r="Y250" s="2"/>
      <c r="Z250" s="2"/>
    </row>
    <row r="251" customFormat="false" ht="13.5" hidden="false" customHeight="true" outlineLevel="0" collapsed="false">
      <c r="A251" s="2"/>
      <c r="B251" s="2"/>
      <c r="C251" s="158"/>
      <c r="D251" s="2"/>
      <c r="E251" s="158"/>
      <c r="F251" s="2"/>
      <c r="G251" s="2"/>
      <c r="H251" s="2"/>
      <c r="I251" s="2"/>
      <c r="J251" s="2"/>
      <c r="K251" s="2"/>
      <c r="L251" s="2"/>
      <c r="M251" s="2"/>
      <c r="N251" s="2"/>
      <c r="O251" s="2"/>
      <c r="P251" s="2"/>
      <c r="Q251" s="2"/>
      <c r="R251" s="2"/>
      <c r="S251" s="2"/>
      <c r="T251" s="2"/>
      <c r="U251" s="2"/>
      <c r="V251" s="2"/>
      <c r="W251" s="2"/>
      <c r="X251" s="2"/>
      <c r="Y251" s="2"/>
      <c r="Z251" s="2"/>
    </row>
    <row r="252" customFormat="false" ht="13.5" hidden="false" customHeight="true" outlineLevel="0" collapsed="false">
      <c r="A252" s="2"/>
      <c r="B252" s="2"/>
      <c r="C252" s="158"/>
      <c r="D252" s="2"/>
      <c r="E252" s="158"/>
      <c r="F252" s="2"/>
      <c r="G252" s="2"/>
      <c r="H252" s="2"/>
      <c r="I252" s="2"/>
      <c r="J252" s="2"/>
      <c r="K252" s="2"/>
      <c r="L252" s="2"/>
      <c r="M252" s="2"/>
      <c r="N252" s="2"/>
      <c r="O252" s="2"/>
      <c r="P252" s="2"/>
      <c r="Q252" s="2"/>
      <c r="R252" s="2"/>
      <c r="S252" s="2"/>
      <c r="T252" s="2"/>
      <c r="U252" s="2"/>
      <c r="V252" s="2"/>
      <c r="W252" s="2"/>
      <c r="X252" s="2"/>
      <c r="Y252" s="2"/>
      <c r="Z252" s="2"/>
    </row>
    <row r="253" customFormat="false" ht="13.5" hidden="false" customHeight="true" outlineLevel="0" collapsed="false">
      <c r="A253" s="2"/>
      <c r="B253" s="2"/>
      <c r="C253" s="158"/>
      <c r="D253" s="2"/>
      <c r="E253" s="158"/>
      <c r="F253" s="2"/>
      <c r="G253" s="2"/>
      <c r="H253" s="2"/>
      <c r="I253" s="2"/>
      <c r="J253" s="2"/>
      <c r="K253" s="2"/>
      <c r="L253" s="2"/>
      <c r="M253" s="2"/>
      <c r="N253" s="2"/>
      <c r="O253" s="2"/>
      <c r="P253" s="2"/>
      <c r="Q253" s="2"/>
      <c r="R253" s="2"/>
      <c r="S253" s="2"/>
      <c r="T253" s="2"/>
      <c r="U253" s="2"/>
      <c r="V253" s="2"/>
      <c r="W253" s="2"/>
      <c r="X253" s="2"/>
      <c r="Y253" s="2"/>
      <c r="Z253" s="2"/>
    </row>
    <row r="254" customFormat="false" ht="13.5" hidden="false" customHeight="true" outlineLevel="0" collapsed="false">
      <c r="A254" s="2"/>
      <c r="B254" s="2"/>
      <c r="C254" s="158"/>
      <c r="D254" s="2"/>
      <c r="E254" s="158"/>
      <c r="F254" s="2"/>
      <c r="G254" s="2"/>
      <c r="H254" s="2"/>
      <c r="I254" s="2"/>
      <c r="J254" s="2"/>
      <c r="K254" s="2"/>
      <c r="L254" s="2"/>
      <c r="M254" s="2"/>
      <c r="N254" s="2"/>
      <c r="O254" s="2"/>
      <c r="P254" s="2"/>
      <c r="Q254" s="2"/>
      <c r="R254" s="2"/>
      <c r="S254" s="2"/>
      <c r="T254" s="2"/>
      <c r="U254" s="2"/>
      <c r="V254" s="2"/>
      <c r="W254" s="2"/>
      <c r="X254" s="2"/>
      <c r="Y254" s="2"/>
      <c r="Z254" s="2"/>
    </row>
    <row r="255" customFormat="false" ht="13.5" hidden="false" customHeight="true" outlineLevel="0" collapsed="false">
      <c r="A255" s="2"/>
      <c r="B255" s="2"/>
      <c r="C255" s="158"/>
      <c r="D255" s="2"/>
      <c r="E255" s="158"/>
      <c r="F255" s="2"/>
      <c r="G255" s="2"/>
      <c r="H255" s="2"/>
      <c r="I255" s="2"/>
      <c r="J255" s="2"/>
      <c r="K255" s="2"/>
      <c r="L255" s="2"/>
      <c r="M255" s="2"/>
      <c r="N255" s="2"/>
      <c r="O255" s="2"/>
      <c r="P255" s="2"/>
      <c r="Q255" s="2"/>
      <c r="R255" s="2"/>
      <c r="S255" s="2"/>
      <c r="T255" s="2"/>
      <c r="U255" s="2"/>
      <c r="V255" s="2"/>
      <c r="W255" s="2"/>
      <c r="X255" s="2"/>
      <c r="Y255" s="2"/>
      <c r="Z255" s="2"/>
    </row>
    <row r="256" customFormat="false" ht="13.5" hidden="false" customHeight="true" outlineLevel="0" collapsed="false">
      <c r="A256" s="2"/>
      <c r="B256" s="2"/>
      <c r="C256" s="158"/>
      <c r="D256" s="2"/>
      <c r="E256" s="158"/>
      <c r="F256" s="2"/>
      <c r="G256" s="2"/>
      <c r="H256" s="2"/>
      <c r="I256" s="2"/>
      <c r="J256" s="2"/>
      <c r="K256" s="2"/>
      <c r="L256" s="2"/>
      <c r="M256" s="2"/>
      <c r="N256" s="2"/>
      <c r="O256" s="2"/>
      <c r="P256" s="2"/>
      <c r="Q256" s="2"/>
      <c r="R256" s="2"/>
      <c r="S256" s="2"/>
      <c r="T256" s="2"/>
      <c r="U256" s="2"/>
      <c r="V256" s="2"/>
      <c r="W256" s="2"/>
      <c r="X256" s="2"/>
      <c r="Y256" s="2"/>
      <c r="Z256" s="2"/>
    </row>
    <row r="257" customFormat="false" ht="13.5" hidden="false" customHeight="true" outlineLevel="0" collapsed="false">
      <c r="A257" s="2"/>
      <c r="B257" s="2"/>
      <c r="C257" s="158"/>
      <c r="D257" s="2"/>
      <c r="E257" s="158"/>
      <c r="F257" s="2"/>
      <c r="G257" s="2"/>
      <c r="H257" s="2"/>
      <c r="I257" s="2"/>
      <c r="J257" s="2"/>
      <c r="K257" s="2"/>
      <c r="L257" s="2"/>
      <c r="M257" s="2"/>
      <c r="N257" s="2"/>
      <c r="O257" s="2"/>
      <c r="P257" s="2"/>
      <c r="Q257" s="2"/>
      <c r="R257" s="2"/>
      <c r="S257" s="2"/>
      <c r="T257" s="2"/>
      <c r="U257" s="2"/>
      <c r="V257" s="2"/>
      <c r="W257" s="2"/>
      <c r="X257" s="2"/>
      <c r="Y257" s="2"/>
      <c r="Z257" s="2"/>
    </row>
    <row r="258" customFormat="false" ht="13.5" hidden="false" customHeight="true" outlineLevel="0" collapsed="false">
      <c r="A258" s="2"/>
      <c r="B258" s="2"/>
      <c r="C258" s="158"/>
      <c r="D258" s="2"/>
      <c r="E258" s="158"/>
      <c r="F258" s="2"/>
      <c r="G258" s="2"/>
      <c r="H258" s="2"/>
      <c r="I258" s="2"/>
      <c r="J258" s="2"/>
      <c r="K258" s="2"/>
      <c r="L258" s="2"/>
      <c r="M258" s="2"/>
      <c r="N258" s="2"/>
      <c r="O258" s="2"/>
      <c r="P258" s="2"/>
      <c r="Q258" s="2"/>
      <c r="R258" s="2"/>
      <c r="S258" s="2"/>
      <c r="T258" s="2"/>
      <c r="U258" s="2"/>
      <c r="V258" s="2"/>
      <c r="W258" s="2"/>
      <c r="X258" s="2"/>
      <c r="Y258" s="2"/>
      <c r="Z258" s="2"/>
    </row>
    <row r="259" customFormat="false" ht="13.5" hidden="false" customHeight="true" outlineLevel="0" collapsed="false">
      <c r="A259" s="2"/>
      <c r="B259" s="2"/>
      <c r="C259" s="158"/>
      <c r="D259" s="2"/>
      <c r="E259" s="158"/>
      <c r="F259" s="2"/>
      <c r="G259" s="2"/>
      <c r="H259" s="2"/>
      <c r="I259" s="2"/>
      <c r="J259" s="2"/>
      <c r="K259" s="2"/>
      <c r="L259" s="2"/>
      <c r="M259" s="2"/>
      <c r="N259" s="2"/>
      <c r="O259" s="2"/>
      <c r="P259" s="2"/>
      <c r="Q259" s="2"/>
      <c r="R259" s="2"/>
      <c r="S259" s="2"/>
      <c r="T259" s="2"/>
      <c r="U259" s="2"/>
      <c r="V259" s="2"/>
      <c r="W259" s="2"/>
      <c r="X259" s="2"/>
      <c r="Y259" s="2"/>
      <c r="Z259" s="2"/>
    </row>
    <row r="260" customFormat="false" ht="13.5" hidden="false" customHeight="true" outlineLevel="0" collapsed="false">
      <c r="A260" s="2"/>
      <c r="B260" s="2"/>
      <c r="C260" s="158"/>
      <c r="D260" s="2"/>
      <c r="E260" s="158"/>
      <c r="F260" s="2"/>
      <c r="G260" s="2"/>
      <c r="H260" s="2"/>
      <c r="I260" s="2"/>
      <c r="J260" s="2"/>
      <c r="K260" s="2"/>
      <c r="L260" s="2"/>
      <c r="M260" s="2"/>
      <c r="N260" s="2"/>
      <c r="O260" s="2"/>
      <c r="P260" s="2"/>
      <c r="Q260" s="2"/>
      <c r="R260" s="2"/>
      <c r="S260" s="2"/>
      <c r="T260" s="2"/>
      <c r="U260" s="2"/>
      <c r="V260" s="2"/>
      <c r="W260" s="2"/>
      <c r="X260" s="2"/>
      <c r="Y260" s="2"/>
      <c r="Z260" s="2"/>
    </row>
    <row r="261" customFormat="false" ht="13.5" hidden="false" customHeight="true" outlineLevel="0" collapsed="false">
      <c r="A261" s="2"/>
      <c r="B261" s="2"/>
      <c r="C261" s="158"/>
      <c r="D261" s="2"/>
      <c r="E261" s="158"/>
      <c r="F261" s="2"/>
      <c r="G261" s="2"/>
      <c r="H261" s="2"/>
      <c r="I261" s="2"/>
      <c r="J261" s="2"/>
      <c r="K261" s="2"/>
      <c r="L261" s="2"/>
      <c r="M261" s="2"/>
      <c r="N261" s="2"/>
      <c r="O261" s="2"/>
      <c r="P261" s="2"/>
      <c r="Q261" s="2"/>
      <c r="R261" s="2"/>
      <c r="S261" s="2"/>
      <c r="T261" s="2"/>
      <c r="U261" s="2"/>
      <c r="V261" s="2"/>
      <c r="W261" s="2"/>
      <c r="X261" s="2"/>
      <c r="Y261" s="2"/>
      <c r="Z261" s="2"/>
    </row>
    <row r="262" customFormat="false" ht="13.5" hidden="false" customHeight="true" outlineLevel="0" collapsed="false">
      <c r="A262" s="2"/>
      <c r="B262" s="2"/>
      <c r="C262" s="158"/>
      <c r="D262" s="2"/>
      <c r="E262" s="158"/>
      <c r="F262" s="2"/>
      <c r="G262" s="2"/>
      <c r="H262" s="2"/>
      <c r="I262" s="2"/>
      <c r="J262" s="2"/>
      <c r="K262" s="2"/>
      <c r="L262" s="2"/>
      <c r="M262" s="2"/>
      <c r="N262" s="2"/>
      <c r="O262" s="2"/>
      <c r="P262" s="2"/>
      <c r="Q262" s="2"/>
      <c r="R262" s="2"/>
      <c r="S262" s="2"/>
      <c r="T262" s="2"/>
      <c r="U262" s="2"/>
      <c r="V262" s="2"/>
      <c r="W262" s="2"/>
      <c r="X262" s="2"/>
      <c r="Y262" s="2"/>
      <c r="Z262" s="2"/>
    </row>
    <row r="263" customFormat="false" ht="13.5" hidden="false" customHeight="true" outlineLevel="0" collapsed="false">
      <c r="A263" s="2"/>
      <c r="B263" s="2"/>
      <c r="C263" s="158"/>
      <c r="D263" s="2"/>
      <c r="E263" s="158"/>
      <c r="F263" s="2"/>
      <c r="G263" s="2"/>
      <c r="H263" s="2"/>
      <c r="I263" s="2"/>
      <c r="J263" s="2"/>
      <c r="K263" s="2"/>
      <c r="L263" s="2"/>
      <c r="M263" s="2"/>
      <c r="N263" s="2"/>
      <c r="O263" s="2"/>
      <c r="P263" s="2"/>
      <c r="Q263" s="2"/>
      <c r="R263" s="2"/>
      <c r="S263" s="2"/>
      <c r="T263" s="2"/>
      <c r="U263" s="2"/>
      <c r="V263" s="2"/>
      <c r="W263" s="2"/>
      <c r="X263" s="2"/>
      <c r="Y263" s="2"/>
      <c r="Z263" s="2"/>
    </row>
    <row r="264" customFormat="false" ht="13.5" hidden="false" customHeight="true" outlineLevel="0" collapsed="false">
      <c r="A264" s="2"/>
      <c r="B264" s="2"/>
      <c r="C264" s="158"/>
      <c r="D264" s="2"/>
      <c r="E264" s="158"/>
      <c r="F264" s="2"/>
      <c r="G264" s="2"/>
      <c r="H264" s="2"/>
      <c r="I264" s="2"/>
      <c r="J264" s="2"/>
      <c r="K264" s="2"/>
      <c r="L264" s="2"/>
      <c r="M264" s="2"/>
      <c r="N264" s="2"/>
      <c r="O264" s="2"/>
      <c r="P264" s="2"/>
      <c r="Q264" s="2"/>
      <c r="R264" s="2"/>
      <c r="S264" s="2"/>
      <c r="T264" s="2"/>
      <c r="U264" s="2"/>
      <c r="V264" s="2"/>
      <c r="W264" s="2"/>
      <c r="X264" s="2"/>
      <c r="Y264" s="2"/>
      <c r="Z264" s="2"/>
    </row>
    <row r="265" customFormat="false" ht="13.5" hidden="false" customHeight="true" outlineLevel="0" collapsed="false">
      <c r="A265" s="2"/>
      <c r="B265" s="2"/>
      <c r="C265" s="158"/>
      <c r="D265" s="2"/>
      <c r="E265" s="158"/>
      <c r="F265" s="2"/>
      <c r="G265" s="2"/>
      <c r="H265" s="2"/>
      <c r="I265" s="2"/>
      <c r="J265" s="2"/>
      <c r="K265" s="2"/>
      <c r="L265" s="2"/>
      <c r="M265" s="2"/>
      <c r="N265" s="2"/>
      <c r="O265" s="2"/>
      <c r="P265" s="2"/>
      <c r="Q265" s="2"/>
      <c r="R265" s="2"/>
      <c r="S265" s="2"/>
      <c r="T265" s="2"/>
      <c r="U265" s="2"/>
      <c r="V265" s="2"/>
      <c r="W265" s="2"/>
      <c r="X265" s="2"/>
      <c r="Y265" s="2"/>
      <c r="Z265" s="2"/>
    </row>
    <row r="266" customFormat="false" ht="13.5" hidden="false" customHeight="true" outlineLevel="0" collapsed="false">
      <c r="A266" s="2"/>
      <c r="B266" s="2"/>
      <c r="C266" s="158"/>
      <c r="D266" s="2"/>
      <c r="E266" s="158"/>
      <c r="F266" s="2"/>
      <c r="G266" s="2"/>
      <c r="H266" s="2"/>
      <c r="I266" s="2"/>
      <c r="J266" s="2"/>
      <c r="K266" s="2"/>
      <c r="L266" s="2"/>
      <c r="M266" s="2"/>
      <c r="N266" s="2"/>
      <c r="O266" s="2"/>
      <c r="P266" s="2"/>
      <c r="Q266" s="2"/>
      <c r="R266" s="2"/>
      <c r="S266" s="2"/>
      <c r="T266" s="2"/>
      <c r="U266" s="2"/>
      <c r="V266" s="2"/>
      <c r="W266" s="2"/>
      <c r="X266" s="2"/>
      <c r="Y266" s="2"/>
      <c r="Z266" s="2"/>
    </row>
    <row r="267" customFormat="false" ht="13.5" hidden="false" customHeight="true" outlineLevel="0" collapsed="false">
      <c r="A267" s="2"/>
      <c r="B267" s="2"/>
      <c r="C267" s="158"/>
      <c r="D267" s="2"/>
      <c r="E267" s="158"/>
      <c r="F267" s="2"/>
      <c r="G267" s="2"/>
      <c r="H267" s="2"/>
      <c r="I267" s="2"/>
      <c r="J267" s="2"/>
      <c r="K267" s="2"/>
      <c r="L267" s="2"/>
      <c r="M267" s="2"/>
      <c r="N267" s="2"/>
      <c r="O267" s="2"/>
      <c r="P267" s="2"/>
      <c r="Q267" s="2"/>
      <c r="R267" s="2"/>
      <c r="S267" s="2"/>
      <c r="T267" s="2"/>
      <c r="U267" s="2"/>
      <c r="V267" s="2"/>
      <c r="W267" s="2"/>
      <c r="X267" s="2"/>
      <c r="Y267" s="2"/>
      <c r="Z267" s="2"/>
    </row>
    <row r="268" customFormat="false" ht="13.5" hidden="false" customHeight="true" outlineLevel="0" collapsed="false">
      <c r="A268" s="2"/>
      <c r="B268" s="2"/>
      <c r="C268" s="158"/>
      <c r="D268" s="2"/>
      <c r="E268" s="158"/>
      <c r="F268" s="2"/>
      <c r="G268" s="2"/>
      <c r="H268" s="2"/>
      <c r="I268" s="2"/>
      <c r="J268" s="2"/>
      <c r="K268" s="2"/>
      <c r="L268" s="2"/>
      <c r="M268" s="2"/>
      <c r="N268" s="2"/>
      <c r="O268" s="2"/>
      <c r="P268" s="2"/>
      <c r="Q268" s="2"/>
      <c r="R268" s="2"/>
      <c r="S268" s="2"/>
      <c r="T268" s="2"/>
      <c r="U268" s="2"/>
      <c r="V268" s="2"/>
      <c r="W268" s="2"/>
      <c r="X268" s="2"/>
      <c r="Y268" s="2"/>
      <c r="Z268" s="2"/>
    </row>
    <row r="269" customFormat="false" ht="13.5" hidden="false" customHeight="true" outlineLevel="0" collapsed="false">
      <c r="A269" s="2"/>
      <c r="B269" s="2"/>
      <c r="C269" s="158"/>
      <c r="D269" s="2"/>
      <c r="E269" s="158"/>
      <c r="F269" s="2"/>
      <c r="G269" s="2"/>
      <c r="H269" s="2"/>
      <c r="I269" s="2"/>
      <c r="J269" s="2"/>
      <c r="K269" s="2"/>
      <c r="L269" s="2"/>
      <c r="M269" s="2"/>
      <c r="N269" s="2"/>
      <c r="O269" s="2"/>
      <c r="P269" s="2"/>
      <c r="Q269" s="2"/>
      <c r="R269" s="2"/>
      <c r="S269" s="2"/>
      <c r="T269" s="2"/>
      <c r="U269" s="2"/>
      <c r="V269" s="2"/>
      <c r="W269" s="2"/>
      <c r="X269" s="2"/>
      <c r="Y269" s="2"/>
      <c r="Z269" s="2"/>
    </row>
    <row r="270" customFormat="false" ht="13.5" hidden="false" customHeight="true" outlineLevel="0" collapsed="false">
      <c r="A270" s="2"/>
      <c r="B270" s="2"/>
      <c r="C270" s="158"/>
      <c r="D270" s="2"/>
      <c r="E270" s="158"/>
      <c r="F270" s="2"/>
      <c r="G270" s="2"/>
      <c r="H270" s="2"/>
      <c r="I270" s="2"/>
      <c r="J270" s="2"/>
      <c r="K270" s="2"/>
      <c r="L270" s="2"/>
      <c r="M270" s="2"/>
      <c r="N270" s="2"/>
      <c r="O270" s="2"/>
      <c r="P270" s="2"/>
      <c r="Q270" s="2"/>
      <c r="R270" s="2"/>
      <c r="S270" s="2"/>
      <c r="T270" s="2"/>
      <c r="U270" s="2"/>
      <c r="V270" s="2"/>
      <c r="W270" s="2"/>
      <c r="X270" s="2"/>
      <c r="Y270" s="2"/>
      <c r="Z270" s="2"/>
    </row>
    <row r="271" customFormat="false" ht="13.5" hidden="false" customHeight="true" outlineLevel="0" collapsed="false">
      <c r="A271" s="2"/>
      <c r="B271" s="2"/>
      <c r="C271" s="158"/>
      <c r="D271" s="2"/>
      <c r="E271" s="158"/>
      <c r="F271" s="2"/>
      <c r="G271" s="2"/>
      <c r="H271" s="2"/>
      <c r="I271" s="2"/>
      <c r="J271" s="2"/>
      <c r="K271" s="2"/>
      <c r="L271" s="2"/>
      <c r="M271" s="2"/>
      <c r="N271" s="2"/>
      <c r="O271" s="2"/>
      <c r="P271" s="2"/>
      <c r="Q271" s="2"/>
      <c r="R271" s="2"/>
      <c r="S271" s="2"/>
      <c r="T271" s="2"/>
      <c r="U271" s="2"/>
      <c r="V271" s="2"/>
      <c r="W271" s="2"/>
      <c r="X271" s="2"/>
      <c r="Y271" s="2"/>
      <c r="Z271" s="2"/>
    </row>
    <row r="272" customFormat="false" ht="13.5" hidden="false" customHeight="true" outlineLevel="0" collapsed="false">
      <c r="A272" s="2"/>
      <c r="B272" s="2"/>
      <c r="C272" s="158"/>
      <c r="D272" s="2"/>
      <c r="E272" s="158"/>
      <c r="F272" s="2"/>
      <c r="G272" s="2"/>
      <c r="H272" s="2"/>
      <c r="I272" s="2"/>
      <c r="J272" s="2"/>
      <c r="K272" s="2"/>
      <c r="L272" s="2"/>
      <c r="M272" s="2"/>
      <c r="N272" s="2"/>
      <c r="O272" s="2"/>
      <c r="P272" s="2"/>
      <c r="Q272" s="2"/>
      <c r="R272" s="2"/>
      <c r="S272" s="2"/>
      <c r="T272" s="2"/>
      <c r="U272" s="2"/>
      <c r="V272" s="2"/>
      <c r="W272" s="2"/>
      <c r="X272" s="2"/>
      <c r="Y272" s="2"/>
      <c r="Z272" s="2"/>
    </row>
    <row r="273" customFormat="false" ht="13.5" hidden="false" customHeight="true" outlineLevel="0" collapsed="false">
      <c r="A273" s="2"/>
      <c r="B273" s="2"/>
      <c r="C273" s="158"/>
      <c r="D273" s="2"/>
      <c r="E273" s="158"/>
      <c r="F273" s="2"/>
      <c r="G273" s="2"/>
      <c r="H273" s="2"/>
      <c r="I273" s="2"/>
      <c r="J273" s="2"/>
      <c r="K273" s="2"/>
      <c r="L273" s="2"/>
      <c r="M273" s="2"/>
      <c r="N273" s="2"/>
      <c r="O273" s="2"/>
      <c r="P273" s="2"/>
      <c r="Q273" s="2"/>
      <c r="R273" s="2"/>
      <c r="S273" s="2"/>
      <c r="T273" s="2"/>
      <c r="U273" s="2"/>
      <c r="V273" s="2"/>
      <c r="W273" s="2"/>
      <c r="X273" s="2"/>
      <c r="Y273" s="2"/>
      <c r="Z273" s="2"/>
    </row>
    <row r="274" customFormat="false" ht="13.5" hidden="false" customHeight="true" outlineLevel="0" collapsed="false">
      <c r="A274" s="2"/>
      <c r="B274" s="2"/>
      <c r="C274" s="158"/>
      <c r="D274" s="2"/>
      <c r="E274" s="158"/>
      <c r="F274" s="2"/>
      <c r="G274" s="2"/>
      <c r="H274" s="2"/>
      <c r="I274" s="2"/>
      <c r="J274" s="2"/>
      <c r="K274" s="2"/>
      <c r="L274" s="2"/>
      <c r="M274" s="2"/>
      <c r="N274" s="2"/>
      <c r="O274" s="2"/>
      <c r="P274" s="2"/>
      <c r="Q274" s="2"/>
      <c r="R274" s="2"/>
      <c r="S274" s="2"/>
      <c r="T274" s="2"/>
      <c r="U274" s="2"/>
      <c r="V274" s="2"/>
      <c r="W274" s="2"/>
      <c r="X274" s="2"/>
      <c r="Y274" s="2"/>
      <c r="Z274" s="2"/>
    </row>
    <row r="275" customFormat="false" ht="13.5" hidden="false" customHeight="true" outlineLevel="0" collapsed="false">
      <c r="A275" s="2"/>
      <c r="B275" s="2"/>
      <c r="C275" s="158"/>
      <c r="D275" s="2"/>
      <c r="E275" s="158"/>
      <c r="F275" s="2"/>
      <c r="G275" s="2"/>
      <c r="H275" s="2"/>
      <c r="I275" s="2"/>
      <c r="J275" s="2"/>
      <c r="K275" s="2"/>
      <c r="L275" s="2"/>
      <c r="M275" s="2"/>
      <c r="N275" s="2"/>
      <c r="O275" s="2"/>
      <c r="P275" s="2"/>
      <c r="Q275" s="2"/>
      <c r="R275" s="2"/>
      <c r="S275" s="2"/>
      <c r="T275" s="2"/>
      <c r="U275" s="2"/>
      <c r="V275" s="2"/>
      <c r="W275" s="2"/>
      <c r="X275" s="2"/>
      <c r="Y275" s="2"/>
      <c r="Z275" s="2"/>
    </row>
    <row r="276" customFormat="false" ht="13.5" hidden="false" customHeight="true" outlineLevel="0" collapsed="false">
      <c r="A276" s="2"/>
      <c r="B276" s="2"/>
      <c r="C276" s="158"/>
      <c r="D276" s="2"/>
      <c r="E276" s="158"/>
      <c r="F276" s="2"/>
      <c r="G276" s="2"/>
      <c r="H276" s="2"/>
      <c r="I276" s="2"/>
      <c r="J276" s="2"/>
      <c r="K276" s="2"/>
      <c r="L276" s="2"/>
      <c r="M276" s="2"/>
      <c r="N276" s="2"/>
      <c r="O276" s="2"/>
      <c r="P276" s="2"/>
      <c r="Q276" s="2"/>
      <c r="R276" s="2"/>
      <c r="S276" s="2"/>
      <c r="T276" s="2"/>
      <c r="U276" s="2"/>
      <c r="V276" s="2"/>
      <c r="W276" s="2"/>
      <c r="X276" s="2"/>
      <c r="Y276" s="2"/>
      <c r="Z276" s="2"/>
    </row>
    <row r="277" customFormat="false" ht="13.5" hidden="false" customHeight="true" outlineLevel="0" collapsed="false">
      <c r="A277" s="2"/>
      <c r="B277" s="2"/>
      <c r="C277" s="158"/>
      <c r="D277" s="2"/>
      <c r="E277" s="158"/>
      <c r="F277" s="2"/>
      <c r="G277" s="2"/>
      <c r="H277" s="2"/>
      <c r="I277" s="2"/>
      <c r="J277" s="2"/>
      <c r="K277" s="2"/>
      <c r="L277" s="2"/>
      <c r="M277" s="2"/>
      <c r="N277" s="2"/>
      <c r="O277" s="2"/>
      <c r="P277" s="2"/>
      <c r="Q277" s="2"/>
      <c r="R277" s="2"/>
      <c r="S277" s="2"/>
      <c r="T277" s="2"/>
      <c r="U277" s="2"/>
      <c r="V277" s="2"/>
      <c r="W277" s="2"/>
      <c r="X277" s="2"/>
      <c r="Y277" s="2"/>
      <c r="Z277" s="2"/>
    </row>
    <row r="278" customFormat="false" ht="13.5" hidden="false" customHeight="true" outlineLevel="0" collapsed="false">
      <c r="A278" s="2"/>
      <c r="B278" s="2"/>
      <c r="C278" s="158"/>
      <c r="D278" s="2"/>
      <c r="E278" s="158"/>
      <c r="F278" s="2"/>
      <c r="G278" s="2"/>
      <c r="H278" s="2"/>
      <c r="I278" s="2"/>
      <c r="J278" s="2"/>
      <c r="K278" s="2"/>
      <c r="L278" s="2"/>
      <c r="M278" s="2"/>
      <c r="N278" s="2"/>
      <c r="O278" s="2"/>
      <c r="P278" s="2"/>
      <c r="Q278" s="2"/>
      <c r="R278" s="2"/>
      <c r="S278" s="2"/>
      <c r="T278" s="2"/>
      <c r="U278" s="2"/>
      <c r="V278" s="2"/>
      <c r="W278" s="2"/>
      <c r="X278" s="2"/>
      <c r="Y278" s="2"/>
      <c r="Z278" s="2"/>
    </row>
    <row r="279" customFormat="false" ht="13.5" hidden="false" customHeight="true" outlineLevel="0" collapsed="false">
      <c r="A279" s="2"/>
      <c r="B279" s="2"/>
      <c r="C279" s="158"/>
      <c r="D279" s="2"/>
      <c r="E279" s="158"/>
      <c r="F279" s="2"/>
      <c r="G279" s="2"/>
      <c r="H279" s="2"/>
      <c r="I279" s="2"/>
      <c r="J279" s="2"/>
      <c r="K279" s="2"/>
      <c r="L279" s="2"/>
      <c r="M279" s="2"/>
      <c r="N279" s="2"/>
      <c r="O279" s="2"/>
      <c r="P279" s="2"/>
      <c r="Q279" s="2"/>
      <c r="R279" s="2"/>
      <c r="S279" s="2"/>
      <c r="T279" s="2"/>
      <c r="U279" s="2"/>
      <c r="V279" s="2"/>
      <c r="W279" s="2"/>
      <c r="X279" s="2"/>
      <c r="Y279" s="2"/>
      <c r="Z279" s="2"/>
    </row>
    <row r="280" customFormat="false" ht="13.5" hidden="false" customHeight="true" outlineLevel="0" collapsed="false">
      <c r="A280" s="2"/>
      <c r="B280" s="2"/>
      <c r="C280" s="158"/>
      <c r="D280" s="2"/>
      <c r="E280" s="158"/>
      <c r="F280" s="2"/>
      <c r="G280" s="2"/>
      <c r="H280" s="2"/>
      <c r="I280" s="2"/>
      <c r="J280" s="2"/>
      <c r="K280" s="2"/>
      <c r="L280" s="2"/>
      <c r="M280" s="2"/>
      <c r="N280" s="2"/>
      <c r="O280" s="2"/>
      <c r="P280" s="2"/>
      <c r="Q280" s="2"/>
      <c r="R280" s="2"/>
      <c r="S280" s="2"/>
      <c r="T280" s="2"/>
      <c r="U280" s="2"/>
      <c r="V280" s="2"/>
      <c r="W280" s="2"/>
      <c r="X280" s="2"/>
      <c r="Y280" s="2"/>
      <c r="Z280" s="2"/>
    </row>
    <row r="281" customFormat="false" ht="13.5" hidden="false" customHeight="true" outlineLevel="0" collapsed="false">
      <c r="A281" s="2"/>
      <c r="B281" s="2"/>
      <c r="C281" s="158"/>
      <c r="D281" s="2"/>
      <c r="E281" s="158"/>
      <c r="F281" s="2"/>
      <c r="G281" s="2"/>
      <c r="H281" s="2"/>
      <c r="I281" s="2"/>
      <c r="J281" s="2"/>
      <c r="K281" s="2"/>
      <c r="L281" s="2"/>
      <c r="M281" s="2"/>
      <c r="N281" s="2"/>
      <c r="O281" s="2"/>
      <c r="P281" s="2"/>
      <c r="Q281" s="2"/>
      <c r="R281" s="2"/>
      <c r="S281" s="2"/>
      <c r="T281" s="2"/>
      <c r="U281" s="2"/>
      <c r="V281" s="2"/>
      <c r="W281" s="2"/>
      <c r="X281" s="2"/>
      <c r="Y281" s="2"/>
      <c r="Z281" s="2"/>
    </row>
    <row r="282" customFormat="false" ht="13.5" hidden="false" customHeight="true" outlineLevel="0" collapsed="false">
      <c r="A282" s="2"/>
      <c r="B282" s="2"/>
      <c r="C282" s="158"/>
      <c r="D282" s="2"/>
      <c r="E282" s="158"/>
      <c r="F282" s="2"/>
      <c r="G282" s="2"/>
      <c r="H282" s="2"/>
      <c r="I282" s="2"/>
      <c r="J282" s="2"/>
      <c r="K282" s="2"/>
      <c r="L282" s="2"/>
      <c r="M282" s="2"/>
      <c r="N282" s="2"/>
      <c r="O282" s="2"/>
      <c r="P282" s="2"/>
      <c r="Q282" s="2"/>
      <c r="R282" s="2"/>
      <c r="S282" s="2"/>
      <c r="T282" s="2"/>
      <c r="U282" s="2"/>
      <c r="V282" s="2"/>
      <c r="W282" s="2"/>
      <c r="X282" s="2"/>
      <c r="Y282" s="2"/>
      <c r="Z282" s="2"/>
    </row>
    <row r="283" customFormat="false" ht="13.5" hidden="false" customHeight="true" outlineLevel="0" collapsed="false">
      <c r="A283" s="2"/>
      <c r="B283" s="2"/>
      <c r="C283" s="158"/>
      <c r="D283" s="2"/>
      <c r="E283" s="158"/>
      <c r="F283" s="2"/>
      <c r="G283" s="2"/>
      <c r="H283" s="2"/>
      <c r="I283" s="2"/>
      <c r="J283" s="2"/>
      <c r="K283" s="2"/>
      <c r="L283" s="2"/>
      <c r="M283" s="2"/>
      <c r="N283" s="2"/>
      <c r="O283" s="2"/>
      <c r="P283" s="2"/>
      <c r="Q283" s="2"/>
      <c r="R283" s="2"/>
      <c r="S283" s="2"/>
      <c r="T283" s="2"/>
      <c r="U283" s="2"/>
      <c r="V283" s="2"/>
      <c r="W283" s="2"/>
      <c r="X283" s="2"/>
      <c r="Y283" s="2"/>
      <c r="Z283" s="2"/>
    </row>
    <row r="284" customFormat="false" ht="13.5" hidden="false" customHeight="true" outlineLevel="0" collapsed="false">
      <c r="A284" s="2"/>
      <c r="B284" s="2"/>
      <c r="C284" s="158"/>
      <c r="D284" s="2"/>
      <c r="E284" s="158"/>
      <c r="F284" s="2"/>
      <c r="G284" s="2"/>
      <c r="H284" s="2"/>
      <c r="I284" s="2"/>
      <c r="J284" s="2"/>
      <c r="K284" s="2"/>
      <c r="L284" s="2"/>
      <c r="M284" s="2"/>
      <c r="N284" s="2"/>
      <c r="O284" s="2"/>
      <c r="P284" s="2"/>
      <c r="Q284" s="2"/>
      <c r="R284" s="2"/>
      <c r="S284" s="2"/>
      <c r="T284" s="2"/>
      <c r="U284" s="2"/>
      <c r="V284" s="2"/>
      <c r="W284" s="2"/>
      <c r="X284" s="2"/>
      <c r="Y284" s="2"/>
      <c r="Z284" s="2"/>
    </row>
    <row r="285" customFormat="false" ht="13.5" hidden="false" customHeight="true" outlineLevel="0" collapsed="false">
      <c r="A285" s="2"/>
      <c r="B285" s="2"/>
      <c r="C285" s="158"/>
      <c r="D285" s="2"/>
      <c r="E285" s="158"/>
      <c r="F285" s="2"/>
      <c r="G285" s="2"/>
      <c r="H285" s="2"/>
      <c r="I285" s="2"/>
      <c r="J285" s="2"/>
      <c r="K285" s="2"/>
      <c r="L285" s="2"/>
      <c r="M285" s="2"/>
      <c r="N285" s="2"/>
      <c r="O285" s="2"/>
      <c r="P285" s="2"/>
      <c r="Q285" s="2"/>
      <c r="R285" s="2"/>
      <c r="S285" s="2"/>
      <c r="T285" s="2"/>
      <c r="U285" s="2"/>
      <c r="V285" s="2"/>
      <c r="W285" s="2"/>
      <c r="X285" s="2"/>
      <c r="Y285" s="2"/>
      <c r="Z285" s="2"/>
    </row>
    <row r="286" customFormat="false" ht="13.5" hidden="false" customHeight="true" outlineLevel="0" collapsed="false">
      <c r="A286" s="2"/>
      <c r="B286" s="2"/>
      <c r="C286" s="158"/>
      <c r="D286" s="2"/>
      <c r="E286" s="158"/>
      <c r="F286" s="2"/>
      <c r="G286" s="2"/>
      <c r="H286" s="2"/>
      <c r="I286" s="2"/>
      <c r="J286" s="2"/>
      <c r="K286" s="2"/>
      <c r="L286" s="2"/>
      <c r="M286" s="2"/>
      <c r="N286" s="2"/>
      <c r="O286" s="2"/>
      <c r="P286" s="2"/>
      <c r="Q286" s="2"/>
      <c r="R286" s="2"/>
      <c r="S286" s="2"/>
      <c r="T286" s="2"/>
      <c r="U286" s="2"/>
      <c r="V286" s="2"/>
      <c r="W286" s="2"/>
      <c r="X286" s="2"/>
      <c r="Y286" s="2"/>
      <c r="Z286" s="2"/>
    </row>
    <row r="287" customFormat="false" ht="13.5" hidden="false" customHeight="true" outlineLevel="0" collapsed="false">
      <c r="A287" s="2"/>
      <c r="B287" s="2"/>
      <c r="C287" s="158"/>
      <c r="D287" s="2"/>
      <c r="E287" s="158"/>
      <c r="F287" s="2"/>
      <c r="G287" s="2"/>
      <c r="H287" s="2"/>
      <c r="I287" s="2"/>
      <c r="J287" s="2"/>
      <c r="K287" s="2"/>
      <c r="L287" s="2"/>
      <c r="M287" s="2"/>
      <c r="N287" s="2"/>
      <c r="O287" s="2"/>
      <c r="P287" s="2"/>
      <c r="Q287" s="2"/>
      <c r="R287" s="2"/>
      <c r="S287" s="2"/>
      <c r="T287" s="2"/>
      <c r="U287" s="2"/>
      <c r="V287" s="2"/>
      <c r="W287" s="2"/>
      <c r="X287" s="2"/>
      <c r="Y287" s="2"/>
      <c r="Z287" s="2"/>
    </row>
    <row r="288" customFormat="false" ht="13.5" hidden="false" customHeight="true" outlineLevel="0" collapsed="false">
      <c r="A288" s="2"/>
      <c r="B288" s="2"/>
      <c r="C288" s="158"/>
      <c r="D288" s="2"/>
      <c r="E288" s="158"/>
      <c r="F288" s="2"/>
      <c r="G288" s="2"/>
      <c r="H288" s="2"/>
      <c r="I288" s="2"/>
      <c r="J288" s="2"/>
      <c r="K288" s="2"/>
      <c r="L288" s="2"/>
      <c r="M288" s="2"/>
      <c r="N288" s="2"/>
      <c r="O288" s="2"/>
      <c r="P288" s="2"/>
      <c r="Q288" s="2"/>
      <c r="R288" s="2"/>
      <c r="S288" s="2"/>
      <c r="T288" s="2"/>
      <c r="U288" s="2"/>
      <c r="V288" s="2"/>
      <c r="W288" s="2"/>
      <c r="X288" s="2"/>
      <c r="Y288" s="2"/>
      <c r="Z288" s="2"/>
    </row>
    <row r="289" customFormat="false" ht="13.5" hidden="false" customHeight="true" outlineLevel="0" collapsed="false">
      <c r="A289" s="2"/>
      <c r="B289" s="2"/>
      <c r="C289" s="158"/>
      <c r="D289" s="2"/>
      <c r="E289" s="158"/>
      <c r="F289" s="2"/>
      <c r="G289" s="2"/>
      <c r="H289" s="2"/>
      <c r="I289" s="2"/>
      <c r="J289" s="2"/>
      <c r="K289" s="2"/>
      <c r="L289" s="2"/>
      <c r="M289" s="2"/>
      <c r="N289" s="2"/>
      <c r="O289" s="2"/>
      <c r="P289" s="2"/>
      <c r="Q289" s="2"/>
      <c r="R289" s="2"/>
      <c r="S289" s="2"/>
      <c r="T289" s="2"/>
      <c r="U289" s="2"/>
      <c r="V289" s="2"/>
      <c r="W289" s="2"/>
      <c r="X289" s="2"/>
      <c r="Y289" s="2"/>
      <c r="Z289" s="2"/>
    </row>
    <row r="290" customFormat="false" ht="13.5" hidden="false" customHeight="true" outlineLevel="0" collapsed="false">
      <c r="A290" s="2"/>
      <c r="B290" s="2"/>
      <c r="C290" s="158"/>
      <c r="D290" s="2"/>
      <c r="E290" s="158"/>
      <c r="F290" s="2"/>
      <c r="G290" s="2"/>
      <c r="H290" s="2"/>
      <c r="I290" s="2"/>
      <c r="J290" s="2"/>
      <c r="K290" s="2"/>
      <c r="L290" s="2"/>
      <c r="M290" s="2"/>
      <c r="N290" s="2"/>
      <c r="O290" s="2"/>
      <c r="P290" s="2"/>
      <c r="Q290" s="2"/>
      <c r="R290" s="2"/>
      <c r="S290" s="2"/>
      <c r="T290" s="2"/>
      <c r="U290" s="2"/>
      <c r="V290" s="2"/>
      <c r="W290" s="2"/>
      <c r="X290" s="2"/>
      <c r="Y290" s="2"/>
      <c r="Z290" s="2"/>
    </row>
    <row r="291" customFormat="false" ht="13.5" hidden="false" customHeight="true" outlineLevel="0" collapsed="false">
      <c r="A291" s="2"/>
      <c r="B291" s="2"/>
      <c r="C291" s="158"/>
      <c r="D291" s="2"/>
      <c r="E291" s="158"/>
      <c r="F291" s="2"/>
      <c r="G291" s="2"/>
      <c r="H291" s="2"/>
      <c r="I291" s="2"/>
      <c r="J291" s="2"/>
      <c r="K291" s="2"/>
      <c r="L291" s="2"/>
      <c r="M291" s="2"/>
      <c r="N291" s="2"/>
      <c r="O291" s="2"/>
      <c r="P291" s="2"/>
      <c r="Q291" s="2"/>
      <c r="R291" s="2"/>
      <c r="S291" s="2"/>
      <c r="T291" s="2"/>
      <c r="U291" s="2"/>
      <c r="V291" s="2"/>
      <c r="W291" s="2"/>
      <c r="X291" s="2"/>
      <c r="Y291" s="2"/>
      <c r="Z291" s="2"/>
    </row>
    <row r="292" customFormat="false" ht="13.5" hidden="false" customHeight="true" outlineLevel="0" collapsed="false">
      <c r="A292" s="2"/>
      <c r="B292" s="2"/>
      <c r="C292" s="158"/>
      <c r="D292" s="2"/>
      <c r="E292" s="158"/>
      <c r="F292" s="2"/>
      <c r="G292" s="2"/>
      <c r="H292" s="2"/>
      <c r="I292" s="2"/>
      <c r="J292" s="2"/>
      <c r="K292" s="2"/>
      <c r="L292" s="2"/>
      <c r="M292" s="2"/>
      <c r="N292" s="2"/>
      <c r="O292" s="2"/>
      <c r="P292" s="2"/>
      <c r="Q292" s="2"/>
      <c r="R292" s="2"/>
      <c r="S292" s="2"/>
      <c r="T292" s="2"/>
      <c r="U292" s="2"/>
      <c r="V292" s="2"/>
      <c r="W292" s="2"/>
      <c r="X292" s="2"/>
      <c r="Y292" s="2"/>
      <c r="Z292" s="2"/>
    </row>
    <row r="293" customFormat="false" ht="13.5" hidden="false" customHeight="true" outlineLevel="0" collapsed="false">
      <c r="A293" s="2"/>
      <c r="B293" s="2"/>
      <c r="C293" s="158"/>
      <c r="D293" s="2"/>
      <c r="E293" s="158"/>
      <c r="F293" s="2"/>
      <c r="G293" s="2"/>
      <c r="H293" s="2"/>
      <c r="I293" s="2"/>
      <c r="J293" s="2"/>
      <c r="K293" s="2"/>
      <c r="L293" s="2"/>
      <c r="M293" s="2"/>
      <c r="N293" s="2"/>
      <c r="O293" s="2"/>
      <c r="P293" s="2"/>
      <c r="Q293" s="2"/>
      <c r="R293" s="2"/>
      <c r="S293" s="2"/>
      <c r="T293" s="2"/>
      <c r="U293" s="2"/>
      <c r="V293" s="2"/>
      <c r="W293" s="2"/>
      <c r="X293" s="2"/>
      <c r="Y293" s="2"/>
      <c r="Z293" s="2"/>
    </row>
    <row r="294" customFormat="false" ht="13.5" hidden="false" customHeight="true" outlineLevel="0" collapsed="false">
      <c r="A294" s="2"/>
      <c r="B294" s="2"/>
      <c r="C294" s="158"/>
      <c r="D294" s="2"/>
      <c r="E294" s="158"/>
      <c r="F294" s="2"/>
      <c r="G294" s="2"/>
      <c r="H294" s="2"/>
      <c r="I294" s="2"/>
      <c r="J294" s="2"/>
      <c r="K294" s="2"/>
      <c r="L294" s="2"/>
      <c r="M294" s="2"/>
      <c r="N294" s="2"/>
      <c r="O294" s="2"/>
      <c r="P294" s="2"/>
      <c r="Q294" s="2"/>
      <c r="R294" s="2"/>
      <c r="S294" s="2"/>
      <c r="T294" s="2"/>
      <c r="U294" s="2"/>
      <c r="V294" s="2"/>
      <c r="W294" s="2"/>
      <c r="X294" s="2"/>
      <c r="Y294" s="2"/>
      <c r="Z294" s="2"/>
    </row>
    <row r="295" customFormat="false" ht="13.5" hidden="false" customHeight="true" outlineLevel="0" collapsed="false">
      <c r="A295" s="2"/>
      <c r="B295" s="2"/>
      <c r="C295" s="158"/>
      <c r="D295" s="2"/>
      <c r="E295" s="158"/>
      <c r="F295" s="2"/>
      <c r="G295" s="2"/>
      <c r="H295" s="2"/>
      <c r="I295" s="2"/>
      <c r="J295" s="2"/>
      <c r="K295" s="2"/>
      <c r="L295" s="2"/>
      <c r="M295" s="2"/>
      <c r="N295" s="2"/>
      <c r="O295" s="2"/>
      <c r="P295" s="2"/>
      <c r="Q295" s="2"/>
      <c r="R295" s="2"/>
      <c r="S295" s="2"/>
      <c r="T295" s="2"/>
      <c r="U295" s="2"/>
      <c r="V295" s="2"/>
      <c r="W295" s="2"/>
      <c r="X295" s="2"/>
      <c r="Y295" s="2"/>
      <c r="Z295" s="2"/>
    </row>
    <row r="296" customFormat="false" ht="13.5" hidden="false" customHeight="true" outlineLevel="0" collapsed="false">
      <c r="A296" s="2"/>
      <c r="B296" s="2"/>
      <c r="C296" s="158"/>
      <c r="D296" s="2"/>
      <c r="E296" s="158"/>
      <c r="F296" s="2"/>
      <c r="G296" s="2"/>
      <c r="H296" s="2"/>
      <c r="I296" s="2"/>
      <c r="J296" s="2"/>
      <c r="K296" s="2"/>
      <c r="L296" s="2"/>
      <c r="M296" s="2"/>
      <c r="N296" s="2"/>
      <c r="O296" s="2"/>
      <c r="P296" s="2"/>
      <c r="Q296" s="2"/>
      <c r="R296" s="2"/>
      <c r="S296" s="2"/>
      <c r="T296" s="2"/>
      <c r="U296" s="2"/>
      <c r="V296" s="2"/>
      <c r="W296" s="2"/>
      <c r="X296" s="2"/>
      <c r="Y296" s="2"/>
      <c r="Z296" s="2"/>
    </row>
    <row r="297" customFormat="false" ht="13.5" hidden="false" customHeight="true" outlineLevel="0" collapsed="false">
      <c r="A297" s="2"/>
      <c r="B297" s="2"/>
      <c r="C297" s="158"/>
      <c r="D297" s="2"/>
      <c r="E297" s="158"/>
      <c r="F297" s="2"/>
      <c r="G297" s="2"/>
      <c r="H297" s="2"/>
      <c r="I297" s="2"/>
      <c r="J297" s="2"/>
      <c r="K297" s="2"/>
      <c r="L297" s="2"/>
      <c r="M297" s="2"/>
      <c r="N297" s="2"/>
      <c r="O297" s="2"/>
      <c r="P297" s="2"/>
      <c r="Q297" s="2"/>
      <c r="R297" s="2"/>
      <c r="S297" s="2"/>
      <c r="T297" s="2"/>
      <c r="U297" s="2"/>
      <c r="V297" s="2"/>
      <c r="W297" s="2"/>
      <c r="X297" s="2"/>
      <c r="Y297" s="2"/>
      <c r="Z297" s="2"/>
    </row>
    <row r="298" customFormat="false" ht="13.5" hidden="false" customHeight="true" outlineLevel="0" collapsed="false">
      <c r="A298" s="2"/>
      <c r="B298" s="2"/>
      <c r="C298" s="158"/>
      <c r="D298" s="2"/>
      <c r="E298" s="158"/>
      <c r="F298" s="2"/>
      <c r="G298" s="2"/>
      <c r="H298" s="2"/>
      <c r="I298" s="2"/>
      <c r="J298" s="2"/>
      <c r="K298" s="2"/>
      <c r="L298" s="2"/>
      <c r="M298" s="2"/>
      <c r="N298" s="2"/>
      <c r="O298" s="2"/>
      <c r="P298" s="2"/>
      <c r="Q298" s="2"/>
      <c r="R298" s="2"/>
      <c r="S298" s="2"/>
      <c r="T298" s="2"/>
      <c r="U298" s="2"/>
      <c r="V298" s="2"/>
      <c r="W298" s="2"/>
      <c r="X298" s="2"/>
      <c r="Y298" s="2"/>
      <c r="Z298" s="2"/>
    </row>
    <row r="299" customFormat="false" ht="13.5" hidden="false" customHeight="true" outlineLevel="0" collapsed="false">
      <c r="A299" s="2"/>
      <c r="B299" s="2"/>
      <c r="C299" s="158"/>
      <c r="D299" s="2"/>
      <c r="E299" s="158"/>
      <c r="F299" s="2"/>
      <c r="G299" s="2"/>
      <c r="H299" s="2"/>
      <c r="I299" s="2"/>
      <c r="J299" s="2"/>
      <c r="K299" s="2"/>
      <c r="L299" s="2"/>
      <c r="M299" s="2"/>
      <c r="N299" s="2"/>
      <c r="O299" s="2"/>
      <c r="P299" s="2"/>
      <c r="Q299" s="2"/>
      <c r="R299" s="2"/>
      <c r="S299" s="2"/>
      <c r="T299" s="2"/>
      <c r="U299" s="2"/>
      <c r="V299" s="2"/>
      <c r="W299" s="2"/>
      <c r="X299" s="2"/>
      <c r="Y299" s="2"/>
      <c r="Z299" s="2"/>
    </row>
    <row r="300" customFormat="false" ht="13.5" hidden="false" customHeight="true" outlineLevel="0" collapsed="false">
      <c r="A300" s="2"/>
      <c r="B300" s="2"/>
      <c r="C300" s="158"/>
      <c r="D300" s="2"/>
      <c r="E300" s="158"/>
      <c r="F300" s="2"/>
      <c r="G300" s="2"/>
      <c r="H300" s="2"/>
      <c r="I300" s="2"/>
      <c r="J300" s="2"/>
      <c r="K300" s="2"/>
      <c r="L300" s="2"/>
      <c r="M300" s="2"/>
      <c r="N300" s="2"/>
      <c r="O300" s="2"/>
      <c r="P300" s="2"/>
      <c r="Q300" s="2"/>
      <c r="R300" s="2"/>
      <c r="S300" s="2"/>
      <c r="T300" s="2"/>
      <c r="U300" s="2"/>
      <c r="V300" s="2"/>
      <c r="W300" s="2"/>
      <c r="X300" s="2"/>
      <c r="Y300" s="2"/>
      <c r="Z300" s="2"/>
    </row>
    <row r="301" customFormat="false" ht="13.5" hidden="false" customHeight="true" outlineLevel="0" collapsed="false">
      <c r="A301" s="2"/>
      <c r="B301" s="2"/>
      <c r="C301" s="158"/>
      <c r="D301" s="2"/>
      <c r="E301" s="158"/>
      <c r="F301" s="2"/>
      <c r="G301" s="2"/>
      <c r="H301" s="2"/>
      <c r="I301" s="2"/>
      <c r="J301" s="2"/>
      <c r="K301" s="2"/>
      <c r="L301" s="2"/>
      <c r="M301" s="2"/>
      <c r="N301" s="2"/>
      <c r="O301" s="2"/>
      <c r="P301" s="2"/>
      <c r="Q301" s="2"/>
      <c r="R301" s="2"/>
      <c r="S301" s="2"/>
      <c r="T301" s="2"/>
      <c r="U301" s="2"/>
      <c r="V301" s="2"/>
      <c r="W301" s="2"/>
      <c r="X301" s="2"/>
      <c r="Y301" s="2"/>
      <c r="Z301" s="2"/>
    </row>
    <row r="302" customFormat="false" ht="13.5" hidden="false" customHeight="true" outlineLevel="0" collapsed="false">
      <c r="A302" s="2"/>
      <c r="B302" s="2"/>
      <c r="C302" s="158"/>
      <c r="D302" s="2"/>
      <c r="E302" s="158"/>
      <c r="F302" s="2"/>
      <c r="G302" s="2"/>
      <c r="H302" s="2"/>
      <c r="I302" s="2"/>
      <c r="J302" s="2"/>
      <c r="K302" s="2"/>
      <c r="L302" s="2"/>
      <c r="M302" s="2"/>
      <c r="N302" s="2"/>
      <c r="O302" s="2"/>
      <c r="P302" s="2"/>
      <c r="Q302" s="2"/>
      <c r="R302" s="2"/>
      <c r="S302" s="2"/>
      <c r="T302" s="2"/>
      <c r="U302" s="2"/>
      <c r="V302" s="2"/>
      <c r="W302" s="2"/>
      <c r="X302" s="2"/>
      <c r="Y302" s="2"/>
      <c r="Z302" s="2"/>
    </row>
    <row r="303" customFormat="false" ht="13.5" hidden="false" customHeight="true" outlineLevel="0" collapsed="false">
      <c r="A303" s="2"/>
      <c r="B303" s="2"/>
      <c r="C303" s="158"/>
      <c r="D303" s="2"/>
      <c r="E303" s="158"/>
      <c r="F303" s="2"/>
      <c r="G303" s="2"/>
      <c r="H303" s="2"/>
      <c r="I303" s="2"/>
      <c r="J303" s="2"/>
      <c r="K303" s="2"/>
      <c r="L303" s="2"/>
      <c r="M303" s="2"/>
      <c r="N303" s="2"/>
      <c r="O303" s="2"/>
      <c r="P303" s="2"/>
      <c r="Q303" s="2"/>
      <c r="R303" s="2"/>
      <c r="S303" s="2"/>
      <c r="T303" s="2"/>
      <c r="U303" s="2"/>
      <c r="V303" s="2"/>
      <c r="W303" s="2"/>
      <c r="X303" s="2"/>
      <c r="Y303" s="2"/>
      <c r="Z303" s="2"/>
    </row>
    <row r="304" customFormat="false" ht="13.5" hidden="false" customHeight="true" outlineLevel="0" collapsed="false">
      <c r="A304" s="2"/>
      <c r="B304" s="2"/>
      <c r="C304" s="158"/>
      <c r="D304" s="2"/>
      <c r="E304" s="158"/>
      <c r="F304" s="2"/>
      <c r="G304" s="2"/>
      <c r="H304" s="2"/>
      <c r="I304" s="2"/>
      <c r="J304" s="2"/>
      <c r="K304" s="2"/>
      <c r="L304" s="2"/>
      <c r="M304" s="2"/>
      <c r="N304" s="2"/>
      <c r="O304" s="2"/>
      <c r="P304" s="2"/>
      <c r="Q304" s="2"/>
      <c r="R304" s="2"/>
      <c r="S304" s="2"/>
      <c r="T304" s="2"/>
      <c r="U304" s="2"/>
      <c r="V304" s="2"/>
      <c r="W304" s="2"/>
      <c r="X304" s="2"/>
      <c r="Y304" s="2"/>
      <c r="Z304" s="2"/>
    </row>
    <row r="305" customFormat="false" ht="13.5" hidden="false" customHeight="true" outlineLevel="0" collapsed="false">
      <c r="A305" s="2"/>
      <c r="B305" s="2"/>
      <c r="C305" s="158"/>
      <c r="D305" s="2"/>
      <c r="E305" s="158"/>
      <c r="F305" s="2"/>
      <c r="G305" s="2"/>
      <c r="H305" s="2"/>
      <c r="I305" s="2"/>
      <c r="J305" s="2"/>
      <c r="K305" s="2"/>
      <c r="L305" s="2"/>
      <c r="M305" s="2"/>
      <c r="N305" s="2"/>
      <c r="O305" s="2"/>
      <c r="P305" s="2"/>
      <c r="Q305" s="2"/>
      <c r="R305" s="2"/>
      <c r="S305" s="2"/>
      <c r="T305" s="2"/>
      <c r="U305" s="2"/>
      <c r="V305" s="2"/>
      <c r="W305" s="2"/>
      <c r="X305" s="2"/>
      <c r="Y305" s="2"/>
      <c r="Z305" s="2"/>
    </row>
    <row r="306" customFormat="false" ht="13.5" hidden="false" customHeight="true" outlineLevel="0" collapsed="false">
      <c r="A306" s="2"/>
      <c r="B306" s="2"/>
      <c r="C306" s="158"/>
      <c r="D306" s="2"/>
      <c r="E306" s="158"/>
      <c r="F306" s="2"/>
      <c r="G306" s="2"/>
      <c r="H306" s="2"/>
      <c r="I306" s="2"/>
      <c r="J306" s="2"/>
      <c r="K306" s="2"/>
      <c r="L306" s="2"/>
      <c r="M306" s="2"/>
      <c r="N306" s="2"/>
      <c r="O306" s="2"/>
      <c r="P306" s="2"/>
      <c r="Q306" s="2"/>
      <c r="R306" s="2"/>
      <c r="S306" s="2"/>
      <c r="T306" s="2"/>
      <c r="U306" s="2"/>
      <c r="V306" s="2"/>
      <c r="W306" s="2"/>
      <c r="X306" s="2"/>
      <c r="Y306" s="2"/>
      <c r="Z306" s="2"/>
    </row>
    <row r="307" customFormat="false" ht="13.5" hidden="false" customHeight="true" outlineLevel="0" collapsed="false">
      <c r="A307" s="2"/>
      <c r="B307" s="2"/>
      <c r="C307" s="158"/>
      <c r="D307" s="2"/>
      <c r="E307" s="158"/>
      <c r="F307" s="2"/>
      <c r="G307" s="2"/>
      <c r="H307" s="2"/>
      <c r="I307" s="2"/>
      <c r="J307" s="2"/>
      <c r="K307" s="2"/>
      <c r="L307" s="2"/>
      <c r="M307" s="2"/>
      <c r="N307" s="2"/>
      <c r="O307" s="2"/>
      <c r="P307" s="2"/>
      <c r="Q307" s="2"/>
      <c r="R307" s="2"/>
      <c r="S307" s="2"/>
      <c r="T307" s="2"/>
      <c r="U307" s="2"/>
      <c r="V307" s="2"/>
      <c r="W307" s="2"/>
      <c r="X307" s="2"/>
      <c r="Y307" s="2"/>
      <c r="Z307" s="2"/>
    </row>
    <row r="308" customFormat="false" ht="13.5" hidden="false" customHeight="true" outlineLevel="0" collapsed="false">
      <c r="A308" s="2"/>
      <c r="B308" s="2"/>
      <c r="C308" s="158"/>
      <c r="D308" s="2"/>
      <c r="E308" s="158"/>
      <c r="F308" s="2"/>
      <c r="G308" s="2"/>
      <c r="H308" s="2"/>
      <c r="I308" s="2"/>
      <c r="J308" s="2"/>
      <c r="K308" s="2"/>
      <c r="L308" s="2"/>
      <c r="M308" s="2"/>
      <c r="N308" s="2"/>
      <c r="O308" s="2"/>
      <c r="P308" s="2"/>
      <c r="Q308" s="2"/>
      <c r="R308" s="2"/>
      <c r="S308" s="2"/>
      <c r="T308" s="2"/>
      <c r="U308" s="2"/>
      <c r="V308" s="2"/>
      <c r="W308" s="2"/>
      <c r="X308" s="2"/>
      <c r="Y308" s="2"/>
      <c r="Z308" s="2"/>
    </row>
    <row r="309" customFormat="false" ht="13.5" hidden="false" customHeight="true" outlineLevel="0" collapsed="false">
      <c r="A309" s="2"/>
      <c r="B309" s="2"/>
      <c r="C309" s="158"/>
      <c r="D309" s="2"/>
      <c r="E309" s="158"/>
      <c r="F309" s="2"/>
      <c r="G309" s="2"/>
      <c r="H309" s="2"/>
      <c r="I309" s="2"/>
      <c r="J309" s="2"/>
      <c r="K309" s="2"/>
      <c r="L309" s="2"/>
      <c r="M309" s="2"/>
      <c r="N309" s="2"/>
      <c r="O309" s="2"/>
      <c r="P309" s="2"/>
      <c r="Q309" s="2"/>
      <c r="R309" s="2"/>
      <c r="S309" s="2"/>
      <c r="T309" s="2"/>
      <c r="U309" s="2"/>
      <c r="V309" s="2"/>
      <c r="W309" s="2"/>
      <c r="X309" s="2"/>
      <c r="Y309" s="2"/>
      <c r="Z309" s="2"/>
    </row>
    <row r="310" customFormat="false" ht="13.5" hidden="false" customHeight="true" outlineLevel="0" collapsed="false">
      <c r="A310" s="2"/>
      <c r="B310" s="2"/>
      <c r="C310" s="158"/>
      <c r="D310" s="2"/>
      <c r="E310" s="158"/>
      <c r="F310" s="2"/>
      <c r="G310" s="2"/>
      <c r="H310" s="2"/>
      <c r="I310" s="2"/>
      <c r="J310" s="2"/>
      <c r="K310" s="2"/>
      <c r="L310" s="2"/>
      <c r="M310" s="2"/>
      <c r="N310" s="2"/>
      <c r="O310" s="2"/>
      <c r="P310" s="2"/>
      <c r="Q310" s="2"/>
      <c r="R310" s="2"/>
      <c r="S310" s="2"/>
      <c r="T310" s="2"/>
      <c r="U310" s="2"/>
      <c r="V310" s="2"/>
      <c r="W310" s="2"/>
      <c r="X310" s="2"/>
      <c r="Y310" s="2"/>
      <c r="Z310" s="2"/>
    </row>
    <row r="311" customFormat="false" ht="13.5" hidden="false" customHeight="true" outlineLevel="0" collapsed="false">
      <c r="A311" s="2"/>
      <c r="B311" s="2"/>
      <c r="C311" s="158"/>
      <c r="D311" s="2"/>
      <c r="E311" s="158"/>
      <c r="F311" s="2"/>
      <c r="G311" s="2"/>
      <c r="H311" s="2"/>
      <c r="I311" s="2"/>
      <c r="J311" s="2"/>
      <c r="K311" s="2"/>
      <c r="L311" s="2"/>
      <c r="M311" s="2"/>
      <c r="N311" s="2"/>
      <c r="O311" s="2"/>
      <c r="P311" s="2"/>
      <c r="Q311" s="2"/>
      <c r="R311" s="2"/>
      <c r="S311" s="2"/>
      <c r="T311" s="2"/>
      <c r="U311" s="2"/>
      <c r="V311" s="2"/>
      <c r="W311" s="2"/>
      <c r="X311" s="2"/>
      <c r="Y311" s="2"/>
      <c r="Z311" s="2"/>
    </row>
    <row r="312" customFormat="false" ht="13.5" hidden="false" customHeight="true" outlineLevel="0" collapsed="false">
      <c r="A312" s="2"/>
      <c r="B312" s="2"/>
      <c r="C312" s="158"/>
      <c r="D312" s="2"/>
      <c r="E312" s="158"/>
      <c r="F312" s="2"/>
      <c r="G312" s="2"/>
      <c r="H312" s="2"/>
      <c r="I312" s="2"/>
      <c r="J312" s="2"/>
      <c r="K312" s="2"/>
      <c r="L312" s="2"/>
      <c r="M312" s="2"/>
      <c r="N312" s="2"/>
      <c r="O312" s="2"/>
      <c r="P312" s="2"/>
      <c r="Q312" s="2"/>
      <c r="R312" s="2"/>
      <c r="S312" s="2"/>
      <c r="T312" s="2"/>
      <c r="U312" s="2"/>
      <c r="V312" s="2"/>
      <c r="W312" s="2"/>
      <c r="X312" s="2"/>
      <c r="Y312" s="2"/>
      <c r="Z312" s="2"/>
    </row>
    <row r="313" customFormat="false" ht="13.5" hidden="false" customHeight="true" outlineLevel="0" collapsed="false">
      <c r="A313" s="2"/>
      <c r="B313" s="2"/>
      <c r="C313" s="158"/>
      <c r="D313" s="2"/>
      <c r="E313" s="158"/>
      <c r="F313" s="2"/>
      <c r="G313" s="2"/>
      <c r="H313" s="2"/>
      <c r="I313" s="2"/>
      <c r="J313" s="2"/>
      <c r="K313" s="2"/>
      <c r="L313" s="2"/>
      <c r="M313" s="2"/>
      <c r="N313" s="2"/>
      <c r="O313" s="2"/>
      <c r="P313" s="2"/>
      <c r="Q313" s="2"/>
      <c r="R313" s="2"/>
      <c r="S313" s="2"/>
      <c r="T313" s="2"/>
      <c r="U313" s="2"/>
      <c r="V313" s="2"/>
      <c r="W313" s="2"/>
      <c r="X313" s="2"/>
      <c r="Y313" s="2"/>
      <c r="Z313" s="2"/>
    </row>
    <row r="314" customFormat="false" ht="13.5" hidden="false" customHeight="true" outlineLevel="0" collapsed="false">
      <c r="A314" s="2"/>
      <c r="B314" s="2"/>
      <c r="C314" s="158"/>
      <c r="D314" s="2"/>
      <c r="E314" s="158"/>
      <c r="F314" s="2"/>
      <c r="G314" s="2"/>
      <c r="H314" s="2"/>
      <c r="I314" s="2"/>
      <c r="J314" s="2"/>
      <c r="K314" s="2"/>
      <c r="L314" s="2"/>
      <c r="M314" s="2"/>
      <c r="N314" s="2"/>
      <c r="O314" s="2"/>
      <c r="P314" s="2"/>
      <c r="Q314" s="2"/>
      <c r="R314" s="2"/>
      <c r="S314" s="2"/>
      <c r="T314" s="2"/>
      <c r="U314" s="2"/>
      <c r="V314" s="2"/>
      <c r="W314" s="2"/>
      <c r="X314" s="2"/>
      <c r="Y314" s="2"/>
      <c r="Z314" s="2"/>
    </row>
    <row r="315" customFormat="false" ht="13.5" hidden="false" customHeight="true" outlineLevel="0" collapsed="false">
      <c r="A315" s="2"/>
      <c r="B315" s="2"/>
      <c r="C315" s="158"/>
      <c r="D315" s="2"/>
      <c r="E315" s="158"/>
      <c r="F315" s="2"/>
      <c r="G315" s="2"/>
      <c r="H315" s="2"/>
      <c r="I315" s="2"/>
      <c r="J315" s="2"/>
      <c r="K315" s="2"/>
      <c r="L315" s="2"/>
      <c r="M315" s="2"/>
      <c r="N315" s="2"/>
      <c r="O315" s="2"/>
      <c r="P315" s="2"/>
      <c r="Q315" s="2"/>
      <c r="R315" s="2"/>
      <c r="S315" s="2"/>
      <c r="T315" s="2"/>
      <c r="U315" s="2"/>
      <c r="V315" s="2"/>
      <c r="W315" s="2"/>
      <c r="X315" s="2"/>
      <c r="Y315" s="2"/>
      <c r="Z315" s="2"/>
    </row>
    <row r="316" customFormat="false" ht="13.5" hidden="false" customHeight="true" outlineLevel="0" collapsed="false">
      <c r="A316" s="2"/>
      <c r="B316" s="2"/>
      <c r="C316" s="158"/>
      <c r="D316" s="2"/>
      <c r="E316" s="158"/>
      <c r="F316" s="2"/>
      <c r="G316" s="2"/>
      <c r="H316" s="2"/>
      <c r="I316" s="2"/>
      <c r="J316" s="2"/>
      <c r="K316" s="2"/>
      <c r="L316" s="2"/>
      <c r="M316" s="2"/>
      <c r="N316" s="2"/>
      <c r="O316" s="2"/>
      <c r="P316" s="2"/>
      <c r="Q316" s="2"/>
      <c r="R316" s="2"/>
      <c r="S316" s="2"/>
      <c r="T316" s="2"/>
      <c r="U316" s="2"/>
      <c r="V316" s="2"/>
      <c r="W316" s="2"/>
      <c r="X316" s="2"/>
      <c r="Y316" s="2"/>
      <c r="Z316" s="2"/>
    </row>
    <row r="317" customFormat="false" ht="13.5" hidden="false" customHeight="true" outlineLevel="0" collapsed="false">
      <c r="A317" s="2"/>
      <c r="B317" s="2"/>
      <c r="C317" s="158"/>
      <c r="D317" s="2"/>
      <c r="E317" s="158"/>
      <c r="F317" s="2"/>
      <c r="G317" s="2"/>
      <c r="H317" s="2"/>
      <c r="I317" s="2"/>
      <c r="J317" s="2"/>
      <c r="K317" s="2"/>
      <c r="L317" s="2"/>
      <c r="M317" s="2"/>
      <c r="N317" s="2"/>
      <c r="O317" s="2"/>
      <c r="P317" s="2"/>
      <c r="Q317" s="2"/>
      <c r="R317" s="2"/>
      <c r="S317" s="2"/>
      <c r="T317" s="2"/>
      <c r="U317" s="2"/>
      <c r="V317" s="2"/>
      <c r="W317" s="2"/>
      <c r="X317" s="2"/>
      <c r="Y317" s="2"/>
      <c r="Z317" s="2"/>
    </row>
    <row r="318" customFormat="false" ht="13.5" hidden="false" customHeight="true" outlineLevel="0" collapsed="false">
      <c r="A318" s="2"/>
      <c r="B318" s="2"/>
      <c r="C318" s="158"/>
      <c r="D318" s="2"/>
      <c r="E318" s="158"/>
      <c r="F318" s="2"/>
      <c r="G318" s="2"/>
      <c r="H318" s="2"/>
      <c r="I318" s="2"/>
      <c r="J318" s="2"/>
      <c r="K318" s="2"/>
      <c r="L318" s="2"/>
      <c r="M318" s="2"/>
      <c r="N318" s="2"/>
      <c r="O318" s="2"/>
      <c r="P318" s="2"/>
      <c r="Q318" s="2"/>
      <c r="R318" s="2"/>
      <c r="S318" s="2"/>
      <c r="T318" s="2"/>
      <c r="U318" s="2"/>
      <c r="V318" s="2"/>
      <c r="W318" s="2"/>
      <c r="X318" s="2"/>
      <c r="Y318" s="2"/>
      <c r="Z318" s="2"/>
    </row>
    <row r="319" customFormat="false" ht="13.5" hidden="false" customHeight="true" outlineLevel="0" collapsed="false">
      <c r="A319" s="2"/>
      <c r="B319" s="2"/>
      <c r="C319" s="158"/>
      <c r="D319" s="2"/>
      <c r="E319" s="158"/>
      <c r="F319" s="2"/>
      <c r="G319" s="2"/>
      <c r="H319" s="2"/>
      <c r="I319" s="2"/>
      <c r="J319" s="2"/>
      <c r="K319" s="2"/>
      <c r="L319" s="2"/>
      <c r="M319" s="2"/>
      <c r="N319" s="2"/>
      <c r="O319" s="2"/>
      <c r="P319" s="2"/>
      <c r="Q319" s="2"/>
      <c r="R319" s="2"/>
      <c r="S319" s="2"/>
      <c r="T319" s="2"/>
      <c r="U319" s="2"/>
      <c r="V319" s="2"/>
      <c r="W319" s="2"/>
      <c r="X319" s="2"/>
      <c r="Y319" s="2"/>
      <c r="Z319" s="2"/>
    </row>
    <row r="320" customFormat="false" ht="13.5" hidden="false" customHeight="true" outlineLevel="0" collapsed="false">
      <c r="A320" s="2"/>
      <c r="B320" s="2"/>
      <c r="C320" s="158"/>
      <c r="D320" s="2"/>
      <c r="E320" s="158"/>
      <c r="F320" s="2"/>
      <c r="G320" s="2"/>
      <c r="H320" s="2"/>
      <c r="I320" s="2"/>
      <c r="J320" s="2"/>
      <c r="K320" s="2"/>
      <c r="L320" s="2"/>
      <c r="M320" s="2"/>
      <c r="N320" s="2"/>
      <c r="O320" s="2"/>
      <c r="P320" s="2"/>
      <c r="Q320" s="2"/>
      <c r="R320" s="2"/>
      <c r="S320" s="2"/>
      <c r="T320" s="2"/>
      <c r="U320" s="2"/>
      <c r="V320" s="2"/>
      <c r="W320" s="2"/>
      <c r="X320" s="2"/>
      <c r="Y320" s="2"/>
      <c r="Z320" s="2"/>
    </row>
    <row r="321" customFormat="false" ht="13.5" hidden="false" customHeight="true" outlineLevel="0" collapsed="false">
      <c r="A321" s="2"/>
      <c r="B321" s="2"/>
      <c r="C321" s="158"/>
      <c r="D321" s="2"/>
      <c r="E321" s="158"/>
      <c r="F321" s="2"/>
      <c r="G321" s="2"/>
      <c r="H321" s="2"/>
      <c r="I321" s="2"/>
      <c r="J321" s="2"/>
      <c r="K321" s="2"/>
      <c r="L321" s="2"/>
      <c r="M321" s="2"/>
      <c r="N321" s="2"/>
      <c r="O321" s="2"/>
      <c r="P321" s="2"/>
      <c r="Q321" s="2"/>
      <c r="R321" s="2"/>
      <c r="S321" s="2"/>
      <c r="T321" s="2"/>
      <c r="U321" s="2"/>
      <c r="V321" s="2"/>
      <c r="W321" s="2"/>
      <c r="X321" s="2"/>
      <c r="Y321" s="2"/>
      <c r="Z321" s="2"/>
    </row>
    <row r="322" customFormat="false" ht="13.5" hidden="false" customHeight="true" outlineLevel="0" collapsed="false">
      <c r="A322" s="2"/>
      <c r="B322" s="2"/>
      <c r="C322" s="158"/>
      <c r="D322" s="2"/>
      <c r="E322" s="158"/>
      <c r="F322" s="2"/>
      <c r="G322" s="2"/>
      <c r="H322" s="2"/>
      <c r="I322" s="2"/>
      <c r="J322" s="2"/>
      <c r="K322" s="2"/>
      <c r="L322" s="2"/>
      <c r="M322" s="2"/>
      <c r="N322" s="2"/>
      <c r="O322" s="2"/>
      <c r="P322" s="2"/>
      <c r="Q322" s="2"/>
      <c r="R322" s="2"/>
      <c r="S322" s="2"/>
      <c r="T322" s="2"/>
      <c r="U322" s="2"/>
      <c r="V322" s="2"/>
      <c r="W322" s="2"/>
      <c r="X322" s="2"/>
      <c r="Y322" s="2"/>
      <c r="Z322" s="2"/>
    </row>
    <row r="323" customFormat="false" ht="13.5" hidden="false" customHeight="true" outlineLevel="0" collapsed="false">
      <c r="A323" s="2"/>
      <c r="B323" s="2"/>
      <c r="C323" s="158"/>
      <c r="D323" s="2"/>
      <c r="E323" s="158"/>
      <c r="F323" s="2"/>
      <c r="G323" s="2"/>
      <c r="H323" s="2"/>
      <c r="I323" s="2"/>
      <c r="J323" s="2"/>
      <c r="K323" s="2"/>
      <c r="L323" s="2"/>
      <c r="M323" s="2"/>
      <c r="N323" s="2"/>
      <c r="O323" s="2"/>
      <c r="P323" s="2"/>
      <c r="Q323" s="2"/>
      <c r="R323" s="2"/>
      <c r="S323" s="2"/>
      <c r="T323" s="2"/>
      <c r="U323" s="2"/>
      <c r="V323" s="2"/>
      <c r="W323" s="2"/>
      <c r="X323" s="2"/>
      <c r="Y323" s="2"/>
      <c r="Z323" s="2"/>
    </row>
    <row r="324" customFormat="false" ht="13.5" hidden="false" customHeight="true" outlineLevel="0" collapsed="false">
      <c r="A324" s="2"/>
      <c r="B324" s="2"/>
      <c r="C324" s="158"/>
      <c r="D324" s="2"/>
      <c r="E324" s="158"/>
      <c r="F324" s="2"/>
      <c r="G324" s="2"/>
      <c r="H324" s="2"/>
      <c r="I324" s="2"/>
      <c r="J324" s="2"/>
      <c r="K324" s="2"/>
      <c r="L324" s="2"/>
      <c r="M324" s="2"/>
      <c r="N324" s="2"/>
      <c r="O324" s="2"/>
      <c r="P324" s="2"/>
      <c r="Q324" s="2"/>
      <c r="R324" s="2"/>
      <c r="S324" s="2"/>
      <c r="T324" s="2"/>
      <c r="U324" s="2"/>
      <c r="V324" s="2"/>
      <c r="W324" s="2"/>
      <c r="X324" s="2"/>
      <c r="Y324" s="2"/>
      <c r="Z324" s="2"/>
    </row>
    <row r="325" customFormat="false" ht="13.5" hidden="false" customHeight="true" outlineLevel="0" collapsed="false">
      <c r="A325" s="2"/>
      <c r="B325" s="2"/>
      <c r="C325" s="158"/>
      <c r="D325" s="2"/>
      <c r="E325" s="158"/>
      <c r="F325" s="2"/>
      <c r="G325" s="2"/>
      <c r="H325" s="2"/>
      <c r="I325" s="2"/>
      <c r="J325" s="2"/>
      <c r="K325" s="2"/>
      <c r="L325" s="2"/>
      <c r="M325" s="2"/>
      <c r="N325" s="2"/>
      <c r="O325" s="2"/>
      <c r="P325" s="2"/>
      <c r="Q325" s="2"/>
      <c r="R325" s="2"/>
      <c r="S325" s="2"/>
      <c r="T325" s="2"/>
      <c r="U325" s="2"/>
      <c r="V325" s="2"/>
      <c r="W325" s="2"/>
      <c r="X325" s="2"/>
      <c r="Y325" s="2"/>
      <c r="Z325" s="2"/>
    </row>
    <row r="326" customFormat="false" ht="13.5" hidden="false" customHeight="true" outlineLevel="0" collapsed="false">
      <c r="A326" s="2"/>
      <c r="B326" s="2"/>
      <c r="C326" s="158"/>
      <c r="D326" s="2"/>
      <c r="E326" s="158"/>
      <c r="F326" s="2"/>
      <c r="G326" s="2"/>
      <c r="H326" s="2"/>
      <c r="I326" s="2"/>
      <c r="J326" s="2"/>
      <c r="K326" s="2"/>
      <c r="L326" s="2"/>
      <c r="M326" s="2"/>
      <c r="N326" s="2"/>
      <c r="O326" s="2"/>
      <c r="P326" s="2"/>
      <c r="Q326" s="2"/>
      <c r="R326" s="2"/>
      <c r="S326" s="2"/>
      <c r="T326" s="2"/>
      <c r="U326" s="2"/>
      <c r="V326" s="2"/>
      <c r="W326" s="2"/>
      <c r="X326" s="2"/>
      <c r="Y326" s="2"/>
      <c r="Z326" s="2"/>
    </row>
    <row r="327" customFormat="false" ht="13.5" hidden="false" customHeight="true" outlineLevel="0" collapsed="false">
      <c r="A327" s="2"/>
      <c r="B327" s="2"/>
      <c r="C327" s="158"/>
      <c r="D327" s="2"/>
      <c r="E327" s="158"/>
      <c r="F327" s="2"/>
      <c r="G327" s="2"/>
      <c r="H327" s="2"/>
      <c r="I327" s="2"/>
      <c r="J327" s="2"/>
      <c r="K327" s="2"/>
      <c r="L327" s="2"/>
      <c r="M327" s="2"/>
      <c r="N327" s="2"/>
      <c r="O327" s="2"/>
      <c r="P327" s="2"/>
      <c r="Q327" s="2"/>
      <c r="R327" s="2"/>
      <c r="S327" s="2"/>
      <c r="T327" s="2"/>
      <c r="U327" s="2"/>
      <c r="V327" s="2"/>
      <c r="W327" s="2"/>
      <c r="X327" s="2"/>
      <c r="Y327" s="2"/>
      <c r="Z327" s="2"/>
    </row>
    <row r="328" customFormat="false" ht="13.5" hidden="false" customHeight="true" outlineLevel="0" collapsed="false">
      <c r="A328" s="2"/>
      <c r="B328" s="2"/>
      <c r="C328" s="158"/>
      <c r="D328" s="2"/>
      <c r="E328" s="158"/>
      <c r="F328" s="2"/>
      <c r="G328" s="2"/>
      <c r="H328" s="2"/>
      <c r="I328" s="2"/>
      <c r="J328" s="2"/>
      <c r="K328" s="2"/>
      <c r="L328" s="2"/>
      <c r="M328" s="2"/>
      <c r="N328" s="2"/>
      <c r="O328" s="2"/>
      <c r="P328" s="2"/>
      <c r="Q328" s="2"/>
      <c r="R328" s="2"/>
      <c r="S328" s="2"/>
      <c r="T328" s="2"/>
      <c r="U328" s="2"/>
      <c r="V328" s="2"/>
      <c r="W328" s="2"/>
      <c r="X328" s="2"/>
      <c r="Y328" s="2"/>
      <c r="Z328" s="2"/>
    </row>
    <row r="329" customFormat="false" ht="13.5" hidden="false" customHeight="true" outlineLevel="0" collapsed="false">
      <c r="A329" s="2"/>
      <c r="B329" s="2"/>
      <c r="C329" s="158"/>
      <c r="D329" s="2"/>
      <c r="E329" s="158"/>
      <c r="F329" s="2"/>
      <c r="G329" s="2"/>
      <c r="H329" s="2"/>
      <c r="I329" s="2"/>
      <c r="J329" s="2"/>
      <c r="K329" s="2"/>
      <c r="L329" s="2"/>
      <c r="M329" s="2"/>
      <c r="N329" s="2"/>
      <c r="O329" s="2"/>
      <c r="P329" s="2"/>
      <c r="Q329" s="2"/>
      <c r="R329" s="2"/>
      <c r="S329" s="2"/>
      <c r="T329" s="2"/>
      <c r="U329" s="2"/>
      <c r="V329" s="2"/>
      <c r="W329" s="2"/>
      <c r="X329" s="2"/>
      <c r="Y329" s="2"/>
      <c r="Z329" s="2"/>
    </row>
    <row r="330" customFormat="false" ht="13.5" hidden="false" customHeight="true" outlineLevel="0" collapsed="false">
      <c r="A330" s="2"/>
      <c r="B330" s="2"/>
      <c r="C330" s="158"/>
      <c r="D330" s="2"/>
      <c r="E330" s="158"/>
      <c r="F330" s="2"/>
      <c r="G330" s="2"/>
      <c r="H330" s="2"/>
      <c r="I330" s="2"/>
      <c r="J330" s="2"/>
      <c r="K330" s="2"/>
      <c r="L330" s="2"/>
      <c r="M330" s="2"/>
      <c r="N330" s="2"/>
      <c r="O330" s="2"/>
      <c r="P330" s="2"/>
      <c r="Q330" s="2"/>
      <c r="R330" s="2"/>
      <c r="S330" s="2"/>
      <c r="T330" s="2"/>
      <c r="U330" s="2"/>
      <c r="V330" s="2"/>
      <c r="W330" s="2"/>
      <c r="X330" s="2"/>
      <c r="Y330" s="2"/>
      <c r="Z330" s="2"/>
    </row>
    <row r="331" customFormat="false" ht="13.5" hidden="false" customHeight="true" outlineLevel="0" collapsed="false">
      <c r="A331" s="2"/>
      <c r="B331" s="2"/>
      <c r="C331" s="158"/>
      <c r="D331" s="2"/>
      <c r="E331" s="158"/>
      <c r="F331" s="2"/>
      <c r="G331" s="2"/>
      <c r="H331" s="2"/>
      <c r="I331" s="2"/>
      <c r="J331" s="2"/>
      <c r="K331" s="2"/>
      <c r="L331" s="2"/>
      <c r="M331" s="2"/>
      <c r="N331" s="2"/>
      <c r="O331" s="2"/>
      <c r="P331" s="2"/>
      <c r="Q331" s="2"/>
      <c r="R331" s="2"/>
      <c r="S331" s="2"/>
      <c r="T331" s="2"/>
      <c r="U331" s="2"/>
      <c r="V331" s="2"/>
      <c r="W331" s="2"/>
      <c r="X331" s="2"/>
      <c r="Y331" s="2"/>
      <c r="Z331" s="2"/>
    </row>
    <row r="332" customFormat="false" ht="13.5" hidden="false" customHeight="true" outlineLevel="0" collapsed="false">
      <c r="A332" s="2"/>
      <c r="B332" s="2"/>
      <c r="C332" s="158"/>
      <c r="D332" s="2"/>
      <c r="E332" s="158"/>
      <c r="F332" s="2"/>
      <c r="G332" s="2"/>
      <c r="H332" s="2"/>
      <c r="I332" s="2"/>
      <c r="J332" s="2"/>
      <c r="K332" s="2"/>
      <c r="L332" s="2"/>
      <c r="M332" s="2"/>
      <c r="N332" s="2"/>
      <c r="O332" s="2"/>
      <c r="P332" s="2"/>
      <c r="Q332" s="2"/>
      <c r="R332" s="2"/>
      <c r="S332" s="2"/>
      <c r="T332" s="2"/>
      <c r="U332" s="2"/>
      <c r="V332" s="2"/>
      <c r="W332" s="2"/>
      <c r="X332" s="2"/>
      <c r="Y332" s="2"/>
      <c r="Z332" s="2"/>
    </row>
    <row r="333" customFormat="false" ht="13.5" hidden="false" customHeight="true" outlineLevel="0" collapsed="false">
      <c r="A333" s="2"/>
      <c r="B333" s="2"/>
      <c r="C333" s="158"/>
      <c r="D333" s="2"/>
      <c r="E333" s="158"/>
      <c r="F333" s="2"/>
      <c r="G333" s="2"/>
      <c r="H333" s="2"/>
      <c r="I333" s="2"/>
      <c r="J333" s="2"/>
      <c r="K333" s="2"/>
      <c r="L333" s="2"/>
      <c r="M333" s="2"/>
      <c r="N333" s="2"/>
      <c r="O333" s="2"/>
      <c r="P333" s="2"/>
      <c r="Q333" s="2"/>
      <c r="R333" s="2"/>
      <c r="S333" s="2"/>
      <c r="T333" s="2"/>
      <c r="U333" s="2"/>
      <c r="V333" s="2"/>
      <c r="W333" s="2"/>
      <c r="X333" s="2"/>
      <c r="Y333" s="2"/>
      <c r="Z333" s="2"/>
    </row>
    <row r="334" customFormat="false" ht="13.5" hidden="false" customHeight="true" outlineLevel="0" collapsed="false">
      <c r="A334" s="2"/>
      <c r="B334" s="2"/>
      <c r="C334" s="158"/>
      <c r="D334" s="2"/>
      <c r="E334" s="158"/>
      <c r="F334" s="2"/>
      <c r="G334" s="2"/>
      <c r="H334" s="2"/>
      <c r="I334" s="2"/>
      <c r="J334" s="2"/>
      <c r="K334" s="2"/>
      <c r="L334" s="2"/>
      <c r="M334" s="2"/>
      <c r="N334" s="2"/>
      <c r="O334" s="2"/>
      <c r="P334" s="2"/>
      <c r="Q334" s="2"/>
      <c r="R334" s="2"/>
      <c r="S334" s="2"/>
      <c r="T334" s="2"/>
      <c r="U334" s="2"/>
      <c r="V334" s="2"/>
      <c r="W334" s="2"/>
      <c r="X334" s="2"/>
      <c r="Y334" s="2"/>
      <c r="Z334" s="2"/>
    </row>
    <row r="335" customFormat="false" ht="13.5" hidden="false" customHeight="true" outlineLevel="0" collapsed="false">
      <c r="A335" s="2"/>
      <c r="B335" s="2"/>
      <c r="C335" s="158"/>
      <c r="D335" s="2"/>
      <c r="E335" s="158"/>
      <c r="F335" s="2"/>
      <c r="G335" s="2"/>
      <c r="H335" s="2"/>
      <c r="I335" s="2"/>
      <c r="J335" s="2"/>
      <c r="K335" s="2"/>
      <c r="L335" s="2"/>
      <c r="M335" s="2"/>
      <c r="N335" s="2"/>
      <c r="O335" s="2"/>
      <c r="P335" s="2"/>
      <c r="Q335" s="2"/>
      <c r="R335" s="2"/>
      <c r="S335" s="2"/>
      <c r="T335" s="2"/>
      <c r="U335" s="2"/>
      <c r="V335" s="2"/>
      <c r="W335" s="2"/>
      <c r="X335" s="2"/>
      <c r="Y335" s="2"/>
      <c r="Z335" s="2"/>
    </row>
    <row r="336" customFormat="false" ht="13.5" hidden="false" customHeight="true" outlineLevel="0" collapsed="false">
      <c r="A336" s="2"/>
      <c r="B336" s="2"/>
      <c r="C336" s="158"/>
      <c r="D336" s="2"/>
      <c r="E336" s="158"/>
      <c r="F336" s="2"/>
      <c r="G336" s="2"/>
      <c r="H336" s="2"/>
      <c r="I336" s="2"/>
      <c r="J336" s="2"/>
      <c r="K336" s="2"/>
      <c r="L336" s="2"/>
      <c r="M336" s="2"/>
      <c r="N336" s="2"/>
      <c r="O336" s="2"/>
      <c r="P336" s="2"/>
      <c r="Q336" s="2"/>
      <c r="R336" s="2"/>
      <c r="S336" s="2"/>
      <c r="T336" s="2"/>
      <c r="U336" s="2"/>
      <c r="V336" s="2"/>
      <c r="W336" s="2"/>
      <c r="X336" s="2"/>
      <c r="Y336" s="2"/>
      <c r="Z336" s="2"/>
    </row>
    <row r="337" customFormat="false" ht="13.5" hidden="false" customHeight="true" outlineLevel="0" collapsed="false">
      <c r="A337" s="2"/>
      <c r="B337" s="2"/>
      <c r="C337" s="158"/>
      <c r="D337" s="2"/>
      <c r="E337" s="158"/>
      <c r="F337" s="2"/>
      <c r="G337" s="2"/>
      <c r="H337" s="2"/>
      <c r="I337" s="2"/>
      <c r="J337" s="2"/>
      <c r="K337" s="2"/>
      <c r="L337" s="2"/>
      <c r="M337" s="2"/>
      <c r="N337" s="2"/>
      <c r="O337" s="2"/>
      <c r="P337" s="2"/>
      <c r="Q337" s="2"/>
      <c r="R337" s="2"/>
      <c r="S337" s="2"/>
      <c r="T337" s="2"/>
      <c r="U337" s="2"/>
      <c r="V337" s="2"/>
      <c r="W337" s="2"/>
      <c r="X337" s="2"/>
      <c r="Y337" s="2"/>
      <c r="Z337" s="2"/>
    </row>
    <row r="338" customFormat="false" ht="13.5" hidden="false" customHeight="true" outlineLevel="0" collapsed="false">
      <c r="A338" s="2"/>
      <c r="B338" s="2"/>
      <c r="C338" s="158"/>
      <c r="D338" s="2"/>
      <c r="E338" s="158"/>
      <c r="F338" s="2"/>
      <c r="G338" s="2"/>
      <c r="H338" s="2"/>
      <c r="I338" s="2"/>
      <c r="J338" s="2"/>
      <c r="K338" s="2"/>
      <c r="L338" s="2"/>
      <c r="M338" s="2"/>
      <c r="N338" s="2"/>
      <c r="O338" s="2"/>
      <c r="P338" s="2"/>
      <c r="Q338" s="2"/>
      <c r="R338" s="2"/>
      <c r="S338" s="2"/>
      <c r="T338" s="2"/>
      <c r="U338" s="2"/>
      <c r="V338" s="2"/>
      <c r="W338" s="2"/>
      <c r="X338" s="2"/>
      <c r="Y338" s="2"/>
      <c r="Z338" s="2"/>
    </row>
    <row r="339" customFormat="false" ht="13.5" hidden="false" customHeight="true" outlineLevel="0" collapsed="false">
      <c r="A339" s="2"/>
      <c r="B339" s="2"/>
      <c r="C339" s="158"/>
      <c r="D339" s="2"/>
      <c r="E339" s="158"/>
      <c r="F339" s="2"/>
      <c r="G339" s="2"/>
      <c r="H339" s="2"/>
      <c r="I339" s="2"/>
      <c r="J339" s="2"/>
      <c r="K339" s="2"/>
      <c r="L339" s="2"/>
      <c r="M339" s="2"/>
      <c r="N339" s="2"/>
      <c r="O339" s="2"/>
      <c r="P339" s="2"/>
      <c r="Q339" s="2"/>
      <c r="R339" s="2"/>
      <c r="S339" s="2"/>
      <c r="T339" s="2"/>
      <c r="U339" s="2"/>
      <c r="V339" s="2"/>
      <c r="W339" s="2"/>
      <c r="X339" s="2"/>
      <c r="Y339" s="2"/>
      <c r="Z339" s="2"/>
    </row>
    <row r="340" customFormat="false" ht="13.5" hidden="false" customHeight="true" outlineLevel="0" collapsed="false">
      <c r="A340" s="2"/>
      <c r="B340" s="2"/>
      <c r="C340" s="158"/>
      <c r="D340" s="2"/>
      <c r="E340" s="158"/>
      <c r="F340" s="2"/>
      <c r="G340" s="2"/>
      <c r="H340" s="2"/>
      <c r="I340" s="2"/>
      <c r="J340" s="2"/>
      <c r="K340" s="2"/>
      <c r="L340" s="2"/>
      <c r="M340" s="2"/>
      <c r="N340" s="2"/>
      <c r="O340" s="2"/>
      <c r="P340" s="2"/>
      <c r="Q340" s="2"/>
      <c r="R340" s="2"/>
      <c r="S340" s="2"/>
      <c r="T340" s="2"/>
      <c r="U340" s="2"/>
      <c r="V340" s="2"/>
      <c r="W340" s="2"/>
      <c r="X340" s="2"/>
      <c r="Y340" s="2"/>
      <c r="Z340" s="2"/>
    </row>
    <row r="341" customFormat="false" ht="13.5" hidden="false" customHeight="true" outlineLevel="0" collapsed="false">
      <c r="A341" s="2"/>
      <c r="B341" s="2"/>
      <c r="C341" s="158"/>
      <c r="D341" s="2"/>
      <c r="E341" s="158"/>
      <c r="F341" s="2"/>
      <c r="G341" s="2"/>
      <c r="H341" s="2"/>
      <c r="I341" s="2"/>
      <c r="J341" s="2"/>
      <c r="K341" s="2"/>
      <c r="L341" s="2"/>
      <c r="M341" s="2"/>
      <c r="N341" s="2"/>
      <c r="O341" s="2"/>
      <c r="P341" s="2"/>
      <c r="Q341" s="2"/>
      <c r="R341" s="2"/>
      <c r="S341" s="2"/>
      <c r="T341" s="2"/>
      <c r="U341" s="2"/>
      <c r="V341" s="2"/>
      <c r="W341" s="2"/>
      <c r="X341" s="2"/>
      <c r="Y341" s="2"/>
      <c r="Z341" s="2"/>
    </row>
    <row r="342" customFormat="false" ht="13.5" hidden="false" customHeight="true" outlineLevel="0" collapsed="false">
      <c r="A342" s="2"/>
      <c r="B342" s="2"/>
      <c r="C342" s="158"/>
      <c r="D342" s="2"/>
      <c r="E342" s="158"/>
      <c r="F342" s="2"/>
      <c r="G342" s="2"/>
      <c r="H342" s="2"/>
      <c r="I342" s="2"/>
      <c r="J342" s="2"/>
      <c r="K342" s="2"/>
      <c r="L342" s="2"/>
      <c r="M342" s="2"/>
      <c r="N342" s="2"/>
      <c r="O342" s="2"/>
      <c r="P342" s="2"/>
      <c r="Q342" s="2"/>
      <c r="R342" s="2"/>
      <c r="S342" s="2"/>
      <c r="T342" s="2"/>
      <c r="U342" s="2"/>
      <c r="V342" s="2"/>
      <c r="W342" s="2"/>
      <c r="X342" s="2"/>
      <c r="Y342" s="2"/>
      <c r="Z342" s="2"/>
    </row>
    <row r="343" customFormat="false" ht="13.5" hidden="false" customHeight="true" outlineLevel="0" collapsed="false">
      <c r="A343" s="2"/>
      <c r="B343" s="2"/>
      <c r="C343" s="158"/>
      <c r="D343" s="2"/>
      <c r="E343" s="158"/>
      <c r="F343" s="2"/>
      <c r="G343" s="2"/>
      <c r="H343" s="2"/>
      <c r="I343" s="2"/>
      <c r="J343" s="2"/>
      <c r="K343" s="2"/>
      <c r="L343" s="2"/>
      <c r="M343" s="2"/>
      <c r="N343" s="2"/>
      <c r="O343" s="2"/>
      <c r="P343" s="2"/>
      <c r="Q343" s="2"/>
      <c r="R343" s="2"/>
      <c r="S343" s="2"/>
      <c r="T343" s="2"/>
      <c r="U343" s="2"/>
      <c r="V343" s="2"/>
      <c r="W343" s="2"/>
      <c r="X343" s="2"/>
      <c r="Y343" s="2"/>
      <c r="Z343" s="2"/>
    </row>
    <row r="344" customFormat="false" ht="13.5" hidden="false" customHeight="true" outlineLevel="0" collapsed="false">
      <c r="A344" s="2"/>
      <c r="B344" s="2"/>
      <c r="C344" s="158"/>
      <c r="D344" s="2"/>
      <c r="E344" s="158"/>
      <c r="F344" s="2"/>
      <c r="G344" s="2"/>
      <c r="H344" s="2"/>
      <c r="I344" s="2"/>
      <c r="J344" s="2"/>
      <c r="K344" s="2"/>
      <c r="L344" s="2"/>
      <c r="M344" s="2"/>
      <c r="N344" s="2"/>
      <c r="O344" s="2"/>
      <c r="P344" s="2"/>
      <c r="Q344" s="2"/>
      <c r="R344" s="2"/>
      <c r="S344" s="2"/>
      <c r="T344" s="2"/>
      <c r="U344" s="2"/>
      <c r="V344" s="2"/>
      <c r="W344" s="2"/>
      <c r="X344" s="2"/>
      <c r="Y344" s="2"/>
      <c r="Z344" s="2"/>
    </row>
    <row r="345" customFormat="false" ht="13.5" hidden="false" customHeight="true" outlineLevel="0" collapsed="false">
      <c r="A345" s="2"/>
      <c r="B345" s="2"/>
      <c r="C345" s="158"/>
      <c r="D345" s="2"/>
      <c r="E345" s="158"/>
      <c r="F345" s="2"/>
      <c r="G345" s="2"/>
      <c r="H345" s="2"/>
      <c r="I345" s="2"/>
      <c r="J345" s="2"/>
      <c r="K345" s="2"/>
      <c r="L345" s="2"/>
      <c r="M345" s="2"/>
      <c r="N345" s="2"/>
      <c r="O345" s="2"/>
      <c r="P345" s="2"/>
      <c r="Q345" s="2"/>
      <c r="R345" s="2"/>
      <c r="S345" s="2"/>
      <c r="T345" s="2"/>
      <c r="U345" s="2"/>
      <c r="V345" s="2"/>
      <c r="W345" s="2"/>
      <c r="X345" s="2"/>
      <c r="Y345" s="2"/>
      <c r="Z345" s="2"/>
    </row>
    <row r="346" customFormat="false" ht="13.5" hidden="false" customHeight="true" outlineLevel="0" collapsed="false">
      <c r="A346" s="2"/>
      <c r="B346" s="2"/>
      <c r="C346" s="158"/>
      <c r="D346" s="2"/>
      <c r="E346" s="158"/>
      <c r="F346" s="2"/>
      <c r="G346" s="2"/>
      <c r="H346" s="2"/>
      <c r="I346" s="2"/>
      <c r="J346" s="2"/>
      <c r="K346" s="2"/>
      <c r="L346" s="2"/>
      <c r="M346" s="2"/>
      <c r="N346" s="2"/>
      <c r="O346" s="2"/>
      <c r="P346" s="2"/>
      <c r="Q346" s="2"/>
      <c r="R346" s="2"/>
      <c r="S346" s="2"/>
      <c r="T346" s="2"/>
      <c r="U346" s="2"/>
      <c r="V346" s="2"/>
      <c r="W346" s="2"/>
      <c r="X346" s="2"/>
      <c r="Y346" s="2"/>
      <c r="Z346" s="2"/>
    </row>
    <row r="347" customFormat="false" ht="13.5" hidden="false" customHeight="true" outlineLevel="0" collapsed="false">
      <c r="A347" s="2"/>
      <c r="B347" s="2"/>
      <c r="C347" s="158"/>
      <c r="D347" s="2"/>
      <c r="E347" s="158"/>
      <c r="F347" s="2"/>
      <c r="G347" s="2"/>
      <c r="H347" s="2"/>
      <c r="I347" s="2"/>
      <c r="J347" s="2"/>
      <c r="K347" s="2"/>
      <c r="L347" s="2"/>
      <c r="M347" s="2"/>
      <c r="N347" s="2"/>
      <c r="O347" s="2"/>
      <c r="P347" s="2"/>
      <c r="Q347" s="2"/>
      <c r="R347" s="2"/>
      <c r="S347" s="2"/>
      <c r="T347" s="2"/>
      <c r="U347" s="2"/>
      <c r="V347" s="2"/>
      <c r="W347" s="2"/>
      <c r="X347" s="2"/>
      <c r="Y347" s="2"/>
      <c r="Z347" s="2"/>
    </row>
    <row r="348" customFormat="false" ht="13.5" hidden="false" customHeight="true" outlineLevel="0" collapsed="false">
      <c r="A348" s="2"/>
      <c r="B348" s="2"/>
      <c r="C348" s="158"/>
      <c r="D348" s="2"/>
      <c r="E348" s="158"/>
      <c r="F348" s="2"/>
      <c r="G348" s="2"/>
      <c r="H348" s="2"/>
      <c r="I348" s="2"/>
      <c r="J348" s="2"/>
      <c r="K348" s="2"/>
      <c r="L348" s="2"/>
      <c r="M348" s="2"/>
      <c r="N348" s="2"/>
      <c r="O348" s="2"/>
      <c r="P348" s="2"/>
      <c r="Q348" s="2"/>
      <c r="R348" s="2"/>
      <c r="S348" s="2"/>
      <c r="T348" s="2"/>
      <c r="U348" s="2"/>
      <c r="V348" s="2"/>
      <c r="W348" s="2"/>
      <c r="X348" s="2"/>
      <c r="Y348" s="2"/>
      <c r="Z348" s="2"/>
    </row>
    <row r="349" customFormat="false" ht="13.5" hidden="false" customHeight="true" outlineLevel="0" collapsed="false">
      <c r="A349" s="2"/>
      <c r="B349" s="2"/>
      <c r="C349" s="158"/>
      <c r="D349" s="2"/>
      <c r="E349" s="158"/>
      <c r="F349" s="2"/>
      <c r="G349" s="2"/>
      <c r="H349" s="2"/>
      <c r="I349" s="2"/>
      <c r="J349" s="2"/>
      <c r="K349" s="2"/>
      <c r="L349" s="2"/>
      <c r="M349" s="2"/>
      <c r="N349" s="2"/>
      <c r="O349" s="2"/>
      <c r="P349" s="2"/>
      <c r="Q349" s="2"/>
      <c r="R349" s="2"/>
      <c r="S349" s="2"/>
      <c r="T349" s="2"/>
      <c r="U349" s="2"/>
      <c r="V349" s="2"/>
      <c r="W349" s="2"/>
      <c r="X349" s="2"/>
      <c r="Y349" s="2"/>
      <c r="Z349" s="2"/>
    </row>
    <row r="350" customFormat="false" ht="13.5" hidden="false" customHeight="true" outlineLevel="0" collapsed="false">
      <c r="A350" s="2"/>
      <c r="B350" s="2"/>
      <c r="C350" s="158"/>
      <c r="D350" s="2"/>
      <c r="E350" s="158"/>
      <c r="F350" s="2"/>
      <c r="G350" s="2"/>
      <c r="H350" s="2"/>
      <c r="I350" s="2"/>
      <c r="J350" s="2"/>
      <c r="K350" s="2"/>
      <c r="L350" s="2"/>
      <c r="M350" s="2"/>
      <c r="N350" s="2"/>
      <c r="O350" s="2"/>
      <c r="P350" s="2"/>
      <c r="Q350" s="2"/>
      <c r="R350" s="2"/>
      <c r="S350" s="2"/>
      <c r="T350" s="2"/>
      <c r="U350" s="2"/>
      <c r="V350" s="2"/>
      <c r="W350" s="2"/>
      <c r="X350" s="2"/>
      <c r="Y350" s="2"/>
      <c r="Z350" s="2"/>
    </row>
    <row r="351" customFormat="false" ht="13.5" hidden="false" customHeight="true" outlineLevel="0" collapsed="false">
      <c r="A351" s="2"/>
      <c r="B351" s="2"/>
      <c r="C351" s="158"/>
      <c r="D351" s="2"/>
      <c r="E351" s="158"/>
      <c r="F351" s="2"/>
      <c r="G351" s="2"/>
      <c r="H351" s="2"/>
      <c r="I351" s="2"/>
      <c r="J351" s="2"/>
      <c r="K351" s="2"/>
      <c r="L351" s="2"/>
      <c r="M351" s="2"/>
      <c r="N351" s="2"/>
      <c r="O351" s="2"/>
      <c r="P351" s="2"/>
      <c r="Q351" s="2"/>
      <c r="R351" s="2"/>
      <c r="S351" s="2"/>
      <c r="T351" s="2"/>
      <c r="U351" s="2"/>
      <c r="V351" s="2"/>
      <c r="W351" s="2"/>
      <c r="X351" s="2"/>
      <c r="Y351" s="2"/>
      <c r="Z351" s="2"/>
    </row>
    <row r="352" customFormat="false" ht="13.5" hidden="false" customHeight="true" outlineLevel="0" collapsed="false">
      <c r="A352" s="2"/>
      <c r="B352" s="2"/>
      <c r="C352" s="158"/>
      <c r="D352" s="2"/>
      <c r="E352" s="158"/>
      <c r="F352" s="2"/>
      <c r="G352" s="2"/>
      <c r="H352" s="2"/>
      <c r="I352" s="2"/>
      <c r="J352" s="2"/>
      <c r="K352" s="2"/>
      <c r="L352" s="2"/>
      <c r="M352" s="2"/>
      <c r="N352" s="2"/>
      <c r="O352" s="2"/>
      <c r="P352" s="2"/>
      <c r="Q352" s="2"/>
      <c r="R352" s="2"/>
      <c r="S352" s="2"/>
      <c r="T352" s="2"/>
      <c r="U352" s="2"/>
      <c r="V352" s="2"/>
      <c r="W352" s="2"/>
      <c r="X352" s="2"/>
      <c r="Y352" s="2"/>
      <c r="Z352" s="2"/>
    </row>
    <row r="353" customFormat="false" ht="13.5" hidden="false" customHeight="true" outlineLevel="0" collapsed="false">
      <c r="A353" s="2"/>
      <c r="B353" s="2"/>
      <c r="C353" s="158"/>
      <c r="D353" s="2"/>
      <c r="E353" s="158"/>
      <c r="F353" s="2"/>
      <c r="G353" s="2"/>
      <c r="H353" s="2"/>
      <c r="I353" s="2"/>
      <c r="J353" s="2"/>
      <c r="K353" s="2"/>
      <c r="L353" s="2"/>
      <c r="M353" s="2"/>
      <c r="N353" s="2"/>
      <c r="O353" s="2"/>
      <c r="P353" s="2"/>
      <c r="Q353" s="2"/>
      <c r="R353" s="2"/>
      <c r="S353" s="2"/>
      <c r="T353" s="2"/>
      <c r="U353" s="2"/>
      <c r="V353" s="2"/>
      <c r="W353" s="2"/>
      <c r="X353" s="2"/>
      <c r="Y353" s="2"/>
      <c r="Z353" s="2"/>
    </row>
    <row r="354" customFormat="false" ht="13.5" hidden="false" customHeight="true" outlineLevel="0" collapsed="false">
      <c r="A354" s="2"/>
      <c r="B354" s="2"/>
      <c r="C354" s="158"/>
      <c r="D354" s="2"/>
      <c r="E354" s="158"/>
      <c r="F354" s="2"/>
      <c r="G354" s="2"/>
      <c r="H354" s="2"/>
      <c r="I354" s="2"/>
      <c r="J354" s="2"/>
      <c r="K354" s="2"/>
      <c r="L354" s="2"/>
      <c r="M354" s="2"/>
      <c r="N354" s="2"/>
      <c r="O354" s="2"/>
      <c r="P354" s="2"/>
      <c r="Q354" s="2"/>
      <c r="R354" s="2"/>
      <c r="S354" s="2"/>
      <c r="T354" s="2"/>
      <c r="U354" s="2"/>
      <c r="V354" s="2"/>
      <c r="W354" s="2"/>
      <c r="X354" s="2"/>
      <c r="Y354" s="2"/>
      <c r="Z354" s="2"/>
    </row>
    <row r="355" customFormat="false" ht="13.5" hidden="false" customHeight="true" outlineLevel="0" collapsed="false">
      <c r="A355" s="2"/>
      <c r="B355" s="2"/>
      <c r="C355" s="158"/>
      <c r="D355" s="2"/>
      <c r="E355" s="158"/>
      <c r="F355" s="2"/>
      <c r="G355" s="2"/>
      <c r="H355" s="2"/>
      <c r="I355" s="2"/>
      <c r="J355" s="2"/>
      <c r="K355" s="2"/>
      <c r="L355" s="2"/>
      <c r="M355" s="2"/>
      <c r="N355" s="2"/>
      <c r="O355" s="2"/>
      <c r="P355" s="2"/>
      <c r="Q355" s="2"/>
      <c r="R355" s="2"/>
      <c r="S355" s="2"/>
      <c r="T355" s="2"/>
      <c r="U355" s="2"/>
      <c r="V355" s="2"/>
      <c r="W355" s="2"/>
      <c r="X355" s="2"/>
      <c r="Y355" s="2"/>
      <c r="Z355" s="2"/>
    </row>
    <row r="356" customFormat="false" ht="13.5" hidden="false" customHeight="true" outlineLevel="0" collapsed="false">
      <c r="A356" s="2"/>
      <c r="B356" s="2"/>
      <c r="C356" s="158"/>
      <c r="D356" s="2"/>
      <c r="E356" s="158"/>
      <c r="F356" s="2"/>
      <c r="G356" s="2"/>
      <c r="H356" s="2"/>
      <c r="I356" s="2"/>
      <c r="J356" s="2"/>
      <c r="K356" s="2"/>
      <c r="L356" s="2"/>
      <c r="M356" s="2"/>
      <c r="N356" s="2"/>
      <c r="O356" s="2"/>
      <c r="P356" s="2"/>
      <c r="Q356" s="2"/>
      <c r="R356" s="2"/>
      <c r="S356" s="2"/>
      <c r="T356" s="2"/>
      <c r="U356" s="2"/>
      <c r="V356" s="2"/>
      <c r="W356" s="2"/>
      <c r="X356" s="2"/>
      <c r="Y356" s="2"/>
      <c r="Z356" s="2"/>
    </row>
    <row r="357" customFormat="false" ht="13.5" hidden="false" customHeight="true" outlineLevel="0" collapsed="false">
      <c r="A357" s="2"/>
      <c r="B357" s="2"/>
      <c r="C357" s="158"/>
      <c r="D357" s="2"/>
      <c r="E357" s="158"/>
      <c r="F357" s="2"/>
      <c r="G357" s="2"/>
      <c r="H357" s="2"/>
      <c r="I357" s="2"/>
      <c r="J357" s="2"/>
      <c r="K357" s="2"/>
      <c r="L357" s="2"/>
      <c r="M357" s="2"/>
      <c r="N357" s="2"/>
      <c r="O357" s="2"/>
      <c r="P357" s="2"/>
      <c r="Q357" s="2"/>
      <c r="R357" s="2"/>
      <c r="S357" s="2"/>
      <c r="T357" s="2"/>
      <c r="U357" s="2"/>
      <c r="V357" s="2"/>
      <c r="W357" s="2"/>
      <c r="X357" s="2"/>
      <c r="Y357" s="2"/>
      <c r="Z357" s="2"/>
    </row>
    <row r="358" customFormat="false" ht="13.5" hidden="false" customHeight="true" outlineLevel="0" collapsed="false">
      <c r="A358" s="2"/>
      <c r="B358" s="2"/>
      <c r="C358" s="158"/>
      <c r="D358" s="2"/>
      <c r="E358" s="158"/>
      <c r="F358" s="2"/>
      <c r="G358" s="2"/>
      <c r="H358" s="2"/>
      <c r="I358" s="2"/>
      <c r="J358" s="2"/>
      <c r="K358" s="2"/>
      <c r="L358" s="2"/>
      <c r="M358" s="2"/>
      <c r="N358" s="2"/>
      <c r="O358" s="2"/>
      <c r="P358" s="2"/>
      <c r="Q358" s="2"/>
      <c r="R358" s="2"/>
      <c r="S358" s="2"/>
      <c r="T358" s="2"/>
      <c r="U358" s="2"/>
      <c r="V358" s="2"/>
      <c r="W358" s="2"/>
      <c r="X358" s="2"/>
      <c r="Y358" s="2"/>
      <c r="Z358" s="2"/>
    </row>
    <row r="359" customFormat="false" ht="13.5" hidden="false" customHeight="true" outlineLevel="0" collapsed="false">
      <c r="A359" s="2"/>
      <c r="B359" s="2"/>
      <c r="C359" s="158"/>
      <c r="D359" s="2"/>
      <c r="E359" s="158"/>
      <c r="F359" s="2"/>
      <c r="G359" s="2"/>
      <c r="H359" s="2"/>
      <c r="I359" s="2"/>
      <c r="J359" s="2"/>
      <c r="K359" s="2"/>
      <c r="L359" s="2"/>
      <c r="M359" s="2"/>
      <c r="N359" s="2"/>
      <c r="O359" s="2"/>
      <c r="P359" s="2"/>
      <c r="Q359" s="2"/>
      <c r="R359" s="2"/>
      <c r="S359" s="2"/>
      <c r="T359" s="2"/>
      <c r="U359" s="2"/>
      <c r="V359" s="2"/>
      <c r="W359" s="2"/>
      <c r="X359" s="2"/>
      <c r="Y359" s="2"/>
      <c r="Z359" s="2"/>
    </row>
    <row r="360" customFormat="false" ht="13.5" hidden="false" customHeight="true" outlineLevel="0" collapsed="false">
      <c r="A360" s="2"/>
      <c r="B360" s="2"/>
      <c r="C360" s="158"/>
      <c r="D360" s="2"/>
      <c r="E360" s="158"/>
      <c r="F360" s="2"/>
      <c r="G360" s="2"/>
      <c r="H360" s="2"/>
      <c r="I360" s="2"/>
      <c r="J360" s="2"/>
      <c r="K360" s="2"/>
      <c r="L360" s="2"/>
      <c r="M360" s="2"/>
      <c r="N360" s="2"/>
      <c r="O360" s="2"/>
      <c r="P360" s="2"/>
      <c r="Q360" s="2"/>
      <c r="R360" s="2"/>
      <c r="S360" s="2"/>
      <c r="T360" s="2"/>
      <c r="U360" s="2"/>
      <c r="V360" s="2"/>
      <c r="W360" s="2"/>
      <c r="X360" s="2"/>
      <c r="Y360" s="2"/>
      <c r="Z360" s="2"/>
    </row>
    <row r="361" customFormat="false" ht="13.5" hidden="false" customHeight="true" outlineLevel="0" collapsed="false">
      <c r="A361" s="2"/>
      <c r="B361" s="2"/>
      <c r="C361" s="158"/>
      <c r="D361" s="2"/>
      <c r="E361" s="158"/>
      <c r="F361" s="2"/>
      <c r="G361" s="2"/>
      <c r="H361" s="2"/>
      <c r="I361" s="2"/>
      <c r="J361" s="2"/>
      <c r="K361" s="2"/>
      <c r="L361" s="2"/>
      <c r="M361" s="2"/>
      <c r="N361" s="2"/>
      <c r="O361" s="2"/>
      <c r="P361" s="2"/>
      <c r="Q361" s="2"/>
      <c r="R361" s="2"/>
      <c r="S361" s="2"/>
      <c r="T361" s="2"/>
      <c r="U361" s="2"/>
      <c r="V361" s="2"/>
      <c r="W361" s="2"/>
      <c r="X361" s="2"/>
      <c r="Y361" s="2"/>
      <c r="Z361" s="2"/>
    </row>
    <row r="362" customFormat="false" ht="13.5" hidden="false" customHeight="true" outlineLevel="0" collapsed="false">
      <c r="A362" s="2"/>
      <c r="B362" s="2"/>
      <c r="C362" s="158"/>
      <c r="D362" s="2"/>
      <c r="E362" s="158"/>
      <c r="F362" s="2"/>
      <c r="G362" s="2"/>
      <c r="H362" s="2"/>
      <c r="I362" s="2"/>
      <c r="J362" s="2"/>
      <c r="K362" s="2"/>
      <c r="L362" s="2"/>
      <c r="M362" s="2"/>
      <c r="N362" s="2"/>
      <c r="O362" s="2"/>
      <c r="P362" s="2"/>
      <c r="Q362" s="2"/>
      <c r="R362" s="2"/>
      <c r="S362" s="2"/>
      <c r="T362" s="2"/>
      <c r="U362" s="2"/>
      <c r="V362" s="2"/>
      <c r="W362" s="2"/>
      <c r="X362" s="2"/>
      <c r="Y362" s="2"/>
      <c r="Z362" s="2"/>
    </row>
    <row r="363" customFormat="false" ht="13.5" hidden="false" customHeight="true" outlineLevel="0" collapsed="false">
      <c r="A363" s="2"/>
      <c r="B363" s="2"/>
      <c r="C363" s="158"/>
      <c r="D363" s="2"/>
      <c r="E363" s="158"/>
      <c r="F363" s="2"/>
      <c r="G363" s="2"/>
      <c r="H363" s="2"/>
      <c r="I363" s="2"/>
      <c r="J363" s="2"/>
      <c r="K363" s="2"/>
      <c r="L363" s="2"/>
      <c r="M363" s="2"/>
      <c r="N363" s="2"/>
      <c r="O363" s="2"/>
      <c r="P363" s="2"/>
      <c r="Q363" s="2"/>
      <c r="R363" s="2"/>
      <c r="S363" s="2"/>
      <c r="T363" s="2"/>
      <c r="U363" s="2"/>
      <c r="V363" s="2"/>
      <c r="W363" s="2"/>
      <c r="X363" s="2"/>
      <c r="Y363" s="2"/>
      <c r="Z363" s="2"/>
    </row>
    <row r="364" customFormat="false" ht="13.5" hidden="false" customHeight="true" outlineLevel="0" collapsed="false">
      <c r="A364" s="2"/>
      <c r="B364" s="2"/>
      <c r="C364" s="158"/>
      <c r="D364" s="2"/>
      <c r="E364" s="158"/>
      <c r="F364" s="2"/>
      <c r="G364" s="2"/>
      <c r="H364" s="2"/>
      <c r="I364" s="2"/>
      <c r="J364" s="2"/>
      <c r="K364" s="2"/>
      <c r="L364" s="2"/>
      <c r="M364" s="2"/>
      <c r="N364" s="2"/>
      <c r="O364" s="2"/>
      <c r="P364" s="2"/>
      <c r="Q364" s="2"/>
      <c r="R364" s="2"/>
      <c r="S364" s="2"/>
      <c r="T364" s="2"/>
      <c r="U364" s="2"/>
      <c r="V364" s="2"/>
      <c r="W364" s="2"/>
      <c r="X364" s="2"/>
      <c r="Y364" s="2"/>
      <c r="Z364" s="2"/>
    </row>
    <row r="365" customFormat="false" ht="13.5" hidden="false" customHeight="true" outlineLevel="0" collapsed="false">
      <c r="A365" s="2"/>
      <c r="B365" s="2"/>
      <c r="C365" s="158"/>
      <c r="D365" s="2"/>
      <c r="E365" s="158"/>
      <c r="F365" s="2"/>
      <c r="G365" s="2"/>
      <c r="H365" s="2"/>
      <c r="I365" s="2"/>
      <c r="J365" s="2"/>
      <c r="K365" s="2"/>
      <c r="L365" s="2"/>
      <c r="M365" s="2"/>
      <c r="N365" s="2"/>
      <c r="O365" s="2"/>
      <c r="P365" s="2"/>
      <c r="Q365" s="2"/>
      <c r="R365" s="2"/>
      <c r="S365" s="2"/>
      <c r="T365" s="2"/>
      <c r="U365" s="2"/>
      <c r="V365" s="2"/>
      <c r="W365" s="2"/>
      <c r="X365" s="2"/>
      <c r="Y365" s="2"/>
      <c r="Z365" s="2"/>
    </row>
    <row r="366" customFormat="false" ht="13.5" hidden="false" customHeight="true" outlineLevel="0" collapsed="false">
      <c r="A366" s="2"/>
      <c r="B366" s="2"/>
      <c r="C366" s="158"/>
      <c r="D366" s="2"/>
      <c r="E366" s="158"/>
      <c r="F366" s="2"/>
      <c r="G366" s="2"/>
      <c r="H366" s="2"/>
      <c r="I366" s="2"/>
      <c r="J366" s="2"/>
      <c r="K366" s="2"/>
      <c r="L366" s="2"/>
      <c r="M366" s="2"/>
      <c r="N366" s="2"/>
      <c r="O366" s="2"/>
      <c r="P366" s="2"/>
      <c r="Q366" s="2"/>
      <c r="R366" s="2"/>
      <c r="S366" s="2"/>
      <c r="T366" s="2"/>
      <c r="U366" s="2"/>
      <c r="V366" s="2"/>
      <c r="W366" s="2"/>
      <c r="X366" s="2"/>
      <c r="Y366" s="2"/>
      <c r="Z366" s="2"/>
    </row>
    <row r="367" customFormat="false" ht="13.5" hidden="false" customHeight="true" outlineLevel="0" collapsed="false">
      <c r="A367" s="2"/>
      <c r="B367" s="2"/>
      <c r="C367" s="158"/>
      <c r="D367" s="2"/>
      <c r="E367" s="158"/>
      <c r="F367" s="2"/>
      <c r="G367" s="2"/>
      <c r="H367" s="2"/>
      <c r="I367" s="2"/>
      <c r="J367" s="2"/>
      <c r="K367" s="2"/>
      <c r="L367" s="2"/>
      <c r="M367" s="2"/>
      <c r="N367" s="2"/>
      <c r="O367" s="2"/>
      <c r="P367" s="2"/>
      <c r="Q367" s="2"/>
      <c r="R367" s="2"/>
      <c r="S367" s="2"/>
      <c r="T367" s="2"/>
      <c r="U367" s="2"/>
      <c r="V367" s="2"/>
      <c r="W367" s="2"/>
      <c r="X367" s="2"/>
      <c r="Y367" s="2"/>
      <c r="Z367" s="2"/>
    </row>
    <row r="368" customFormat="false" ht="13.5" hidden="false" customHeight="true" outlineLevel="0" collapsed="false">
      <c r="A368" s="2"/>
      <c r="B368" s="2"/>
      <c r="C368" s="158"/>
      <c r="D368" s="2"/>
      <c r="E368" s="158"/>
      <c r="F368" s="2"/>
      <c r="G368" s="2"/>
      <c r="H368" s="2"/>
      <c r="I368" s="2"/>
      <c r="J368" s="2"/>
      <c r="K368" s="2"/>
      <c r="L368" s="2"/>
      <c r="M368" s="2"/>
      <c r="N368" s="2"/>
      <c r="O368" s="2"/>
      <c r="P368" s="2"/>
      <c r="Q368" s="2"/>
      <c r="R368" s="2"/>
      <c r="S368" s="2"/>
      <c r="T368" s="2"/>
      <c r="U368" s="2"/>
      <c r="V368" s="2"/>
      <c r="W368" s="2"/>
      <c r="X368" s="2"/>
      <c r="Y368" s="2"/>
      <c r="Z368" s="2"/>
    </row>
    <row r="369" customFormat="false" ht="13.5" hidden="false" customHeight="true" outlineLevel="0" collapsed="false">
      <c r="A369" s="2"/>
      <c r="B369" s="2"/>
      <c r="C369" s="158"/>
      <c r="D369" s="2"/>
      <c r="E369" s="158"/>
      <c r="F369" s="2"/>
      <c r="G369" s="2"/>
      <c r="H369" s="2"/>
      <c r="I369" s="2"/>
      <c r="J369" s="2"/>
      <c r="K369" s="2"/>
      <c r="L369" s="2"/>
      <c r="M369" s="2"/>
      <c r="N369" s="2"/>
      <c r="O369" s="2"/>
      <c r="P369" s="2"/>
      <c r="Q369" s="2"/>
      <c r="R369" s="2"/>
      <c r="S369" s="2"/>
      <c r="T369" s="2"/>
      <c r="U369" s="2"/>
      <c r="V369" s="2"/>
      <c r="W369" s="2"/>
      <c r="X369" s="2"/>
      <c r="Y369" s="2"/>
      <c r="Z369" s="2"/>
    </row>
    <row r="370" customFormat="false" ht="13.5" hidden="false" customHeight="true" outlineLevel="0" collapsed="false">
      <c r="A370" s="2"/>
      <c r="B370" s="2"/>
      <c r="C370" s="158"/>
      <c r="D370" s="2"/>
      <c r="E370" s="158"/>
      <c r="F370" s="2"/>
      <c r="G370" s="2"/>
      <c r="H370" s="2"/>
      <c r="I370" s="2"/>
      <c r="J370" s="2"/>
      <c r="K370" s="2"/>
      <c r="L370" s="2"/>
      <c r="M370" s="2"/>
      <c r="N370" s="2"/>
      <c r="O370" s="2"/>
      <c r="P370" s="2"/>
      <c r="Q370" s="2"/>
      <c r="R370" s="2"/>
      <c r="S370" s="2"/>
      <c r="T370" s="2"/>
      <c r="U370" s="2"/>
      <c r="V370" s="2"/>
      <c r="W370" s="2"/>
      <c r="X370" s="2"/>
      <c r="Y370" s="2"/>
      <c r="Z370" s="2"/>
    </row>
    <row r="371" customFormat="false" ht="13.5" hidden="false" customHeight="true" outlineLevel="0" collapsed="false">
      <c r="A371" s="2"/>
      <c r="B371" s="2"/>
      <c r="C371" s="158"/>
      <c r="D371" s="2"/>
      <c r="E371" s="158"/>
      <c r="F371" s="2"/>
      <c r="G371" s="2"/>
      <c r="H371" s="2"/>
      <c r="I371" s="2"/>
      <c r="J371" s="2"/>
      <c r="K371" s="2"/>
      <c r="L371" s="2"/>
      <c r="M371" s="2"/>
      <c r="N371" s="2"/>
      <c r="O371" s="2"/>
      <c r="P371" s="2"/>
      <c r="Q371" s="2"/>
      <c r="R371" s="2"/>
      <c r="S371" s="2"/>
      <c r="T371" s="2"/>
      <c r="U371" s="2"/>
      <c r="V371" s="2"/>
      <c r="W371" s="2"/>
      <c r="X371" s="2"/>
      <c r="Y371" s="2"/>
      <c r="Z371" s="2"/>
    </row>
    <row r="372" customFormat="false" ht="13.5" hidden="false" customHeight="true" outlineLevel="0" collapsed="false">
      <c r="A372" s="2"/>
      <c r="B372" s="2"/>
      <c r="C372" s="158"/>
      <c r="D372" s="2"/>
      <c r="E372" s="158"/>
      <c r="F372" s="2"/>
      <c r="G372" s="2"/>
      <c r="H372" s="2"/>
      <c r="I372" s="2"/>
      <c r="J372" s="2"/>
      <c r="K372" s="2"/>
      <c r="L372" s="2"/>
      <c r="M372" s="2"/>
      <c r="N372" s="2"/>
      <c r="O372" s="2"/>
      <c r="P372" s="2"/>
      <c r="Q372" s="2"/>
      <c r="R372" s="2"/>
      <c r="S372" s="2"/>
      <c r="T372" s="2"/>
      <c r="U372" s="2"/>
      <c r="V372" s="2"/>
      <c r="W372" s="2"/>
      <c r="X372" s="2"/>
      <c r="Y372" s="2"/>
      <c r="Z372" s="2"/>
    </row>
    <row r="373" customFormat="false" ht="13.5" hidden="false" customHeight="true" outlineLevel="0" collapsed="false">
      <c r="A373" s="2"/>
      <c r="B373" s="2"/>
      <c r="C373" s="158"/>
      <c r="D373" s="2"/>
      <c r="E373" s="158"/>
      <c r="F373" s="2"/>
      <c r="G373" s="2"/>
      <c r="H373" s="2"/>
      <c r="I373" s="2"/>
      <c r="J373" s="2"/>
      <c r="K373" s="2"/>
      <c r="L373" s="2"/>
      <c r="M373" s="2"/>
      <c r="N373" s="2"/>
      <c r="O373" s="2"/>
      <c r="P373" s="2"/>
      <c r="Q373" s="2"/>
      <c r="R373" s="2"/>
      <c r="S373" s="2"/>
      <c r="T373" s="2"/>
      <c r="U373" s="2"/>
      <c r="V373" s="2"/>
      <c r="W373" s="2"/>
      <c r="X373" s="2"/>
      <c r="Y373" s="2"/>
      <c r="Z373" s="2"/>
    </row>
    <row r="374" customFormat="false" ht="13.5" hidden="false" customHeight="true" outlineLevel="0" collapsed="false">
      <c r="A374" s="2"/>
      <c r="B374" s="2"/>
      <c r="C374" s="158"/>
      <c r="D374" s="2"/>
      <c r="E374" s="158"/>
      <c r="F374" s="2"/>
      <c r="G374" s="2"/>
      <c r="H374" s="2"/>
      <c r="I374" s="2"/>
      <c r="J374" s="2"/>
      <c r="K374" s="2"/>
      <c r="L374" s="2"/>
      <c r="M374" s="2"/>
      <c r="N374" s="2"/>
      <c r="O374" s="2"/>
      <c r="P374" s="2"/>
      <c r="Q374" s="2"/>
      <c r="R374" s="2"/>
      <c r="S374" s="2"/>
      <c r="T374" s="2"/>
      <c r="U374" s="2"/>
      <c r="V374" s="2"/>
      <c r="W374" s="2"/>
      <c r="X374" s="2"/>
      <c r="Y374" s="2"/>
      <c r="Z374" s="2"/>
    </row>
    <row r="375" customFormat="false" ht="13.5" hidden="false" customHeight="true" outlineLevel="0" collapsed="false">
      <c r="A375" s="2"/>
      <c r="B375" s="2"/>
      <c r="C375" s="158"/>
      <c r="D375" s="2"/>
      <c r="E375" s="158"/>
      <c r="F375" s="2"/>
      <c r="G375" s="2"/>
      <c r="H375" s="2"/>
      <c r="I375" s="2"/>
      <c r="J375" s="2"/>
      <c r="K375" s="2"/>
      <c r="L375" s="2"/>
      <c r="M375" s="2"/>
      <c r="N375" s="2"/>
      <c r="O375" s="2"/>
      <c r="P375" s="2"/>
      <c r="Q375" s="2"/>
      <c r="R375" s="2"/>
      <c r="S375" s="2"/>
      <c r="T375" s="2"/>
      <c r="U375" s="2"/>
      <c r="V375" s="2"/>
      <c r="W375" s="2"/>
      <c r="X375" s="2"/>
      <c r="Y375" s="2"/>
      <c r="Z375" s="2"/>
    </row>
    <row r="376" customFormat="false" ht="13.5" hidden="false" customHeight="true" outlineLevel="0" collapsed="false">
      <c r="A376" s="2"/>
      <c r="B376" s="2"/>
      <c r="C376" s="158"/>
      <c r="D376" s="2"/>
      <c r="E376" s="158"/>
      <c r="F376" s="2"/>
      <c r="G376" s="2"/>
      <c r="H376" s="2"/>
      <c r="I376" s="2"/>
      <c r="J376" s="2"/>
      <c r="K376" s="2"/>
      <c r="L376" s="2"/>
      <c r="M376" s="2"/>
      <c r="N376" s="2"/>
      <c r="O376" s="2"/>
      <c r="P376" s="2"/>
      <c r="Q376" s="2"/>
      <c r="R376" s="2"/>
      <c r="S376" s="2"/>
      <c r="T376" s="2"/>
      <c r="U376" s="2"/>
      <c r="V376" s="2"/>
      <c r="W376" s="2"/>
      <c r="X376" s="2"/>
      <c r="Y376" s="2"/>
      <c r="Z376" s="2"/>
    </row>
    <row r="377" customFormat="false" ht="13.5" hidden="false" customHeight="true" outlineLevel="0" collapsed="false">
      <c r="A377" s="2"/>
      <c r="B377" s="2"/>
      <c r="C377" s="158"/>
      <c r="D377" s="2"/>
      <c r="E377" s="158"/>
      <c r="F377" s="2"/>
      <c r="G377" s="2"/>
      <c r="H377" s="2"/>
      <c r="I377" s="2"/>
      <c r="J377" s="2"/>
      <c r="K377" s="2"/>
      <c r="L377" s="2"/>
      <c r="M377" s="2"/>
      <c r="N377" s="2"/>
      <c r="O377" s="2"/>
      <c r="P377" s="2"/>
      <c r="Q377" s="2"/>
      <c r="R377" s="2"/>
      <c r="S377" s="2"/>
      <c r="T377" s="2"/>
      <c r="U377" s="2"/>
      <c r="V377" s="2"/>
      <c r="W377" s="2"/>
      <c r="X377" s="2"/>
      <c r="Y377" s="2"/>
      <c r="Z377" s="2"/>
    </row>
    <row r="378" customFormat="false" ht="13.5" hidden="false" customHeight="true" outlineLevel="0" collapsed="false">
      <c r="A378" s="2"/>
      <c r="B378" s="2"/>
      <c r="C378" s="158"/>
      <c r="D378" s="2"/>
      <c r="E378" s="158"/>
      <c r="F378" s="2"/>
      <c r="G378" s="2"/>
      <c r="H378" s="2"/>
      <c r="I378" s="2"/>
      <c r="J378" s="2"/>
      <c r="K378" s="2"/>
      <c r="L378" s="2"/>
      <c r="M378" s="2"/>
      <c r="N378" s="2"/>
      <c r="O378" s="2"/>
      <c r="P378" s="2"/>
      <c r="Q378" s="2"/>
      <c r="R378" s="2"/>
      <c r="S378" s="2"/>
      <c r="T378" s="2"/>
      <c r="U378" s="2"/>
      <c r="V378" s="2"/>
      <c r="W378" s="2"/>
      <c r="X378" s="2"/>
      <c r="Y378" s="2"/>
      <c r="Z378" s="2"/>
    </row>
    <row r="379" customFormat="false" ht="13.5" hidden="false" customHeight="true" outlineLevel="0" collapsed="false">
      <c r="A379" s="2"/>
      <c r="B379" s="2"/>
      <c r="C379" s="158"/>
      <c r="D379" s="2"/>
      <c r="E379" s="158"/>
      <c r="F379" s="2"/>
      <c r="G379" s="2"/>
      <c r="H379" s="2"/>
      <c r="I379" s="2"/>
      <c r="J379" s="2"/>
      <c r="K379" s="2"/>
      <c r="L379" s="2"/>
      <c r="M379" s="2"/>
      <c r="N379" s="2"/>
      <c r="O379" s="2"/>
      <c r="P379" s="2"/>
      <c r="Q379" s="2"/>
      <c r="R379" s="2"/>
      <c r="S379" s="2"/>
      <c r="T379" s="2"/>
      <c r="U379" s="2"/>
      <c r="V379" s="2"/>
      <c r="W379" s="2"/>
      <c r="X379" s="2"/>
      <c r="Y379" s="2"/>
      <c r="Z379" s="2"/>
    </row>
    <row r="380" customFormat="false" ht="13.5" hidden="false" customHeight="true" outlineLevel="0" collapsed="false">
      <c r="A380" s="2"/>
      <c r="B380" s="2"/>
      <c r="C380" s="158"/>
      <c r="D380" s="2"/>
      <c r="E380" s="158"/>
      <c r="F380" s="2"/>
      <c r="G380" s="2"/>
      <c r="H380" s="2"/>
      <c r="I380" s="2"/>
      <c r="J380" s="2"/>
      <c r="K380" s="2"/>
      <c r="L380" s="2"/>
      <c r="M380" s="2"/>
      <c r="N380" s="2"/>
      <c r="O380" s="2"/>
      <c r="P380" s="2"/>
      <c r="Q380" s="2"/>
      <c r="R380" s="2"/>
      <c r="S380" s="2"/>
      <c r="T380" s="2"/>
      <c r="U380" s="2"/>
      <c r="V380" s="2"/>
      <c r="W380" s="2"/>
      <c r="X380" s="2"/>
      <c r="Y380" s="2"/>
      <c r="Z380" s="2"/>
    </row>
    <row r="381" customFormat="false" ht="13.5" hidden="false" customHeight="true" outlineLevel="0" collapsed="false">
      <c r="A381" s="2"/>
      <c r="B381" s="2"/>
      <c r="C381" s="158"/>
      <c r="D381" s="2"/>
      <c r="E381" s="158"/>
      <c r="F381" s="2"/>
      <c r="G381" s="2"/>
      <c r="H381" s="2"/>
      <c r="I381" s="2"/>
      <c r="J381" s="2"/>
      <c r="K381" s="2"/>
      <c r="L381" s="2"/>
      <c r="M381" s="2"/>
      <c r="N381" s="2"/>
      <c r="O381" s="2"/>
      <c r="P381" s="2"/>
      <c r="Q381" s="2"/>
      <c r="R381" s="2"/>
      <c r="S381" s="2"/>
      <c r="T381" s="2"/>
      <c r="U381" s="2"/>
      <c r="V381" s="2"/>
      <c r="W381" s="2"/>
      <c r="X381" s="2"/>
      <c r="Y381" s="2"/>
      <c r="Z381" s="2"/>
    </row>
    <row r="382" customFormat="false" ht="13.5" hidden="false" customHeight="true" outlineLevel="0" collapsed="false">
      <c r="A382" s="2"/>
      <c r="B382" s="2"/>
      <c r="C382" s="158"/>
      <c r="D382" s="2"/>
      <c r="E382" s="158"/>
      <c r="F382" s="2"/>
      <c r="G382" s="2"/>
      <c r="H382" s="2"/>
      <c r="I382" s="2"/>
      <c r="J382" s="2"/>
      <c r="K382" s="2"/>
      <c r="L382" s="2"/>
      <c r="M382" s="2"/>
      <c r="N382" s="2"/>
      <c r="O382" s="2"/>
      <c r="P382" s="2"/>
      <c r="Q382" s="2"/>
      <c r="R382" s="2"/>
      <c r="S382" s="2"/>
      <c r="T382" s="2"/>
      <c r="U382" s="2"/>
      <c r="V382" s="2"/>
      <c r="W382" s="2"/>
      <c r="X382" s="2"/>
      <c r="Y382" s="2"/>
      <c r="Z382" s="2"/>
    </row>
    <row r="383" customFormat="false" ht="13.5" hidden="false" customHeight="true" outlineLevel="0" collapsed="false">
      <c r="A383" s="2"/>
      <c r="B383" s="2"/>
      <c r="C383" s="158"/>
      <c r="D383" s="2"/>
      <c r="E383" s="158"/>
      <c r="F383" s="2"/>
      <c r="G383" s="2"/>
      <c r="H383" s="2"/>
      <c r="I383" s="2"/>
      <c r="J383" s="2"/>
      <c r="K383" s="2"/>
      <c r="L383" s="2"/>
      <c r="M383" s="2"/>
      <c r="N383" s="2"/>
      <c r="O383" s="2"/>
      <c r="P383" s="2"/>
      <c r="Q383" s="2"/>
      <c r="R383" s="2"/>
      <c r="S383" s="2"/>
      <c r="T383" s="2"/>
      <c r="U383" s="2"/>
      <c r="V383" s="2"/>
      <c r="W383" s="2"/>
      <c r="X383" s="2"/>
      <c r="Y383" s="2"/>
      <c r="Z383" s="2"/>
    </row>
    <row r="384" customFormat="false" ht="13.5" hidden="false" customHeight="true" outlineLevel="0" collapsed="false">
      <c r="A384" s="2"/>
      <c r="B384" s="2"/>
      <c r="C384" s="158"/>
      <c r="D384" s="2"/>
      <c r="E384" s="158"/>
      <c r="F384" s="2"/>
      <c r="G384" s="2"/>
      <c r="H384" s="2"/>
      <c r="I384" s="2"/>
      <c r="J384" s="2"/>
      <c r="K384" s="2"/>
      <c r="L384" s="2"/>
      <c r="M384" s="2"/>
      <c r="N384" s="2"/>
      <c r="O384" s="2"/>
      <c r="P384" s="2"/>
      <c r="Q384" s="2"/>
      <c r="R384" s="2"/>
      <c r="S384" s="2"/>
      <c r="T384" s="2"/>
      <c r="U384" s="2"/>
      <c r="V384" s="2"/>
      <c r="W384" s="2"/>
      <c r="X384" s="2"/>
      <c r="Y384" s="2"/>
      <c r="Z384" s="2"/>
    </row>
    <row r="385" customFormat="false" ht="13.5" hidden="false" customHeight="true" outlineLevel="0" collapsed="false">
      <c r="A385" s="2"/>
      <c r="B385" s="2"/>
      <c r="C385" s="158"/>
      <c r="D385" s="2"/>
      <c r="E385" s="158"/>
      <c r="F385" s="2"/>
      <c r="G385" s="2"/>
      <c r="H385" s="2"/>
      <c r="I385" s="2"/>
      <c r="J385" s="2"/>
      <c r="K385" s="2"/>
      <c r="L385" s="2"/>
      <c r="M385" s="2"/>
      <c r="N385" s="2"/>
      <c r="O385" s="2"/>
      <c r="P385" s="2"/>
      <c r="Q385" s="2"/>
      <c r="R385" s="2"/>
      <c r="S385" s="2"/>
      <c r="T385" s="2"/>
      <c r="U385" s="2"/>
      <c r="V385" s="2"/>
      <c r="W385" s="2"/>
      <c r="X385" s="2"/>
      <c r="Y385" s="2"/>
      <c r="Z385" s="2"/>
    </row>
    <row r="386" customFormat="false" ht="13.5" hidden="false" customHeight="true" outlineLevel="0" collapsed="false">
      <c r="A386" s="2"/>
      <c r="B386" s="2"/>
      <c r="C386" s="158"/>
      <c r="D386" s="2"/>
      <c r="E386" s="158"/>
      <c r="F386" s="2"/>
      <c r="G386" s="2"/>
      <c r="H386" s="2"/>
      <c r="I386" s="2"/>
      <c r="J386" s="2"/>
      <c r="K386" s="2"/>
      <c r="L386" s="2"/>
      <c r="M386" s="2"/>
      <c r="N386" s="2"/>
      <c r="O386" s="2"/>
      <c r="P386" s="2"/>
      <c r="Q386" s="2"/>
      <c r="R386" s="2"/>
      <c r="S386" s="2"/>
      <c r="T386" s="2"/>
      <c r="U386" s="2"/>
      <c r="V386" s="2"/>
      <c r="W386" s="2"/>
      <c r="X386" s="2"/>
      <c r="Y386" s="2"/>
      <c r="Z386" s="2"/>
    </row>
    <row r="387" customFormat="false" ht="13.5" hidden="false" customHeight="true" outlineLevel="0" collapsed="false">
      <c r="A387" s="2"/>
      <c r="B387" s="2"/>
      <c r="C387" s="158"/>
      <c r="D387" s="2"/>
      <c r="E387" s="158"/>
      <c r="F387" s="2"/>
      <c r="G387" s="2"/>
      <c r="H387" s="2"/>
      <c r="I387" s="2"/>
      <c r="J387" s="2"/>
      <c r="K387" s="2"/>
      <c r="L387" s="2"/>
      <c r="M387" s="2"/>
      <c r="N387" s="2"/>
      <c r="O387" s="2"/>
      <c r="P387" s="2"/>
      <c r="Q387" s="2"/>
      <c r="R387" s="2"/>
      <c r="S387" s="2"/>
      <c r="T387" s="2"/>
      <c r="U387" s="2"/>
      <c r="V387" s="2"/>
      <c r="W387" s="2"/>
      <c r="X387" s="2"/>
      <c r="Y387" s="2"/>
      <c r="Z387" s="2"/>
    </row>
    <row r="388" customFormat="false" ht="13.5" hidden="false" customHeight="true" outlineLevel="0" collapsed="false">
      <c r="A388" s="2"/>
      <c r="B388" s="2"/>
      <c r="C388" s="158"/>
      <c r="D388" s="2"/>
      <c r="E388" s="158"/>
      <c r="F388" s="2"/>
      <c r="G388" s="2"/>
      <c r="H388" s="2"/>
      <c r="I388" s="2"/>
      <c r="J388" s="2"/>
      <c r="K388" s="2"/>
      <c r="L388" s="2"/>
      <c r="M388" s="2"/>
      <c r="N388" s="2"/>
      <c r="O388" s="2"/>
      <c r="P388" s="2"/>
      <c r="Q388" s="2"/>
      <c r="R388" s="2"/>
      <c r="S388" s="2"/>
      <c r="T388" s="2"/>
      <c r="U388" s="2"/>
      <c r="V388" s="2"/>
      <c r="W388" s="2"/>
      <c r="X388" s="2"/>
      <c r="Y388" s="2"/>
      <c r="Z388" s="2"/>
    </row>
    <row r="389" customFormat="false" ht="13.5" hidden="false" customHeight="true" outlineLevel="0" collapsed="false">
      <c r="A389" s="2"/>
      <c r="B389" s="2"/>
      <c r="C389" s="158"/>
      <c r="D389" s="2"/>
      <c r="E389" s="158"/>
      <c r="F389" s="2"/>
      <c r="G389" s="2"/>
      <c r="H389" s="2"/>
      <c r="I389" s="2"/>
      <c r="J389" s="2"/>
      <c r="K389" s="2"/>
      <c r="L389" s="2"/>
      <c r="M389" s="2"/>
      <c r="N389" s="2"/>
      <c r="O389" s="2"/>
      <c r="P389" s="2"/>
      <c r="Q389" s="2"/>
      <c r="R389" s="2"/>
      <c r="S389" s="2"/>
      <c r="T389" s="2"/>
      <c r="U389" s="2"/>
      <c r="V389" s="2"/>
      <c r="W389" s="2"/>
      <c r="X389" s="2"/>
      <c r="Y389" s="2"/>
      <c r="Z389" s="2"/>
    </row>
    <row r="390" customFormat="false" ht="13.5" hidden="false" customHeight="true" outlineLevel="0" collapsed="false">
      <c r="A390" s="2"/>
      <c r="B390" s="2"/>
      <c r="C390" s="158"/>
      <c r="D390" s="2"/>
      <c r="E390" s="158"/>
      <c r="F390" s="2"/>
      <c r="G390" s="2"/>
      <c r="H390" s="2"/>
      <c r="I390" s="2"/>
      <c r="J390" s="2"/>
      <c r="K390" s="2"/>
      <c r="L390" s="2"/>
      <c r="M390" s="2"/>
      <c r="N390" s="2"/>
      <c r="O390" s="2"/>
      <c r="P390" s="2"/>
      <c r="Q390" s="2"/>
      <c r="R390" s="2"/>
      <c r="S390" s="2"/>
      <c r="T390" s="2"/>
      <c r="U390" s="2"/>
      <c r="V390" s="2"/>
      <c r="W390" s="2"/>
      <c r="X390" s="2"/>
      <c r="Y390" s="2"/>
      <c r="Z390" s="2"/>
    </row>
    <row r="391" customFormat="false" ht="13.5" hidden="false" customHeight="true" outlineLevel="0" collapsed="false">
      <c r="A391" s="2"/>
      <c r="B391" s="2"/>
      <c r="C391" s="158"/>
      <c r="D391" s="2"/>
      <c r="E391" s="158"/>
      <c r="F391" s="2"/>
      <c r="G391" s="2"/>
      <c r="H391" s="2"/>
      <c r="I391" s="2"/>
      <c r="J391" s="2"/>
      <c r="K391" s="2"/>
      <c r="L391" s="2"/>
      <c r="M391" s="2"/>
      <c r="N391" s="2"/>
      <c r="O391" s="2"/>
      <c r="P391" s="2"/>
      <c r="Q391" s="2"/>
      <c r="R391" s="2"/>
      <c r="S391" s="2"/>
      <c r="T391" s="2"/>
      <c r="U391" s="2"/>
      <c r="V391" s="2"/>
      <c r="W391" s="2"/>
      <c r="X391" s="2"/>
      <c r="Y391" s="2"/>
      <c r="Z391" s="2"/>
    </row>
    <row r="392" customFormat="false" ht="13.5" hidden="false" customHeight="true" outlineLevel="0" collapsed="false">
      <c r="A392" s="2"/>
      <c r="B392" s="2"/>
      <c r="C392" s="158"/>
      <c r="D392" s="2"/>
      <c r="E392" s="158"/>
      <c r="F392" s="2"/>
      <c r="G392" s="2"/>
      <c r="H392" s="2"/>
      <c r="I392" s="2"/>
      <c r="J392" s="2"/>
      <c r="K392" s="2"/>
      <c r="L392" s="2"/>
      <c r="M392" s="2"/>
      <c r="N392" s="2"/>
      <c r="O392" s="2"/>
      <c r="P392" s="2"/>
      <c r="Q392" s="2"/>
      <c r="R392" s="2"/>
      <c r="S392" s="2"/>
      <c r="T392" s="2"/>
      <c r="U392" s="2"/>
      <c r="V392" s="2"/>
      <c r="W392" s="2"/>
      <c r="X392" s="2"/>
      <c r="Y392" s="2"/>
      <c r="Z392" s="2"/>
    </row>
    <row r="393" customFormat="false" ht="13.5" hidden="false" customHeight="true" outlineLevel="0" collapsed="false">
      <c r="A393" s="2"/>
      <c r="B393" s="2"/>
      <c r="C393" s="158"/>
      <c r="D393" s="2"/>
      <c r="E393" s="158"/>
      <c r="F393" s="2"/>
      <c r="G393" s="2"/>
      <c r="H393" s="2"/>
      <c r="I393" s="2"/>
      <c r="J393" s="2"/>
      <c r="K393" s="2"/>
      <c r="L393" s="2"/>
      <c r="M393" s="2"/>
      <c r="N393" s="2"/>
      <c r="O393" s="2"/>
      <c r="P393" s="2"/>
      <c r="Q393" s="2"/>
      <c r="R393" s="2"/>
      <c r="S393" s="2"/>
      <c r="T393" s="2"/>
      <c r="U393" s="2"/>
      <c r="V393" s="2"/>
      <c r="W393" s="2"/>
      <c r="X393" s="2"/>
      <c r="Y393" s="2"/>
      <c r="Z393" s="2"/>
    </row>
    <row r="394" customFormat="false" ht="13.5" hidden="false" customHeight="true" outlineLevel="0" collapsed="false">
      <c r="A394" s="2"/>
      <c r="B394" s="2"/>
      <c r="C394" s="158"/>
      <c r="D394" s="2"/>
      <c r="E394" s="158"/>
      <c r="F394" s="2"/>
      <c r="G394" s="2"/>
      <c r="H394" s="2"/>
      <c r="I394" s="2"/>
      <c r="J394" s="2"/>
      <c r="K394" s="2"/>
      <c r="L394" s="2"/>
      <c r="M394" s="2"/>
      <c r="N394" s="2"/>
      <c r="O394" s="2"/>
      <c r="P394" s="2"/>
      <c r="Q394" s="2"/>
      <c r="R394" s="2"/>
      <c r="S394" s="2"/>
      <c r="T394" s="2"/>
      <c r="U394" s="2"/>
      <c r="V394" s="2"/>
      <c r="W394" s="2"/>
      <c r="X394" s="2"/>
      <c r="Y394" s="2"/>
      <c r="Z394" s="2"/>
    </row>
    <row r="395" customFormat="false" ht="13.5" hidden="false" customHeight="true" outlineLevel="0" collapsed="false">
      <c r="A395" s="2"/>
      <c r="B395" s="2"/>
      <c r="C395" s="158"/>
      <c r="D395" s="2"/>
      <c r="E395" s="158"/>
      <c r="F395" s="2"/>
      <c r="G395" s="2"/>
      <c r="H395" s="2"/>
      <c r="I395" s="2"/>
      <c r="J395" s="2"/>
      <c r="K395" s="2"/>
      <c r="L395" s="2"/>
      <c r="M395" s="2"/>
      <c r="N395" s="2"/>
      <c r="O395" s="2"/>
      <c r="P395" s="2"/>
      <c r="Q395" s="2"/>
      <c r="R395" s="2"/>
      <c r="S395" s="2"/>
      <c r="T395" s="2"/>
      <c r="U395" s="2"/>
      <c r="V395" s="2"/>
      <c r="W395" s="2"/>
      <c r="X395" s="2"/>
      <c r="Y395" s="2"/>
      <c r="Z395" s="2"/>
    </row>
    <row r="396" customFormat="false" ht="13.5" hidden="false" customHeight="true" outlineLevel="0" collapsed="false">
      <c r="A396" s="2"/>
      <c r="B396" s="2"/>
      <c r="C396" s="158"/>
      <c r="D396" s="2"/>
      <c r="E396" s="158"/>
      <c r="F396" s="2"/>
      <c r="G396" s="2"/>
      <c r="H396" s="2"/>
      <c r="I396" s="2"/>
      <c r="J396" s="2"/>
      <c r="K396" s="2"/>
      <c r="L396" s="2"/>
      <c r="M396" s="2"/>
      <c r="N396" s="2"/>
      <c r="O396" s="2"/>
      <c r="P396" s="2"/>
      <c r="Q396" s="2"/>
      <c r="R396" s="2"/>
      <c r="S396" s="2"/>
      <c r="T396" s="2"/>
      <c r="U396" s="2"/>
      <c r="V396" s="2"/>
      <c r="W396" s="2"/>
      <c r="X396" s="2"/>
      <c r="Y396" s="2"/>
      <c r="Z396" s="2"/>
    </row>
    <row r="397" customFormat="false" ht="13.5" hidden="false" customHeight="true" outlineLevel="0" collapsed="false">
      <c r="A397" s="2"/>
      <c r="B397" s="2"/>
      <c r="C397" s="158"/>
      <c r="D397" s="2"/>
      <c r="E397" s="158"/>
      <c r="F397" s="2"/>
      <c r="G397" s="2"/>
      <c r="H397" s="2"/>
      <c r="I397" s="2"/>
      <c r="J397" s="2"/>
      <c r="K397" s="2"/>
      <c r="L397" s="2"/>
      <c r="M397" s="2"/>
      <c r="N397" s="2"/>
      <c r="O397" s="2"/>
      <c r="P397" s="2"/>
      <c r="Q397" s="2"/>
      <c r="R397" s="2"/>
      <c r="S397" s="2"/>
      <c r="T397" s="2"/>
      <c r="U397" s="2"/>
      <c r="V397" s="2"/>
      <c r="W397" s="2"/>
      <c r="X397" s="2"/>
      <c r="Y397" s="2"/>
      <c r="Z397" s="2"/>
    </row>
    <row r="398" customFormat="false" ht="13.5" hidden="false" customHeight="true" outlineLevel="0" collapsed="false">
      <c r="A398" s="2"/>
      <c r="B398" s="2"/>
      <c r="C398" s="158"/>
      <c r="D398" s="2"/>
      <c r="E398" s="158"/>
      <c r="F398" s="2"/>
      <c r="G398" s="2"/>
      <c r="H398" s="2"/>
      <c r="I398" s="2"/>
      <c r="J398" s="2"/>
      <c r="K398" s="2"/>
      <c r="L398" s="2"/>
      <c r="M398" s="2"/>
      <c r="N398" s="2"/>
      <c r="O398" s="2"/>
      <c r="P398" s="2"/>
      <c r="Q398" s="2"/>
      <c r="R398" s="2"/>
      <c r="S398" s="2"/>
      <c r="T398" s="2"/>
      <c r="U398" s="2"/>
      <c r="V398" s="2"/>
      <c r="W398" s="2"/>
      <c r="X398" s="2"/>
      <c r="Y398" s="2"/>
      <c r="Z398" s="2"/>
    </row>
    <row r="399" customFormat="false" ht="13.5" hidden="false" customHeight="true" outlineLevel="0" collapsed="false">
      <c r="A399" s="2"/>
      <c r="B399" s="2"/>
      <c r="C399" s="158"/>
      <c r="D399" s="2"/>
      <c r="E399" s="158"/>
      <c r="F399" s="2"/>
      <c r="G399" s="2"/>
      <c r="H399" s="2"/>
      <c r="I399" s="2"/>
      <c r="J399" s="2"/>
      <c r="K399" s="2"/>
      <c r="L399" s="2"/>
      <c r="M399" s="2"/>
      <c r="N399" s="2"/>
      <c r="O399" s="2"/>
      <c r="P399" s="2"/>
      <c r="Q399" s="2"/>
      <c r="R399" s="2"/>
      <c r="S399" s="2"/>
      <c r="T399" s="2"/>
      <c r="U399" s="2"/>
      <c r="V399" s="2"/>
      <c r="W399" s="2"/>
      <c r="X399" s="2"/>
      <c r="Y399" s="2"/>
      <c r="Z399" s="2"/>
    </row>
    <row r="400" customFormat="false" ht="13.5" hidden="false" customHeight="true" outlineLevel="0" collapsed="false">
      <c r="A400" s="2"/>
      <c r="B400" s="2"/>
      <c r="C400" s="158"/>
      <c r="D400" s="2"/>
      <c r="E400" s="158"/>
      <c r="F400" s="2"/>
      <c r="G400" s="2"/>
      <c r="H400" s="2"/>
      <c r="I400" s="2"/>
      <c r="J400" s="2"/>
      <c r="K400" s="2"/>
      <c r="L400" s="2"/>
      <c r="M400" s="2"/>
      <c r="N400" s="2"/>
      <c r="O400" s="2"/>
      <c r="P400" s="2"/>
      <c r="Q400" s="2"/>
      <c r="R400" s="2"/>
      <c r="S400" s="2"/>
      <c r="T400" s="2"/>
      <c r="U400" s="2"/>
      <c r="V400" s="2"/>
      <c r="W400" s="2"/>
      <c r="X400" s="2"/>
      <c r="Y400" s="2"/>
      <c r="Z400" s="2"/>
    </row>
    <row r="401" customFormat="false" ht="13.5" hidden="false" customHeight="true" outlineLevel="0" collapsed="false">
      <c r="A401" s="2"/>
      <c r="B401" s="2"/>
      <c r="C401" s="158"/>
      <c r="D401" s="2"/>
      <c r="E401" s="158"/>
      <c r="F401" s="2"/>
      <c r="G401" s="2"/>
      <c r="H401" s="2"/>
      <c r="I401" s="2"/>
      <c r="J401" s="2"/>
      <c r="K401" s="2"/>
      <c r="L401" s="2"/>
      <c r="M401" s="2"/>
      <c r="N401" s="2"/>
      <c r="O401" s="2"/>
      <c r="P401" s="2"/>
      <c r="Q401" s="2"/>
      <c r="R401" s="2"/>
      <c r="S401" s="2"/>
      <c r="T401" s="2"/>
      <c r="U401" s="2"/>
      <c r="V401" s="2"/>
      <c r="W401" s="2"/>
      <c r="X401" s="2"/>
      <c r="Y401" s="2"/>
      <c r="Z401" s="2"/>
    </row>
    <row r="402" customFormat="false" ht="13.5" hidden="false" customHeight="true" outlineLevel="0" collapsed="false">
      <c r="A402" s="2"/>
      <c r="B402" s="2"/>
      <c r="C402" s="158"/>
      <c r="D402" s="2"/>
      <c r="E402" s="158"/>
      <c r="F402" s="2"/>
      <c r="G402" s="2"/>
      <c r="H402" s="2"/>
      <c r="I402" s="2"/>
      <c r="J402" s="2"/>
      <c r="K402" s="2"/>
      <c r="L402" s="2"/>
      <c r="M402" s="2"/>
      <c r="N402" s="2"/>
      <c r="O402" s="2"/>
      <c r="P402" s="2"/>
      <c r="Q402" s="2"/>
      <c r="R402" s="2"/>
      <c r="S402" s="2"/>
      <c r="T402" s="2"/>
      <c r="U402" s="2"/>
      <c r="V402" s="2"/>
      <c r="W402" s="2"/>
      <c r="X402" s="2"/>
      <c r="Y402" s="2"/>
      <c r="Z402" s="2"/>
    </row>
    <row r="403" customFormat="false" ht="13.5" hidden="false" customHeight="true" outlineLevel="0" collapsed="false">
      <c r="A403" s="2"/>
      <c r="B403" s="2"/>
      <c r="C403" s="158"/>
      <c r="D403" s="2"/>
      <c r="E403" s="158"/>
      <c r="F403" s="2"/>
      <c r="G403" s="2"/>
      <c r="H403" s="2"/>
      <c r="I403" s="2"/>
      <c r="J403" s="2"/>
      <c r="K403" s="2"/>
      <c r="L403" s="2"/>
      <c r="M403" s="2"/>
      <c r="N403" s="2"/>
      <c r="O403" s="2"/>
      <c r="P403" s="2"/>
      <c r="Q403" s="2"/>
      <c r="R403" s="2"/>
      <c r="S403" s="2"/>
      <c r="T403" s="2"/>
      <c r="U403" s="2"/>
      <c r="V403" s="2"/>
      <c r="W403" s="2"/>
      <c r="X403" s="2"/>
      <c r="Y403" s="2"/>
      <c r="Z403" s="2"/>
    </row>
    <row r="404" customFormat="false" ht="13.5" hidden="false" customHeight="true" outlineLevel="0" collapsed="false">
      <c r="A404" s="2"/>
      <c r="B404" s="2"/>
      <c r="C404" s="158"/>
      <c r="D404" s="2"/>
      <c r="E404" s="158"/>
      <c r="F404" s="2"/>
      <c r="G404" s="2"/>
      <c r="H404" s="2"/>
      <c r="I404" s="2"/>
      <c r="J404" s="2"/>
      <c r="K404" s="2"/>
      <c r="L404" s="2"/>
      <c r="M404" s="2"/>
      <c r="N404" s="2"/>
      <c r="O404" s="2"/>
      <c r="P404" s="2"/>
      <c r="Q404" s="2"/>
      <c r="R404" s="2"/>
      <c r="S404" s="2"/>
      <c r="T404" s="2"/>
      <c r="U404" s="2"/>
      <c r="V404" s="2"/>
      <c r="W404" s="2"/>
      <c r="X404" s="2"/>
      <c r="Y404" s="2"/>
      <c r="Z404" s="2"/>
    </row>
    <row r="405" customFormat="false" ht="13.5" hidden="false" customHeight="true" outlineLevel="0" collapsed="false">
      <c r="A405" s="2"/>
      <c r="B405" s="2"/>
      <c r="C405" s="158"/>
      <c r="D405" s="2"/>
      <c r="E405" s="158"/>
      <c r="F405" s="2"/>
      <c r="G405" s="2"/>
      <c r="H405" s="2"/>
      <c r="I405" s="2"/>
      <c r="J405" s="2"/>
      <c r="K405" s="2"/>
      <c r="L405" s="2"/>
      <c r="M405" s="2"/>
      <c r="N405" s="2"/>
      <c r="O405" s="2"/>
      <c r="P405" s="2"/>
      <c r="Q405" s="2"/>
      <c r="R405" s="2"/>
      <c r="S405" s="2"/>
      <c r="T405" s="2"/>
      <c r="U405" s="2"/>
      <c r="V405" s="2"/>
      <c r="W405" s="2"/>
      <c r="X405" s="2"/>
      <c r="Y405" s="2"/>
      <c r="Z405" s="2"/>
    </row>
    <row r="406" customFormat="false" ht="13.5" hidden="false" customHeight="true" outlineLevel="0" collapsed="false">
      <c r="A406" s="2"/>
      <c r="B406" s="2"/>
      <c r="C406" s="158"/>
      <c r="D406" s="2"/>
      <c r="E406" s="158"/>
      <c r="F406" s="2"/>
      <c r="G406" s="2"/>
      <c r="H406" s="2"/>
      <c r="I406" s="2"/>
      <c r="J406" s="2"/>
      <c r="K406" s="2"/>
      <c r="L406" s="2"/>
      <c r="M406" s="2"/>
      <c r="N406" s="2"/>
      <c r="O406" s="2"/>
      <c r="P406" s="2"/>
      <c r="Q406" s="2"/>
      <c r="R406" s="2"/>
      <c r="S406" s="2"/>
      <c r="T406" s="2"/>
      <c r="U406" s="2"/>
      <c r="V406" s="2"/>
      <c r="W406" s="2"/>
      <c r="X406" s="2"/>
      <c r="Y406" s="2"/>
      <c r="Z406" s="2"/>
    </row>
    <row r="407" customFormat="false" ht="13.5" hidden="false" customHeight="true" outlineLevel="0" collapsed="false">
      <c r="A407" s="2"/>
      <c r="B407" s="2"/>
      <c r="C407" s="158"/>
      <c r="D407" s="2"/>
      <c r="E407" s="158"/>
      <c r="F407" s="2"/>
      <c r="G407" s="2"/>
      <c r="H407" s="2"/>
      <c r="I407" s="2"/>
      <c r="J407" s="2"/>
      <c r="K407" s="2"/>
      <c r="L407" s="2"/>
      <c r="M407" s="2"/>
      <c r="N407" s="2"/>
      <c r="O407" s="2"/>
      <c r="P407" s="2"/>
      <c r="Q407" s="2"/>
      <c r="R407" s="2"/>
      <c r="S407" s="2"/>
      <c r="T407" s="2"/>
      <c r="U407" s="2"/>
      <c r="V407" s="2"/>
      <c r="W407" s="2"/>
      <c r="X407" s="2"/>
      <c r="Y407" s="2"/>
      <c r="Z407" s="2"/>
    </row>
    <row r="408" customFormat="false" ht="13.5" hidden="false" customHeight="true" outlineLevel="0" collapsed="false">
      <c r="A408" s="2"/>
      <c r="B408" s="2"/>
      <c r="C408" s="158"/>
      <c r="D408" s="2"/>
      <c r="E408" s="158"/>
      <c r="F408" s="2"/>
      <c r="G408" s="2"/>
      <c r="H408" s="2"/>
      <c r="I408" s="2"/>
      <c r="J408" s="2"/>
      <c r="K408" s="2"/>
      <c r="L408" s="2"/>
      <c r="M408" s="2"/>
      <c r="N408" s="2"/>
      <c r="O408" s="2"/>
      <c r="P408" s="2"/>
      <c r="Q408" s="2"/>
      <c r="R408" s="2"/>
      <c r="S408" s="2"/>
      <c r="T408" s="2"/>
      <c r="U408" s="2"/>
      <c r="V408" s="2"/>
      <c r="W408" s="2"/>
      <c r="X408" s="2"/>
      <c r="Y408" s="2"/>
      <c r="Z408" s="2"/>
    </row>
    <row r="409" customFormat="false" ht="13.5" hidden="false" customHeight="true" outlineLevel="0" collapsed="false">
      <c r="A409" s="2"/>
      <c r="B409" s="2"/>
      <c r="C409" s="158"/>
      <c r="D409" s="2"/>
      <c r="E409" s="158"/>
      <c r="F409" s="2"/>
      <c r="G409" s="2"/>
      <c r="H409" s="2"/>
      <c r="I409" s="2"/>
      <c r="J409" s="2"/>
      <c r="K409" s="2"/>
      <c r="L409" s="2"/>
      <c r="M409" s="2"/>
      <c r="N409" s="2"/>
      <c r="O409" s="2"/>
      <c r="P409" s="2"/>
      <c r="Q409" s="2"/>
      <c r="R409" s="2"/>
      <c r="S409" s="2"/>
      <c r="T409" s="2"/>
      <c r="U409" s="2"/>
      <c r="V409" s="2"/>
      <c r="W409" s="2"/>
      <c r="X409" s="2"/>
      <c r="Y409" s="2"/>
      <c r="Z409" s="2"/>
    </row>
    <row r="410" customFormat="false" ht="13.5" hidden="false" customHeight="true" outlineLevel="0" collapsed="false">
      <c r="A410" s="2"/>
      <c r="B410" s="2"/>
      <c r="C410" s="158"/>
      <c r="D410" s="2"/>
      <c r="E410" s="158"/>
      <c r="F410" s="2"/>
      <c r="G410" s="2"/>
      <c r="H410" s="2"/>
      <c r="I410" s="2"/>
      <c r="J410" s="2"/>
      <c r="K410" s="2"/>
      <c r="L410" s="2"/>
      <c r="M410" s="2"/>
      <c r="N410" s="2"/>
      <c r="O410" s="2"/>
      <c r="P410" s="2"/>
      <c r="Q410" s="2"/>
      <c r="R410" s="2"/>
      <c r="S410" s="2"/>
      <c r="T410" s="2"/>
      <c r="U410" s="2"/>
      <c r="V410" s="2"/>
      <c r="W410" s="2"/>
      <c r="X410" s="2"/>
      <c r="Y410" s="2"/>
      <c r="Z410" s="2"/>
    </row>
    <row r="411" customFormat="false" ht="13.5" hidden="false" customHeight="true" outlineLevel="0" collapsed="false">
      <c r="A411" s="2"/>
      <c r="B411" s="2"/>
      <c r="C411" s="158"/>
      <c r="D411" s="2"/>
      <c r="E411" s="158"/>
      <c r="F411" s="2"/>
      <c r="G411" s="2"/>
      <c r="H411" s="2"/>
      <c r="I411" s="2"/>
      <c r="J411" s="2"/>
      <c r="K411" s="2"/>
      <c r="L411" s="2"/>
      <c r="M411" s="2"/>
      <c r="N411" s="2"/>
      <c r="O411" s="2"/>
      <c r="P411" s="2"/>
      <c r="Q411" s="2"/>
      <c r="R411" s="2"/>
      <c r="S411" s="2"/>
      <c r="T411" s="2"/>
      <c r="U411" s="2"/>
      <c r="V411" s="2"/>
      <c r="W411" s="2"/>
      <c r="X411" s="2"/>
      <c r="Y411" s="2"/>
      <c r="Z411" s="2"/>
    </row>
    <row r="412" customFormat="false" ht="13.5" hidden="false" customHeight="true" outlineLevel="0" collapsed="false">
      <c r="A412" s="2"/>
      <c r="B412" s="2"/>
      <c r="C412" s="158"/>
      <c r="D412" s="2"/>
      <c r="E412" s="158"/>
      <c r="F412" s="2"/>
      <c r="G412" s="2"/>
      <c r="H412" s="2"/>
      <c r="I412" s="2"/>
      <c r="J412" s="2"/>
      <c r="K412" s="2"/>
      <c r="L412" s="2"/>
      <c r="M412" s="2"/>
      <c r="N412" s="2"/>
      <c r="O412" s="2"/>
      <c r="P412" s="2"/>
      <c r="Q412" s="2"/>
      <c r="R412" s="2"/>
      <c r="S412" s="2"/>
      <c r="T412" s="2"/>
      <c r="U412" s="2"/>
      <c r="V412" s="2"/>
      <c r="W412" s="2"/>
      <c r="X412" s="2"/>
      <c r="Y412" s="2"/>
      <c r="Z412" s="2"/>
    </row>
    <row r="413" customFormat="false" ht="13.5" hidden="false" customHeight="true" outlineLevel="0" collapsed="false">
      <c r="A413" s="2"/>
      <c r="B413" s="2"/>
      <c r="C413" s="158"/>
      <c r="D413" s="2"/>
      <c r="E413" s="158"/>
      <c r="F413" s="2"/>
      <c r="G413" s="2"/>
      <c r="H413" s="2"/>
      <c r="I413" s="2"/>
      <c r="J413" s="2"/>
      <c r="K413" s="2"/>
      <c r="L413" s="2"/>
      <c r="M413" s="2"/>
      <c r="N413" s="2"/>
      <c r="O413" s="2"/>
      <c r="P413" s="2"/>
      <c r="Q413" s="2"/>
      <c r="R413" s="2"/>
      <c r="S413" s="2"/>
      <c r="T413" s="2"/>
      <c r="U413" s="2"/>
      <c r="V413" s="2"/>
      <c r="W413" s="2"/>
      <c r="X413" s="2"/>
      <c r="Y413" s="2"/>
      <c r="Z413" s="2"/>
    </row>
    <row r="414" customFormat="false" ht="13.5" hidden="false" customHeight="true" outlineLevel="0" collapsed="false">
      <c r="A414" s="2"/>
      <c r="B414" s="2"/>
      <c r="C414" s="158"/>
      <c r="D414" s="2"/>
      <c r="E414" s="158"/>
      <c r="F414" s="2"/>
      <c r="G414" s="2"/>
      <c r="H414" s="2"/>
      <c r="I414" s="2"/>
      <c r="J414" s="2"/>
      <c r="K414" s="2"/>
      <c r="L414" s="2"/>
      <c r="M414" s="2"/>
      <c r="N414" s="2"/>
      <c r="O414" s="2"/>
      <c r="P414" s="2"/>
      <c r="Q414" s="2"/>
      <c r="R414" s="2"/>
      <c r="S414" s="2"/>
      <c r="T414" s="2"/>
      <c r="U414" s="2"/>
      <c r="V414" s="2"/>
      <c r="W414" s="2"/>
      <c r="X414" s="2"/>
      <c r="Y414" s="2"/>
      <c r="Z414" s="2"/>
    </row>
    <row r="415" customFormat="false" ht="13.5" hidden="false" customHeight="true" outlineLevel="0" collapsed="false">
      <c r="A415" s="2"/>
      <c r="B415" s="2"/>
      <c r="C415" s="158"/>
      <c r="D415" s="2"/>
      <c r="E415" s="158"/>
      <c r="F415" s="2"/>
      <c r="G415" s="2"/>
      <c r="H415" s="2"/>
      <c r="I415" s="2"/>
      <c r="J415" s="2"/>
      <c r="K415" s="2"/>
      <c r="L415" s="2"/>
      <c r="M415" s="2"/>
      <c r="N415" s="2"/>
      <c r="O415" s="2"/>
      <c r="P415" s="2"/>
      <c r="Q415" s="2"/>
      <c r="R415" s="2"/>
      <c r="S415" s="2"/>
      <c r="T415" s="2"/>
      <c r="U415" s="2"/>
      <c r="V415" s="2"/>
      <c r="W415" s="2"/>
      <c r="X415" s="2"/>
      <c r="Y415" s="2"/>
      <c r="Z415" s="2"/>
    </row>
    <row r="416" customFormat="false" ht="13.5" hidden="false" customHeight="true" outlineLevel="0" collapsed="false">
      <c r="A416" s="2"/>
      <c r="B416" s="2"/>
      <c r="C416" s="158"/>
      <c r="D416" s="2"/>
      <c r="E416" s="158"/>
      <c r="F416" s="2"/>
      <c r="G416" s="2"/>
      <c r="H416" s="2"/>
      <c r="I416" s="2"/>
      <c r="J416" s="2"/>
      <c r="K416" s="2"/>
      <c r="L416" s="2"/>
      <c r="M416" s="2"/>
      <c r="N416" s="2"/>
      <c r="O416" s="2"/>
      <c r="P416" s="2"/>
      <c r="Q416" s="2"/>
      <c r="R416" s="2"/>
      <c r="S416" s="2"/>
      <c r="T416" s="2"/>
      <c r="U416" s="2"/>
      <c r="V416" s="2"/>
      <c r="W416" s="2"/>
      <c r="X416" s="2"/>
      <c r="Y416" s="2"/>
      <c r="Z416" s="2"/>
    </row>
    <row r="417" customFormat="false" ht="13.5" hidden="false" customHeight="true" outlineLevel="0" collapsed="false">
      <c r="A417" s="2"/>
      <c r="B417" s="2"/>
      <c r="C417" s="158"/>
      <c r="D417" s="2"/>
      <c r="E417" s="158"/>
      <c r="F417" s="2"/>
      <c r="G417" s="2"/>
      <c r="H417" s="2"/>
      <c r="I417" s="2"/>
      <c r="J417" s="2"/>
      <c r="K417" s="2"/>
      <c r="L417" s="2"/>
      <c r="M417" s="2"/>
      <c r="N417" s="2"/>
      <c r="O417" s="2"/>
      <c r="P417" s="2"/>
      <c r="Q417" s="2"/>
      <c r="R417" s="2"/>
      <c r="S417" s="2"/>
      <c r="T417" s="2"/>
      <c r="U417" s="2"/>
      <c r="V417" s="2"/>
      <c r="W417" s="2"/>
      <c r="X417" s="2"/>
      <c r="Y417" s="2"/>
      <c r="Z417" s="2"/>
    </row>
    <row r="418" customFormat="false" ht="13.5" hidden="false" customHeight="true" outlineLevel="0" collapsed="false">
      <c r="A418" s="2"/>
      <c r="B418" s="2"/>
      <c r="C418" s="158"/>
      <c r="D418" s="2"/>
      <c r="E418" s="158"/>
      <c r="F418" s="2"/>
      <c r="G418" s="2"/>
      <c r="H418" s="2"/>
      <c r="I418" s="2"/>
      <c r="J418" s="2"/>
      <c r="K418" s="2"/>
      <c r="L418" s="2"/>
      <c r="M418" s="2"/>
      <c r="N418" s="2"/>
      <c r="O418" s="2"/>
      <c r="P418" s="2"/>
      <c r="Q418" s="2"/>
      <c r="R418" s="2"/>
      <c r="S418" s="2"/>
      <c r="T418" s="2"/>
      <c r="U418" s="2"/>
      <c r="V418" s="2"/>
      <c r="W418" s="2"/>
      <c r="X418" s="2"/>
      <c r="Y418" s="2"/>
      <c r="Z418" s="2"/>
    </row>
    <row r="419" customFormat="false" ht="13.5" hidden="false" customHeight="true" outlineLevel="0" collapsed="false">
      <c r="A419" s="2"/>
      <c r="B419" s="2"/>
      <c r="C419" s="158"/>
      <c r="D419" s="2"/>
      <c r="E419" s="158"/>
      <c r="F419" s="2"/>
      <c r="G419" s="2"/>
      <c r="H419" s="2"/>
      <c r="I419" s="2"/>
      <c r="J419" s="2"/>
      <c r="K419" s="2"/>
      <c r="L419" s="2"/>
      <c r="M419" s="2"/>
      <c r="N419" s="2"/>
      <c r="O419" s="2"/>
      <c r="P419" s="2"/>
      <c r="Q419" s="2"/>
      <c r="R419" s="2"/>
      <c r="S419" s="2"/>
      <c r="T419" s="2"/>
      <c r="U419" s="2"/>
      <c r="V419" s="2"/>
      <c r="W419" s="2"/>
      <c r="X419" s="2"/>
      <c r="Y419" s="2"/>
      <c r="Z419" s="2"/>
    </row>
    <row r="420" customFormat="false" ht="13.5" hidden="false" customHeight="true" outlineLevel="0" collapsed="false">
      <c r="A420" s="2"/>
      <c r="B420" s="2"/>
      <c r="C420" s="158"/>
      <c r="D420" s="2"/>
      <c r="E420" s="158"/>
      <c r="F420" s="2"/>
      <c r="G420" s="2"/>
      <c r="H420" s="2"/>
      <c r="I420" s="2"/>
      <c r="J420" s="2"/>
      <c r="K420" s="2"/>
      <c r="L420" s="2"/>
      <c r="M420" s="2"/>
      <c r="N420" s="2"/>
      <c r="O420" s="2"/>
      <c r="P420" s="2"/>
      <c r="Q420" s="2"/>
      <c r="R420" s="2"/>
      <c r="S420" s="2"/>
      <c r="T420" s="2"/>
      <c r="U420" s="2"/>
      <c r="V420" s="2"/>
      <c r="W420" s="2"/>
      <c r="X420" s="2"/>
      <c r="Y420" s="2"/>
      <c r="Z420" s="2"/>
    </row>
    <row r="421" customFormat="false" ht="13.5" hidden="false" customHeight="true" outlineLevel="0" collapsed="false">
      <c r="A421" s="2"/>
      <c r="B421" s="2"/>
      <c r="C421" s="158"/>
      <c r="D421" s="2"/>
      <c r="E421" s="158"/>
      <c r="F421" s="2"/>
      <c r="G421" s="2"/>
      <c r="H421" s="2"/>
      <c r="I421" s="2"/>
      <c r="J421" s="2"/>
      <c r="K421" s="2"/>
      <c r="L421" s="2"/>
      <c r="M421" s="2"/>
      <c r="N421" s="2"/>
      <c r="O421" s="2"/>
      <c r="P421" s="2"/>
      <c r="Q421" s="2"/>
      <c r="R421" s="2"/>
      <c r="S421" s="2"/>
      <c r="T421" s="2"/>
      <c r="U421" s="2"/>
      <c r="V421" s="2"/>
      <c r="W421" s="2"/>
      <c r="X421" s="2"/>
      <c r="Y421" s="2"/>
      <c r="Z421" s="2"/>
    </row>
    <row r="422" customFormat="false" ht="13.5" hidden="false" customHeight="true" outlineLevel="0" collapsed="false">
      <c r="A422" s="2"/>
      <c r="B422" s="2"/>
      <c r="C422" s="158"/>
      <c r="D422" s="2"/>
      <c r="E422" s="158"/>
      <c r="F422" s="2"/>
      <c r="G422" s="2"/>
      <c r="H422" s="2"/>
      <c r="I422" s="2"/>
      <c r="J422" s="2"/>
      <c r="K422" s="2"/>
      <c r="L422" s="2"/>
      <c r="M422" s="2"/>
      <c r="N422" s="2"/>
      <c r="O422" s="2"/>
      <c r="P422" s="2"/>
      <c r="Q422" s="2"/>
      <c r="R422" s="2"/>
      <c r="S422" s="2"/>
      <c r="T422" s="2"/>
      <c r="U422" s="2"/>
      <c r="V422" s="2"/>
      <c r="W422" s="2"/>
      <c r="X422" s="2"/>
      <c r="Y422" s="2"/>
      <c r="Z422" s="2"/>
    </row>
    <row r="423" customFormat="false" ht="13.5" hidden="false" customHeight="true" outlineLevel="0" collapsed="false">
      <c r="A423" s="2"/>
      <c r="B423" s="2"/>
      <c r="C423" s="158"/>
      <c r="D423" s="2"/>
      <c r="E423" s="158"/>
      <c r="F423" s="2"/>
      <c r="G423" s="2"/>
      <c r="H423" s="2"/>
      <c r="I423" s="2"/>
      <c r="J423" s="2"/>
      <c r="K423" s="2"/>
      <c r="L423" s="2"/>
      <c r="M423" s="2"/>
      <c r="N423" s="2"/>
      <c r="O423" s="2"/>
      <c r="P423" s="2"/>
      <c r="Q423" s="2"/>
      <c r="R423" s="2"/>
      <c r="S423" s="2"/>
      <c r="T423" s="2"/>
      <c r="U423" s="2"/>
      <c r="V423" s="2"/>
      <c r="W423" s="2"/>
      <c r="X423" s="2"/>
      <c r="Y423" s="2"/>
      <c r="Z423" s="2"/>
    </row>
    <row r="424" customFormat="false" ht="13.5" hidden="false" customHeight="true" outlineLevel="0" collapsed="false">
      <c r="A424" s="2"/>
      <c r="B424" s="2"/>
      <c r="C424" s="158"/>
      <c r="D424" s="2"/>
      <c r="E424" s="158"/>
      <c r="F424" s="2"/>
      <c r="G424" s="2"/>
      <c r="H424" s="2"/>
      <c r="I424" s="2"/>
      <c r="J424" s="2"/>
      <c r="K424" s="2"/>
      <c r="L424" s="2"/>
      <c r="M424" s="2"/>
      <c r="N424" s="2"/>
      <c r="O424" s="2"/>
      <c r="P424" s="2"/>
      <c r="Q424" s="2"/>
      <c r="R424" s="2"/>
      <c r="S424" s="2"/>
      <c r="T424" s="2"/>
      <c r="U424" s="2"/>
      <c r="V424" s="2"/>
      <c r="W424" s="2"/>
      <c r="X424" s="2"/>
      <c r="Y424" s="2"/>
      <c r="Z424" s="2"/>
    </row>
    <row r="425" customFormat="false" ht="13.5" hidden="false" customHeight="true" outlineLevel="0" collapsed="false">
      <c r="A425" s="2"/>
      <c r="B425" s="2"/>
      <c r="C425" s="158"/>
      <c r="D425" s="2"/>
      <c r="E425" s="158"/>
      <c r="F425" s="2"/>
      <c r="G425" s="2"/>
      <c r="H425" s="2"/>
      <c r="I425" s="2"/>
      <c r="J425" s="2"/>
      <c r="K425" s="2"/>
      <c r="L425" s="2"/>
      <c r="M425" s="2"/>
      <c r="N425" s="2"/>
      <c r="O425" s="2"/>
      <c r="P425" s="2"/>
      <c r="Q425" s="2"/>
      <c r="R425" s="2"/>
      <c r="S425" s="2"/>
      <c r="T425" s="2"/>
      <c r="U425" s="2"/>
      <c r="V425" s="2"/>
      <c r="W425" s="2"/>
      <c r="X425" s="2"/>
      <c r="Y425" s="2"/>
      <c r="Z425" s="2"/>
    </row>
    <row r="426" customFormat="false" ht="13.5" hidden="false" customHeight="true" outlineLevel="0" collapsed="false">
      <c r="A426" s="2"/>
      <c r="B426" s="2"/>
      <c r="C426" s="158"/>
      <c r="D426" s="2"/>
      <c r="E426" s="158"/>
      <c r="F426" s="2"/>
      <c r="G426" s="2"/>
      <c r="H426" s="2"/>
      <c r="I426" s="2"/>
      <c r="J426" s="2"/>
      <c r="K426" s="2"/>
      <c r="L426" s="2"/>
      <c r="M426" s="2"/>
      <c r="N426" s="2"/>
      <c r="O426" s="2"/>
      <c r="P426" s="2"/>
      <c r="Q426" s="2"/>
      <c r="R426" s="2"/>
      <c r="S426" s="2"/>
      <c r="T426" s="2"/>
      <c r="U426" s="2"/>
      <c r="V426" s="2"/>
      <c r="W426" s="2"/>
      <c r="X426" s="2"/>
      <c r="Y426" s="2"/>
      <c r="Z426" s="2"/>
    </row>
    <row r="427" customFormat="false" ht="13.5" hidden="false" customHeight="true" outlineLevel="0" collapsed="false">
      <c r="A427" s="2"/>
      <c r="B427" s="2"/>
      <c r="C427" s="158"/>
      <c r="D427" s="2"/>
      <c r="E427" s="158"/>
      <c r="F427" s="2"/>
      <c r="G427" s="2"/>
      <c r="H427" s="2"/>
      <c r="I427" s="2"/>
      <c r="J427" s="2"/>
      <c r="K427" s="2"/>
      <c r="L427" s="2"/>
      <c r="M427" s="2"/>
      <c r="N427" s="2"/>
      <c r="O427" s="2"/>
      <c r="P427" s="2"/>
      <c r="Q427" s="2"/>
      <c r="R427" s="2"/>
      <c r="S427" s="2"/>
      <c r="T427" s="2"/>
      <c r="U427" s="2"/>
      <c r="V427" s="2"/>
      <c r="W427" s="2"/>
      <c r="X427" s="2"/>
      <c r="Y427" s="2"/>
      <c r="Z427" s="2"/>
    </row>
    <row r="428" customFormat="false" ht="13.5" hidden="false" customHeight="true" outlineLevel="0" collapsed="false">
      <c r="A428" s="2"/>
      <c r="B428" s="2"/>
      <c r="C428" s="158"/>
      <c r="D428" s="2"/>
      <c r="E428" s="158"/>
      <c r="F428" s="2"/>
      <c r="G428" s="2"/>
      <c r="H428" s="2"/>
      <c r="I428" s="2"/>
      <c r="J428" s="2"/>
      <c r="K428" s="2"/>
      <c r="L428" s="2"/>
      <c r="M428" s="2"/>
      <c r="N428" s="2"/>
      <c r="O428" s="2"/>
      <c r="P428" s="2"/>
      <c r="Q428" s="2"/>
      <c r="R428" s="2"/>
      <c r="S428" s="2"/>
      <c r="T428" s="2"/>
      <c r="U428" s="2"/>
      <c r="V428" s="2"/>
      <c r="W428" s="2"/>
      <c r="X428" s="2"/>
      <c r="Y428" s="2"/>
      <c r="Z428" s="2"/>
    </row>
    <row r="429" customFormat="false" ht="13.5" hidden="false" customHeight="true" outlineLevel="0" collapsed="false">
      <c r="A429" s="2"/>
      <c r="B429" s="2"/>
      <c r="C429" s="158"/>
      <c r="D429" s="2"/>
      <c r="E429" s="158"/>
      <c r="F429" s="2"/>
      <c r="G429" s="2"/>
      <c r="H429" s="2"/>
      <c r="I429" s="2"/>
      <c r="J429" s="2"/>
      <c r="K429" s="2"/>
      <c r="L429" s="2"/>
      <c r="M429" s="2"/>
      <c r="N429" s="2"/>
      <c r="O429" s="2"/>
      <c r="P429" s="2"/>
      <c r="Q429" s="2"/>
      <c r="R429" s="2"/>
      <c r="S429" s="2"/>
      <c r="T429" s="2"/>
      <c r="U429" s="2"/>
      <c r="V429" s="2"/>
      <c r="W429" s="2"/>
      <c r="X429" s="2"/>
      <c r="Y429" s="2"/>
      <c r="Z429" s="2"/>
    </row>
    <row r="430" customFormat="false" ht="13.5" hidden="false" customHeight="true" outlineLevel="0" collapsed="false">
      <c r="A430" s="2"/>
      <c r="B430" s="2"/>
      <c r="C430" s="158"/>
      <c r="D430" s="2"/>
      <c r="E430" s="158"/>
      <c r="F430" s="2"/>
      <c r="G430" s="2"/>
      <c r="H430" s="2"/>
      <c r="I430" s="2"/>
      <c r="J430" s="2"/>
      <c r="K430" s="2"/>
      <c r="L430" s="2"/>
      <c r="M430" s="2"/>
      <c r="N430" s="2"/>
      <c r="O430" s="2"/>
      <c r="P430" s="2"/>
      <c r="Q430" s="2"/>
      <c r="R430" s="2"/>
      <c r="S430" s="2"/>
      <c r="T430" s="2"/>
      <c r="U430" s="2"/>
      <c r="V430" s="2"/>
      <c r="W430" s="2"/>
      <c r="X430" s="2"/>
      <c r="Y430" s="2"/>
      <c r="Z430" s="2"/>
    </row>
    <row r="431" customFormat="false" ht="13.5" hidden="false" customHeight="true" outlineLevel="0" collapsed="false">
      <c r="A431" s="2"/>
      <c r="B431" s="2"/>
      <c r="C431" s="158"/>
      <c r="D431" s="2"/>
      <c r="E431" s="158"/>
      <c r="F431" s="2"/>
      <c r="G431" s="2"/>
      <c r="H431" s="2"/>
      <c r="I431" s="2"/>
      <c r="J431" s="2"/>
      <c r="K431" s="2"/>
      <c r="L431" s="2"/>
      <c r="M431" s="2"/>
      <c r="N431" s="2"/>
      <c r="O431" s="2"/>
      <c r="P431" s="2"/>
      <c r="Q431" s="2"/>
      <c r="R431" s="2"/>
      <c r="S431" s="2"/>
      <c r="T431" s="2"/>
      <c r="U431" s="2"/>
      <c r="V431" s="2"/>
      <c r="W431" s="2"/>
      <c r="X431" s="2"/>
      <c r="Y431" s="2"/>
      <c r="Z431" s="2"/>
    </row>
    <row r="432" customFormat="false" ht="13.5" hidden="false" customHeight="true" outlineLevel="0" collapsed="false">
      <c r="A432" s="2"/>
      <c r="B432" s="2"/>
      <c r="C432" s="158"/>
      <c r="D432" s="2"/>
      <c r="E432" s="158"/>
      <c r="F432" s="2"/>
      <c r="G432" s="2"/>
      <c r="H432" s="2"/>
      <c r="I432" s="2"/>
      <c r="J432" s="2"/>
      <c r="K432" s="2"/>
      <c r="L432" s="2"/>
      <c r="M432" s="2"/>
      <c r="N432" s="2"/>
      <c r="O432" s="2"/>
      <c r="P432" s="2"/>
      <c r="Q432" s="2"/>
      <c r="R432" s="2"/>
      <c r="S432" s="2"/>
      <c r="T432" s="2"/>
      <c r="U432" s="2"/>
      <c r="V432" s="2"/>
      <c r="W432" s="2"/>
      <c r="X432" s="2"/>
      <c r="Y432" s="2"/>
      <c r="Z432" s="2"/>
    </row>
    <row r="433" customFormat="false" ht="13.5" hidden="false" customHeight="true" outlineLevel="0" collapsed="false">
      <c r="A433" s="2"/>
      <c r="B433" s="2"/>
      <c r="C433" s="158"/>
      <c r="D433" s="2"/>
      <c r="E433" s="158"/>
      <c r="F433" s="2"/>
      <c r="G433" s="2"/>
      <c r="H433" s="2"/>
      <c r="I433" s="2"/>
      <c r="J433" s="2"/>
      <c r="K433" s="2"/>
      <c r="L433" s="2"/>
      <c r="M433" s="2"/>
      <c r="N433" s="2"/>
      <c r="O433" s="2"/>
      <c r="P433" s="2"/>
      <c r="Q433" s="2"/>
      <c r="R433" s="2"/>
      <c r="S433" s="2"/>
      <c r="T433" s="2"/>
      <c r="U433" s="2"/>
      <c r="V433" s="2"/>
      <c r="W433" s="2"/>
      <c r="X433" s="2"/>
      <c r="Y433" s="2"/>
      <c r="Z433" s="2"/>
    </row>
    <row r="434" customFormat="false" ht="13.5" hidden="false" customHeight="true" outlineLevel="0" collapsed="false">
      <c r="A434" s="2"/>
      <c r="B434" s="2"/>
      <c r="C434" s="158"/>
      <c r="D434" s="2"/>
      <c r="E434" s="158"/>
      <c r="F434" s="2"/>
      <c r="G434" s="2"/>
      <c r="H434" s="2"/>
      <c r="I434" s="2"/>
      <c r="J434" s="2"/>
      <c r="K434" s="2"/>
      <c r="L434" s="2"/>
      <c r="M434" s="2"/>
      <c r="N434" s="2"/>
      <c r="O434" s="2"/>
      <c r="P434" s="2"/>
      <c r="Q434" s="2"/>
      <c r="R434" s="2"/>
      <c r="S434" s="2"/>
      <c r="T434" s="2"/>
      <c r="U434" s="2"/>
      <c r="V434" s="2"/>
      <c r="W434" s="2"/>
      <c r="X434" s="2"/>
      <c r="Y434" s="2"/>
      <c r="Z434" s="2"/>
    </row>
    <row r="435" customFormat="false" ht="13.5" hidden="false" customHeight="true" outlineLevel="0" collapsed="false">
      <c r="A435" s="2"/>
      <c r="B435" s="2"/>
      <c r="C435" s="158"/>
      <c r="D435" s="2"/>
      <c r="E435" s="158"/>
      <c r="F435" s="2"/>
      <c r="G435" s="2"/>
      <c r="H435" s="2"/>
      <c r="I435" s="2"/>
      <c r="J435" s="2"/>
      <c r="K435" s="2"/>
      <c r="L435" s="2"/>
      <c r="M435" s="2"/>
      <c r="N435" s="2"/>
      <c r="O435" s="2"/>
      <c r="P435" s="2"/>
      <c r="Q435" s="2"/>
      <c r="R435" s="2"/>
      <c r="S435" s="2"/>
      <c r="T435" s="2"/>
      <c r="U435" s="2"/>
      <c r="V435" s="2"/>
      <c r="W435" s="2"/>
      <c r="X435" s="2"/>
      <c r="Y435" s="2"/>
      <c r="Z435" s="2"/>
    </row>
    <row r="436" customFormat="false" ht="13.5" hidden="false" customHeight="true" outlineLevel="0" collapsed="false">
      <c r="A436" s="2"/>
      <c r="B436" s="2"/>
      <c r="C436" s="158"/>
      <c r="D436" s="2"/>
      <c r="E436" s="158"/>
      <c r="F436" s="2"/>
      <c r="G436" s="2"/>
      <c r="H436" s="2"/>
      <c r="I436" s="2"/>
      <c r="J436" s="2"/>
      <c r="K436" s="2"/>
      <c r="L436" s="2"/>
      <c r="M436" s="2"/>
      <c r="N436" s="2"/>
      <c r="O436" s="2"/>
      <c r="P436" s="2"/>
      <c r="Q436" s="2"/>
      <c r="R436" s="2"/>
      <c r="S436" s="2"/>
      <c r="T436" s="2"/>
      <c r="U436" s="2"/>
      <c r="V436" s="2"/>
      <c r="W436" s="2"/>
      <c r="X436" s="2"/>
      <c r="Y436" s="2"/>
      <c r="Z436" s="2"/>
    </row>
    <row r="437" customFormat="false" ht="13.5" hidden="false" customHeight="true" outlineLevel="0" collapsed="false">
      <c r="A437" s="2"/>
      <c r="B437" s="2"/>
      <c r="C437" s="158"/>
      <c r="D437" s="2"/>
      <c r="E437" s="158"/>
      <c r="F437" s="2"/>
      <c r="G437" s="2"/>
      <c r="H437" s="2"/>
      <c r="I437" s="2"/>
      <c r="J437" s="2"/>
      <c r="K437" s="2"/>
      <c r="L437" s="2"/>
      <c r="M437" s="2"/>
      <c r="N437" s="2"/>
      <c r="O437" s="2"/>
      <c r="P437" s="2"/>
      <c r="Q437" s="2"/>
      <c r="R437" s="2"/>
      <c r="S437" s="2"/>
      <c r="T437" s="2"/>
      <c r="U437" s="2"/>
      <c r="V437" s="2"/>
      <c r="W437" s="2"/>
      <c r="X437" s="2"/>
      <c r="Y437" s="2"/>
      <c r="Z437" s="2"/>
    </row>
    <row r="438" customFormat="false" ht="13.5" hidden="false" customHeight="true" outlineLevel="0" collapsed="false">
      <c r="A438" s="2"/>
      <c r="B438" s="2"/>
      <c r="C438" s="158"/>
      <c r="D438" s="2"/>
      <c r="E438" s="158"/>
      <c r="F438" s="2"/>
      <c r="G438" s="2"/>
      <c r="H438" s="2"/>
      <c r="I438" s="2"/>
      <c r="J438" s="2"/>
      <c r="K438" s="2"/>
      <c r="L438" s="2"/>
      <c r="M438" s="2"/>
      <c r="N438" s="2"/>
      <c r="O438" s="2"/>
      <c r="P438" s="2"/>
      <c r="Q438" s="2"/>
      <c r="R438" s="2"/>
      <c r="S438" s="2"/>
      <c r="T438" s="2"/>
      <c r="U438" s="2"/>
      <c r="V438" s="2"/>
      <c r="W438" s="2"/>
      <c r="X438" s="2"/>
      <c r="Y438" s="2"/>
      <c r="Z438" s="2"/>
    </row>
    <row r="439" customFormat="false" ht="13.5" hidden="false" customHeight="true" outlineLevel="0" collapsed="false">
      <c r="A439" s="2"/>
      <c r="B439" s="2"/>
      <c r="C439" s="158"/>
      <c r="D439" s="2"/>
      <c r="E439" s="158"/>
      <c r="F439" s="2"/>
      <c r="G439" s="2"/>
      <c r="H439" s="2"/>
      <c r="I439" s="2"/>
      <c r="J439" s="2"/>
      <c r="K439" s="2"/>
      <c r="L439" s="2"/>
      <c r="M439" s="2"/>
      <c r="N439" s="2"/>
      <c r="O439" s="2"/>
      <c r="P439" s="2"/>
      <c r="Q439" s="2"/>
      <c r="R439" s="2"/>
      <c r="S439" s="2"/>
      <c r="T439" s="2"/>
      <c r="U439" s="2"/>
      <c r="V439" s="2"/>
      <c r="W439" s="2"/>
      <c r="X439" s="2"/>
      <c r="Y439" s="2"/>
      <c r="Z439" s="2"/>
    </row>
    <row r="440" customFormat="false" ht="13.5" hidden="false" customHeight="true" outlineLevel="0" collapsed="false">
      <c r="A440" s="2"/>
      <c r="B440" s="2"/>
      <c r="C440" s="158"/>
      <c r="D440" s="2"/>
      <c r="E440" s="158"/>
      <c r="F440" s="2"/>
      <c r="G440" s="2"/>
      <c r="H440" s="2"/>
      <c r="I440" s="2"/>
      <c r="J440" s="2"/>
      <c r="K440" s="2"/>
      <c r="L440" s="2"/>
      <c r="M440" s="2"/>
      <c r="N440" s="2"/>
      <c r="O440" s="2"/>
      <c r="P440" s="2"/>
      <c r="Q440" s="2"/>
      <c r="R440" s="2"/>
      <c r="S440" s="2"/>
      <c r="T440" s="2"/>
      <c r="U440" s="2"/>
      <c r="V440" s="2"/>
      <c r="W440" s="2"/>
      <c r="X440" s="2"/>
      <c r="Y440" s="2"/>
      <c r="Z440" s="2"/>
    </row>
    <row r="441" customFormat="false" ht="13.5" hidden="false" customHeight="true" outlineLevel="0" collapsed="false">
      <c r="A441" s="2"/>
      <c r="B441" s="2"/>
      <c r="C441" s="158"/>
      <c r="D441" s="2"/>
      <c r="E441" s="158"/>
      <c r="F441" s="2"/>
      <c r="G441" s="2"/>
      <c r="H441" s="2"/>
      <c r="I441" s="2"/>
      <c r="J441" s="2"/>
      <c r="K441" s="2"/>
      <c r="L441" s="2"/>
      <c r="M441" s="2"/>
      <c r="N441" s="2"/>
      <c r="O441" s="2"/>
      <c r="P441" s="2"/>
      <c r="Q441" s="2"/>
      <c r="R441" s="2"/>
      <c r="S441" s="2"/>
      <c r="T441" s="2"/>
      <c r="U441" s="2"/>
      <c r="V441" s="2"/>
      <c r="W441" s="2"/>
      <c r="X441" s="2"/>
      <c r="Y441" s="2"/>
      <c r="Z441" s="2"/>
    </row>
    <row r="442" customFormat="false" ht="13.5" hidden="false" customHeight="true" outlineLevel="0" collapsed="false">
      <c r="A442" s="2"/>
      <c r="B442" s="2"/>
      <c r="C442" s="158"/>
      <c r="D442" s="2"/>
      <c r="E442" s="158"/>
      <c r="F442" s="2"/>
      <c r="G442" s="2"/>
      <c r="H442" s="2"/>
      <c r="I442" s="2"/>
      <c r="J442" s="2"/>
      <c r="K442" s="2"/>
      <c r="L442" s="2"/>
      <c r="M442" s="2"/>
      <c r="N442" s="2"/>
      <c r="O442" s="2"/>
      <c r="P442" s="2"/>
      <c r="Q442" s="2"/>
      <c r="R442" s="2"/>
      <c r="S442" s="2"/>
      <c r="T442" s="2"/>
      <c r="U442" s="2"/>
      <c r="V442" s="2"/>
      <c r="W442" s="2"/>
      <c r="X442" s="2"/>
      <c r="Y442" s="2"/>
      <c r="Z442" s="2"/>
    </row>
    <row r="443" customFormat="false" ht="13.5" hidden="false" customHeight="true" outlineLevel="0" collapsed="false">
      <c r="A443" s="2"/>
      <c r="B443" s="2"/>
      <c r="C443" s="158"/>
      <c r="D443" s="2"/>
      <c r="E443" s="158"/>
      <c r="F443" s="2"/>
      <c r="G443" s="2"/>
      <c r="H443" s="2"/>
      <c r="I443" s="2"/>
      <c r="J443" s="2"/>
      <c r="K443" s="2"/>
      <c r="L443" s="2"/>
      <c r="M443" s="2"/>
      <c r="N443" s="2"/>
      <c r="O443" s="2"/>
      <c r="P443" s="2"/>
      <c r="Q443" s="2"/>
      <c r="R443" s="2"/>
      <c r="S443" s="2"/>
      <c r="T443" s="2"/>
      <c r="U443" s="2"/>
      <c r="V443" s="2"/>
      <c r="W443" s="2"/>
      <c r="X443" s="2"/>
      <c r="Y443" s="2"/>
      <c r="Z443" s="2"/>
    </row>
    <row r="444" customFormat="false" ht="13.5" hidden="false" customHeight="true" outlineLevel="0" collapsed="false">
      <c r="A444" s="2"/>
      <c r="B444" s="2"/>
      <c r="C444" s="158"/>
      <c r="D444" s="2"/>
      <c r="E444" s="158"/>
      <c r="F444" s="2"/>
      <c r="G444" s="2"/>
      <c r="H444" s="2"/>
      <c r="I444" s="2"/>
      <c r="J444" s="2"/>
      <c r="K444" s="2"/>
      <c r="L444" s="2"/>
      <c r="M444" s="2"/>
      <c r="N444" s="2"/>
      <c r="O444" s="2"/>
      <c r="P444" s="2"/>
      <c r="Q444" s="2"/>
      <c r="R444" s="2"/>
      <c r="S444" s="2"/>
      <c r="T444" s="2"/>
      <c r="U444" s="2"/>
      <c r="V444" s="2"/>
      <c r="W444" s="2"/>
      <c r="X444" s="2"/>
      <c r="Y444" s="2"/>
      <c r="Z444" s="2"/>
    </row>
    <row r="445" customFormat="false" ht="13.5" hidden="false" customHeight="true" outlineLevel="0" collapsed="false">
      <c r="A445" s="2"/>
      <c r="B445" s="2"/>
      <c r="C445" s="158"/>
      <c r="D445" s="2"/>
      <c r="E445" s="158"/>
      <c r="F445" s="2"/>
      <c r="G445" s="2"/>
      <c r="H445" s="2"/>
      <c r="I445" s="2"/>
      <c r="J445" s="2"/>
      <c r="K445" s="2"/>
      <c r="L445" s="2"/>
      <c r="M445" s="2"/>
      <c r="N445" s="2"/>
      <c r="O445" s="2"/>
      <c r="P445" s="2"/>
      <c r="Q445" s="2"/>
      <c r="R445" s="2"/>
      <c r="S445" s="2"/>
      <c r="T445" s="2"/>
      <c r="U445" s="2"/>
      <c r="V445" s="2"/>
      <c r="W445" s="2"/>
      <c r="X445" s="2"/>
      <c r="Y445" s="2"/>
      <c r="Z445" s="2"/>
    </row>
    <row r="446" customFormat="false" ht="13.5" hidden="false" customHeight="true" outlineLevel="0" collapsed="false">
      <c r="A446" s="2"/>
      <c r="B446" s="2"/>
      <c r="C446" s="158"/>
      <c r="D446" s="2"/>
      <c r="E446" s="158"/>
      <c r="F446" s="2"/>
      <c r="G446" s="2"/>
      <c r="H446" s="2"/>
      <c r="I446" s="2"/>
      <c r="J446" s="2"/>
      <c r="K446" s="2"/>
      <c r="L446" s="2"/>
      <c r="M446" s="2"/>
      <c r="N446" s="2"/>
      <c r="O446" s="2"/>
      <c r="P446" s="2"/>
      <c r="Q446" s="2"/>
      <c r="R446" s="2"/>
      <c r="S446" s="2"/>
      <c r="T446" s="2"/>
      <c r="U446" s="2"/>
      <c r="V446" s="2"/>
      <c r="W446" s="2"/>
      <c r="X446" s="2"/>
      <c r="Y446" s="2"/>
      <c r="Z446" s="2"/>
    </row>
    <row r="447" customFormat="false" ht="13.5" hidden="false" customHeight="true" outlineLevel="0" collapsed="false">
      <c r="A447" s="2"/>
      <c r="B447" s="2"/>
      <c r="C447" s="158"/>
      <c r="D447" s="2"/>
      <c r="E447" s="158"/>
      <c r="F447" s="2"/>
      <c r="G447" s="2"/>
      <c r="H447" s="2"/>
      <c r="I447" s="2"/>
      <c r="J447" s="2"/>
      <c r="K447" s="2"/>
      <c r="L447" s="2"/>
      <c r="M447" s="2"/>
      <c r="N447" s="2"/>
      <c r="O447" s="2"/>
      <c r="P447" s="2"/>
      <c r="Q447" s="2"/>
      <c r="R447" s="2"/>
      <c r="S447" s="2"/>
      <c r="T447" s="2"/>
      <c r="U447" s="2"/>
      <c r="V447" s="2"/>
      <c r="W447" s="2"/>
      <c r="X447" s="2"/>
      <c r="Y447" s="2"/>
      <c r="Z447" s="2"/>
    </row>
    <row r="448" customFormat="false" ht="13.5" hidden="false" customHeight="true" outlineLevel="0" collapsed="false">
      <c r="A448" s="2"/>
      <c r="B448" s="2"/>
      <c r="C448" s="158"/>
      <c r="D448" s="2"/>
      <c r="E448" s="158"/>
      <c r="F448" s="2"/>
      <c r="G448" s="2"/>
      <c r="H448" s="2"/>
      <c r="I448" s="2"/>
      <c r="J448" s="2"/>
      <c r="K448" s="2"/>
      <c r="L448" s="2"/>
      <c r="M448" s="2"/>
      <c r="N448" s="2"/>
      <c r="O448" s="2"/>
      <c r="P448" s="2"/>
      <c r="Q448" s="2"/>
      <c r="R448" s="2"/>
      <c r="S448" s="2"/>
      <c r="T448" s="2"/>
      <c r="U448" s="2"/>
      <c r="V448" s="2"/>
      <c r="W448" s="2"/>
      <c r="X448" s="2"/>
      <c r="Y448" s="2"/>
      <c r="Z448" s="2"/>
    </row>
    <row r="449" customFormat="false" ht="13.5" hidden="false" customHeight="true" outlineLevel="0" collapsed="false">
      <c r="A449" s="2"/>
      <c r="B449" s="2"/>
      <c r="C449" s="158"/>
      <c r="D449" s="2"/>
      <c r="E449" s="158"/>
      <c r="F449" s="2"/>
      <c r="G449" s="2"/>
      <c r="H449" s="2"/>
      <c r="I449" s="2"/>
      <c r="J449" s="2"/>
      <c r="K449" s="2"/>
      <c r="L449" s="2"/>
      <c r="M449" s="2"/>
      <c r="N449" s="2"/>
      <c r="O449" s="2"/>
      <c r="P449" s="2"/>
      <c r="Q449" s="2"/>
      <c r="R449" s="2"/>
      <c r="S449" s="2"/>
      <c r="T449" s="2"/>
      <c r="U449" s="2"/>
      <c r="V449" s="2"/>
      <c r="W449" s="2"/>
      <c r="X449" s="2"/>
      <c r="Y449" s="2"/>
      <c r="Z449" s="2"/>
    </row>
    <row r="450" customFormat="false" ht="13.5" hidden="false" customHeight="true" outlineLevel="0" collapsed="false">
      <c r="A450" s="2"/>
      <c r="B450" s="2"/>
      <c r="C450" s="158"/>
      <c r="D450" s="2"/>
      <c r="E450" s="158"/>
      <c r="F450" s="2"/>
      <c r="G450" s="2"/>
      <c r="H450" s="2"/>
      <c r="I450" s="2"/>
      <c r="J450" s="2"/>
      <c r="K450" s="2"/>
      <c r="L450" s="2"/>
      <c r="M450" s="2"/>
      <c r="N450" s="2"/>
      <c r="O450" s="2"/>
      <c r="P450" s="2"/>
      <c r="Q450" s="2"/>
      <c r="R450" s="2"/>
      <c r="S450" s="2"/>
      <c r="T450" s="2"/>
      <c r="U450" s="2"/>
      <c r="V450" s="2"/>
      <c r="W450" s="2"/>
      <c r="X450" s="2"/>
      <c r="Y450" s="2"/>
      <c r="Z450" s="2"/>
    </row>
    <row r="451" customFormat="false" ht="13.5" hidden="false" customHeight="true" outlineLevel="0" collapsed="false">
      <c r="A451" s="2"/>
      <c r="B451" s="2"/>
      <c r="C451" s="158"/>
      <c r="D451" s="2"/>
      <c r="E451" s="158"/>
      <c r="F451" s="2"/>
      <c r="G451" s="2"/>
      <c r="H451" s="2"/>
      <c r="I451" s="2"/>
      <c r="J451" s="2"/>
      <c r="K451" s="2"/>
      <c r="L451" s="2"/>
      <c r="M451" s="2"/>
      <c r="N451" s="2"/>
      <c r="O451" s="2"/>
      <c r="P451" s="2"/>
      <c r="Q451" s="2"/>
      <c r="R451" s="2"/>
      <c r="S451" s="2"/>
      <c r="T451" s="2"/>
      <c r="U451" s="2"/>
      <c r="V451" s="2"/>
      <c r="W451" s="2"/>
      <c r="X451" s="2"/>
      <c r="Y451" s="2"/>
      <c r="Z451" s="2"/>
    </row>
    <row r="452" customFormat="false" ht="13.5" hidden="false" customHeight="true" outlineLevel="0" collapsed="false">
      <c r="A452" s="2"/>
      <c r="B452" s="2"/>
      <c r="C452" s="158"/>
      <c r="D452" s="2"/>
      <c r="E452" s="158"/>
      <c r="F452" s="2"/>
      <c r="G452" s="2"/>
      <c r="H452" s="2"/>
      <c r="I452" s="2"/>
      <c r="J452" s="2"/>
      <c r="K452" s="2"/>
      <c r="L452" s="2"/>
      <c r="M452" s="2"/>
      <c r="N452" s="2"/>
      <c r="O452" s="2"/>
      <c r="P452" s="2"/>
      <c r="Q452" s="2"/>
      <c r="R452" s="2"/>
      <c r="S452" s="2"/>
      <c r="T452" s="2"/>
      <c r="U452" s="2"/>
      <c r="V452" s="2"/>
      <c r="W452" s="2"/>
      <c r="X452" s="2"/>
      <c r="Y452" s="2"/>
      <c r="Z452" s="2"/>
    </row>
    <row r="453" customFormat="false" ht="13.5" hidden="false" customHeight="true" outlineLevel="0" collapsed="false">
      <c r="A453" s="2"/>
      <c r="B453" s="2"/>
      <c r="C453" s="158"/>
      <c r="D453" s="2"/>
      <c r="E453" s="158"/>
      <c r="F453" s="2"/>
      <c r="G453" s="2"/>
      <c r="H453" s="2"/>
      <c r="I453" s="2"/>
      <c r="J453" s="2"/>
      <c r="K453" s="2"/>
      <c r="L453" s="2"/>
      <c r="M453" s="2"/>
      <c r="N453" s="2"/>
      <c r="O453" s="2"/>
      <c r="P453" s="2"/>
      <c r="Q453" s="2"/>
      <c r="R453" s="2"/>
      <c r="S453" s="2"/>
      <c r="T453" s="2"/>
      <c r="U453" s="2"/>
      <c r="V453" s="2"/>
      <c r="W453" s="2"/>
      <c r="X453" s="2"/>
      <c r="Y453" s="2"/>
      <c r="Z453" s="2"/>
    </row>
    <row r="454" customFormat="false" ht="13.5" hidden="false" customHeight="true" outlineLevel="0" collapsed="false">
      <c r="A454" s="2"/>
      <c r="B454" s="2"/>
      <c r="C454" s="158"/>
      <c r="D454" s="2"/>
      <c r="E454" s="158"/>
      <c r="F454" s="2"/>
      <c r="G454" s="2"/>
      <c r="H454" s="2"/>
      <c r="I454" s="2"/>
      <c r="J454" s="2"/>
      <c r="K454" s="2"/>
      <c r="L454" s="2"/>
      <c r="M454" s="2"/>
      <c r="N454" s="2"/>
      <c r="O454" s="2"/>
      <c r="P454" s="2"/>
      <c r="Q454" s="2"/>
      <c r="R454" s="2"/>
      <c r="S454" s="2"/>
      <c r="T454" s="2"/>
      <c r="U454" s="2"/>
      <c r="V454" s="2"/>
      <c r="W454" s="2"/>
      <c r="X454" s="2"/>
      <c r="Y454" s="2"/>
      <c r="Z454" s="2"/>
    </row>
    <row r="455" customFormat="false" ht="13.5" hidden="false" customHeight="true" outlineLevel="0" collapsed="false">
      <c r="A455" s="2"/>
      <c r="B455" s="2"/>
      <c r="C455" s="158"/>
      <c r="D455" s="2"/>
      <c r="E455" s="158"/>
      <c r="F455" s="2"/>
      <c r="G455" s="2"/>
      <c r="H455" s="2"/>
      <c r="I455" s="2"/>
      <c r="J455" s="2"/>
      <c r="K455" s="2"/>
      <c r="L455" s="2"/>
      <c r="M455" s="2"/>
      <c r="N455" s="2"/>
      <c r="O455" s="2"/>
      <c r="P455" s="2"/>
      <c r="Q455" s="2"/>
      <c r="R455" s="2"/>
      <c r="S455" s="2"/>
      <c r="T455" s="2"/>
      <c r="U455" s="2"/>
      <c r="V455" s="2"/>
      <c r="W455" s="2"/>
      <c r="X455" s="2"/>
      <c r="Y455" s="2"/>
      <c r="Z455" s="2"/>
    </row>
    <row r="456" customFormat="false" ht="13.5" hidden="false" customHeight="true" outlineLevel="0" collapsed="false">
      <c r="A456" s="2"/>
      <c r="B456" s="2"/>
      <c r="C456" s="158"/>
      <c r="D456" s="2"/>
      <c r="E456" s="158"/>
      <c r="F456" s="2"/>
      <c r="G456" s="2"/>
      <c r="H456" s="2"/>
      <c r="I456" s="2"/>
      <c r="J456" s="2"/>
      <c r="K456" s="2"/>
      <c r="L456" s="2"/>
      <c r="M456" s="2"/>
      <c r="N456" s="2"/>
      <c r="O456" s="2"/>
      <c r="P456" s="2"/>
      <c r="Q456" s="2"/>
      <c r="R456" s="2"/>
      <c r="S456" s="2"/>
      <c r="T456" s="2"/>
      <c r="U456" s="2"/>
      <c r="V456" s="2"/>
      <c r="W456" s="2"/>
      <c r="X456" s="2"/>
      <c r="Y456" s="2"/>
      <c r="Z456" s="2"/>
    </row>
    <row r="457" customFormat="false" ht="13.5" hidden="false" customHeight="true" outlineLevel="0" collapsed="false">
      <c r="A457" s="2"/>
      <c r="B457" s="2"/>
      <c r="C457" s="158"/>
      <c r="D457" s="2"/>
      <c r="E457" s="158"/>
      <c r="F457" s="2"/>
      <c r="G457" s="2"/>
      <c r="H457" s="2"/>
      <c r="I457" s="2"/>
      <c r="J457" s="2"/>
      <c r="K457" s="2"/>
      <c r="L457" s="2"/>
      <c r="M457" s="2"/>
      <c r="N457" s="2"/>
      <c r="O457" s="2"/>
      <c r="P457" s="2"/>
      <c r="Q457" s="2"/>
      <c r="R457" s="2"/>
      <c r="S457" s="2"/>
      <c r="T457" s="2"/>
      <c r="U457" s="2"/>
      <c r="V457" s="2"/>
      <c r="W457" s="2"/>
      <c r="X457" s="2"/>
      <c r="Y457" s="2"/>
      <c r="Z457" s="2"/>
    </row>
    <row r="458" customFormat="false" ht="13.5" hidden="false" customHeight="true" outlineLevel="0" collapsed="false">
      <c r="A458" s="2"/>
      <c r="B458" s="2"/>
      <c r="C458" s="158"/>
      <c r="D458" s="2"/>
      <c r="E458" s="158"/>
      <c r="F458" s="2"/>
      <c r="G458" s="2"/>
      <c r="H458" s="2"/>
      <c r="I458" s="2"/>
      <c r="J458" s="2"/>
      <c r="K458" s="2"/>
      <c r="L458" s="2"/>
      <c r="M458" s="2"/>
      <c r="N458" s="2"/>
      <c r="O458" s="2"/>
      <c r="P458" s="2"/>
      <c r="Q458" s="2"/>
      <c r="R458" s="2"/>
      <c r="S458" s="2"/>
      <c r="T458" s="2"/>
      <c r="U458" s="2"/>
      <c r="V458" s="2"/>
      <c r="W458" s="2"/>
      <c r="X458" s="2"/>
      <c r="Y458" s="2"/>
      <c r="Z458" s="2"/>
    </row>
    <row r="459" customFormat="false" ht="13.5" hidden="false" customHeight="true" outlineLevel="0" collapsed="false">
      <c r="A459" s="2"/>
      <c r="B459" s="2"/>
      <c r="C459" s="158"/>
      <c r="D459" s="2"/>
      <c r="E459" s="158"/>
      <c r="F459" s="2"/>
      <c r="G459" s="2"/>
      <c r="H459" s="2"/>
      <c r="I459" s="2"/>
      <c r="J459" s="2"/>
      <c r="K459" s="2"/>
      <c r="L459" s="2"/>
      <c r="M459" s="2"/>
      <c r="N459" s="2"/>
      <c r="O459" s="2"/>
      <c r="P459" s="2"/>
      <c r="Q459" s="2"/>
      <c r="R459" s="2"/>
      <c r="S459" s="2"/>
      <c r="T459" s="2"/>
      <c r="U459" s="2"/>
      <c r="V459" s="2"/>
      <c r="W459" s="2"/>
      <c r="X459" s="2"/>
      <c r="Y459" s="2"/>
      <c r="Z459" s="2"/>
    </row>
    <row r="460" customFormat="false" ht="13.5" hidden="false" customHeight="true" outlineLevel="0" collapsed="false">
      <c r="A460" s="2"/>
      <c r="B460" s="2"/>
      <c r="C460" s="158"/>
      <c r="D460" s="2"/>
      <c r="E460" s="158"/>
      <c r="F460" s="2"/>
      <c r="G460" s="2"/>
      <c r="H460" s="2"/>
      <c r="I460" s="2"/>
      <c r="J460" s="2"/>
      <c r="K460" s="2"/>
      <c r="L460" s="2"/>
      <c r="M460" s="2"/>
      <c r="N460" s="2"/>
      <c r="O460" s="2"/>
      <c r="P460" s="2"/>
      <c r="Q460" s="2"/>
      <c r="R460" s="2"/>
      <c r="S460" s="2"/>
      <c r="T460" s="2"/>
      <c r="U460" s="2"/>
      <c r="V460" s="2"/>
      <c r="W460" s="2"/>
      <c r="X460" s="2"/>
      <c r="Y460" s="2"/>
      <c r="Z460" s="2"/>
    </row>
    <row r="461" customFormat="false" ht="13.5" hidden="false" customHeight="true" outlineLevel="0" collapsed="false">
      <c r="A461" s="2"/>
      <c r="B461" s="2"/>
      <c r="C461" s="158"/>
      <c r="D461" s="2"/>
      <c r="E461" s="158"/>
      <c r="F461" s="2"/>
      <c r="G461" s="2"/>
      <c r="H461" s="2"/>
      <c r="I461" s="2"/>
      <c r="J461" s="2"/>
      <c r="K461" s="2"/>
      <c r="L461" s="2"/>
      <c r="M461" s="2"/>
      <c r="N461" s="2"/>
      <c r="O461" s="2"/>
      <c r="P461" s="2"/>
      <c r="Q461" s="2"/>
      <c r="R461" s="2"/>
      <c r="S461" s="2"/>
      <c r="T461" s="2"/>
      <c r="U461" s="2"/>
      <c r="V461" s="2"/>
      <c r="W461" s="2"/>
      <c r="X461" s="2"/>
      <c r="Y461" s="2"/>
      <c r="Z461" s="2"/>
    </row>
    <row r="462" customFormat="false" ht="13.5" hidden="false" customHeight="true" outlineLevel="0" collapsed="false">
      <c r="A462" s="2"/>
      <c r="B462" s="2"/>
      <c r="C462" s="158"/>
      <c r="D462" s="2"/>
      <c r="E462" s="158"/>
      <c r="F462" s="2"/>
      <c r="G462" s="2"/>
      <c r="H462" s="2"/>
      <c r="I462" s="2"/>
      <c r="J462" s="2"/>
      <c r="K462" s="2"/>
      <c r="L462" s="2"/>
      <c r="M462" s="2"/>
      <c r="N462" s="2"/>
      <c r="O462" s="2"/>
      <c r="P462" s="2"/>
      <c r="Q462" s="2"/>
      <c r="R462" s="2"/>
      <c r="S462" s="2"/>
      <c r="T462" s="2"/>
      <c r="U462" s="2"/>
      <c r="V462" s="2"/>
      <c r="W462" s="2"/>
      <c r="X462" s="2"/>
      <c r="Y462" s="2"/>
      <c r="Z462" s="2"/>
    </row>
    <row r="463" customFormat="false" ht="13.5" hidden="false" customHeight="true" outlineLevel="0" collapsed="false">
      <c r="A463" s="2"/>
      <c r="B463" s="2"/>
      <c r="C463" s="158"/>
      <c r="D463" s="2"/>
      <c r="E463" s="158"/>
      <c r="F463" s="2"/>
      <c r="G463" s="2"/>
      <c r="H463" s="2"/>
      <c r="I463" s="2"/>
      <c r="J463" s="2"/>
      <c r="K463" s="2"/>
      <c r="L463" s="2"/>
      <c r="M463" s="2"/>
      <c r="N463" s="2"/>
      <c r="O463" s="2"/>
      <c r="P463" s="2"/>
      <c r="Q463" s="2"/>
      <c r="R463" s="2"/>
      <c r="S463" s="2"/>
      <c r="T463" s="2"/>
      <c r="U463" s="2"/>
      <c r="V463" s="2"/>
      <c r="W463" s="2"/>
      <c r="X463" s="2"/>
      <c r="Y463" s="2"/>
      <c r="Z463" s="2"/>
    </row>
    <row r="464" customFormat="false" ht="13.5" hidden="false" customHeight="true" outlineLevel="0" collapsed="false">
      <c r="A464" s="2"/>
      <c r="B464" s="2"/>
      <c r="C464" s="158"/>
      <c r="D464" s="2"/>
      <c r="E464" s="158"/>
      <c r="F464" s="2"/>
      <c r="G464" s="2"/>
      <c r="H464" s="2"/>
      <c r="I464" s="2"/>
      <c r="J464" s="2"/>
      <c r="K464" s="2"/>
      <c r="L464" s="2"/>
      <c r="M464" s="2"/>
      <c r="N464" s="2"/>
      <c r="O464" s="2"/>
      <c r="P464" s="2"/>
      <c r="Q464" s="2"/>
      <c r="R464" s="2"/>
      <c r="S464" s="2"/>
      <c r="T464" s="2"/>
      <c r="U464" s="2"/>
      <c r="V464" s="2"/>
      <c r="W464" s="2"/>
      <c r="X464" s="2"/>
      <c r="Y464" s="2"/>
      <c r="Z464" s="2"/>
    </row>
    <row r="465" customFormat="false" ht="13.5" hidden="false" customHeight="true" outlineLevel="0" collapsed="false">
      <c r="A465" s="2"/>
      <c r="B465" s="2"/>
      <c r="C465" s="158"/>
      <c r="D465" s="2"/>
      <c r="E465" s="158"/>
      <c r="F465" s="2"/>
      <c r="G465" s="2"/>
      <c r="H465" s="2"/>
      <c r="I465" s="2"/>
      <c r="J465" s="2"/>
      <c r="K465" s="2"/>
      <c r="L465" s="2"/>
      <c r="M465" s="2"/>
      <c r="N465" s="2"/>
      <c r="O465" s="2"/>
      <c r="P465" s="2"/>
      <c r="Q465" s="2"/>
      <c r="R465" s="2"/>
      <c r="S465" s="2"/>
      <c r="T465" s="2"/>
      <c r="U465" s="2"/>
      <c r="V465" s="2"/>
      <c r="W465" s="2"/>
      <c r="X465" s="2"/>
      <c r="Y465" s="2"/>
      <c r="Z465" s="2"/>
    </row>
    <row r="466" customFormat="false" ht="13.5" hidden="false" customHeight="true" outlineLevel="0" collapsed="false">
      <c r="A466" s="2"/>
      <c r="B466" s="2"/>
      <c r="C466" s="158"/>
      <c r="D466" s="2"/>
      <c r="E466" s="158"/>
      <c r="F466" s="2"/>
      <c r="G466" s="2"/>
      <c r="H466" s="2"/>
      <c r="I466" s="2"/>
      <c r="J466" s="2"/>
      <c r="K466" s="2"/>
      <c r="L466" s="2"/>
      <c r="M466" s="2"/>
      <c r="N466" s="2"/>
      <c r="O466" s="2"/>
      <c r="P466" s="2"/>
      <c r="Q466" s="2"/>
      <c r="R466" s="2"/>
      <c r="S466" s="2"/>
      <c r="T466" s="2"/>
      <c r="U466" s="2"/>
      <c r="V466" s="2"/>
      <c r="W466" s="2"/>
      <c r="X466" s="2"/>
      <c r="Y466" s="2"/>
      <c r="Z466" s="2"/>
    </row>
    <row r="467" customFormat="false" ht="13.5" hidden="false" customHeight="true" outlineLevel="0" collapsed="false">
      <c r="A467" s="2"/>
      <c r="B467" s="2"/>
      <c r="C467" s="158"/>
      <c r="D467" s="2"/>
      <c r="E467" s="158"/>
      <c r="F467" s="2"/>
      <c r="G467" s="2"/>
      <c r="H467" s="2"/>
      <c r="I467" s="2"/>
      <c r="J467" s="2"/>
      <c r="K467" s="2"/>
      <c r="L467" s="2"/>
      <c r="M467" s="2"/>
      <c r="N467" s="2"/>
      <c r="O467" s="2"/>
      <c r="P467" s="2"/>
      <c r="Q467" s="2"/>
      <c r="R467" s="2"/>
      <c r="S467" s="2"/>
      <c r="T467" s="2"/>
      <c r="U467" s="2"/>
      <c r="V467" s="2"/>
      <c r="W467" s="2"/>
      <c r="X467" s="2"/>
      <c r="Y467" s="2"/>
      <c r="Z467" s="2"/>
    </row>
    <row r="468" customFormat="false" ht="13.5" hidden="false" customHeight="true" outlineLevel="0" collapsed="false">
      <c r="A468" s="2"/>
      <c r="B468" s="2"/>
      <c r="C468" s="158"/>
      <c r="D468" s="2"/>
      <c r="E468" s="158"/>
      <c r="F468" s="2"/>
      <c r="G468" s="2"/>
      <c r="H468" s="2"/>
      <c r="I468" s="2"/>
      <c r="J468" s="2"/>
      <c r="K468" s="2"/>
      <c r="L468" s="2"/>
      <c r="M468" s="2"/>
      <c r="N468" s="2"/>
      <c r="O468" s="2"/>
      <c r="P468" s="2"/>
      <c r="Q468" s="2"/>
      <c r="R468" s="2"/>
      <c r="S468" s="2"/>
      <c r="T468" s="2"/>
      <c r="U468" s="2"/>
      <c r="V468" s="2"/>
      <c r="W468" s="2"/>
      <c r="X468" s="2"/>
      <c r="Y468" s="2"/>
      <c r="Z468" s="2"/>
    </row>
    <row r="469" customFormat="false" ht="13.5" hidden="false" customHeight="true" outlineLevel="0" collapsed="false">
      <c r="A469" s="2"/>
      <c r="B469" s="2"/>
      <c r="C469" s="158"/>
      <c r="D469" s="2"/>
      <c r="E469" s="158"/>
      <c r="F469" s="2"/>
      <c r="G469" s="2"/>
      <c r="H469" s="2"/>
      <c r="I469" s="2"/>
      <c r="J469" s="2"/>
      <c r="K469" s="2"/>
      <c r="L469" s="2"/>
      <c r="M469" s="2"/>
      <c r="N469" s="2"/>
      <c r="O469" s="2"/>
      <c r="P469" s="2"/>
      <c r="Q469" s="2"/>
      <c r="R469" s="2"/>
      <c r="S469" s="2"/>
      <c r="T469" s="2"/>
      <c r="U469" s="2"/>
      <c r="V469" s="2"/>
      <c r="W469" s="2"/>
      <c r="X469" s="2"/>
      <c r="Y469" s="2"/>
      <c r="Z469" s="2"/>
    </row>
    <row r="470" customFormat="false" ht="13.5" hidden="false" customHeight="true" outlineLevel="0" collapsed="false">
      <c r="A470" s="2"/>
      <c r="B470" s="2"/>
      <c r="C470" s="158"/>
      <c r="D470" s="2"/>
      <c r="E470" s="158"/>
      <c r="F470" s="2"/>
      <c r="G470" s="2"/>
      <c r="H470" s="2"/>
      <c r="I470" s="2"/>
      <c r="J470" s="2"/>
      <c r="K470" s="2"/>
      <c r="L470" s="2"/>
      <c r="M470" s="2"/>
      <c r="N470" s="2"/>
      <c r="O470" s="2"/>
      <c r="P470" s="2"/>
      <c r="Q470" s="2"/>
      <c r="R470" s="2"/>
      <c r="S470" s="2"/>
      <c r="T470" s="2"/>
      <c r="U470" s="2"/>
      <c r="V470" s="2"/>
      <c r="W470" s="2"/>
      <c r="X470" s="2"/>
      <c r="Y470" s="2"/>
      <c r="Z470" s="2"/>
    </row>
    <row r="471" customFormat="false" ht="13.5" hidden="false" customHeight="true" outlineLevel="0" collapsed="false">
      <c r="A471" s="2"/>
      <c r="B471" s="2"/>
      <c r="C471" s="158"/>
      <c r="D471" s="2"/>
      <c r="E471" s="158"/>
      <c r="F471" s="2"/>
      <c r="G471" s="2"/>
      <c r="H471" s="2"/>
      <c r="I471" s="2"/>
      <c r="J471" s="2"/>
      <c r="K471" s="2"/>
      <c r="L471" s="2"/>
      <c r="M471" s="2"/>
      <c r="N471" s="2"/>
      <c r="O471" s="2"/>
      <c r="P471" s="2"/>
      <c r="Q471" s="2"/>
      <c r="R471" s="2"/>
      <c r="S471" s="2"/>
      <c r="T471" s="2"/>
      <c r="U471" s="2"/>
      <c r="V471" s="2"/>
      <c r="W471" s="2"/>
      <c r="X471" s="2"/>
      <c r="Y471" s="2"/>
      <c r="Z471" s="2"/>
    </row>
    <row r="472" customFormat="false" ht="13.5" hidden="false" customHeight="true" outlineLevel="0" collapsed="false">
      <c r="A472" s="2"/>
      <c r="B472" s="2"/>
      <c r="C472" s="158"/>
      <c r="D472" s="2"/>
      <c r="E472" s="158"/>
      <c r="F472" s="2"/>
      <c r="G472" s="2"/>
      <c r="H472" s="2"/>
      <c r="I472" s="2"/>
      <c r="J472" s="2"/>
      <c r="K472" s="2"/>
      <c r="L472" s="2"/>
      <c r="M472" s="2"/>
      <c r="N472" s="2"/>
      <c r="O472" s="2"/>
      <c r="P472" s="2"/>
      <c r="Q472" s="2"/>
      <c r="R472" s="2"/>
      <c r="S472" s="2"/>
      <c r="T472" s="2"/>
      <c r="U472" s="2"/>
      <c r="V472" s="2"/>
      <c r="W472" s="2"/>
      <c r="X472" s="2"/>
      <c r="Y472" s="2"/>
      <c r="Z472" s="2"/>
    </row>
    <row r="473" customFormat="false" ht="13.5" hidden="false" customHeight="true" outlineLevel="0" collapsed="false">
      <c r="A473" s="2"/>
      <c r="B473" s="2"/>
      <c r="C473" s="158"/>
      <c r="D473" s="2"/>
      <c r="E473" s="158"/>
      <c r="F473" s="2"/>
      <c r="G473" s="2"/>
      <c r="H473" s="2"/>
      <c r="I473" s="2"/>
      <c r="J473" s="2"/>
      <c r="K473" s="2"/>
      <c r="L473" s="2"/>
      <c r="M473" s="2"/>
      <c r="N473" s="2"/>
      <c r="O473" s="2"/>
      <c r="P473" s="2"/>
      <c r="Q473" s="2"/>
      <c r="R473" s="2"/>
      <c r="S473" s="2"/>
      <c r="T473" s="2"/>
      <c r="U473" s="2"/>
      <c r="V473" s="2"/>
      <c r="W473" s="2"/>
      <c r="X473" s="2"/>
      <c r="Y473" s="2"/>
      <c r="Z473" s="2"/>
    </row>
    <row r="474" customFormat="false" ht="13.5" hidden="false" customHeight="true" outlineLevel="0" collapsed="false">
      <c r="A474" s="2"/>
      <c r="B474" s="2"/>
      <c r="C474" s="158"/>
      <c r="D474" s="2"/>
      <c r="E474" s="158"/>
      <c r="F474" s="2"/>
      <c r="G474" s="2"/>
      <c r="H474" s="2"/>
      <c r="I474" s="2"/>
      <c r="J474" s="2"/>
      <c r="K474" s="2"/>
      <c r="L474" s="2"/>
      <c r="M474" s="2"/>
      <c r="N474" s="2"/>
      <c r="O474" s="2"/>
      <c r="P474" s="2"/>
      <c r="Q474" s="2"/>
      <c r="R474" s="2"/>
      <c r="S474" s="2"/>
      <c r="T474" s="2"/>
      <c r="U474" s="2"/>
      <c r="V474" s="2"/>
      <c r="W474" s="2"/>
      <c r="X474" s="2"/>
      <c r="Y474" s="2"/>
      <c r="Z474" s="2"/>
    </row>
    <row r="475" customFormat="false" ht="13.5" hidden="false" customHeight="true" outlineLevel="0" collapsed="false">
      <c r="A475" s="2"/>
      <c r="B475" s="2"/>
      <c r="C475" s="158"/>
      <c r="D475" s="2"/>
      <c r="E475" s="158"/>
      <c r="F475" s="2"/>
      <c r="G475" s="2"/>
      <c r="H475" s="2"/>
      <c r="I475" s="2"/>
      <c r="J475" s="2"/>
      <c r="K475" s="2"/>
      <c r="L475" s="2"/>
      <c r="M475" s="2"/>
      <c r="N475" s="2"/>
      <c r="O475" s="2"/>
      <c r="P475" s="2"/>
      <c r="Q475" s="2"/>
      <c r="R475" s="2"/>
      <c r="S475" s="2"/>
      <c r="T475" s="2"/>
      <c r="U475" s="2"/>
      <c r="V475" s="2"/>
      <c r="W475" s="2"/>
      <c r="X475" s="2"/>
      <c r="Y475" s="2"/>
      <c r="Z475" s="2"/>
    </row>
    <row r="476" customFormat="false" ht="13.5" hidden="false" customHeight="true" outlineLevel="0" collapsed="false">
      <c r="A476" s="2"/>
      <c r="B476" s="2"/>
      <c r="C476" s="158"/>
      <c r="D476" s="2"/>
      <c r="E476" s="158"/>
      <c r="F476" s="2"/>
      <c r="G476" s="2"/>
      <c r="H476" s="2"/>
      <c r="I476" s="2"/>
      <c r="J476" s="2"/>
      <c r="K476" s="2"/>
      <c r="L476" s="2"/>
      <c r="M476" s="2"/>
      <c r="N476" s="2"/>
      <c r="O476" s="2"/>
      <c r="P476" s="2"/>
      <c r="Q476" s="2"/>
      <c r="R476" s="2"/>
      <c r="S476" s="2"/>
      <c r="T476" s="2"/>
      <c r="U476" s="2"/>
      <c r="V476" s="2"/>
      <c r="W476" s="2"/>
      <c r="X476" s="2"/>
      <c r="Y476" s="2"/>
      <c r="Z476" s="2"/>
    </row>
    <row r="477" customFormat="false" ht="13.5" hidden="false" customHeight="true" outlineLevel="0" collapsed="false">
      <c r="A477" s="2"/>
      <c r="B477" s="2"/>
      <c r="C477" s="158"/>
      <c r="D477" s="2"/>
      <c r="E477" s="158"/>
      <c r="F477" s="2"/>
      <c r="G477" s="2"/>
      <c r="H477" s="2"/>
      <c r="I477" s="2"/>
      <c r="J477" s="2"/>
      <c r="K477" s="2"/>
      <c r="L477" s="2"/>
      <c r="M477" s="2"/>
      <c r="N477" s="2"/>
      <c r="O477" s="2"/>
      <c r="P477" s="2"/>
      <c r="Q477" s="2"/>
      <c r="R477" s="2"/>
      <c r="S477" s="2"/>
      <c r="T477" s="2"/>
      <c r="U477" s="2"/>
      <c r="V477" s="2"/>
      <c r="W477" s="2"/>
      <c r="X477" s="2"/>
      <c r="Y477" s="2"/>
      <c r="Z477" s="2"/>
    </row>
    <row r="478" customFormat="false" ht="13.5" hidden="false" customHeight="true" outlineLevel="0" collapsed="false">
      <c r="A478" s="2"/>
      <c r="B478" s="2"/>
      <c r="C478" s="158"/>
      <c r="D478" s="2"/>
      <c r="E478" s="158"/>
      <c r="F478" s="2"/>
      <c r="G478" s="2"/>
      <c r="H478" s="2"/>
      <c r="I478" s="2"/>
      <c r="J478" s="2"/>
      <c r="K478" s="2"/>
      <c r="L478" s="2"/>
      <c r="M478" s="2"/>
      <c r="N478" s="2"/>
      <c r="O478" s="2"/>
      <c r="P478" s="2"/>
      <c r="Q478" s="2"/>
      <c r="R478" s="2"/>
      <c r="S478" s="2"/>
      <c r="T478" s="2"/>
      <c r="U478" s="2"/>
      <c r="V478" s="2"/>
      <c r="W478" s="2"/>
      <c r="X478" s="2"/>
      <c r="Y478" s="2"/>
      <c r="Z478" s="2"/>
    </row>
    <row r="479" customFormat="false" ht="13.5" hidden="false" customHeight="true" outlineLevel="0" collapsed="false">
      <c r="A479" s="2"/>
      <c r="B479" s="2"/>
      <c r="C479" s="158"/>
      <c r="D479" s="2"/>
      <c r="E479" s="158"/>
      <c r="F479" s="2"/>
      <c r="G479" s="2"/>
      <c r="H479" s="2"/>
      <c r="I479" s="2"/>
      <c r="J479" s="2"/>
      <c r="K479" s="2"/>
      <c r="L479" s="2"/>
      <c r="M479" s="2"/>
      <c r="N479" s="2"/>
      <c r="O479" s="2"/>
      <c r="P479" s="2"/>
      <c r="Q479" s="2"/>
      <c r="R479" s="2"/>
      <c r="S479" s="2"/>
      <c r="T479" s="2"/>
      <c r="U479" s="2"/>
      <c r="V479" s="2"/>
      <c r="W479" s="2"/>
      <c r="X479" s="2"/>
      <c r="Y479" s="2"/>
      <c r="Z479" s="2"/>
    </row>
    <row r="480" customFormat="false" ht="13.5" hidden="false" customHeight="true" outlineLevel="0" collapsed="false">
      <c r="A480" s="2"/>
      <c r="B480" s="2"/>
      <c r="C480" s="158"/>
      <c r="D480" s="2"/>
      <c r="E480" s="158"/>
      <c r="F480" s="2"/>
      <c r="G480" s="2"/>
      <c r="H480" s="2"/>
      <c r="I480" s="2"/>
      <c r="J480" s="2"/>
      <c r="K480" s="2"/>
      <c r="L480" s="2"/>
      <c r="M480" s="2"/>
      <c r="N480" s="2"/>
      <c r="O480" s="2"/>
      <c r="P480" s="2"/>
      <c r="Q480" s="2"/>
      <c r="R480" s="2"/>
      <c r="S480" s="2"/>
      <c r="T480" s="2"/>
      <c r="U480" s="2"/>
      <c r="V480" s="2"/>
      <c r="W480" s="2"/>
      <c r="X480" s="2"/>
      <c r="Y480" s="2"/>
      <c r="Z480" s="2"/>
    </row>
    <row r="481" customFormat="false" ht="13.5" hidden="false" customHeight="true" outlineLevel="0" collapsed="false">
      <c r="A481" s="2"/>
      <c r="B481" s="2"/>
      <c r="C481" s="158"/>
      <c r="D481" s="2"/>
      <c r="E481" s="158"/>
      <c r="F481" s="2"/>
      <c r="G481" s="2"/>
      <c r="H481" s="2"/>
      <c r="I481" s="2"/>
      <c r="J481" s="2"/>
      <c r="K481" s="2"/>
      <c r="L481" s="2"/>
      <c r="M481" s="2"/>
      <c r="N481" s="2"/>
      <c r="O481" s="2"/>
      <c r="P481" s="2"/>
      <c r="Q481" s="2"/>
      <c r="R481" s="2"/>
      <c r="S481" s="2"/>
      <c r="T481" s="2"/>
      <c r="U481" s="2"/>
      <c r="V481" s="2"/>
      <c r="W481" s="2"/>
      <c r="X481" s="2"/>
      <c r="Y481" s="2"/>
      <c r="Z481" s="2"/>
    </row>
    <row r="482" customFormat="false" ht="13.5" hidden="false" customHeight="true" outlineLevel="0" collapsed="false">
      <c r="A482" s="2"/>
      <c r="B482" s="2"/>
      <c r="C482" s="158"/>
      <c r="D482" s="2"/>
      <c r="E482" s="158"/>
      <c r="F482" s="2"/>
      <c r="G482" s="2"/>
      <c r="H482" s="2"/>
      <c r="I482" s="2"/>
      <c r="J482" s="2"/>
      <c r="K482" s="2"/>
      <c r="L482" s="2"/>
      <c r="M482" s="2"/>
      <c r="N482" s="2"/>
      <c r="O482" s="2"/>
      <c r="P482" s="2"/>
      <c r="Q482" s="2"/>
      <c r="R482" s="2"/>
      <c r="S482" s="2"/>
      <c r="T482" s="2"/>
      <c r="U482" s="2"/>
      <c r="V482" s="2"/>
      <c r="W482" s="2"/>
      <c r="X482" s="2"/>
      <c r="Y482" s="2"/>
      <c r="Z482" s="2"/>
    </row>
    <row r="483" customFormat="false" ht="13.5" hidden="false" customHeight="true" outlineLevel="0" collapsed="false">
      <c r="A483" s="2"/>
      <c r="B483" s="2"/>
      <c r="C483" s="158"/>
      <c r="D483" s="2"/>
      <c r="E483" s="158"/>
      <c r="F483" s="2"/>
      <c r="G483" s="2"/>
      <c r="H483" s="2"/>
      <c r="I483" s="2"/>
      <c r="J483" s="2"/>
      <c r="K483" s="2"/>
      <c r="L483" s="2"/>
      <c r="M483" s="2"/>
      <c r="N483" s="2"/>
      <c r="O483" s="2"/>
      <c r="P483" s="2"/>
      <c r="Q483" s="2"/>
      <c r="R483" s="2"/>
      <c r="S483" s="2"/>
      <c r="T483" s="2"/>
      <c r="U483" s="2"/>
      <c r="V483" s="2"/>
      <c r="W483" s="2"/>
      <c r="X483" s="2"/>
      <c r="Y483" s="2"/>
      <c r="Z483" s="2"/>
    </row>
    <row r="484" customFormat="false" ht="13.5" hidden="false" customHeight="true" outlineLevel="0" collapsed="false">
      <c r="A484" s="2"/>
      <c r="B484" s="2"/>
      <c r="C484" s="158"/>
      <c r="D484" s="2"/>
      <c r="E484" s="158"/>
      <c r="F484" s="2"/>
      <c r="G484" s="2"/>
      <c r="H484" s="2"/>
      <c r="I484" s="2"/>
      <c r="J484" s="2"/>
      <c r="K484" s="2"/>
      <c r="L484" s="2"/>
      <c r="M484" s="2"/>
      <c r="N484" s="2"/>
      <c r="O484" s="2"/>
      <c r="P484" s="2"/>
      <c r="Q484" s="2"/>
      <c r="R484" s="2"/>
      <c r="S484" s="2"/>
      <c r="T484" s="2"/>
      <c r="U484" s="2"/>
      <c r="V484" s="2"/>
      <c r="W484" s="2"/>
      <c r="X484" s="2"/>
      <c r="Y484" s="2"/>
      <c r="Z484" s="2"/>
    </row>
    <row r="485" customFormat="false" ht="13.5" hidden="false" customHeight="true" outlineLevel="0" collapsed="false">
      <c r="A485" s="2"/>
      <c r="B485" s="2"/>
      <c r="C485" s="158"/>
      <c r="D485" s="2"/>
      <c r="E485" s="158"/>
      <c r="F485" s="2"/>
      <c r="G485" s="2"/>
      <c r="H485" s="2"/>
      <c r="I485" s="2"/>
      <c r="J485" s="2"/>
      <c r="K485" s="2"/>
      <c r="L485" s="2"/>
      <c r="M485" s="2"/>
      <c r="N485" s="2"/>
      <c r="O485" s="2"/>
      <c r="P485" s="2"/>
      <c r="Q485" s="2"/>
      <c r="R485" s="2"/>
      <c r="S485" s="2"/>
      <c r="T485" s="2"/>
      <c r="U485" s="2"/>
      <c r="V485" s="2"/>
      <c r="W485" s="2"/>
      <c r="X485" s="2"/>
      <c r="Y485" s="2"/>
      <c r="Z485" s="2"/>
    </row>
    <row r="486" customFormat="false" ht="13.5" hidden="false" customHeight="true" outlineLevel="0" collapsed="false">
      <c r="A486" s="2"/>
      <c r="B486" s="2"/>
      <c r="C486" s="158"/>
      <c r="D486" s="2"/>
      <c r="E486" s="158"/>
      <c r="F486" s="2"/>
      <c r="G486" s="2"/>
      <c r="H486" s="2"/>
      <c r="I486" s="2"/>
      <c r="J486" s="2"/>
      <c r="K486" s="2"/>
      <c r="L486" s="2"/>
      <c r="M486" s="2"/>
      <c r="N486" s="2"/>
      <c r="O486" s="2"/>
      <c r="P486" s="2"/>
      <c r="Q486" s="2"/>
      <c r="R486" s="2"/>
      <c r="S486" s="2"/>
      <c r="T486" s="2"/>
      <c r="U486" s="2"/>
      <c r="V486" s="2"/>
      <c r="W486" s="2"/>
      <c r="X486" s="2"/>
      <c r="Y486" s="2"/>
      <c r="Z486" s="2"/>
    </row>
    <row r="487" customFormat="false" ht="13.5" hidden="false" customHeight="true" outlineLevel="0" collapsed="false">
      <c r="A487" s="2"/>
      <c r="B487" s="2"/>
      <c r="C487" s="158"/>
      <c r="D487" s="2"/>
      <c r="E487" s="158"/>
      <c r="F487" s="2"/>
      <c r="G487" s="2"/>
      <c r="H487" s="2"/>
      <c r="I487" s="2"/>
      <c r="J487" s="2"/>
      <c r="K487" s="2"/>
      <c r="L487" s="2"/>
      <c r="M487" s="2"/>
      <c r="N487" s="2"/>
      <c r="O487" s="2"/>
      <c r="P487" s="2"/>
      <c r="Q487" s="2"/>
      <c r="R487" s="2"/>
      <c r="S487" s="2"/>
      <c r="T487" s="2"/>
      <c r="U487" s="2"/>
      <c r="V487" s="2"/>
      <c r="W487" s="2"/>
      <c r="X487" s="2"/>
      <c r="Y487" s="2"/>
      <c r="Z487" s="2"/>
    </row>
    <row r="488" customFormat="false" ht="13.5" hidden="false" customHeight="true" outlineLevel="0" collapsed="false">
      <c r="A488" s="2"/>
      <c r="B488" s="2"/>
      <c r="C488" s="158"/>
      <c r="D488" s="2"/>
      <c r="E488" s="158"/>
      <c r="F488" s="2"/>
      <c r="G488" s="2"/>
      <c r="H488" s="2"/>
      <c r="I488" s="2"/>
      <c r="J488" s="2"/>
      <c r="K488" s="2"/>
      <c r="L488" s="2"/>
      <c r="M488" s="2"/>
      <c r="N488" s="2"/>
      <c r="O488" s="2"/>
      <c r="P488" s="2"/>
      <c r="Q488" s="2"/>
      <c r="R488" s="2"/>
      <c r="S488" s="2"/>
      <c r="T488" s="2"/>
      <c r="U488" s="2"/>
      <c r="V488" s="2"/>
      <c r="W488" s="2"/>
      <c r="X488" s="2"/>
      <c r="Y488" s="2"/>
      <c r="Z488" s="2"/>
    </row>
    <row r="489" customFormat="false" ht="13.5" hidden="false" customHeight="true" outlineLevel="0" collapsed="false">
      <c r="A489" s="2"/>
      <c r="B489" s="2"/>
      <c r="C489" s="158"/>
      <c r="D489" s="2"/>
      <c r="E489" s="158"/>
      <c r="F489" s="2"/>
      <c r="G489" s="2"/>
      <c r="H489" s="2"/>
      <c r="I489" s="2"/>
      <c r="J489" s="2"/>
      <c r="K489" s="2"/>
      <c r="L489" s="2"/>
      <c r="M489" s="2"/>
      <c r="N489" s="2"/>
      <c r="O489" s="2"/>
      <c r="P489" s="2"/>
      <c r="Q489" s="2"/>
      <c r="R489" s="2"/>
      <c r="S489" s="2"/>
      <c r="T489" s="2"/>
      <c r="U489" s="2"/>
      <c r="V489" s="2"/>
      <c r="W489" s="2"/>
      <c r="X489" s="2"/>
      <c r="Y489" s="2"/>
      <c r="Z489" s="2"/>
    </row>
    <row r="490" customFormat="false" ht="13.5" hidden="false" customHeight="true" outlineLevel="0" collapsed="false">
      <c r="A490" s="2"/>
      <c r="B490" s="2"/>
      <c r="C490" s="158"/>
      <c r="D490" s="2"/>
      <c r="E490" s="158"/>
      <c r="F490" s="2"/>
      <c r="G490" s="2"/>
      <c r="H490" s="2"/>
      <c r="I490" s="2"/>
      <c r="J490" s="2"/>
      <c r="K490" s="2"/>
      <c r="L490" s="2"/>
      <c r="M490" s="2"/>
      <c r="N490" s="2"/>
      <c r="O490" s="2"/>
      <c r="P490" s="2"/>
      <c r="Q490" s="2"/>
      <c r="R490" s="2"/>
      <c r="S490" s="2"/>
      <c r="T490" s="2"/>
      <c r="U490" s="2"/>
      <c r="V490" s="2"/>
      <c r="W490" s="2"/>
      <c r="X490" s="2"/>
      <c r="Y490" s="2"/>
      <c r="Z490" s="2"/>
    </row>
    <row r="491" customFormat="false" ht="13.5" hidden="false" customHeight="true" outlineLevel="0" collapsed="false">
      <c r="A491" s="2"/>
      <c r="B491" s="2"/>
      <c r="C491" s="158"/>
      <c r="D491" s="2"/>
      <c r="E491" s="158"/>
      <c r="F491" s="2"/>
      <c r="G491" s="2"/>
      <c r="H491" s="2"/>
      <c r="I491" s="2"/>
      <c r="J491" s="2"/>
      <c r="K491" s="2"/>
      <c r="L491" s="2"/>
      <c r="M491" s="2"/>
      <c r="N491" s="2"/>
      <c r="O491" s="2"/>
      <c r="P491" s="2"/>
      <c r="Q491" s="2"/>
      <c r="R491" s="2"/>
      <c r="S491" s="2"/>
      <c r="T491" s="2"/>
      <c r="U491" s="2"/>
      <c r="V491" s="2"/>
      <c r="W491" s="2"/>
      <c r="X491" s="2"/>
      <c r="Y491" s="2"/>
      <c r="Z491" s="2"/>
    </row>
    <row r="492" customFormat="false" ht="13.5" hidden="false" customHeight="true" outlineLevel="0" collapsed="false">
      <c r="A492" s="2"/>
      <c r="B492" s="2"/>
      <c r="C492" s="158"/>
      <c r="D492" s="2"/>
      <c r="E492" s="158"/>
      <c r="F492" s="2"/>
      <c r="G492" s="2"/>
      <c r="H492" s="2"/>
      <c r="I492" s="2"/>
      <c r="J492" s="2"/>
      <c r="K492" s="2"/>
      <c r="L492" s="2"/>
      <c r="M492" s="2"/>
      <c r="N492" s="2"/>
      <c r="O492" s="2"/>
      <c r="P492" s="2"/>
      <c r="Q492" s="2"/>
      <c r="R492" s="2"/>
      <c r="S492" s="2"/>
      <c r="T492" s="2"/>
      <c r="U492" s="2"/>
      <c r="V492" s="2"/>
      <c r="W492" s="2"/>
      <c r="X492" s="2"/>
      <c r="Y492" s="2"/>
      <c r="Z492" s="2"/>
    </row>
    <row r="493" customFormat="false" ht="13.5" hidden="false" customHeight="true" outlineLevel="0" collapsed="false">
      <c r="A493" s="2"/>
      <c r="B493" s="2"/>
      <c r="C493" s="158"/>
      <c r="D493" s="2"/>
      <c r="E493" s="158"/>
      <c r="F493" s="2"/>
      <c r="G493" s="2"/>
      <c r="H493" s="2"/>
      <c r="I493" s="2"/>
      <c r="J493" s="2"/>
      <c r="K493" s="2"/>
      <c r="L493" s="2"/>
      <c r="M493" s="2"/>
      <c r="N493" s="2"/>
      <c r="O493" s="2"/>
      <c r="P493" s="2"/>
      <c r="Q493" s="2"/>
      <c r="R493" s="2"/>
      <c r="S493" s="2"/>
      <c r="T493" s="2"/>
      <c r="U493" s="2"/>
      <c r="V493" s="2"/>
      <c r="W493" s="2"/>
      <c r="X493" s="2"/>
      <c r="Y493" s="2"/>
      <c r="Z493" s="2"/>
    </row>
    <row r="494" customFormat="false" ht="13.5" hidden="false" customHeight="true" outlineLevel="0" collapsed="false">
      <c r="A494" s="2"/>
      <c r="B494" s="2"/>
      <c r="C494" s="158"/>
      <c r="D494" s="2"/>
      <c r="E494" s="158"/>
      <c r="F494" s="2"/>
      <c r="G494" s="2"/>
      <c r="H494" s="2"/>
      <c r="I494" s="2"/>
      <c r="J494" s="2"/>
      <c r="K494" s="2"/>
      <c r="L494" s="2"/>
      <c r="M494" s="2"/>
      <c r="N494" s="2"/>
      <c r="O494" s="2"/>
      <c r="P494" s="2"/>
      <c r="Q494" s="2"/>
      <c r="R494" s="2"/>
      <c r="S494" s="2"/>
      <c r="T494" s="2"/>
      <c r="U494" s="2"/>
      <c r="V494" s="2"/>
      <c r="W494" s="2"/>
      <c r="X494" s="2"/>
      <c r="Y494" s="2"/>
      <c r="Z494" s="2"/>
    </row>
    <row r="495" customFormat="false" ht="13.5" hidden="false" customHeight="true" outlineLevel="0" collapsed="false">
      <c r="A495" s="2"/>
      <c r="B495" s="2"/>
      <c r="C495" s="158"/>
      <c r="D495" s="2"/>
      <c r="E495" s="158"/>
      <c r="F495" s="2"/>
      <c r="G495" s="2"/>
      <c r="H495" s="2"/>
      <c r="I495" s="2"/>
      <c r="J495" s="2"/>
      <c r="K495" s="2"/>
      <c r="L495" s="2"/>
      <c r="M495" s="2"/>
      <c r="N495" s="2"/>
      <c r="O495" s="2"/>
      <c r="P495" s="2"/>
      <c r="Q495" s="2"/>
      <c r="R495" s="2"/>
      <c r="S495" s="2"/>
      <c r="T495" s="2"/>
      <c r="U495" s="2"/>
      <c r="V495" s="2"/>
      <c r="W495" s="2"/>
      <c r="X495" s="2"/>
      <c r="Y495" s="2"/>
      <c r="Z495" s="2"/>
    </row>
    <row r="496" customFormat="false" ht="13.5" hidden="false" customHeight="true" outlineLevel="0" collapsed="false">
      <c r="A496" s="2"/>
      <c r="B496" s="2"/>
      <c r="C496" s="158"/>
      <c r="D496" s="2"/>
      <c r="E496" s="158"/>
      <c r="F496" s="2"/>
      <c r="G496" s="2"/>
      <c r="H496" s="2"/>
      <c r="I496" s="2"/>
      <c r="J496" s="2"/>
      <c r="K496" s="2"/>
      <c r="L496" s="2"/>
      <c r="M496" s="2"/>
      <c r="N496" s="2"/>
      <c r="O496" s="2"/>
      <c r="P496" s="2"/>
      <c r="Q496" s="2"/>
      <c r="R496" s="2"/>
      <c r="S496" s="2"/>
      <c r="T496" s="2"/>
      <c r="U496" s="2"/>
      <c r="V496" s="2"/>
      <c r="W496" s="2"/>
      <c r="X496" s="2"/>
      <c r="Y496" s="2"/>
      <c r="Z496" s="2"/>
    </row>
    <row r="497" customFormat="false" ht="13.5" hidden="false" customHeight="true" outlineLevel="0" collapsed="false">
      <c r="A497" s="2"/>
      <c r="B497" s="2"/>
      <c r="C497" s="158"/>
      <c r="D497" s="2"/>
      <c r="E497" s="158"/>
      <c r="F497" s="2"/>
      <c r="G497" s="2"/>
      <c r="H497" s="2"/>
      <c r="I497" s="2"/>
      <c r="J497" s="2"/>
      <c r="K497" s="2"/>
      <c r="L497" s="2"/>
      <c r="M497" s="2"/>
      <c r="N497" s="2"/>
      <c r="O497" s="2"/>
      <c r="P497" s="2"/>
      <c r="Q497" s="2"/>
      <c r="R497" s="2"/>
      <c r="S497" s="2"/>
      <c r="T497" s="2"/>
      <c r="U497" s="2"/>
      <c r="V497" s="2"/>
      <c r="W497" s="2"/>
      <c r="X497" s="2"/>
      <c r="Y497" s="2"/>
      <c r="Z497" s="2"/>
    </row>
    <row r="498" customFormat="false" ht="13.5" hidden="false" customHeight="true" outlineLevel="0" collapsed="false">
      <c r="A498" s="2"/>
      <c r="B498" s="2"/>
      <c r="C498" s="158"/>
      <c r="D498" s="2"/>
      <c r="E498" s="158"/>
      <c r="F498" s="2"/>
      <c r="G498" s="2"/>
      <c r="H498" s="2"/>
      <c r="I498" s="2"/>
      <c r="J498" s="2"/>
      <c r="K498" s="2"/>
      <c r="L498" s="2"/>
      <c r="M498" s="2"/>
      <c r="N498" s="2"/>
      <c r="O498" s="2"/>
      <c r="P498" s="2"/>
      <c r="Q498" s="2"/>
      <c r="R498" s="2"/>
      <c r="S498" s="2"/>
      <c r="T498" s="2"/>
      <c r="U498" s="2"/>
      <c r="V498" s="2"/>
      <c r="W498" s="2"/>
      <c r="X498" s="2"/>
      <c r="Y498" s="2"/>
      <c r="Z498" s="2"/>
    </row>
    <row r="499" customFormat="false" ht="13.5" hidden="false" customHeight="true" outlineLevel="0" collapsed="false">
      <c r="A499" s="2"/>
      <c r="B499" s="2"/>
      <c r="C499" s="158"/>
      <c r="D499" s="2"/>
      <c r="E499" s="158"/>
      <c r="F499" s="2"/>
      <c r="G499" s="2"/>
      <c r="H499" s="2"/>
      <c r="I499" s="2"/>
      <c r="J499" s="2"/>
      <c r="K499" s="2"/>
      <c r="L499" s="2"/>
      <c r="M499" s="2"/>
      <c r="N499" s="2"/>
      <c r="O499" s="2"/>
      <c r="P499" s="2"/>
      <c r="Q499" s="2"/>
      <c r="R499" s="2"/>
      <c r="S499" s="2"/>
      <c r="T499" s="2"/>
      <c r="U499" s="2"/>
      <c r="V499" s="2"/>
      <c r="W499" s="2"/>
      <c r="X499" s="2"/>
      <c r="Y499" s="2"/>
      <c r="Z499" s="2"/>
    </row>
    <row r="500" customFormat="false" ht="13.5" hidden="false" customHeight="true" outlineLevel="0" collapsed="false">
      <c r="A500" s="2"/>
      <c r="B500" s="2"/>
      <c r="C500" s="158"/>
      <c r="D500" s="2"/>
      <c r="E500" s="158"/>
      <c r="F500" s="2"/>
      <c r="G500" s="2"/>
      <c r="H500" s="2"/>
      <c r="I500" s="2"/>
      <c r="J500" s="2"/>
      <c r="K500" s="2"/>
      <c r="L500" s="2"/>
      <c r="M500" s="2"/>
      <c r="N500" s="2"/>
      <c r="O500" s="2"/>
      <c r="P500" s="2"/>
      <c r="Q500" s="2"/>
      <c r="R500" s="2"/>
      <c r="S500" s="2"/>
      <c r="T500" s="2"/>
      <c r="U500" s="2"/>
      <c r="V500" s="2"/>
      <c r="W500" s="2"/>
      <c r="X500" s="2"/>
      <c r="Y500" s="2"/>
      <c r="Z500" s="2"/>
    </row>
    <row r="501" customFormat="false" ht="13.5" hidden="false" customHeight="true" outlineLevel="0" collapsed="false">
      <c r="A501" s="2"/>
      <c r="B501" s="2"/>
      <c r="C501" s="158"/>
      <c r="D501" s="2"/>
      <c r="E501" s="158"/>
      <c r="F501" s="2"/>
      <c r="G501" s="2"/>
      <c r="H501" s="2"/>
      <c r="I501" s="2"/>
      <c r="J501" s="2"/>
      <c r="K501" s="2"/>
      <c r="L501" s="2"/>
      <c r="M501" s="2"/>
      <c r="N501" s="2"/>
      <c r="O501" s="2"/>
      <c r="P501" s="2"/>
      <c r="Q501" s="2"/>
      <c r="R501" s="2"/>
      <c r="S501" s="2"/>
      <c r="T501" s="2"/>
      <c r="U501" s="2"/>
      <c r="V501" s="2"/>
      <c r="W501" s="2"/>
      <c r="X501" s="2"/>
      <c r="Y501" s="2"/>
      <c r="Z501" s="2"/>
    </row>
    <row r="502" customFormat="false" ht="13.5" hidden="false" customHeight="true" outlineLevel="0" collapsed="false">
      <c r="A502" s="2"/>
      <c r="B502" s="2"/>
      <c r="C502" s="158"/>
      <c r="D502" s="2"/>
      <c r="E502" s="158"/>
      <c r="F502" s="2"/>
      <c r="G502" s="2"/>
      <c r="H502" s="2"/>
      <c r="I502" s="2"/>
      <c r="J502" s="2"/>
      <c r="K502" s="2"/>
      <c r="L502" s="2"/>
      <c r="M502" s="2"/>
      <c r="N502" s="2"/>
      <c r="O502" s="2"/>
      <c r="P502" s="2"/>
      <c r="Q502" s="2"/>
      <c r="R502" s="2"/>
      <c r="S502" s="2"/>
      <c r="T502" s="2"/>
      <c r="U502" s="2"/>
      <c r="V502" s="2"/>
      <c r="W502" s="2"/>
      <c r="X502" s="2"/>
      <c r="Y502" s="2"/>
      <c r="Z502" s="2"/>
    </row>
    <row r="503" customFormat="false" ht="13.5" hidden="false" customHeight="true" outlineLevel="0" collapsed="false">
      <c r="A503" s="2"/>
      <c r="B503" s="2"/>
      <c r="C503" s="158"/>
      <c r="D503" s="2"/>
      <c r="E503" s="158"/>
      <c r="F503" s="2"/>
      <c r="G503" s="2"/>
      <c r="H503" s="2"/>
      <c r="I503" s="2"/>
      <c r="J503" s="2"/>
      <c r="K503" s="2"/>
      <c r="L503" s="2"/>
      <c r="M503" s="2"/>
      <c r="N503" s="2"/>
      <c r="O503" s="2"/>
      <c r="P503" s="2"/>
      <c r="Q503" s="2"/>
      <c r="R503" s="2"/>
      <c r="S503" s="2"/>
      <c r="T503" s="2"/>
      <c r="U503" s="2"/>
      <c r="V503" s="2"/>
      <c r="W503" s="2"/>
      <c r="X503" s="2"/>
      <c r="Y503" s="2"/>
      <c r="Z503" s="2"/>
    </row>
    <row r="504" customFormat="false" ht="13.5" hidden="false" customHeight="true" outlineLevel="0" collapsed="false">
      <c r="A504" s="2"/>
      <c r="B504" s="2"/>
      <c r="C504" s="158"/>
      <c r="D504" s="2"/>
      <c r="E504" s="158"/>
      <c r="F504" s="2"/>
      <c r="G504" s="2"/>
      <c r="H504" s="2"/>
      <c r="I504" s="2"/>
      <c r="J504" s="2"/>
      <c r="K504" s="2"/>
      <c r="L504" s="2"/>
      <c r="M504" s="2"/>
      <c r="N504" s="2"/>
      <c r="O504" s="2"/>
      <c r="P504" s="2"/>
      <c r="Q504" s="2"/>
      <c r="R504" s="2"/>
      <c r="S504" s="2"/>
      <c r="T504" s="2"/>
      <c r="U504" s="2"/>
      <c r="V504" s="2"/>
      <c r="W504" s="2"/>
      <c r="X504" s="2"/>
      <c r="Y504" s="2"/>
      <c r="Z504" s="2"/>
    </row>
    <row r="505" customFormat="false" ht="13.5" hidden="false" customHeight="true" outlineLevel="0" collapsed="false">
      <c r="A505" s="2"/>
      <c r="B505" s="2"/>
      <c r="C505" s="158"/>
      <c r="D505" s="2"/>
      <c r="E505" s="158"/>
      <c r="F505" s="2"/>
      <c r="G505" s="2"/>
      <c r="H505" s="2"/>
      <c r="I505" s="2"/>
      <c r="J505" s="2"/>
      <c r="K505" s="2"/>
      <c r="L505" s="2"/>
      <c r="M505" s="2"/>
      <c r="N505" s="2"/>
      <c r="O505" s="2"/>
      <c r="P505" s="2"/>
      <c r="Q505" s="2"/>
      <c r="R505" s="2"/>
      <c r="S505" s="2"/>
      <c r="T505" s="2"/>
      <c r="U505" s="2"/>
      <c r="V505" s="2"/>
      <c r="W505" s="2"/>
      <c r="X505" s="2"/>
      <c r="Y505" s="2"/>
      <c r="Z505" s="2"/>
    </row>
    <row r="506" customFormat="false" ht="13.5" hidden="false" customHeight="true" outlineLevel="0" collapsed="false">
      <c r="A506" s="2"/>
      <c r="B506" s="2"/>
      <c r="C506" s="158"/>
      <c r="D506" s="2"/>
      <c r="E506" s="158"/>
      <c r="F506" s="2"/>
      <c r="G506" s="2"/>
      <c r="H506" s="2"/>
      <c r="I506" s="2"/>
      <c r="J506" s="2"/>
      <c r="K506" s="2"/>
      <c r="L506" s="2"/>
      <c r="M506" s="2"/>
      <c r="N506" s="2"/>
      <c r="O506" s="2"/>
      <c r="P506" s="2"/>
      <c r="Q506" s="2"/>
      <c r="R506" s="2"/>
      <c r="S506" s="2"/>
      <c r="T506" s="2"/>
      <c r="U506" s="2"/>
      <c r="V506" s="2"/>
      <c r="W506" s="2"/>
      <c r="X506" s="2"/>
      <c r="Y506" s="2"/>
      <c r="Z506" s="2"/>
    </row>
    <row r="507" customFormat="false" ht="13.5" hidden="false" customHeight="true" outlineLevel="0" collapsed="false">
      <c r="A507" s="2"/>
      <c r="B507" s="2"/>
      <c r="C507" s="158"/>
      <c r="D507" s="2"/>
      <c r="E507" s="158"/>
      <c r="F507" s="2"/>
      <c r="G507" s="2"/>
      <c r="H507" s="2"/>
      <c r="I507" s="2"/>
      <c r="J507" s="2"/>
      <c r="K507" s="2"/>
      <c r="L507" s="2"/>
      <c r="M507" s="2"/>
      <c r="N507" s="2"/>
      <c r="O507" s="2"/>
      <c r="P507" s="2"/>
      <c r="Q507" s="2"/>
      <c r="R507" s="2"/>
      <c r="S507" s="2"/>
      <c r="T507" s="2"/>
      <c r="U507" s="2"/>
      <c r="V507" s="2"/>
      <c r="W507" s="2"/>
      <c r="X507" s="2"/>
      <c r="Y507" s="2"/>
      <c r="Z507" s="2"/>
    </row>
    <row r="508" customFormat="false" ht="13.5" hidden="false" customHeight="true" outlineLevel="0" collapsed="false">
      <c r="A508" s="2"/>
      <c r="B508" s="2"/>
      <c r="C508" s="158"/>
      <c r="D508" s="2"/>
      <c r="E508" s="158"/>
      <c r="F508" s="2"/>
      <c r="G508" s="2"/>
      <c r="H508" s="2"/>
      <c r="I508" s="2"/>
      <c r="J508" s="2"/>
      <c r="K508" s="2"/>
      <c r="L508" s="2"/>
      <c r="M508" s="2"/>
      <c r="N508" s="2"/>
      <c r="O508" s="2"/>
      <c r="P508" s="2"/>
      <c r="Q508" s="2"/>
      <c r="R508" s="2"/>
      <c r="S508" s="2"/>
      <c r="T508" s="2"/>
      <c r="U508" s="2"/>
      <c r="V508" s="2"/>
      <c r="W508" s="2"/>
      <c r="X508" s="2"/>
      <c r="Y508" s="2"/>
      <c r="Z508" s="2"/>
    </row>
    <row r="509" customFormat="false" ht="13.5" hidden="false" customHeight="true" outlineLevel="0" collapsed="false">
      <c r="A509" s="2"/>
      <c r="B509" s="2"/>
      <c r="C509" s="158"/>
      <c r="D509" s="2"/>
      <c r="E509" s="158"/>
      <c r="F509" s="2"/>
      <c r="G509" s="2"/>
      <c r="H509" s="2"/>
      <c r="I509" s="2"/>
      <c r="J509" s="2"/>
      <c r="K509" s="2"/>
      <c r="L509" s="2"/>
      <c r="M509" s="2"/>
      <c r="N509" s="2"/>
      <c r="O509" s="2"/>
      <c r="P509" s="2"/>
      <c r="Q509" s="2"/>
      <c r="R509" s="2"/>
      <c r="S509" s="2"/>
      <c r="T509" s="2"/>
      <c r="U509" s="2"/>
      <c r="V509" s="2"/>
      <c r="W509" s="2"/>
      <c r="X509" s="2"/>
      <c r="Y509" s="2"/>
      <c r="Z509" s="2"/>
    </row>
    <row r="510" customFormat="false" ht="13.5" hidden="false" customHeight="true" outlineLevel="0" collapsed="false">
      <c r="A510" s="2"/>
      <c r="B510" s="2"/>
      <c r="C510" s="158"/>
      <c r="D510" s="2"/>
      <c r="E510" s="158"/>
      <c r="F510" s="2"/>
      <c r="G510" s="2"/>
      <c r="H510" s="2"/>
      <c r="I510" s="2"/>
      <c r="J510" s="2"/>
      <c r="K510" s="2"/>
      <c r="L510" s="2"/>
      <c r="M510" s="2"/>
      <c r="N510" s="2"/>
      <c r="O510" s="2"/>
      <c r="P510" s="2"/>
      <c r="Q510" s="2"/>
      <c r="R510" s="2"/>
      <c r="S510" s="2"/>
      <c r="T510" s="2"/>
      <c r="U510" s="2"/>
      <c r="V510" s="2"/>
      <c r="W510" s="2"/>
      <c r="X510" s="2"/>
      <c r="Y510" s="2"/>
      <c r="Z510" s="2"/>
    </row>
    <row r="511" customFormat="false" ht="13.5" hidden="false" customHeight="true" outlineLevel="0" collapsed="false">
      <c r="A511" s="2"/>
      <c r="B511" s="2"/>
      <c r="C511" s="158"/>
      <c r="D511" s="2"/>
      <c r="E511" s="158"/>
      <c r="F511" s="2"/>
      <c r="G511" s="2"/>
      <c r="H511" s="2"/>
      <c r="I511" s="2"/>
      <c r="J511" s="2"/>
      <c r="K511" s="2"/>
      <c r="L511" s="2"/>
      <c r="M511" s="2"/>
      <c r="N511" s="2"/>
      <c r="O511" s="2"/>
      <c r="P511" s="2"/>
      <c r="Q511" s="2"/>
      <c r="R511" s="2"/>
      <c r="S511" s="2"/>
      <c r="T511" s="2"/>
      <c r="U511" s="2"/>
      <c r="V511" s="2"/>
      <c r="W511" s="2"/>
      <c r="X511" s="2"/>
      <c r="Y511" s="2"/>
      <c r="Z511" s="2"/>
    </row>
    <row r="512" customFormat="false" ht="13.5" hidden="false" customHeight="true" outlineLevel="0" collapsed="false">
      <c r="A512" s="2"/>
      <c r="B512" s="2"/>
      <c r="C512" s="158"/>
      <c r="D512" s="2"/>
      <c r="E512" s="158"/>
      <c r="F512" s="2"/>
      <c r="G512" s="2"/>
      <c r="H512" s="2"/>
      <c r="I512" s="2"/>
      <c r="J512" s="2"/>
      <c r="K512" s="2"/>
      <c r="L512" s="2"/>
      <c r="M512" s="2"/>
      <c r="N512" s="2"/>
      <c r="O512" s="2"/>
      <c r="P512" s="2"/>
      <c r="Q512" s="2"/>
      <c r="R512" s="2"/>
      <c r="S512" s="2"/>
      <c r="T512" s="2"/>
      <c r="U512" s="2"/>
      <c r="V512" s="2"/>
      <c r="W512" s="2"/>
      <c r="X512" s="2"/>
      <c r="Y512" s="2"/>
      <c r="Z512" s="2"/>
    </row>
    <row r="513" customFormat="false" ht="13.5" hidden="false" customHeight="true" outlineLevel="0" collapsed="false">
      <c r="A513" s="2"/>
      <c r="B513" s="2"/>
      <c r="C513" s="158"/>
      <c r="D513" s="2"/>
      <c r="E513" s="158"/>
      <c r="F513" s="2"/>
      <c r="G513" s="2"/>
      <c r="H513" s="2"/>
      <c r="I513" s="2"/>
      <c r="J513" s="2"/>
      <c r="K513" s="2"/>
      <c r="L513" s="2"/>
      <c r="M513" s="2"/>
      <c r="N513" s="2"/>
      <c r="O513" s="2"/>
      <c r="P513" s="2"/>
      <c r="Q513" s="2"/>
      <c r="R513" s="2"/>
      <c r="S513" s="2"/>
      <c r="T513" s="2"/>
      <c r="U513" s="2"/>
      <c r="V513" s="2"/>
      <c r="W513" s="2"/>
      <c r="X513" s="2"/>
      <c r="Y513" s="2"/>
      <c r="Z513" s="2"/>
    </row>
    <row r="514" customFormat="false" ht="13.5" hidden="false" customHeight="true" outlineLevel="0" collapsed="false">
      <c r="A514" s="2"/>
      <c r="B514" s="2"/>
      <c r="C514" s="158"/>
      <c r="D514" s="2"/>
      <c r="E514" s="158"/>
      <c r="F514" s="2"/>
      <c r="G514" s="2"/>
      <c r="H514" s="2"/>
      <c r="I514" s="2"/>
      <c r="J514" s="2"/>
      <c r="K514" s="2"/>
      <c r="L514" s="2"/>
      <c r="M514" s="2"/>
      <c r="N514" s="2"/>
      <c r="O514" s="2"/>
      <c r="P514" s="2"/>
      <c r="Q514" s="2"/>
      <c r="R514" s="2"/>
      <c r="S514" s="2"/>
      <c r="T514" s="2"/>
      <c r="U514" s="2"/>
      <c r="V514" s="2"/>
      <c r="W514" s="2"/>
      <c r="X514" s="2"/>
      <c r="Y514" s="2"/>
      <c r="Z514" s="2"/>
    </row>
    <row r="515" customFormat="false" ht="13.5" hidden="false" customHeight="true" outlineLevel="0" collapsed="false">
      <c r="A515" s="2"/>
      <c r="B515" s="2"/>
      <c r="C515" s="158"/>
      <c r="D515" s="2"/>
      <c r="E515" s="158"/>
      <c r="F515" s="2"/>
      <c r="G515" s="2"/>
      <c r="H515" s="2"/>
      <c r="I515" s="2"/>
      <c r="J515" s="2"/>
      <c r="K515" s="2"/>
      <c r="L515" s="2"/>
      <c r="M515" s="2"/>
      <c r="N515" s="2"/>
      <c r="O515" s="2"/>
      <c r="P515" s="2"/>
      <c r="Q515" s="2"/>
      <c r="R515" s="2"/>
      <c r="S515" s="2"/>
      <c r="T515" s="2"/>
      <c r="U515" s="2"/>
      <c r="V515" s="2"/>
      <c r="W515" s="2"/>
      <c r="X515" s="2"/>
      <c r="Y515" s="2"/>
      <c r="Z515" s="2"/>
    </row>
    <row r="516" customFormat="false" ht="13.5" hidden="false" customHeight="true" outlineLevel="0" collapsed="false">
      <c r="A516" s="2"/>
      <c r="B516" s="2"/>
      <c r="C516" s="158"/>
      <c r="D516" s="2"/>
      <c r="E516" s="158"/>
      <c r="F516" s="2"/>
      <c r="G516" s="2"/>
      <c r="H516" s="2"/>
      <c r="I516" s="2"/>
      <c r="J516" s="2"/>
      <c r="K516" s="2"/>
      <c r="L516" s="2"/>
      <c r="M516" s="2"/>
      <c r="N516" s="2"/>
      <c r="O516" s="2"/>
      <c r="P516" s="2"/>
      <c r="Q516" s="2"/>
      <c r="R516" s="2"/>
      <c r="S516" s="2"/>
      <c r="T516" s="2"/>
      <c r="U516" s="2"/>
      <c r="V516" s="2"/>
      <c r="W516" s="2"/>
      <c r="X516" s="2"/>
      <c r="Y516" s="2"/>
      <c r="Z516" s="2"/>
    </row>
    <row r="517" customFormat="false" ht="13.5" hidden="false" customHeight="true" outlineLevel="0" collapsed="false">
      <c r="A517" s="2"/>
      <c r="B517" s="2"/>
      <c r="C517" s="158"/>
      <c r="D517" s="2"/>
      <c r="E517" s="158"/>
      <c r="F517" s="2"/>
      <c r="G517" s="2"/>
      <c r="H517" s="2"/>
      <c r="I517" s="2"/>
      <c r="J517" s="2"/>
      <c r="K517" s="2"/>
      <c r="L517" s="2"/>
      <c r="M517" s="2"/>
      <c r="N517" s="2"/>
      <c r="O517" s="2"/>
      <c r="P517" s="2"/>
      <c r="Q517" s="2"/>
      <c r="R517" s="2"/>
      <c r="S517" s="2"/>
      <c r="T517" s="2"/>
      <c r="U517" s="2"/>
      <c r="V517" s="2"/>
      <c r="W517" s="2"/>
      <c r="X517" s="2"/>
      <c r="Y517" s="2"/>
      <c r="Z517" s="2"/>
    </row>
    <row r="518" customFormat="false" ht="13.5" hidden="false" customHeight="true" outlineLevel="0" collapsed="false">
      <c r="A518" s="2"/>
      <c r="B518" s="2"/>
      <c r="C518" s="158"/>
      <c r="D518" s="2"/>
      <c r="E518" s="158"/>
      <c r="F518" s="2"/>
      <c r="G518" s="2"/>
      <c r="H518" s="2"/>
      <c r="I518" s="2"/>
      <c r="J518" s="2"/>
      <c r="K518" s="2"/>
      <c r="L518" s="2"/>
      <c r="M518" s="2"/>
      <c r="N518" s="2"/>
      <c r="O518" s="2"/>
      <c r="P518" s="2"/>
      <c r="Q518" s="2"/>
      <c r="R518" s="2"/>
      <c r="S518" s="2"/>
      <c r="T518" s="2"/>
      <c r="U518" s="2"/>
      <c r="V518" s="2"/>
      <c r="W518" s="2"/>
      <c r="X518" s="2"/>
      <c r="Y518" s="2"/>
      <c r="Z518" s="2"/>
    </row>
    <row r="519" customFormat="false" ht="13.5" hidden="false" customHeight="true" outlineLevel="0" collapsed="false">
      <c r="A519" s="2"/>
      <c r="B519" s="2"/>
      <c r="C519" s="158"/>
      <c r="D519" s="2"/>
      <c r="E519" s="158"/>
      <c r="F519" s="2"/>
      <c r="G519" s="2"/>
      <c r="H519" s="2"/>
      <c r="I519" s="2"/>
      <c r="J519" s="2"/>
      <c r="K519" s="2"/>
      <c r="L519" s="2"/>
      <c r="M519" s="2"/>
      <c r="N519" s="2"/>
      <c r="O519" s="2"/>
      <c r="P519" s="2"/>
      <c r="Q519" s="2"/>
      <c r="R519" s="2"/>
      <c r="S519" s="2"/>
      <c r="T519" s="2"/>
      <c r="U519" s="2"/>
      <c r="V519" s="2"/>
      <c r="W519" s="2"/>
      <c r="X519" s="2"/>
      <c r="Y519" s="2"/>
      <c r="Z519" s="2"/>
    </row>
    <row r="520" customFormat="false" ht="13.5" hidden="false" customHeight="true" outlineLevel="0" collapsed="false">
      <c r="A520" s="2"/>
      <c r="B520" s="2"/>
      <c r="C520" s="158"/>
      <c r="D520" s="2"/>
      <c r="E520" s="158"/>
      <c r="F520" s="2"/>
      <c r="G520" s="2"/>
      <c r="H520" s="2"/>
      <c r="I520" s="2"/>
      <c r="J520" s="2"/>
      <c r="K520" s="2"/>
      <c r="L520" s="2"/>
      <c r="M520" s="2"/>
      <c r="N520" s="2"/>
      <c r="O520" s="2"/>
      <c r="P520" s="2"/>
      <c r="Q520" s="2"/>
      <c r="R520" s="2"/>
      <c r="S520" s="2"/>
      <c r="T520" s="2"/>
      <c r="U520" s="2"/>
      <c r="V520" s="2"/>
      <c r="W520" s="2"/>
      <c r="X520" s="2"/>
      <c r="Y520" s="2"/>
      <c r="Z520" s="2"/>
    </row>
    <row r="521" customFormat="false" ht="13.5" hidden="false" customHeight="true" outlineLevel="0" collapsed="false">
      <c r="A521" s="2"/>
      <c r="B521" s="2"/>
      <c r="C521" s="158"/>
      <c r="D521" s="2"/>
      <c r="E521" s="158"/>
      <c r="F521" s="2"/>
      <c r="G521" s="2"/>
      <c r="H521" s="2"/>
      <c r="I521" s="2"/>
      <c r="J521" s="2"/>
      <c r="K521" s="2"/>
      <c r="L521" s="2"/>
      <c r="M521" s="2"/>
      <c r="N521" s="2"/>
      <c r="O521" s="2"/>
      <c r="P521" s="2"/>
      <c r="Q521" s="2"/>
      <c r="R521" s="2"/>
      <c r="S521" s="2"/>
      <c r="T521" s="2"/>
      <c r="U521" s="2"/>
      <c r="V521" s="2"/>
      <c r="W521" s="2"/>
      <c r="X521" s="2"/>
      <c r="Y521" s="2"/>
      <c r="Z521" s="2"/>
    </row>
    <row r="522" customFormat="false" ht="13.5" hidden="false" customHeight="true" outlineLevel="0" collapsed="false">
      <c r="A522" s="2"/>
      <c r="B522" s="2"/>
      <c r="C522" s="158"/>
      <c r="D522" s="2"/>
      <c r="E522" s="158"/>
      <c r="F522" s="2"/>
      <c r="G522" s="2"/>
      <c r="H522" s="2"/>
      <c r="I522" s="2"/>
      <c r="J522" s="2"/>
      <c r="K522" s="2"/>
      <c r="L522" s="2"/>
      <c r="M522" s="2"/>
      <c r="N522" s="2"/>
      <c r="O522" s="2"/>
      <c r="P522" s="2"/>
      <c r="Q522" s="2"/>
      <c r="R522" s="2"/>
      <c r="S522" s="2"/>
      <c r="T522" s="2"/>
      <c r="U522" s="2"/>
      <c r="V522" s="2"/>
      <c r="W522" s="2"/>
      <c r="X522" s="2"/>
      <c r="Y522" s="2"/>
      <c r="Z522" s="2"/>
    </row>
    <row r="523" customFormat="false" ht="13.5" hidden="false" customHeight="true" outlineLevel="0" collapsed="false">
      <c r="A523" s="2"/>
      <c r="B523" s="2"/>
      <c r="C523" s="158"/>
      <c r="D523" s="2"/>
      <c r="E523" s="158"/>
      <c r="F523" s="2"/>
      <c r="G523" s="2"/>
      <c r="H523" s="2"/>
      <c r="I523" s="2"/>
      <c r="J523" s="2"/>
      <c r="K523" s="2"/>
      <c r="L523" s="2"/>
      <c r="M523" s="2"/>
      <c r="N523" s="2"/>
      <c r="O523" s="2"/>
      <c r="P523" s="2"/>
      <c r="Q523" s="2"/>
      <c r="R523" s="2"/>
      <c r="S523" s="2"/>
      <c r="T523" s="2"/>
      <c r="U523" s="2"/>
      <c r="V523" s="2"/>
      <c r="W523" s="2"/>
      <c r="X523" s="2"/>
      <c r="Y523" s="2"/>
      <c r="Z523" s="2"/>
    </row>
    <row r="524" customFormat="false" ht="13.5" hidden="false" customHeight="true" outlineLevel="0" collapsed="false">
      <c r="A524" s="2"/>
      <c r="B524" s="2"/>
      <c r="C524" s="158"/>
      <c r="D524" s="2"/>
      <c r="E524" s="158"/>
      <c r="F524" s="2"/>
      <c r="G524" s="2"/>
      <c r="H524" s="2"/>
      <c r="I524" s="2"/>
      <c r="J524" s="2"/>
      <c r="K524" s="2"/>
      <c r="L524" s="2"/>
      <c r="M524" s="2"/>
      <c r="N524" s="2"/>
      <c r="O524" s="2"/>
      <c r="P524" s="2"/>
      <c r="Q524" s="2"/>
      <c r="R524" s="2"/>
      <c r="S524" s="2"/>
      <c r="T524" s="2"/>
      <c r="U524" s="2"/>
      <c r="V524" s="2"/>
      <c r="W524" s="2"/>
      <c r="X524" s="2"/>
      <c r="Y524" s="2"/>
      <c r="Z524" s="2"/>
    </row>
    <row r="525" customFormat="false" ht="13.5" hidden="false" customHeight="true" outlineLevel="0" collapsed="false">
      <c r="A525" s="2"/>
      <c r="B525" s="2"/>
      <c r="C525" s="158"/>
      <c r="D525" s="2"/>
      <c r="E525" s="158"/>
      <c r="F525" s="2"/>
      <c r="G525" s="2"/>
      <c r="H525" s="2"/>
      <c r="I525" s="2"/>
      <c r="J525" s="2"/>
      <c r="K525" s="2"/>
      <c r="L525" s="2"/>
      <c r="M525" s="2"/>
      <c r="N525" s="2"/>
      <c r="O525" s="2"/>
      <c r="P525" s="2"/>
      <c r="Q525" s="2"/>
      <c r="R525" s="2"/>
      <c r="S525" s="2"/>
      <c r="T525" s="2"/>
      <c r="U525" s="2"/>
      <c r="V525" s="2"/>
      <c r="W525" s="2"/>
      <c r="X525" s="2"/>
      <c r="Y525" s="2"/>
      <c r="Z525" s="2"/>
    </row>
    <row r="526" customFormat="false" ht="13.5" hidden="false" customHeight="true" outlineLevel="0" collapsed="false">
      <c r="A526" s="2"/>
      <c r="B526" s="2"/>
      <c r="C526" s="158"/>
      <c r="D526" s="2"/>
      <c r="E526" s="158"/>
      <c r="F526" s="2"/>
      <c r="G526" s="2"/>
      <c r="H526" s="2"/>
      <c r="I526" s="2"/>
      <c r="J526" s="2"/>
      <c r="K526" s="2"/>
      <c r="L526" s="2"/>
      <c r="M526" s="2"/>
      <c r="N526" s="2"/>
      <c r="O526" s="2"/>
      <c r="P526" s="2"/>
      <c r="Q526" s="2"/>
      <c r="R526" s="2"/>
      <c r="S526" s="2"/>
      <c r="T526" s="2"/>
      <c r="U526" s="2"/>
      <c r="V526" s="2"/>
      <c r="W526" s="2"/>
      <c r="X526" s="2"/>
      <c r="Y526" s="2"/>
      <c r="Z526" s="2"/>
    </row>
    <row r="527" customFormat="false" ht="13.5" hidden="false" customHeight="true" outlineLevel="0" collapsed="false">
      <c r="A527" s="2"/>
      <c r="B527" s="2"/>
      <c r="C527" s="158"/>
      <c r="D527" s="2"/>
      <c r="E527" s="158"/>
      <c r="F527" s="2"/>
      <c r="G527" s="2"/>
      <c r="H527" s="2"/>
      <c r="I527" s="2"/>
      <c r="J527" s="2"/>
      <c r="K527" s="2"/>
      <c r="L527" s="2"/>
      <c r="M527" s="2"/>
      <c r="N527" s="2"/>
      <c r="O527" s="2"/>
      <c r="P527" s="2"/>
      <c r="Q527" s="2"/>
      <c r="R527" s="2"/>
      <c r="S527" s="2"/>
      <c r="T527" s="2"/>
      <c r="U527" s="2"/>
      <c r="V527" s="2"/>
      <c r="W527" s="2"/>
      <c r="X527" s="2"/>
      <c r="Y527" s="2"/>
      <c r="Z527" s="2"/>
    </row>
    <row r="528" customFormat="false" ht="13.5" hidden="false" customHeight="true" outlineLevel="0" collapsed="false">
      <c r="A528" s="2"/>
      <c r="B528" s="2"/>
      <c r="C528" s="158"/>
      <c r="D528" s="2"/>
      <c r="E528" s="158"/>
      <c r="F528" s="2"/>
      <c r="G528" s="2"/>
      <c r="H528" s="2"/>
      <c r="I528" s="2"/>
      <c r="J528" s="2"/>
      <c r="K528" s="2"/>
      <c r="L528" s="2"/>
      <c r="M528" s="2"/>
      <c r="N528" s="2"/>
      <c r="O528" s="2"/>
      <c r="P528" s="2"/>
      <c r="Q528" s="2"/>
      <c r="R528" s="2"/>
      <c r="S528" s="2"/>
      <c r="T528" s="2"/>
      <c r="U528" s="2"/>
      <c r="V528" s="2"/>
      <c r="W528" s="2"/>
      <c r="X528" s="2"/>
      <c r="Y528" s="2"/>
      <c r="Z528" s="2"/>
    </row>
    <row r="529" customFormat="false" ht="13.5" hidden="false" customHeight="true" outlineLevel="0" collapsed="false">
      <c r="A529" s="2"/>
      <c r="B529" s="2"/>
      <c r="C529" s="158"/>
      <c r="D529" s="2"/>
      <c r="E529" s="158"/>
      <c r="F529" s="2"/>
      <c r="G529" s="2"/>
      <c r="H529" s="2"/>
      <c r="I529" s="2"/>
      <c r="J529" s="2"/>
      <c r="K529" s="2"/>
      <c r="L529" s="2"/>
      <c r="M529" s="2"/>
      <c r="N529" s="2"/>
      <c r="O529" s="2"/>
      <c r="P529" s="2"/>
      <c r="Q529" s="2"/>
      <c r="R529" s="2"/>
      <c r="S529" s="2"/>
      <c r="T529" s="2"/>
      <c r="U529" s="2"/>
      <c r="V529" s="2"/>
      <c r="W529" s="2"/>
      <c r="X529" s="2"/>
      <c r="Y529" s="2"/>
      <c r="Z529" s="2"/>
    </row>
    <row r="530" customFormat="false" ht="13.5" hidden="false" customHeight="true" outlineLevel="0" collapsed="false">
      <c r="A530" s="2"/>
      <c r="B530" s="2"/>
      <c r="C530" s="158"/>
      <c r="D530" s="2"/>
      <c r="E530" s="158"/>
      <c r="F530" s="2"/>
      <c r="G530" s="2"/>
      <c r="H530" s="2"/>
      <c r="I530" s="2"/>
      <c r="J530" s="2"/>
      <c r="K530" s="2"/>
      <c r="L530" s="2"/>
      <c r="M530" s="2"/>
      <c r="N530" s="2"/>
      <c r="O530" s="2"/>
      <c r="P530" s="2"/>
      <c r="Q530" s="2"/>
      <c r="R530" s="2"/>
      <c r="S530" s="2"/>
      <c r="T530" s="2"/>
      <c r="U530" s="2"/>
      <c r="V530" s="2"/>
      <c r="W530" s="2"/>
      <c r="X530" s="2"/>
      <c r="Y530" s="2"/>
      <c r="Z530" s="2"/>
    </row>
    <row r="531" customFormat="false" ht="13.5" hidden="false" customHeight="true" outlineLevel="0" collapsed="false">
      <c r="A531" s="2"/>
      <c r="B531" s="2"/>
      <c r="C531" s="158"/>
      <c r="D531" s="2"/>
      <c r="E531" s="158"/>
      <c r="F531" s="2"/>
      <c r="G531" s="2"/>
      <c r="H531" s="2"/>
      <c r="I531" s="2"/>
      <c r="J531" s="2"/>
      <c r="K531" s="2"/>
      <c r="L531" s="2"/>
      <c r="M531" s="2"/>
      <c r="N531" s="2"/>
      <c r="O531" s="2"/>
      <c r="P531" s="2"/>
      <c r="Q531" s="2"/>
      <c r="R531" s="2"/>
      <c r="S531" s="2"/>
      <c r="T531" s="2"/>
      <c r="U531" s="2"/>
      <c r="V531" s="2"/>
      <c r="W531" s="2"/>
      <c r="X531" s="2"/>
      <c r="Y531" s="2"/>
      <c r="Z531" s="2"/>
    </row>
    <row r="532" customFormat="false" ht="13.5" hidden="false" customHeight="true" outlineLevel="0" collapsed="false">
      <c r="A532" s="2"/>
      <c r="B532" s="2"/>
      <c r="C532" s="158"/>
      <c r="D532" s="2"/>
      <c r="E532" s="158"/>
      <c r="F532" s="2"/>
      <c r="G532" s="2"/>
      <c r="H532" s="2"/>
      <c r="I532" s="2"/>
      <c r="J532" s="2"/>
      <c r="K532" s="2"/>
      <c r="L532" s="2"/>
      <c r="M532" s="2"/>
      <c r="N532" s="2"/>
      <c r="O532" s="2"/>
      <c r="P532" s="2"/>
      <c r="Q532" s="2"/>
      <c r="R532" s="2"/>
      <c r="S532" s="2"/>
      <c r="T532" s="2"/>
      <c r="U532" s="2"/>
      <c r="V532" s="2"/>
      <c r="W532" s="2"/>
      <c r="X532" s="2"/>
      <c r="Y532" s="2"/>
      <c r="Z532" s="2"/>
    </row>
    <row r="533" customFormat="false" ht="13.5" hidden="false" customHeight="true" outlineLevel="0" collapsed="false">
      <c r="A533" s="2"/>
      <c r="B533" s="2"/>
      <c r="C533" s="158"/>
      <c r="D533" s="2"/>
      <c r="E533" s="158"/>
      <c r="F533" s="2"/>
      <c r="G533" s="2"/>
      <c r="H533" s="2"/>
      <c r="I533" s="2"/>
      <c r="J533" s="2"/>
      <c r="K533" s="2"/>
      <c r="L533" s="2"/>
      <c r="M533" s="2"/>
      <c r="N533" s="2"/>
      <c r="O533" s="2"/>
      <c r="P533" s="2"/>
      <c r="Q533" s="2"/>
      <c r="R533" s="2"/>
      <c r="S533" s="2"/>
      <c r="T533" s="2"/>
      <c r="U533" s="2"/>
      <c r="V533" s="2"/>
      <c r="W533" s="2"/>
      <c r="X533" s="2"/>
      <c r="Y533" s="2"/>
      <c r="Z533" s="2"/>
    </row>
    <row r="534" customFormat="false" ht="13.5" hidden="false" customHeight="true" outlineLevel="0" collapsed="false">
      <c r="A534" s="2"/>
      <c r="B534" s="2"/>
      <c r="C534" s="158"/>
      <c r="D534" s="2"/>
      <c r="E534" s="158"/>
      <c r="F534" s="2"/>
      <c r="G534" s="2"/>
      <c r="H534" s="2"/>
      <c r="I534" s="2"/>
      <c r="J534" s="2"/>
      <c r="K534" s="2"/>
      <c r="L534" s="2"/>
      <c r="M534" s="2"/>
      <c r="N534" s="2"/>
      <c r="O534" s="2"/>
      <c r="P534" s="2"/>
      <c r="Q534" s="2"/>
      <c r="R534" s="2"/>
      <c r="S534" s="2"/>
      <c r="T534" s="2"/>
      <c r="U534" s="2"/>
      <c r="V534" s="2"/>
      <c r="W534" s="2"/>
      <c r="X534" s="2"/>
      <c r="Y534" s="2"/>
      <c r="Z534" s="2"/>
    </row>
    <row r="535" customFormat="false" ht="13.5" hidden="false" customHeight="true" outlineLevel="0" collapsed="false">
      <c r="A535" s="2"/>
      <c r="B535" s="2"/>
      <c r="C535" s="158"/>
      <c r="D535" s="2"/>
      <c r="E535" s="158"/>
      <c r="F535" s="2"/>
      <c r="G535" s="2"/>
      <c r="H535" s="2"/>
      <c r="I535" s="2"/>
      <c r="J535" s="2"/>
      <c r="K535" s="2"/>
      <c r="L535" s="2"/>
      <c r="M535" s="2"/>
      <c r="N535" s="2"/>
      <c r="O535" s="2"/>
      <c r="P535" s="2"/>
      <c r="Q535" s="2"/>
      <c r="R535" s="2"/>
      <c r="S535" s="2"/>
      <c r="T535" s="2"/>
      <c r="U535" s="2"/>
      <c r="V535" s="2"/>
      <c r="W535" s="2"/>
      <c r="X535" s="2"/>
      <c r="Y535" s="2"/>
      <c r="Z535" s="2"/>
    </row>
    <row r="536" customFormat="false" ht="13.5" hidden="false" customHeight="true" outlineLevel="0" collapsed="false">
      <c r="A536" s="2"/>
      <c r="B536" s="2"/>
      <c r="C536" s="158"/>
      <c r="D536" s="2"/>
      <c r="E536" s="158"/>
      <c r="F536" s="2"/>
      <c r="G536" s="2"/>
      <c r="H536" s="2"/>
      <c r="I536" s="2"/>
      <c r="J536" s="2"/>
      <c r="K536" s="2"/>
      <c r="L536" s="2"/>
      <c r="M536" s="2"/>
      <c r="N536" s="2"/>
      <c r="O536" s="2"/>
      <c r="P536" s="2"/>
      <c r="Q536" s="2"/>
      <c r="R536" s="2"/>
      <c r="S536" s="2"/>
      <c r="T536" s="2"/>
      <c r="U536" s="2"/>
      <c r="V536" s="2"/>
      <c r="W536" s="2"/>
      <c r="X536" s="2"/>
      <c r="Y536" s="2"/>
      <c r="Z536" s="2"/>
    </row>
    <row r="537" customFormat="false" ht="13.5" hidden="false" customHeight="true" outlineLevel="0" collapsed="false">
      <c r="A537" s="2"/>
      <c r="B537" s="2"/>
      <c r="C537" s="158"/>
      <c r="D537" s="2"/>
      <c r="E537" s="158"/>
      <c r="F537" s="2"/>
      <c r="G537" s="2"/>
      <c r="H537" s="2"/>
      <c r="I537" s="2"/>
      <c r="J537" s="2"/>
      <c r="K537" s="2"/>
      <c r="L537" s="2"/>
      <c r="M537" s="2"/>
      <c r="N537" s="2"/>
      <c r="O537" s="2"/>
      <c r="P537" s="2"/>
      <c r="Q537" s="2"/>
      <c r="R537" s="2"/>
      <c r="S537" s="2"/>
      <c r="T537" s="2"/>
      <c r="U537" s="2"/>
      <c r="V537" s="2"/>
      <c r="W537" s="2"/>
      <c r="X537" s="2"/>
      <c r="Y537" s="2"/>
      <c r="Z537" s="2"/>
    </row>
    <row r="538" customFormat="false" ht="13.5" hidden="false" customHeight="true" outlineLevel="0" collapsed="false">
      <c r="A538" s="2"/>
      <c r="B538" s="2"/>
      <c r="C538" s="158"/>
      <c r="D538" s="2"/>
      <c r="E538" s="158"/>
      <c r="F538" s="2"/>
      <c r="G538" s="2"/>
      <c r="H538" s="2"/>
      <c r="I538" s="2"/>
      <c r="J538" s="2"/>
      <c r="K538" s="2"/>
      <c r="L538" s="2"/>
      <c r="M538" s="2"/>
      <c r="N538" s="2"/>
      <c r="O538" s="2"/>
      <c r="P538" s="2"/>
      <c r="Q538" s="2"/>
      <c r="R538" s="2"/>
      <c r="S538" s="2"/>
      <c r="T538" s="2"/>
      <c r="U538" s="2"/>
      <c r="V538" s="2"/>
      <c r="W538" s="2"/>
      <c r="X538" s="2"/>
      <c r="Y538" s="2"/>
      <c r="Z538" s="2"/>
    </row>
    <row r="539" customFormat="false" ht="13.5" hidden="false" customHeight="true" outlineLevel="0" collapsed="false">
      <c r="A539" s="2"/>
      <c r="B539" s="2"/>
      <c r="C539" s="158"/>
      <c r="D539" s="2"/>
      <c r="E539" s="158"/>
      <c r="F539" s="2"/>
      <c r="G539" s="2"/>
      <c r="H539" s="2"/>
      <c r="I539" s="2"/>
      <c r="J539" s="2"/>
      <c r="K539" s="2"/>
      <c r="L539" s="2"/>
      <c r="M539" s="2"/>
      <c r="N539" s="2"/>
      <c r="O539" s="2"/>
      <c r="P539" s="2"/>
      <c r="Q539" s="2"/>
      <c r="R539" s="2"/>
      <c r="S539" s="2"/>
      <c r="T539" s="2"/>
      <c r="U539" s="2"/>
      <c r="V539" s="2"/>
      <c r="W539" s="2"/>
      <c r="X539" s="2"/>
      <c r="Y539" s="2"/>
      <c r="Z539" s="2"/>
    </row>
    <row r="540" customFormat="false" ht="13.5" hidden="false" customHeight="true" outlineLevel="0" collapsed="false">
      <c r="A540" s="2"/>
      <c r="B540" s="2"/>
      <c r="C540" s="158"/>
      <c r="D540" s="2"/>
      <c r="E540" s="158"/>
      <c r="F540" s="2"/>
      <c r="G540" s="2"/>
      <c r="H540" s="2"/>
      <c r="I540" s="2"/>
      <c r="J540" s="2"/>
      <c r="K540" s="2"/>
      <c r="L540" s="2"/>
      <c r="M540" s="2"/>
      <c r="N540" s="2"/>
      <c r="O540" s="2"/>
      <c r="P540" s="2"/>
      <c r="Q540" s="2"/>
      <c r="R540" s="2"/>
      <c r="S540" s="2"/>
      <c r="T540" s="2"/>
      <c r="U540" s="2"/>
      <c r="V540" s="2"/>
      <c r="W540" s="2"/>
      <c r="X540" s="2"/>
      <c r="Y540" s="2"/>
      <c r="Z540" s="2"/>
    </row>
    <row r="541" customFormat="false" ht="13.5" hidden="false" customHeight="true" outlineLevel="0" collapsed="false">
      <c r="A541" s="2"/>
      <c r="B541" s="2"/>
      <c r="C541" s="158"/>
      <c r="D541" s="2"/>
      <c r="E541" s="158"/>
      <c r="F541" s="2"/>
      <c r="G541" s="2"/>
      <c r="H541" s="2"/>
      <c r="I541" s="2"/>
      <c r="J541" s="2"/>
      <c r="K541" s="2"/>
      <c r="L541" s="2"/>
      <c r="M541" s="2"/>
      <c r="N541" s="2"/>
      <c r="O541" s="2"/>
      <c r="P541" s="2"/>
      <c r="Q541" s="2"/>
      <c r="R541" s="2"/>
      <c r="S541" s="2"/>
      <c r="T541" s="2"/>
      <c r="U541" s="2"/>
      <c r="V541" s="2"/>
      <c r="W541" s="2"/>
      <c r="X541" s="2"/>
      <c r="Y541" s="2"/>
      <c r="Z541" s="2"/>
    </row>
    <row r="542" customFormat="false" ht="13.5" hidden="false" customHeight="true" outlineLevel="0" collapsed="false">
      <c r="A542" s="2"/>
      <c r="B542" s="2"/>
      <c r="C542" s="158"/>
      <c r="D542" s="2"/>
      <c r="E542" s="158"/>
      <c r="F542" s="2"/>
      <c r="G542" s="2"/>
      <c r="H542" s="2"/>
      <c r="I542" s="2"/>
      <c r="J542" s="2"/>
      <c r="K542" s="2"/>
      <c r="L542" s="2"/>
      <c r="M542" s="2"/>
      <c r="N542" s="2"/>
      <c r="O542" s="2"/>
      <c r="P542" s="2"/>
      <c r="Q542" s="2"/>
      <c r="R542" s="2"/>
      <c r="S542" s="2"/>
      <c r="T542" s="2"/>
      <c r="U542" s="2"/>
      <c r="V542" s="2"/>
      <c r="W542" s="2"/>
      <c r="X542" s="2"/>
      <c r="Y542" s="2"/>
      <c r="Z542" s="2"/>
    </row>
    <row r="543" customFormat="false" ht="13.5" hidden="false" customHeight="true" outlineLevel="0" collapsed="false">
      <c r="A543" s="2"/>
      <c r="B543" s="2"/>
      <c r="C543" s="158"/>
      <c r="D543" s="2"/>
      <c r="E543" s="158"/>
      <c r="F543" s="2"/>
      <c r="G543" s="2"/>
      <c r="H543" s="2"/>
      <c r="I543" s="2"/>
      <c r="J543" s="2"/>
      <c r="K543" s="2"/>
      <c r="L543" s="2"/>
      <c r="M543" s="2"/>
      <c r="N543" s="2"/>
      <c r="O543" s="2"/>
      <c r="P543" s="2"/>
      <c r="Q543" s="2"/>
      <c r="R543" s="2"/>
      <c r="S543" s="2"/>
      <c r="T543" s="2"/>
      <c r="U543" s="2"/>
      <c r="V543" s="2"/>
      <c r="W543" s="2"/>
      <c r="X543" s="2"/>
      <c r="Y543" s="2"/>
      <c r="Z543" s="2"/>
    </row>
    <row r="544" customFormat="false" ht="13.5" hidden="false" customHeight="true" outlineLevel="0" collapsed="false">
      <c r="A544" s="2"/>
      <c r="B544" s="2"/>
      <c r="C544" s="158"/>
      <c r="D544" s="2"/>
      <c r="E544" s="158"/>
      <c r="F544" s="2"/>
      <c r="G544" s="2"/>
      <c r="H544" s="2"/>
      <c r="I544" s="2"/>
      <c r="J544" s="2"/>
      <c r="K544" s="2"/>
      <c r="L544" s="2"/>
      <c r="M544" s="2"/>
      <c r="N544" s="2"/>
      <c r="O544" s="2"/>
      <c r="P544" s="2"/>
      <c r="Q544" s="2"/>
      <c r="R544" s="2"/>
      <c r="S544" s="2"/>
      <c r="T544" s="2"/>
      <c r="U544" s="2"/>
      <c r="V544" s="2"/>
      <c r="W544" s="2"/>
      <c r="X544" s="2"/>
      <c r="Y544" s="2"/>
      <c r="Z544" s="2"/>
    </row>
    <row r="545" customFormat="false" ht="13.5" hidden="false" customHeight="true" outlineLevel="0" collapsed="false">
      <c r="A545" s="2"/>
      <c r="B545" s="2"/>
      <c r="C545" s="158"/>
      <c r="D545" s="2"/>
      <c r="E545" s="158"/>
      <c r="F545" s="2"/>
      <c r="G545" s="2"/>
      <c r="H545" s="2"/>
      <c r="I545" s="2"/>
      <c r="J545" s="2"/>
      <c r="K545" s="2"/>
      <c r="L545" s="2"/>
      <c r="M545" s="2"/>
      <c r="N545" s="2"/>
      <c r="O545" s="2"/>
      <c r="P545" s="2"/>
      <c r="Q545" s="2"/>
      <c r="R545" s="2"/>
      <c r="S545" s="2"/>
      <c r="T545" s="2"/>
      <c r="U545" s="2"/>
      <c r="V545" s="2"/>
      <c r="W545" s="2"/>
      <c r="X545" s="2"/>
      <c r="Y545" s="2"/>
      <c r="Z545" s="2"/>
    </row>
    <row r="546" customFormat="false" ht="13.5" hidden="false" customHeight="true" outlineLevel="0" collapsed="false">
      <c r="A546" s="2"/>
      <c r="B546" s="2"/>
      <c r="C546" s="158"/>
      <c r="D546" s="2"/>
      <c r="E546" s="158"/>
      <c r="F546" s="2"/>
      <c r="G546" s="2"/>
      <c r="H546" s="2"/>
      <c r="I546" s="2"/>
      <c r="J546" s="2"/>
      <c r="K546" s="2"/>
      <c r="L546" s="2"/>
      <c r="M546" s="2"/>
      <c r="N546" s="2"/>
      <c r="O546" s="2"/>
      <c r="P546" s="2"/>
      <c r="Q546" s="2"/>
      <c r="R546" s="2"/>
      <c r="S546" s="2"/>
      <c r="T546" s="2"/>
      <c r="U546" s="2"/>
      <c r="V546" s="2"/>
      <c r="W546" s="2"/>
      <c r="X546" s="2"/>
      <c r="Y546" s="2"/>
      <c r="Z546" s="2"/>
    </row>
    <row r="547" customFormat="false" ht="13.5" hidden="false" customHeight="true" outlineLevel="0" collapsed="false">
      <c r="A547" s="2"/>
      <c r="B547" s="2"/>
      <c r="C547" s="158"/>
      <c r="D547" s="2"/>
      <c r="E547" s="158"/>
      <c r="F547" s="2"/>
      <c r="G547" s="2"/>
      <c r="H547" s="2"/>
      <c r="I547" s="2"/>
      <c r="J547" s="2"/>
      <c r="K547" s="2"/>
      <c r="L547" s="2"/>
      <c r="M547" s="2"/>
      <c r="N547" s="2"/>
      <c r="O547" s="2"/>
      <c r="P547" s="2"/>
      <c r="Q547" s="2"/>
      <c r="R547" s="2"/>
      <c r="S547" s="2"/>
      <c r="T547" s="2"/>
      <c r="U547" s="2"/>
      <c r="V547" s="2"/>
      <c r="W547" s="2"/>
      <c r="X547" s="2"/>
      <c r="Y547" s="2"/>
      <c r="Z547" s="2"/>
    </row>
    <row r="548" customFormat="false" ht="13.5" hidden="false" customHeight="true" outlineLevel="0" collapsed="false">
      <c r="A548" s="2"/>
      <c r="B548" s="2"/>
      <c r="C548" s="158"/>
      <c r="D548" s="2"/>
      <c r="E548" s="158"/>
      <c r="F548" s="2"/>
      <c r="G548" s="2"/>
      <c r="H548" s="2"/>
      <c r="I548" s="2"/>
      <c r="J548" s="2"/>
      <c r="K548" s="2"/>
      <c r="L548" s="2"/>
      <c r="M548" s="2"/>
      <c r="N548" s="2"/>
      <c r="O548" s="2"/>
      <c r="P548" s="2"/>
      <c r="Q548" s="2"/>
      <c r="R548" s="2"/>
      <c r="S548" s="2"/>
      <c r="T548" s="2"/>
      <c r="U548" s="2"/>
      <c r="V548" s="2"/>
      <c r="W548" s="2"/>
      <c r="X548" s="2"/>
      <c r="Y548" s="2"/>
      <c r="Z548" s="2"/>
    </row>
    <row r="549" customFormat="false" ht="13.5" hidden="false" customHeight="true" outlineLevel="0" collapsed="false">
      <c r="A549" s="2"/>
      <c r="B549" s="2"/>
      <c r="C549" s="158"/>
      <c r="D549" s="2"/>
      <c r="E549" s="158"/>
      <c r="F549" s="2"/>
      <c r="G549" s="2"/>
      <c r="H549" s="2"/>
      <c r="I549" s="2"/>
      <c r="J549" s="2"/>
      <c r="K549" s="2"/>
      <c r="L549" s="2"/>
      <c r="M549" s="2"/>
      <c r="N549" s="2"/>
      <c r="O549" s="2"/>
      <c r="P549" s="2"/>
      <c r="Q549" s="2"/>
      <c r="R549" s="2"/>
      <c r="S549" s="2"/>
      <c r="T549" s="2"/>
      <c r="U549" s="2"/>
      <c r="V549" s="2"/>
      <c r="W549" s="2"/>
      <c r="X549" s="2"/>
      <c r="Y549" s="2"/>
      <c r="Z549" s="2"/>
    </row>
    <row r="550" customFormat="false" ht="13.5" hidden="false" customHeight="true" outlineLevel="0" collapsed="false">
      <c r="A550" s="2"/>
      <c r="B550" s="2"/>
      <c r="C550" s="158"/>
      <c r="D550" s="2"/>
      <c r="E550" s="158"/>
      <c r="F550" s="2"/>
      <c r="G550" s="2"/>
      <c r="H550" s="2"/>
      <c r="I550" s="2"/>
      <c r="J550" s="2"/>
      <c r="K550" s="2"/>
      <c r="L550" s="2"/>
      <c r="M550" s="2"/>
      <c r="N550" s="2"/>
      <c r="O550" s="2"/>
      <c r="P550" s="2"/>
      <c r="Q550" s="2"/>
      <c r="R550" s="2"/>
      <c r="S550" s="2"/>
      <c r="T550" s="2"/>
      <c r="U550" s="2"/>
      <c r="V550" s="2"/>
      <c r="W550" s="2"/>
      <c r="X550" s="2"/>
      <c r="Y550" s="2"/>
      <c r="Z550" s="2"/>
    </row>
    <row r="551" customFormat="false" ht="13.5" hidden="false" customHeight="true" outlineLevel="0" collapsed="false">
      <c r="A551" s="2"/>
      <c r="B551" s="2"/>
      <c r="C551" s="158"/>
      <c r="D551" s="2"/>
      <c r="E551" s="158"/>
      <c r="F551" s="2"/>
      <c r="G551" s="2"/>
      <c r="H551" s="2"/>
      <c r="I551" s="2"/>
      <c r="J551" s="2"/>
      <c r="K551" s="2"/>
      <c r="L551" s="2"/>
      <c r="M551" s="2"/>
      <c r="N551" s="2"/>
      <c r="O551" s="2"/>
      <c r="P551" s="2"/>
      <c r="Q551" s="2"/>
      <c r="R551" s="2"/>
      <c r="S551" s="2"/>
      <c r="T551" s="2"/>
      <c r="U551" s="2"/>
      <c r="V551" s="2"/>
      <c r="W551" s="2"/>
      <c r="X551" s="2"/>
      <c r="Y551" s="2"/>
      <c r="Z551" s="2"/>
    </row>
    <row r="552" customFormat="false" ht="13.5" hidden="false" customHeight="true" outlineLevel="0" collapsed="false">
      <c r="A552" s="2"/>
      <c r="B552" s="2"/>
      <c r="C552" s="158"/>
      <c r="D552" s="2"/>
      <c r="E552" s="158"/>
      <c r="F552" s="2"/>
      <c r="G552" s="2"/>
      <c r="H552" s="2"/>
      <c r="I552" s="2"/>
      <c r="J552" s="2"/>
      <c r="K552" s="2"/>
      <c r="L552" s="2"/>
      <c r="M552" s="2"/>
      <c r="N552" s="2"/>
      <c r="O552" s="2"/>
      <c r="P552" s="2"/>
      <c r="Q552" s="2"/>
      <c r="R552" s="2"/>
      <c r="S552" s="2"/>
      <c r="T552" s="2"/>
      <c r="U552" s="2"/>
      <c r="V552" s="2"/>
      <c r="W552" s="2"/>
      <c r="X552" s="2"/>
      <c r="Y552" s="2"/>
      <c r="Z552" s="2"/>
    </row>
    <row r="553" customFormat="false" ht="13.5" hidden="false" customHeight="true" outlineLevel="0" collapsed="false">
      <c r="A553" s="2"/>
      <c r="B553" s="2"/>
      <c r="C553" s="158"/>
      <c r="D553" s="2"/>
      <c r="E553" s="158"/>
      <c r="F553" s="2"/>
      <c r="G553" s="2"/>
      <c r="H553" s="2"/>
      <c r="I553" s="2"/>
      <c r="J553" s="2"/>
      <c r="K553" s="2"/>
      <c r="L553" s="2"/>
      <c r="M553" s="2"/>
      <c r="N553" s="2"/>
      <c r="O553" s="2"/>
      <c r="P553" s="2"/>
      <c r="Q553" s="2"/>
      <c r="R553" s="2"/>
      <c r="S553" s="2"/>
      <c r="T553" s="2"/>
      <c r="U553" s="2"/>
      <c r="V553" s="2"/>
      <c r="W553" s="2"/>
      <c r="X553" s="2"/>
      <c r="Y553" s="2"/>
      <c r="Z553" s="2"/>
    </row>
    <row r="554" customFormat="false" ht="13.5" hidden="false" customHeight="true" outlineLevel="0" collapsed="false">
      <c r="A554" s="2"/>
      <c r="B554" s="2"/>
      <c r="C554" s="158"/>
      <c r="D554" s="2"/>
      <c r="E554" s="158"/>
      <c r="F554" s="2"/>
      <c r="G554" s="2"/>
      <c r="H554" s="2"/>
      <c r="I554" s="2"/>
      <c r="J554" s="2"/>
      <c r="K554" s="2"/>
      <c r="L554" s="2"/>
      <c r="M554" s="2"/>
      <c r="N554" s="2"/>
      <c r="O554" s="2"/>
      <c r="P554" s="2"/>
      <c r="Q554" s="2"/>
      <c r="R554" s="2"/>
      <c r="S554" s="2"/>
      <c r="T554" s="2"/>
      <c r="U554" s="2"/>
      <c r="V554" s="2"/>
      <c r="W554" s="2"/>
      <c r="X554" s="2"/>
      <c r="Y554" s="2"/>
      <c r="Z554" s="2"/>
    </row>
    <row r="555" customFormat="false" ht="13.5" hidden="false" customHeight="true" outlineLevel="0" collapsed="false">
      <c r="A555" s="2"/>
      <c r="B555" s="2"/>
      <c r="C555" s="158"/>
      <c r="D555" s="2"/>
      <c r="E555" s="158"/>
      <c r="F555" s="2"/>
      <c r="G555" s="2"/>
      <c r="H555" s="2"/>
      <c r="I555" s="2"/>
      <c r="J555" s="2"/>
      <c r="K555" s="2"/>
      <c r="L555" s="2"/>
      <c r="M555" s="2"/>
      <c r="N555" s="2"/>
      <c r="O555" s="2"/>
      <c r="P555" s="2"/>
      <c r="Q555" s="2"/>
      <c r="R555" s="2"/>
      <c r="S555" s="2"/>
      <c r="T555" s="2"/>
      <c r="U555" s="2"/>
      <c r="V555" s="2"/>
      <c r="W555" s="2"/>
      <c r="X555" s="2"/>
      <c r="Y555" s="2"/>
      <c r="Z555" s="2"/>
    </row>
    <row r="556" customFormat="false" ht="13.5" hidden="false" customHeight="true" outlineLevel="0" collapsed="false">
      <c r="A556" s="2"/>
      <c r="B556" s="2"/>
      <c r="C556" s="158"/>
      <c r="D556" s="2"/>
      <c r="E556" s="158"/>
      <c r="F556" s="2"/>
      <c r="G556" s="2"/>
      <c r="H556" s="2"/>
      <c r="I556" s="2"/>
      <c r="J556" s="2"/>
      <c r="K556" s="2"/>
      <c r="L556" s="2"/>
      <c r="M556" s="2"/>
      <c r="N556" s="2"/>
      <c r="O556" s="2"/>
      <c r="P556" s="2"/>
      <c r="Q556" s="2"/>
      <c r="R556" s="2"/>
      <c r="S556" s="2"/>
      <c r="T556" s="2"/>
      <c r="U556" s="2"/>
      <c r="V556" s="2"/>
      <c r="W556" s="2"/>
      <c r="X556" s="2"/>
      <c r="Y556" s="2"/>
      <c r="Z556" s="2"/>
    </row>
    <row r="557" customFormat="false" ht="13.5" hidden="false" customHeight="true" outlineLevel="0" collapsed="false">
      <c r="A557" s="2"/>
      <c r="B557" s="2"/>
      <c r="C557" s="158"/>
      <c r="D557" s="2"/>
      <c r="E557" s="158"/>
      <c r="F557" s="2"/>
      <c r="G557" s="2"/>
      <c r="H557" s="2"/>
      <c r="I557" s="2"/>
      <c r="J557" s="2"/>
      <c r="K557" s="2"/>
      <c r="L557" s="2"/>
      <c r="M557" s="2"/>
      <c r="N557" s="2"/>
      <c r="O557" s="2"/>
      <c r="P557" s="2"/>
      <c r="Q557" s="2"/>
      <c r="R557" s="2"/>
      <c r="S557" s="2"/>
      <c r="T557" s="2"/>
      <c r="U557" s="2"/>
      <c r="V557" s="2"/>
      <c r="W557" s="2"/>
      <c r="X557" s="2"/>
      <c r="Y557" s="2"/>
      <c r="Z557" s="2"/>
    </row>
    <row r="558" customFormat="false" ht="13.5" hidden="false" customHeight="true" outlineLevel="0" collapsed="false">
      <c r="A558" s="2"/>
      <c r="B558" s="2"/>
      <c r="C558" s="158"/>
      <c r="D558" s="2"/>
      <c r="E558" s="158"/>
      <c r="F558" s="2"/>
      <c r="G558" s="2"/>
      <c r="H558" s="2"/>
      <c r="I558" s="2"/>
      <c r="J558" s="2"/>
      <c r="K558" s="2"/>
      <c r="L558" s="2"/>
      <c r="M558" s="2"/>
      <c r="N558" s="2"/>
      <c r="O558" s="2"/>
      <c r="P558" s="2"/>
      <c r="Q558" s="2"/>
      <c r="R558" s="2"/>
      <c r="S558" s="2"/>
      <c r="T558" s="2"/>
      <c r="U558" s="2"/>
      <c r="V558" s="2"/>
      <c r="W558" s="2"/>
      <c r="X558" s="2"/>
      <c r="Y558" s="2"/>
      <c r="Z558" s="2"/>
    </row>
    <row r="559" customFormat="false" ht="13.5" hidden="false" customHeight="true" outlineLevel="0" collapsed="false">
      <c r="A559" s="2"/>
      <c r="B559" s="2"/>
      <c r="C559" s="158"/>
      <c r="D559" s="2"/>
      <c r="E559" s="158"/>
      <c r="F559" s="2"/>
      <c r="G559" s="2"/>
      <c r="H559" s="2"/>
      <c r="I559" s="2"/>
      <c r="J559" s="2"/>
      <c r="K559" s="2"/>
      <c r="L559" s="2"/>
      <c r="M559" s="2"/>
      <c r="N559" s="2"/>
      <c r="O559" s="2"/>
      <c r="P559" s="2"/>
      <c r="Q559" s="2"/>
      <c r="R559" s="2"/>
      <c r="S559" s="2"/>
      <c r="T559" s="2"/>
      <c r="U559" s="2"/>
      <c r="V559" s="2"/>
      <c r="W559" s="2"/>
      <c r="X559" s="2"/>
      <c r="Y559" s="2"/>
      <c r="Z559" s="2"/>
    </row>
    <row r="560" customFormat="false" ht="13.5" hidden="false" customHeight="true" outlineLevel="0" collapsed="false">
      <c r="A560" s="2"/>
      <c r="B560" s="2"/>
      <c r="C560" s="158"/>
      <c r="D560" s="2"/>
      <c r="E560" s="158"/>
      <c r="F560" s="2"/>
      <c r="G560" s="2"/>
      <c r="H560" s="2"/>
      <c r="I560" s="2"/>
      <c r="J560" s="2"/>
      <c r="K560" s="2"/>
      <c r="L560" s="2"/>
      <c r="M560" s="2"/>
      <c r="N560" s="2"/>
      <c r="O560" s="2"/>
      <c r="P560" s="2"/>
      <c r="Q560" s="2"/>
      <c r="R560" s="2"/>
      <c r="S560" s="2"/>
      <c r="T560" s="2"/>
      <c r="U560" s="2"/>
      <c r="V560" s="2"/>
      <c r="W560" s="2"/>
      <c r="X560" s="2"/>
      <c r="Y560" s="2"/>
      <c r="Z560" s="2"/>
    </row>
    <row r="561" customFormat="false" ht="13.5" hidden="false" customHeight="true" outlineLevel="0" collapsed="false">
      <c r="A561" s="2"/>
      <c r="B561" s="2"/>
      <c r="C561" s="158"/>
      <c r="D561" s="2"/>
      <c r="E561" s="158"/>
      <c r="F561" s="2"/>
      <c r="G561" s="2"/>
      <c r="H561" s="2"/>
      <c r="I561" s="2"/>
      <c r="J561" s="2"/>
      <c r="K561" s="2"/>
      <c r="L561" s="2"/>
      <c r="M561" s="2"/>
      <c r="N561" s="2"/>
      <c r="O561" s="2"/>
      <c r="P561" s="2"/>
      <c r="Q561" s="2"/>
      <c r="R561" s="2"/>
      <c r="S561" s="2"/>
      <c r="T561" s="2"/>
      <c r="U561" s="2"/>
      <c r="V561" s="2"/>
      <c r="W561" s="2"/>
      <c r="X561" s="2"/>
      <c r="Y561" s="2"/>
      <c r="Z561" s="2"/>
    </row>
    <row r="562" customFormat="false" ht="13.5" hidden="false" customHeight="true" outlineLevel="0" collapsed="false">
      <c r="A562" s="2"/>
      <c r="B562" s="2"/>
      <c r="C562" s="158"/>
      <c r="D562" s="2"/>
      <c r="E562" s="158"/>
      <c r="F562" s="2"/>
      <c r="G562" s="2"/>
      <c r="H562" s="2"/>
      <c r="I562" s="2"/>
      <c r="J562" s="2"/>
      <c r="K562" s="2"/>
      <c r="L562" s="2"/>
      <c r="M562" s="2"/>
      <c r="N562" s="2"/>
      <c r="O562" s="2"/>
      <c r="P562" s="2"/>
      <c r="Q562" s="2"/>
      <c r="R562" s="2"/>
      <c r="S562" s="2"/>
      <c r="T562" s="2"/>
      <c r="U562" s="2"/>
      <c r="V562" s="2"/>
      <c r="W562" s="2"/>
      <c r="X562" s="2"/>
      <c r="Y562" s="2"/>
      <c r="Z562" s="2"/>
    </row>
    <row r="563" customFormat="false" ht="13.5" hidden="false" customHeight="true" outlineLevel="0" collapsed="false">
      <c r="A563" s="2"/>
      <c r="B563" s="2"/>
      <c r="C563" s="158"/>
      <c r="D563" s="2"/>
      <c r="E563" s="158"/>
      <c r="F563" s="2"/>
      <c r="G563" s="2"/>
      <c r="H563" s="2"/>
      <c r="I563" s="2"/>
      <c r="J563" s="2"/>
      <c r="K563" s="2"/>
      <c r="L563" s="2"/>
      <c r="M563" s="2"/>
      <c r="N563" s="2"/>
      <c r="O563" s="2"/>
      <c r="P563" s="2"/>
      <c r="Q563" s="2"/>
      <c r="R563" s="2"/>
      <c r="S563" s="2"/>
      <c r="T563" s="2"/>
      <c r="U563" s="2"/>
      <c r="V563" s="2"/>
      <c r="W563" s="2"/>
      <c r="X563" s="2"/>
      <c r="Y563" s="2"/>
      <c r="Z563" s="2"/>
    </row>
    <row r="564" customFormat="false" ht="13.5" hidden="false" customHeight="true" outlineLevel="0" collapsed="false">
      <c r="A564" s="2"/>
      <c r="B564" s="2"/>
      <c r="C564" s="158"/>
      <c r="D564" s="2"/>
      <c r="E564" s="158"/>
      <c r="F564" s="2"/>
      <c r="G564" s="2"/>
      <c r="H564" s="2"/>
      <c r="I564" s="2"/>
      <c r="J564" s="2"/>
      <c r="K564" s="2"/>
      <c r="L564" s="2"/>
      <c r="M564" s="2"/>
      <c r="N564" s="2"/>
      <c r="O564" s="2"/>
      <c r="P564" s="2"/>
      <c r="Q564" s="2"/>
      <c r="R564" s="2"/>
      <c r="S564" s="2"/>
      <c r="T564" s="2"/>
      <c r="U564" s="2"/>
      <c r="V564" s="2"/>
      <c r="W564" s="2"/>
      <c r="X564" s="2"/>
      <c r="Y564" s="2"/>
      <c r="Z564" s="2"/>
    </row>
    <row r="565" customFormat="false" ht="13.5" hidden="false" customHeight="true" outlineLevel="0" collapsed="false">
      <c r="A565" s="2"/>
      <c r="B565" s="2"/>
      <c r="C565" s="158"/>
      <c r="D565" s="2"/>
      <c r="E565" s="158"/>
      <c r="F565" s="2"/>
      <c r="G565" s="2"/>
      <c r="H565" s="2"/>
      <c r="I565" s="2"/>
      <c r="J565" s="2"/>
      <c r="K565" s="2"/>
      <c r="L565" s="2"/>
      <c r="M565" s="2"/>
      <c r="N565" s="2"/>
      <c r="O565" s="2"/>
      <c r="P565" s="2"/>
      <c r="Q565" s="2"/>
      <c r="R565" s="2"/>
      <c r="S565" s="2"/>
      <c r="T565" s="2"/>
      <c r="U565" s="2"/>
      <c r="V565" s="2"/>
      <c r="W565" s="2"/>
      <c r="X565" s="2"/>
      <c r="Y565" s="2"/>
      <c r="Z565" s="2"/>
    </row>
    <row r="566" customFormat="false" ht="13.5" hidden="false" customHeight="true" outlineLevel="0" collapsed="false">
      <c r="A566" s="2"/>
      <c r="B566" s="2"/>
      <c r="C566" s="158"/>
      <c r="D566" s="2"/>
      <c r="E566" s="158"/>
      <c r="F566" s="2"/>
      <c r="G566" s="2"/>
      <c r="H566" s="2"/>
      <c r="I566" s="2"/>
      <c r="J566" s="2"/>
      <c r="K566" s="2"/>
      <c r="L566" s="2"/>
      <c r="M566" s="2"/>
      <c r="N566" s="2"/>
      <c r="O566" s="2"/>
      <c r="P566" s="2"/>
      <c r="Q566" s="2"/>
      <c r="R566" s="2"/>
      <c r="S566" s="2"/>
      <c r="T566" s="2"/>
      <c r="U566" s="2"/>
      <c r="V566" s="2"/>
      <c r="W566" s="2"/>
      <c r="X566" s="2"/>
      <c r="Y566" s="2"/>
      <c r="Z566" s="2"/>
    </row>
    <row r="567" customFormat="false" ht="13.5" hidden="false" customHeight="true" outlineLevel="0" collapsed="false">
      <c r="A567" s="2"/>
      <c r="B567" s="2"/>
      <c r="C567" s="158"/>
      <c r="D567" s="2"/>
      <c r="E567" s="158"/>
      <c r="F567" s="2"/>
      <c r="G567" s="2"/>
      <c r="H567" s="2"/>
      <c r="I567" s="2"/>
      <c r="J567" s="2"/>
      <c r="K567" s="2"/>
      <c r="L567" s="2"/>
      <c r="M567" s="2"/>
      <c r="N567" s="2"/>
      <c r="O567" s="2"/>
      <c r="P567" s="2"/>
      <c r="Q567" s="2"/>
      <c r="R567" s="2"/>
      <c r="S567" s="2"/>
      <c r="T567" s="2"/>
      <c r="U567" s="2"/>
      <c r="V567" s="2"/>
      <c r="W567" s="2"/>
      <c r="X567" s="2"/>
      <c r="Y567" s="2"/>
      <c r="Z567" s="2"/>
    </row>
    <row r="568" customFormat="false" ht="13.5" hidden="false" customHeight="true" outlineLevel="0" collapsed="false">
      <c r="A568" s="2"/>
      <c r="B568" s="2"/>
      <c r="C568" s="158"/>
      <c r="D568" s="2"/>
      <c r="E568" s="158"/>
      <c r="F568" s="2"/>
      <c r="G568" s="2"/>
      <c r="H568" s="2"/>
      <c r="I568" s="2"/>
      <c r="J568" s="2"/>
      <c r="K568" s="2"/>
      <c r="L568" s="2"/>
      <c r="M568" s="2"/>
      <c r="N568" s="2"/>
      <c r="O568" s="2"/>
      <c r="P568" s="2"/>
      <c r="Q568" s="2"/>
      <c r="R568" s="2"/>
      <c r="S568" s="2"/>
      <c r="T568" s="2"/>
      <c r="U568" s="2"/>
      <c r="V568" s="2"/>
      <c r="W568" s="2"/>
      <c r="X568" s="2"/>
      <c r="Y568" s="2"/>
      <c r="Z568" s="2"/>
    </row>
    <row r="569" customFormat="false" ht="13.5" hidden="false" customHeight="true" outlineLevel="0" collapsed="false">
      <c r="A569" s="2"/>
      <c r="B569" s="2"/>
      <c r="C569" s="158"/>
      <c r="D569" s="2"/>
      <c r="E569" s="158"/>
      <c r="F569" s="2"/>
      <c r="G569" s="2"/>
      <c r="H569" s="2"/>
      <c r="I569" s="2"/>
      <c r="J569" s="2"/>
      <c r="K569" s="2"/>
      <c r="L569" s="2"/>
      <c r="M569" s="2"/>
      <c r="N569" s="2"/>
      <c r="O569" s="2"/>
      <c r="P569" s="2"/>
      <c r="Q569" s="2"/>
      <c r="R569" s="2"/>
      <c r="S569" s="2"/>
      <c r="T569" s="2"/>
      <c r="U569" s="2"/>
      <c r="V569" s="2"/>
      <c r="W569" s="2"/>
      <c r="X569" s="2"/>
      <c r="Y569" s="2"/>
      <c r="Z569" s="2"/>
    </row>
    <row r="570" customFormat="false" ht="13.5" hidden="false" customHeight="true" outlineLevel="0" collapsed="false">
      <c r="A570" s="2"/>
      <c r="B570" s="2"/>
      <c r="C570" s="158"/>
      <c r="D570" s="2"/>
      <c r="E570" s="158"/>
      <c r="F570" s="2"/>
      <c r="G570" s="2"/>
      <c r="H570" s="2"/>
      <c r="I570" s="2"/>
      <c r="J570" s="2"/>
      <c r="K570" s="2"/>
      <c r="L570" s="2"/>
      <c r="M570" s="2"/>
      <c r="N570" s="2"/>
      <c r="O570" s="2"/>
      <c r="P570" s="2"/>
      <c r="Q570" s="2"/>
      <c r="R570" s="2"/>
      <c r="S570" s="2"/>
      <c r="T570" s="2"/>
      <c r="U570" s="2"/>
      <c r="V570" s="2"/>
      <c r="W570" s="2"/>
      <c r="X570" s="2"/>
      <c r="Y570" s="2"/>
      <c r="Z570" s="2"/>
    </row>
    <row r="571" customFormat="false" ht="13.5" hidden="false" customHeight="true" outlineLevel="0" collapsed="false">
      <c r="A571" s="2"/>
      <c r="B571" s="2"/>
      <c r="C571" s="158"/>
      <c r="D571" s="2"/>
      <c r="E571" s="158"/>
      <c r="F571" s="2"/>
      <c r="G571" s="2"/>
      <c r="H571" s="2"/>
      <c r="I571" s="2"/>
      <c r="J571" s="2"/>
      <c r="K571" s="2"/>
      <c r="L571" s="2"/>
      <c r="M571" s="2"/>
      <c r="N571" s="2"/>
      <c r="O571" s="2"/>
      <c r="P571" s="2"/>
      <c r="Q571" s="2"/>
      <c r="R571" s="2"/>
      <c r="S571" s="2"/>
      <c r="T571" s="2"/>
      <c r="U571" s="2"/>
      <c r="V571" s="2"/>
      <c r="W571" s="2"/>
      <c r="X571" s="2"/>
      <c r="Y571" s="2"/>
      <c r="Z571" s="2"/>
    </row>
    <row r="572" customFormat="false" ht="13.5" hidden="false" customHeight="true" outlineLevel="0" collapsed="false">
      <c r="A572" s="2"/>
      <c r="B572" s="2"/>
      <c r="C572" s="158"/>
      <c r="D572" s="2"/>
      <c r="E572" s="158"/>
      <c r="F572" s="2"/>
      <c r="G572" s="2"/>
      <c r="H572" s="2"/>
      <c r="I572" s="2"/>
      <c r="J572" s="2"/>
      <c r="K572" s="2"/>
      <c r="L572" s="2"/>
      <c r="M572" s="2"/>
      <c r="N572" s="2"/>
      <c r="O572" s="2"/>
      <c r="P572" s="2"/>
      <c r="Q572" s="2"/>
      <c r="R572" s="2"/>
      <c r="S572" s="2"/>
      <c r="T572" s="2"/>
      <c r="U572" s="2"/>
      <c r="V572" s="2"/>
      <c r="W572" s="2"/>
      <c r="X572" s="2"/>
      <c r="Y572" s="2"/>
      <c r="Z572" s="2"/>
    </row>
    <row r="573" customFormat="false" ht="13.5" hidden="false" customHeight="true" outlineLevel="0" collapsed="false">
      <c r="A573" s="2"/>
      <c r="B573" s="2"/>
      <c r="C573" s="158"/>
      <c r="D573" s="2"/>
      <c r="E573" s="158"/>
      <c r="F573" s="2"/>
      <c r="G573" s="2"/>
      <c r="H573" s="2"/>
      <c r="I573" s="2"/>
      <c r="J573" s="2"/>
      <c r="K573" s="2"/>
      <c r="L573" s="2"/>
      <c r="M573" s="2"/>
      <c r="N573" s="2"/>
      <c r="O573" s="2"/>
      <c r="P573" s="2"/>
      <c r="Q573" s="2"/>
      <c r="R573" s="2"/>
      <c r="S573" s="2"/>
      <c r="T573" s="2"/>
      <c r="U573" s="2"/>
      <c r="V573" s="2"/>
      <c r="W573" s="2"/>
      <c r="X573" s="2"/>
      <c r="Y573" s="2"/>
      <c r="Z573" s="2"/>
    </row>
    <row r="574" customFormat="false" ht="13.5" hidden="false" customHeight="true" outlineLevel="0" collapsed="false">
      <c r="A574" s="2"/>
      <c r="B574" s="2"/>
      <c r="C574" s="158"/>
      <c r="D574" s="2"/>
      <c r="E574" s="158"/>
      <c r="F574" s="2"/>
      <c r="G574" s="2"/>
      <c r="H574" s="2"/>
      <c r="I574" s="2"/>
      <c r="J574" s="2"/>
      <c r="K574" s="2"/>
      <c r="L574" s="2"/>
      <c r="M574" s="2"/>
      <c r="N574" s="2"/>
      <c r="O574" s="2"/>
      <c r="P574" s="2"/>
      <c r="Q574" s="2"/>
      <c r="R574" s="2"/>
      <c r="S574" s="2"/>
      <c r="T574" s="2"/>
      <c r="U574" s="2"/>
      <c r="V574" s="2"/>
      <c r="W574" s="2"/>
      <c r="X574" s="2"/>
      <c r="Y574" s="2"/>
      <c r="Z574" s="2"/>
    </row>
    <row r="575" customFormat="false" ht="13.5" hidden="false" customHeight="true" outlineLevel="0" collapsed="false">
      <c r="A575" s="2"/>
      <c r="B575" s="2"/>
      <c r="C575" s="158"/>
      <c r="D575" s="2"/>
      <c r="E575" s="158"/>
      <c r="F575" s="2"/>
      <c r="G575" s="2"/>
      <c r="H575" s="2"/>
      <c r="I575" s="2"/>
      <c r="J575" s="2"/>
      <c r="K575" s="2"/>
      <c r="L575" s="2"/>
      <c r="M575" s="2"/>
      <c r="N575" s="2"/>
      <c r="O575" s="2"/>
      <c r="P575" s="2"/>
      <c r="Q575" s="2"/>
      <c r="R575" s="2"/>
      <c r="S575" s="2"/>
      <c r="T575" s="2"/>
      <c r="U575" s="2"/>
      <c r="V575" s="2"/>
      <c r="W575" s="2"/>
      <c r="X575" s="2"/>
      <c r="Y575" s="2"/>
      <c r="Z575" s="2"/>
    </row>
    <row r="576" customFormat="false" ht="13.5" hidden="false" customHeight="true" outlineLevel="0" collapsed="false">
      <c r="A576" s="2"/>
      <c r="B576" s="2"/>
      <c r="C576" s="158"/>
      <c r="D576" s="2"/>
      <c r="E576" s="158"/>
      <c r="F576" s="2"/>
      <c r="G576" s="2"/>
      <c r="H576" s="2"/>
      <c r="I576" s="2"/>
      <c r="J576" s="2"/>
      <c r="K576" s="2"/>
      <c r="L576" s="2"/>
      <c r="M576" s="2"/>
      <c r="N576" s="2"/>
      <c r="O576" s="2"/>
      <c r="P576" s="2"/>
      <c r="Q576" s="2"/>
      <c r="R576" s="2"/>
      <c r="S576" s="2"/>
      <c r="T576" s="2"/>
      <c r="U576" s="2"/>
      <c r="V576" s="2"/>
      <c r="W576" s="2"/>
      <c r="X576" s="2"/>
      <c r="Y576" s="2"/>
      <c r="Z576" s="2"/>
    </row>
    <row r="577" customFormat="false" ht="13.5" hidden="false" customHeight="true" outlineLevel="0" collapsed="false">
      <c r="A577" s="2"/>
      <c r="B577" s="2"/>
      <c r="C577" s="158"/>
      <c r="D577" s="2"/>
      <c r="E577" s="158"/>
      <c r="F577" s="2"/>
      <c r="G577" s="2"/>
      <c r="H577" s="2"/>
      <c r="I577" s="2"/>
      <c r="J577" s="2"/>
      <c r="K577" s="2"/>
      <c r="L577" s="2"/>
      <c r="M577" s="2"/>
      <c r="N577" s="2"/>
      <c r="O577" s="2"/>
      <c r="P577" s="2"/>
      <c r="Q577" s="2"/>
      <c r="R577" s="2"/>
      <c r="S577" s="2"/>
      <c r="T577" s="2"/>
      <c r="U577" s="2"/>
      <c r="V577" s="2"/>
      <c r="W577" s="2"/>
      <c r="X577" s="2"/>
      <c r="Y577" s="2"/>
      <c r="Z577" s="2"/>
    </row>
    <row r="578" customFormat="false" ht="13.5" hidden="false" customHeight="true" outlineLevel="0" collapsed="false">
      <c r="A578" s="2"/>
      <c r="B578" s="2"/>
      <c r="C578" s="158"/>
      <c r="D578" s="2"/>
      <c r="E578" s="158"/>
      <c r="F578" s="2"/>
      <c r="G578" s="2"/>
      <c r="H578" s="2"/>
      <c r="I578" s="2"/>
      <c r="J578" s="2"/>
      <c r="K578" s="2"/>
      <c r="L578" s="2"/>
      <c r="M578" s="2"/>
      <c r="N578" s="2"/>
      <c r="O578" s="2"/>
      <c r="P578" s="2"/>
      <c r="Q578" s="2"/>
      <c r="R578" s="2"/>
      <c r="S578" s="2"/>
      <c r="T578" s="2"/>
      <c r="U578" s="2"/>
      <c r="V578" s="2"/>
      <c r="W578" s="2"/>
      <c r="X578" s="2"/>
      <c r="Y578" s="2"/>
      <c r="Z578" s="2"/>
    </row>
    <row r="579" customFormat="false" ht="13.5" hidden="false" customHeight="true" outlineLevel="0" collapsed="false">
      <c r="A579" s="2"/>
      <c r="B579" s="2"/>
      <c r="C579" s="158"/>
      <c r="D579" s="2"/>
      <c r="E579" s="158"/>
      <c r="F579" s="2"/>
      <c r="G579" s="2"/>
      <c r="H579" s="2"/>
      <c r="I579" s="2"/>
      <c r="J579" s="2"/>
      <c r="K579" s="2"/>
      <c r="L579" s="2"/>
      <c r="M579" s="2"/>
      <c r="N579" s="2"/>
      <c r="O579" s="2"/>
      <c r="P579" s="2"/>
      <c r="Q579" s="2"/>
      <c r="R579" s="2"/>
      <c r="S579" s="2"/>
      <c r="T579" s="2"/>
      <c r="U579" s="2"/>
      <c r="V579" s="2"/>
      <c r="W579" s="2"/>
      <c r="X579" s="2"/>
      <c r="Y579" s="2"/>
      <c r="Z579" s="2"/>
    </row>
    <row r="580" customFormat="false" ht="13.5" hidden="false" customHeight="true" outlineLevel="0" collapsed="false">
      <c r="A580" s="2"/>
      <c r="B580" s="2"/>
      <c r="C580" s="158"/>
      <c r="D580" s="2"/>
      <c r="E580" s="158"/>
      <c r="F580" s="2"/>
      <c r="G580" s="2"/>
      <c r="H580" s="2"/>
      <c r="I580" s="2"/>
      <c r="J580" s="2"/>
      <c r="K580" s="2"/>
      <c r="L580" s="2"/>
      <c r="M580" s="2"/>
      <c r="N580" s="2"/>
      <c r="O580" s="2"/>
      <c r="P580" s="2"/>
      <c r="Q580" s="2"/>
      <c r="R580" s="2"/>
      <c r="S580" s="2"/>
      <c r="T580" s="2"/>
      <c r="U580" s="2"/>
      <c r="V580" s="2"/>
      <c r="W580" s="2"/>
      <c r="X580" s="2"/>
      <c r="Y580" s="2"/>
      <c r="Z580" s="2"/>
    </row>
    <row r="581" customFormat="false" ht="13.5" hidden="false" customHeight="true" outlineLevel="0" collapsed="false">
      <c r="A581" s="2"/>
      <c r="B581" s="2"/>
      <c r="C581" s="158"/>
      <c r="D581" s="2"/>
      <c r="E581" s="158"/>
      <c r="F581" s="2"/>
      <c r="G581" s="2"/>
      <c r="H581" s="2"/>
      <c r="I581" s="2"/>
      <c r="J581" s="2"/>
      <c r="K581" s="2"/>
      <c r="L581" s="2"/>
      <c r="M581" s="2"/>
      <c r="N581" s="2"/>
      <c r="O581" s="2"/>
      <c r="P581" s="2"/>
      <c r="Q581" s="2"/>
      <c r="R581" s="2"/>
      <c r="S581" s="2"/>
      <c r="T581" s="2"/>
      <c r="U581" s="2"/>
      <c r="V581" s="2"/>
      <c r="W581" s="2"/>
      <c r="X581" s="2"/>
      <c r="Y581" s="2"/>
      <c r="Z581" s="2"/>
    </row>
    <row r="582" customFormat="false" ht="13.5" hidden="false" customHeight="true" outlineLevel="0" collapsed="false">
      <c r="A582" s="2"/>
      <c r="B582" s="2"/>
      <c r="C582" s="158"/>
      <c r="D582" s="2"/>
      <c r="E582" s="158"/>
      <c r="F582" s="2"/>
      <c r="G582" s="2"/>
      <c r="H582" s="2"/>
      <c r="I582" s="2"/>
      <c r="J582" s="2"/>
      <c r="K582" s="2"/>
      <c r="L582" s="2"/>
      <c r="M582" s="2"/>
      <c r="N582" s="2"/>
      <c r="O582" s="2"/>
      <c r="P582" s="2"/>
      <c r="Q582" s="2"/>
      <c r="R582" s="2"/>
      <c r="S582" s="2"/>
      <c r="T582" s="2"/>
      <c r="U582" s="2"/>
      <c r="V582" s="2"/>
      <c r="W582" s="2"/>
      <c r="X582" s="2"/>
      <c r="Y582" s="2"/>
      <c r="Z582" s="2"/>
    </row>
    <row r="583" customFormat="false" ht="13.5" hidden="false" customHeight="true" outlineLevel="0" collapsed="false">
      <c r="A583" s="2"/>
      <c r="B583" s="2"/>
      <c r="C583" s="158"/>
      <c r="D583" s="2"/>
      <c r="E583" s="158"/>
      <c r="F583" s="2"/>
      <c r="G583" s="2"/>
      <c r="H583" s="2"/>
      <c r="I583" s="2"/>
      <c r="J583" s="2"/>
      <c r="K583" s="2"/>
      <c r="L583" s="2"/>
      <c r="M583" s="2"/>
      <c r="N583" s="2"/>
      <c r="O583" s="2"/>
      <c r="P583" s="2"/>
      <c r="Q583" s="2"/>
      <c r="R583" s="2"/>
      <c r="S583" s="2"/>
      <c r="T583" s="2"/>
      <c r="U583" s="2"/>
      <c r="V583" s="2"/>
      <c r="W583" s="2"/>
      <c r="X583" s="2"/>
      <c r="Y583" s="2"/>
      <c r="Z583" s="2"/>
    </row>
    <row r="584" customFormat="false" ht="13.5" hidden="false" customHeight="true" outlineLevel="0" collapsed="false">
      <c r="A584" s="2"/>
      <c r="B584" s="2"/>
      <c r="C584" s="158"/>
      <c r="D584" s="2"/>
      <c r="E584" s="158"/>
      <c r="F584" s="2"/>
      <c r="G584" s="2"/>
      <c r="H584" s="2"/>
      <c r="I584" s="2"/>
      <c r="J584" s="2"/>
      <c r="K584" s="2"/>
      <c r="L584" s="2"/>
      <c r="M584" s="2"/>
      <c r="N584" s="2"/>
      <c r="O584" s="2"/>
      <c r="P584" s="2"/>
      <c r="Q584" s="2"/>
      <c r="R584" s="2"/>
      <c r="S584" s="2"/>
      <c r="T584" s="2"/>
      <c r="U584" s="2"/>
      <c r="V584" s="2"/>
      <c r="W584" s="2"/>
      <c r="X584" s="2"/>
      <c r="Y584" s="2"/>
      <c r="Z584" s="2"/>
    </row>
    <row r="585" customFormat="false" ht="13.5" hidden="false" customHeight="true" outlineLevel="0" collapsed="false">
      <c r="A585" s="2"/>
      <c r="B585" s="2"/>
      <c r="C585" s="158"/>
      <c r="D585" s="2"/>
      <c r="E585" s="158"/>
      <c r="F585" s="2"/>
      <c r="G585" s="2"/>
      <c r="H585" s="2"/>
      <c r="I585" s="2"/>
      <c r="J585" s="2"/>
      <c r="K585" s="2"/>
      <c r="L585" s="2"/>
      <c r="M585" s="2"/>
      <c r="N585" s="2"/>
      <c r="O585" s="2"/>
      <c r="P585" s="2"/>
      <c r="Q585" s="2"/>
      <c r="R585" s="2"/>
      <c r="S585" s="2"/>
      <c r="T585" s="2"/>
      <c r="U585" s="2"/>
      <c r="V585" s="2"/>
      <c r="W585" s="2"/>
      <c r="X585" s="2"/>
      <c r="Y585" s="2"/>
      <c r="Z585" s="2"/>
    </row>
    <row r="586" customFormat="false" ht="13.5" hidden="false" customHeight="true" outlineLevel="0" collapsed="false">
      <c r="A586" s="2"/>
      <c r="B586" s="2"/>
      <c r="C586" s="158"/>
      <c r="D586" s="2"/>
      <c r="E586" s="158"/>
      <c r="F586" s="2"/>
      <c r="G586" s="2"/>
      <c r="H586" s="2"/>
      <c r="I586" s="2"/>
      <c r="J586" s="2"/>
      <c r="K586" s="2"/>
      <c r="L586" s="2"/>
      <c r="M586" s="2"/>
      <c r="N586" s="2"/>
      <c r="O586" s="2"/>
      <c r="P586" s="2"/>
      <c r="Q586" s="2"/>
      <c r="R586" s="2"/>
      <c r="S586" s="2"/>
      <c r="T586" s="2"/>
      <c r="U586" s="2"/>
      <c r="V586" s="2"/>
      <c r="W586" s="2"/>
      <c r="X586" s="2"/>
      <c r="Y586" s="2"/>
      <c r="Z586" s="2"/>
    </row>
    <row r="587" customFormat="false" ht="13.5" hidden="false" customHeight="true" outlineLevel="0" collapsed="false">
      <c r="A587" s="2"/>
      <c r="B587" s="2"/>
      <c r="C587" s="158"/>
      <c r="D587" s="2"/>
      <c r="E587" s="158"/>
      <c r="F587" s="2"/>
      <c r="G587" s="2"/>
      <c r="H587" s="2"/>
      <c r="I587" s="2"/>
      <c r="J587" s="2"/>
      <c r="K587" s="2"/>
      <c r="L587" s="2"/>
      <c r="M587" s="2"/>
      <c r="N587" s="2"/>
      <c r="O587" s="2"/>
      <c r="P587" s="2"/>
      <c r="Q587" s="2"/>
      <c r="R587" s="2"/>
      <c r="S587" s="2"/>
      <c r="T587" s="2"/>
      <c r="U587" s="2"/>
      <c r="V587" s="2"/>
      <c r="W587" s="2"/>
      <c r="X587" s="2"/>
      <c r="Y587" s="2"/>
      <c r="Z587" s="2"/>
    </row>
    <row r="588" customFormat="false" ht="13.5" hidden="false" customHeight="true" outlineLevel="0" collapsed="false">
      <c r="A588" s="2"/>
      <c r="B588" s="2"/>
      <c r="C588" s="158"/>
      <c r="D588" s="2"/>
      <c r="E588" s="158"/>
      <c r="F588" s="2"/>
      <c r="G588" s="2"/>
      <c r="H588" s="2"/>
      <c r="I588" s="2"/>
      <c r="J588" s="2"/>
      <c r="K588" s="2"/>
      <c r="L588" s="2"/>
      <c r="M588" s="2"/>
      <c r="N588" s="2"/>
      <c r="O588" s="2"/>
      <c r="P588" s="2"/>
      <c r="Q588" s="2"/>
      <c r="R588" s="2"/>
      <c r="S588" s="2"/>
      <c r="T588" s="2"/>
      <c r="U588" s="2"/>
      <c r="V588" s="2"/>
      <c r="W588" s="2"/>
      <c r="X588" s="2"/>
      <c r="Y588" s="2"/>
      <c r="Z588" s="2"/>
    </row>
    <row r="589" customFormat="false" ht="13.5" hidden="false" customHeight="true" outlineLevel="0" collapsed="false">
      <c r="A589" s="2"/>
      <c r="B589" s="2"/>
      <c r="C589" s="158"/>
      <c r="D589" s="2"/>
      <c r="E589" s="158"/>
      <c r="F589" s="2"/>
      <c r="G589" s="2"/>
      <c r="H589" s="2"/>
      <c r="I589" s="2"/>
      <c r="J589" s="2"/>
      <c r="K589" s="2"/>
      <c r="L589" s="2"/>
      <c r="M589" s="2"/>
      <c r="N589" s="2"/>
      <c r="O589" s="2"/>
      <c r="P589" s="2"/>
      <c r="Q589" s="2"/>
      <c r="R589" s="2"/>
      <c r="S589" s="2"/>
      <c r="T589" s="2"/>
      <c r="U589" s="2"/>
      <c r="V589" s="2"/>
      <c r="W589" s="2"/>
      <c r="X589" s="2"/>
      <c r="Y589" s="2"/>
      <c r="Z589" s="2"/>
    </row>
    <row r="590" customFormat="false" ht="13.5" hidden="false" customHeight="true" outlineLevel="0" collapsed="false">
      <c r="A590" s="2"/>
      <c r="B590" s="2"/>
      <c r="C590" s="158"/>
      <c r="D590" s="2"/>
      <c r="E590" s="158"/>
      <c r="F590" s="2"/>
      <c r="G590" s="2"/>
      <c r="H590" s="2"/>
      <c r="I590" s="2"/>
      <c r="J590" s="2"/>
      <c r="K590" s="2"/>
      <c r="L590" s="2"/>
      <c r="M590" s="2"/>
      <c r="N590" s="2"/>
      <c r="O590" s="2"/>
      <c r="P590" s="2"/>
      <c r="Q590" s="2"/>
      <c r="R590" s="2"/>
      <c r="S590" s="2"/>
      <c r="T590" s="2"/>
      <c r="U590" s="2"/>
      <c r="V590" s="2"/>
      <c r="W590" s="2"/>
      <c r="X590" s="2"/>
      <c r="Y590" s="2"/>
      <c r="Z590" s="2"/>
    </row>
    <row r="591" customFormat="false" ht="13.5" hidden="false" customHeight="true" outlineLevel="0" collapsed="false">
      <c r="A591" s="2"/>
      <c r="B591" s="2"/>
      <c r="C591" s="158"/>
      <c r="D591" s="2"/>
      <c r="E591" s="158"/>
      <c r="F591" s="2"/>
      <c r="G591" s="2"/>
      <c r="H591" s="2"/>
      <c r="I591" s="2"/>
      <c r="J591" s="2"/>
      <c r="K591" s="2"/>
      <c r="L591" s="2"/>
      <c r="M591" s="2"/>
      <c r="N591" s="2"/>
      <c r="O591" s="2"/>
      <c r="P591" s="2"/>
      <c r="Q591" s="2"/>
      <c r="R591" s="2"/>
      <c r="S591" s="2"/>
      <c r="T591" s="2"/>
      <c r="U591" s="2"/>
      <c r="V591" s="2"/>
      <c r="W591" s="2"/>
      <c r="X591" s="2"/>
      <c r="Y591" s="2"/>
      <c r="Z591" s="2"/>
    </row>
    <row r="592" customFormat="false" ht="13.5" hidden="false" customHeight="true" outlineLevel="0" collapsed="false">
      <c r="A592" s="2"/>
      <c r="B592" s="2"/>
      <c r="C592" s="158"/>
      <c r="D592" s="2"/>
      <c r="E592" s="158"/>
      <c r="F592" s="2"/>
      <c r="G592" s="2"/>
      <c r="H592" s="2"/>
      <c r="I592" s="2"/>
      <c r="J592" s="2"/>
      <c r="K592" s="2"/>
      <c r="L592" s="2"/>
      <c r="M592" s="2"/>
      <c r="N592" s="2"/>
      <c r="O592" s="2"/>
      <c r="P592" s="2"/>
      <c r="Q592" s="2"/>
      <c r="R592" s="2"/>
      <c r="S592" s="2"/>
      <c r="T592" s="2"/>
      <c r="U592" s="2"/>
      <c r="V592" s="2"/>
      <c r="W592" s="2"/>
      <c r="X592" s="2"/>
      <c r="Y592" s="2"/>
      <c r="Z592" s="2"/>
    </row>
    <row r="593" customFormat="false" ht="13.5" hidden="false" customHeight="true" outlineLevel="0" collapsed="false">
      <c r="A593" s="2"/>
      <c r="B593" s="2"/>
      <c r="C593" s="158"/>
      <c r="D593" s="2"/>
      <c r="E593" s="158"/>
      <c r="F593" s="2"/>
      <c r="G593" s="2"/>
      <c r="H593" s="2"/>
      <c r="I593" s="2"/>
      <c r="J593" s="2"/>
      <c r="K593" s="2"/>
      <c r="L593" s="2"/>
      <c r="M593" s="2"/>
      <c r="N593" s="2"/>
      <c r="O593" s="2"/>
      <c r="P593" s="2"/>
      <c r="Q593" s="2"/>
      <c r="R593" s="2"/>
      <c r="S593" s="2"/>
      <c r="T593" s="2"/>
      <c r="U593" s="2"/>
      <c r="V593" s="2"/>
      <c r="W593" s="2"/>
      <c r="X593" s="2"/>
      <c r="Y593" s="2"/>
      <c r="Z593" s="2"/>
    </row>
    <row r="594" customFormat="false" ht="13.5" hidden="false" customHeight="true" outlineLevel="0" collapsed="false">
      <c r="A594" s="2"/>
      <c r="B594" s="2"/>
      <c r="C594" s="158"/>
      <c r="D594" s="2"/>
      <c r="E594" s="158"/>
      <c r="F594" s="2"/>
      <c r="G594" s="2"/>
      <c r="H594" s="2"/>
      <c r="I594" s="2"/>
      <c r="J594" s="2"/>
      <c r="K594" s="2"/>
      <c r="L594" s="2"/>
      <c r="M594" s="2"/>
      <c r="N594" s="2"/>
      <c r="O594" s="2"/>
      <c r="P594" s="2"/>
      <c r="Q594" s="2"/>
      <c r="R594" s="2"/>
      <c r="S594" s="2"/>
      <c r="T594" s="2"/>
      <c r="U594" s="2"/>
      <c r="V594" s="2"/>
      <c r="W594" s="2"/>
      <c r="X594" s="2"/>
      <c r="Y594" s="2"/>
      <c r="Z594" s="2"/>
    </row>
    <row r="595" customFormat="false" ht="13.5" hidden="false" customHeight="true" outlineLevel="0" collapsed="false">
      <c r="A595" s="2"/>
      <c r="B595" s="2"/>
      <c r="C595" s="158"/>
      <c r="D595" s="2"/>
      <c r="E595" s="158"/>
      <c r="F595" s="2"/>
      <c r="G595" s="2"/>
      <c r="H595" s="2"/>
      <c r="I595" s="2"/>
      <c r="J595" s="2"/>
      <c r="K595" s="2"/>
      <c r="L595" s="2"/>
      <c r="M595" s="2"/>
      <c r="N595" s="2"/>
      <c r="O595" s="2"/>
      <c r="P595" s="2"/>
      <c r="Q595" s="2"/>
      <c r="R595" s="2"/>
      <c r="S595" s="2"/>
      <c r="T595" s="2"/>
      <c r="U595" s="2"/>
      <c r="V595" s="2"/>
      <c r="W595" s="2"/>
      <c r="X595" s="2"/>
      <c r="Y595" s="2"/>
      <c r="Z595" s="2"/>
    </row>
    <row r="596" customFormat="false" ht="13.5" hidden="false" customHeight="true" outlineLevel="0" collapsed="false">
      <c r="A596" s="2"/>
      <c r="B596" s="2"/>
      <c r="C596" s="158"/>
      <c r="D596" s="2"/>
      <c r="E596" s="158"/>
      <c r="F596" s="2"/>
      <c r="G596" s="2"/>
      <c r="H596" s="2"/>
      <c r="I596" s="2"/>
      <c r="J596" s="2"/>
      <c r="K596" s="2"/>
      <c r="L596" s="2"/>
      <c r="M596" s="2"/>
      <c r="N596" s="2"/>
      <c r="O596" s="2"/>
      <c r="P596" s="2"/>
      <c r="Q596" s="2"/>
      <c r="R596" s="2"/>
      <c r="S596" s="2"/>
      <c r="T596" s="2"/>
      <c r="U596" s="2"/>
      <c r="V596" s="2"/>
      <c r="W596" s="2"/>
      <c r="X596" s="2"/>
      <c r="Y596" s="2"/>
      <c r="Z596" s="2"/>
    </row>
    <row r="597" customFormat="false" ht="13.5" hidden="false" customHeight="true" outlineLevel="0" collapsed="false">
      <c r="A597" s="2"/>
      <c r="B597" s="2"/>
      <c r="C597" s="158"/>
      <c r="D597" s="2"/>
      <c r="E597" s="158"/>
      <c r="F597" s="2"/>
      <c r="G597" s="2"/>
      <c r="H597" s="2"/>
      <c r="I597" s="2"/>
      <c r="J597" s="2"/>
      <c r="K597" s="2"/>
      <c r="L597" s="2"/>
      <c r="M597" s="2"/>
      <c r="N597" s="2"/>
      <c r="O597" s="2"/>
      <c r="P597" s="2"/>
      <c r="Q597" s="2"/>
      <c r="R597" s="2"/>
      <c r="S597" s="2"/>
      <c r="T597" s="2"/>
      <c r="U597" s="2"/>
      <c r="V597" s="2"/>
      <c r="W597" s="2"/>
      <c r="X597" s="2"/>
      <c r="Y597" s="2"/>
      <c r="Z597" s="2"/>
    </row>
    <row r="598" customFormat="false" ht="13.5" hidden="false" customHeight="true" outlineLevel="0" collapsed="false">
      <c r="A598" s="2"/>
      <c r="B598" s="2"/>
      <c r="C598" s="158"/>
      <c r="D598" s="2"/>
      <c r="E598" s="158"/>
      <c r="F598" s="2"/>
      <c r="G598" s="2"/>
      <c r="H598" s="2"/>
      <c r="I598" s="2"/>
      <c r="J598" s="2"/>
      <c r="K598" s="2"/>
      <c r="L598" s="2"/>
      <c r="M598" s="2"/>
      <c r="N598" s="2"/>
      <c r="O598" s="2"/>
      <c r="P598" s="2"/>
      <c r="Q598" s="2"/>
      <c r="R598" s="2"/>
      <c r="S598" s="2"/>
      <c r="T598" s="2"/>
      <c r="U598" s="2"/>
      <c r="V598" s="2"/>
      <c r="W598" s="2"/>
      <c r="X598" s="2"/>
      <c r="Y598" s="2"/>
      <c r="Z598" s="2"/>
    </row>
    <row r="599" customFormat="false" ht="13.5" hidden="false" customHeight="true" outlineLevel="0" collapsed="false">
      <c r="A599" s="2"/>
      <c r="B599" s="2"/>
      <c r="C599" s="158"/>
      <c r="D599" s="2"/>
      <c r="E599" s="158"/>
      <c r="F599" s="2"/>
      <c r="G599" s="2"/>
      <c r="H599" s="2"/>
      <c r="I599" s="2"/>
      <c r="J599" s="2"/>
      <c r="K599" s="2"/>
      <c r="L599" s="2"/>
      <c r="M599" s="2"/>
      <c r="N599" s="2"/>
      <c r="O599" s="2"/>
      <c r="P599" s="2"/>
      <c r="Q599" s="2"/>
      <c r="R599" s="2"/>
      <c r="S599" s="2"/>
      <c r="T599" s="2"/>
      <c r="U599" s="2"/>
      <c r="V599" s="2"/>
      <c r="W599" s="2"/>
      <c r="X599" s="2"/>
      <c r="Y599" s="2"/>
      <c r="Z599" s="2"/>
    </row>
    <row r="600" customFormat="false" ht="13.5" hidden="false" customHeight="true" outlineLevel="0" collapsed="false">
      <c r="A600" s="2"/>
      <c r="B600" s="2"/>
      <c r="C600" s="158"/>
      <c r="D600" s="2"/>
      <c r="E600" s="158"/>
      <c r="F600" s="2"/>
      <c r="G600" s="2"/>
      <c r="H600" s="2"/>
      <c r="I600" s="2"/>
      <c r="J600" s="2"/>
      <c r="K600" s="2"/>
      <c r="L600" s="2"/>
      <c r="M600" s="2"/>
      <c r="N600" s="2"/>
      <c r="O600" s="2"/>
      <c r="P600" s="2"/>
      <c r="Q600" s="2"/>
      <c r="R600" s="2"/>
      <c r="S600" s="2"/>
      <c r="T600" s="2"/>
      <c r="U600" s="2"/>
      <c r="V600" s="2"/>
      <c r="W600" s="2"/>
      <c r="X600" s="2"/>
      <c r="Y600" s="2"/>
      <c r="Z600" s="2"/>
    </row>
    <row r="601" customFormat="false" ht="13.5" hidden="false" customHeight="true" outlineLevel="0" collapsed="false">
      <c r="A601" s="2"/>
      <c r="B601" s="2"/>
      <c r="C601" s="158"/>
      <c r="D601" s="2"/>
      <c r="E601" s="158"/>
      <c r="F601" s="2"/>
      <c r="G601" s="2"/>
      <c r="H601" s="2"/>
      <c r="I601" s="2"/>
      <c r="J601" s="2"/>
      <c r="K601" s="2"/>
      <c r="L601" s="2"/>
      <c r="M601" s="2"/>
      <c r="N601" s="2"/>
      <c r="O601" s="2"/>
      <c r="P601" s="2"/>
      <c r="Q601" s="2"/>
      <c r="R601" s="2"/>
      <c r="S601" s="2"/>
      <c r="T601" s="2"/>
      <c r="U601" s="2"/>
      <c r="V601" s="2"/>
      <c r="W601" s="2"/>
      <c r="X601" s="2"/>
      <c r="Y601" s="2"/>
      <c r="Z601" s="2"/>
    </row>
    <row r="602" customFormat="false" ht="13.5" hidden="false" customHeight="true" outlineLevel="0" collapsed="false">
      <c r="A602" s="2"/>
      <c r="B602" s="2"/>
      <c r="C602" s="158"/>
      <c r="D602" s="2"/>
      <c r="E602" s="158"/>
      <c r="F602" s="2"/>
      <c r="G602" s="2"/>
      <c r="H602" s="2"/>
      <c r="I602" s="2"/>
      <c r="J602" s="2"/>
      <c r="K602" s="2"/>
      <c r="L602" s="2"/>
      <c r="M602" s="2"/>
      <c r="N602" s="2"/>
      <c r="O602" s="2"/>
      <c r="P602" s="2"/>
      <c r="Q602" s="2"/>
      <c r="R602" s="2"/>
      <c r="S602" s="2"/>
      <c r="T602" s="2"/>
      <c r="U602" s="2"/>
      <c r="V602" s="2"/>
      <c r="W602" s="2"/>
      <c r="X602" s="2"/>
      <c r="Y602" s="2"/>
      <c r="Z602" s="2"/>
    </row>
    <row r="603" customFormat="false" ht="13.5" hidden="false" customHeight="true" outlineLevel="0" collapsed="false">
      <c r="A603" s="2"/>
      <c r="B603" s="2"/>
      <c r="C603" s="158"/>
      <c r="D603" s="2"/>
      <c r="E603" s="158"/>
      <c r="F603" s="2"/>
      <c r="G603" s="2"/>
      <c r="H603" s="2"/>
      <c r="I603" s="2"/>
      <c r="J603" s="2"/>
      <c r="K603" s="2"/>
      <c r="L603" s="2"/>
      <c r="M603" s="2"/>
      <c r="N603" s="2"/>
      <c r="O603" s="2"/>
      <c r="P603" s="2"/>
      <c r="Q603" s="2"/>
      <c r="R603" s="2"/>
      <c r="S603" s="2"/>
      <c r="T603" s="2"/>
      <c r="U603" s="2"/>
      <c r="V603" s="2"/>
      <c r="W603" s="2"/>
      <c r="X603" s="2"/>
      <c r="Y603" s="2"/>
      <c r="Z603" s="2"/>
    </row>
    <row r="604" customFormat="false" ht="13.5" hidden="false" customHeight="true" outlineLevel="0" collapsed="false">
      <c r="A604" s="2"/>
      <c r="B604" s="2"/>
      <c r="C604" s="158"/>
      <c r="D604" s="2"/>
      <c r="E604" s="158"/>
      <c r="F604" s="2"/>
      <c r="G604" s="2"/>
      <c r="H604" s="2"/>
      <c r="I604" s="2"/>
      <c r="J604" s="2"/>
      <c r="K604" s="2"/>
      <c r="L604" s="2"/>
      <c r="M604" s="2"/>
      <c r="N604" s="2"/>
      <c r="O604" s="2"/>
      <c r="P604" s="2"/>
      <c r="Q604" s="2"/>
      <c r="R604" s="2"/>
      <c r="S604" s="2"/>
      <c r="T604" s="2"/>
      <c r="U604" s="2"/>
      <c r="V604" s="2"/>
      <c r="W604" s="2"/>
      <c r="X604" s="2"/>
      <c r="Y604" s="2"/>
      <c r="Z604" s="2"/>
    </row>
    <row r="605" customFormat="false" ht="13.5" hidden="false" customHeight="true" outlineLevel="0" collapsed="false">
      <c r="A605" s="2"/>
      <c r="B605" s="2"/>
      <c r="C605" s="158"/>
      <c r="D605" s="2"/>
      <c r="E605" s="158"/>
      <c r="F605" s="2"/>
      <c r="G605" s="2"/>
      <c r="H605" s="2"/>
      <c r="I605" s="2"/>
      <c r="J605" s="2"/>
      <c r="K605" s="2"/>
      <c r="L605" s="2"/>
      <c r="M605" s="2"/>
      <c r="N605" s="2"/>
      <c r="O605" s="2"/>
      <c r="P605" s="2"/>
      <c r="Q605" s="2"/>
      <c r="R605" s="2"/>
      <c r="S605" s="2"/>
      <c r="T605" s="2"/>
      <c r="U605" s="2"/>
      <c r="V605" s="2"/>
      <c r="W605" s="2"/>
      <c r="X605" s="2"/>
      <c r="Y605" s="2"/>
      <c r="Z605" s="2"/>
    </row>
    <row r="606" customFormat="false" ht="13.5" hidden="false" customHeight="true" outlineLevel="0" collapsed="false">
      <c r="A606" s="2"/>
      <c r="B606" s="2"/>
      <c r="C606" s="158"/>
      <c r="D606" s="2"/>
      <c r="E606" s="158"/>
      <c r="F606" s="2"/>
      <c r="G606" s="2"/>
      <c r="H606" s="2"/>
      <c r="I606" s="2"/>
      <c r="J606" s="2"/>
      <c r="K606" s="2"/>
      <c r="L606" s="2"/>
      <c r="M606" s="2"/>
      <c r="N606" s="2"/>
      <c r="O606" s="2"/>
      <c r="P606" s="2"/>
      <c r="Q606" s="2"/>
      <c r="R606" s="2"/>
      <c r="S606" s="2"/>
      <c r="T606" s="2"/>
      <c r="U606" s="2"/>
      <c r="V606" s="2"/>
      <c r="W606" s="2"/>
      <c r="X606" s="2"/>
      <c r="Y606" s="2"/>
      <c r="Z606" s="2"/>
    </row>
    <row r="607" customFormat="false" ht="13.5" hidden="false" customHeight="true" outlineLevel="0" collapsed="false">
      <c r="A607" s="2"/>
      <c r="B607" s="2"/>
      <c r="C607" s="158"/>
      <c r="D607" s="2"/>
      <c r="E607" s="158"/>
      <c r="F607" s="2"/>
      <c r="G607" s="2"/>
      <c r="H607" s="2"/>
      <c r="I607" s="2"/>
      <c r="J607" s="2"/>
      <c r="K607" s="2"/>
      <c r="L607" s="2"/>
      <c r="M607" s="2"/>
      <c r="N607" s="2"/>
      <c r="O607" s="2"/>
      <c r="P607" s="2"/>
      <c r="Q607" s="2"/>
      <c r="R607" s="2"/>
      <c r="S607" s="2"/>
      <c r="T607" s="2"/>
      <c r="U607" s="2"/>
      <c r="V607" s="2"/>
      <c r="W607" s="2"/>
      <c r="X607" s="2"/>
      <c r="Y607" s="2"/>
      <c r="Z607" s="2"/>
    </row>
    <row r="608" customFormat="false" ht="13.5" hidden="false" customHeight="true" outlineLevel="0" collapsed="false">
      <c r="A608" s="2"/>
      <c r="B608" s="2"/>
      <c r="C608" s="158"/>
      <c r="D608" s="2"/>
      <c r="E608" s="158"/>
      <c r="F608" s="2"/>
      <c r="G608" s="2"/>
      <c r="H608" s="2"/>
      <c r="I608" s="2"/>
      <c r="J608" s="2"/>
      <c r="K608" s="2"/>
      <c r="L608" s="2"/>
      <c r="M608" s="2"/>
      <c r="N608" s="2"/>
      <c r="O608" s="2"/>
      <c r="P608" s="2"/>
      <c r="Q608" s="2"/>
      <c r="R608" s="2"/>
      <c r="S608" s="2"/>
      <c r="T608" s="2"/>
      <c r="U608" s="2"/>
      <c r="V608" s="2"/>
      <c r="W608" s="2"/>
      <c r="X608" s="2"/>
      <c r="Y608" s="2"/>
      <c r="Z608" s="2"/>
    </row>
    <row r="609" customFormat="false" ht="13.5" hidden="false" customHeight="true" outlineLevel="0" collapsed="false">
      <c r="A609" s="2"/>
      <c r="B609" s="2"/>
      <c r="C609" s="158"/>
      <c r="D609" s="2"/>
      <c r="E609" s="158"/>
      <c r="F609" s="2"/>
      <c r="G609" s="2"/>
      <c r="H609" s="2"/>
      <c r="I609" s="2"/>
      <c r="J609" s="2"/>
      <c r="K609" s="2"/>
      <c r="L609" s="2"/>
      <c r="M609" s="2"/>
      <c r="N609" s="2"/>
      <c r="O609" s="2"/>
      <c r="P609" s="2"/>
      <c r="Q609" s="2"/>
      <c r="R609" s="2"/>
      <c r="S609" s="2"/>
      <c r="T609" s="2"/>
      <c r="U609" s="2"/>
      <c r="V609" s="2"/>
      <c r="W609" s="2"/>
      <c r="X609" s="2"/>
      <c r="Y609" s="2"/>
      <c r="Z609" s="2"/>
    </row>
    <row r="610" customFormat="false" ht="13.5" hidden="false" customHeight="true" outlineLevel="0" collapsed="false">
      <c r="A610" s="2"/>
      <c r="B610" s="2"/>
      <c r="C610" s="158"/>
      <c r="D610" s="2"/>
      <c r="E610" s="158"/>
      <c r="F610" s="2"/>
      <c r="G610" s="2"/>
      <c r="H610" s="2"/>
      <c r="I610" s="2"/>
      <c r="J610" s="2"/>
      <c r="K610" s="2"/>
      <c r="L610" s="2"/>
      <c r="M610" s="2"/>
      <c r="N610" s="2"/>
      <c r="O610" s="2"/>
      <c r="P610" s="2"/>
      <c r="Q610" s="2"/>
      <c r="R610" s="2"/>
      <c r="S610" s="2"/>
      <c r="T610" s="2"/>
      <c r="U610" s="2"/>
      <c r="V610" s="2"/>
      <c r="W610" s="2"/>
      <c r="X610" s="2"/>
      <c r="Y610" s="2"/>
      <c r="Z610" s="2"/>
    </row>
    <row r="611" customFormat="false" ht="13.5" hidden="false" customHeight="true" outlineLevel="0" collapsed="false">
      <c r="A611" s="2"/>
      <c r="B611" s="2"/>
      <c r="C611" s="158"/>
      <c r="D611" s="2"/>
      <c r="E611" s="158"/>
      <c r="F611" s="2"/>
      <c r="G611" s="2"/>
      <c r="H611" s="2"/>
      <c r="I611" s="2"/>
      <c r="J611" s="2"/>
      <c r="K611" s="2"/>
      <c r="L611" s="2"/>
      <c r="M611" s="2"/>
      <c r="N611" s="2"/>
      <c r="O611" s="2"/>
      <c r="P611" s="2"/>
      <c r="Q611" s="2"/>
      <c r="R611" s="2"/>
      <c r="S611" s="2"/>
      <c r="T611" s="2"/>
      <c r="U611" s="2"/>
      <c r="V611" s="2"/>
      <c r="W611" s="2"/>
      <c r="X611" s="2"/>
      <c r="Y611" s="2"/>
      <c r="Z611" s="2"/>
    </row>
    <row r="612" customFormat="false" ht="13.5" hidden="false" customHeight="true" outlineLevel="0" collapsed="false">
      <c r="A612" s="2"/>
      <c r="B612" s="2"/>
      <c r="C612" s="158"/>
      <c r="D612" s="2"/>
      <c r="E612" s="158"/>
      <c r="F612" s="2"/>
      <c r="G612" s="2"/>
      <c r="H612" s="2"/>
      <c r="I612" s="2"/>
      <c r="J612" s="2"/>
      <c r="K612" s="2"/>
      <c r="L612" s="2"/>
      <c r="M612" s="2"/>
      <c r="N612" s="2"/>
      <c r="O612" s="2"/>
      <c r="P612" s="2"/>
      <c r="Q612" s="2"/>
      <c r="R612" s="2"/>
      <c r="S612" s="2"/>
      <c r="T612" s="2"/>
      <c r="U612" s="2"/>
      <c r="V612" s="2"/>
      <c r="W612" s="2"/>
      <c r="X612" s="2"/>
      <c r="Y612" s="2"/>
      <c r="Z612" s="2"/>
    </row>
    <row r="613" customFormat="false" ht="13.5" hidden="false" customHeight="true" outlineLevel="0" collapsed="false">
      <c r="A613" s="2"/>
      <c r="B613" s="2"/>
      <c r="C613" s="158"/>
      <c r="D613" s="2"/>
      <c r="E613" s="158"/>
      <c r="F613" s="2"/>
      <c r="G613" s="2"/>
      <c r="H613" s="2"/>
      <c r="I613" s="2"/>
      <c r="J613" s="2"/>
      <c r="K613" s="2"/>
      <c r="L613" s="2"/>
      <c r="M613" s="2"/>
      <c r="N613" s="2"/>
      <c r="O613" s="2"/>
      <c r="P613" s="2"/>
      <c r="Q613" s="2"/>
      <c r="R613" s="2"/>
      <c r="S613" s="2"/>
      <c r="T613" s="2"/>
      <c r="U613" s="2"/>
      <c r="V613" s="2"/>
      <c r="W613" s="2"/>
      <c r="X613" s="2"/>
      <c r="Y613" s="2"/>
      <c r="Z613" s="2"/>
    </row>
    <row r="614" customFormat="false" ht="13.5" hidden="false" customHeight="true" outlineLevel="0" collapsed="false">
      <c r="A614" s="2"/>
      <c r="B614" s="2"/>
      <c r="C614" s="158"/>
      <c r="D614" s="2"/>
      <c r="E614" s="158"/>
      <c r="F614" s="2"/>
      <c r="G614" s="2"/>
      <c r="H614" s="2"/>
      <c r="I614" s="2"/>
      <c r="J614" s="2"/>
      <c r="K614" s="2"/>
      <c r="L614" s="2"/>
      <c r="M614" s="2"/>
      <c r="N614" s="2"/>
      <c r="O614" s="2"/>
      <c r="P614" s="2"/>
      <c r="Q614" s="2"/>
      <c r="R614" s="2"/>
      <c r="S614" s="2"/>
      <c r="T614" s="2"/>
      <c r="U614" s="2"/>
      <c r="V614" s="2"/>
      <c r="W614" s="2"/>
      <c r="X614" s="2"/>
      <c r="Y614" s="2"/>
      <c r="Z614" s="2"/>
    </row>
    <row r="615" customFormat="false" ht="13.5" hidden="false" customHeight="true" outlineLevel="0" collapsed="false">
      <c r="A615" s="2"/>
      <c r="B615" s="2"/>
      <c r="C615" s="158"/>
      <c r="D615" s="2"/>
      <c r="E615" s="158"/>
      <c r="F615" s="2"/>
      <c r="G615" s="2"/>
      <c r="H615" s="2"/>
      <c r="I615" s="2"/>
      <c r="J615" s="2"/>
      <c r="K615" s="2"/>
      <c r="L615" s="2"/>
      <c r="M615" s="2"/>
      <c r="N615" s="2"/>
      <c r="O615" s="2"/>
      <c r="P615" s="2"/>
      <c r="Q615" s="2"/>
      <c r="R615" s="2"/>
      <c r="S615" s="2"/>
      <c r="T615" s="2"/>
      <c r="U615" s="2"/>
      <c r="V615" s="2"/>
      <c r="W615" s="2"/>
      <c r="X615" s="2"/>
      <c r="Y615" s="2"/>
      <c r="Z615" s="2"/>
    </row>
    <row r="616" customFormat="false" ht="13.5" hidden="false" customHeight="true" outlineLevel="0" collapsed="false">
      <c r="A616" s="2"/>
      <c r="B616" s="2"/>
      <c r="C616" s="158"/>
      <c r="D616" s="2"/>
      <c r="E616" s="158"/>
      <c r="F616" s="2"/>
      <c r="G616" s="2"/>
      <c r="H616" s="2"/>
      <c r="I616" s="2"/>
      <c r="J616" s="2"/>
      <c r="K616" s="2"/>
      <c r="L616" s="2"/>
      <c r="M616" s="2"/>
      <c r="N616" s="2"/>
      <c r="O616" s="2"/>
      <c r="P616" s="2"/>
      <c r="Q616" s="2"/>
      <c r="R616" s="2"/>
      <c r="S616" s="2"/>
      <c r="T616" s="2"/>
      <c r="U616" s="2"/>
      <c r="V616" s="2"/>
      <c r="W616" s="2"/>
      <c r="X616" s="2"/>
      <c r="Y616" s="2"/>
      <c r="Z616" s="2"/>
    </row>
    <row r="617" customFormat="false" ht="13.5" hidden="false" customHeight="true" outlineLevel="0" collapsed="false">
      <c r="A617" s="2"/>
      <c r="B617" s="2"/>
      <c r="C617" s="158"/>
      <c r="D617" s="2"/>
      <c r="E617" s="158"/>
      <c r="F617" s="2"/>
      <c r="G617" s="2"/>
      <c r="H617" s="2"/>
      <c r="I617" s="2"/>
      <c r="J617" s="2"/>
      <c r="K617" s="2"/>
      <c r="L617" s="2"/>
      <c r="M617" s="2"/>
      <c r="N617" s="2"/>
      <c r="O617" s="2"/>
      <c r="P617" s="2"/>
      <c r="Q617" s="2"/>
      <c r="R617" s="2"/>
      <c r="S617" s="2"/>
      <c r="T617" s="2"/>
      <c r="U617" s="2"/>
      <c r="V617" s="2"/>
      <c r="W617" s="2"/>
      <c r="X617" s="2"/>
      <c r="Y617" s="2"/>
      <c r="Z617" s="2"/>
    </row>
    <row r="618" customFormat="false" ht="13.5" hidden="false" customHeight="true" outlineLevel="0" collapsed="false">
      <c r="A618" s="2"/>
      <c r="B618" s="2"/>
      <c r="C618" s="158"/>
      <c r="D618" s="2"/>
      <c r="E618" s="158"/>
      <c r="F618" s="2"/>
      <c r="G618" s="2"/>
      <c r="H618" s="2"/>
      <c r="I618" s="2"/>
      <c r="J618" s="2"/>
      <c r="K618" s="2"/>
      <c r="L618" s="2"/>
      <c r="M618" s="2"/>
      <c r="N618" s="2"/>
      <c r="O618" s="2"/>
      <c r="P618" s="2"/>
      <c r="Q618" s="2"/>
      <c r="R618" s="2"/>
      <c r="S618" s="2"/>
      <c r="T618" s="2"/>
      <c r="U618" s="2"/>
      <c r="V618" s="2"/>
      <c r="W618" s="2"/>
      <c r="X618" s="2"/>
      <c r="Y618" s="2"/>
      <c r="Z618" s="2"/>
    </row>
    <row r="619" customFormat="false" ht="13.5" hidden="false" customHeight="true" outlineLevel="0" collapsed="false">
      <c r="A619" s="2"/>
      <c r="B619" s="2"/>
      <c r="C619" s="158"/>
      <c r="D619" s="2"/>
      <c r="E619" s="158"/>
      <c r="F619" s="2"/>
      <c r="G619" s="2"/>
      <c r="H619" s="2"/>
      <c r="I619" s="2"/>
      <c r="J619" s="2"/>
      <c r="K619" s="2"/>
      <c r="L619" s="2"/>
      <c r="M619" s="2"/>
      <c r="N619" s="2"/>
      <c r="O619" s="2"/>
      <c r="P619" s="2"/>
      <c r="Q619" s="2"/>
      <c r="R619" s="2"/>
      <c r="S619" s="2"/>
      <c r="T619" s="2"/>
      <c r="U619" s="2"/>
      <c r="V619" s="2"/>
      <c r="W619" s="2"/>
      <c r="X619" s="2"/>
      <c r="Y619" s="2"/>
      <c r="Z619" s="2"/>
    </row>
    <row r="620" customFormat="false" ht="13.5" hidden="false" customHeight="true" outlineLevel="0" collapsed="false">
      <c r="A620" s="2"/>
      <c r="B620" s="2"/>
      <c r="C620" s="158"/>
      <c r="D620" s="2"/>
      <c r="E620" s="158"/>
      <c r="F620" s="2"/>
      <c r="G620" s="2"/>
      <c r="H620" s="2"/>
      <c r="I620" s="2"/>
      <c r="J620" s="2"/>
      <c r="K620" s="2"/>
      <c r="L620" s="2"/>
      <c r="M620" s="2"/>
      <c r="N620" s="2"/>
      <c r="O620" s="2"/>
      <c r="P620" s="2"/>
      <c r="Q620" s="2"/>
      <c r="R620" s="2"/>
      <c r="S620" s="2"/>
      <c r="T620" s="2"/>
      <c r="U620" s="2"/>
      <c r="V620" s="2"/>
      <c r="W620" s="2"/>
      <c r="X620" s="2"/>
      <c r="Y620" s="2"/>
      <c r="Z620" s="2"/>
    </row>
    <row r="621" customFormat="false" ht="13.5" hidden="false" customHeight="true" outlineLevel="0" collapsed="false">
      <c r="A621" s="2"/>
      <c r="B621" s="2"/>
      <c r="C621" s="158"/>
      <c r="D621" s="2"/>
      <c r="E621" s="158"/>
      <c r="F621" s="2"/>
      <c r="G621" s="2"/>
      <c r="H621" s="2"/>
      <c r="I621" s="2"/>
      <c r="J621" s="2"/>
      <c r="K621" s="2"/>
      <c r="L621" s="2"/>
      <c r="M621" s="2"/>
      <c r="N621" s="2"/>
      <c r="O621" s="2"/>
      <c r="P621" s="2"/>
      <c r="Q621" s="2"/>
      <c r="R621" s="2"/>
      <c r="S621" s="2"/>
      <c r="T621" s="2"/>
      <c r="U621" s="2"/>
      <c r="V621" s="2"/>
      <c r="W621" s="2"/>
      <c r="X621" s="2"/>
      <c r="Y621" s="2"/>
      <c r="Z621" s="2"/>
    </row>
    <row r="622" customFormat="false" ht="13.5" hidden="false" customHeight="true" outlineLevel="0" collapsed="false">
      <c r="A622" s="2"/>
      <c r="B622" s="2"/>
      <c r="C622" s="158"/>
      <c r="D622" s="2"/>
      <c r="E622" s="158"/>
      <c r="F622" s="2"/>
      <c r="G622" s="2"/>
      <c r="H622" s="2"/>
      <c r="I622" s="2"/>
      <c r="J622" s="2"/>
      <c r="K622" s="2"/>
      <c r="L622" s="2"/>
      <c r="M622" s="2"/>
      <c r="N622" s="2"/>
      <c r="O622" s="2"/>
      <c r="P622" s="2"/>
      <c r="Q622" s="2"/>
      <c r="R622" s="2"/>
      <c r="S622" s="2"/>
      <c r="T622" s="2"/>
      <c r="U622" s="2"/>
      <c r="V622" s="2"/>
      <c r="W622" s="2"/>
      <c r="X622" s="2"/>
      <c r="Y622" s="2"/>
      <c r="Z622" s="2"/>
    </row>
    <row r="623" customFormat="false" ht="13.5" hidden="false" customHeight="true" outlineLevel="0" collapsed="false">
      <c r="A623" s="2"/>
      <c r="B623" s="2"/>
      <c r="C623" s="158"/>
      <c r="D623" s="2"/>
      <c r="E623" s="158"/>
      <c r="F623" s="2"/>
      <c r="G623" s="2"/>
      <c r="H623" s="2"/>
      <c r="I623" s="2"/>
      <c r="J623" s="2"/>
      <c r="K623" s="2"/>
      <c r="L623" s="2"/>
      <c r="M623" s="2"/>
      <c r="N623" s="2"/>
      <c r="O623" s="2"/>
      <c r="P623" s="2"/>
      <c r="Q623" s="2"/>
      <c r="R623" s="2"/>
      <c r="S623" s="2"/>
      <c r="T623" s="2"/>
      <c r="U623" s="2"/>
      <c r="V623" s="2"/>
      <c r="W623" s="2"/>
      <c r="X623" s="2"/>
      <c r="Y623" s="2"/>
      <c r="Z623" s="2"/>
    </row>
    <row r="624" customFormat="false" ht="13.5" hidden="false" customHeight="true" outlineLevel="0" collapsed="false">
      <c r="A624" s="2"/>
      <c r="B624" s="2"/>
      <c r="C624" s="158"/>
      <c r="D624" s="2"/>
      <c r="E624" s="158"/>
      <c r="F624" s="2"/>
      <c r="G624" s="2"/>
      <c r="H624" s="2"/>
      <c r="I624" s="2"/>
      <c r="J624" s="2"/>
      <c r="K624" s="2"/>
      <c r="L624" s="2"/>
      <c r="M624" s="2"/>
      <c r="N624" s="2"/>
      <c r="O624" s="2"/>
      <c r="P624" s="2"/>
      <c r="Q624" s="2"/>
      <c r="R624" s="2"/>
      <c r="S624" s="2"/>
      <c r="T624" s="2"/>
      <c r="U624" s="2"/>
      <c r="V624" s="2"/>
      <c r="W624" s="2"/>
      <c r="X624" s="2"/>
      <c r="Y624" s="2"/>
      <c r="Z624" s="2"/>
    </row>
    <row r="625" customFormat="false" ht="13.5" hidden="false" customHeight="true" outlineLevel="0" collapsed="false">
      <c r="A625" s="2"/>
      <c r="B625" s="2"/>
      <c r="C625" s="158"/>
      <c r="D625" s="2"/>
      <c r="E625" s="158"/>
      <c r="F625" s="2"/>
      <c r="G625" s="2"/>
      <c r="H625" s="2"/>
      <c r="I625" s="2"/>
      <c r="J625" s="2"/>
      <c r="K625" s="2"/>
      <c r="L625" s="2"/>
      <c r="M625" s="2"/>
      <c r="N625" s="2"/>
      <c r="O625" s="2"/>
      <c r="P625" s="2"/>
      <c r="Q625" s="2"/>
      <c r="R625" s="2"/>
      <c r="S625" s="2"/>
      <c r="T625" s="2"/>
      <c r="U625" s="2"/>
      <c r="V625" s="2"/>
      <c r="W625" s="2"/>
      <c r="X625" s="2"/>
      <c r="Y625" s="2"/>
      <c r="Z625" s="2"/>
    </row>
    <row r="626" customFormat="false" ht="13.5" hidden="false" customHeight="true" outlineLevel="0" collapsed="false">
      <c r="A626" s="2"/>
      <c r="B626" s="2"/>
      <c r="C626" s="158"/>
      <c r="D626" s="2"/>
      <c r="E626" s="158"/>
      <c r="F626" s="2"/>
      <c r="G626" s="2"/>
      <c r="H626" s="2"/>
      <c r="I626" s="2"/>
      <c r="J626" s="2"/>
      <c r="K626" s="2"/>
      <c r="L626" s="2"/>
      <c r="M626" s="2"/>
      <c r="N626" s="2"/>
      <c r="O626" s="2"/>
      <c r="P626" s="2"/>
      <c r="Q626" s="2"/>
      <c r="R626" s="2"/>
      <c r="S626" s="2"/>
      <c r="T626" s="2"/>
      <c r="U626" s="2"/>
      <c r="V626" s="2"/>
      <c r="W626" s="2"/>
      <c r="X626" s="2"/>
      <c r="Y626" s="2"/>
      <c r="Z626" s="2"/>
    </row>
    <row r="627" customFormat="false" ht="13.5" hidden="false" customHeight="true" outlineLevel="0" collapsed="false">
      <c r="A627" s="2"/>
      <c r="B627" s="2"/>
      <c r="C627" s="158"/>
      <c r="D627" s="2"/>
      <c r="E627" s="158"/>
      <c r="F627" s="2"/>
      <c r="G627" s="2"/>
      <c r="H627" s="2"/>
      <c r="I627" s="2"/>
      <c r="J627" s="2"/>
      <c r="K627" s="2"/>
      <c r="L627" s="2"/>
      <c r="M627" s="2"/>
      <c r="N627" s="2"/>
      <c r="O627" s="2"/>
      <c r="P627" s="2"/>
      <c r="Q627" s="2"/>
      <c r="R627" s="2"/>
      <c r="S627" s="2"/>
      <c r="T627" s="2"/>
      <c r="U627" s="2"/>
      <c r="V627" s="2"/>
      <c r="W627" s="2"/>
      <c r="X627" s="2"/>
      <c r="Y627" s="2"/>
      <c r="Z627" s="2"/>
    </row>
    <row r="628" customFormat="false" ht="13.5" hidden="false" customHeight="true" outlineLevel="0" collapsed="false">
      <c r="A628" s="2"/>
      <c r="B628" s="2"/>
      <c r="C628" s="158"/>
      <c r="D628" s="2"/>
      <c r="E628" s="158"/>
      <c r="F628" s="2"/>
      <c r="G628" s="2"/>
      <c r="H628" s="2"/>
      <c r="I628" s="2"/>
      <c r="J628" s="2"/>
      <c r="K628" s="2"/>
      <c r="L628" s="2"/>
      <c r="M628" s="2"/>
      <c r="N628" s="2"/>
      <c r="O628" s="2"/>
      <c r="P628" s="2"/>
      <c r="Q628" s="2"/>
      <c r="R628" s="2"/>
      <c r="S628" s="2"/>
      <c r="T628" s="2"/>
      <c r="U628" s="2"/>
      <c r="V628" s="2"/>
      <c r="W628" s="2"/>
      <c r="X628" s="2"/>
      <c r="Y628" s="2"/>
      <c r="Z628" s="2"/>
    </row>
    <row r="629" customFormat="false" ht="13.5" hidden="false" customHeight="true" outlineLevel="0" collapsed="false">
      <c r="A629" s="2"/>
      <c r="B629" s="2"/>
      <c r="C629" s="158"/>
      <c r="D629" s="2"/>
      <c r="E629" s="158"/>
      <c r="F629" s="2"/>
      <c r="G629" s="2"/>
      <c r="H629" s="2"/>
      <c r="I629" s="2"/>
      <c r="J629" s="2"/>
      <c r="K629" s="2"/>
      <c r="L629" s="2"/>
      <c r="M629" s="2"/>
      <c r="N629" s="2"/>
      <c r="O629" s="2"/>
      <c r="P629" s="2"/>
      <c r="Q629" s="2"/>
      <c r="R629" s="2"/>
      <c r="S629" s="2"/>
      <c r="T629" s="2"/>
      <c r="U629" s="2"/>
      <c r="V629" s="2"/>
      <c r="W629" s="2"/>
      <c r="X629" s="2"/>
      <c r="Y629" s="2"/>
      <c r="Z629" s="2"/>
    </row>
    <row r="630" customFormat="false" ht="13.5" hidden="false" customHeight="true" outlineLevel="0" collapsed="false">
      <c r="A630" s="2"/>
      <c r="B630" s="2"/>
      <c r="C630" s="158"/>
      <c r="D630" s="2"/>
      <c r="E630" s="158"/>
      <c r="F630" s="2"/>
      <c r="G630" s="2"/>
      <c r="H630" s="2"/>
      <c r="I630" s="2"/>
      <c r="J630" s="2"/>
      <c r="K630" s="2"/>
      <c r="L630" s="2"/>
      <c r="M630" s="2"/>
      <c r="N630" s="2"/>
      <c r="O630" s="2"/>
      <c r="P630" s="2"/>
      <c r="Q630" s="2"/>
      <c r="R630" s="2"/>
      <c r="S630" s="2"/>
      <c r="T630" s="2"/>
      <c r="U630" s="2"/>
      <c r="V630" s="2"/>
      <c r="W630" s="2"/>
      <c r="X630" s="2"/>
      <c r="Y630" s="2"/>
      <c r="Z630" s="2"/>
    </row>
    <row r="631" customFormat="false" ht="13.5" hidden="false" customHeight="true" outlineLevel="0" collapsed="false">
      <c r="A631" s="2"/>
      <c r="B631" s="2"/>
      <c r="C631" s="158"/>
      <c r="D631" s="2"/>
      <c r="E631" s="158"/>
      <c r="F631" s="2"/>
      <c r="G631" s="2"/>
      <c r="H631" s="2"/>
      <c r="I631" s="2"/>
      <c r="J631" s="2"/>
      <c r="K631" s="2"/>
      <c r="L631" s="2"/>
      <c r="M631" s="2"/>
      <c r="N631" s="2"/>
      <c r="O631" s="2"/>
      <c r="P631" s="2"/>
      <c r="Q631" s="2"/>
      <c r="R631" s="2"/>
      <c r="S631" s="2"/>
      <c r="T631" s="2"/>
      <c r="U631" s="2"/>
      <c r="V631" s="2"/>
      <c r="W631" s="2"/>
      <c r="X631" s="2"/>
      <c r="Y631" s="2"/>
      <c r="Z631" s="2"/>
    </row>
    <row r="632" customFormat="false" ht="13.5" hidden="false" customHeight="true" outlineLevel="0" collapsed="false">
      <c r="A632" s="2"/>
      <c r="B632" s="2"/>
      <c r="C632" s="158"/>
      <c r="D632" s="2"/>
      <c r="E632" s="158"/>
      <c r="F632" s="2"/>
      <c r="G632" s="2"/>
      <c r="H632" s="2"/>
      <c r="I632" s="2"/>
      <c r="J632" s="2"/>
      <c r="K632" s="2"/>
      <c r="L632" s="2"/>
      <c r="M632" s="2"/>
      <c r="N632" s="2"/>
      <c r="O632" s="2"/>
      <c r="P632" s="2"/>
      <c r="Q632" s="2"/>
      <c r="R632" s="2"/>
      <c r="S632" s="2"/>
      <c r="T632" s="2"/>
      <c r="U632" s="2"/>
      <c r="V632" s="2"/>
      <c r="W632" s="2"/>
      <c r="X632" s="2"/>
      <c r="Y632" s="2"/>
      <c r="Z632" s="2"/>
    </row>
    <row r="633" customFormat="false" ht="13.5" hidden="false" customHeight="true" outlineLevel="0" collapsed="false">
      <c r="A633" s="2"/>
      <c r="B633" s="2"/>
      <c r="C633" s="158"/>
      <c r="D633" s="2"/>
      <c r="E633" s="158"/>
      <c r="F633" s="2"/>
      <c r="G633" s="2"/>
      <c r="H633" s="2"/>
      <c r="I633" s="2"/>
      <c r="J633" s="2"/>
      <c r="K633" s="2"/>
      <c r="L633" s="2"/>
      <c r="M633" s="2"/>
      <c r="N633" s="2"/>
      <c r="O633" s="2"/>
      <c r="P633" s="2"/>
      <c r="Q633" s="2"/>
      <c r="R633" s="2"/>
      <c r="S633" s="2"/>
      <c r="T633" s="2"/>
      <c r="U633" s="2"/>
      <c r="V633" s="2"/>
      <c r="W633" s="2"/>
      <c r="X633" s="2"/>
      <c r="Y633" s="2"/>
      <c r="Z633" s="2"/>
    </row>
    <row r="634" customFormat="false" ht="13.5" hidden="false" customHeight="true" outlineLevel="0" collapsed="false">
      <c r="A634" s="2"/>
      <c r="B634" s="2"/>
      <c r="C634" s="158"/>
      <c r="D634" s="2"/>
      <c r="E634" s="158"/>
      <c r="F634" s="2"/>
      <c r="G634" s="2"/>
      <c r="H634" s="2"/>
      <c r="I634" s="2"/>
      <c r="J634" s="2"/>
      <c r="K634" s="2"/>
      <c r="L634" s="2"/>
      <c r="M634" s="2"/>
      <c r="N634" s="2"/>
      <c r="O634" s="2"/>
      <c r="P634" s="2"/>
      <c r="Q634" s="2"/>
      <c r="R634" s="2"/>
      <c r="S634" s="2"/>
      <c r="T634" s="2"/>
      <c r="U634" s="2"/>
      <c r="V634" s="2"/>
      <c r="W634" s="2"/>
      <c r="X634" s="2"/>
      <c r="Y634" s="2"/>
      <c r="Z634" s="2"/>
    </row>
    <row r="635" customFormat="false" ht="13.5" hidden="false" customHeight="true" outlineLevel="0" collapsed="false">
      <c r="A635" s="2"/>
      <c r="B635" s="2"/>
      <c r="C635" s="158"/>
      <c r="D635" s="2"/>
      <c r="E635" s="158"/>
      <c r="F635" s="2"/>
      <c r="G635" s="2"/>
      <c r="H635" s="2"/>
      <c r="I635" s="2"/>
      <c r="J635" s="2"/>
      <c r="K635" s="2"/>
      <c r="L635" s="2"/>
      <c r="M635" s="2"/>
      <c r="N635" s="2"/>
      <c r="O635" s="2"/>
      <c r="P635" s="2"/>
      <c r="Q635" s="2"/>
      <c r="R635" s="2"/>
      <c r="S635" s="2"/>
      <c r="T635" s="2"/>
      <c r="U635" s="2"/>
      <c r="V635" s="2"/>
      <c r="W635" s="2"/>
      <c r="X635" s="2"/>
      <c r="Y635" s="2"/>
      <c r="Z635" s="2"/>
    </row>
    <row r="636" customFormat="false" ht="13.5" hidden="false" customHeight="true" outlineLevel="0" collapsed="false">
      <c r="A636" s="2"/>
      <c r="B636" s="2"/>
      <c r="C636" s="158"/>
      <c r="D636" s="2"/>
      <c r="E636" s="158"/>
      <c r="F636" s="2"/>
      <c r="G636" s="2"/>
      <c r="H636" s="2"/>
      <c r="I636" s="2"/>
      <c r="J636" s="2"/>
      <c r="K636" s="2"/>
      <c r="L636" s="2"/>
      <c r="M636" s="2"/>
      <c r="N636" s="2"/>
      <c r="O636" s="2"/>
      <c r="P636" s="2"/>
      <c r="Q636" s="2"/>
      <c r="R636" s="2"/>
      <c r="S636" s="2"/>
      <c r="T636" s="2"/>
      <c r="U636" s="2"/>
      <c r="V636" s="2"/>
      <c r="W636" s="2"/>
      <c r="X636" s="2"/>
      <c r="Y636" s="2"/>
      <c r="Z636" s="2"/>
    </row>
    <row r="637" customFormat="false" ht="13.5" hidden="false" customHeight="true" outlineLevel="0" collapsed="false">
      <c r="A637" s="2"/>
      <c r="B637" s="2"/>
      <c r="C637" s="158"/>
      <c r="D637" s="2"/>
      <c r="E637" s="158"/>
      <c r="F637" s="2"/>
      <c r="G637" s="2"/>
      <c r="H637" s="2"/>
      <c r="I637" s="2"/>
      <c r="J637" s="2"/>
      <c r="K637" s="2"/>
      <c r="L637" s="2"/>
      <c r="M637" s="2"/>
      <c r="N637" s="2"/>
      <c r="O637" s="2"/>
      <c r="P637" s="2"/>
      <c r="Q637" s="2"/>
      <c r="R637" s="2"/>
      <c r="S637" s="2"/>
      <c r="T637" s="2"/>
      <c r="U637" s="2"/>
      <c r="V637" s="2"/>
      <c r="W637" s="2"/>
      <c r="X637" s="2"/>
      <c r="Y637" s="2"/>
      <c r="Z637" s="2"/>
    </row>
    <row r="638" customFormat="false" ht="13.5" hidden="false" customHeight="true" outlineLevel="0" collapsed="false">
      <c r="A638" s="2"/>
      <c r="B638" s="2"/>
      <c r="C638" s="158"/>
      <c r="D638" s="2"/>
      <c r="E638" s="158"/>
      <c r="F638" s="2"/>
      <c r="G638" s="2"/>
      <c r="H638" s="2"/>
      <c r="I638" s="2"/>
      <c r="J638" s="2"/>
      <c r="K638" s="2"/>
      <c r="L638" s="2"/>
      <c r="M638" s="2"/>
      <c r="N638" s="2"/>
      <c r="O638" s="2"/>
      <c r="P638" s="2"/>
      <c r="Q638" s="2"/>
      <c r="R638" s="2"/>
      <c r="S638" s="2"/>
      <c r="T638" s="2"/>
      <c r="U638" s="2"/>
      <c r="V638" s="2"/>
      <c r="W638" s="2"/>
      <c r="X638" s="2"/>
      <c r="Y638" s="2"/>
      <c r="Z638" s="2"/>
    </row>
    <row r="639" customFormat="false" ht="13.5" hidden="false" customHeight="true" outlineLevel="0" collapsed="false">
      <c r="A639" s="2"/>
      <c r="B639" s="2"/>
      <c r="C639" s="158"/>
      <c r="D639" s="2"/>
      <c r="E639" s="158"/>
      <c r="F639" s="2"/>
      <c r="G639" s="2"/>
      <c r="H639" s="2"/>
      <c r="I639" s="2"/>
      <c r="J639" s="2"/>
      <c r="K639" s="2"/>
      <c r="L639" s="2"/>
      <c r="M639" s="2"/>
      <c r="N639" s="2"/>
      <c r="O639" s="2"/>
      <c r="P639" s="2"/>
      <c r="Q639" s="2"/>
      <c r="R639" s="2"/>
      <c r="S639" s="2"/>
      <c r="T639" s="2"/>
      <c r="U639" s="2"/>
      <c r="V639" s="2"/>
      <c r="W639" s="2"/>
      <c r="X639" s="2"/>
      <c r="Y639" s="2"/>
      <c r="Z639" s="2"/>
    </row>
    <row r="640" customFormat="false" ht="13.5" hidden="false" customHeight="true" outlineLevel="0" collapsed="false">
      <c r="A640" s="2"/>
      <c r="B640" s="2"/>
      <c r="C640" s="158"/>
      <c r="D640" s="2"/>
      <c r="E640" s="158"/>
      <c r="F640" s="2"/>
      <c r="G640" s="2"/>
      <c r="H640" s="2"/>
      <c r="I640" s="2"/>
      <c r="J640" s="2"/>
      <c r="K640" s="2"/>
      <c r="L640" s="2"/>
      <c r="M640" s="2"/>
      <c r="N640" s="2"/>
      <c r="O640" s="2"/>
      <c r="P640" s="2"/>
      <c r="Q640" s="2"/>
      <c r="R640" s="2"/>
      <c r="S640" s="2"/>
      <c r="T640" s="2"/>
      <c r="U640" s="2"/>
      <c r="V640" s="2"/>
      <c r="W640" s="2"/>
      <c r="X640" s="2"/>
      <c r="Y640" s="2"/>
      <c r="Z640" s="2"/>
    </row>
    <row r="641" customFormat="false" ht="13.5" hidden="false" customHeight="true" outlineLevel="0" collapsed="false">
      <c r="A641" s="2"/>
      <c r="B641" s="2"/>
      <c r="C641" s="158"/>
      <c r="D641" s="2"/>
      <c r="E641" s="158"/>
      <c r="F641" s="2"/>
      <c r="G641" s="2"/>
      <c r="H641" s="2"/>
      <c r="I641" s="2"/>
      <c r="J641" s="2"/>
      <c r="K641" s="2"/>
      <c r="L641" s="2"/>
      <c r="M641" s="2"/>
      <c r="N641" s="2"/>
      <c r="O641" s="2"/>
      <c r="P641" s="2"/>
      <c r="Q641" s="2"/>
      <c r="R641" s="2"/>
      <c r="S641" s="2"/>
      <c r="T641" s="2"/>
      <c r="U641" s="2"/>
      <c r="V641" s="2"/>
      <c r="W641" s="2"/>
      <c r="X641" s="2"/>
      <c r="Y641" s="2"/>
      <c r="Z641" s="2"/>
    </row>
    <row r="642" customFormat="false" ht="13.5" hidden="false" customHeight="true" outlineLevel="0" collapsed="false">
      <c r="A642" s="2"/>
      <c r="B642" s="2"/>
      <c r="C642" s="158"/>
      <c r="D642" s="2"/>
      <c r="E642" s="158"/>
      <c r="F642" s="2"/>
      <c r="G642" s="2"/>
      <c r="H642" s="2"/>
      <c r="I642" s="2"/>
      <c r="J642" s="2"/>
      <c r="K642" s="2"/>
      <c r="L642" s="2"/>
      <c r="M642" s="2"/>
      <c r="N642" s="2"/>
      <c r="O642" s="2"/>
      <c r="P642" s="2"/>
      <c r="Q642" s="2"/>
      <c r="R642" s="2"/>
      <c r="S642" s="2"/>
      <c r="T642" s="2"/>
      <c r="U642" s="2"/>
      <c r="V642" s="2"/>
      <c r="W642" s="2"/>
      <c r="X642" s="2"/>
      <c r="Y642" s="2"/>
      <c r="Z642" s="2"/>
    </row>
    <row r="643" customFormat="false" ht="13.5" hidden="false" customHeight="true" outlineLevel="0" collapsed="false">
      <c r="A643" s="2"/>
      <c r="B643" s="2"/>
      <c r="C643" s="158"/>
      <c r="D643" s="2"/>
      <c r="E643" s="158"/>
      <c r="F643" s="2"/>
      <c r="G643" s="2"/>
      <c r="H643" s="2"/>
      <c r="I643" s="2"/>
      <c r="J643" s="2"/>
      <c r="K643" s="2"/>
      <c r="L643" s="2"/>
      <c r="M643" s="2"/>
      <c r="N643" s="2"/>
      <c r="O643" s="2"/>
      <c r="P643" s="2"/>
      <c r="Q643" s="2"/>
      <c r="R643" s="2"/>
      <c r="S643" s="2"/>
      <c r="T643" s="2"/>
      <c r="U643" s="2"/>
      <c r="V643" s="2"/>
      <c r="W643" s="2"/>
      <c r="X643" s="2"/>
      <c r="Y643" s="2"/>
      <c r="Z643" s="2"/>
    </row>
    <row r="644" customFormat="false" ht="13.5" hidden="false" customHeight="true" outlineLevel="0" collapsed="false">
      <c r="A644" s="2"/>
      <c r="B644" s="2"/>
      <c r="C644" s="158"/>
      <c r="D644" s="2"/>
      <c r="E644" s="158"/>
      <c r="F644" s="2"/>
      <c r="G644" s="2"/>
      <c r="H644" s="2"/>
      <c r="I644" s="2"/>
      <c r="J644" s="2"/>
      <c r="K644" s="2"/>
      <c r="L644" s="2"/>
      <c r="M644" s="2"/>
      <c r="N644" s="2"/>
      <c r="O644" s="2"/>
      <c r="P644" s="2"/>
      <c r="Q644" s="2"/>
      <c r="R644" s="2"/>
      <c r="S644" s="2"/>
      <c r="T644" s="2"/>
      <c r="U644" s="2"/>
      <c r="V644" s="2"/>
      <c r="W644" s="2"/>
      <c r="X644" s="2"/>
      <c r="Y644" s="2"/>
      <c r="Z644" s="2"/>
    </row>
    <row r="645" customFormat="false" ht="13.5" hidden="false" customHeight="true" outlineLevel="0" collapsed="false">
      <c r="A645" s="2"/>
      <c r="B645" s="2"/>
      <c r="C645" s="158"/>
      <c r="D645" s="2"/>
      <c r="E645" s="158"/>
      <c r="F645" s="2"/>
      <c r="G645" s="2"/>
      <c r="H645" s="2"/>
      <c r="I645" s="2"/>
      <c r="J645" s="2"/>
      <c r="K645" s="2"/>
      <c r="L645" s="2"/>
      <c r="M645" s="2"/>
      <c r="N645" s="2"/>
      <c r="O645" s="2"/>
      <c r="P645" s="2"/>
      <c r="Q645" s="2"/>
      <c r="R645" s="2"/>
      <c r="S645" s="2"/>
      <c r="T645" s="2"/>
      <c r="U645" s="2"/>
      <c r="V645" s="2"/>
      <c r="W645" s="2"/>
      <c r="X645" s="2"/>
      <c r="Y645" s="2"/>
      <c r="Z645" s="2"/>
    </row>
    <row r="646" customFormat="false" ht="13.5" hidden="false" customHeight="true" outlineLevel="0" collapsed="false">
      <c r="A646" s="2"/>
      <c r="B646" s="2"/>
      <c r="C646" s="158"/>
      <c r="D646" s="2"/>
      <c r="E646" s="158"/>
      <c r="F646" s="2"/>
      <c r="G646" s="2"/>
      <c r="H646" s="2"/>
      <c r="I646" s="2"/>
      <c r="J646" s="2"/>
      <c r="K646" s="2"/>
      <c r="L646" s="2"/>
      <c r="M646" s="2"/>
      <c r="N646" s="2"/>
      <c r="O646" s="2"/>
      <c r="P646" s="2"/>
      <c r="Q646" s="2"/>
      <c r="R646" s="2"/>
      <c r="S646" s="2"/>
      <c r="T646" s="2"/>
      <c r="U646" s="2"/>
      <c r="V646" s="2"/>
      <c r="W646" s="2"/>
      <c r="X646" s="2"/>
      <c r="Y646" s="2"/>
      <c r="Z646" s="2"/>
    </row>
    <row r="647" customFormat="false" ht="13.5" hidden="false" customHeight="true" outlineLevel="0" collapsed="false">
      <c r="A647" s="2"/>
      <c r="B647" s="2"/>
      <c r="C647" s="158"/>
      <c r="D647" s="2"/>
      <c r="E647" s="158"/>
      <c r="F647" s="2"/>
      <c r="G647" s="2"/>
      <c r="H647" s="2"/>
      <c r="I647" s="2"/>
      <c r="J647" s="2"/>
      <c r="K647" s="2"/>
      <c r="L647" s="2"/>
      <c r="M647" s="2"/>
      <c r="N647" s="2"/>
      <c r="O647" s="2"/>
      <c r="P647" s="2"/>
      <c r="Q647" s="2"/>
      <c r="R647" s="2"/>
      <c r="S647" s="2"/>
      <c r="T647" s="2"/>
      <c r="U647" s="2"/>
      <c r="V647" s="2"/>
      <c r="W647" s="2"/>
      <c r="X647" s="2"/>
      <c r="Y647" s="2"/>
      <c r="Z647" s="2"/>
    </row>
    <row r="648" customFormat="false" ht="13.5" hidden="false" customHeight="true" outlineLevel="0" collapsed="false">
      <c r="A648" s="2"/>
      <c r="B648" s="2"/>
      <c r="C648" s="158"/>
      <c r="D648" s="2"/>
      <c r="E648" s="158"/>
      <c r="F648" s="2"/>
      <c r="G648" s="2"/>
      <c r="H648" s="2"/>
      <c r="I648" s="2"/>
      <c r="J648" s="2"/>
      <c r="K648" s="2"/>
      <c r="L648" s="2"/>
      <c r="M648" s="2"/>
      <c r="N648" s="2"/>
      <c r="O648" s="2"/>
      <c r="P648" s="2"/>
      <c r="Q648" s="2"/>
      <c r="R648" s="2"/>
      <c r="S648" s="2"/>
      <c r="T648" s="2"/>
      <c r="U648" s="2"/>
      <c r="V648" s="2"/>
      <c r="W648" s="2"/>
      <c r="X648" s="2"/>
      <c r="Y648" s="2"/>
      <c r="Z648" s="2"/>
    </row>
    <row r="649" customFormat="false" ht="13.5" hidden="false" customHeight="true" outlineLevel="0" collapsed="false">
      <c r="A649" s="2"/>
      <c r="B649" s="2"/>
      <c r="C649" s="158"/>
      <c r="D649" s="2"/>
      <c r="E649" s="158"/>
      <c r="F649" s="2"/>
      <c r="G649" s="2"/>
      <c r="H649" s="2"/>
      <c r="I649" s="2"/>
      <c r="J649" s="2"/>
      <c r="K649" s="2"/>
      <c r="L649" s="2"/>
      <c r="M649" s="2"/>
      <c r="N649" s="2"/>
      <c r="O649" s="2"/>
      <c r="P649" s="2"/>
      <c r="Q649" s="2"/>
      <c r="R649" s="2"/>
      <c r="S649" s="2"/>
      <c r="T649" s="2"/>
      <c r="U649" s="2"/>
      <c r="V649" s="2"/>
      <c r="W649" s="2"/>
      <c r="X649" s="2"/>
      <c r="Y649" s="2"/>
      <c r="Z649" s="2"/>
    </row>
    <row r="650" customFormat="false" ht="13.5" hidden="false" customHeight="true" outlineLevel="0" collapsed="false">
      <c r="A650" s="2"/>
      <c r="B650" s="2"/>
      <c r="C650" s="158"/>
      <c r="D650" s="2"/>
      <c r="E650" s="158"/>
      <c r="F650" s="2"/>
      <c r="G650" s="2"/>
      <c r="H650" s="2"/>
      <c r="I650" s="2"/>
      <c r="J650" s="2"/>
      <c r="K650" s="2"/>
      <c r="L650" s="2"/>
      <c r="M650" s="2"/>
      <c r="N650" s="2"/>
      <c r="O650" s="2"/>
      <c r="P650" s="2"/>
      <c r="Q650" s="2"/>
      <c r="R650" s="2"/>
      <c r="S650" s="2"/>
      <c r="T650" s="2"/>
      <c r="U650" s="2"/>
      <c r="V650" s="2"/>
      <c r="W650" s="2"/>
      <c r="X650" s="2"/>
      <c r="Y650" s="2"/>
      <c r="Z650" s="2"/>
    </row>
    <row r="651" customFormat="false" ht="13.5" hidden="false" customHeight="true" outlineLevel="0" collapsed="false">
      <c r="A651" s="2"/>
      <c r="B651" s="2"/>
      <c r="C651" s="158"/>
      <c r="D651" s="2"/>
      <c r="E651" s="158"/>
      <c r="F651" s="2"/>
      <c r="G651" s="2"/>
      <c r="H651" s="2"/>
      <c r="I651" s="2"/>
      <c r="J651" s="2"/>
      <c r="K651" s="2"/>
      <c r="L651" s="2"/>
      <c r="M651" s="2"/>
      <c r="N651" s="2"/>
      <c r="O651" s="2"/>
      <c r="P651" s="2"/>
      <c r="Q651" s="2"/>
      <c r="R651" s="2"/>
      <c r="S651" s="2"/>
      <c r="T651" s="2"/>
      <c r="U651" s="2"/>
      <c r="V651" s="2"/>
      <c r="W651" s="2"/>
      <c r="X651" s="2"/>
      <c r="Y651" s="2"/>
      <c r="Z651" s="2"/>
    </row>
    <row r="652" customFormat="false" ht="13.5" hidden="false" customHeight="true" outlineLevel="0" collapsed="false">
      <c r="A652" s="2"/>
      <c r="B652" s="2"/>
      <c r="C652" s="158"/>
      <c r="D652" s="2"/>
      <c r="E652" s="158"/>
      <c r="F652" s="2"/>
      <c r="G652" s="2"/>
      <c r="H652" s="2"/>
      <c r="I652" s="2"/>
      <c r="J652" s="2"/>
      <c r="K652" s="2"/>
      <c r="L652" s="2"/>
      <c r="M652" s="2"/>
      <c r="N652" s="2"/>
      <c r="O652" s="2"/>
      <c r="P652" s="2"/>
      <c r="Q652" s="2"/>
      <c r="R652" s="2"/>
      <c r="S652" s="2"/>
      <c r="T652" s="2"/>
      <c r="U652" s="2"/>
      <c r="V652" s="2"/>
      <c r="W652" s="2"/>
      <c r="X652" s="2"/>
      <c r="Y652" s="2"/>
      <c r="Z652" s="2"/>
    </row>
    <row r="653" customFormat="false" ht="13.5" hidden="false" customHeight="true" outlineLevel="0" collapsed="false">
      <c r="A653" s="2"/>
      <c r="B653" s="2"/>
      <c r="C653" s="158"/>
      <c r="D653" s="2"/>
      <c r="E653" s="158"/>
      <c r="F653" s="2"/>
      <c r="G653" s="2"/>
      <c r="H653" s="2"/>
      <c r="I653" s="2"/>
      <c r="J653" s="2"/>
      <c r="K653" s="2"/>
      <c r="L653" s="2"/>
      <c r="M653" s="2"/>
      <c r="N653" s="2"/>
      <c r="O653" s="2"/>
      <c r="P653" s="2"/>
      <c r="Q653" s="2"/>
      <c r="R653" s="2"/>
      <c r="S653" s="2"/>
      <c r="T653" s="2"/>
      <c r="U653" s="2"/>
      <c r="V653" s="2"/>
      <c r="W653" s="2"/>
      <c r="X653" s="2"/>
      <c r="Y653" s="2"/>
      <c r="Z653" s="2"/>
    </row>
    <row r="654" customFormat="false" ht="13.5" hidden="false" customHeight="true" outlineLevel="0" collapsed="false">
      <c r="A654" s="2"/>
      <c r="B654" s="2"/>
      <c r="C654" s="158"/>
      <c r="D654" s="2"/>
      <c r="E654" s="158"/>
      <c r="F654" s="2"/>
      <c r="G654" s="2"/>
      <c r="H654" s="2"/>
      <c r="I654" s="2"/>
      <c r="J654" s="2"/>
      <c r="K654" s="2"/>
      <c r="L654" s="2"/>
      <c r="M654" s="2"/>
      <c r="N654" s="2"/>
      <c r="O654" s="2"/>
      <c r="P654" s="2"/>
      <c r="Q654" s="2"/>
      <c r="R654" s="2"/>
      <c r="S654" s="2"/>
      <c r="T654" s="2"/>
      <c r="U654" s="2"/>
      <c r="V654" s="2"/>
      <c r="W654" s="2"/>
      <c r="X654" s="2"/>
      <c r="Y654" s="2"/>
      <c r="Z654" s="2"/>
    </row>
    <row r="655" customFormat="false" ht="13.5" hidden="false" customHeight="true" outlineLevel="0" collapsed="false">
      <c r="A655" s="2"/>
      <c r="B655" s="2"/>
      <c r="C655" s="158"/>
      <c r="D655" s="2"/>
      <c r="E655" s="158"/>
      <c r="F655" s="2"/>
      <c r="G655" s="2"/>
      <c r="H655" s="2"/>
      <c r="I655" s="2"/>
      <c r="J655" s="2"/>
      <c r="K655" s="2"/>
      <c r="L655" s="2"/>
      <c r="M655" s="2"/>
      <c r="N655" s="2"/>
      <c r="O655" s="2"/>
      <c r="P655" s="2"/>
      <c r="Q655" s="2"/>
      <c r="R655" s="2"/>
      <c r="S655" s="2"/>
      <c r="T655" s="2"/>
      <c r="U655" s="2"/>
      <c r="V655" s="2"/>
      <c r="W655" s="2"/>
      <c r="X655" s="2"/>
      <c r="Y655" s="2"/>
      <c r="Z655" s="2"/>
    </row>
    <row r="656" customFormat="false" ht="13.5" hidden="false" customHeight="true" outlineLevel="0" collapsed="false">
      <c r="A656" s="2"/>
      <c r="B656" s="2"/>
      <c r="C656" s="158"/>
      <c r="D656" s="2"/>
      <c r="E656" s="158"/>
      <c r="F656" s="2"/>
      <c r="G656" s="2"/>
      <c r="H656" s="2"/>
      <c r="I656" s="2"/>
      <c r="J656" s="2"/>
      <c r="K656" s="2"/>
      <c r="L656" s="2"/>
      <c r="M656" s="2"/>
      <c r="N656" s="2"/>
      <c r="O656" s="2"/>
      <c r="P656" s="2"/>
      <c r="Q656" s="2"/>
      <c r="R656" s="2"/>
      <c r="S656" s="2"/>
      <c r="T656" s="2"/>
      <c r="U656" s="2"/>
      <c r="V656" s="2"/>
      <c r="W656" s="2"/>
      <c r="X656" s="2"/>
      <c r="Y656" s="2"/>
      <c r="Z656" s="2"/>
    </row>
    <row r="657" customFormat="false" ht="13.5" hidden="false" customHeight="true" outlineLevel="0" collapsed="false">
      <c r="A657" s="2"/>
      <c r="B657" s="2"/>
      <c r="C657" s="158"/>
      <c r="D657" s="2"/>
      <c r="E657" s="158"/>
      <c r="F657" s="2"/>
      <c r="G657" s="2"/>
      <c r="H657" s="2"/>
      <c r="I657" s="2"/>
      <c r="J657" s="2"/>
      <c r="K657" s="2"/>
      <c r="L657" s="2"/>
      <c r="M657" s="2"/>
      <c r="N657" s="2"/>
      <c r="O657" s="2"/>
      <c r="P657" s="2"/>
      <c r="Q657" s="2"/>
      <c r="R657" s="2"/>
      <c r="S657" s="2"/>
      <c r="T657" s="2"/>
      <c r="U657" s="2"/>
      <c r="V657" s="2"/>
      <c r="W657" s="2"/>
      <c r="X657" s="2"/>
      <c r="Y657" s="2"/>
      <c r="Z657" s="2"/>
    </row>
    <row r="658" customFormat="false" ht="13.5" hidden="false" customHeight="true" outlineLevel="0" collapsed="false">
      <c r="A658" s="2"/>
      <c r="B658" s="2"/>
      <c r="C658" s="158"/>
      <c r="D658" s="2"/>
      <c r="E658" s="158"/>
      <c r="F658" s="2"/>
      <c r="G658" s="2"/>
      <c r="H658" s="2"/>
      <c r="I658" s="2"/>
      <c r="J658" s="2"/>
      <c r="K658" s="2"/>
      <c r="L658" s="2"/>
      <c r="M658" s="2"/>
      <c r="N658" s="2"/>
      <c r="O658" s="2"/>
      <c r="P658" s="2"/>
      <c r="Q658" s="2"/>
      <c r="R658" s="2"/>
      <c r="S658" s="2"/>
      <c r="T658" s="2"/>
      <c r="U658" s="2"/>
      <c r="V658" s="2"/>
      <c r="W658" s="2"/>
      <c r="X658" s="2"/>
      <c r="Y658" s="2"/>
      <c r="Z658" s="2"/>
    </row>
    <row r="659" customFormat="false" ht="13.5" hidden="false" customHeight="true" outlineLevel="0" collapsed="false">
      <c r="A659" s="2"/>
      <c r="B659" s="2"/>
      <c r="C659" s="158"/>
      <c r="D659" s="2"/>
      <c r="E659" s="158"/>
      <c r="F659" s="2"/>
      <c r="G659" s="2"/>
      <c r="H659" s="2"/>
      <c r="I659" s="2"/>
      <c r="J659" s="2"/>
      <c r="K659" s="2"/>
      <c r="L659" s="2"/>
      <c r="M659" s="2"/>
      <c r="N659" s="2"/>
      <c r="O659" s="2"/>
      <c r="P659" s="2"/>
      <c r="Q659" s="2"/>
      <c r="R659" s="2"/>
      <c r="S659" s="2"/>
      <c r="T659" s="2"/>
      <c r="U659" s="2"/>
      <c r="V659" s="2"/>
      <c r="W659" s="2"/>
      <c r="X659" s="2"/>
      <c r="Y659" s="2"/>
      <c r="Z659" s="2"/>
    </row>
    <row r="660" customFormat="false" ht="13.5" hidden="false" customHeight="true" outlineLevel="0" collapsed="false">
      <c r="A660" s="2"/>
      <c r="B660" s="2"/>
      <c r="C660" s="158"/>
      <c r="D660" s="2"/>
      <c r="E660" s="158"/>
      <c r="F660" s="2"/>
      <c r="G660" s="2"/>
      <c r="H660" s="2"/>
      <c r="I660" s="2"/>
      <c r="J660" s="2"/>
      <c r="K660" s="2"/>
      <c r="L660" s="2"/>
      <c r="M660" s="2"/>
      <c r="N660" s="2"/>
      <c r="O660" s="2"/>
      <c r="P660" s="2"/>
      <c r="Q660" s="2"/>
      <c r="R660" s="2"/>
      <c r="S660" s="2"/>
      <c r="T660" s="2"/>
      <c r="U660" s="2"/>
      <c r="V660" s="2"/>
      <c r="W660" s="2"/>
      <c r="X660" s="2"/>
      <c r="Y660" s="2"/>
      <c r="Z660" s="2"/>
    </row>
    <row r="661" customFormat="false" ht="13.5" hidden="false" customHeight="true" outlineLevel="0" collapsed="false">
      <c r="A661" s="2"/>
      <c r="B661" s="2"/>
      <c r="C661" s="158"/>
      <c r="D661" s="2"/>
      <c r="E661" s="158"/>
      <c r="F661" s="2"/>
      <c r="G661" s="2"/>
      <c r="H661" s="2"/>
      <c r="I661" s="2"/>
      <c r="J661" s="2"/>
      <c r="K661" s="2"/>
      <c r="L661" s="2"/>
      <c r="M661" s="2"/>
      <c r="N661" s="2"/>
      <c r="O661" s="2"/>
      <c r="P661" s="2"/>
      <c r="Q661" s="2"/>
      <c r="R661" s="2"/>
      <c r="S661" s="2"/>
      <c r="T661" s="2"/>
      <c r="U661" s="2"/>
      <c r="V661" s="2"/>
      <c r="W661" s="2"/>
      <c r="X661" s="2"/>
      <c r="Y661" s="2"/>
      <c r="Z661" s="2"/>
    </row>
    <row r="662" customFormat="false" ht="13.5" hidden="false" customHeight="true" outlineLevel="0" collapsed="false">
      <c r="A662" s="2"/>
      <c r="B662" s="2"/>
      <c r="C662" s="158"/>
      <c r="D662" s="2"/>
      <c r="E662" s="158"/>
      <c r="F662" s="2"/>
      <c r="G662" s="2"/>
      <c r="H662" s="2"/>
      <c r="I662" s="2"/>
      <c r="J662" s="2"/>
      <c r="K662" s="2"/>
      <c r="L662" s="2"/>
      <c r="M662" s="2"/>
      <c r="N662" s="2"/>
      <c r="O662" s="2"/>
      <c r="P662" s="2"/>
      <c r="Q662" s="2"/>
      <c r="R662" s="2"/>
      <c r="S662" s="2"/>
      <c r="T662" s="2"/>
      <c r="U662" s="2"/>
      <c r="V662" s="2"/>
      <c r="W662" s="2"/>
      <c r="X662" s="2"/>
      <c r="Y662" s="2"/>
      <c r="Z662" s="2"/>
    </row>
    <row r="663" customFormat="false" ht="13.5" hidden="false" customHeight="true" outlineLevel="0" collapsed="false">
      <c r="A663" s="2"/>
      <c r="B663" s="2"/>
      <c r="C663" s="158"/>
      <c r="D663" s="2"/>
      <c r="E663" s="158"/>
      <c r="F663" s="2"/>
      <c r="G663" s="2"/>
      <c r="H663" s="2"/>
      <c r="I663" s="2"/>
      <c r="J663" s="2"/>
      <c r="K663" s="2"/>
      <c r="L663" s="2"/>
      <c r="M663" s="2"/>
      <c r="N663" s="2"/>
      <c r="O663" s="2"/>
      <c r="P663" s="2"/>
      <c r="Q663" s="2"/>
      <c r="R663" s="2"/>
      <c r="S663" s="2"/>
      <c r="T663" s="2"/>
      <c r="U663" s="2"/>
      <c r="V663" s="2"/>
      <c r="W663" s="2"/>
      <c r="X663" s="2"/>
      <c r="Y663" s="2"/>
      <c r="Z663" s="2"/>
    </row>
    <row r="664" customFormat="false" ht="13.5" hidden="false" customHeight="true" outlineLevel="0" collapsed="false">
      <c r="A664" s="2"/>
      <c r="B664" s="2"/>
      <c r="C664" s="158"/>
      <c r="D664" s="2"/>
      <c r="E664" s="158"/>
      <c r="F664" s="2"/>
      <c r="G664" s="2"/>
      <c r="H664" s="2"/>
      <c r="I664" s="2"/>
      <c r="J664" s="2"/>
      <c r="K664" s="2"/>
      <c r="L664" s="2"/>
      <c r="M664" s="2"/>
      <c r="N664" s="2"/>
      <c r="O664" s="2"/>
      <c r="P664" s="2"/>
      <c r="Q664" s="2"/>
      <c r="R664" s="2"/>
      <c r="S664" s="2"/>
      <c r="T664" s="2"/>
      <c r="U664" s="2"/>
      <c r="V664" s="2"/>
      <c r="W664" s="2"/>
      <c r="X664" s="2"/>
      <c r="Y664" s="2"/>
      <c r="Z664" s="2"/>
    </row>
    <row r="665" customFormat="false" ht="13.5" hidden="false" customHeight="true" outlineLevel="0" collapsed="false">
      <c r="A665" s="2"/>
      <c r="B665" s="2"/>
      <c r="C665" s="158"/>
      <c r="D665" s="2"/>
      <c r="E665" s="158"/>
      <c r="F665" s="2"/>
      <c r="G665" s="2"/>
      <c r="H665" s="2"/>
      <c r="I665" s="2"/>
      <c r="J665" s="2"/>
      <c r="K665" s="2"/>
      <c r="L665" s="2"/>
      <c r="M665" s="2"/>
      <c r="N665" s="2"/>
      <c r="O665" s="2"/>
      <c r="P665" s="2"/>
      <c r="Q665" s="2"/>
      <c r="R665" s="2"/>
      <c r="S665" s="2"/>
      <c r="T665" s="2"/>
      <c r="U665" s="2"/>
      <c r="V665" s="2"/>
      <c r="W665" s="2"/>
      <c r="X665" s="2"/>
      <c r="Y665" s="2"/>
      <c r="Z665" s="2"/>
    </row>
    <row r="666" customFormat="false" ht="13.5" hidden="false" customHeight="true" outlineLevel="0" collapsed="false">
      <c r="A666" s="2"/>
      <c r="B666" s="2"/>
      <c r="C666" s="158"/>
      <c r="D666" s="2"/>
      <c r="E666" s="158"/>
      <c r="F666" s="2"/>
      <c r="G666" s="2"/>
      <c r="H666" s="2"/>
      <c r="I666" s="2"/>
      <c r="J666" s="2"/>
      <c r="K666" s="2"/>
      <c r="L666" s="2"/>
      <c r="M666" s="2"/>
      <c r="N666" s="2"/>
      <c r="O666" s="2"/>
      <c r="P666" s="2"/>
      <c r="Q666" s="2"/>
      <c r="R666" s="2"/>
      <c r="S666" s="2"/>
      <c r="T666" s="2"/>
      <c r="U666" s="2"/>
      <c r="V666" s="2"/>
      <c r="W666" s="2"/>
      <c r="X666" s="2"/>
      <c r="Y666" s="2"/>
      <c r="Z666" s="2"/>
    </row>
    <row r="667" customFormat="false" ht="13.5" hidden="false" customHeight="true" outlineLevel="0" collapsed="false">
      <c r="A667" s="2"/>
      <c r="B667" s="2"/>
      <c r="C667" s="158"/>
      <c r="D667" s="2"/>
      <c r="E667" s="158"/>
      <c r="F667" s="2"/>
      <c r="G667" s="2"/>
      <c r="H667" s="2"/>
      <c r="I667" s="2"/>
      <c r="J667" s="2"/>
      <c r="K667" s="2"/>
      <c r="L667" s="2"/>
      <c r="M667" s="2"/>
      <c r="N667" s="2"/>
      <c r="O667" s="2"/>
      <c r="P667" s="2"/>
      <c r="Q667" s="2"/>
      <c r="R667" s="2"/>
      <c r="S667" s="2"/>
      <c r="T667" s="2"/>
      <c r="U667" s="2"/>
      <c r="V667" s="2"/>
      <c r="W667" s="2"/>
      <c r="X667" s="2"/>
      <c r="Y667" s="2"/>
      <c r="Z667" s="2"/>
    </row>
    <row r="668" customFormat="false" ht="13.5" hidden="false" customHeight="true" outlineLevel="0" collapsed="false">
      <c r="A668" s="2"/>
      <c r="B668" s="2"/>
      <c r="C668" s="158"/>
      <c r="D668" s="2"/>
      <c r="E668" s="158"/>
      <c r="F668" s="2"/>
      <c r="G668" s="2"/>
      <c r="H668" s="2"/>
      <c r="I668" s="2"/>
      <c r="J668" s="2"/>
      <c r="K668" s="2"/>
      <c r="L668" s="2"/>
      <c r="M668" s="2"/>
      <c r="N668" s="2"/>
      <c r="O668" s="2"/>
      <c r="P668" s="2"/>
      <c r="Q668" s="2"/>
      <c r="R668" s="2"/>
      <c r="S668" s="2"/>
      <c r="T668" s="2"/>
      <c r="U668" s="2"/>
      <c r="V668" s="2"/>
      <c r="W668" s="2"/>
      <c r="X668" s="2"/>
      <c r="Y668" s="2"/>
      <c r="Z668" s="2"/>
    </row>
    <row r="669" customFormat="false" ht="13.5" hidden="false" customHeight="true" outlineLevel="0" collapsed="false">
      <c r="A669" s="2"/>
      <c r="B669" s="2"/>
      <c r="C669" s="158"/>
      <c r="D669" s="2"/>
      <c r="E669" s="158"/>
      <c r="F669" s="2"/>
      <c r="G669" s="2"/>
      <c r="H669" s="2"/>
      <c r="I669" s="2"/>
      <c r="J669" s="2"/>
      <c r="K669" s="2"/>
      <c r="L669" s="2"/>
      <c r="M669" s="2"/>
      <c r="N669" s="2"/>
      <c r="O669" s="2"/>
      <c r="P669" s="2"/>
      <c r="Q669" s="2"/>
      <c r="R669" s="2"/>
      <c r="S669" s="2"/>
      <c r="T669" s="2"/>
      <c r="U669" s="2"/>
      <c r="V669" s="2"/>
      <c r="W669" s="2"/>
      <c r="X669" s="2"/>
      <c r="Y669" s="2"/>
      <c r="Z669" s="2"/>
    </row>
    <row r="670" customFormat="false" ht="13.5" hidden="false" customHeight="true" outlineLevel="0" collapsed="false">
      <c r="A670" s="2"/>
      <c r="B670" s="2"/>
      <c r="C670" s="158"/>
      <c r="D670" s="2"/>
      <c r="E670" s="158"/>
      <c r="F670" s="2"/>
      <c r="G670" s="2"/>
      <c r="H670" s="2"/>
      <c r="I670" s="2"/>
      <c r="J670" s="2"/>
      <c r="K670" s="2"/>
      <c r="L670" s="2"/>
      <c r="M670" s="2"/>
      <c r="N670" s="2"/>
      <c r="O670" s="2"/>
      <c r="P670" s="2"/>
      <c r="Q670" s="2"/>
      <c r="R670" s="2"/>
      <c r="S670" s="2"/>
      <c r="T670" s="2"/>
      <c r="U670" s="2"/>
      <c r="V670" s="2"/>
      <c r="W670" s="2"/>
      <c r="X670" s="2"/>
      <c r="Y670" s="2"/>
      <c r="Z670" s="2"/>
    </row>
    <row r="671" customFormat="false" ht="13.5" hidden="false" customHeight="true" outlineLevel="0" collapsed="false">
      <c r="A671" s="2"/>
      <c r="B671" s="2"/>
      <c r="C671" s="158"/>
      <c r="D671" s="2"/>
      <c r="E671" s="158"/>
      <c r="F671" s="2"/>
      <c r="G671" s="2"/>
      <c r="H671" s="2"/>
      <c r="I671" s="2"/>
      <c r="J671" s="2"/>
      <c r="K671" s="2"/>
      <c r="L671" s="2"/>
      <c r="M671" s="2"/>
      <c r="N671" s="2"/>
      <c r="O671" s="2"/>
      <c r="P671" s="2"/>
      <c r="Q671" s="2"/>
      <c r="R671" s="2"/>
      <c r="S671" s="2"/>
      <c r="T671" s="2"/>
      <c r="U671" s="2"/>
      <c r="V671" s="2"/>
      <c r="W671" s="2"/>
      <c r="X671" s="2"/>
      <c r="Y671" s="2"/>
      <c r="Z671" s="2"/>
    </row>
    <row r="672" customFormat="false" ht="13.5" hidden="false" customHeight="true" outlineLevel="0" collapsed="false">
      <c r="A672" s="2"/>
      <c r="B672" s="2"/>
      <c r="C672" s="158"/>
      <c r="D672" s="2"/>
      <c r="E672" s="158"/>
      <c r="F672" s="2"/>
      <c r="G672" s="2"/>
      <c r="H672" s="2"/>
      <c r="I672" s="2"/>
      <c r="J672" s="2"/>
      <c r="K672" s="2"/>
      <c r="L672" s="2"/>
      <c r="M672" s="2"/>
      <c r="N672" s="2"/>
      <c r="O672" s="2"/>
      <c r="P672" s="2"/>
      <c r="Q672" s="2"/>
      <c r="R672" s="2"/>
      <c r="S672" s="2"/>
      <c r="T672" s="2"/>
      <c r="U672" s="2"/>
      <c r="V672" s="2"/>
      <c r="W672" s="2"/>
      <c r="X672" s="2"/>
      <c r="Y672" s="2"/>
      <c r="Z672" s="2"/>
    </row>
    <row r="673" customFormat="false" ht="13.5" hidden="false" customHeight="true" outlineLevel="0" collapsed="false">
      <c r="A673" s="2"/>
      <c r="B673" s="2"/>
      <c r="C673" s="158"/>
      <c r="D673" s="2"/>
      <c r="E673" s="158"/>
      <c r="F673" s="2"/>
      <c r="G673" s="2"/>
      <c r="H673" s="2"/>
      <c r="I673" s="2"/>
      <c r="J673" s="2"/>
      <c r="K673" s="2"/>
      <c r="L673" s="2"/>
      <c r="M673" s="2"/>
      <c r="N673" s="2"/>
      <c r="O673" s="2"/>
      <c r="P673" s="2"/>
      <c r="Q673" s="2"/>
      <c r="R673" s="2"/>
      <c r="S673" s="2"/>
      <c r="T673" s="2"/>
      <c r="U673" s="2"/>
      <c r="V673" s="2"/>
      <c r="W673" s="2"/>
      <c r="X673" s="2"/>
      <c r="Y673" s="2"/>
      <c r="Z673" s="2"/>
    </row>
    <row r="674" customFormat="false" ht="13.5" hidden="false" customHeight="true" outlineLevel="0" collapsed="false">
      <c r="A674" s="2"/>
      <c r="B674" s="2"/>
      <c r="C674" s="158"/>
      <c r="D674" s="2"/>
      <c r="E674" s="158"/>
      <c r="F674" s="2"/>
      <c r="G674" s="2"/>
      <c r="H674" s="2"/>
      <c r="I674" s="2"/>
      <c r="J674" s="2"/>
      <c r="K674" s="2"/>
      <c r="L674" s="2"/>
      <c r="M674" s="2"/>
      <c r="N674" s="2"/>
      <c r="O674" s="2"/>
      <c r="P674" s="2"/>
      <c r="Q674" s="2"/>
      <c r="R674" s="2"/>
      <c r="S674" s="2"/>
      <c r="T674" s="2"/>
      <c r="U674" s="2"/>
      <c r="V674" s="2"/>
      <c r="W674" s="2"/>
      <c r="X674" s="2"/>
      <c r="Y674" s="2"/>
      <c r="Z674" s="2"/>
    </row>
    <row r="675" customFormat="false" ht="13.5" hidden="false" customHeight="true" outlineLevel="0" collapsed="false">
      <c r="A675" s="2"/>
      <c r="B675" s="2"/>
      <c r="C675" s="158"/>
      <c r="D675" s="2"/>
      <c r="E675" s="158"/>
      <c r="F675" s="2"/>
      <c r="G675" s="2"/>
      <c r="H675" s="2"/>
      <c r="I675" s="2"/>
      <c r="J675" s="2"/>
      <c r="K675" s="2"/>
      <c r="L675" s="2"/>
      <c r="M675" s="2"/>
      <c r="N675" s="2"/>
      <c r="O675" s="2"/>
      <c r="P675" s="2"/>
      <c r="Q675" s="2"/>
      <c r="R675" s="2"/>
      <c r="S675" s="2"/>
      <c r="T675" s="2"/>
      <c r="U675" s="2"/>
      <c r="V675" s="2"/>
      <c r="W675" s="2"/>
      <c r="X675" s="2"/>
      <c r="Y675" s="2"/>
      <c r="Z675" s="2"/>
    </row>
    <row r="676" customFormat="false" ht="13.5" hidden="false" customHeight="true" outlineLevel="0" collapsed="false">
      <c r="A676" s="2"/>
      <c r="B676" s="2"/>
      <c r="C676" s="158"/>
      <c r="D676" s="2"/>
      <c r="E676" s="158"/>
      <c r="F676" s="2"/>
      <c r="G676" s="2"/>
      <c r="H676" s="2"/>
      <c r="I676" s="2"/>
      <c r="J676" s="2"/>
      <c r="K676" s="2"/>
      <c r="L676" s="2"/>
      <c r="M676" s="2"/>
      <c r="N676" s="2"/>
      <c r="O676" s="2"/>
      <c r="P676" s="2"/>
      <c r="Q676" s="2"/>
      <c r="R676" s="2"/>
      <c r="S676" s="2"/>
      <c r="T676" s="2"/>
      <c r="U676" s="2"/>
      <c r="V676" s="2"/>
      <c r="W676" s="2"/>
      <c r="X676" s="2"/>
      <c r="Y676" s="2"/>
      <c r="Z676" s="2"/>
    </row>
    <row r="677" customFormat="false" ht="13.5" hidden="false" customHeight="true" outlineLevel="0" collapsed="false">
      <c r="A677" s="2"/>
      <c r="B677" s="2"/>
      <c r="C677" s="158"/>
      <c r="D677" s="2"/>
      <c r="E677" s="158"/>
      <c r="F677" s="2"/>
      <c r="G677" s="2"/>
      <c r="H677" s="2"/>
      <c r="I677" s="2"/>
      <c r="J677" s="2"/>
      <c r="K677" s="2"/>
      <c r="L677" s="2"/>
      <c r="M677" s="2"/>
      <c r="N677" s="2"/>
      <c r="O677" s="2"/>
      <c r="P677" s="2"/>
      <c r="Q677" s="2"/>
      <c r="R677" s="2"/>
      <c r="S677" s="2"/>
      <c r="T677" s="2"/>
      <c r="U677" s="2"/>
      <c r="V677" s="2"/>
      <c r="W677" s="2"/>
      <c r="X677" s="2"/>
      <c r="Y677" s="2"/>
      <c r="Z677" s="2"/>
    </row>
    <row r="678" customFormat="false" ht="13.5" hidden="false" customHeight="true" outlineLevel="0" collapsed="false">
      <c r="A678" s="2"/>
      <c r="B678" s="2"/>
      <c r="C678" s="158"/>
      <c r="D678" s="2"/>
      <c r="E678" s="158"/>
      <c r="F678" s="2"/>
      <c r="G678" s="2"/>
      <c r="H678" s="2"/>
      <c r="I678" s="2"/>
      <c r="J678" s="2"/>
      <c r="K678" s="2"/>
      <c r="L678" s="2"/>
      <c r="M678" s="2"/>
      <c r="N678" s="2"/>
      <c r="O678" s="2"/>
      <c r="P678" s="2"/>
      <c r="Q678" s="2"/>
      <c r="R678" s="2"/>
      <c r="S678" s="2"/>
      <c r="T678" s="2"/>
      <c r="U678" s="2"/>
      <c r="V678" s="2"/>
      <c r="W678" s="2"/>
      <c r="X678" s="2"/>
      <c r="Y678" s="2"/>
      <c r="Z678" s="2"/>
    </row>
    <row r="679" customFormat="false" ht="13.5" hidden="false" customHeight="true" outlineLevel="0" collapsed="false">
      <c r="A679" s="2"/>
      <c r="B679" s="2"/>
      <c r="C679" s="158"/>
      <c r="D679" s="2"/>
      <c r="E679" s="158"/>
      <c r="F679" s="2"/>
      <c r="G679" s="2"/>
      <c r="H679" s="2"/>
      <c r="I679" s="2"/>
      <c r="J679" s="2"/>
      <c r="K679" s="2"/>
      <c r="L679" s="2"/>
      <c r="M679" s="2"/>
      <c r="N679" s="2"/>
      <c r="O679" s="2"/>
      <c r="P679" s="2"/>
      <c r="Q679" s="2"/>
      <c r="R679" s="2"/>
      <c r="S679" s="2"/>
      <c r="T679" s="2"/>
      <c r="U679" s="2"/>
      <c r="V679" s="2"/>
      <c r="W679" s="2"/>
      <c r="X679" s="2"/>
      <c r="Y679" s="2"/>
      <c r="Z679" s="2"/>
    </row>
    <row r="680" customFormat="false" ht="13.5" hidden="false" customHeight="true" outlineLevel="0" collapsed="false">
      <c r="A680" s="2"/>
      <c r="B680" s="2"/>
      <c r="C680" s="158"/>
      <c r="D680" s="2"/>
      <c r="E680" s="158"/>
      <c r="F680" s="2"/>
      <c r="G680" s="2"/>
      <c r="H680" s="2"/>
      <c r="I680" s="2"/>
      <c r="J680" s="2"/>
      <c r="K680" s="2"/>
      <c r="L680" s="2"/>
      <c r="M680" s="2"/>
      <c r="N680" s="2"/>
      <c r="O680" s="2"/>
      <c r="P680" s="2"/>
      <c r="Q680" s="2"/>
      <c r="R680" s="2"/>
      <c r="S680" s="2"/>
      <c r="T680" s="2"/>
      <c r="U680" s="2"/>
      <c r="V680" s="2"/>
      <c r="W680" s="2"/>
      <c r="X680" s="2"/>
      <c r="Y680" s="2"/>
      <c r="Z680" s="2"/>
    </row>
    <row r="681" customFormat="false" ht="13.5" hidden="false" customHeight="true" outlineLevel="0" collapsed="false">
      <c r="A681" s="2"/>
      <c r="B681" s="2"/>
      <c r="C681" s="158"/>
      <c r="D681" s="2"/>
      <c r="E681" s="158"/>
      <c r="F681" s="2"/>
      <c r="G681" s="2"/>
      <c r="H681" s="2"/>
      <c r="I681" s="2"/>
      <c r="J681" s="2"/>
      <c r="K681" s="2"/>
      <c r="L681" s="2"/>
      <c r="M681" s="2"/>
      <c r="N681" s="2"/>
      <c r="O681" s="2"/>
      <c r="P681" s="2"/>
      <c r="Q681" s="2"/>
      <c r="R681" s="2"/>
      <c r="S681" s="2"/>
      <c r="T681" s="2"/>
      <c r="U681" s="2"/>
      <c r="V681" s="2"/>
      <c r="W681" s="2"/>
      <c r="X681" s="2"/>
      <c r="Y681" s="2"/>
      <c r="Z681" s="2"/>
    </row>
    <row r="682" customFormat="false" ht="13.5" hidden="false" customHeight="true" outlineLevel="0" collapsed="false">
      <c r="A682" s="2"/>
      <c r="B682" s="2"/>
      <c r="C682" s="158"/>
      <c r="D682" s="2"/>
      <c r="E682" s="158"/>
      <c r="F682" s="2"/>
      <c r="G682" s="2"/>
      <c r="H682" s="2"/>
      <c r="I682" s="2"/>
      <c r="J682" s="2"/>
      <c r="K682" s="2"/>
      <c r="L682" s="2"/>
      <c r="M682" s="2"/>
      <c r="N682" s="2"/>
      <c r="O682" s="2"/>
      <c r="P682" s="2"/>
      <c r="Q682" s="2"/>
      <c r="R682" s="2"/>
      <c r="S682" s="2"/>
      <c r="T682" s="2"/>
      <c r="U682" s="2"/>
      <c r="V682" s="2"/>
      <c r="W682" s="2"/>
      <c r="X682" s="2"/>
      <c r="Y682" s="2"/>
      <c r="Z682" s="2"/>
    </row>
    <row r="683" customFormat="false" ht="13.5" hidden="false" customHeight="true" outlineLevel="0" collapsed="false">
      <c r="A683" s="2"/>
      <c r="B683" s="2"/>
      <c r="C683" s="158"/>
      <c r="D683" s="2"/>
      <c r="E683" s="158"/>
      <c r="F683" s="2"/>
      <c r="G683" s="2"/>
      <c r="H683" s="2"/>
      <c r="I683" s="2"/>
      <c r="J683" s="2"/>
      <c r="K683" s="2"/>
      <c r="L683" s="2"/>
      <c r="M683" s="2"/>
      <c r="N683" s="2"/>
      <c r="O683" s="2"/>
      <c r="P683" s="2"/>
      <c r="Q683" s="2"/>
      <c r="R683" s="2"/>
      <c r="S683" s="2"/>
      <c r="T683" s="2"/>
      <c r="U683" s="2"/>
      <c r="V683" s="2"/>
      <c r="W683" s="2"/>
      <c r="X683" s="2"/>
      <c r="Y683" s="2"/>
      <c r="Z683" s="2"/>
    </row>
    <row r="684" customFormat="false" ht="13.5" hidden="false" customHeight="true" outlineLevel="0" collapsed="false">
      <c r="A684" s="2"/>
      <c r="B684" s="2"/>
      <c r="C684" s="158"/>
      <c r="D684" s="2"/>
      <c r="E684" s="158"/>
      <c r="F684" s="2"/>
      <c r="G684" s="2"/>
      <c r="H684" s="2"/>
      <c r="I684" s="2"/>
      <c r="J684" s="2"/>
      <c r="K684" s="2"/>
      <c r="L684" s="2"/>
      <c r="M684" s="2"/>
      <c r="N684" s="2"/>
      <c r="O684" s="2"/>
      <c r="P684" s="2"/>
      <c r="Q684" s="2"/>
      <c r="R684" s="2"/>
      <c r="S684" s="2"/>
      <c r="T684" s="2"/>
      <c r="U684" s="2"/>
      <c r="V684" s="2"/>
      <c r="W684" s="2"/>
      <c r="X684" s="2"/>
      <c r="Y684" s="2"/>
      <c r="Z684" s="2"/>
    </row>
    <row r="685" customFormat="false" ht="13.5" hidden="false" customHeight="true" outlineLevel="0" collapsed="false">
      <c r="A685" s="2"/>
      <c r="B685" s="2"/>
      <c r="C685" s="158"/>
      <c r="D685" s="2"/>
      <c r="E685" s="158"/>
      <c r="F685" s="2"/>
      <c r="G685" s="2"/>
      <c r="H685" s="2"/>
      <c r="I685" s="2"/>
      <c r="J685" s="2"/>
      <c r="K685" s="2"/>
      <c r="L685" s="2"/>
      <c r="M685" s="2"/>
      <c r="N685" s="2"/>
      <c r="O685" s="2"/>
      <c r="P685" s="2"/>
      <c r="Q685" s="2"/>
      <c r="R685" s="2"/>
      <c r="S685" s="2"/>
      <c r="T685" s="2"/>
      <c r="U685" s="2"/>
      <c r="V685" s="2"/>
      <c r="W685" s="2"/>
      <c r="X685" s="2"/>
      <c r="Y685" s="2"/>
      <c r="Z685" s="2"/>
    </row>
    <row r="686" customFormat="false" ht="13.5" hidden="false" customHeight="true" outlineLevel="0" collapsed="false">
      <c r="A686" s="2"/>
      <c r="B686" s="2"/>
      <c r="C686" s="158"/>
      <c r="D686" s="2"/>
      <c r="E686" s="158"/>
      <c r="F686" s="2"/>
      <c r="G686" s="2"/>
      <c r="H686" s="2"/>
      <c r="I686" s="2"/>
      <c r="J686" s="2"/>
      <c r="K686" s="2"/>
      <c r="L686" s="2"/>
      <c r="M686" s="2"/>
      <c r="N686" s="2"/>
      <c r="O686" s="2"/>
      <c r="P686" s="2"/>
      <c r="Q686" s="2"/>
      <c r="R686" s="2"/>
      <c r="S686" s="2"/>
      <c r="T686" s="2"/>
      <c r="U686" s="2"/>
      <c r="V686" s="2"/>
      <c r="W686" s="2"/>
      <c r="X686" s="2"/>
      <c r="Y686" s="2"/>
      <c r="Z686" s="2"/>
    </row>
    <row r="687" customFormat="false" ht="13.5" hidden="false" customHeight="true" outlineLevel="0" collapsed="false">
      <c r="A687" s="2"/>
      <c r="B687" s="2"/>
      <c r="C687" s="158"/>
      <c r="D687" s="2"/>
      <c r="E687" s="158"/>
      <c r="F687" s="2"/>
      <c r="G687" s="2"/>
      <c r="H687" s="2"/>
      <c r="I687" s="2"/>
      <c r="J687" s="2"/>
      <c r="K687" s="2"/>
      <c r="L687" s="2"/>
      <c r="M687" s="2"/>
      <c r="N687" s="2"/>
      <c r="O687" s="2"/>
      <c r="P687" s="2"/>
      <c r="Q687" s="2"/>
      <c r="R687" s="2"/>
      <c r="S687" s="2"/>
      <c r="T687" s="2"/>
      <c r="U687" s="2"/>
      <c r="V687" s="2"/>
      <c r="W687" s="2"/>
      <c r="X687" s="2"/>
      <c r="Y687" s="2"/>
      <c r="Z687" s="2"/>
    </row>
    <row r="688" customFormat="false" ht="13.5" hidden="false" customHeight="true" outlineLevel="0" collapsed="false">
      <c r="A688" s="2"/>
      <c r="B688" s="2"/>
      <c r="C688" s="158"/>
      <c r="D688" s="2"/>
      <c r="E688" s="158"/>
      <c r="F688" s="2"/>
      <c r="G688" s="2"/>
      <c r="H688" s="2"/>
      <c r="I688" s="2"/>
      <c r="J688" s="2"/>
      <c r="K688" s="2"/>
      <c r="L688" s="2"/>
      <c r="M688" s="2"/>
      <c r="N688" s="2"/>
      <c r="O688" s="2"/>
      <c r="P688" s="2"/>
      <c r="Q688" s="2"/>
      <c r="R688" s="2"/>
      <c r="S688" s="2"/>
      <c r="T688" s="2"/>
      <c r="U688" s="2"/>
      <c r="V688" s="2"/>
      <c r="W688" s="2"/>
      <c r="X688" s="2"/>
      <c r="Y688" s="2"/>
      <c r="Z688" s="2"/>
    </row>
    <row r="689" customFormat="false" ht="13.5" hidden="false" customHeight="true" outlineLevel="0" collapsed="false">
      <c r="A689" s="2"/>
      <c r="B689" s="2"/>
      <c r="C689" s="158"/>
      <c r="D689" s="2"/>
      <c r="E689" s="158"/>
      <c r="F689" s="2"/>
      <c r="G689" s="2"/>
      <c r="H689" s="2"/>
      <c r="I689" s="2"/>
      <c r="J689" s="2"/>
      <c r="K689" s="2"/>
      <c r="L689" s="2"/>
      <c r="M689" s="2"/>
      <c r="N689" s="2"/>
      <c r="O689" s="2"/>
      <c r="P689" s="2"/>
      <c r="Q689" s="2"/>
      <c r="R689" s="2"/>
      <c r="S689" s="2"/>
      <c r="T689" s="2"/>
      <c r="U689" s="2"/>
      <c r="V689" s="2"/>
      <c r="W689" s="2"/>
      <c r="X689" s="2"/>
      <c r="Y689" s="2"/>
      <c r="Z689" s="2"/>
    </row>
    <row r="690" customFormat="false" ht="13.5" hidden="false" customHeight="true" outlineLevel="0" collapsed="false">
      <c r="A690" s="2"/>
      <c r="B690" s="2"/>
      <c r="C690" s="158"/>
      <c r="D690" s="2"/>
      <c r="E690" s="158"/>
      <c r="F690" s="2"/>
      <c r="G690" s="2"/>
      <c r="H690" s="2"/>
      <c r="I690" s="2"/>
      <c r="J690" s="2"/>
      <c r="K690" s="2"/>
      <c r="L690" s="2"/>
      <c r="M690" s="2"/>
      <c r="N690" s="2"/>
      <c r="O690" s="2"/>
      <c r="P690" s="2"/>
      <c r="Q690" s="2"/>
      <c r="R690" s="2"/>
      <c r="S690" s="2"/>
      <c r="T690" s="2"/>
      <c r="U690" s="2"/>
      <c r="V690" s="2"/>
      <c r="W690" s="2"/>
      <c r="X690" s="2"/>
      <c r="Y690" s="2"/>
      <c r="Z690" s="2"/>
    </row>
    <row r="691" customFormat="false" ht="13.5" hidden="false" customHeight="true" outlineLevel="0" collapsed="false">
      <c r="A691" s="2"/>
      <c r="B691" s="2"/>
      <c r="C691" s="158"/>
      <c r="D691" s="2"/>
      <c r="E691" s="158"/>
      <c r="F691" s="2"/>
      <c r="G691" s="2"/>
      <c r="H691" s="2"/>
      <c r="I691" s="2"/>
      <c r="J691" s="2"/>
      <c r="K691" s="2"/>
      <c r="L691" s="2"/>
      <c r="M691" s="2"/>
      <c r="N691" s="2"/>
      <c r="O691" s="2"/>
      <c r="P691" s="2"/>
      <c r="Q691" s="2"/>
      <c r="R691" s="2"/>
      <c r="S691" s="2"/>
      <c r="T691" s="2"/>
      <c r="U691" s="2"/>
      <c r="V691" s="2"/>
      <c r="W691" s="2"/>
      <c r="X691" s="2"/>
      <c r="Y691" s="2"/>
      <c r="Z691" s="2"/>
    </row>
    <row r="692" customFormat="false" ht="13.5" hidden="false" customHeight="true" outlineLevel="0" collapsed="false">
      <c r="A692" s="2"/>
      <c r="B692" s="2"/>
      <c r="C692" s="158"/>
      <c r="D692" s="2"/>
      <c r="E692" s="158"/>
      <c r="F692" s="2"/>
      <c r="G692" s="2"/>
      <c r="H692" s="2"/>
      <c r="I692" s="2"/>
      <c r="J692" s="2"/>
      <c r="K692" s="2"/>
      <c r="L692" s="2"/>
      <c r="M692" s="2"/>
      <c r="N692" s="2"/>
      <c r="O692" s="2"/>
      <c r="P692" s="2"/>
      <c r="Q692" s="2"/>
      <c r="R692" s="2"/>
      <c r="S692" s="2"/>
      <c r="T692" s="2"/>
      <c r="U692" s="2"/>
      <c r="V692" s="2"/>
      <c r="W692" s="2"/>
      <c r="X692" s="2"/>
      <c r="Y692" s="2"/>
      <c r="Z692" s="2"/>
    </row>
    <row r="693" customFormat="false" ht="13.5" hidden="false" customHeight="true" outlineLevel="0" collapsed="false">
      <c r="A693" s="2"/>
      <c r="B693" s="2"/>
      <c r="C693" s="158"/>
      <c r="D693" s="2"/>
      <c r="E693" s="158"/>
      <c r="F693" s="2"/>
      <c r="G693" s="2"/>
      <c r="H693" s="2"/>
      <c r="I693" s="2"/>
      <c r="J693" s="2"/>
      <c r="K693" s="2"/>
      <c r="L693" s="2"/>
      <c r="M693" s="2"/>
      <c r="N693" s="2"/>
      <c r="O693" s="2"/>
      <c r="P693" s="2"/>
      <c r="Q693" s="2"/>
      <c r="R693" s="2"/>
      <c r="S693" s="2"/>
      <c r="T693" s="2"/>
      <c r="U693" s="2"/>
      <c r="V693" s="2"/>
      <c r="W693" s="2"/>
      <c r="X693" s="2"/>
      <c r="Y693" s="2"/>
      <c r="Z693" s="2"/>
    </row>
    <row r="694" customFormat="false" ht="13.5" hidden="false" customHeight="true" outlineLevel="0" collapsed="false">
      <c r="A694" s="2"/>
      <c r="B694" s="2"/>
      <c r="C694" s="158"/>
      <c r="D694" s="2"/>
      <c r="E694" s="158"/>
      <c r="F694" s="2"/>
      <c r="G694" s="2"/>
      <c r="H694" s="2"/>
      <c r="I694" s="2"/>
      <c r="J694" s="2"/>
      <c r="K694" s="2"/>
      <c r="L694" s="2"/>
      <c r="M694" s="2"/>
      <c r="N694" s="2"/>
      <c r="O694" s="2"/>
      <c r="P694" s="2"/>
      <c r="Q694" s="2"/>
      <c r="R694" s="2"/>
      <c r="S694" s="2"/>
      <c r="T694" s="2"/>
      <c r="U694" s="2"/>
      <c r="V694" s="2"/>
      <c r="W694" s="2"/>
      <c r="X694" s="2"/>
      <c r="Y694" s="2"/>
      <c r="Z694" s="2"/>
    </row>
    <row r="695" customFormat="false" ht="13.5" hidden="false" customHeight="true" outlineLevel="0" collapsed="false">
      <c r="A695" s="2"/>
      <c r="B695" s="2"/>
      <c r="C695" s="158"/>
      <c r="D695" s="2"/>
      <c r="E695" s="158"/>
      <c r="F695" s="2"/>
      <c r="G695" s="2"/>
      <c r="H695" s="2"/>
      <c r="I695" s="2"/>
      <c r="J695" s="2"/>
      <c r="K695" s="2"/>
      <c r="L695" s="2"/>
      <c r="M695" s="2"/>
      <c r="N695" s="2"/>
      <c r="O695" s="2"/>
      <c r="P695" s="2"/>
      <c r="Q695" s="2"/>
      <c r="R695" s="2"/>
      <c r="S695" s="2"/>
      <c r="T695" s="2"/>
      <c r="U695" s="2"/>
      <c r="V695" s="2"/>
      <c r="W695" s="2"/>
      <c r="X695" s="2"/>
      <c r="Y695" s="2"/>
      <c r="Z695" s="2"/>
    </row>
    <row r="696" customFormat="false" ht="13.5" hidden="false" customHeight="true" outlineLevel="0" collapsed="false">
      <c r="A696" s="2"/>
      <c r="B696" s="2"/>
      <c r="C696" s="158"/>
      <c r="D696" s="2"/>
      <c r="E696" s="158"/>
      <c r="F696" s="2"/>
      <c r="G696" s="2"/>
      <c r="H696" s="2"/>
      <c r="I696" s="2"/>
      <c r="J696" s="2"/>
      <c r="K696" s="2"/>
      <c r="L696" s="2"/>
      <c r="M696" s="2"/>
      <c r="N696" s="2"/>
      <c r="O696" s="2"/>
      <c r="P696" s="2"/>
      <c r="Q696" s="2"/>
      <c r="R696" s="2"/>
      <c r="S696" s="2"/>
      <c r="T696" s="2"/>
      <c r="U696" s="2"/>
      <c r="V696" s="2"/>
      <c r="W696" s="2"/>
      <c r="X696" s="2"/>
      <c r="Y696" s="2"/>
      <c r="Z696" s="2"/>
    </row>
    <row r="697" customFormat="false" ht="13.5" hidden="false" customHeight="true" outlineLevel="0" collapsed="false">
      <c r="A697" s="2"/>
      <c r="B697" s="2"/>
      <c r="C697" s="158"/>
      <c r="D697" s="2"/>
      <c r="E697" s="158"/>
      <c r="F697" s="2"/>
      <c r="G697" s="2"/>
      <c r="H697" s="2"/>
      <c r="I697" s="2"/>
      <c r="J697" s="2"/>
      <c r="K697" s="2"/>
      <c r="L697" s="2"/>
      <c r="M697" s="2"/>
      <c r="N697" s="2"/>
      <c r="O697" s="2"/>
      <c r="P697" s="2"/>
      <c r="Q697" s="2"/>
      <c r="R697" s="2"/>
      <c r="S697" s="2"/>
      <c r="T697" s="2"/>
      <c r="U697" s="2"/>
      <c r="V697" s="2"/>
      <c r="W697" s="2"/>
      <c r="X697" s="2"/>
      <c r="Y697" s="2"/>
      <c r="Z697" s="2"/>
    </row>
    <row r="698" customFormat="false" ht="13.5" hidden="false" customHeight="true" outlineLevel="0" collapsed="false">
      <c r="A698" s="2"/>
      <c r="B698" s="2"/>
      <c r="C698" s="158"/>
      <c r="D698" s="2"/>
      <c r="E698" s="158"/>
      <c r="F698" s="2"/>
      <c r="G698" s="2"/>
      <c r="H698" s="2"/>
      <c r="I698" s="2"/>
      <c r="J698" s="2"/>
      <c r="K698" s="2"/>
      <c r="L698" s="2"/>
      <c r="M698" s="2"/>
      <c r="N698" s="2"/>
      <c r="O698" s="2"/>
      <c r="P698" s="2"/>
      <c r="Q698" s="2"/>
      <c r="R698" s="2"/>
      <c r="S698" s="2"/>
      <c r="T698" s="2"/>
      <c r="U698" s="2"/>
      <c r="V698" s="2"/>
      <c r="W698" s="2"/>
      <c r="X698" s="2"/>
      <c r="Y698" s="2"/>
      <c r="Z698" s="2"/>
    </row>
    <row r="699" customFormat="false" ht="13.5" hidden="false" customHeight="true" outlineLevel="0" collapsed="false">
      <c r="A699" s="2"/>
      <c r="B699" s="2"/>
      <c r="C699" s="158"/>
      <c r="D699" s="2"/>
      <c r="E699" s="158"/>
      <c r="F699" s="2"/>
      <c r="G699" s="2"/>
      <c r="H699" s="2"/>
      <c r="I699" s="2"/>
      <c r="J699" s="2"/>
      <c r="K699" s="2"/>
      <c r="L699" s="2"/>
      <c r="M699" s="2"/>
      <c r="N699" s="2"/>
      <c r="O699" s="2"/>
      <c r="P699" s="2"/>
      <c r="Q699" s="2"/>
      <c r="R699" s="2"/>
      <c r="S699" s="2"/>
      <c r="T699" s="2"/>
      <c r="U699" s="2"/>
      <c r="V699" s="2"/>
      <c r="W699" s="2"/>
      <c r="X699" s="2"/>
      <c r="Y699" s="2"/>
      <c r="Z699" s="2"/>
    </row>
    <row r="700" customFormat="false" ht="13.5" hidden="false" customHeight="true" outlineLevel="0" collapsed="false">
      <c r="A700" s="2"/>
      <c r="B700" s="2"/>
      <c r="C700" s="158"/>
      <c r="D700" s="2"/>
      <c r="E700" s="158"/>
      <c r="F700" s="2"/>
      <c r="G700" s="2"/>
      <c r="H700" s="2"/>
      <c r="I700" s="2"/>
      <c r="J700" s="2"/>
      <c r="K700" s="2"/>
      <c r="L700" s="2"/>
      <c r="M700" s="2"/>
      <c r="N700" s="2"/>
      <c r="O700" s="2"/>
      <c r="P700" s="2"/>
      <c r="Q700" s="2"/>
      <c r="R700" s="2"/>
      <c r="S700" s="2"/>
      <c r="T700" s="2"/>
      <c r="U700" s="2"/>
      <c r="V700" s="2"/>
      <c r="W700" s="2"/>
      <c r="X700" s="2"/>
      <c r="Y700" s="2"/>
      <c r="Z700" s="2"/>
    </row>
    <row r="701" customFormat="false" ht="13.5" hidden="false" customHeight="true" outlineLevel="0" collapsed="false">
      <c r="A701" s="2"/>
      <c r="B701" s="2"/>
      <c r="C701" s="158"/>
      <c r="D701" s="2"/>
      <c r="E701" s="158"/>
      <c r="F701" s="2"/>
      <c r="G701" s="2"/>
      <c r="H701" s="2"/>
      <c r="I701" s="2"/>
      <c r="J701" s="2"/>
      <c r="K701" s="2"/>
      <c r="L701" s="2"/>
      <c r="M701" s="2"/>
      <c r="N701" s="2"/>
      <c r="O701" s="2"/>
      <c r="P701" s="2"/>
      <c r="Q701" s="2"/>
      <c r="R701" s="2"/>
      <c r="S701" s="2"/>
      <c r="T701" s="2"/>
      <c r="U701" s="2"/>
      <c r="V701" s="2"/>
      <c r="W701" s="2"/>
      <c r="X701" s="2"/>
      <c r="Y701" s="2"/>
      <c r="Z701" s="2"/>
    </row>
    <row r="702" customFormat="false" ht="13.5" hidden="false" customHeight="true" outlineLevel="0" collapsed="false">
      <c r="A702" s="2"/>
      <c r="B702" s="2"/>
      <c r="C702" s="158"/>
      <c r="D702" s="2"/>
      <c r="E702" s="158"/>
      <c r="F702" s="2"/>
      <c r="G702" s="2"/>
      <c r="H702" s="2"/>
      <c r="I702" s="2"/>
      <c r="J702" s="2"/>
      <c r="K702" s="2"/>
      <c r="L702" s="2"/>
      <c r="M702" s="2"/>
      <c r="N702" s="2"/>
      <c r="O702" s="2"/>
      <c r="P702" s="2"/>
      <c r="Q702" s="2"/>
      <c r="R702" s="2"/>
      <c r="S702" s="2"/>
      <c r="T702" s="2"/>
      <c r="U702" s="2"/>
      <c r="V702" s="2"/>
      <c r="W702" s="2"/>
      <c r="X702" s="2"/>
      <c r="Y702" s="2"/>
      <c r="Z702" s="2"/>
    </row>
    <row r="703" customFormat="false" ht="13.5" hidden="false" customHeight="true" outlineLevel="0" collapsed="false">
      <c r="A703" s="2"/>
      <c r="B703" s="2"/>
      <c r="C703" s="158"/>
      <c r="D703" s="2"/>
      <c r="E703" s="158"/>
      <c r="F703" s="2"/>
      <c r="G703" s="2"/>
      <c r="H703" s="2"/>
      <c r="I703" s="2"/>
      <c r="J703" s="2"/>
      <c r="K703" s="2"/>
      <c r="L703" s="2"/>
      <c r="M703" s="2"/>
      <c r="N703" s="2"/>
      <c r="O703" s="2"/>
      <c r="P703" s="2"/>
      <c r="Q703" s="2"/>
      <c r="R703" s="2"/>
      <c r="S703" s="2"/>
      <c r="T703" s="2"/>
      <c r="U703" s="2"/>
      <c r="V703" s="2"/>
      <c r="W703" s="2"/>
      <c r="X703" s="2"/>
      <c r="Y703" s="2"/>
      <c r="Z703" s="2"/>
    </row>
    <row r="704" customFormat="false" ht="13.5" hidden="false" customHeight="true" outlineLevel="0" collapsed="false">
      <c r="A704" s="2"/>
      <c r="B704" s="2"/>
      <c r="C704" s="158"/>
      <c r="D704" s="2"/>
      <c r="E704" s="158"/>
      <c r="F704" s="2"/>
      <c r="G704" s="2"/>
      <c r="H704" s="2"/>
      <c r="I704" s="2"/>
      <c r="J704" s="2"/>
      <c r="K704" s="2"/>
      <c r="L704" s="2"/>
      <c r="M704" s="2"/>
      <c r="N704" s="2"/>
      <c r="O704" s="2"/>
      <c r="P704" s="2"/>
      <c r="Q704" s="2"/>
      <c r="R704" s="2"/>
      <c r="S704" s="2"/>
      <c r="T704" s="2"/>
      <c r="U704" s="2"/>
      <c r="V704" s="2"/>
      <c r="W704" s="2"/>
      <c r="X704" s="2"/>
      <c r="Y704" s="2"/>
      <c r="Z704" s="2"/>
    </row>
    <row r="705" customFormat="false" ht="13.5" hidden="false" customHeight="true" outlineLevel="0" collapsed="false">
      <c r="A705" s="2"/>
      <c r="B705" s="2"/>
      <c r="C705" s="158"/>
      <c r="D705" s="2"/>
      <c r="E705" s="158"/>
      <c r="F705" s="2"/>
      <c r="G705" s="2"/>
      <c r="H705" s="2"/>
      <c r="I705" s="2"/>
      <c r="J705" s="2"/>
      <c r="K705" s="2"/>
      <c r="L705" s="2"/>
      <c r="M705" s="2"/>
      <c r="N705" s="2"/>
      <c r="O705" s="2"/>
      <c r="P705" s="2"/>
      <c r="Q705" s="2"/>
      <c r="R705" s="2"/>
      <c r="S705" s="2"/>
      <c r="T705" s="2"/>
      <c r="U705" s="2"/>
      <c r="V705" s="2"/>
      <c r="W705" s="2"/>
      <c r="X705" s="2"/>
      <c r="Y705" s="2"/>
      <c r="Z705" s="2"/>
    </row>
    <row r="706" customFormat="false" ht="13.5" hidden="false" customHeight="true" outlineLevel="0" collapsed="false">
      <c r="A706" s="2"/>
      <c r="B706" s="2"/>
      <c r="C706" s="158"/>
      <c r="D706" s="2"/>
      <c r="E706" s="158"/>
      <c r="F706" s="2"/>
      <c r="G706" s="2"/>
      <c r="H706" s="2"/>
      <c r="I706" s="2"/>
      <c r="J706" s="2"/>
      <c r="K706" s="2"/>
      <c r="L706" s="2"/>
      <c r="M706" s="2"/>
      <c r="N706" s="2"/>
      <c r="O706" s="2"/>
      <c r="P706" s="2"/>
      <c r="Q706" s="2"/>
      <c r="R706" s="2"/>
      <c r="S706" s="2"/>
      <c r="T706" s="2"/>
      <c r="U706" s="2"/>
      <c r="V706" s="2"/>
      <c r="W706" s="2"/>
      <c r="X706" s="2"/>
      <c r="Y706" s="2"/>
      <c r="Z706" s="2"/>
    </row>
    <row r="707" customFormat="false" ht="13.5" hidden="false" customHeight="true" outlineLevel="0" collapsed="false">
      <c r="A707" s="2"/>
      <c r="B707" s="2"/>
      <c r="C707" s="158"/>
      <c r="D707" s="2"/>
      <c r="E707" s="158"/>
      <c r="F707" s="2"/>
      <c r="G707" s="2"/>
      <c r="H707" s="2"/>
      <c r="I707" s="2"/>
      <c r="J707" s="2"/>
      <c r="K707" s="2"/>
      <c r="L707" s="2"/>
      <c r="M707" s="2"/>
      <c r="N707" s="2"/>
      <c r="O707" s="2"/>
      <c r="P707" s="2"/>
      <c r="Q707" s="2"/>
      <c r="R707" s="2"/>
      <c r="S707" s="2"/>
      <c r="T707" s="2"/>
      <c r="U707" s="2"/>
      <c r="V707" s="2"/>
      <c r="W707" s="2"/>
      <c r="X707" s="2"/>
      <c r="Y707" s="2"/>
      <c r="Z707" s="2"/>
    </row>
    <row r="708" customFormat="false" ht="13.5" hidden="false" customHeight="true" outlineLevel="0" collapsed="false">
      <c r="A708" s="2"/>
      <c r="B708" s="2"/>
      <c r="C708" s="158"/>
      <c r="D708" s="2"/>
      <c r="E708" s="158"/>
      <c r="F708" s="2"/>
      <c r="G708" s="2"/>
      <c r="H708" s="2"/>
      <c r="I708" s="2"/>
      <c r="J708" s="2"/>
      <c r="K708" s="2"/>
      <c r="L708" s="2"/>
      <c r="M708" s="2"/>
      <c r="N708" s="2"/>
      <c r="O708" s="2"/>
      <c r="P708" s="2"/>
      <c r="Q708" s="2"/>
      <c r="R708" s="2"/>
      <c r="S708" s="2"/>
      <c r="T708" s="2"/>
      <c r="U708" s="2"/>
      <c r="V708" s="2"/>
      <c r="W708" s="2"/>
      <c r="X708" s="2"/>
      <c r="Y708" s="2"/>
      <c r="Z708" s="2"/>
    </row>
    <row r="709" customFormat="false" ht="13.5" hidden="false" customHeight="true" outlineLevel="0" collapsed="false">
      <c r="A709" s="2"/>
      <c r="B709" s="2"/>
      <c r="C709" s="158"/>
      <c r="D709" s="2"/>
      <c r="E709" s="158"/>
      <c r="F709" s="2"/>
      <c r="G709" s="2"/>
      <c r="H709" s="2"/>
      <c r="I709" s="2"/>
      <c r="J709" s="2"/>
      <c r="K709" s="2"/>
      <c r="L709" s="2"/>
      <c r="M709" s="2"/>
      <c r="N709" s="2"/>
      <c r="O709" s="2"/>
      <c r="P709" s="2"/>
      <c r="Q709" s="2"/>
      <c r="R709" s="2"/>
      <c r="S709" s="2"/>
      <c r="T709" s="2"/>
      <c r="U709" s="2"/>
      <c r="V709" s="2"/>
      <c r="W709" s="2"/>
      <c r="X709" s="2"/>
      <c r="Y709" s="2"/>
      <c r="Z709" s="2"/>
    </row>
    <row r="710" customFormat="false" ht="13.5" hidden="false" customHeight="true" outlineLevel="0" collapsed="false">
      <c r="A710" s="2"/>
      <c r="B710" s="2"/>
      <c r="C710" s="158"/>
      <c r="D710" s="2"/>
      <c r="E710" s="158"/>
      <c r="F710" s="2"/>
      <c r="G710" s="2"/>
      <c r="H710" s="2"/>
      <c r="I710" s="2"/>
      <c r="J710" s="2"/>
      <c r="K710" s="2"/>
      <c r="L710" s="2"/>
      <c r="M710" s="2"/>
      <c r="N710" s="2"/>
      <c r="O710" s="2"/>
      <c r="P710" s="2"/>
      <c r="Q710" s="2"/>
      <c r="R710" s="2"/>
      <c r="S710" s="2"/>
      <c r="T710" s="2"/>
      <c r="U710" s="2"/>
      <c r="V710" s="2"/>
      <c r="W710" s="2"/>
      <c r="X710" s="2"/>
      <c r="Y710" s="2"/>
      <c r="Z710" s="2"/>
    </row>
    <row r="711" customFormat="false" ht="13.5" hidden="false" customHeight="true" outlineLevel="0" collapsed="false">
      <c r="A711" s="2"/>
      <c r="B711" s="2"/>
      <c r="C711" s="158"/>
      <c r="D711" s="2"/>
      <c r="E711" s="158"/>
      <c r="F711" s="2"/>
      <c r="G711" s="2"/>
      <c r="H711" s="2"/>
      <c r="I711" s="2"/>
      <c r="J711" s="2"/>
      <c r="K711" s="2"/>
      <c r="L711" s="2"/>
      <c r="M711" s="2"/>
      <c r="N711" s="2"/>
      <c r="O711" s="2"/>
      <c r="P711" s="2"/>
      <c r="Q711" s="2"/>
      <c r="R711" s="2"/>
      <c r="S711" s="2"/>
      <c r="T711" s="2"/>
      <c r="U711" s="2"/>
      <c r="V711" s="2"/>
      <c r="W711" s="2"/>
      <c r="X711" s="2"/>
      <c r="Y711" s="2"/>
      <c r="Z711" s="2"/>
    </row>
    <row r="712" customFormat="false" ht="13.5" hidden="false" customHeight="true" outlineLevel="0" collapsed="false">
      <c r="A712" s="2"/>
      <c r="B712" s="2"/>
      <c r="C712" s="158"/>
      <c r="D712" s="2"/>
      <c r="E712" s="158"/>
      <c r="F712" s="2"/>
      <c r="G712" s="2"/>
      <c r="H712" s="2"/>
      <c r="I712" s="2"/>
      <c r="J712" s="2"/>
      <c r="K712" s="2"/>
      <c r="L712" s="2"/>
      <c r="M712" s="2"/>
      <c r="N712" s="2"/>
      <c r="O712" s="2"/>
      <c r="P712" s="2"/>
      <c r="Q712" s="2"/>
      <c r="R712" s="2"/>
      <c r="S712" s="2"/>
      <c r="T712" s="2"/>
      <c r="U712" s="2"/>
      <c r="V712" s="2"/>
      <c r="W712" s="2"/>
      <c r="X712" s="2"/>
      <c r="Y712" s="2"/>
      <c r="Z712" s="2"/>
    </row>
    <row r="713" customFormat="false" ht="13.5" hidden="false" customHeight="true" outlineLevel="0" collapsed="false">
      <c r="A713" s="2"/>
      <c r="B713" s="2"/>
      <c r="C713" s="158"/>
      <c r="D713" s="2"/>
      <c r="E713" s="158"/>
      <c r="F713" s="2"/>
      <c r="G713" s="2"/>
      <c r="H713" s="2"/>
      <c r="I713" s="2"/>
      <c r="J713" s="2"/>
      <c r="K713" s="2"/>
      <c r="L713" s="2"/>
      <c r="M713" s="2"/>
      <c r="N713" s="2"/>
      <c r="O713" s="2"/>
      <c r="P713" s="2"/>
      <c r="Q713" s="2"/>
      <c r="R713" s="2"/>
      <c r="S713" s="2"/>
      <c r="T713" s="2"/>
      <c r="U713" s="2"/>
      <c r="V713" s="2"/>
      <c r="W713" s="2"/>
      <c r="X713" s="2"/>
      <c r="Y713" s="2"/>
      <c r="Z713" s="2"/>
    </row>
    <row r="714" customFormat="false" ht="13.5" hidden="false" customHeight="true" outlineLevel="0" collapsed="false">
      <c r="A714" s="2"/>
      <c r="B714" s="2"/>
      <c r="C714" s="158"/>
      <c r="D714" s="2"/>
      <c r="E714" s="158"/>
      <c r="F714" s="2"/>
      <c r="G714" s="2"/>
      <c r="H714" s="2"/>
      <c r="I714" s="2"/>
      <c r="J714" s="2"/>
      <c r="K714" s="2"/>
      <c r="L714" s="2"/>
      <c r="M714" s="2"/>
      <c r="N714" s="2"/>
      <c r="O714" s="2"/>
      <c r="P714" s="2"/>
      <c r="Q714" s="2"/>
      <c r="R714" s="2"/>
      <c r="S714" s="2"/>
      <c r="T714" s="2"/>
      <c r="U714" s="2"/>
      <c r="V714" s="2"/>
      <c r="W714" s="2"/>
      <c r="X714" s="2"/>
      <c r="Y714" s="2"/>
      <c r="Z714" s="2"/>
    </row>
    <row r="715" customFormat="false" ht="13.5" hidden="false" customHeight="true" outlineLevel="0" collapsed="false">
      <c r="A715" s="2"/>
      <c r="B715" s="2"/>
      <c r="C715" s="158"/>
      <c r="D715" s="2"/>
      <c r="E715" s="158"/>
      <c r="F715" s="2"/>
      <c r="G715" s="2"/>
      <c r="H715" s="2"/>
      <c r="I715" s="2"/>
      <c r="J715" s="2"/>
      <c r="K715" s="2"/>
      <c r="L715" s="2"/>
      <c r="M715" s="2"/>
      <c r="N715" s="2"/>
      <c r="O715" s="2"/>
      <c r="P715" s="2"/>
      <c r="Q715" s="2"/>
      <c r="R715" s="2"/>
      <c r="S715" s="2"/>
      <c r="T715" s="2"/>
      <c r="U715" s="2"/>
      <c r="V715" s="2"/>
      <c r="W715" s="2"/>
      <c r="X715" s="2"/>
      <c r="Y715" s="2"/>
      <c r="Z715" s="2"/>
    </row>
    <row r="716" customFormat="false" ht="13.5" hidden="false" customHeight="true" outlineLevel="0" collapsed="false">
      <c r="A716" s="2"/>
      <c r="B716" s="2"/>
      <c r="C716" s="158"/>
      <c r="D716" s="2"/>
      <c r="E716" s="158"/>
      <c r="F716" s="2"/>
      <c r="G716" s="2"/>
      <c r="H716" s="2"/>
      <c r="I716" s="2"/>
      <c r="J716" s="2"/>
      <c r="K716" s="2"/>
      <c r="L716" s="2"/>
      <c r="M716" s="2"/>
      <c r="N716" s="2"/>
      <c r="O716" s="2"/>
      <c r="P716" s="2"/>
      <c r="Q716" s="2"/>
      <c r="R716" s="2"/>
      <c r="S716" s="2"/>
      <c r="T716" s="2"/>
      <c r="U716" s="2"/>
      <c r="V716" s="2"/>
      <c r="W716" s="2"/>
      <c r="X716" s="2"/>
      <c r="Y716" s="2"/>
      <c r="Z716" s="2"/>
    </row>
    <row r="717" customFormat="false" ht="13.5" hidden="false" customHeight="true" outlineLevel="0" collapsed="false">
      <c r="A717" s="2"/>
      <c r="B717" s="2"/>
      <c r="C717" s="158"/>
      <c r="D717" s="2"/>
      <c r="E717" s="158"/>
      <c r="F717" s="2"/>
      <c r="G717" s="2"/>
      <c r="H717" s="2"/>
      <c r="I717" s="2"/>
      <c r="J717" s="2"/>
      <c r="K717" s="2"/>
      <c r="L717" s="2"/>
      <c r="M717" s="2"/>
      <c r="N717" s="2"/>
      <c r="O717" s="2"/>
      <c r="P717" s="2"/>
      <c r="Q717" s="2"/>
      <c r="R717" s="2"/>
      <c r="S717" s="2"/>
      <c r="T717" s="2"/>
      <c r="U717" s="2"/>
      <c r="V717" s="2"/>
      <c r="W717" s="2"/>
      <c r="X717" s="2"/>
      <c r="Y717" s="2"/>
      <c r="Z717" s="2"/>
    </row>
    <row r="718" customFormat="false" ht="13.5" hidden="false" customHeight="true" outlineLevel="0" collapsed="false">
      <c r="A718" s="2"/>
      <c r="B718" s="2"/>
      <c r="C718" s="158"/>
      <c r="D718" s="2"/>
      <c r="E718" s="158"/>
      <c r="F718" s="2"/>
      <c r="G718" s="2"/>
      <c r="H718" s="2"/>
      <c r="I718" s="2"/>
      <c r="J718" s="2"/>
      <c r="K718" s="2"/>
      <c r="L718" s="2"/>
      <c r="M718" s="2"/>
      <c r="N718" s="2"/>
      <c r="O718" s="2"/>
      <c r="P718" s="2"/>
      <c r="Q718" s="2"/>
      <c r="R718" s="2"/>
      <c r="S718" s="2"/>
      <c r="T718" s="2"/>
      <c r="U718" s="2"/>
      <c r="V718" s="2"/>
      <c r="W718" s="2"/>
      <c r="X718" s="2"/>
      <c r="Y718" s="2"/>
      <c r="Z718" s="2"/>
    </row>
    <row r="719" customFormat="false" ht="13.5" hidden="false" customHeight="true" outlineLevel="0" collapsed="false">
      <c r="A719" s="2"/>
      <c r="B719" s="2"/>
      <c r="C719" s="158"/>
      <c r="D719" s="2"/>
      <c r="E719" s="158"/>
      <c r="F719" s="2"/>
      <c r="G719" s="2"/>
      <c r="H719" s="2"/>
      <c r="I719" s="2"/>
      <c r="J719" s="2"/>
      <c r="K719" s="2"/>
      <c r="L719" s="2"/>
      <c r="M719" s="2"/>
      <c r="N719" s="2"/>
      <c r="O719" s="2"/>
      <c r="P719" s="2"/>
      <c r="Q719" s="2"/>
      <c r="R719" s="2"/>
      <c r="S719" s="2"/>
      <c r="T719" s="2"/>
      <c r="U719" s="2"/>
      <c r="V719" s="2"/>
      <c r="W719" s="2"/>
      <c r="X719" s="2"/>
      <c r="Y719" s="2"/>
      <c r="Z719" s="2"/>
    </row>
    <row r="720" customFormat="false" ht="13.5" hidden="false" customHeight="true" outlineLevel="0" collapsed="false">
      <c r="A720" s="2"/>
      <c r="B720" s="2"/>
      <c r="C720" s="158"/>
      <c r="D720" s="2"/>
      <c r="E720" s="158"/>
      <c r="F720" s="2"/>
      <c r="G720" s="2"/>
      <c r="H720" s="2"/>
      <c r="I720" s="2"/>
      <c r="J720" s="2"/>
      <c r="K720" s="2"/>
      <c r="L720" s="2"/>
      <c r="M720" s="2"/>
      <c r="N720" s="2"/>
      <c r="O720" s="2"/>
      <c r="P720" s="2"/>
      <c r="Q720" s="2"/>
      <c r="R720" s="2"/>
      <c r="S720" s="2"/>
      <c r="T720" s="2"/>
      <c r="U720" s="2"/>
      <c r="V720" s="2"/>
      <c r="W720" s="2"/>
      <c r="X720" s="2"/>
      <c r="Y720" s="2"/>
      <c r="Z720" s="2"/>
    </row>
    <row r="721" customFormat="false" ht="13.5" hidden="false" customHeight="true" outlineLevel="0" collapsed="false">
      <c r="A721" s="2"/>
      <c r="B721" s="2"/>
      <c r="C721" s="158"/>
      <c r="D721" s="2"/>
      <c r="E721" s="158"/>
      <c r="F721" s="2"/>
      <c r="G721" s="2"/>
      <c r="H721" s="2"/>
      <c r="I721" s="2"/>
      <c r="J721" s="2"/>
      <c r="K721" s="2"/>
      <c r="L721" s="2"/>
      <c r="M721" s="2"/>
      <c r="N721" s="2"/>
      <c r="O721" s="2"/>
      <c r="P721" s="2"/>
      <c r="Q721" s="2"/>
      <c r="R721" s="2"/>
      <c r="S721" s="2"/>
      <c r="T721" s="2"/>
      <c r="U721" s="2"/>
      <c r="V721" s="2"/>
      <c r="W721" s="2"/>
      <c r="X721" s="2"/>
      <c r="Y721" s="2"/>
      <c r="Z721" s="2"/>
    </row>
    <row r="722" customFormat="false" ht="13.5" hidden="false" customHeight="true" outlineLevel="0" collapsed="false">
      <c r="A722" s="2"/>
      <c r="B722" s="2"/>
      <c r="C722" s="158"/>
      <c r="D722" s="2"/>
      <c r="E722" s="158"/>
      <c r="F722" s="2"/>
      <c r="G722" s="2"/>
      <c r="H722" s="2"/>
      <c r="I722" s="2"/>
      <c r="J722" s="2"/>
      <c r="K722" s="2"/>
      <c r="L722" s="2"/>
      <c r="M722" s="2"/>
      <c r="N722" s="2"/>
      <c r="O722" s="2"/>
      <c r="P722" s="2"/>
      <c r="Q722" s="2"/>
      <c r="R722" s="2"/>
      <c r="S722" s="2"/>
      <c r="T722" s="2"/>
      <c r="U722" s="2"/>
      <c r="V722" s="2"/>
      <c r="W722" s="2"/>
      <c r="X722" s="2"/>
      <c r="Y722" s="2"/>
      <c r="Z722" s="2"/>
    </row>
    <row r="723" customFormat="false" ht="13.5" hidden="false" customHeight="true" outlineLevel="0" collapsed="false">
      <c r="A723" s="2"/>
      <c r="B723" s="2"/>
      <c r="C723" s="158"/>
      <c r="D723" s="2"/>
      <c r="E723" s="158"/>
      <c r="F723" s="2"/>
      <c r="G723" s="2"/>
      <c r="H723" s="2"/>
      <c r="I723" s="2"/>
      <c r="J723" s="2"/>
      <c r="K723" s="2"/>
      <c r="L723" s="2"/>
      <c r="M723" s="2"/>
      <c r="N723" s="2"/>
      <c r="O723" s="2"/>
      <c r="P723" s="2"/>
      <c r="Q723" s="2"/>
      <c r="R723" s="2"/>
      <c r="S723" s="2"/>
      <c r="T723" s="2"/>
      <c r="U723" s="2"/>
      <c r="V723" s="2"/>
      <c r="W723" s="2"/>
      <c r="X723" s="2"/>
      <c r="Y723" s="2"/>
      <c r="Z723" s="2"/>
    </row>
    <row r="724" customFormat="false" ht="13.5" hidden="false" customHeight="true" outlineLevel="0" collapsed="false">
      <c r="A724" s="2"/>
      <c r="B724" s="2"/>
      <c r="C724" s="158"/>
      <c r="D724" s="2"/>
      <c r="E724" s="158"/>
      <c r="F724" s="2"/>
      <c r="G724" s="2"/>
      <c r="H724" s="2"/>
      <c r="I724" s="2"/>
      <c r="J724" s="2"/>
      <c r="K724" s="2"/>
      <c r="L724" s="2"/>
      <c r="M724" s="2"/>
      <c r="N724" s="2"/>
      <c r="O724" s="2"/>
      <c r="P724" s="2"/>
      <c r="Q724" s="2"/>
      <c r="R724" s="2"/>
      <c r="S724" s="2"/>
      <c r="T724" s="2"/>
      <c r="U724" s="2"/>
      <c r="V724" s="2"/>
      <c r="W724" s="2"/>
      <c r="X724" s="2"/>
      <c r="Y724" s="2"/>
      <c r="Z724" s="2"/>
    </row>
    <row r="725" customFormat="false" ht="13.5" hidden="false" customHeight="true" outlineLevel="0" collapsed="false">
      <c r="A725" s="2"/>
      <c r="B725" s="2"/>
      <c r="C725" s="158"/>
      <c r="D725" s="2"/>
      <c r="E725" s="158"/>
      <c r="F725" s="2"/>
      <c r="G725" s="2"/>
      <c r="H725" s="2"/>
      <c r="I725" s="2"/>
      <c r="J725" s="2"/>
      <c r="K725" s="2"/>
      <c r="L725" s="2"/>
      <c r="M725" s="2"/>
      <c r="N725" s="2"/>
      <c r="O725" s="2"/>
      <c r="P725" s="2"/>
      <c r="Q725" s="2"/>
      <c r="R725" s="2"/>
      <c r="S725" s="2"/>
      <c r="T725" s="2"/>
      <c r="U725" s="2"/>
      <c r="V725" s="2"/>
      <c r="W725" s="2"/>
      <c r="X725" s="2"/>
      <c r="Y725" s="2"/>
      <c r="Z725" s="2"/>
    </row>
    <row r="726" customFormat="false" ht="13.5" hidden="false" customHeight="true" outlineLevel="0" collapsed="false">
      <c r="A726" s="2"/>
      <c r="B726" s="2"/>
      <c r="C726" s="158"/>
      <c r="D726" s="2"/>
      <c r="E726" s="158"/>
      <c r="F726" s="2"/>
      <c r="G726" s="2"/>
      <c r="H726" s="2"/>
      <c r="I726" s="2"/>
      <c r="J726" s="2"/>
      <c r="K726" s="2"/>
      <c r="L726" s="2"/>
      <c r="M726" s="2"/>
      <c r="N726" s="2"/>
      <c r="O726" s="2"/>
      <c r="P726" s="2"/>
      <c r="Q726" s="2"/>
      <c r="R726" s="2"/>
      <c r="S726" s="2"/>
      <c r="T726" s="2"/>
      <c r="U726" s="2"/>
      <c r="V726" s="2"/>
      <c r="W726" s="2"/>
      <c r="X726" s="2"/>
      <c r="Y726" s="2"/>
      <c r="Z726" s="2"/>
    </row>
    <row r="727" customFormat="false" ht="13.5" hidden="false" customHeight="true" outlineLevel="0" collapsed="false">
      <c r="A727" s="2"/>
      <c r="B727" s="2"/>
      <c r="C727" s="158"/>
      <c r="D727" s="2"/>
      <c r="E727" s="158"/>
      <c r="F727" s="2"/>
      <c r="G727" s="2"/>
      <c r="H727" s="2"/>
      <c r="I727" s="2"/>
      <c r="J727" s="2"/>
      <c r="K727" s="2"/>
      <c r="L727" s="2"/>
      <c r="M727" s="2"/>
      <c r="N727" s="2"/>
      <c r="O727" s="2"/>
      <c r="P727" s="2"/>
      <c r="Q727" s="2"/>
      <c r="R727" s="2"/>
      <c r="S727" s="2"/>
      <c r="T727" s="2"/>
      <c r="U727" s="2"/>
      <c r="V727" s="2"/>
      <c r="W727" s="2"/>
      <c r="X727" s="2"/>
      <c r="Y727" s="2"/>
      <c r="Z727" s="2"/>
    </row>
    <row r="728" customFormat="false" ht="13.5" hidden="false" customHeight="true" outlineLevel="0" collapsed="false">
      <c r="A728" s="2"/>
      <c r="B728" s="2"/>
      <c r="C728" s="158"/>
      <c r="D728" s="2"/>
      <c r="E728" s="158"/>
      <c r="F728" s="2"/>
      <c r="G728" s="2"/>
      <c r="H728" s="2"/>
      <c r="I728" s="2"/>
      <c r="J728" s="2"/>
      <c r="K728" s="2"/>
      <c r="L728" s="2"/>
      <c r="M728" s="2"/>
      <c r="N728" s="2"/>
      <c r="O728" s="2"/>
      <c r="P728" s="2"/>
      <c r="Q728" s="2"/>
      <c r="R728" s="2"/>
      <c r="S728" s="2"/>
      <c r="T728" s="2"/>
      <c r="U728" s="2"/>
      <c r="V728" s="2"/>
      <c r="W728" s="2"/>
      <c r="X728" s="2"/>
      <c r="Y728" s="2"/>
      <c r="Z728" s="2"/>
    </row>
    <row r="729" customFormat="false" ht="13.5" hidden="false" customHeight="true" outlineLevel="0" collapsed="false">
      <c r="A729" s="2"/>
      <c r="B729" s="2"/>
      <c r="C729" s="158"/>
      <c r="D729" s="2"/>
      <c r="E729" s="158"/>
      <c r="F729" s="2"/>
      <c r="G729" s="2"/>
      <c r="H729" s="2"/>
      <c r="I729" s="2"/>
      <c r="J729" s="2"/>
      <c r="K729" s="2"/>
      <c r="L729" s="2"/>
      <c r="M729" s="2"/>
      <c r="N729" s="2"/>
      <c r="O729" s="2"/>
      <c r="P729" s="2"/>
      <c r="Q729" s="2"/>
      <c r="R729" s="2"/>
      <c r="S729" s="2"/>
      <c r="T729" s="2"/>
      <c r="U729" s="2"/>
      <c r="V729" s="2"/>
      <c r="W729" s="2"/>
      <c r="X729" s="2"/>
      <c r="Y729" s="2"/>
      <c r="Z729" s="2"/>
    </row>
    <row r="730" customFormat="false" ht="13.5" hidden="false" customHeight="true" outlineLevel="0" collapsed="false">
      <c r="A730" s="2"/>
      <c r="B730" s="2"/>
      <c r="C730" s="158"/>
      <c r="D730" s="2"/>
      <c r="E730" s="158"/>
      <c r="F730" s="2"/>
      <c r="G730" s="2"/>
      <c r="H730" s="2"/>
      <c r="I730" s="2"/>
      <c r="J730" s="2"/>
      <c r="K730" s="2"/>
      <c r="L730" s="2"/>
      <c r="M730" s="2"/>
      <c r="N730" s="2"/>
      <c r="O730" s="2"/>
      <c r="P730" s="2"/>
      <c r="Q730" s="2"/>
      <c r="R730" s="2"/>
      <c r="S730" s="2"/>
      <c r="T730" s="2"/>
      <c r="U730" s="2"/>
      <c r="V730" s="2"/>
      <c r="W730" s="2"/>
      <c r="X730" s="2"/>
      <c r="Y730" s="2"/>
      <c r="Z730" s="2"/>
    </row>
    <row r="731" customFormat="false" ht="13.5" hidden="false" customHeight="true" outlineLevel="0" collapsed="false">
      <c r="A731" s="2"/>
      <c r="B731" s="2"/>
      <c r="C731" s="158"/>
      <c r="D731" s="2"/>
      <c r="E731" s="158"/>
      <c r="F731" s="2"/>
      <c r="G731" s="2"/>
      <c r="H731" s="2"/>
      <c r="I731" s="2"/>
      <c r="J731" s="2"/>
      <c r="K731" s="2"/>
      <c r="L731" s="2"/>
      <c r="M731" s="2"/>
      <c r="N731" s="2"/>
      <c r="O731" s="2"/>
      <c r="P731" s="2"/>
      <c r="Q731" s="2"/>
      <c r="R731" s="2"/>
      <c r="S731" s="2"/>
      <c r="T731" s="2"/>
      <c r="U731" s="2"/>
      <c r="V731" s="2"/>
      <c r="W731" s="2"/>
      <c r="X731" s="2"/>
      <c r="Y731" s="2"/>
      <c r="Z731" s="2"/>
    </row>
    <row r="732" customFormat="false" ht="13.5" hidden="false" customHeight="true" outlineLevel="0" collapsed="false">
      <c r="A732" s="2"/>
      <c r="B732" s="2"/>
      <c r="C732" s="158"/>
      <c r="D732" s="2"/>
      <c r="E732" s="158"/>
      <c r="F732" s="2"/>
      <c r="G732" s="2"/>
      <c r="H732" s="2"/>
      <c r="I732" s="2"/>
      <c r="J732" s="2"/>
      <c r="K732" s="2"/>
      <c r="L732" s="2"/>
      <c r="M732" s="2"/>
      <c r="N732" s="2"/>
      <c r="O732" s="2"/>
      <c r="P732" s="2"/>
      <c r="Q732" s="2"/>
      <c r="R732" s="2"/>
      <c r="S732" s="2"/>
      <c r="T732" s="2"/>
      <c r="U732" s="2"/>
      <c r="V732" s="2"/>
      <c r="W732" s="2"/>
      <c r="X732" s="2"/>
      <c r="Y732" s="2"/>
      <c r="Z732" s="2"/>
    </row>
    <row r="733" customFormat="false" ht="13.5" hidden="false" customHeight="true" outlineLevel="0" collapsed="false">
      <c r="A733" s="2"/>
      <c r="B733" s="2"/>
      <c r="C733" s="158"/>
      <c r="D733" s="2"/>
      <c r="E733" s="158"/>
      <c r="F733" s="2"/>
      <c r="G733" s="2"/>
      <c r="H733" s="2"/>
      <c r="I733" s="2"/>
      <c r="J733" s="2"/>
      <c r="K733" s="2"/>
      <c r="L733" s="2"/>
      <c r="M733" s="2"/>
      <c r="N733" s="2"/>
      <c r="O733" s="2"/>
      <c r="P733" s="2"/>
      <c r="Q733" s="2"/>
      <c r="R733" s="2"/>
      <c r="S733" s="2"/>
      <c r="T733" s="2"/>
      <c r="U733" s="2"/>
      <c r="V733" s="2"/>
      <c r="W733" s="2"/>
      <c r="X733" s="2"/>
      <c r="Y733" s="2"/>
      <c r="Z733" s="2"/>
    </row>
    <row r="734" customFormat="false" ht="13.5" hidden="false" customHeight="true" outlineLevel="0" collapsed="false">
      <c r="A734" s="2"/>
      <c r="B734" s="2"/>
      <c r="C734" s="158"/>
      <c r="D734" s="2"/>
      <c r="E734" s="158"/>
      <c r="F734" s="2"/>
      <c r="G734" s="2"/>
      <c r="H734" s="2"/>
      <c r="I734" s="2"/>
      <c r="J734" s="2"/>
      <c r="K734" s="2"/>
      <c r="L734" s="2"/>
      <c r="M734" s="2"/>
      <c r="N734" s="2"/>
      <c r="O734" s="2"/>
      <c r="P734" s="2"/>
      <c r="Q734" s="2"/>
      <c r="R734" s="2"/>
      <c r="S734" s="2"/>
      <c r="T734" s="2"/>
      <c r="U734" s="2"/>
      <c r="V734" s="2"/>
      <c r="W734" s="2"/>
      <c r="X734" s="2"/>
      <c r="Y734" s="2"/>
      <c r="Z734" s="2"/>
    </row>
    <row r="735" customFormat="false" ht="13.5" hidden="false" customHeight="true" outlineLevel="0" collapsed="false">
      <c r="A735" s="2"/>
      <c r="B735" s="2"/>
      <c r="C735" s="158"/>
      <c r="D735" s="2"/>
      <c r="E735" s="158"/>
      <c r="F735" s="2"/>
      <c r="G735" s="2"/>
      <c r="H735" s="2"/>
      <c r="I735" s="2"/>
      <c r="J735" s="2"/>
      <c r="K735" s="2"/>
      <c r="L735" s="2"/>
      <c r="M735" s="2"/>
      <c r="N735" s="2"/>
      <c r="O735" s="2"/>
      <c r="P735" s="2"/>
      <c r="Q735" s="2"/>
      <c r="R735" s="2"/>
      <c r="S735" s="2"/>
      <c r="T735" s="2"/>
      <c r="U735" s="2"/>
      <c r="V735" s="2"/>
      <c r="W735" s="2"/>
      <c r="X735" s="2"/>
      <c r="Y735" s="2"/>
      <c r="Z735" s="2"/>
    </row>
    <row r="736" customFormat="false" ht="13.5" hidden="false" customHeight="true" outlineLevel="0" collapsed="false">
      <c r="A736" s="2"/>
      <c r="B736" s="2"/>
      <c r="C736" s="158"/>
      <c r="D736" s="2"/>
      <c r="E736" s="158"/>
      <c r="F736" s="2"/>
      <c r="G736" s="2"/>
      <c r="H736" s="2"/>
      <c r="I736" s="2"/>
      <c r="J736" s="2"/>
      <c r="K736" s="2"/>
      <c r="L736" s="2"/>
      <c r="M736" s="2"/>
      <c r="N736" s="2"/>
      <c r="O736" s="2"/>
      <c r="P736" s="2"/>
      <c r="Q736" s="2"/>
      <c r="R736" s="2"/>
      <c r="S736" s="2"/>
      <c r="T736" s="2"/>
      <c r="U736" s="2"/>
      <c r="V736" s="2"/>
      <c r="W736" s="2"/>
      <c r="X736" s="2"/>
      <c r="Y736" s="2"/>
      <c r="Z736" s="2"/>
    </row>
    <row r="737" customFormat="false" ht="13.5" hidden="false" customHeight="true" outlineLevel="0" collapsed="false">
      <c r="A737" s="2"/>
      <c r="B737" s="2"/>
      <c r="C737" s="158"/>
      <c r="D737" s="2"/>
      <c r="E737" s="158"/>
      <c r="F737" s="2"/>
      <c r="G737" s="2"/>
      <c r="H737" s="2"/>
      <c r="I737" s="2"/>
      <c r="J737" s="2"/>
      <c r="K737" s="2"/>
      <c r="L737" s="2"/>
      <c r="M737" s="2"/>
      <c r="N737" s="2"/>
      <c r="O737" s="2"/>
      <c r="P737" s="2"/>
      <c r="Q737" s="2"/>
      <c r="R737" s="2"/>
      <c r="S737" s="2"/>
      <c r="T737" s="2"/>
      <c r="U737" s="2"/>
      <c r="V737" s="2"/>
      <c r="W737" s="2"/>
      <c r="X737" s="2"/>
      <c r="Y737" s="2"/>
      <c r="Z737" s="2"/>
    </row>
    <row r="738" customFormat="false" ht="13.5" hidden="false" customHeight="true" outlineLevel="0" collapsed="false">
      <c r="A738" s="2"/>
      <c r="B738" s="2"/>
      <c r="C738" s="158"/>
      <c r="D738" s="2"/>
      <c r="E738" s="158"/>
      <c r="F738" s="2"/>
      <c r="G738" s="2"/>
      <c r="H738" s="2"/>
      <c r="I738" s="2"/>
      <c r="J738" s="2"/>
      <c r="K738" s="2"/>
      <c r="L738" s="2"/>
      <c r="M738" s="2"/>
      <c r="N738" s="2"/>
      <c r="O738" s="2"/>
      <c r="P738" s="2"/>
      <c r="Q738" s="2"/>
      <c r="R738" s="2"/>
      <c r="S738" s="2"/>
      <c r="T738" s="2"/>
      <c r="U738" s="2"/>
      <c r="V738" s="2"/>
      <c r="W738" s="2"/>
      <c r="X738" s="2"/>
      <c r="Y738" s="2"/>
      <c r="Z738" s="2"/>
    </row>
    <row r="739" customFormat="false" ht="13.5" hidden="false" customHeight="true" outlineLevel="0" collapsed="false">
      <c r="A739" s="2"/>
      <c r="B739" s="2"/>
      <c r="C739" s="158"/>
      <c r="D739" s="2"/>
      <c r="E739" s="158"/>
      <c r="F739" s="2"/>
      <c r="G739" s="2"/>
      <c r="H739" s="2"/>
      <c r="I739" s="2"/>
      <c r="J739" s="2"/>
      <c r="K739" s="2"/>
      <c r="L739" s="2"/>
      <c r="M739" s="2"/>
      <c r="N739" s="2"/>
      <c r="O739" s="2"/>
      <c r="P739" s="2"/>
      <c r="Q739" s="2"/>
      <c r="R739" s="2"/>
      <c r="S739" s="2"/>
      <c r="T739" s="2"/>
      <c r="U739" s="2"/>
      <c r="V739" s="2"/>
      <c r="W739" s="2"/>
      <c r="X739" s="2"/>
      <c r="Y739" s="2"/>
      <c r="Z739" s="2"/>
    </row>
    <row r="740" customFormat="false" ht="13.5" hidden="false" customHeight="true" outlineLevel="0" collapsed="false">
      <c r="A740" s="2"/>
      <c r="B740" s="2"/>
      <c r="C740" s="158"/>
      <c r="D740" s="2"/>
      <c r="E740" s="158"/>
      <c r="F740" s="2"/>
      <c r="G740" s="2"/>
      <c r="H740" s="2"/>
      <c r="I740" s="2"/>
      <c r="J740" s="2"/>
      <c r="K740" s="2"/>
      <c r="L740" s="2"/>
      <c r="M740" s="2"/>
      <c r="N740" s="2"/>
      <c r="O740" s="2"/>
      <c r="P740" s="2"/>
      <c r="Q740" s="2"/>
      <c r="R740" s="2"/>
      <c r="S740" s="2"/>
      <c r="T740" s="2"/>
      <c r="U740" s="2"/>
      <c r="V740" s="2"/>
      <c r="W740" s="2"/>
      <c r="X740" s="2"/>
      <c r="Y740" s="2"/>
      <c r="Z740" s="2"/>
    </row>
    <row r="741" customFormat="false" ht="13.5" hidden="false" customHeight="true" outlineLevel="0" collapsed="false">
      <c r="A741" s="2"/>
      <c r="B741" s="2"/>
      <c r="C741" s="158"/>
      <c r="D741" s="2"/>
      <c r="E741" s="158"/>
      <c r="F741" s="2"/>
      <c r="G741" s="2"/>
      <c r="H741" s="2"/>
      <c r="I741" s="2"/>
      <c r="J741" s="2"/>
      <c r="K741" s="2"/>
      <c r="L741" s="2"/>
      <c r="M741" s="2"/>
      <c r="N741" s="2"/>
      <c r="O741" s="2"/>
      <c r="P741" s="2"/>
      <c r="Q741" s="2"/>
      <c r="R741" s="2"/>
      <c r="S741" s="2"/>
      <c r="T741" s="2"/>
      <c r="U741" s="2"/>
      <c r="V741" s="2"/>
      <c r="W741" s="2"/>
      <c r="X741" s="2"/>
      <c r="Y741" s="2"/>
      <c r="Z741" s="2"/>
    </row>
    <row r="742" customFormat="false" ht="13.5" hidden="false" customHeight="true" outlineLevel="0" collapsed="false">
      <c r="A742" s="2"/>
      <c r="B742" s="2"/>
      <c r="C742" s="158"/>
      <c r="D742" s="2"/>
      <c r="E742" s="158"/>
      <c r="F742" s="2"/>
      <c r="G742" s="2"/>
      <c r="H742" s="2"/>
      <c r="I742" s="2"/>
      <c r="J742" s="2"/>
      <c r="K742" s="2"/>
      <c r="L742" s="2"/>
      <c r="M742" s="2"/>
      <c r="N742" s="2"/>
      <c r="O742" s="2"/>
      <c r="P742" s="2"/>
      <c r="Q742" s="2"/>
      <c r="R742" s="2"/>
      <c r="S742" s="2"/>
      <c r="T742" s="2"/>
      <c r="U742" s="2"/>
      <c r="V742" s="2"/>
      <c r="W742" s="2"/>
      <c r="X742" s="2"/>
      <c r="Y742" s="2"/>
      <c r="Z742" s="2"/>
    </row>
    <row r="743" customFormat="false" ht="13.5" hidden="false" customHeight="true" outlineLevel="0" collapsed="false">
      <c r="A743" s="2"/>
      <c r="B743" s="2"/>
      <c r="C743" s="158"/>
      <c r="D743" s="2"/>
      <c r="E743" s="158"/>
      <c r="F743" s="2"/>
      <c r="G743" s="2"/>
      <c r="H743" s="2"/>
      <c r="I743" s="2"/>
      <c r="J743" s="2"/>
      <c r="K743" s="2"/>
      <c r="L743" s="2"/>
      <c r="M743" s="2"/>
      <c r="N743" s="2"/>
      <c r="O743" s="2"/>
      <c r="P743" s="2"/>
      <c r="Q743" s="2"/>
      <c r="R743" s="2"/>
      <c r="S743" s="2"/>
      <c r="T743" s="2"/>
      <c r="U743" s="2"/>
      <c r="V743" s="2"/>
      <c r="W743" s="2"/>
      <c r="X743" s="2"/>
      <c r="Y743" s="2"/>
      <c r="Z743" s="2"/>
    </row>
    <row r="744" customFormat="false" ht="13.5" hidden="false" customHeight="true" outlineLevel="0" collapsed="false">
      <c r="A744" s="2"/>
      <c r="B744" s="2"/>
      <c r="C744" s="158"/>
      <c r="D744" s="2"/>
      <c r="E744" s="158"/>
      <c r="F744" s="2"/>
      <c r="G744" s="2"/>
      <c r="H744" s="2"/>
      <c r="I744" s="2"/>
      <c r="J744" s="2"/>
      <c r="K744" s="2"/>
      <c r="L744" s="2"/>
      <c r="M744" s="2"/>
      <c r="N744" s="2"/>
      <c r="O744" s="2"/>
      <c r="P744" s="2"/>
      <c r="Q744" s="2"/>
      <c r="R744" s="2"/>
      <c r="S744" s="2"/>
      <c r="T744" s="2"/>
      <c r="U744" s="2"/>
      <c r="V744" s="2"/>
      <c r="W744" s="2"/>
      <c r="X744" s="2"/>
      <c r="Y744" s="2"/>
      <c r="Z744" s="2"/>
    </row>
    <row r="745" customFormat="false" ht="13.5" hidden="false" customHeight="true" outlineLevel="0" collapsed="false">
      <c r="A745" s="2"/>
      <c r="B745" s="2"/>
      <c r="C745" s="158"/>
      <c r="D745" s="2"/>
      <c r="E745" s="158"/>
      <c r="F745" s="2"/>
      <c r="G745" s="2"/>
      <c r="H745" s="2"/>
      <c r="I745" s="2"/>
      <c r="J745" s="2"/>
      <c r="K745" s="2"/>
      <c r="L745" s="2"/>
      <c r="M745" s="2"/>
      <c r="N745" s="2"/>
      <c r="O745" s="2"/>
      <c r="P745" s="2"/>
      <c r="Q745" s="2"/>
      <c r="R745" s="2"/>
      <c r="S745" s="2"/>
      <c r="T745" s="2"/>
      <c r="U745" s="2"/>
      <c r="V745" s="2"/>
      <c r="W745" s="2"/>
      <c r="X745" s="2"/>
      <c r="Y745" s="2"/>
      <c r="Z745" s="2"/>
    </row>
    <row r="746" customFormat="false" ht="13.5" hidden="false" customHeight="true" outlineLevel="0" collapsed="false">
      <c r="A746" s="2"/>
      <c r="B746" s="2"/>
      <c r="C746" s="158"/>
      <c r="D746" s="2"/>
      <c r="E746" s="158"/>
      <c r="F746" s="2"/>
      <c r="G746" s="2"/>
      <c r="H746" s="2"/>
      <c r="I746" s="2"/>
      <c r="J746" s="2"/>
      <c r="K746" s="2"/>
      <c r="L746" s="2"/>
      <c r="M746" s="2"/>
      <c r="N746" s="2"/>
      <c r="O746" s="2"/>
      <c r="P746" s="2"/>
      <c r="Q746" s="2"/>
      <c r="R746" s="2"/>
      <c r="S746" s="2"/>
      <c r="T746" s="2"/>
      <c r="U746" s="2"/>
      <c r="V746" s="2"/>
      <c r="W746" s="2"/>
      <c r="X746" s="2"/>
      <c r="Y746" s="2"/>
      <c r="Z746" s="2"/>
    </row>
    <row r="747" customFormat="false" ht="13.5" hidden="false" customHeight="true" outlineLevel="0" collapsed="false">
      <c r="A747" s="2"/>
      <c r="B747" s="2"/>
      <c r="C747" s="158"/>
      <c r="D747" s="2"/>
      <c r="E747" s="158"/>
      <c r="F747" s="2"/>
      <c r="G747" s="2"/>
      <c r="H747" s="2"/>
      <c r="I747" s="2"/>
      <c r="J747" s="2"/>
      <c r="K747" s="2"/>
      <c r="L747" s="2"/>
      <c r="M747" s="2"/>
      <c r="N747" s="2"/>
      <c r="O747" s="2"/>
      <c r="P747" s="2"/>
      <c r="Q747" s="2"/>
      <c r="R747" s="2"/>
      <c r="S747" s="2"/>
      <c r="T747" s="2"/>
      <c r="U747" s="2"/>
      <c r="V747" s="2"/>
      <c r="W747" s="2"/>
      <c r="X747" s="2"/>
      <c r="Y747" s="2"/>
      <c r="Z747" s="2"/>
    </row>
    <row r="748" customFormat="false" ht="13.5" hidden="false" customHeight="true" outlineLevel="0" collapsed="false">
      <c r="A748" s="2"/>
      <c r="B748" s="2"/>
      <c r="C748" s="158"/>
      <c r="D748" s="2"/>
      <c r="E748" s="158"/>
      <c r="F748" s="2"/>
      <c r="G748" s="2"/>
      <c r="H748" s="2"/>
      <c r="I748" s="2"/>
      <c r="J748" s="2"/>
      <c r="K748" s="2"/>
      <c r="L748" s="2"/>
      <c r="M748" s="2"/>
      <c r="N748" s="2"/>
      <c r="O748" s="2"/>
      <c r="P748" s="2"/>
      <c r="Q748" s="2"/>
      <c r="R748" s="2"/>
      <c r="S748" s="2"/>
      <c r="T748" s="2"/>
      <c r="U748" s="2"/>
      <c r="V748" s="2"/>
      <c r="W748" s="2"/>
      <c r="X748" s="2"/>
      <c r="Y748" s="2"/>
      <c r="Z748" s="2"/>
    </row>
    <row r="749" customFormat="false" ht="13.5" hidden="false" customHeight="true" outlineLevel="0" collapsed="false">
      <c r="A749" s="2"/>
      <c r="B749" s="2"/>
      <c r="C749" s="158"/>
      <c r="D749" s="2"/>
      <c r="E749" s="158"/>
      <c r="F749" s="2"/>
      <c r="G749" s="2"/>
      <c r="H749" s="2"/>
      <c r="I749" s="2"/>
      <c r="J749" s="2"/>
      <c r="K749" s="2"/>
      <c r="L749" s="2"/>
      <c r="M749" s="2"/>
      <c r="N749" s="2"/>
      <c r="O749" s="2"/>
      <c r="P749" s="2"/>
      <c r="Q749" s="2"/>
      <c r="R749" s="2"/>
      <c r="S749" s="2"/>
      <c r="T749" s="2"/>
      <c r="U749" s="2"/>
      <c r="V749" s="2"/>
      <c r="W749" s="2"/>
      <c r="X749" s="2"/>
      <c r="Y749" s="2"/>
      <c r="Z749" s="2"/>
    </row>
    <row r="750" customFormat="false" ht="13.5" hidden="false" customHeight="true" outlineLevel="0" collapsed="false">
      <c r="A750" s="2"/>
      <c r="B750" s="2"/>
      <c r="C750" s="158"/>
      <c r="D750" s="2"/>
      <c r="E750" s="158"/>
      <c r="F750" s="2"/>
      <c r="G750" s="2"/>
      <c r="H750" s="2"/>
      <c r="I750" s="2"/>
      <c r="J750" s="2"/>
      <c r="K750" s="2"/>
      <c r="L750" s="2"/>
      <c r="M750" s="2"/>
      <c r="N750" s="2"/>
      <c r="O750" s="2"/>
      <c r="P750" s="2"/>
      <c r="Q750" s="2"/>
      <c r="R750" s="2"/>
      <c r="S750" s="2"/>
      <c r="T750" s="2"/>
      <c r="U750" s="2"/>
      <c r="V750" s="2"/>
      <c r="W750" s="2"/>
      <c r="X750" s="2"/>
      <c r="Y750" s="2"/>
      <c r="Z750" s="2"/>
    </row>
    <row r="751" customFormat="false" ht="13.5" hidden="false" customHeight="true" outlineLevel="0" collapsed="false">
      <c r="A751" s="2"/>
      <c r="B751" s="2"/>
      <c r="C751" s="158"/>
      <c r="D751" s="2"/>
      <c r="E751" s="158"/>
      <c r="F751" s="2"/>
      <c r="G751" s="2"/>
      <c r="H751" s="2"/>
      <c r="I751" s="2"/>
      <c r="J751" s="2"/>
      <c r="K751" s="2"/>
      <c r="L751" s="2"/>
      <c r="M751" s="2"/>
      <c r="N751" s="2"/>
      <c r="O751" s="2"/>
      <c r="P751" s="2"/>
      <c r="Q751" s="2"/>
      <c r="R751" s="2"/>
      <c r="S751" s="2"/>
      <c r="T751" s="2"/>
      <c r="U751" s="2"/>
      <c r="V751" s="2"/>
      <c r="W751" s="2"/>
      <c r="X751" s="2"/>
      <c r="Y751" s="2"/>
      <c r="Z751" s="2"/>
    </row>
    <row r="752" customFormat="false" ht="13.5" hidden="false" customHeight="true" outlineLevel="0" collapsed="false">
      <c r="A752" s="2"/>
      <c r="B752" s="2"/>
      <c r="C752" s="158"/>
      <c r="D752" s="2"/>
      <c r="E752" s="158"/>
      <c r="F752" s="2"/>
      <c r="G752" s="2"/>
      <c r="H752" s="2"/>
      <c r="I752" s="2"/>
      <c r="J752" s="2"/>
      <c r="K752" s="2"/>
      <c r="L752" s="2"/>
      <c r="M752" s="2"/>
      <c r="N752" s="2"/>
      <c r="O752" s="2"/>
      <c r="P752" s="2"/>
      <c r="Q752" s="2"/>
      <c r="R752" s="2"/>
      <c r="S752" s="2"/>
      <c r="T752" s="2"/>
      <c r="U752" s="2"/>
      <c r="V752" s="2"/>
      <c r="W752" s="2"/>
      <c r="X752" s="2"/>
      <c r="Y752" s="2"/>
      <c r="Z752" s="2"/>
    </row>
    <row r="753" customFormat="false" ht="13.5" hidden="false" customHeight="true" outlineLevel="0" collapsed="false">
      <c r="A753" s="2"/>
      <c r="B753" s="2"/>
      <c r="C753" s="158"/>
      <c r="D753" s="2"/>
      <c r="E753" s="158"/>
      <c r="F753" s="2"/>
      <c r="G753" s="2"/>
      <c r="H753" s="2"/>
      <c r="I753" s="2"/>
      <c r="J753" s="2"/>
      <c r="K753" s="2"/>
      <c r="L753" s="2"/>
      <c r="M753" s="2"/>
      <c r="N753" s="2"/>
      <c r="O753" s="2"/>
      <c r="P753" s="2"/>
      <c r="Q753" s="2"/>
      <c r="R753" s="2"/>
      <c r="S753" s="2"/>
      <c r="T753" s="2"/>
      <c r="U753" s="2"/>
      <c r="V753" s="2"/>
      <c r="W753" s="2"/>
      <c r="X753" s="2"/>
      <c r="Y753" s="2"/>
      <c r="Z753" s="2"/>
    </row>
    <row r="754" customFormat="false" ht="13.5" hidden="false" customHeight="true" outlineLevel="0" collapsed="false">
      <c r="A754" s="2"/>
      <c r="B754" s="2"/>
      <c r="C754" s="158"/>
      <c r="D754" s="2"/>
      <c r="E754" s="158"/>
      <c r="F754" s="2"/>
      <c r="G754" s="2"/>
      <c r="H754" s="2"/>
      <c r="I754" s="2"/>
      <c r="J754" s="2"/>
      <c r="K754" s="2"/>
      <c r="L754" s="2"/>
      <c r="M754" s="2"/>
      <c r="N754" s="2"/>
      <c r="O754" s="2"/>
      <c r="P754" s="2"/>
      <c r="Q754" s="2"/>
      <c r="R754" s="2"/>
      <c r="S754" s="2"/>
      <c r="T754" s="2"/>
      <c r="U754" s="2"/>
      <c r="V754" s="2"/>
      <c r="W754" s="2"/>
      <c r="X754" s="2"/>
      <c r="Y754" s="2"/>
      <c r="Z754" s="2"/>
    </row>
    <row r="755" customFormat="false" ht="13.5" hidden="false" customHeight="true" outlineLevel="0" collapsed="false">
      <c r="A755" s="2"/>
      <c r="B755" s="2"/>
      <c r="C755" s="158"/>
      <c r="D755" s="2"/>
      <c r="E755" s="158"/>
      <c r="F755" s="2"/>
      <c r="G755" s="2"/>
      <c r="H755" s="2"/>
      <c r="I755" s="2"/>
      <c r="J755" s="2"/>
      <c r="K755" s="2"/>
      <c r="L755" s="2"/>
      <c r="M755" s="2"/>
      <c r="N755" s="2"/>
      <c r="O755" s="2"/>
      <c r="P755" s="2"/>
      <c r="Q755" s="2"/>
      <c r="R755" s="2"/>
      <c r="S755" s="2"/>
      <c r="T755" s="2"/>
      <c r="U755" s="2"/>
      <c r="V755" s="2"/>
      <c r="W755" s="2"/>
      <c r="X755" s="2"/>
      <c r="Y755" s="2"/>
      <c r="Z755" s="2"/>
    </row>
    <row r="756" customFormat="false" ht="13.5" hidden="false" customHeight="true" outlineLevel="0" collapsed="false">
      <c r="A756" s="2"/>
      <c r="B756" s="2"/>
      <c r="C756" s="158"/>
      <c r="D756" s="2"/>
      <c r="E756" s="158"/>
      <c r="F756" s="2"/>
      <c r="G756" s="2"/>
      <c r="H756" s="2"/>
      <c r="I756" s="2"/>
      <c r="J756" s="2"/>
      <c r="K756" s="2"/>
      <c r="L756" s="2"/>
      <c r="M756" s="2"/>
      <c r="N756" s="2"/>
      <c r="O756" s="2"/>
      <c r="P756" s="2"/>
      <c r="Q756" s="2"/>
      <c r="R756" s="2"/>
      <c r="S756" s="2"/>
      <c r="T756" s="2"/>
      <c r="U756" s="2"/>
      <c r="V756" s="2"/>
      <c r="W756" s="2"/>
      <c r="X756" s="2"/>
      <c r="Y756" s="2"/>
      <c r="Z756" s="2"/>
    </row>
    <row r="757" customFormat="false" ht="13.5" hidden="false" customHeight="true" outlineLevel="0" collapsed="false">
      <c r="A757" s="2"/>
      <c r="B757" s="2"/>
      <c r="C757" s="158"/>
      <c r="D757" s="2"/>
      <c r="E757" s="158"/>
      <c r="F757" s="2"/>
      <c r="G757" s="2"/>
      <c r="H757" s="2"/>
      <c r="I757" s="2"/>
      <c r="J757" s="2"/>
      <c r="K757" s="2"/>
      <c r="L757" s="2"/>
      <c r="M757" s="2"/>
      <c r="N757" s="2"/>
      <c r="O757" s="2"/>
      <c r="P757" s="2"/>
      <c r="Q757" s="2"/>
      <c r="R757" s="2"/>
      <c r="S757" s="2"/>
      <c r="T757" s="2"/>
      <c r="U757" s="2"/>
      <c r="V757" s="2"/>
      <c r="W757" s="2"/>
      <c r="X757" s="2"/>
      <c r="Y757" s="2"/>
      <c r="Z757" s="2"/>
    </row>
    <row r="758" customFormat="false" ht="13.5" hidden="false" customHeight="true" outlineLevel="0" collapsed="false">
      <c r="A758" s="2"/>
      <c r="B758" s="2"/>
      <c r="C758" s="158"/>
      <c r="D758" s="2"/>
      <c r="E758" s="158"/>
      <c r="F758" s="2"/>
      <c r="G758" s="2"/>
      <c r="H758" s="2"/>
      <c r="I758" s="2"/>
      <c r="J758" s="2"/>
      <c r="K758" s="2"/>
      <c r="L758" s="2"/>
      <c r="M758" s="2"/>
      <c r="N758" s="2"/>
      <c r="O758" s="2"/>
      <c r="P758" s="2"/>
      <c r="Q758" s="2"/>
      <c r="R758" s="2"/>
      <c r="S758" s="2"/>
      <c r="T758" s="2"/>
      <c r="U758" s="2"/>
      <c r="V758" s="2"/>
      <c r="W758" s="2"/>
      <c r="X758" s="2"/>
      <c r="Y758" s="2"/>
      <c r="Z758" s="2"/>
    </row>
    <row r="759" customFormat="false" ht="13.5" hidden="false" customHeight="true" outlineLevel="0" collapsed="false">
      <c r="A759" s="2"/>
      <c r="B759" s="2"/>
      <c r="C759" s="158"/>
      <c r="D759" s="2"/>
      <c r="E759" s="158"/>
      <c r="F759" s="2"/>
      <c r="G759" s="2"/>
      <c r="H759" s="2"/>
      <c r="I759" s="2"/>
      <c r="J759" s="2"/>
      <c r="K759" s="2"/>
      <c r="L759" s="2"/>
      <c r="M759" s="2"/>
      <c r="N759" s="2"/>
      <c r="O759" s="2"/>
      <c r="P759" s="2"/>
      <c r="Q759" s="2"/>
      <c r="R759" s="2"/>
      <c r="S759" s="2"/>
      <c r="T759" s="2"/>
      <c r="U759" s="2"/>
      <c r="V759" s="2"/>
      <c r="W759" s="2"/>
      <c r="X759" s="2"/>
      <c r="Y759" s="2"/>
      <c r="Z759" s="2"/>
    </row>
    <row r="760" customFormat="false" ht="13.5" hidden="false" customHeight="true" outlineLevel="0" collapsed="false">
      <c r="A760" s="2"/>
      <c r="B760" s="2"/>
      <c r="C760" s="158"/>
      <c r="D760" s="2"/>
      <c r="E760" s="158"/>
      <c r="F760" s="2"/>
      <c r="G760" s="2"/>
      <c r="H760" s="2"/>
      <c r="I760" s="2"/>
      <c r="J760" s="2"/>
      <c r="K760" s="2"/>
      <c r="L760" s="2"/>
      <c r="M760" s="2"/>
      <c r="N760" s="2"/>
      <c r="O760" s="2"/>
      <c r="P760" s="2"/>
      <c r="Q760" s="2"/>
      <c r="R760" s="2"/>
      <c r="S760" s="2"/>
      <c r="T760" s="2"/>
      <c r="U760" s="2"/>
      <c r="V760" s="2"/>
      <c r="W760" s="2"/>
      <c r="X760" s="2"/>
      <c r="Y760" s="2"/>
      <c r="Z760" s="2"/>
    </row>
    <row r="761" customFormat="false" ht="13.5" hidden="false" customHeight="true" outlineLevel="0" collapsed="false">
      <c r="A761" s="2"/>
      <c r="B761" s="2"/>
      <c r="C761" s="158"/>
      <c r="D761" s="2"/>
      <c r="E761" s="158"/>
      <c r="F761" s="2"/>
      <c r="G761" s="2"/>
      <c r="H761" s="2"/>
      <c r="I761" s="2"/>
      <c r="J761" s="2"/>
      <c r="K761" s="2"/>
      <c r="L761" s="2"/>
      <c r="M761" s="2"/>
      <c r="N761" s="2"/>
      <c r="O761" s="2"/>
      <c r="P761" s="2"/>
      <c r="Q761" s="2"/>
      <c r="R761" s="2"/>
      <c r="S761" s="2"/>
      <c r="T761" s="2"/>
      <c r="U761" s="2"/>
      <c r="V761" s="2"/>
      <c r="W761" s="2"/>
      <c r="X761" s="2"/>
      <c r="Y761" s="2"/>
      <c r="Z761" s="2"/>
    </row>
    <row r="762" customFormat="false" ht="13.5" hidden="false" customHeight="true" outlineLevel="0" collapsed="false">
      <c r="A762" s="2"/>
      <c r="B762" s="2"/>
      <c r="C762" s="158"/>
      <c r="D762" s="2"/>
      <c r="E762" s="158"/>
      <c r="F762" s="2"/>
      <c r="G762" s="2"/>
      <c r="H762" s="2"/>
      <c r="I762" s="2"/>
      <c r="J762" s="2"/>
      <c r="K762" s="2"/>
      <c r="L762" s="2"/>
      <c r="M762" s="2"/>
      <c r="N762" s="2"/>
      <c r="O762" s="2"/>
      <c r="P762" s="2"/>
      <c r="Q762" s="2"/>
      <c r="R762" s="2"/>
      <c r="S762" s="2"/>
      <c r="T762" s="2"/>
      <c r="U762" s="2"/>
      <c r="V762" s="2"/>
      <c r="W762" s="2"/>
      <c r="X762" s="2"/>
      <c r="Y762" s="2"/>
      <c r="Z762" s="2"/>
    </row>
    <row r="763" customFormat="false" ht="13.5" hidden="false" customHeight="true" outlineLevel="0" collapsed="false">
      <c r="A763" s="2"/>
      <c r="B763" s="2"/>
      <c r="C763" s="158"/>
      <c r="D763" s="2"/>
      <c r="E763" s="158"/>
      <c r="F763" s="2"/>
      <c r="G763" s="2"/>
      <c r="H763" s="2"/>
      <c r="I763" s="2"/>
      <c r="J763" s="2"/>
      <c r="K763" s="2"/>
      <c r="L763" s="2"/>
      <c r="M763" s="2"/>
      <c r="N763" s="2"/>
      <c r="O763" s="2"/>
      <c r="P763" s="2"/>
      <c r="Q763" s="2"/>
      <c r="R763" s="2"/>
      <c r="S763" s="2"/>
      <c r="T763" s="2"/>
      <c r="U763" s="2"/>
      <c r="V763" s="2"/>
      <c r="W763" s="2"/>
      <c r="X763" s="2"/>
      <c r="Y763" s="2"/>
      <c r="Z763" s="2"/>
    </row>
    <row r="764" customFormat="false" ht="13.5" hidden="false" customHeight="true" outlineLevel="0" collapsed="false">
      <c r="A764" s="2"/>
      <c r="B764" s="2"/>
      <c r="C764" s="158"/>
      <c r="D764" s="2"/>
      <c r="E764" s="158"/>
      <c r="F764" s="2"/>
      <c r="G764" s="2"/>
      <c r="H764" s="2"/>
      <c r="I764" s="2"/>
      <c r="J764" s="2"/>
      <c r="K764" s="2"/>
      <c r="L764" s="2"/>
      <c r="M764" s="2"/>
      <c r="N764" s="2"/>
      <c r="O764" s="2"/>
      <c r="P764" s="2"/>
      <c r="Q764" s="2"/>
      <c r="R764" s="2"/>
      <c r="S764" s="2"/>
      <c r="T764" s="2"/>
      <c r="U764" s="2"/>
      <c r="V764" s="2"/>
      <c r="W764" s="2"/>
      <c r="X764" s="2"/>
      <c r="Y764" s="2"/>
      <c r="Z764" s="2"/>
    </row>
    <row r="765" customFormat="false" ht="13.5" hidden="false" customHeight="true" outlineLevel="0" collapsed="false">
      <c r="A765" s="2"/>
      <c r="B765" s="2"/>
      <c r="C765" s="158"/>
      <c r="D765" s="2"/>
      <c r="E765" s="158"/>
      <c r="F765" s="2"/>
      <c r="G765" s="2"/>
      <c r="H765" s="2"/>
      <c r="I765" s="2"/>
      <c r="J765" s="2"/>
      <c r="K765" s="2"/>
      <c r="L765" s="2"/>
      <c r="M765" s="2"/>
      <c r="N765" s="2"/>
      <c r="O765" s="2"/>
      <c r="P765" s="2"/>
      <c r="Q765" s="2"/>
      <c r="R765" s="2"/>
      <c r="S765" s="2"/>
      <c r="T765" s="2"/>
      <c r="U765" s="2"/>
      <c r="V765" s="2"/>
      <c r="W765" s="2"/>
      <c r="X765" s="2"/>
      <c r="Y765" s="2"/>
      <c r="Z765" s="2"/>
    </row>
    <row r="766" customFormat="false" ht="13.5" hidden="false" customHeight="true" outlineLevel="0" collapsed="false">
      <c r="A766" s="2"/>
      <c r="B766" s="2"/>
      <c r="C766" s="158"/>
      <c r="D766" s="2"/>
      <c r="E766" s="158"/>
      <c r="F766" s="2"/>
      <c r="G766" s="2"/>
      <c r="H766" s="2"/>
      <c r="I766" s="2"/>
      <c r="J766" s="2"/>
      <c r="K766" s="2"/>
      <c r="L766" s="2"/>
      <c r="M766" s="2"/>
      <c r="N766" s="2"/>
      <c r="O766" s="2"/>
      <c r="P766" s="2"/>
      <c r="Q766" s="2"/>
      <c r="R766" s="2"/>
      <c r="S766" s="2"/>
      <c r="T766" s="2"/>
      <c r="U766" s="2"/>
      <c r="V766" s="2"/>
      <c r="W766" s="2"/>
      <c r="X766" s="2"/>
      <c r="Y766" s="2"/>
      <c r="Z766" s="2"/>
    </row>
    <row r="767" customFormat="false" ht="13.5" hidden="false" customHeight="true" outlineLevel="0" collapsed="false">
      <c r="A767" s="2"/>
      <c r="B767" s="2"/>
      <c r="C767" s="158"/>
      <c r="D767" s="2"/>
      <c r="E767" s="158"/>
      <c r="F767" s="2"/>
      <c r="G767" s="2"/>
      <c r="H767" s="2"/>
      <c r="I767" s="2"/>
      <c r="J767" s="2"/>
      <c r="K767" s="2"/>
      <c r="L767" s="2"/>
      <c r="M767" s="2"/>
      <c r="N767" s="2"/>
      <c r="O767" s="2"/>
      <c r="P767" s="2"/>
      <c r="Q767" s="2"/>
      <c r="R767" s="2"/>
      <c r="S767" s="2"/>
      <c r="T767" s="2"/>
      <c r="U767" s="2"/>
      <c r="V767" s="2"/>
      <c r="W767" s="2"/>
      <c r="X767" s="2"/>
      <c r="Y767" s="2"/>
      <c r="Z767" s="2"/>
    </row>
    <row r="768" customFormat="false" ht="13.5" hidden="false" customHeight="true" outlineLevel="0" collapsed="false">
      <c r="A768" s="2"/>
      <c r="B768" s="2"/>
      <c r="C768" s="158"/>
      <c r="D768" s="2"/>
      <c r="E768" s="158"/>
      <c r="F768" s="2"/>
      <c r="G768" s="2"/>
      <c r="H768" s="2"/>
      <c r="I768" s="2"/>
      <c r="J768" s="2"/>
      <c r="K768" s="2"/>
      <c r="L768" s="2"/>
      <c r="M768" s="2"/>
      <c r="N768" s="2"/>
      <c r="O768" s="2"/>
      <c r="P768" s="2"/>
      <c r="Q768" s="2"/>
      <c r="R768" s="2"/>
      <c r="S768" s="2"/>
      <c r="T768" s="2"/>
      <c r="U768" s="2"/>
      <c r="V768" s="2"/>
      <c r="W768" s="2"/>
      <c r="X768" s="2"/>
      <c r="Y768" s="2"/>
      <c r="Z768" s="2"/>
    </row>
    <row r="769" customFormat="false" ht="13.5" hidden="false" customHeight="true" outlineLevel="0" collapsed="false">
      <c r="A769" s="2"/>
      <c r="B769" s="2"/>
      <c r="C769" s="158"/>
      <c r="D769" s="2"/>
      <c r="E769" s="158"/>
      <c r="F769" s="2"/>
      <c r="G769" s="2"/>
      <c r="H769" s="2"/>
      <c r="I769" s="2"/>
      <c r="J769" s="2"/>
      <c r="K769" s="2"/>
      <c r="L769" s="2"/>
      <c r="M769" s="2"/>
      <c r="N769" s="2"/>
      <c r="O769" s="2"/>
      <c r="P769" s="2"/>
      <c r="Q769" s="2"/>
      <c r="R769" s="2"/>
      <c r="S769" s="2"/>
      <c r="T769" s="2"/>
      <c r="U769" s="2"/>
      <c r="V769" s="2"/>
      <c r="W769" s="2"/>
      <c r="X769" s="2"/>
      <c r="Y769" s="2"/>
      <c r="Z769" s="2"/>
    </row>
    <row r="770" customFormat="false" ht="13.5" hidden="false" customHeight="true" outlineLevel="0" collapsed="false">
      <c r="A770" s="2"/>
      <c r="B770" s="2"/>
      <c r="C770" s="158"/>
      <c r="D770" s="2"/>
      <c r="E770" s="158"/>
      <c r="F770" s="2"/>
      <c r="G770" s="2"/>
      <c r="H770" s="2"/>
      <c r="I770" s="2"/>
      <c r="J770" s="2"/>
      <c r="K770" s="2"/>
      <c r="L770" s="2"/>
      <c r="M770" s="2"/>
      <c r="N770" s="2"/>
      <c r="O770" s="2"/>
      <c r="P770" s="2"/>
      <c r="Q770" s="2"/>
      <c r="R770" s="2"/>
      <c r="S770" s="2"/>
      <c r="T770" s="2"/>
      <c r="U770" s="2"/>
      <c r="V770" s="2"/>
      <c r="W770" s="2"/>
      <c r="X770" s="2"/>
      <c r="Y770" s="2"/>
      <c r="Z770" s="2"/>
    </row>
    <row r="771" customFormat="false" ht="13.5" hidden="false" customHeight="true" outlineLevel="0" collapsed="false">
      <c r="A771" s="2"/>
      <c r="B771" s="2"/>
      <c r="C771" s="158"/>
      <c r="D771" s="2"/>
      <c r="E771" s="158"/>
      <c r="F771" s="2"/>
      <c r="G771" s="2"/>
      <c r="H771" s="2"/>
      <c r="I771" s="2"/>
      <c r="J771" s="2"/>
      <c r="K771" s="2"/>
      <c r="L771" s="2"/>
      <c r="M771" s="2"/>
      <c r="N771" s="2"/>
      <c r="O771" s="2"/>
      <c r="P771" s="2"/>
      <c r="Q771" s="2"/>
      <c r="R771" s="2"/>
      <c r="S771" s="2"/>
      <c r="T771" s="2"/>
      <c r="U771" s="2"/>
      <c r="V771" s="2"/>
      <c r="W771" s="2"/>
      <c r="X771" s="2"/>
      <c r="Y771" s="2"/>
      <c r="Z771" s="2"/>
    </row>
    <row r="772" customFormat="false" ht="13.5" hidden="false" customHeight="true" outlineLevel="0" collapsed="false">
      <c r="A772" s="2"/>
      <c r="B772" s="2"/>
      <c r="C772" s="158"/>
      <c r="D772" s="2"/>
      <c r="E772" s="158"/>
      <c r="F772" s="2"/>
      <c r="G772" s="2"/>
      <c r="H772" s="2"/>
      <c r="I772" s="2"/>
      <c r="J772" s="2"/>
      <c r="K772" s="2"/>
      <c r="L772" s="2"/>
      <c r="M772" s="2"/>
      <c r="N772" s="2"/>
      <c r="O772" s="2"/>
      <c r="P772" s="2"/>
      <c r="Q772" s="2"/>
      <c r="R772" s="2"/>
      <c r="S772" s="2"/>
      <c r="T772" s="2"/>
      <c r="U772" s="2"/>
      <c r="V772" s="2"/>
      <c r="W772" s="2"/>
      <c r="X772" s="2"/>
      <c r="Y772" s="2"/>
      <c r="Z772" s="2"/>
    </row>
    <row r="773" customFormat="false" ht="13.5" hidden="false" customHeight="true" outlineLevel="0" collapsed="false">
      <c r="A773" s="2"/>
      <c r="B773" s="2"/>
      <c r="C773" s="158"/>
      <c r="D773" s="2"/>
      <c r="E773" s="158"/>
      <c r="F773" s="2"/>
      <c r="G773" s="2"/>
      <c r="H773" s="2"/>
      <c r="I773" s="2"/>
      <c r="J773" s="2"/>
      <c r="K773" s="2"/>
      <c r="L773" s="2"/>
      <c r="M773" s="2"/>
      <c r="N773" s="2"/>
      <c r="O773" s="2"/>
      <c r="P773" s="2"/>
      <c r="Q773" s="2"/>
      <c r="R773" s="2"/>
      <c r="S773" s="2"/>
      <c r="T773" s="2"/>
      <c r="U773" s="2"/>
      <c r="V773" s="2"/>
      <c r="W773" s="2"/>
      <c r="X773" s="2"/>
      <c r="Y773" s="2"/>
      <c r="Z773" s="2"/>
    </row>
    <row r="774" customFormat="false" ht="13.5" hidden="false" customHeight="true" outlineLevel="0" collapsed="false">
      <c r="A774" s="2"/>
      <c r="B774" s="2"/>
      <c r="C774" s="158"/>
      <c r="D774" s="2"/>
      <c r="E774" s="158"/>
      <c r="F774" s="2"/>
      <c r="G774" s="2"/>
      <c r="H774" s="2"/>
      <c r="I774" s="2"/>
      <c r="J774" s="2"/>
      <c r="K774" s="2"/>
      <c r="L774" s="2"/>
      <c r="M774" s="2"/>
      <c r="N774" s="2"/>
      <c r="O774" s="2"/>
      <c r="P774" s="2"/>
      <c r="Q774" s="2"/>
      <c r="R774" s="2"/>
      <c r="S774" s="2"/>
      <c r="T774" s="2"/>
      <c r="U774" s="2"/>
      <c r="V774" s="2"/>
      <c r="W774" s="2"/>
      <c r="X774" s="2"/>
      <c r="Y774" s="2"/>
      <c r="Z774" s="2"/>
    </row>
    <row r="775" customFormat="false" ht="13.5" hidden="false" customHeight="true" outlineLevel="0" collapsed="false">
      <c r="A775" s="2"/>
      <c r="B775" s="2"/>
      <c r="C775" s="158"/>
      <c r="D775" s="2"/>
      <c r="E775" s="158"/>
      <c r="F775" s="2"/>
      <c r="G775" s="2"/>
      <c r="H775" s="2"/>
      <c r="I775" s="2"/>
      <c r="J775" s="2"/>
      <c r="K775" s="2"/>
      <c r="L775" s="2"/>
      <c r="M775" s="2"/>
      <c r="N775" s="2"/>
      <c r="O775" s="2"/>
      <c r="P775" s="2"/>
      <c r="Q775" s="2"/>
      <c r="R775" s="2"/>
      <c r="S775" s="2"/>
      <c r="T775" s="2"/>
      <c r="U775" s="2"/>
      <c r="V775" s="2"/>
      <c r="W775" s="2"/>
      <c r="X775" s="2"/>
      <c r="Y775" s="2"/>
      <c r="Z775" s="2"/>
    </row>
    <row r="776" customFormat="false" ht="13.5" hidden="false" customHeight="true" outlineLevel="0" collapsed="false">
      <c r="A776" s="2"/>
      <c r="B776" s="2"/>
      <c r="C776" s="158"/>
      <c r="D776" s="2"/>
      <c r="E776" s="158"/>
      <c r="F776" s="2"/>
      <c r="G776" s="2"/>
      <c r="H776" s="2"/>
      <c r="I776" s="2"/>
      <c r="J776" s="2"/>
      <c r="K776" s="2"/>
      <c r="L776" s="2"/>
      <c r="M776" s="2"/>
      <c r="N776" s="2"/>
      <c r="O776" s="2"/>
      <c r="P776" s="2"/>
      <c r="Q776" s="2"/>
      <c r="R776" s="2"/>
      <c r="S776" s="2"/>
      <c r="T776" s="2"/>
      <c r="U776" s="2"/>
      <c r="V776" s="2"/>
      <c r="W776" s="2"/>
      <c r="X776" s="2"/>
      <c r="Y776" s="2"/>
      <c r="Z776" s="2"/>
    </row>
    <row r="777" customFormat="false" ht="13.5" hidden="false" customHeight="true" outlineLevel="0" collapsed="false">
      <c r="A777" s="2"/>
      <c r="B777" s="2"/>
      <c r="C777" s="158"/>
      <c r="D777" s="2"/>
      <c r="E777" s="158"/>
      <c r="F777" s="2"/>
      <c r="G777" s="2"/>
      <c r="H777" s="2"/>
      <c r="I777" s="2"/>
      <c r="J777" s="2"/>
      <c r="K777" s="2"/>
      <c r="L777" s="2"/>
      <c r="M777" s="2"/>
      <c r="N777" s="2"/>
      <c r="O777" s="2"/>
      <c r="P777" s="2"/>
      <c r="Q777" s="2"/>
      <c r="R777" s="2"/>
      <c r="S777" s="2"/>
      <c r="T777" s="2"/>
      <c r="U777" s="2"/>
      <c r="V777" s="2"/>
      <c r="W777" s="2"/>
      <c r="X777" s="2"/>
      <c r="Y777" s="2"/>
      <c r="Z777" s="2"/>
    </row>
    <row r="778" customFormat="false" ht="13.5" hidden="false" customHeight="true" outlineLevel="0" collapsed="false">
      <c r="A778" s="2"/>
      <c r="B778" s="2"/>
      <c r="C778" s="158"/>
      <c r="D778" s="2"/>
      <c r="E778" s="158"/>
      <c r="F778" s="2"/>
      <c r="G778" s="2"/>
      <c r="H778" s="2"/>
      <c r="I778" s="2"/>
      <c r="J778" s="2"/>
      <c r="K778" s="2"/>
      <c r="L778" s="2"/>
      <c r="M778" s="2"/>
      <c r="N778" s="2"/>
      <c r="O778" s="2"/>
      <c r="P778" s="2"/>
      <c r="Q778" s="2"/>
      <c r="R778" s="2"/>
      <c r="S778" s="2"/>
      <c r="T778" s="2"/>
      <c r="U778" s="2"/>
      <c r="V778" s="2"/>
      <c r="W778" s="2"/>
      <c r="X778" s="2"/>
      <c r="Y778" s="2"/>
      <c r="Z778" s="2"/>
    </row>
    <row r="779" customFormat="false" ht="13.5" hidden="false" customHeight="true" outlineLevel="0" collapsed="false">
      <c r="A779" s="2"/>
      <c r="B779" s="2"/>
      <c r="C779" s="158"/>
      <c r="D779" s="2"/>
      <c r="E779" s="158"/>
      <c r="F779" s="2"/>
      <c r="G779" s="2"/>
      <c r="H779" s="2"/>
      <c r="I779" s="2"/>
      <c r="J779" s="2"/>
      <c r="K779" s="2"/>
      <c r="L779" s="2"/>
      <c r="M779" s="2"/>
      <c r="N779" s="2"/>
      <c r="O779" s="2"/>
      <c r="P779" s="2"/>
      <c r="Q779" s="2"/>
      <c r="R779" s="2"/>
      <c r="S779" s="2"/>
      <c r="T779" s="2"/>
      <c r="U779" s="2"/>
      <c r="V779" s="2"/>
      <c r="W779" s="2"/>
      <c r="X779" s="2"/>
      <c r="Y779" s="2"/>
      <c r="Z779" s="2"/>
    </row>
    <row r="780" customFormat="false" ht="13.5" hidden="false" customHeight="true" outlineLevel="0" collapsed="false">
      <c r="A780" s="2"/>
      <c r="B780" s="2"/>
      <c r="C780" s="158"/>
      <c r="D780" s="2"/>
      <c r="E780" s="158"/>
      <c r="F780" s="2"/>
      <c r="G780" s="2"/>
      <c r="H780" s="2"/>
      <c r="I780" s="2"/>
      <c r="J780" s="2"/>
      <c r="K780" s="2"/>
      <c r="L780" s="2"/>
      <c r="M780" s="2"/>
      <c r="N780" s="2"/>
      <c r="O780" s="2"/>
      <c r="P780" s="2"/>
      <c r="Q780" s="2"/>
      <c r="R780" s="2"/>
      <c r="S780" s="2"/>
      <c r="T780" s="2"/>
      <c r="U780" s="2"/>
      <c r="V780" s="2"/>
      <c r="W780" s="2"/>
      <c r="X780" s="2"/>
      <c r="Y780" s="2"/>
      <c r="Z780" s="2"/>
    </row>
    <row r="781" customFormat="false" ht="13.5" hidden="false" customHeight="true" outlineLevel="0" collapsed="false">
      <c r="A781" s="2"/>
      <c r="B781" s="2"/>
      <c r="C781" s="158"/>
      <c r="D781" s="2"/>
      <c r="E781" s="158"/>
      <c r="F781" s="2"/>
      <c r="G781" s="2"/>
      <c r="H781" s="2"/>
      <c r="I781" s="2"/>
      <c r="J781" s="2"/>
      <c r="K781" s="2"/>
      <c r="L781" s="2"/>
      <c r="M781" s="2"/>
      <c r="N781" s="2"/>
      <c r="O781" s="2"/>
      <c r="P781" s="2"/>
      <c r="Q781" s="2"/>
      <c r="R781" s="2"/>
      <c r="S781" s="2"/>
      <c r="T781" s="2"/>
      <c r="U781" s="2"/>
      <c r="V781" s="2"/>
      <c r="W781" s="2"/>
      <c r="X781" s="2"/>
      <c r="Y781" s="2"/>
      <c r="Z781" s="2"/>
    </row>
    <row r="782" customFormat="false" ht="13.5" hidden="false" customHeight="true" outlineLevel="0" collapsed="false">
      <c r="A782" s="2"/>
      <c r="B782" s="2"/>
      <c r="C782" s="158"/>
      <c r="D782" s="2"/>
      <c r="E782" s="158"/>
      <c r="F782" s="2"/>
      <c r="G782" s="2"/>
      <c r="H782" s="2"/>
      <c r="I782" s="2"/>
      <c r="J782" s="2"/>
      <c r="K782" s="2"/>
      <c r="L782" s="2"/>
      <c r="M782" s="2"/>
      <c r="N782" s="2"/>
      <c r="O782" s="2"/>
      <c r="P782" s="2"/>
      <c r="Q782" s="2"/>
      <c r="R782" s="2"/>
      <c r="S782" s="2"/>
      <c r="T782" s="2"/>
      <c r="U782" s="2"/>
      <c r="V782" s="2"/>
      <c r="W782" s="2"/>
      <c r="X782" s="2"/>
      <c r="Y782" s="2"/>
      <c r="Z782" s="2"/>
    </row>
    <row r="783" customFormat="false" ht="13.5" hidden="false" customHeight="true" outlineLevel="0" collapsed="false">
      <c r="A783" s="2"/>
      <c r="B783" s="2"/>
      <c r="C783" s="158"/>
      <c r="D783" s="2"/>
      <c r="E783" s="158"/>
      <c r="F783" s="2"/>
      <c r="G783" s="2"/>
      <c r="H783" s="2"/>
      <c r="I783" s="2"/>
      <c r="J783" s="2"/>
      <c r="K783" s="2"/>
      <c r="L783" s="2"/>
      <c r="M783" s="2"/>
      <c r="N783" s="2"/>
      <c r="O783" s="2"/>
      <c r="P783" s="2"/>
      <c r="Q783" s="2"/>
      <c r="R783" s="2"/>
      <c r="S783" s="2"/>
      <c r="T783" s="2"/>
      <c r="U783" s="2"/>
      <c r="V783" s="2"/>
      <c r="W783" s="2"/>
      <c r="X783" s="2"/>
      <c r="Y783" s="2"/>
      <c r="Z783" s="2"/>
    </row>
    <row r="784" customFormat="false" ht="13.5" hidden="false" customHeight="true" outlineLevel="0" collapsed="false">
      <c r="A784" s="2"/>
      <c r="B784" s="2"/>
      <c r="C784" s="158"/>
      <c r="D784" s="2"/>
      <c r="E784" s="158"/>
      <c r="F784" s="2"/>
      <c r="G784" s="2"/>
      <c r="H784" s="2"/>
      <c r="I784" s="2"/>
      <c r="J784" s="2"/>
      <c r="K784" s="2"/>
      <c r="L784" s="2"/>
      <c r="M784" s="2"/>
      <c r="N784" s="2"/>
      <c r="O784" s="2"/>
      <c r="P784" s="2"/>
      <c r="Q784" s="2"/>
      <c r="R784" s="2"/>
      <c r="S784" s="2"/>
      <c r="T784" s="2"/>
      <c r="U784" s="2"/>
      <c r="V784" s="2"/>
      <c r="W784" s="2"/>
      <c r="X784" s="2"/>
      <c r="Y784" s="2"/>
      <c r="Z784" s="2"/>
    </row>
    <row r="785" customFormat="false" ht="13.5" hidden="false" customHeight="true" outlineLevel="0" collapsed="false">
      <c r="A785" s="2"/>
      <c r="B785" s="2"/>
      <c r="C785" s="158"/>
      <c r="D785" s="2"/>
      <c r="E785" s="158"/>
      <c r="F785" s="2"/>
      <c r="G785" s="2"/>
      <c r="H785" s="2"/>
      <c r="I785" s="2"/>
      <c r="J785" s="2"/>
      <c r="K785" s="2"/>
      <c r="L785" s="2"/>
      <c r="M785" s="2"/>
      <c r="N785" s="2"/>
      <c r="O785" s="2"/>
      <c r="P785" s="2"/>
      <c r="Q785" s="2"/>
      <c r="R785" s="2"/>
      <c r="S785" s="2"/>
      <c r="T785" s="2"/>
      <c r="U785" s="2"/>
      <c r="V785" s="2"/>
      <c r="W785" s="2"/>
      <c r="X785" s="2"/>
      <c r="Y785" s="2"/>
      <c r="Z785" s="2"/>
    </row>
    <row r="786" customFormat="false" ht="13.5" hidden="false" customHeight="true" outlineLevel="0" collapsed="false">
      <c r="A786" s="2"/>
      <c r="B786" s="2"/>
      <c r="C786" s="158"/>
      <c r="D786" s="2"/>
      <c r="E786" s="158"/>
      <c r="F786" s="2"/>
      <c r="G786" s="2"/>
      <c r="H786" s="2"/>
      <c r="I786" s="2"/>
      <c r="J786" s="2"/>
      <c r="K786" s="2"/>
      <c r="L786" s="2"/>
      <c r="M786" s="2"/>
      <c r="N786" s="2"/>
      <c r="O786" s="2"/>
      <c r="P786" s="2"/>
      <c r="Q786" s="2"/>
      <c r="R786" s="2"/>
      <c r="S786" s="2"/>
      <c r="T786" s="2"/>
      <c r="U786" s="2"/>
      <c r="V786" s="2"/>
      <c r="W786" s="2"/>
      <c r="X786" s="2"/>
      <c r="Y786" s="2"/>
      <c r="Z786" s="2"/>
    </row>
    <row r="787" customFormat="false" ht="13.5" hidden="false" customHeight="true" outlineLevel="0" collapsed="false">
      <c r="A787" s="2"/>
      <c r="B787" s="2"/>
      <c r="C787" s="158"/>
      <c r="D787" s="2"/>
      <c r="E787" s="158"/>
      <c r="F787" s="2"/>
      <c r="G787" s="2"/>
      <c r="H787" s="2"/>
      <c r="I787" s="2"/>
      <c r="J787" s="2"/>
      <c r="K787" s="2"/>
      <c r="L787" s="2"/>
      <c r="M787" s="2"/>
      <c r="N787" s="2"/>
      <c r="O787" s="2"/>
      <c r="P787" s="2"/>
      <c r="Q787" s="2"/>
      <c r="R787" s="2"/>
      <c r="S787" s="2"/>
      <c r="T787" s="2"/>
      <c r="U787" s="2"/>
      <c r="V787" s="2"/>
      <c r="W787" s="2"/>
      <c r="X787" s="2"/>
      <c r="Y787" s="2"/>
      <c r="Z787" s="2"/>
    </row>
    <row r="788" customFormat="false" ht="13.5" hidden="false" customHeight="true" outlineLevel="0" collapsed="false">
      <c r="A788" s="2"/>
      <c r="B788" s="2"/>
      <c r="C788" s="158"/>
      <c r="D788" s="2"/>
      <c r="E788" s="158"/>
      <c r="F788" s="2"/>
      <c r="G788" s="2"/>
      <c r="H788" s="2"/>
      <c r="I788" s="2"/>
      <c r="J788" s="2"/>
      <c r="K788" s="2"/>
      <c r="L788" s="2"/>
      <c r="M788" s="2"/>
      <c r="N788" s="2"/>
      <c r="O788" s="2"/>
      <c r="P788" s="2"/>
      <c r="Q788" s="2"/>
      <c r="R788" s="2"/>
      <c r="S788" s="2"/>
      <c r="T788" s="2"/>
      <c r="U788" s="2"/>
      <c r="V788" s="2"/>
      <c r="W788" s="2"/>
      <c r="X788" s="2"/>
      <c r="Y788" s="2"/>
      <c r="Z788" s="2"/>
    </row>
    <row r="789" customFormat="false" ht="13.5" hidden="false" customHeight="true" outlineLevel="0" collapsed="false">
      <c r="A789" s="2"/>
      <c r="B789" s="2"/>
      <c r="C789" s="158"/>
      <c r="D789" s="2"/>
      <c r="E789" s="158"/>
      <c r="F789" s="2"/>
      <c r="G789" s="2"/>
      <c r="H789" s="2"/>
      <c r="I789" s="2"/>
      <c r="J789" s="2"/>
      <c r="K789" s="2"/>
      <c r="L789" s="2"/>
      <c r="M789" s="2"/>
      <c r="N789" s="2"/>
      <c r="O789" s="2"/>
      <c r="P789" s="2"/>
      <c r="Q789" s="2"/>
      <c r="R789" s="2"/>
      <c r="S789" s="2"/>
      <c r="T789" s="2"/>
      <c r="U789" s="2"/>
      <c r="V789" s="2"/>
      <c r="W789" s="2"/>
      <c r="X789" s="2"/>
      <c r="Y789" s="2"/>
      <c r="Z789" s="2"/>
    </row>
    <row r="790" customFormat="false" ht="13.5" hidden="false" customHeight="true" outlineLevel="0" collapsed="false">
      <c r="A790" s="2"/>
      <c r="B790" s="2"/>
      <c r="C790" s="158"/>
      <c r="D790" s="2"/>
      <c r="E790" s="158"/>
      <c r="F790" s="2"/>
      <c r="G790" s="2"/>
      <c r="H790" s="2"/>
      <c r="I790" s="2"/>
      <c r="J790" s="2"/>
      <c r="K790" s="2"/>
      <c r="L790" s="2"/>
      <c r="M790" s="2"/>
      <c r="N790" s="2"/>
      <c r="O790" s="2"/>
      <c r="P790" s="2"/>
      <c r="Q790" s="2"/>
      <c r="R790" s="2"/>
      <c r="S790" s="2"/>
      <c r="T790" s="2"/>
      <c r="U790" s="2"/>
      <c r="V790" s="2"/>
      <c r="W790" s="2"/>
      <c r="X790" s="2"/>
      <c r="Y790" s="2"/>
      <c r="Z790" s="2"/>
    </row>
    <row r="791" customFormat="false" ht="13.5" hidden="false" customHeight="true" outlineLevel="0" collapsed="false">
      <c r="A791" s="2"/>
      <c r="B791" s="2"/>
      <c r="C791" s="158"/>
      <c r="D791" s="2"/>
      <c r="E791" s="158"/>
      <c r="F791" s="2"/>
      <c r="G791" s="2"/>
      <c r="H791" s="2"/>
      <c r="I791" s="2"/>
      <c r="J791" s="2"/>
      <c r="K791" s="2"/>
      <c r="L791" s="2"/>
      <c r="M791" s="2"/>
      <c r="N791" s="2"/>
      <c r="O791" s="2"/>
      <c r="P791" s="2"/>
      <c r="Q791" s="2"/>
      <c r="R791" s="2"/>
      <c r="S791" s="2"/>
      <c r="T791" s="2"/>
      <c r="U791" s="2"/>
      <c r="V791" s="2"/>
      <c r="W791" s="2"/>
      <c r="X791" s="2"/>
      <c r="Y791" s="2"/>
      <c r="Z791" s="2"/>
    </row>
    <row r="792" customFormat="false" ht="13.5" hidden="false" customHeight="true" outlineLevel="0" collapsed="false">
      <c r="A792" s="2"/>
      <c r="B792" s="2"/>
      <c r="C792" s="158"/>
      <c r="D792" s="2"/>
      <c r="E792" s="158"/>
      <c r="F792" s="2"/>
      <c r="G792" s="2"/>
      <c r="H792" s="2"/>
      <c r="I792" s="2"/>
      <c r="J792" s="2"/>
      <c r="K792" s="2"/>
      <c r="L792" s="2"/>
      <c r="M792" s="2"/>
      <c r="N792" s="2"/>
      <c r="O792" s="2"/>
      <c r="P792" s="2"/>
      <c r="Q792" s="2"/>
      <c r="R792" s="2"/>
      <c r="S792" s="2"/>
      <c r="T792" s="2"/>
      <c r="U792" s="2"/>
      <c r="V792" s="2"/>
      <c r="W792" s="2"/>
      <c r="X792" s="2"/>
      <c r="Y792" s="2"/>
      <c r="Z792" s="2"/>
    </row>
    <row r="793" customFormat="false" ht="13.5" hidden="false" customHeight="true" outlineLevel="0" collapsed="false">
      <c r="A793" s="2"/>
      <c r="B793" s="2"/>
      <c r="C793" s="158"/>
      <c r="D793" s="2"/>
      <c r="E793" s="158"/>
      <c r="F793" s="2"/>
      <c r="G793" s="2"/>
      <c r="H793" s="2"/>
      <c r="I793" s="2"/>
      <c r="J793" s="2"/>
      <c r="K793" s="2"/>
      <c r="L793" s="2"/>
      <c r="M793" s="2"/>
      <c r="N793" s="2"/>
      <c r="O793" s="2"/>
      <c r="P793" s="2"/>
      <c r="Q793" s="2"/>
      <c r="R793" s="2"/>
      <c r="S793" s="2"/>
      <c r="T793" s="2"/>
      <c r="U793" s="2"/>
      <c r="V793" s="2"/>
      <c r="W793" s="2"/>
      <c r="X793" s="2"/>
      <c r="Y793" s="2"/>
      <c r="Z793" s="2"/>
    </row>
    <row r="794" customFormat="false" ht="13.5" hidden="false" customHeight="true" outlineLevel="0" collapsed="false">
      <c r="A794" s="2"/>
      <c r="B794" s="2"/>
      <c r="C794" s="158"/>
      <c r="D794" s="2"/>
      <c r="E794" s="158"/>
      <c r="F794" s="2"/>
      <c r="G794" s="2"/>
      <c r="H794" s="2"/>
      <c r="I794" s="2"/>
      <c r="J794" s="2"/>
      <c r="K794" s="2"/>
      <c r="L794" s="2"/>
      <c r="M794" s="2"/>
      <c r="N794" s="2"/>
      <c r="O794" s="2"/>
      <c r="P794" s="2"/>
      <c r="Q794" s="2"/>
      <c r="R794" s="2"/>
      <c r="S794" s="2"/>
      <c r="T794" s="2"/>
      <c r="U794" s="2"/>
      <c r="V794" s="2"/>
      <c r="W794" s="2"/>
      <c r="X794" s="2"/>
      <c r="Y794" s="2"/>
      <c r="Z794" s="2"/>
    </row>
    <row r="795" customFormat="false" ht="13.5" hidden="false" customHeight="true" outlineLevel="0" collapsed="false">
      <c r="A795" s="2"/>
      <c r="B795" s="2"/>
      <c r="C795" s="158"/>
      <c r="D795" s="2"/>
      <c r="E795" s="158"/>
      <c r="F795" s="2"/>
      <c r="G795" s="2"/>
      <c r="H795" s="2"/>
      <c r="I795" s="2"/>
      <c r="J795" s="2"/>
      <c r="K795" s="2"/>
      <c r="L795" s="2"/>
      <c r="M795" s="2"/>
      <c r="N795" s="2"/>
      <c r="O795" s="2"/>
      <c r="P795" s="2"/>
      <c r="Q795" s="2"/>
      <c r="R795" s="2"/>
      <c r="S795" s="2"/>
      <c r="T795" s="2"/>
      <c r="U795" s="2"/>
      <c r="V795" s="2"/>
      <c r="W795" s="2"/>
      <c r="X795" s="2"/>
      <c r="Y795" s="2"/>
      <c r="Z795" s="2"/>
    </row>
    <row r="796" customFormat="false" ht="13.5" hidden="false" customHeight="true" outlineLevel="0" collapsed="false">
      <c r="A796" s="2"/>
      <c r="B796" s="2"/>
      <c r="C796" s="158"/>
      <c r="D796" s="2"/>
      <c r="E796" s="158"/>
      <c r="F796" s="2"/>
      <c r="G796" s="2"/>
      <c r="H796" s="2"/>
      <c r="I796" s="2"/>
      <c r="J796" s="2"/>
      <c r="K796" s="2"/>
      <c r="L796" s="2"/>
      <c r="M796" s="2"/>
      <c r="N796" s="2"/>
      <c r="O796" s="2"/>
      <c r="P796" s="2"/>
      <c r="Q796" s="2"/>
      <c r="R796" s="2"/>
      <c r="S796" s="2"/>
      <c r="T796" s="2"/>
      <c r="U796" s="2"/>
      <c r="V796" s="2"/>
      <c r="W796" s="2"/>
      <c r="X796" s="2"/>
      <c r="Y796" s="2"/>
      <c r="Z796" s="2"/>
    </row>
    <row r="797" customFormat="false" ht="13.5" hidden="false" customHeight="true" outlineLevel="0" collapsed="false">
      <c r="A797" s="2"/>
      <c r="B797" s="2"/>
      <c r="C797" s="158"/>
      <c r="D797" s="2"/>
      <c r="E797" s="158"/>
      <c r="F797" s="2"/>
      <c r="G797" s="2"/>
      <c r="H797" s="2"/>
      <c r="I797" s="2"/>
      <c r="J797" s="2"/>
      <c r="K797" s="2"/>
      <c r="L797" s="2"/>
      <c r="M797" s="2"/>
      <c r="N797" s="2"/>
      <c r="O797" s="2"/>
      <c r="P797" s="2"/>
      <c r="Q797" s="2"/>
      <c r="R797" s="2"/>
      <c r="S797" s="2"/>
      <c r="T797" s="2"/>
      <c r="U797" s="2"/>
      <c r="V797" s="2"/>
      <c r="W797" s="2"/>
      <c r="X797" s="2"/>
      <c r="Y797" s="2"/>
      <c r="Z797" s="2"/>
    </row>
    <row r="798" customFormat="false" ht="13.5" hidden="false" customHeight="true" outlineLevel="0" collapsed="false">
      <c r="A798" s="2"/>
      <c r="B798" s="2"/>
      <c r="C798" s="158"/>
      <c r="D798" s="2"/>
      <c r="E798" s="158"/>
      <c r="F798" s="2"/>
      <c r="G798" s="2"/>
      <c r="H798" s="2"/>
      <c r="I798" s="2"/>
      <c r="J798" s="2"/>
      <c r="K798" s="2"/>
      <c r="L798" s="2"/>
      <c r="M798" s="2"/>
      <c r="N798" s="2"/>
      <c r="O798" s="2"/>
      <c r="P798" s="2"/>
      <c r="Q798" s="2"/>
      <c r="R798" s="2"/>
      <c r="S798" s="2"/>
      <c r="T798" s="2"/>
      <c r="U798" s="2"/>
      <c r="V798" s="2"/>
      <c r="W798" s="2"/>
      <c r="X798" s="2"/>
      <c r="Y798" s="2"/>
      <c r="Z798" s="2"/>
    </row>
    <row r="799" customFormat="false" ht="13.5" hidden="false" customHeight="true" outlineLevel="0" collapsed="false">
      <c r="A799" s="2"/>
      <c r="B799" s="2"/>
      <c r="C799" s="158"/>
      <c r="D799" s="2"/>
      <c r="E799" s="158"/>
      <c r="F799" s="2"/>
      <c r="G799" s="2"/>
      <c r="H799" s="2"/>
      <c r="I799" s="2"/>
      <c r="J799" s="2"/>
      <c r="K799" s="2"/>
      <c r="L799" s="2"/>
      <c r="M799" s="2"/>
      <c r="N799" s="2"/>
      <c r="O799" s="2"/>
      <c r="P799" s="2"/>
      <c r="Q799" s="2"/>
      <c r="R799" s="2"/>
      <c r="S799" s="2"/>
      <c r="T799" s="2"/>
      <c r="U799" s="2"/>
      <c r="V799" s="2"/>
      <c r="W799" s="2"/>
      <c r="X799" s="2"/>
      <c r="Y799" s="2"/>
      <c r="Z799" s="2"/>
    </row>
    <row r="800" customFormat="false" ht="13.5" hidden="false" customHeight="true" outlineLevel="0" collapsed="false">
      <c r="A800" s="2"/>
      <c r="B800" s="2"/>
      <c r="C800" s="158"/>
      <c r="D800" s="2"/>
      <c r="E800" s="158"/>
      <c r="F800" s="2"/>
      <c r="G800" s="2"/>
      <c r="H800" s="2"/>
      <c r="I800" s="2"/>
      <c r="J800" s="2"/>
      <c r="K800" s="2"/>
      <c r="L800" s="2"/>
      <c r="M800" s="2"/>
      <c r="N800" s="2"/>
      <c r="O800" s="2"/>
      <c r="P800" s="2"/>
      <c r="Q800" s="2"/>
      <c r="R800" s="2"/>
      <c r="S800" s="2"/>
      <c r="T800" s="2"/>
      <c r="U800" s="2"/>
      <c r="V800" s="2"/>
      <c r="W800" s="2"/>
      <c r="X800" s="2"/>
      <c r="Y800" s="2"/>
      <c r="Z800" s="2"/>
    </row>
    <row r="801" customFormat="false" ht="13.5" hidden="false" customHeight="true" outlineLevel="0" collapsed="false">
      <c r="A801" s="2"/>
      <c r="B801" s="2"/>
      <c r="C801" s="158"/>
      <c r="D801" s="2"/>
      <c r="E801" s="158"/>
      <c r="F801" s="2"/>
      <c r="G801" s="2"/>
      <c r="H801" s="2"/>
      <c r="I801" s="2"/>
      <c r="J801" s="2"/>
      <c r="K801" s="2"/>
      <c r="L801" s="2"/>
      <c r="M801" s="2"/>
      <c r="N801" s="2"/>
      <c r="O801" s="2"/>
      <c r="P801" s="2"/>
      <c r="Q801" s="2"/>
      <c r="R801" s="2"/>
      <c r="S801" s="2"/>
      <c r="T801" s="2"/>
      <c r="U801" s="2"/>
      <c r="V801" s="2"/>
      <c r="W801" s="2"/>
      <c r="X801" s="2"/>
      <c r="Y801" s="2"/>
      <c r="Z801" s="2"/>
    </row>
    <row r="802" customFormat="false" ht="13.5" hidden="false" customHeight="true" outlineLevel="0" collapsed="false">
      <c r="A802" s="2"/>
      <c r="B802" s="2"/>
      <c r="C802" s="158"/>
      <c r="D802" s="2"/>
      <c r="E802" s="158"/>
      <c r="F802" s="2"/>
      <c r="G802" s="2"/>
      <c r="H802" s="2"/>
      <c r="I802" s="2"/>
      <c r="J802" s="2"/>
      <c r="K802" s="2"/>
      <c r="L802" s="2"/>
      <c r="M802" s="2"/>
      <c r="N802" s="2"/>
      <c r="O802" s="2"/>
      <c r="P802" s="2"/>
      <c r="Q802" s="2"/>
      <c r="R802" s="2"/>
      <c r="S802" s="2"/>
      <c r="T802" s="2"/>
      <c r="U802" s="2"/>
      <c r="V802" s="2"/>
      <c r="W802" s="2"/>
      <c r="X802" s="2"/>
      <c r="Y802" s="2"/>
      <c r="Z802" s="2"/>
    </row>
    <row r="803" customFormat="false" ht="13.5" hidden="false" customHeight="true" outlineLevel="0" collapsed="false">
      <c r="A803" s="2"/>
      <c r="B803" s="2"/>
      <c r="C803" s="158"/>
      <c r="D803" s="2"/>
      <c r="E803" s="158"/>
      <c r="F803" s="2"/>
      <c r="G803" s="2"/>
      <c r="H803" s="2"/>
      <c r="I803" s="2"/>
      <c r="J803" s="2"/>
      <c r="K803" s="2"/>
      <c r="L803" s="2"/>
      <c r="M803" s="2"/>
      <c r="N803" s="2"/>
      <c r="O803" s="2"/>
      <c r="P803" s="2"/>
      <c r="Q803" s="2"/>
      <c r="R803" s="2"/>
      <c r="S803" s="2"/>
      <c r="T803" s="2"/>
      <c r="U803" s="2"/>
      <c r="V803" s="2"/>
      <c r="W803" s="2"/>
      <c r="X803" s="2"/>
      <c r="Y803" s="2"/>
      <c r="Z803" s="2"/>
    </row>
    <row r="804" customFormat="false" ht="13.5" hidden="false" customHeight="true" outlineLevel="0" collapsed="false">
      <c r="A804" s="2"/>
      <c r="B804" s="2"/>
      <c r="C804" s="158"/>
      <c r="D804" s="2"/>
      <c r="E804" s="158"/>
      <c r="F804" s="2"/>
      <c r="G804" s="2"/>
      <c r="H804" s="2"/>
      <c r="I804" s="2"/>
      <c r="J804" s="2"/>
      <c r="K804" s="2"/>
      <c r="L804" s="2"/>
      <c r="M804" s="2"/>
      <c r="N804" s="2"/>
      <c r="O804" s="2"/>
      <c r="P804" s="2"/>
      <c r="Q804" s="2"/>
      <c r="R804" s="2"/>
      <c r="S804" s="2"/>
      <c r="T804" s="2"/>
      <c r="U804" s="2"/>
      <c r="V804" s="2"/>
      <c r="W804" s="2"/>
      <c r="X804" s="2"/>
      <c r="Y804" s="2"/>
      <c r="Z804" s="2"/>
    </row>
    <row r="805" customFormat="false" ht="13.5" hidden="false" customHeight="true" outlineLevel="0" collapsed="false">
      <c r="A805" s="2"/>
      <c r="B805" s="2"/>
      <c r="C805" s="158"/>
      <c r="D805" s="2"/>
      <c r="E805" s="158"/>
      <c r="F805" s="2"/>
      <c r="G805" s="2"/>
      <c r="H805" s="2"/>
      <c r="I805" s="2"/>
      <c r="J805" s="2"/>
      <c r="K805" s="2"/>
      <c r="L805" s="2"/>
      <c r="M805" s="2"/>
      <c r="N805" s="2"/>
      <c r="O805" s="2"/>
      <c r="P805" s="2"/>
      <c r="Q805" s="2"/>
      <c r="R805" s="2"/>
      <c r="S805" s="2"/>
      <c r="T805" s="2"/>
      <c r="U805" s="2"/>
      <c r="V805" s="2"/>
      <c r="W805" s="2"/>
      <c r="X805" s="2"/>
      <c r="Y805" s="2"/>
      <c r="Z805" s="2"/>
    </row>
    <row r="806" customFormat="false" ht="13.5" hidden="false" customHeight="true" outlineLevel="0" collapsed="false">
      <c r="A806" s="2"/>
      <c r="B806" s="2"/>
      <c r="C806" s="158"/>
      <c r="D806" s="2"/>
      <c r="E806" s="158"/>
      <c r="F806" s="2"/>
      <c r="G806" s="2"/>
      <c r="H806" s="2"/>
      <c r="I806" s="2"/>
      <c r="J806" s="2"/>
      <c r="K806" s="2"/>
      <c r="L806" s="2"/>
      <c r="M806" s="2"/>
      <c r="N806" s="2"/>
      <c r="O806" s="2"/>
      <c r="P806" s="2"/>
      <c r="Q806" s="2"/>
      <c r="R806" s="2"/>
      <c r="S806" s="2"/>
      <c r="T806" s="2"/>
      <c r="U806" s="2"/>
      <c r="V806" s="2"/>
      <c r="W806" s="2"/>
      <c r="X806" s="2"/>
      <c r="Y806" s="2"/>
      <c r="Z806" s="2"/>
    </row>
    <row r="807" customFormat="false" ht="13.5" hidden="false" customHeight="true" outlineLevel="0" collapsed="false">
      <c r="A807" s="2"/>
      <c r="B807" s="2"/>
      <c r="C807" s="158"/>
      <c r="D807" s="2"/>
      <c r="E807" s="158"/>
      <c r="F807" s="2"/>
      <c r="G807" s="2"/>
      <c r="H807" s="2"/>
      <c r="I807" s="2"/>
      <c r="J807" s="2"/>
      <c r="K807" s="2"/>
      <c r="L807" s="2"/>
      <c r="M807" s="2"/>
      <c r="N807" s="2"/>
      <c r="O807" s="2"/>
      <c r="P807" s="2"/>
      <c r="Q807" s="2"/>
      <c r="R807" s="2"/>
      <c r="S807" s="2"/>
      <c r="T807" s="2"/>
      <c r="U807" s="2"/>
      <c r="V807" s="2"/>
      <c r="W807" s="2"/>
      <c r="X807" s="2"/>
      <c r="Y807" s="2"/>
      <c r="Z807" s="2"/>
    </row>
    <row r="808" customFormat="false" ht="13.5" hidden="false" customHeight="true" outlineLevel="0" collapsed="false">
      <c r="A808" s="2"/>
      <c r="B808" s="2"/>
      <c r="C808" s="158"/>
      <c r="D808" s="2"/>
      <c r="E808" s="158"/>
      <c r="F808" s="2"/>
      <c r="G808" s="2"/>
      <c r="H808" s="2"/>
      <c r="I808" s="2"/>
      <c r="J808" s="2"/>
      <c r="K808" s="2"/>
      <c r="L808" s="2"/>
      <c r="M808" s="2"/>
      <c r="N808" s="2"/>
      <c r="O808" s="2"/>
      <c r="P808" s="2"/>
      <c r="Q808" s="2"/>
      <c r="R808" s="2"/>
      <c r="S808" s="2"/>
      <c r="T808" s="2"/>
      <c r="U808" s="2"/>
      <c r="V808" s="2"/>
      <c r="W808" s="2"/>
      <c r="X808" s="2"/>
      <c r="Y808" s="2"/>
      <c r="Z808" s="2"/>
    </row>
    <row r="809" customFormat="false" ht="13.5" hidden="false" customHeight="true" outlineLevel="0" collapsed="false">
      <c r="A809" s="2"/>
      <c r="B809" s="2"/>
      <c r="C809" s="158"/>
      <c r="D809" s="2"/>
      <c r="E809" s="158"/>
      <c r="F809" s="2"/>
      <c r="G809" s="2"/>
      <c r="H809" s="2"/>
      <c r="I809" s="2"/>
      <c r="J809" s="2"/>
      <c r="K809" s="2"/>
      <c r="L809" s="2"/>
      <c r="M809" s="2"/>
      <c r="N809" s="2"/>
      <c r="O809" s="2"/>
      <c r="P809" s="2"/>
      <c r="Q809" s="2"/>
      <c r="R809" s="2"/>
      <c r="S809" s="2"/>
      <c r="T809" s="2"/>
      <c r="U809" s="2"/>
      <c r="V809" s="2"/>
      <c r="W809" s="2"/>
      <c r="X809" s="2"/>
      <c r="Y809" s="2"/>
      <c r="Z809" s="2"/>
    </row>
    <row r="810" customFormat="false" ht="13.5" hidden="false" customHeight="true" outlineLevel="0" collapsed="false">
      <c r="A810" s="2"/>
      <c r="B810" s="2"/>
      <c r="C810" s="158"/>
      <c r="D810" s="2"/>
      <c r="E810" s="158"/>
      <c r="F810" s="2"/>
      <c r="G810" s="2"/>
      <c r="H810" s="2"/>
      <c r="I810" s="2"/>
      <c r="J810" s="2"/>
      <c r="K810" s="2"/>
      <c r="L810" s="2"/>
      <c r="M810" s="2"/>
      <c r="N810" s="2"/>
      <c r="O810" s="2"/>
      <c r="P810" s="2"/>
      <c r="Q810" s="2"/>
      <c r="R810" s="2"/>
      <c r="S810" s="2"/>
      <c r="T810" s="2"/>
      <c r="U810" s="2"/>
      <c r="V810" s="2"/>
      <c r="W810" s="2"/>
      <c r="X810" s="2"/>
      <c r="Y810" s="2"/>
      <c r="Z810" s="2"/>
    </row>
    <row r="811" customFormat="false" ht="13.5" hidden="false" customHeight="true" outlineLevel="0" collapsed="false">
      <c r="A811" s="2"/>
      <c r="B811" s="2"/>
      <c r="C811" s="158"/>
      <c r="D811" s="2"/>
      <c r="E811" s="158"/>
      <c r="F811" s="2"/>
      <c r="G811" s="2"/>
      <c r="H811" s="2"/>
      <c r="I811" s="2"/>
      <c r="J811" s="2"/>
      <c r="K811" s="2"/>
      <c r="L811" s="2"/>
      <c r="M811" s="2"/>
      <c r="N811" s="2"/>
      <c r="O811" s="2"/>
      <c r="P811" s="2"/>
      <c r="Q811" s="2"/>
      <c r="R811" s="2"/>
      <c r="S811" s="2"/>
      <c r="T811" s="2"/>
      <c r="U811" s="2"/>
      <c r="V811" s="2"/>
      <c r="W811" s="2"/>
      <c r="X811" s="2"/>
      <c r="Y811" s="2"/>
      <c r="Z811" s="2"/>
    </row>
    <row r="812" customFormat="false" ht="13.5" hidden="false" customHeight="true" outlineLevel="0" collapsed="false">
      <c r="A812" s="2"/>
      <c r="B812" s="2"/>
      <c r="C812" s="158"/>
      <c r="D812" s="2"/>
      <c r="E812" s="158"/>
      <c r="F812" s="2"/>
      <c r="G812" s="2"/>
      <c r="H812" s="2"/>
      <c r="I812" s="2"/>
      <c r="J812" s="2"/>
      <c r="K812" s="2"/>
      <c r="L812" s="2"/>
      <c r="M812" s="2"/>
      <c r="N812" s="2"/>
      <c r="O812" s="2"/>
      <c r="P812" s="2"/>
      <c r="Q812" s="2"/>
      <c r="R812" s="2"/>
      <c r="S812" s="2"/>
      <c r="T812" s="2"/>
      <c r="U812" s="2"/>
      <c r="V812" s="2"/>
      <c r="W812" s="2"/>
      <c r="X812" s="2"/>
      <c r="Y812" s="2"/>
      <c r="Z812" s="2"/>
    </row>
    <row r="813" customFormat="false" ht="13.5" hidden="false" customHeight="true" outlineLevel="0" collapsed="false">
      <c r="A813" s="2"/>
      <c r="B813" s="2"/>
      <c r="C813" s="158"/>
      <c r="D813" s="2"/>
      <c r="E813" s="158"/>
      <c r="F813" s="2"/>
      <c r="G813" s="2"/>
      <c r="H813" s="2"/>
      <c r="I813" s="2"/>
      <c r="J813" s="2"/>
      <c r="K813" s="2"/>
      <c r="L813" s="2"/>
      <c r="M813" s="2"/>
      <c r="N813" s="2"/>
      <c r="O813" s="2"/>
      <c r="P813" s="2"/>
      <c r="Q813" s="2"/>
      <c r="R813" s="2"/>
      <c r="S813" s="2"/>
      <c r="T813" s="2"/>
      <c r="U813" s="2"/>
      <c r="V813" s="2"/>
      <c r="W813" s="2"/>
      <c r="X813" s="2"/>
      <c r="Y813" s="2"/>
      <c r="Z813" s="2"/>
    </row>
    <row r="814" customFormat="false" ht="13.5" hidden="false" customHeight="true" outlineLevel="0" collapsed="false">
      <c r="A814" s="2"/>
      <c r="B814" s="2"/>
      <c r="C814" s="158"/>
      <c r="D814" s="2"/>
      <c r="E814" s="158"/>
      <c r="F814" s="2"/>
      <c r="G814" s="2"/>
      <c r="H814" s="2"/>
      <c r="I814" s="2"/>
      <c r="J814" s="2"/>
      <c r="K814" s="2"/>
      <c r="L814" s="2"/>
      <c r="M814" s="2"/>
      <c r="N814" s="2"/>
      <c r="O814" s="2"/>
      <c r="P814" s="2"/>
      <c r="Q814" s="2"/>
      <c r="R814" s="2"/>
      <c r="S814" s="2"/>
      <c r="T814" s="2"/>
      <c r="U814" s="2"/>
      <c r="V814" s="2"/>
      <c r="W814" s="2"/>
      <c r="X814" s="2"/>
      <c r="Y814" s="2"/>
      <c r="Z814" s="2"/>
    </row>
    <row r="815" customFormat="false" ht="13.5" hidden="false" customHeight="true" outlineLevel="0" collapsed="false">
      <c r="A815" s="2"/>
      <c r="B815" s="2"/>
      <c r="C815" s="158"/>
      <c r="D815" s="2"/>
      <c r="E815" s="158"/>
      <c r="F815" s="2"/>
      <c r="G815" s="2"/>
      <c r="H815" s="2"/>
      <c r="I815" s="2"/>
      <c r="J815" s="2"/>
      <c r="K815" s="2"/>
      <c r="L815" s="2"/>
      <c r="M815" s="2"/>
      <c r="N815" s="2"/>
      <c r="O815" s="2"/>
      <c r="P815" s="2"/>
      <c r="Q815" s="2"/>
      <c r="R815" s="2"/>
      <c r="S815" s="2"/>
      <c r="T815" s="2"/>
      <c r="U815" s="2"/>
      <c r="V815" s="2"/>
      <c r="W815" s="2"/>
      <c r="X815" s="2"/>
      <c r="Y815" s="2"/>
      <c r="Z815" s="2"/>
    </row>
    <row r="816" customFormat="false" ht="13.5" hidden="false" customHeight="true" outlineLevel="0" collapsed="false">
      <c r="A816" s="2"/>
      <c r="B816" s="2"/>
      <c r="C816" s="158"/>
      <c r="D816" s="2"/>
      <c r="E816" s="158"/>
      <c r="F816" s="2"/>
      <c r="G816" s="2"/>
      <c r="H816" s="2"/>
      <c r="I816" s="2"/>
      <c r="J816" s="2"/>
      <c r="K816" s="2"/>
      <c r="L816" s="2"/>
      <c r="M816" s="2"/>
      <c r="N816" s="2"/>
      <c r="O816" s="2"/>
      <c r="P816" s="2"/>
      <c r="Q816" s="2"/>
      <c r="R816" s="2"/>
      <c r="S816" s="2"/>
      <c r="T816" s="2"/>
      <c r="U816" s="2"/>
      <c r="V816" s="2"/>
      <c r="W816" s="2"/>
      <c r="X816" s="2"/>
      <c r="Y816" s="2"/>
      <c r="Z816" s="2"/>
    </row>
    <row r="817" customFormat="false" ht="13.5" hidden="false" customHeight="true" outlineLevel="0" collapsed="false">
      <c r="A817" s="2"/>
      <c r="B817" s="2"/>
      <c r="C817" s="158"/>
      <c r="D817" s="2"/>
      <c r="E817" s="158"/>
      <c r="F817" s="2"/>
      <c r="G817" s="2"/>
      <c r="H817" s="2"/>
      <c r="I817" s="2"/>
      <c r="J817" s="2"/>
      <c r="K817" s="2"/>
      <c r="L817" s="2"/>
      <c r="M817" s="2"/>
      <c r="N817" s="2"/>
      <c r="O817" s="2"/>
      <c r="P817" s="2"/>
      <c r="Q817" s="2"/>
      <c r="R817" s="2"/>
      <c r="S817" s="2"/>
      <c r="T817" s="2"/>
      <c r="U817" s="2"/>
      <c r="V817" s="2"/>
      <c r="W817" s="2"/>
      <c r="X817" s="2"/>
      <c r="Y817" s="2"/>
      <c r="Z817" s="2"/>
    </row>
    <row r="818" customFormat="false" ht="13.5" hidden="false" customHeight="true" outlineLevel="0" collapsed="false">
      <c r="A818" s="2"/>
      <c r="B818" s="2"/>
      <c r="C818" s="158"/>
      <c r="D818" s="2"/>
      <c r="E818" s="158"/>
      <c r="F818" s="2"/>
      <c r="G818" s="2"/>
      <c r="H818" s="2"/>
      <c r="I818" s="2"/>
      <c r="J818" s="2"/>
      <c r="K818" s="2"/>
      <c r="L818" s="2"/>
      <c r="M818" s="2"/>
      <c r="N818" s="2"/>
      <c r="O818" s="2"/>
      <c r="P818" s="2"/>
      <c r="Q818" s="2"/>
      <c r="R818" s="2"/>
      <c r="S818" s="2"/>
      <c r="T818" s="2"/>
      <c r="U818" s="2"/>
      <c r="V818" s="2"/>
      <c r="W818" s="2"/>
      <c r="X818" s="2"/>
      <c r="Y818" s="2"/>
      <c r="Z818" s="2"/>
    </row>
    <row r="819" customFormat="false" ht="13.5" hidden="false" customHeight="true" outlineLevel="0" collapsed="false">
      <c r="A819" s="2"/>
      <c r="B819" s="2"/>
      <c r="C819" s="158"/>
      <c r="D819" s="2"/>
      <c r="E819" s="158"/>
      <c r="F819" s="2"/>
      <c r="G819" s="2"/>
      <c r="H819" s="2"/>
      <c r="I819" s="2"/>
      <c r="J819" s="2"/>
      <c r="K819" s="2"/>
      <c r="L819" s="2"/>
      <c r="M819" s="2"/>
      <c r="N819" s="2"/>
      <c r="O819" s="2"/>
      <c r="P819" s="2"/>
      <c r="Q819" s="2"/>
      <c r="R819" s="2"/>
      <c r="S819" s="2"/>
      <c r="T819" s="2"/>
      <c r="U819" s="2"/>
      <c r="V819" s="2"/>
      <c r="W819" s="2"/>
      <c r="X819" s="2"/>
      <c r="Y819" s="2"/>
      <c r="Z819" s="2"/>
    </row>
    <row r="820" customFormat="false" ht="13.5" hidden="false" customHeight="true" outlineLevel="0" collapsed="false">
      <c r="A820" s="2"/>
      <c r="B820" s="2"/>
      <c r="C820" s="158"/>
      <c r="D820" s="2"/>
      <c r="E820" s="158"/>
      <c r="F820" s="2"/>
      <c r="G820" s="2"/>
      <c r="H820" s="2"/>
      <c r="I820" s="2"/>
      <c r="J820" s="2"/>
      <c r="K820" s="2"/>
      <c r="L820" s="2"/>
      <c r="M820" s="2"/>
      <c r="N820" s="2"/>
      <c r="O820" s="2"/>
      <c r="P820" s="2"/>
      <c r="Q820" s="2"/>
      <c r="R820" s="2"/>
      <c r="S820" s="2"/>
      <c r="T820" s="2"/>
      <c r="U820" s="2"/>
      <c r="V820" s="2"/>
      <c r="W820" s="2"/>
      <c r="X820" s="2"/>
      <c r="Y820" s="2"/>
      <c r="Z820" s="2"/>
    </row>
    <row r="821" customFormat="false" ht="13.5" hidden="false" customHeight="true" outlineLevel="0" collapsed="false">
      <c r="A821" s="2"/>
      <c r="B821" s="2"/>
      <c r="C821" s="158"/>
      <c r="D821" s="2"/>
      <c r="E821" s="158"/>
      <c r="F821" s="2"/>
      <c r="G821" s="2"/>
      <c r="H821" s="2"/>
      <c r="I821" s="2"/>
      <c r="J821" s="2"/>
      <c r="K821" s="2"/>
      <c r="L821" s="2"/>
      <c r="M821" s="2"/>
      <c r="N821" s="2"/>
      <c r="O821" s="2"/>
      <c r="P821" s="2"/>
      <c r="Q821" s="2"/>
      <c r="R821" s="2"/>
      <c r="S821" s="2"/>
      <c r="T821" s="2"/>
      <c r="U821" s="2"/>
      <c r="V821" s="2"/>
      <c r="W821" s="2"/>
      <c r="X821" s="2"/>
      <c r="Y821" s="2"/>
      <c r="Z821" s="2"/>
    </row>
    <row r="822" customFormat="false" ht="13.5" hidden="false" customHeight="true" outlineLevel="0" collapsed="false">
      <c r="A822" s="2"/>
      <c r="B822" s="2"/>
      <c r="C822" s="158"/>
      <c r="D822" s="2"/>
      <c r="E822" s="158"/>
      <c r="F822" s="2"/>
      <c r="G822" s="2"/>
      <c r="H822" s="2"/>
      <c r="I822" s="2"/>
      <c r="J822" s="2"/>
      <c r="K822" s="2"/>
      <c r="L822" s="2"/>
      <c r="M822" s="2"/>
      <c r="N822" s="2"/>
      <c r="O822" s="2"/>
      <c r="P822" s="2"/>
      <c r="Q822" s="2"/>
      <c r="R822" s="2"/>
      <c r="S822" s="2"/>
      <c r="T822" s="2"/>
      <c r="U822" s="2"/>
      <c r="V822" s="2"/>
      <c r="W822" s="2"/>
      <c r="X822" s="2"/>
      <c r="Y822" s="2"/>
      <c r="Z822" s="2"/>
    </row>
    <row r="823" customFormat="false" ht="13.5" hidden="false" customHeight="true" outlineLevel="0" collapsed="false">
      <c r="A823" s="2"/>
      <c r="B823" s="2"/>
      <c r="C823" s="158"/>
      <c r="D823" s="2"/>
      <c r="E823" s="158"/>
      <c r="F823" s="2"/>
      <c r="G823" s="2"/>
      <c r="H823" s="2"/>
      <c r="I823" s="2"/>
      <c r="J823" s="2"/>
      <c r="K823" s="2"/>
      <c r="L823" s="2"/>
      <c r="M823" s="2"/>
      <c r="N823" s="2"/>
      <c r="O823" s="2"/>
      <c r="P823" s="2"/>
      <c r="Q823" s="2"/>
      <c r="R823" s="2"/>
      <c r="S823" s="2"/>
      <c r="T823" s="2"/>
      <c r="U823" s="2"/>
      <c r="V823" s="2"/>
      <c r="W823" s="2"/>
      <c r="X823" s="2"/>
      <c r="Y823" s="2"/>
      <c r="Z823" s="2"/>
    </row>
    <row r="824" customFormat="false" ht="13.5" hidden="false" customHeight="true" outlineLevel="0" collapsed="false">
      <c r="A824" s="2"/>
      <c r="B824" s="2"/>
      <c r="C824" s="158"/>
      <c r="D824" s="2"/>
      <c r="E824" s="158"/>
      <c r="F824" s="2"/>
      <c r="G824" s="2"/>
      <c r="H824" s="2"/>
      <c r="I824" s="2"/>
      <c r="J824" s="2"/>
      <c r="K824" s="2"/>
      <c r="L824" s="2"/>
      <c r="M824" s="2"/>
      <c r="N824" s="2"/>
      <c r="O824" s="2"/>
      <c r="P824" s="2"/>
      <c r="Q824" s="2"/>
      <c r="R824" s="2"/>
      <c r="S824" s="2"/>
      <c r="T824" s="2"/>
      <c r="U824" s="2"/>
      <c r="V824" s="2"/>
      <c r="W824" s="2"/>
      <c r="X824" s="2"/>
      <c r="Y824" s="2"/>
      <c r="Z824" s="2"/>
    </row>
    <row r="825" customFormat="false" ht="13.5" hidden="false" customHeight="true" outlineLevel="0" collapsed="false">
      <c r="A825" s="2"/>
      <c r="B825" s="2"/>
      <c r="C825" s="158"/>
      <c r="D825" s="2"/>
      <c r="E825" s="158"/>
      <c r="F825" s="2"/>
      <c r="G825" s="2"/>
      <c r="H825" s="2"/>
      <c r="I825" s="2"/>
      <c r="J825" s="2"/>
      <c r="K825" s="2"/>
      <c r="L825" s="2"/>
      <c r="M825" s="2"/>
      <c r="N825" s="2"/>
      <c r="O825" s="2"/>
      <c r="P825" s="2"/>
      <c r="Q825" s="2"/>
      <c r="R825" s="2"/>
      <c r="S825" s="2"/>
      <c r="T825" s="2"/>
      <c r="U825" s="2"/>
      <c r="V825" s="2"/>
      <c r="W825" s="2"/>
      <c r="X825" s="2"/>
      <c r="Y825" s="2"/>
      <c r="Z825" s="2"/>
    </row>
    <row r="826" customFormat="false" ht="13.5" hidden="false" customHeight="true" outlineLevel="0" collapsed="false">
      <c r="A826" s="2"/>
      <c r="B826" s="2"/>
      <c r="C826" s="158"/>
      <c r="D826" s="2"/>
      <c r="E826" s="158"/>
      <c r="F826" s="2"/>
      <c r="G826" s="2"/>
      <c r="H826" s="2"/>
      <c r="I826" s="2"/>
      <c r="J826" s="2"/>
      <c r="K826" s="2"/>
      <c r="L826" s="2"/>
      <c r="M826" s="2"/>
      <c r="N826" s="2"/>
      <c r="O826" s="2"/>
      <c r="P826" s="2"/>
      <c r="Q826" s="2"/>
      <c r="R826" s="2"/>
      <c r="S826" s="2"/>
      <c r="T826" s="2"/>
      <c r="U826" s="2"/>
      <c r="V826" s="2"/>
      <c r="W826" s="2"/>
      <c r="X826" s="2"/>
      <c r="Y826" s="2"/>
      <c r="Z826" s="2"/>
    </row>
    <row r="827" customFormat="false" ht="13.5" hidden="false" customHeight="true" outlineLevel="0" collapsed="false">
      <c r="A827" s="2"/>
      <c r="B827" s="2"/>
      <c r="C827" s="158"/>
      <c r="D827" s="2"/>
      <c r="E827" s="158"/>
      <c r="F827" s="2"/>
      <c r="G827" s="2"/>
      <c r="H827" s="2"/>
      <c r="I827" s="2"/>
      <c r="J827" s="2"/>
      <c r="K827" s="2"/>
      <c r="L827" s="2"/>
      <c r="M827" s="2"/>
      <c r="N827" s="2"/>
      <c r="O827" s="2"/>
      <c r="P827" s="2"/>
      <c r="Q827" s="2"/>
      <c r="R827" s="2"/>
      <c r="S827" s="2"/>
      <c r="T827" s="2"/>
      <c r="U827" s="2"/>
      <c r="V827" s="2"/>
      <c r="W827" s="2"/>
      <c r="X827" s="2"/>
      <c r="Y827" s="2"/>
      <c r="Z827" s="2"/>
    </row>
    <row r="828" customFormat="false" ht="13.5" hidden="false" customHeight="true" outlineLevel="0" collapsed="false">
      <c r="A828" s="2"/>
      <c r="B828" s="2"/>
      <c r="C828" s="158"/>
      <c r="D828" s="2"/>
      <c r="E828" s="158"/>
      <c r="F828" s="2"/>
      <c r="G828" s="2"/>
      <c r="H828" s="2"/>
      <c r="I828" s="2"/>
      <c r="J828" s="2"/>
      <c r="K828" s="2"/>
      <c r="L828" s="2"/>
      <c r="M828" s="2"/>
      <c r="N828" s="2"/>
      <c r="O828" s="2"/>
      <c r="P828" s="2"/>
      <c r="Q828" s="2"/>
      <c r="R828" s="2"/>
      <c r="S828" s="2"/>
      <c r="T828" s="2"/>
      <c r="U828" s="2"/>
      <c r="V828" s="2"/>
      <c r="W828" s="2"/>
      <c r="X828" s="2"/>
      <c r="Y828" s="2"/>
      <c r="Z828" s="2"/>
    </row>
    <row r="829" customFormat="false" ht="13.5" hidden="false" customHeight="true" outlineLevel="0" collapsed="false">
      <c r="A829" s="2"/>
      <c r="B829" s="2"/>
      <c r="C829" s="158"/>
      <c r="D829" s="2"/>
      <c r="E829" s="158"/>
      <c r="F829" s="2"/>
      <c r="G829" s="2"/>
      <c r="H829" s="2"/>
      <c r="I829" s="2"/>
      <c r="J829" s="2"/>
      <c r="K829" s="2"/>
      <c r="L829" s="2"/>
      <c r="M829" s="2"/>
      <c r="N829" s="2"/>
      <c r="O829" s="2"/>
      <c r="P829" s="2"/>
      <c r="Q829" s="2"/>
      <c r="R829" s="2"/>
      <c r="S829" s="2"/>
      <c r="T829" s="2"/>
      <c r="U829" s="2"/>
      <c r="V829" s="2"/>
      <c r="W829" s="2"/>
      <c r="X829" s="2"/>
      <c r="Y829" s="2"/>
      <c r="Z829" s="2"/>
    </row>
    <row r="830" customFormat="false" ht="13.5" hidden="false" customHeight="true" outlineLevel="0" collapsed="false">
      <c r="A830" s="2"/>
      <c r="B830" s="2"/>
      <c r="C830" s="158"/>
      <c r="D830" s="2"/>
      <c r="E830" s="158"/>
      <c r="F830" s="2"/>
      <c r="G830" s="2"/>
      <c r="H830" s="2"/>
      <c r="I830" s="2"/>
      <c r="J830" s="2"/>
      <c r="K830" s="2"/>
      <c r="L830" s="2"/>
      <c r="M830" s="2"/>
      <c r="N830" s="2"/>
      <c r="O830" s="2"/>
      <c r="P830" s="2"/>
      <c r="Q830" s="2"/>
      <c r="R830" s="2"/>
      <c r="S830" s="2"/>
      <c r="T830" s="2"/>
      <c r="U830" s="2"/>
      <c r="V830" s="2"/>
      <c r="W830" s="2"/>
      <c r="X830" s="2"/>
      <c r="Y830" s="2"/>
      <c r="Z830" s="2"/>
    </row>
    <row r="831" customFormat="false" ht="13.5" hidden="false" customHeight="true" outlineLevel="0" collapsed="false">
      <c r="A831" s="2"/>
      <c r="B831" s="2"/>
      <c r="C831" s="158"/>
      <c r="D831" s="2"/>
      <c r="E831" s="158"/>
      <c r="F831" s="2"/>
      <c r="G831" s="2"/>
      <c r="H831" s="2"/>
      <c r="I831" s="2"/>
      <c r="J831" s="2"/>
      <c r="K831" s="2"/>
      <c r="L831" s="2"/>
      <c r="M831" s="2"/>
      <c r="N831" s="2"/>
      <c r="O831" s="2"/>
      <c r="P831" s="2"/>
      <c r="Q831" s="2"/>
      <c r="R831" s="2"/>
      <c r="S831" s="2"/>
      <c r="T831" s="2"/>
      <c r="U831" s="2"/>
      <c r="V831" s="2"/>
      <c r="W831" s="2"/>
      <c r="X831" s="2"/>
      <c r="Y831" s="2"/>
      <c r="Z831" s="2"/>
    </row>
    <row r="832" customFormat="false" ht="13.5" hidden="false" customHeight="true" outlineLevel="0" collapsed="false">
      <c r="A832" s="2"/>
      <c r="B832" s="2"/>
      <c r="C832" s="158"/>
      <c r="D832" s="2"/>
      <c r="E832" s="158"/>
      <c r="F832" s="2"/>
      <c r="G832" s="2"/>
      <c r="H832" s="2"/>
      <c r="I832" s="2"/>
      <c r="J832" s="2"/>
      <c r="K832" s="2"/>
      <c r="L832" s="2"/>
      <c r="M832" s="2"/>
      <c r="N832" s="2"/>
      <c r="O832" s="2"/>
      <c r="P832" s="2"/>
      <c r="Q832" s="2"/>
      <c r="R832" s="2"/>
      <c r="S832" s="2"/>
      <c r="T832" s="2"/>
      <c r="U832" s="2"/>
      <c r="V832" s="2"/>
      <c r="W832" s="2"/>
      <c r="X832" s="2"/>
      <c r="Y832" s="2"/>
      <c r="Z832" s="2"/>
    </row>
    <row r="833" customFormat="false" ht="13.5" hidden="false" customHeight="true" outlineLevel="0" collapsed="false">
      <c r="A833" s="2"/>
      <c r="B833" s="2"/>
      <c r="C833" s="158"/>
      <c r="D833" s="2"/>
      <c r="E833" s="158"/>
      <c r="F833" s="2"/>
      <c r="G833" s="2"/>
      <c r="H833" s="2"/>
      <c r="I833" s="2"/>
      <c r="J833" s="2"/>
      <c r="K833" s="2"/>
      <c r="L833" s="2"/>
      <c r="M833" s="2"/>
      <c r="N833" s="2"/>
      <c r="O833" s="2"/>
      <c r="P833" s="2"/>
      <c r="Q833" s="2"/>
      <c r="R833" s="2"/>
      <c r="S833" s="2"/>
      <c r="T833" s="2"/>
      <c r="U833" s="2"/>
      <c r="V833" s="2"/>
      <c r="W833" s="2"/>
      <c r="X833" s="2"/>
      <c r="Y833" s="2"/>
      <c r="Z833" s="2"/>
    </row>
    <row r="834" customFormat="false" ht="13.5" hidden="false" customHeight="true" outlineLevel="0" collapsed="false">
      <c r="A834" s="2"/>
      <c r="B834" s="2"/>
      <c r="C834" s="158"/>
      <c r="D834" s="2"/>
      <c r="E834" s="158"/>
      <c r="F834" s="2"/>
      <c r="G834" s="2"/>
      <c r="H834" s="2"/>
      <c r="I834" s="2"/>
      <c r="J834" s="2"/>
      <c r="K834" s="2"/>
      <c r="L834" s="2"/>
      <c r="M834" s="2"/>
      <c r="N834" s="2"/>
      <c r="O834" s="2"/>
      <c r="P834" s="2"/>
      <c r="Q834" s="2"/>
      <c r="R834" s="2"/>
      <c r="S834" s="2"/>
      <c r="T834" s="2"/>
      <c r="U834" s="2"/>
      <c r="V834" s="2"/>
      <c r="W834" s="2"/>
      <c r="X834" s="2"/>
      <c r="Y834" s="2"/>
      <c r="Z834" s="2"/>
    </row>
    <row r="835" customFormat="false" ht="13.5" hidden="false" customHeight="true" outlineLevel="0" collapsed="false">
      <c r="A835" s="2"/>
      <c r="B835" s="2"/>
      <c r="C835" s="158"/>
      <c r="D835" s="2"/>
      <c r="E835" s="158"/>
      <c r="F835" s="2"/>
      <c r="G835" s="2"/>
      <c r="H835" s="2"/>
      <c r="I835" s="2"/>
      <c r="J835" s="2"/>
      <c r="K835" s="2"/>
      <c r="L835" s="2"/>
      <c r="M835" s="2"/>
      <c r="N835" s="2"/>
      <c r="O835" s="2"/>
      <c r="P835" s="2"/>
      <c r="Q835" s="2"/>
      <c r="R835" s="2"/>
      <c r="S835" s="2"/>
      <c r="T835" s="2"/>
      <c r="U835" s="2"/>
      <c r="V835" s="2"/>
      <c r="W835" s="2"/>
      <c r="X835" s="2"/>
      <c r="Y835" s="2"/>
      <c r="Z835" s="2"/>
    </row>
    <row r="836" customFormat="false" ht="13.5" hidden="false" customHeight="true" outlineLevel="0" collapsed="false">
      <c r="A836" s="2"/>
      <c r="B836" s="2"/>
      <c r="C836" s="158"/>
      <c r="D836" s="2"/>
      <c r="E836" s="158"/>
      <c r="F836" s="2"/>
      <c r="G836" s="2"/>
      <c r="H836" s="2"/>
      <c r="I836" s="2"/>
      <c r="J836" s="2"/>
      <c r="K836" s="2"/>
      <c r="L836" s="2"/>
      <c r="M836" s="2"/>
      <c r="N836" s="2"/>
      <c r="O836" s="2"/>
      <c r="P836" s="2"/>
      <c r="Q836" s="2"/>
      <c r="R836" s="2"/>
      <c r="S836" s="2"/>
      <c r="T836" s="2"/>
      <c r="U836" s="2"/>
      <c r="V836" s="2"/>
      <c r="W836" s="2"/>
      <c r="X836" s="2"/>
      <c r="Y836" s="2"/>
      <c r="Z836" s="2"/>
    </row>
    <row r="837" customFormat="false" ht="13.5" hidden="false" customHeight="true" outlineLevel="0" collapsed="false">
      <c r="A837" s="2"/>
      <c r="B837" s="2"/>
      <c r="C837" s="158"/>
      <c r="D837" s="2"/>
      <c r="E837" s="158"/>
      <c r="F837" s="2"/>
      <c r="G837" s="2"/>
      <c r="H837" s="2"/>
      <c r="I837" s="2"/>
      <c r="J837" s="2"/>
      <c r="K837" s="2"/>
      <c r="L837" s="2"/>
      <c r="M837" s="2"/>
      <c r="N837" s="2"/>
      <c r="O837" s="2"/>
      <c r="P837" s="2"/>
      <c r="Q837" s="2"/>
      <c r="R837" s="2"/>
      <c r="S837" s="2"/>
      <c r="T837" s="2"/>
      <c r="U837" s="2"/>
      <c r="V837" s="2"/>
      <c r="W837" s="2"/>
      <c r="X837" s="2"/>
      <c r="Y837" s="2"/>
      <c r="Z837" s="2"/>
    </row>
    <row r="838" customFormat="false" ht="13.5" hidden="false" customHeight="true" outlineLevel="0" collapsed="false">
      <c r="A838" s="2"/>
      <c r="B838" s="2"/>
      <c r="C838" s="158"/>
      <c r="D838" s="2"/>
      <c r="E838" s="158"/>
      <c r="F838" s="2"/>
      <c r="G838" s="2"/>
      <c r="H838" s="2"/>
      <c r="I838" s="2"/>
      <c r="J838" s="2"/>
      <c r="K838" s="2"/>
      <c r="L838" s="2"/>
      <c r="M838" s="2"/>
      <c r="N838" s="2"/>
      <c r="O838" s="2"/>
      <c r="P838" s="2"/>
      <c r="Q838" s="2"/>
      <c r="R838" s="2"/>
      <c r="S838" s="2"/>
      <c r="T838" s="2"/>
      <c r="U838" s="2"/>
      <c r="V838" s="2"/>
      <c r="W838" s="2"/>
      <c r="X838" s="2"/>
      <c r="Y838" s="2"/>
      <c r="Z838" s="2"/>
    </row>
    <row r="839" customFormat="false" ht="13.5" hidden="false" customHeight="true" outlineLevel="0" collapsed="false">
      <c r="A839" s="2"/>
      <c r="B839" s="2"/>
      <c r="C839" s="158"/>
      <c r="D839" s="2"/>
      <c r="E839" s="158"/>
      <c r="F839" s="2"/>
      <c r="G839" s="2"/>
      <c r="H839" s="2"/>
      <c r="I839" s="2"/>
      <c r="J839" s="2"/>
      <c r="K839" s="2"/>
      <c r="L839" s="2"/>
      <c r="M839" s="2"/>
      <c r="N839" s="2"/>
      <c r="O839" s="2"/>
      <c r="P839" s="2"/>
      <c r="Q839" s="2"/>
      <c r="R839" s="2"/>
      <c r="S839" s="2"/>
      <c r="T839" s="2"/>
      <c r="U839" s="2"/>
      <c r="V839" s="2"/>
      <c r="W839" s="2"/>
      <c r="X839" s="2"/>
      <c r="Y839" s="2"/>
      <c r="Z839" s="2"/>
    </row>
    <row r="840" customFormat="false" ht="13.5" hidden="false" customHeight="true" outlineLevel="0" collapsed="false">
      <c r="A840" s="2"/>
      <c r="B840" s="2"/>
      <c r="C840" s="158"/>
      <c r="D840" s="2"/>
      <c r="E840" s="158"/>
      <c r="F840" s="2"/>
      <c r="G840" s="2"/>
      <c r="H840" s="2"/>
      <c r="I840" s="2"/>
      <c r="J840" s="2"/>
      <c r="K840" s="2"/>
      <c r="L840" s="2"/>
      <c r="M840" s="2"/>
      <c r="N840" s="2"/>
      <c r="O840" s="2"/>
      <c r="P840" s="2"/>
      <c r="Q840" s="2"/>
      <c r="R840" s="2"/>
      <c r="S840" s="2"/>
      <c r="T840" s="2"/>
      <c r="U840" s="2"/>
      <c r="V840" s="2"/>
      <c r="W840" s="2"/>
      <c r="X840" s="2"/>
      <c r="Y840" s="2"/>
      <c r="Z840" s="2"/>
    </row>
    <row r="841" customFormat="false" ht="13.5" hidden="false" customHeight="true" outlineLevel="0" collapsed="false">
      <c r="A841" s="2"/>
      <c r="B841" s="2"/>
      <c r="C841" s="158"/>
      <c r="D841" s="2"/>
      <c r="E841" s="158"/>
      <c r="F841" s="2"/>
      <c r="G841" s="2"/>
      <c r="H841" s="2"/>
      <c r="I841" s="2"/>
      <c r="J841" s="2"/>
      <c r="K841" s="2"/>
      <c r="L841" s="2"/>
      <c r="M841" s="2"/>
      <c r="N841" s="2"/>
      <c r="O841" s="2"/>
      <c r="P841" s="2"/>
      <c r="Q841" s="2"/>
      <c r="R841" s="2"/>
      <c r="S841" s="2"/>
      <c r="T841" s="2"/>
      <c r="U841" s="2"/>
      <c r="V841" s="2"/>
      <c r="W841" s="2"/>
      <c r="X841" s="2"/>
      <c r="Y841" s="2"/>
      <c r="Z841" s="2"/>
    </row>
    <row r="842" customFormat="false" ht="13.5" hidden="false" customHeight="true" outlineLevel="0" collapsed="false">
      <c r="A842" s="2"/>
      <c r="B842" s="2"/>
      <c r="C842" s="158"/>
      <c r="D842" s="2"/>
      <c r="E842" s="158"/>
      <c r="F842" s="2"/>
      <c r="G842" s="2"/>
      <c r="H842" s="2"/>
      <c r="I842" s="2"/>
      <c r="J842" s="2"/>
      <c r="K842" s="2"/>
      <c r="L842" s="2"/>
      <c r="M842" s="2"/>
      <c r="N842" s="2"/>
      <c r="O842" s="2"/>
      <c r="P842" s="2"/>
      <c r="Q842" s="2"/>
      <c r="R842" s="2"/>
      <c r="S842" s="2"/>
      <c r="T842" s="2"/>
      <c r="U842" s="2"/>
      <c r="V842" s="2"/>
      <c r="W842" s="2"/>
      <c r="X842" s="2"/>
      <c r="Y842" s="2"/>
      <c r="Z842" s="2"/>
    </row>
    <row r="843" customFormat="false" ht="13.5" hidden="false" customHeight="true" outlineLevel="0" collapsed="false">
      <c r="A843" s="2"/>
      <c r="B843" s="2"/>
      <c r="C843" s="158"/>
      <c r="D843" s="2"/>
      <c r="E843" s="158"/>
      <c r="F843" s="2"/>
      <c r="G843" s="2"/>
      <c r="H843" s="2"/>
      <c r="I843" s="2"/>
      <c r="J843" s="2"/>
      <c r="K843" s="2"/>
      <c r="L843" s="2"/>
      <c r="M843" s="2"/>
      <c r="N843" s="2"/>
      <c r="O843" s="2"/>
      <c r="P843" s="2"/>
      <c r="Q843" s="2"/>
      <c r="R843" s="2"/>
      <c r="S843" s="2"/>
      <c r="T843" s="2"/>
      <c r="U843" s="2"/>
      <c r="V843" s="2"/>
      <c r="W843" s="2"/>
      <c r="X843" s="2"/>
      <c r="Y843" s="2"/>
      <c r="Z843" s="2"/>
    </row>
    <row r="844" customFormat="false" ht="13.5" hidden="false" customHeight="true" outlineLevel="0" collapsed="false">
      <c r="A844" s="2"/>
      <c r="B844" s="2"/>
      <c r="C844" s="158"/>
      <c r="D844" s="2"/>
      <c r="E844" s="158"/>
      <c r="F844" s="2"/>
      <c r="G844" s="2"/>
      <c r="H844" s="2"/>
      <c r="I844" s="2"/>
      <c r="J844" s="2"/>
      <c r="K844" s="2"/>
      <c r="L844" s="2"/>
      <c r="M844" s="2"/>
      <c r="N844" s="2"/>
      <c r="O844" s="2"/>
      <c r="P844" s="2"/>
      <c r="Q844" s="2"/>
      <c r="R844" s="2"/>
      <c r="S844" s="2"/>
      <c r="T844" s="2"/>
      <c r="U844" s="2"/>
      <c r="V844" s="2"/>
      <c r="W844" s="2"/>
      <c r="X844" s="2"/>
      <c r="Y844" s="2"/>
      <c r="Z844" s="2"/>
    </row>
    <row r="845" customFormat="false" ht="13.5" hidden="false" customHeight="true" outlineLevel="0" collapsed="false">
      <c r="A845" s="2"/>
      <c r="B845" s="2"/>
      <c r="C845" s="158"/>
      <c r="D845" s="2"/>
      <c r="E845" s="158"/>
      <c r="F845" s="2"/>
      <c r="G845" s="2"/>
      <c r="H845" s="2"/>
      <c r="I845" s="2"/>
      <c r="J845" s="2"/>
      <c r="K845" s="2"/>
      <c r="L845" s="2"/>
      <c r="M845" s="2"/>
      <c r="N845" s="2"/>
      <c r="O845" s="2"/>
      <c r="P845" s="2"/>
      <c r="Q845" s="2"/>
      <c r="R845" s="2"/>
      <c r="S845" s="2"/>
      <c r="T845" s="2"/>
      <c r="U845" s="2"/>
      <c r="V845" s="2"/>
      <c r="W845" s="2"/>
      <c r="X845" s="2"/>
      <c r="Y845" s="2"/>
      <c r="Z845" s="2"/>
    </row>
    <row r="846" customFormat="false" ht="13.5" hidden="false" customHeight="true" outlineLevel="0" collapsed="false">
      <c r="A846" s="2"/>
      <c r="B846" s="2"/>
      <c r="C846" s="158"/>
      <c r="D846" s="2"/>
      <c r="E846" s="158"/>
      <c r="F846" s="2"/>
      <c r="G846" s="2"/>
      <c r="H846" s="2"/>
      <c r="I846" s="2"/>
      <c r="J846" s="2"/>
      <c r="K846" s="2"/>
      <c r="L846" s="2"/>
      <c r="M846" s="2"/>
      <c r="N846" s="2"/>
      <c r="O846" s="2"/>
      <c r="P846" s="2"/>
      <c r="Q846" s="2"/>
      <c r="R846" s="2"/>
      <c r="S846" s="2"/>
      <c r="T846" s="2"/>
      <c r="U846" s="2"/>
      <c r="V846" s="2"/>
      <c r="W846" s="2"/>
      <c r="X846" s="2"/>
      <c r="Y846" s="2"/>
      <c r="Z846" s="2"/>
    </row>
    <row r="847" customFormat="false" ht="13.5" hidden="false" customHeight="true" outlineLevel="0" collapsed="false">
      <c r="A847" s="2"/>
      <c r="B847" s="2"/>
      <c r="C847" s="158"/>
      <c r="D847" s="2"/>
      <c r="E847" s="158"/>
      <c r="F847" s="2"/>
      <c r="G847" s="2"/>
      <c r="H847" s="2"/>
      <c r="I847" s="2"/>
      <c r="J847" s="2"/>
      <c r="K847" s="2"/>
      <c r="L847" s="2"/>
      <c r="M847" s="2"/>
      <c r="N847" s="2"/>
      <c r="O847" s="2"/>
      <c r="P847" s="2"/>
      <c r="Q847" s="2"/>
      <c r="R847" s="2"/>
      <c r="S847" s="2"/>
      <c r="T847" s="2"/>
      <c r="U847" s="2"/>
      <c r="V847" s="2"/>
      <c r="W847" s="2"/>
      <c r="X847" s="2"/>
      <c r="Y847" s="2"/>
      <c r="Z847" s="2"/>
    </row>
    <row r="848" customFormat="false" ht="13.5" hidden="false" customHeight="true" outlineLevel="0" collapsed="false">
      <c r="A848" s="2"/>
      <c r="B848" s="2"/>
      <c r="C848" s="158"/>
      <c r="D848" s="2"/>
      <c r="E848" s="158"/>
      <c r="F848" s="2"/>
      <c r="G848" s="2"/>
      <c r="H848" s="2"/>
      <c r="I848" s="2"/>
      <c r="J848" s="2"/>
      <c r="K848" s="2"/>
      <c r="L848" s="2"/>
      <c r="M848" s="2"/>
      <c r="N848" s="2"/>
      <c r="O848" s="2"/>
      <c r="P848" s="2"/>
      <c r="Q848" s="2"/>
      <c r="R848" s="2"/>
      <c r="S848" s="2"/>
      <c r="T848" s="2"/>
      <c r="U848" s="2"/>
      <c r="V848" s="2"/>
      <c r="W848" s="2"/>
      <c r="X848" s="2"/>
      <c r="Y848" s="2"/>
      <c r="Z848" s="2"/>
    </row>
    <row r="849" customFormat="false" ht="13.5" hidden="false" customHeight="true" outlineLevel="0" collapsed="false">
      <c r="A849" s="2"/>
      <c r="B849" s="2"/>
      <c r="C849" s="158"/>
      <c r="D849" s="2"/>
      <c r="E849" s="158"/>
      <c r="F849" s="2"/>
      <c r="G849" s="2"/>
      <c r="H849" s="2"/>
      <c r="I849" s="2"/>
      <c r="J849" s="2"/>
      <c r="K849" s="2"/>
      <c r="L849" s="2"/>
      <c r="M849" s="2"/>
      <c r="N849" s="2"/>
      <c r="O849" s="2"/>
      <c r="P849" s="2"/>
      <c r="Q849" s="2"/>
      <c r="R849" s="2"/>
      <c r="S849" s="2"/>
      <c r="T849" s="2"/>
      <c r="U849" s="2"/>
      <c r="V849" s="2"/>
      <c r="W849" s="2"/>
      <c r="X849" s="2"/>
      <c r="Y849" s="2"/>
      <c r="Z849" s="2"/>
    </row>
    <row r="850" customFormat="false" ht="13.5" hidden="false" customHeight="true" outlineLevel="0" collapsed="false">
      <c r="A850" s="2"/>
      <c r="B850" s="2"/>
      <c r="C850" s="158"/>
      <c r="D850" s="2"/>
      <c r="E850" s="158"/>
      <c r="F850" s="2"/>
      <c r="G850" s="2"/>
      <c r="H850" s="2"/>
      <c r="I850" s="2"/>
      <c r="J850" s="2"/>
      <c r="K850" s="2"/>
      <c r="L850" s="2"/>
      <c r="M850" s="2"/>
      <c r="N850" s="2"/>
      <c r="O850" s="2"/>
      <c r="P850" s="2"/>
      <c r="Q850" s="2"/>
      <c r="R850" s="2"/>
      <c r="S850" s="2"/>
      <c r="T850" s="2"/>
      <c r="U850" s="2"/>
      <c r="V850" s="2"/>
      <c r="W850" s="2"/>
      <c r="X850" s="2"/>
      <c r="Y850" s="2"/>
      <c r="Z850" s="2"/>
    </row>
    <row r="851" customFormat="false" ht="13.5" hidden="false" customHeight="true" outlineLevel="0" collapsed="false">
      <c r="A851" s="2"/>
      <c r="B851" s="2"/>
      <c r="C851" s="158"/>
      <c r="D851" s="2"/>
      <c r="E851" s="158"/>
      <c r="F851" s="2"/>
      <c r="G851" s="2"/>
      <c r="H851" s="2"/>
      <c r="I851" s="2"/>
      <c r="J851" s="2"/>
      <c r="K851" s="2"/>
      <c r="L851" s="2"/>
      <c r="M851" s="2"/>
      <c r="N851" s="2"/>
      <c r="O851" s="2"/>
      <c r="P851" s="2"/>
      <c r="Q851" s="2"/>
      <c r="R851" s="2"/>
      <c r="S851" s="2"/>
      <c r="T851" s="2"/>
      <c r="U851" s="2"/>
      <c r="V851" s="2"/>
      <c r="W851" s="2"/>
      <c r="X851" s="2"/>
      <c r="Y851" s="2"/>
      <c r="Z851" s="2"/>
    </row>
    <row r="852" customFormat="false" ht="13.5" hidden="false" customHeight="true" outlineLevel="0" collapsed="false">
      <c r="A852" s="2"/>
      <c r="B852" s="2"/>
      <c r="C852" s="158"/>
      <c r="D852" s="2"/>
      <c r="E852" s="158"/>
      <c r="F852" s="2"/>
      <c r="G852" s="2"/>
      <c r="H852" s="2"/>
      <c r="I852" s="2"/>
      <c r="J852" s="2"/>
      <c r="K852" s="2"/>
      <c r="L852" s="2"/>
      <c r="M852" s="2"/>
      <c r="N852" s="2"/>
      <c r="O852" s="2"/>
      <c r="P852" s="2"/>
      <c r="Q852" s="2"/>
      <c r="R852" s="2"/>
      <c r="S852" s="2"/>
      <c r="T852" s="2"/>
      <c r="U852" s="2"/>
      <c r="V852" s="2"/>
      <c r="W852" s="2"/>
      <c r="X852" s="2"/>
      <c r="Y852" s="2"/>
      <c r="Z852" s="2"/>
    </row>
    <row r="853" customFormat="false" ht="13.5" hidden="false" customHeight="true" outlineLevel="0" collapsed="false">
      <c r="A853" s="2"/>
      <c r="B853" s="2"/>
      <c r="C853" s="158"/>
      <c r="D853" s="2"/>
      <c r="E853" s="158"/>
      <c r="F853" s="2"/>
      <c r="G853" s="2"/>
      <c r="H853" s="2"/>
      <c r="I853" s="2"/>
      <c r="J853" s="2"/>
      <c r="K853" s="2"/>
      <c r="L853" s="2"/>
      <c r="M853" s="2"/>
      <c r="N853" s="2"/>
      <c r="O853" s="2"/>
      <c r="P853" s="2"/>
      <c r="Q853" s="2"/>
      <c r="R853" s="2"/>
      <c r="S853" s="2"/>
      <c r="T853" s="2"/>
      <c r="U853" s="2"/>
      <c r="V853" s="2"/>
      <c r="W853" s="2"/>
      <c r="X853" s="2"/>
      <c r="Y853" s="2"/>
      <c r="Z853" s="2"/>
    </row>
    <row r="854" customFormat="false" ht="13.5" hidden="false" customHeight="true" outlineLevel="0" collapsed="false">
      <c r="A854" s="2"/>
      <c r="B854" s="2"/>
      <c r="C854" s="158"/>
      <c r="D854" s="2"/>
      <c r="E854" s="158"/>
      <c r="F854" s="2"/>
      <c r="G854" s="2"/>
      <c r="H854" s="2"/>
      <c r="I854" s="2"/>
      <c r="J854" s="2"/>
      <c r="K854" s="2"/>
      <c r="L854" s="2"/>
      <c r="M854" s="2"/>
      <c r="N854" s="2"/>
      <c r="O854" s="2"/>
      <c r="P854" s="2"/>
      <c r="Q854" s="2"/>
      <c r="R854" s="2"/>
      <c r="S854" s="2"/>
      <c r="T854" s="2"/>
      <c r="U854" s="2"/>
      <c r="V854" s="2"/>
      <c r="W854" s="2"/>
      <c r="X854" s="2"/>
      <c r="Y854" s="2"/>
      <c r="Z854" s="2"/>
    </row>
    <row r="855" customFormat="false" ht="13.5" hidden="false" customHeight="true" outlineLevel="0" collapsed="false">
      <c r="A855" s="2"/>
      <c r="B855" s="2"/>
      <c r="C855" s="158"/>
      <c r="D855" s="2"/>
      <c r="E855" s="158"/>
      <c r="F855" s="2"/>
      <c r="G855" s="2"/>
      <c r="H855" s="2"/>
      <c r="I855" s="2"/>
      <c r="J855" s="2"/>
      <c r="K855" s="2"/>
      <c r="L855" s="2"/>
      <c r="M855" s="2"/>
      <c r="N855" s="2"/>
      <c r="O855" s="2"/>
      <c r="P855" s="2"/>
      <c r="Q855" s="2"/>
      <c r="R855" s="2"/>
      <c r="S855" s="2"/>
      <c r="T855" s="2"/>
      <c r="U855" s="2"/>
      <c r="V855" s="2"/>
      <c r="W855" s="2"/>
      <c r="X855" s="2"/>
      <c r="Y855" s="2"/>
      <c r="Z855" s="2"/>
    </row>
    <row r="856" customFormat="false" ht="13.5" hidden="false" customHeight="true" outlineLevel="0" collapsed="false">
      <c r="A856" s="2"/>
      <c r="B856" s="2"/>
      <c r="C856" s="158"/>
      <c r="D856" s="2"/>
      <c r="E856" s="158"/>
      <c r="F856" s="2"/>
      <c r="G856" s="2"/>
      <c r="H856" s="2"/>
      <c r="I856" s="2"/>
      <c r="J856" s="2"/>
      <c r="K856" s="2"/>
      <c r="L856" s="2"/>
      <c r="M856" s="2"/>
      <c r="N856" s="2"/>
      <c r="O856" s="2"/>
      <c r="P856" s="2"/>
      <c r="Q856" s="2"/>
      <c r="R856" s="2"/>
      <c r="S856" s="2"/>
      <c r="T856" s="2"/>
      <c r="U856" s="2"/>
      <c r="V856" s="2"/>
      <c r="W856" s="2"/>
      <c r="X856" s="2"/>
      <c r="Y856" s="2"/>
      <c r="Z856" s="2"/>
    </row>
    <row r="857" customFormat="false" ht="13.5" hidden="false" customHeight="true" outlineLevel="0" collapsed="false">
      <c r="A857" s="2"/>
      <c r="B857" s="2"/>
      <c r="C857" s="158"/>
      <c r="D857" s="2"/>
      <c r="E857" s="158"/>
      <c r="F857" s="2"/>
      <c r="G857" s="2"/>
      <c r="H857" s="2"/>
      <c r="I857" s="2"/>
      <c r="J857" s="2"/>
      <c r="K857" s="2"/>
      <c r="L857" s="2"/>
      <c r="M857" s="2"/>
      <c r="N857" s="2"/>
      <c r="O857" s="2"/>
      <c r="P857" s="2"/>
      <c r="Q857" s="2"/>
      <c r="R857" s="2"/>
      <c r="S857" s="2"/>
      <c r="T857" s="2"/>
      <c r="U857" s="2"/>
      <c r="V857" s="2"/>
      <c r="W857" s="2"/>
      <c r="X857" s="2"/>
      <c r="Y857" s="2"/>
      <c r="Z857" s="2"/>
    </row>
    <row r="858" customFormat="false" ht="13.5" hidden="false" customHeight="true" outlineLevel="0" collapsed="false">
      <c r="A858" s="2"/>
      <c r="B858" s="2"/>
      <c r="C858" s="158"/>
      <c r="D858" s="2"/>
      <c r="E858" s="158"/>
      <c r="F858" s="2"/>
      <c r="G858" s="2"/>
      <c r="H858" s="2"/>
      <c r="I858" s="2"/>
      <c r="J858" s="2"/>
      <c r="K858" s="2"/>
      <c r="L858" s="2"/>
      <c r="M858" s="2"/>
      <c r="N858" s="2"/>
      <c r="O858" s="2"/>
      <c r="P858" s="2"/>
      <c r="Q858" s="2"/>
      <c r="R858" s="2"/>
      <c r="S858" s="2"/>
      <c r="T858" s="2"/>
      <c r="U858" s="2"/>
      <c r="V858" s="2"/>
      <c r="W858" s="2"/>
      <c r="X858" s="2"/>
      <c r="Y858" s="2"/>
      <c r="Z858" s="2"/>
    </row>
    <row r="859" customFormat="false" ht="13.5" hidden="false" customHeight="true" outlineLevel="0" collapsed="false">
      <c r="A859" s="2"/>
      <c r="B859" s="2"/>
      <c r="C859" s="158"/>
      <c r="D859" s="2"/>
      <c r="E859" s="158"/>
      <c r="F859" s="2"/>
      <c r="G859" s="2"/>
      <c r="H859" s="2"/>
      <c r="I859" s="2"/>
      <c r="J859" s="2"/>
      <c r="K859" s="2"/>
      <c r="L859" s="2"/>
      <c r="M859" s="2"/>
      <c r="N859" s="2"/>
      <c r="O859" s="2"/>
      <c r="P859" s="2"/>
      <c r="Q859" s="2"/>
      <c r="R859" s="2"/>
      <c r="S859" s="2"/>
      <c r="T859" s="2"/>
      <c r="U859" s="2"/>
      <c r="V859" s="2"/>
      <c r="W859" s="2"/>
      <c r="X859" s="2"/>
      <c r="Y859" s="2"/>
      <c r="Z859" s="2"/>
    </row>
    <row r="860" customFormat="false" ht="13.5" hidden="false" customHeight="true" outlineLevel="0" collapsed="false">
      <c r="A860" s="2"/>
      <c r="B860" s="2"/>
      <c r="C860" s="158"/>
      <c r="D860" s="2"/>
      <c r="E860" s="158"/>
      <c r="F860" s="2"/>
      <c r="G860" s="2"/>
      <c r="H860" s="2"/>
      <c r="I860" s="2"/>
      <c r="J860" s="2"/>
      <c r="K860" s="2"/>
      <c r="L860" s="2"/>
      <c r="M860" s="2"/>
      <c r="N860" s="2"/>
      <c r="O860" s="2"/>
      <c r="P860" s="2"/>
      <c r="Q860" s="2"/>
      <c r="R860" s="2"/>
      <c r="S860" s="2"/>
      <c r="T860" s="2"/>
      <c r="U860" s="2"/>
      <c r="V860" s="2"/>
      <c r="W860" s="2"/>
      <c r="X860" s="2"/>
      <c r="Y860" s="2"/>
      <c r="Z860" s="2"/>
    </row>
    <row r="861" customFormat="false" ht="13.5" hidden="false" customHeight="true" outlineLevel="0" collapsed="false">
      <c r="A861" s="2"/>
      <c r="B861" s="2"/>
      <c r="C861" s="158"/>
      <c r="D861" s="2"/>
      <c r="E861" s="158"/>
      <c r="F861" s="2"/>
      <c r="G861" s="2"/>
      <c r="H861" s="2"/>
      <c r="I861" s="2"/>
      <c r="J861" s="2"/>
      <c r="K861" s="2"/>
      <c r="L861" s="2"/>
      <c r="M861" s="2"/>
      <c r="N861" s="2"/>
      <c r="O861" s="2"/>
      <c r="P861" s="2"/>
      <c r="Q861" s="2"/>
      <c r="R861" s="2"/>
      <c r="S861" s="2"/>
      <c r="T861" s="2"/>
      <c r="U861" s="2"/>
      <c r="V861" s="2"/>
      <c r="W861" s="2"/>
      <c r="X861" s="2"/>
      <c r="Y861" s="2"/>
      <c r="Z861" s="2"/>
    </row>
    <row r="862" customFormat="false" ht="13.5" hidden="false" customHeight="true" outlineLevel="0" collapsed="false">
      <c r="A862" s="2"/>
      <c r="B862" s="2"/>
      <c r="C862" s="158"/>
      <c r="D862" s="2"/>
      <c r="E862" s="158"/>
      <c r="F862" s="2"/>
      <c r="G862" s="2"/>
      <c r="H862" s="2"/>
      <c r="I862" s="2"/>
      <c r="J862" s="2"/>
      <c r="K862" s="2"/>
      <c r="L862" s="2"/>
      <c r="M862" s="2"/>
      <c r="N862" s="2"/>
      <c r="O862" s="2"/>
      <c r="P862" s="2"/>
      <c r="Q862" s="2"/>
      <c r="R862" s="2"/>
      <c r="S862" s="2"/>
      <c r="T862" s="2"/>
      <c r="U862" s="2"/>
      <c r="V862" s="2"/>
      <c r="W862" s="2"/>
      <c r="X862" s="2"/>
      <c r="Y862" s="2"/>
      <c r="Z862" s="2"/>
    </row>
    <row r="863" customFormat="false" ht="13.5" hidden="false" customHeight="true" outlineLevel="0" collapsed="false">
      <c r="A863" s="2"/>
      <c r="B863" s="2"/>
      <c r="C863" s="158"/>
      <c r="D863" s="2"/>
      <c r="E863" s="158"/>
      <c r="F863" s="2"/>
      <c r="G863" s="2"/>
      <c r="H863" s="2"/>
      <c r="I863" s="2"/>
      <c r="J863" s="2"/>
      <c r="K863" s="2"/>
      <c r="L863" s="2"/>
      <c r="M863" s="2"/>
      <c r="N863" s="2"/>
      <c r="O863" s="2"/>
      <c r="P863" s="2"/>
      <c r="Q863" s="2"/>
      <c r="R863" s="2"/>
      <c r="S863" s="2"/>
      <c r="T863" s="2"/>
      <c r="U863" s="2"/>
      <c r="V863" s="2"/>
      <c r="W863" s="2"/>
      <c r="X863" s="2"/>
      <c r="Y863" s="2"/>
      <c r="Z863" s="2"/>
    </row>
    <row r="864" customFormat="false" ht="13.5" hidden="false" customHeight="true" outlineLevel="0" collapsed="false">
      <c r="A864" s="2"/>
      <c r="B864" s="2"/>
      <c r="C864" s="158"/>
      <c r="D864" s="2"/>
      <c r="E864" s="158"/>
      <c r="F864" s="2"/>
      <c r="G864" s="2"/>
      <c r="H864" s="2"/>
      <c r="I864" s="2"/>
      <c r="J864" s="2"/>
      <c r="K864" s="2"/>
      <c r="L864" s="2"/>
      <c r="M864" s="2"/>
      <c r="N864" s="2"/>
      <c r="O864" s="2"/>
      <c r="P864" s="2"/>
      <c r="Q864" s="2"/>
      <c r="R864" s="2"/>
      <c r="S864" s="2"/>
      <c r="T864" s="2"/>
      <c r="U864" s="2"/>
      <c r="V864" s="2"/>
      <c r="W864" s="2"/>
      <c r="X864" s="2"/>
      <c r="Y864" s="2"/>
      <c r="Z864" s="2"/>
    </row>
    <row r="865" customFormat="false" ht="13.5" hidden="false" customHeight="true" outlineLevel="0" collapsed="false">
      <c r="A865" s="2"/>
      <c r="B865" s="2"/>
      <c r="C865" s="158"/>
      <c r="D865" s="2"/>
      <c r="E865" s="158"/>
      <c r="F865" s="2"/>
      <c r="G865" s="2"/>
      <c r="H865" s="2"/>
      <c r="I865" s="2"/>
      <c r="J865" s="2"/>
      <c r="K865" s="2"/>
      <c r="L865" s="2"/>
      <c r="M865" s="2"/>
      <c r="N865" s="2"/>
      <c r="O865" s="2"/>
      <c r="P865" s="2"/>
      <c r="Q865" s="2"/>
      <c r="R865" s="2"/>
      <c r="S865" s="2"/>
      <c r="T865" s="2"/>
      <c r="U865" s="2"/>
      <c r="V865" s="2"/>
      <c r="W865" s="2"/>
      <c r="X865" s="2"/>
      <c r="Y865" s="2"/>
      <c r="Z865" s="2"/>
    </row>
    <row r="866" customFormat="false" ht="13.5" hidden="false" customHeight="true" outlineLevel="0" collapsed="false">
      <c r="A866" s="2"/>
      <c r="B866" s="2"/>
      <c r="C866" s="158"/>
      <c r="D866" s="2"/>
      <c r="E866" s="158"/>
      <c r="F866" s="2"/>
      <c r="G866" s="2"/>
      <c r="H866" s="2"/>
      <c r="I866" s="2"/>
      <c r="J866" s="2"/>
      <c r="K866" s="2"/>
      <c r="L866" s="2"/>
      <c r="M866" s="2"/>
      <c r="N866" s="2"/>
      <c r="O866" s="2"/>
      <c r="P866" s="2"/>
      <c r="Q866" s="2"/>
      <c r="R866" s="2"/>
      <c r="S866" s="2"/>
      <c r="T866" s="2"/>
      <c r="U866" s="2"/>
      <c r="V866" s="2"/>
      <c r="W866" s="2"/>
      <c r="X866" s="2"/>
      <c r="Y866" s="2"/>
      <c r="Z866" s="2"/>
    </row>
    <row r="867" customFormat="false" ht="13.5" hidden="false" customHeight="true" outlineLevel="0" collapsed="false">
      <c r="A867" s="2"/>
      <c r="B867" s="2"/>
      <c r="C867" s="158"/>
      <c r="D867" s="2"/>
      <c r="E867" s="158"/>
      <c r="F867" s="2"/>
      <c r="G867" s="2"/>
      <c r="H867" s="2"/>
      <c r="I867" s="2"/>
      <c r="J867" s="2"/>
      <c r="K867" s="2"/>
      <c r="L867" s="2"/>
      <c r="M867" s="2"/>
      <c r="N867" s="2"/>
      <c r="O867" s="2"/>
      <c r="P867" s="2"/>
      <c r="Q867" s="2"/>
      <c r="R867" s="2"/>
      <c r="S867" s="2"/>
      <c r="T867" s="2"/>
      <c r="U867" s="2"/>
      <c r="V867" s="2"/>
      <c r="W867" s="2"/>
      <c r="X867" s="2"/>
      <c r="Y867" s="2"/>
      <c r="Z867" s="2"/>
    </row>
    <row r="868" customFormat="false" ht="13.5" hidden="false" customHeight="true" outlineLevel="0" collapsed="false">
      <c r="A868" s="2"/>
      <c r="B868" s="2"/>
      <c r="C868" s="158"/>
      <c r="D868" s="2"/>
      <c r="E868" s="158"/>
      <c r="F868" s="2"/>
      <c r="G868" s="2"/>
      <c r="H868" s="2"/>
      <c r="I868" s="2"/>
      <c r="J868" s="2"/>
      <c r="K868" s="2"/>
      <c r="L868" s="2"/>
      <c r="M868" s="2"/>
      <c r="N868" s="2"/>
      <c r="O868" s="2"/>
      <c r="P868" s="2"/>
      <c r="Q868" s="2"/>
      <c r="R868" s="2"/>
      <c r="S868" s="2"/>
      <c r="T868" s="2"/>
      <c r="U868" s="2"/>
      <c r="V868" s="2"/>
      <c r="W868" s="2"/>
      <c r="X868" s="2"/>
      <c r="Y868" s="2"/>
      <c r="Z868" s="2"/>
    </row>
    <row r="869" customFormat="false" ht="13.5" hidden="false" customHeight="true" outlineLevel="0" collapsed="false">
      <c r="A869" s="2"/>
      <c r="B869" s="2"/>
      <c r="C869" s="158"/>
      <c r="D869" s="2"/>
      <c r="E869" s="158"/>
      <c r="F869" s="2"/>
      <c r="G869" s="2"/>
      <c r="H869" s="2"/>
      <c r="I869" s="2"/>
      <c r="J869" s="2"/>
      <c r="K869" s="2"/>
      <c r="L869" s="2"/>
      <c r="M869" s="2"/>
      <c r="N869" s="2"/>
      <c r="O869" s="2"/>
      <c r="P869" s="2"/>
      <c r="Q869" s="2"/>
      <c r="R869" s="2"/>
      <c r="S869" s="2"/>
      <c r="T869" s="2"/>
      <c r="U869" s="2"/>
      <c r="V869" s="2"/>
      <c r="W869" s="2"/>
      <c r="X869" s="2"/>
      <c r="Y869" s="2"/>
      <c r="Z869" s="2"/>
    </row>
    <row r="870" customFormat="false" ht="13.5" hidden="false" customHeight="true" outlineLevel="0" collapsed="false">
      <c r="A870" s="2"/>
      <c r="B870" s="2"/>
      <c r="C870" s="158"/>
      <c r="D870" s="2"/>
      <c r="E870" s="158"/>
      <c r="F870" s="2"/>
      <c r="G870" s="2"/>
      <c r="H870" s="2"/>
      <c r="I870" s="2"/>
      <c r="J870" s="2"/>
      <c r="K870" s="2"/>
      <c r="L870" s="2"/>
      <c r="M870" s="2"/>
      <c r="N870" s="2"/>
      <c r="O870" s="2"/>
      <c r="P870" s="2"/>
      <c r="Q870" s="2"/>
      <c r="R870" s="2"/>
      <c r="S870" s="2"/>
      <c r="T870" s="2"/>
      <c r="U870" s="2"/>
      <c r="V870" s="2"/>
      <c r="W870" s="2"/>
      <c r="X870" s="2"/>
      <c r="Y870" s="2"/>
      <c r="Z870" s="2"/>
    </row>
    <row r="871" customFormat="false" ht="13.5" hidden="false" customHeight="true" outlineLevel="0" collapsed="false">
      <c r="A871" s="2"/>
      <c r="B871" s="2"/>
      <c r="C871" s="158"/>
      <c r="D871" s="2"/>
      <c r="E871" s="158"/>
      <c r="F871" s="2"/>
      <c r="G871" s="2"/>
      <c r="H871" s="2"/>
      <c r="I871" s="2"/>
      <c r="J871" s="2"/>
      <c r="K871" s="2"/>
      <c r="L871" s="2"/>
      <c r="M871" s="2"/>
      <c r="N871" s="2"/>
      <c r="O871" s="2"/>
      <c r="P871" s="2"/>
      <c r="Q871" s="2"/>
      <c r="R871" s="2"/>
      <c r="S871" s="2"/>
      <c r="T871" s="2"/>
      <c r="U871" s="2"/>
      <c r="V871" s="2"/>
      <c r="W871" s="2"/>
      <c r="X871" s="2"/>
      <c r="Y871" s="2"/>
      <c r="Z871" s="2"/>
    </row>
    <row r="872" customFormat="false" ht="13.5" hidden="false" customHeight="true" outlineLevel="0" collapsed="false">
      <c r="A872" s="2"/>
      <c r="B872" s="2"/>
      <c r="C872" s="158"/>
      <c r="D872" s="2"/>
      <c r="E872" s="158"/>
      <c r="F872" s="2"/>
      <c r="G872" s="2"/>
      <c r="H872" s="2"/>
      <c r="I872" s="2"/>
      <c r="J872" s="2"/>
      <c r="K872" s="2"/>
      <c r="L872" s="2"/>
      <c r="M872" s="2"/>
      <c r="N872" s="2"/>
      <c r="O872" s="2"/>
      <c r="P872" s="2"/>
      <c r="Q872" s="2"/>
      <c r="R872" s="2"/>
      <c r="S872" s="2"/>
      <c r="T872" s="2"/>
      <c r="U872" s="2"/>
      <c r="V872" s="2"/>
      <c r="W872" s="2"/>
      <c r="X872" s="2"/>
      <c r="Y872" s="2"/>
      <c r="Z872" s="2"/>
    </row>
    <row r="873" customFormat="false" ht="13.5" hidden="false" customHeight="true" outlineLevel="0" collapsed="false">
      <c r="A873" s="2"/>
      <c r="B873" s="2"/>
      <c r="C873" s="158"/>
      <c r="D873" s="2"/>
      <c r="E873" s="158"/>
      <c r="F873" s="2"/>
      <c r="G873" s="2"/>
      <c r="H873" s="2"/>
      <c r="I873" s="2"/>
      <c r="J873" s="2"/>
      <c r="K873" s="2"/>
      <c r="L873" s="2"/>
      <c r="M873" s="2"/>
      <c r="N873" s="2"/>
      <c r="O873" s="2"/>
      <c r="P873" s="2"/>
      <c r="Q873" s="2"/>
      <c r="R873" s="2"/>
      <c r="S873" s="2"/>
      <c r="T873" s="2"/>
      <c r="U873" s="2"/>
      <c r="V873" s="2"/>
      <c r="W873" s="2"/>
      <c r="X873" s="2"/>
      <c r="Y873" s="2"/>
      <c r="Z873" s="2"/>
    </row>
    <row r="874" customFormat="false" ht="13.5" hidden="false" customHeight="true" outlineLevel="0" collapsed="false">
      <c r="A874" s="2"/>
      <c r="B874" s="2"/>
      <c r="C874" s="158"/>
      <c r="D874" s="2"/>
      <c r="E874" s="158"/>
      <c r="F874" s="2"/>
      <c r="G874" s="2"/>
      <c r="H874" s="2"/>
      <c r="I874" s="2"/>
      <c r="J874" s="2"/>
      <c r="K874" s="2"/>
      <c r="L874" s="2"/>
      <c r="M874" s="2"/>
      <c r="N874" s="2"/>
      <c r="O874" s="2"/>
      <c r="P874" s="2"/>
      <c r="Q874" s="2"/>
      <c r="R874" s="2"/>
      <c r="S874" s="2"/>
      <c r="T874" s="2"/>
      <c r="U874" s="2"/>
      <c r="V874" s="2"/>
      <c r="W874" s="2"/>
      <c r="X874" s="2"/>
      <c r="Y874" s="2"/>
      <c r="Z874" s="2"/>
    </row>
    <row r="875" customFormat="false" ht="13.5" hidden="false" customHeight="true" outlineLevel="0" collapsed="false">
      <c r="A875" s="2"/>
      <c r="B875" s="2"/>
      <c r="C875" s="158"/>
      <c r="D875" s="2"/>
      <c r="E875" s="158"/>
      <c r="F875" s="2"/>
      <c r="G875" s="2"/>
      <c r="H875" s="2"/>
      <c r="I875" s="2"/>
      <c r="J875" s="2"/>
      <c r="K875" s="2"/>
      <c r="L875" s="2"/>
      <c r="M875" s="2"/>
      <c r="N875" s="2"/>
      <c r="O875" s="2"/>
      <c r="P875" s="2"/>
      <c r="Q875" s="2"/>
      <c r="R875" s="2"/>
      <c r="S875" s="2"/>
      <c r="T875" s="2"/>
      <c r="U875" s="2"/>
      <c r="V875" s="2"/>
      <c r="W875" s="2"/>
      <c r="X875" s="2"/>
      <c r="Y875" s="2"/>
      <c r="Z875" s="2"/>
    </row>
    <row r="876" customFormat="false" ht="13.5" hidden="false" customHeight="true" outlineLevel="0" collapsed="false">
      <c r="A876" s="2"/>
      <c r="B876" s="2"/>
      <c r="C876" s="158"/>
      <c r="D876" s="2"/>
      <c r="E876" s="158"/>
      <c r="F876" s="2"/>
      <c r="G876" s="2"/>
      <c r="H876" s="2"/>
      <c r="I876" s="2"/>
      <c r="J876" s="2"/>
      <c r="K876" s="2"/>
      <c r="L876" s="2"/>
      <c r="M876" s="2"/>
      <c r="N876" s="2"/>
      <c r="O876" s="2"/>
      <c r="P876" s="2"/>
      <c r="Q876" s="2"/>
      <c r="R876" s="2"/>
      <c r="S876" s="2"/>
      <c r="T876" s="2"/>
      <c r="U876" s="2"/>
      <c r="V876" s="2"/>
      <c r="W876" s="2"/>
      <c r="X876" s="2"/>
      <c r="Y876" s="2"/>
      <c r="Z876" s="2"/>
    </row>
    <row r="877" customFormat="false" ht="13.5" hidden="false" customHeight="true" outlineLevel="0" collapsed="false">
      <c r="A877" s="2"/>
      <c r="B877" s="2"/>
      <c r="C877" s="158"/>
      <c r="D877" s="2"/>
      <c r="E877" s="158"/>
      <c r="F877" s="2"/>
      <c r="G877" s="2"/>
      <c r="H877" s="2"/>
      <c r="I877" s="2"/>
      <c r="J877" s="2"/>
      <c r="K877" s="2"/>
      <c r="L877" s="2"/>
      <c r="M877" s="2"/>
      <c r="N877" s="2"/>
      <c r="O877" s="2"/>
      <c r="P877" s="2"/>
      <c r="Q877" s="2"/>
      <c r="R877" s="2"/>
      <c r="S877" s="2"/>
      <c r="T877" s="2"/>
      <c r="U877" s="2"/>
      <c r="V877" s="2"/>
      <c r="W877" s="2"/>
      <c r="X877" s="2"/>
      <c r="Y877" s="2"/>
      <c r="Z877" s="2"/>
    </row>
    <row r="878" customFormat="false" ht="13.5" hidden="false" customHeight="true" outlineLevel="0" collapsed="false">
      <c r="A878" s="2"/>
      <c r="B878" s="2"/>
      <c r="C878" s="158"/>
      <c r="D878" s="2"/>
      <c r="E878" s="158"/>
      <c r="F878" s="2"/>
      <c r="G878" s="2"/>
      <c r="H878" s="2"/>
      <c r="I878" s="2"/>
      <c r="J878" s="2"/>
      <c r="K878" s="2"/>
      <c r="L878" s="2"/>
      <c r="M878" s="2"/>
      <c r="N878" s="2"/>
      <c r="O878" s="2"/>
      <c r="P878" s="2"/>
      <c r="Q878" s="2"/>
      <c r="R878" s="2"/>
      <c r="S878" s="2"/>
      <c r="T878" s="2"/>
      <c r="U878" s="2"/>
      <c r="V878" s="2"/>
      <c r="W878" s="2"/>
      <c r="X878" s="2"/>
      <c r="Y878" s="2"/>
      <c r="Z878" s="2"/>
    </row>
    <row r="879" customFormat="false" ht="13.5" hidden="false" customHeight="true" outlineLevel="0" collapsed="false">
      <c r="A879" s="2"/>
      <c r="B879" s="2"/>
      <c r="C879" s="158"/>
      <c r="D879" s="2"/>
      <c r="E879" s="158"/>
      <c r="F879" s="2"/>
      <c r="G879" s="2"/>
      <c r="H879" s="2"/>
      <c r="I879" s="2"/>
      <c r="J879" s="2"/>
      <c r="K879" s="2"/>
      <c r="L879" s="2"/>
      <c r="M879" s="2"/>
      <c r="N879" s="2"/>
      <c r="O879" s="2"/>
      <c r="P879" s="2"/>
      <c r="Q879" s="2"/>
      <c r="R879" s="2"/>
      <c r="S879" s="2"/>
      <c r="T879" s="2"/>
      <c r="U879" s="2"/>
      <c r="V879" s="2"/>
      <c r="W879" s="2"/>
      <c r="X879" s="2"/>
      <c r="Y879" s="2"/>
      <c r="Z879" s="2"/>
    </row>
    <row r="880" customFormat="false" ht="13.5" hidden="false" customHeight="true" outlineLevel="0" collapsed="false">
      <c r="A880" s="2"/>
      <c r="B880" s="2"/>
      <c r="C880" s="158"/>
      <c r="D880" s="2"/>
      <c r="E880" s="158"/>
      <c r="F880" s="2"/>
      <c r="G880" s="2"/>
      <c r="H880" s="2"/>
      <c r="I880" s="2"/>
      <c r="J880" s="2"/>
      <c r="K880" s="2"/>
      <c r="L880" s="2"/>
      <c r="M880" s="2"/>
      <c r="N880" s="2"/>
      <c r="O880" s="2"/>
      <c r="P880" s="2"/>
      <c r="Q880" s="2"/>
      <c r="R880" s="2"/>
      <c r="S880" s="2"/>
      <c r="T880" s="2"/>
      <c r="U880" s="2"/>
      <c r="V880" s="2"/>
      <c r="W880" s="2"/>
      <c r="X880" s="2"/>
      <c r="Y880" s="2"/>
      <c r="Z880" s="2"/>
    </row>
    <row r="881" customFormat="false" ht="13.5" hidden="false" customHeight="true" outlineLevel="0" collapsed="false">
      <c r="A881" s="2"/>
      <c r="B881" s="2"/>
      <c r="C881" s="158"/>
      <c r="D881" s="2"/>
      <c r="E881" s="158"/>
      <c r="F881" s="2"/>
      <c r="G881" s="2"/>
      <c r="H881" s="2"/>
      <c r="I881" s="2"/>
      <c r="J881" s="2"/>
      <c r="K881" s="2"/>
      <c r="L881" s="2"/>
      <c r="M881" s="2"/>
      <c r="N881" s="2"/>
      <c r="O881" s="2"/>
      <c r="P881" s="2"/>
      <c r="Q881" s="2"/>
      <c r="R881" s="2"/>
      <c r="S881" s="2"/>
      <c r="T881" s="2"/>
      <c r="U881" s="2"/>
      <c r="V881" s="2"/>
      <c r="W881" s="2"/>
      <c r="X881" s="2"/>
      <c r="Y881" s="2"/>
      <c r="Z881" s="2"/>
    </row>
    <row r="882" customFormat="false" ht="13.5" hidden="false" customHeight="true" outlineLevel="0" collapsed="false">
      <c r="A882" s="2"/>
      <c r="B882" s="2"/>
      <c r="C882" s="158"/>
      <c r="D882" s="2"/>
      <c r="E882" s="158"/>
      <c r="F882" s="2"/>
      <c r="G882" s="2"/>
      <c r="H882" s="2"/>
      <c r="I882" s="2"/>
      <c r="J882" s="2"/>
      <c r="K882" s="2"/>
      <c r="L882" s="2"/>
      <c r="M882" s="2"/>
      <c r="N882" s="2"/>
      <c r="O882" s="2"/>
      <c r="P882" s="2"/>
      <c r="Q882" s="2"/>
      <c r="R882" s="2"/>
      <c r="S882" s="2"/>
      <c r="T882" s="2"/>
      <c r="U882" s="2"/>
      <c r="V882" s="2"/>
      <c r="W882" s="2"/>
      <c r="X882" s="2"/>
      <c r="Y882" s="2"/>
      <c r="Z882" s="2"/>
    </row>
    <row r="883" customFormat="false" ht="13.5" hidden="false" customHeight="true" outlineLevel="0" collapsed="false">
      <c r="A883" s="2"/>
      <c r="B883" s="2"/>
      <c r="C883" s="158"/>
      <c r="D883" s="2"/>
      <c r="E883" s="158"/>
      <c r="F883" s="2"/>
      <c r="G883" s="2"/>
      <c r="H883" s="2"/>
      <c r="I883" s="2"/>
      <c r="J883" s="2"/>
      <c r="K883" s="2"/>
      <c r="L883" s="2"/>
      <c r="M883" s="2"/>
      <c r="N883" s="2"/>
      <c r="O883" s="2"/>
      <c r="P883" s="2"/>
      <c r="Q883" s="2"/>
      <c r="R883" s="2"/>
      <c r="S883" s="2"/>
      <c r="T883" s="2"/>
      <c r="U883" s="2"/>
      <c r="V883" s="2"/>
      <c r="W883" s="2"/>
      <c r="X883" s="2"/>
      <c r="Y883" s="2"/>
      <c r="Z883" s="2"/>
    </row>
    <row r="884" customFormat="false" ht="13.5" hidden="false" customHeight="true" outlineLevel="0" collapsed="false">
      <c r="A884" s="2"/>
      <c r="B884" s="2"/>
      <c r="C884" s="158"/>
      <c r="D884" s="2"/>
      <c r="E884" s="158"/>
      <c r="F884" s="2"/>
      <c r="G884" s="2"/>
      <c r="H884" s="2"/>
      <c r="I884" s="2"/>
      <c r="J884" s="2"/>
      <c r="K884" s="2"/>
      <c r="L884" s="2"/>
      <c r="M884" s="2"/>
      <c r="N884" s="2"/>
      <c r="O884" s="2"/>
      <c r="P884" s="2"/>
      <c r="Q884" s="2"/>
      <c r="R884" s="2"/>
      <c r="S884" s="2"/>
      <c r="T884" s="2"/>
      <c r="U884" s="2"/>
      <c r="V884" s="2"/>
      <c r="W884" s="2"/>
      <c r="X884" s="2"/>
      <c r="Y884" s="2"/>
      <c r="Z884" s="2"/>
    </row>
    <row r="885" customFormat="false" ht="13.5" hidden="false" customHeight="true" outlineLevel="0" collapsed="false">
      <c r="A885" s="2"/>
      <c r="B885" s="2"/>
      <c r="C885" s="158"/>
      <c r="D885" s="2"/>
      <c r="E885" s="158"/>
      <c r="F885" s="2"/>
      <c r="G885" s="2"/>
      <c r="H885" s="2"/>
      <c r="I885" s="2"/>
      <c r="J885" s="2"/>
      <c r="K885" s="2"/>
      <c r="L885" s="2"/>
      <c r="M885" s="2"/>
      <c r="N885" s="2"/>
      <c r="O885" s="2"/>
      <c r="P885" s="2"/>
      <c r="Q885" s="2"/>
      <c r="R885" s="2"/>
      <c r="S885" s="2"/>
      <c r="T885" s="2"/>
      <c r="U885" s="2"/>
      <c r="V885" s="2"/>
      <c r="W885" s="2"/>
      <c r="X885" s="2"/>
      <c r="Y885" s="2"/>
      <c r="Z885" s="2"/>
    </row>
    <row r="886" customFormat="false" ht="13.5" hidden="false" customHeight="true" outlineLevel="0" collapsed="false">
      <c r="A886" s="2"/>
      <c r="B886" s="2"/>
      <c r="C886" s="158"/>
      <c r="D886" s="2"/>
      <c r="E886" s="158"/>
      <c r="F886" s="2"/>
      <c r="G886" s="2"/>
      <c r="H886" s="2"/>
      <c r="I886" s="2"/>
      <c r="J886" s="2"/>
      <c r="K886" s="2"/>
      <c r="L886" s="2"/>
      <c r="M886" s="2"/>
      <c r="N886" s="2"/>
      <c r="O886" s="2"/>
      <c r="P886" s="2"/>
      <c r="Q886" s="2"/>
      <c r="R886" s="2"/>
      <c r="S886" s="2"/>
      <c r="T886" s="2"/>
      <c r="U886" s="2"/>
      <c r="V886" s="2"/>
      <c r="W886" s="2"/>
      <c r="X886" s="2"/>
      <c r="Y886" s="2"/>
      <c r="Z886" s="2"/>
    </row>
    <row r="887" customFormat="false" ht="13.5" hidden="false" customHeight="true" outlineLevel="0" collapsed="false">
      <c r="A887" s="2"/>
      <c r="B887" s="2"/>
      <c r="C887" s="158"/>
      <c r="D887" s="2"/>
      <c r="E887" s="158"/>
      <c r="F887" s="2"/>
      <c r="G887" s="2"/>
      <c r="H887" s="2"/>
      <c r="I887" s="2"/>
      <c r="J887" s="2"/>
      <c r="K887" s="2"/>
      <c r="L887" s="2"/>
      <c r="M887" s="2"/>
      <c r="N887" s="2"/>
      <c r="O887" s="2"/>
      <c r="P887" s="2"/>
      <c r="Q887" s="2"/>
      <c r="R887" s="2"/>
      <c r="S887" s="2"/>
      <c r="T887" s="2"/>
      <c r="U887" s="2"/>
      <c r="V887" s="2"/>
      <c r="W887" s="2"/>
      <c r="X887" s="2"/>
      <c r="Y887" s="2"/>
      <c r="Z887" s="2"/>
    </row>
    <row r="888" customFormat="false" ht="13.5" hidden="false" customHeight="true" outlineLevel="0" collapsed="false">
      <c r="A888" s="2"/>
      <c r="B888" s="2"/>
      <c r="C888" s="158"/>
      <c r="D888" s="2"/>
      <c r="E888" s="158"/>
      <c r="F888" s="2"/>
      <c r="G888" s="2"/>
      <c r="H888" s="2"/>
      <c r="I888" s="2"/>
      <c r="J888" s="2"/>
      <c r="K888" s="2"/>
      <c r="L888" s="2"/>
      <c r="M888" s="2"/>
      <c r="N888" s="2"/>
      <c r="O888" s="2"/>
      <c r="P888" s="2"/>
      <c r="Q888" s="2"/>
      <c r="R888" s="2"/>
      <c r="S888" s="2"/>
      <c r="T888" s="2"/>
      <c r="U888" s="2"/>
      <c r="V888" s="2"/>
      <c r="W888" s="2"/>
      <c r="X888" s="2"/>
      <c r="Y888" s="2"/>
      <c r="Z888" s="2"/>
    </row>
    <row r="889" customFormat="false" ht="13.5" hidden="false" customHeight="true" outlineLevel="0" collapsed="false">
      <c r="A889" s="2"/>
      <c r="B889" s="2"/>
      <c r="C889" s="158"/>
      <c r="D889" s="2"/>
      <c r="E889" s="158"/>
      <c r="F889" s="2"/>
      <c r="G889" s="2"/>
      <c r="H889" s="2"/>
      <c r="I889" s="2"/>
      <c r="J889" s="2"/>
      <c r="K889" s="2"/>
      <c r="L889" s="2"/>
      <c r="M889" s="2"/>
      <c r="N889" s="2"/>
      <c r="O889" s="2"/>
      <c r="P889" s="2"/>
      <c r="Q889" s="2"/>
      <c r="R889" s="2"/>
      <c r="S889" s="2"/>
      <c r="T889" s="2"/>
      <c r="U889" s="2"/>
      <c r="V889" s="2"/>
      <c r="W889" s="2"/>
      <c r="X889" s="2"/>
      <c r="Y889" s="2"/>
      <c r="Z889" s="2"/>
    </row>
    <row r="890" customFormat="false" ht="13.5" hidden="false" customHeight="true" outlineLevel="0" collapsed="false">
      <c r="A890" s="2"/>
      <c r="B890" s="2"/>
      <c r="C890" s="158"/>
      <c r="D890" s="2"/>
      <c r="E890" s="158"/>
      <c r="F890" s="2"/>
      <c r="G890" s="2"/>
      <c r="H890" s="2"/>
      <c r="I890" s="2"/>
      <c r="J890" s="2"/>
      <c r="K890" s="2"/>
      <c r="L890" s="2"/>
      <c r="M890" s="2"/>
      <c r="N890" s="2"/>
      <c r="O890" s="2"/>
      <c r="P890" s="2"/>
      <c r="Q890" s="2"/>
      <c r="R890" s="2"/>
      <c r="S890" s="2"/>
      <c r="T890" s="2"/>
      <c r="U890" s="2"/>
      <c r="V890" s="2"/>
      <c r="W890" s="2"/>
      <c r="X890" s="2"/>
      <c r="Y890" s="2"/>
      <c r="Z890" s="2"/>
    </row>
    <row r="891" customFormat="false" ht="13.5" hidden="false" customHeight="true" outlineLevel="0" collapsed="false">
      <c r="A891" s="2"/>
      <c r="B891" s="2"/>
      <c r="C891" s="158"/>
      <c r="D891" s="2"/>
      <c r="E891" s="158"/>
      <c r="F891" s="2"/>
      <c r="G891" s="2"/>
      <c r="H891" s="2"/>
      <c r="I891" s="2"/>
      <c r="J891" s="2"/>
      <c r="K891" s="2"/>
      <c r="L891" s="2"/>
      <c r="M891" s="2"/>
      <c r="N891" s="2"/>
      <c r="O891" s="2"/>
      <c r="P891" s="2"/>
      <c r="Q891" s="2"/>
      <c r="R891" s="2"/>
      <c r="S891" s="2"/>
      <c r="T891" s="2"/>
      <c r="U891" s="2"/>
      <c r="V891" s="2"/>
      <c r="W891" s="2"/>
      <c r="X891" s="2"/>
      <c r="Y891" s="2"/>
      <c r="Z891" s="2"/>
    </row>
    <row r="892" customFormat="false" ht="13.5" hidden="false" customHeight="true" outlineLevel="0" collapsed="false">
      <c r="A892" s="2"/>
      <c r="B892" s="2"/>
      <c r="C892" s="158"/>
      <c r="D892" s="2"/>
      <c r="E892" s="158"/>
      <c r="F892" s="2"/>
      <c r="G892" s="2"/>
      <c r="H892" s="2"/>
      <c r="I892" s="2"/>
      <c r="J892" s="2"/>
      <c r="K892" s="2"/>
      <c r="L892" s="2"/>
      <c r="M892" s="2"/>
      <c r="N892" s="2"/>
      <c r="O892" s="2"/>
      <c r="P892" s="2"/>
      <c r="Q892" s="2"/>
      <c r="R892" s="2"/>
      <c r="S892" s="2"/>
      <c r="T892" s="2"/>
      <c r="U892" s="2"/>
      <c r="V892" s="2"/>
      <c r="W892" s="2"/>
      <c r="X892" s="2"/>
      <c r="Y892" s="2"/>
      <c r="Z892" s="2"/>
    </row>
    <row r="893" customFormat="false" ht="13.5" hidden="false" customHeight="true" outlineLevel="0" collapsed="false">
      <c r="A893" s="2"/>
      <c r="B893" s="2"/>
      <c r="C893" s="158"/>
      <c r="D893" s="2"/>
      <c r="E893" s="158"/>
      <c r="F893" s="2"/>
      <c r="G893" s="2"/>
      <c r="H893" s="2"/>
      <c r="I893" s="2"/>
      <c r="J893" s="2"/>
      <c r="K893" s="2"/>
      <c r="L893" s="2"/>
      <c r="M893" s="2"/>
      <c r="N893" s="2"/>
      <c r="O893" s="2"/>
      <c r="P893" s="2"/>
      <c r="Q893" s="2"/>
      <c r="R893" s="2"/>
      <c r="S893" s="2"/>
      <c r="T893" s="2"/>
      <c r="U893" s="2"/>
      <c r="V893" s="2"/>
      <c r="W893" s="2"/>
      <c r="X893" s="2"/>
      <c r="Y893" s="2"/>
      <c r="Z893" s="2"/>
    </row>
    <row r="894" customFormat="false" ht="13.5" hidden="false" customHeight="true" outlineLevel="0" collapsed="false">
      <c r="A894" s="2"/>
      <c r="B894" s="2"/>
      <c r="C894" s="158"/>
      <c r="D894" s="2"/>
      <c r="E894" s="158"/>
      <c r="F894" s="2"/>
      <c r="G894" s="2"/>
      <c r="H894" s="2"/>
      <c r="I894" s="2"/>
      <c r="J894" s="2"/>
      <c r="K894" s="2"/>
      <c r="L894" s="2"/>
      <c r="M894" s="2"/>
      <c r="N894" s="2"/>
      <c r="O894" s="2"/>
      <c r="P894" s="2"/>
      <c r="Q894" s="2"/>
      <c r="R894" s="2"/>
      <c r="S894" s="2"/>
      <c r="T894" s="2"/>
      <c r="U894" s="2"/>
      <c r="V894" s="2"/>
      <c r="W894" s="2"/>
      <c r="X894" s="2"/>
      <c r="Y894" s="2"/>
      <c r="Z894" s="2"/>
    </row>
    <row r="895" customFormat="false" ht="13.5" hidden="false" customHeight="true" outlineLevel="0" collapsed="false">
      <c r="A895" s="2"/>
      <c r="B895" s="2"/>
      <c r="C895" s="158"/>
      <c r="D895" s="2"/>
      <c r="E895" s="158"/>
      <c r="F895" s="2"/>
      <c r="G895" s="2"/>
      <c r="H895" s="2"/>
      <c r="I895" s="2"/>
      <c r="J895" s="2"/>
      <c r="K895" s="2"/>
      <c r="L895" s="2"/>
      <c r="M895" s="2"/>
      <c r="N895" s="2"/>
      <c r="O895" s="2"/>
      <c r="P895" s="2"/>
      <c r="Q895" s="2"/>
      <c r="R895" s="2"/>
      <c r="S895" s="2"/>
      <c r="T895" s="2"/>
      <c r="U895" s="2"/>
      <c r="V895" s="2"/>
      <c r="W895" s="2"/>
      <c r="X895" s="2"/>
      <c r="Y895" s="2"/>
      <c r="Z895" s="2"/>
    </row>
    <row r="896" customFormat="false" ht="13.5" hidden="false" customHeight="true" outlineLevel="0" collapsed="false">
      <c r="A896" s="2"/>
      <c r="B896" s="2"/>
      <c r="C896" s="158"/>
      <c r="D896" s="2"/>
      <c r="E896" s="158"/>
      <c r="F896" s="2"/>
      <c r="G896" s="2"/>
      <c r="H896" s="2"/>
      <c r="I896" s="2"/>
      <c r="J896" s="2"/>
      <c r="K896" s="2"/>
      <c r="L896" s="2"/>
      <c r="M896" s="2"/>
      <c r="N896" s="2"/>
      <c r="O896" s="2"/>
      <c r="P896" s="2"/>
      <c r="Q896" s="2"/>
      <c r="R896" s="2"/>
      <c r="S896" s="2"/>
      <c r="T896" s="2"/>
      <c r="U896" s="2"/>
      <c r="V896" s="2"/>
      <c r="W896" s="2"/>
      <c r="X896" s="2"/>
      <c r="Y896" s="2"/>
      <c r="Z896" s="2"/>
    </row>
    <row r="897" customFormat="false" ht="13.5" hidden="false" customHeight="true" outlineLevel="0" collapsed="false">
      <c r="A897" s="2"/>
      <c r="B897" s="2"/>
      <c r="C897" s="158"/>
      <c r="D897" s="2"/>
      <c r="E897" s="158"/>
      <c r="F897" s="2"/>
      <c r="G897" s="2"/>
      <c r="H897" s="2"/>
      <c r="I897" s="2"/>
      <c r="J897" s="2"/>
      <c r="K897" s="2"/>
      <c r="L897" s="2"/>
      <c r="M897" s="2"/>
      <c r="N897" s="2"/>
      <c r="O897" s="2"/>
      <c r="P897" s="2"/>
      <c r="Q897" s="2"/>
      <c r="R897" s="2"/>
      <c r="S897" s="2"/>
      <c r="T897" s="2"/>
      <c r="U897" s="2"/>
      <c r="V897" s="2"/>
      <c r="W897" s="2"/>
      <c r="X897" s="2"/>
      <c r="Y897" s="2"/>
      <c r="Z897" s="2"/>
    </row>
    <row r="898" customFormat="false" ht="13.5" hidden="false" customHeight="true" outlineLevel="0" collapsed="false">
      <c r="A898" s="2"/>
      <c r="B898" s="2"/>
      <c r="C898" s="158"/>
      <c r="D898" s="2"/>
      <c r="E898" s="158"/>
      <c r="F898" s="2"/>
      <c r="G898" s="2"/>
      <c r="H898" s="2"/>
      <c r="I898" s="2"/>
      <c r="J898" s="2"/>
      <c r="K898" s="2"/>
      <c r="L898" s="2"/>
      <c r="M898" s="2"/>
      <c r="N898" s="2"/>
      <c r="O898" s="2"/>
      <c r="P898" s="2"/>
      <c r="Q898" s="2"/>
      <c r="R898" s="2"/>
      <c r="S898" s="2"/>
      <c r="T898" s="2"/>
      <c r="U898" s="2"/>
      <c r="V898" s="2"/>
      <c r="W898" s="2"/>
      <c r="X898" s="2"/>
      <c r="Y898" s="2"/>
      <c r="Z898" s="2"/>
    </row>
    <row r="899" customFormat="false" ht="13.5" hidden="false" customHeight="true" outlineLevel="0" collapsed="false">
      <c r="A899" s="2"/>
      <c r="B899" s="2"/>
      <c r="C899" s="158"/>
      <c r="D899" s="2"/>
      <c r="E899" s="158"/>
      <c r="F899" s="2"/>
      <c r="G899" s="2"/>
      <c r="H899" s="2"/>
      <c r="I899" s="2"/>
      <c r="J899" s="2"/>
      <c r="K899" s="2"/>
      <c r="L899" s="2"/>
      <c r="M899" s="2"/>
      <c r="N899" s="2"/>
      <c r="O899" s="2"/>
      <c r="P899" s="2"/>
      <c r="Q899" s="2"/>
      <c r="R899" s="2"/>
      <c r="S899" s="2"/>
      <c r="T899" s="2"/>
      <c r="U899" s="2"/>
      <c r="V899" s="2"/>
      <c r="W899" s="2"/>
      <c r="X899" s="2"/>
      <c r="Y899" s="2"/>
      <c r="Z899" s="2"/>
    </row>
    <row r="900" customFormat="false" ht="13.5" hidden="false" customHeight="true" outlineLevel="0" collapsed="false">
      <c r="A900" s="2"/>
      <c r="B900" s="2"/>
      <c r="C900" s="158"/>
      <c r="D900" s="2"/>
      <c r="E900" s="158"/>
      <c r="F900" s="2"/>
      <c r="G900" s="2"/>
      <c r="H900" s="2"/>
      <c r="I900" s="2"/>
      <c r="J900" s="2"/>
      <c r="K900" s="2"/>
      <c r="L900" s="2"/>
      <c r="M900" s="2"/>
      <c r="N900" s="2"/>
      <c r="O900" s="2"/>
      <c r="P900" s="2"/>
      <c r="Q900" s="2"/>
      <c r="R900" s="2"/>
      <c r="S900" s="2"/>
      <c r="T900" s="2"/>
      <c r="U900" s="2"/>
      <c r="V900" s="2"/>
      <c r="W900" s="2"/>
      <c r="X900" s="2"/>
      <c r="Y900" s="2"/>
      <c r="Z900" s="2"/>
    </row>
    <row r="901" customFormat="false" ht="13.5" hidden="false" customHeight="true" outlineLevel="0" collapsed="false">
      <c r="A901" s="2"/>
      <c r="B901" s="2"/>
      <c r="C901" s="158"/>
      <c r="D901" s="2"/>
      <c r="E901" s="158"/>
      <c r="F901" s="2"/>
      <c r="G901" s="2"/>
      <c r="H901" s="2"/>
      <c r="I901" s="2"/>
      <c r="J901" s="2"/>
      <c r="K901" s="2"/>
      <c r="L901" s="2"/>
      <c r="M901" s="2"/>
      <c r="N901" s="2"/>
      <c r="O901" s="2"/>
      <c r="P901" s="2"/>
      <c r="Q901" s="2"/>
      <c r="R901" s="2"/>
      <c r="S901" s="2"/>
      <c r="T901" s="2"/>
      <c r="U901" s="2"/>
      <c r="V901" s="2"/>
      <c r="W901" s="2"/>
      <c r="X901" s="2"/>
      <c r="Y901" s="2"/>
      <c r="Z901" s="2"/>
    </row>
    <row r="902" customFormat="false" ht="13.5" hidden="false" customHeight="true" outlineLevel="0" collapsed="false">
      <c r="A902" s="2"/>
      <c r="B902" s="2"/>
      <c r="C902" s="158"/>
      <c r="D902" s="2"/>
      <c r="E902" s="158"/>
      <c r="F902" s="2"/>
      <c r="G902" s="2"/>
      <c r="H902" s="2"/>
      <c r="I902" s="2"/>
      <c r="J902" s="2"/>
      <c r="K902" s="2"/>
      <c r="L902" s="2"/>
      <c r="M902" s="2"/>
      <c r="N902" s="2"/>
      <c r="O902" s="2"/>
      <c r="P902" s="2"/>
      <c r="Q902" s="2"/>
      <c r="R902" s="2"/>
      <c r="S902" s="2"/>
      <c r="T902" s="2"/>
      <c r="U902" s="2"/>
      <c r="V902" s="2"/>
      <c r="W902" s="2"/>
      <c r="X902" s="2"/>
      <c r="Y902" s="2"/>
      <c r="Z902" s="2"/>
    </row>
    <row r="903" customFormat="false" ht="13.5" hidden="false" customHeight="true" outlineLevel="0" collapsed="false">
      <c r="A903" s="2"/>
      <c r="B903" s="2"/>
      <c r="C903" s="158"/>
      <c r="D903" s="2"/>
      <c r="E903" s="158"/>
      <c r="F903" s="2"/>
      <c r="G903" s="2"/>
      <c r="H903" s="2"/>
      <c r="I903" s="2"/>
      <c r="J903" s="2"/>
      <c r="K903" s="2"/>
      <c r="L903" s="2"/>
      <c r="M903" s="2"/>
      <c r="N903" s="2"/>
      <c r="O903" s="2"/>
      <c r="P903" s="2"/>
      <c r="Q903" s="2"/>
      <c r="R903" s="2"/>
      <c r="S903" s="2"/>
      <c r="T903" s="2"/>
      <c r="U903" s="2"/>
      <c r="V903" s="2"/>
      <c r="W903" s="2"/>
      <c r="X903" s="2"/>
      <c r="Y903" s="2"/>
      <c r="Z903" s="2"/>
    </row>
    <row r="904" customFormat="false" ht="13.5" hidden="false" customHeight="true" outlineLevel="0" collapsed="false">
      <c r="A904" s="2"/>
      <c r="B904" s="2"/>
      <c r="C904" s="158"/>
      <c r="D904" s="2"/>
      <c r="E904" s="158"/>
      <c r="F904" s="2"/>
      <c r="G904" s="2"/>
      <c r="H904" s="2"/>
      <c r="I904" s="2"/>
      <c r="J904" s="2"/>
      <c r="K904" s="2"/>
      <c r="L904" s="2"/>
      <c r="M904" s="2"/>
      <c r="N904" s="2"/>
      <c r="O904" s="2"/>
      <c r="P904" s="2"/>
      <c r="Q904" s="2"/>
      <c r="R904" s="2"/>
      <c r="S904" s="2"/>
      <c r="T904" s="2"/>
      <c r="U904" s="2"/>
      <c r="V904" s="2"/>
      <c r="W904" s="2"/>
      <c r="X904" s="2"/>
      <c r="Y904" s="2"/>
      <c r="Z904" s="2"/>
    </row>
    <row r="905" customFormat="false" ht="13.5" hidden="false" customHeight="true" outlineLevel="0" collapsed="false">
      <c r="A905" s="2"/>
      <c r="B905" s="2"/>
      <c r="C905" s="158"/>
      <c r="D905" s="2"/>
      <c r="E905" s="158"/>
      <c r="F905" s="2"/>
      <c r="G905" s="2"/>
      <c r="H905" s="2"/>
      <c r="I905" s="2"/>
      <c r="J905" s="2"/>
      <c r="K905" s="2"/>
      <c r="L905" s="2"/>
      <c r="M905" s="2"/>
      <c r="N905" s="2"/>
      <c r="O905" s="2"/>
      <c r="P905" s="2"/>
      <c r="Q905" s="2"/>
      <c r="R905" s="2"/>
      <c r="S905" s="2"/>
      <c r="T905" s="2"/>
      <c r="U905" s="2"/>
      <c r="V905" s="2"/>
      <c r="W905" s="2"/>
      <c r="X905" s="2"/>
      <c r="Y905" s="2"/>
      <c r="Z905" s="2"/>
    </row>
    <row r="906" customFormat="false" ht="13.5" hidden="false" customHeight="true" outlineLevel="0" collapsed="false">
      <c r="A906" s="2"/>
      <c r="B906" s="2"/>
      <c r="C906" s="158"/>
      <c r="D906" s="2"/>
      <c r="E906" s="158"/>
      <c r="F906" s="2"/>
      <c r="G906" s="2"/>
      <c r="H906" s="2"/>
      <c r="I906" s="2"/>
      <c r="J906" s="2"/>
      <c r="K906" s="2"/>
      <c r="L906" s="2"/>
      <c r="M906" s="2"/>
      <c r="N906" s="2"/>
      <c r="O906" s="2"/>
      <c r="P906" s="2"/>
      <c r="Q906" s="2"/>
      <c r="R906" s="2"/>
      <c r="S906" s="2"/>
      <c r="T906" s="2"/>
      <c r="U906" s="2"/>
      <c r="V906" s="2"/>
      <c r="W906" s="2"/>
      <c r="X906" s="2"/>
      <c r="Y906" s="2"/>
      <c r="Z906" s="2"/>
    </row>
    <row r="907" customFormat="false" ht="13.5" hidden="false" customHeight="true" outlineLevel="0" collapsed="false">
      <c r="A907" s="2"/>
      <c r="B907" s="2"/>
      <c r="C907" s="158"/>
      <c r="D907" s="2"/>
      <c r="E907" s="158"/>
      <c r="F907" s="2"/>
      <c r="G907" s="2"/>
      <c r="H907" s="2"/>
      <c r="I907" s="2"/>
      <c r="J907" s="2"/>
      <c r="K907" s="2"/>
      <c r="L907" s="2"/>
      <c r="M907" s="2"/>
      <c r="N907" s="2"/>
      <c r="O907" s="2"/>
      <c r="P907" s="2"/>
      <c r="Q907" s="2"/>
      <c r="R907" s="2"/>
      <c r="S907" s="2"/>
      <c r="T907" s="2"/>
      <c r="U907" s="2"/>
      <c r="V907" s="2"/>
      <c r="W907" s="2"/>
      <c r="X907" s="2"/>
      <c r="Y907" s="2"/>
      <c r="Z907" s="2"/>
    </row>
    <row r="908" customFormat="false" ht="13.5" hidden="false" customHeight="true" outlineLevel="0" collapsed="false">
      <c r="A908" s="2"/>
      <c r="B908" s="2"/>
      <c r="C908" s="158"/>
      <c r="D908" s="2"/>
      <c r="E908" s="158"/>
      <c r="F908" s="2"/>
      <c r="G908" s="2"/>
      <c r="H908" s="2"/>
      <c r="I908" s="2"/>
      <c r="J908" s="2"/>
      <c r="K908" s="2"/>
      <c r="L908" s="2"/>
      <c r="M908" s="2"/>
      <c r="N908" s="2"/>
      <c r="O908" s="2"/>
      <c r="P908" s="2"/>
      <c r="Q908" s="2"/>
      <c r="R908" s="2"/>
      <c r="S908" s="2"/>
      <c r="T908" s="2"/>
      <c r="U908" s="2"/>
      <c r="V908" s="2"/>
      <c r="W908" s="2"/>
      <c r="X908" s="2"/>
      <c r="Y908" s="2"/>
      <c r="Z908" s="2"/>
    </row>
    <row r="909" customFormat="false" ht="13.5" hidden="false" customHeight="true" outlineLevel="0" collapsed="false">
      <c r="A909" s="2"/>
      <c r="B909" s="2"/>
      <c r="C909" s="158"/>
      <c r="D909" s="2"/>
      <c r="E909" s="158"/>
      <c r="F909" s="2"/>
      <c r="G909" s="2"/>
      <c r="H909" s="2"/>
      <c r="I909" s="2"/>
      <c r="J909" s="2"/>
      <c r="K909" s="2"/>
      <c r="L909" s="2"/>
      <c r="M909" s="2"/>
      <c r="N909" s="2"/>
      <c r="O909" s="2"/>
      <c r="P909" s="2"/>
      <c r="Q909" s="2"/>
      <c r="R909" s="2"/>
      <c r="S909" s="2"/>
      <c r="T909" s="2"/>
      <c r="U909" s="2"/>
      <c r="V909" s="2"/>
      <c r="W909" s="2"/>
      <c r="X909" s="2"/>
      <c r="Y909" s="2"/>
      <c r="Z909" s="2"/>
    </row>
    <row r="910" customFormat="false" ht="13.5" hidden="false" customHeight="true" outlineLevel="0" collapsed="false">
      <c r="A910" s="2"/>
      <c r="B910" s="2"/>
      <c r="C910" s="158"/>
      <c r="D910" s="2"/>
      <c r="E910" s="158"/>
      <c r="F910" s="2"/>
      <c r="G910" s="2"/>
      <c r="H910" s="2"/>
      <c r="I910" s="2"/>
      <c r="J910" s="2"/>
      <c r="K910" s="2"/>
      <c r="L910" s="2"/>
      <c r="M910" s="2"/>
      <c r="N910" s="2"/>
      <c r="O910" s="2"/>
      <c r="P910" s="2"/>
      <c r="Q910" s="2"/>
      <c r="R910" s="2"/>
      <c r="S910" s="2"/>
      <c r="T910" s="2"/>
      <c r="U910" s="2"/>
      <c r="V910" s="2"/>
      <c r="W910" s="2"/>
      <c r="X910" s="2"/>
      <c r="Y910" s="2"/>
      <c r="Z910" s="2"/>
    </row>
    <row r="911" customFormat="false" ht="13.5" hidden="false" customHeight="true" outlineLevel="0" collapsed="false">
      <c r="A911" s="2"/>
      <c r="B911" s="2"/>
      <c r="C911" s="158"/>
      <c r="D911" s="2"/>
      <c r="E911" s="158"/>
      <c r="F911" s="2"/>
      <c r="G911" s="2"/>
      <c r="H911" s="2"/>
      <c r="I911" s="2"/>
      <c r="J911" s="2"/>
      <c r="K911" s="2"/>
      <c r="L911" s="2"/>
      <c r="M911" s="2"/>
      <c r="N911" s="2"/>
      <c r="O911" s="2"/>
      <c r="P911" s="2"/>
      <c r="Q911" s="2"/>
      <c r="R911" s="2"/>
      <c r="S911" s="2"/>
      <c r="T911" s="2"/>
      <c r="U911" s="2"/>
      <c r="V911" s="2"/>
      <c r="W911" s="2"/>
      <c r="X911" s="2"/>
      <c r="Y911" s="2"/>
      <c r="Z911" s="2"/>
    </row>
    <row r="912" customFormat="false" ht="13.5" hidden="false" customHeight="true" outlineLevel="0" collapsed="false">
      <c r="A912" s="2"/>
      <c r="B912" s="2"/>
      <c r="C912" s="158"/>
      <c r="D912" s="2"/>
      <c r="E912" s="158"/>
      <c r="F912" s="2"/>
      <c r="G912" s="2"/>
      <c r="H912" s="2"/>
      <c r="I912" s="2"/>
      <c r="J912" s="2"/>
      <c r="K912" s="2"/>
      <c r="L912" s="2"/>
      <c r="M912" s="2"/>
      <c r="N912" s="2"/>
      <c r="O912" s="2"/>
      <c r="P912" s="2"/>
      <c r="Q912" s="2"/>
      <c r="R912" s="2"/>
      <c r="S912" s="2"/>
      <c r="T912" s="2"/>
      <c r="U912" s="2"/>
      <c r="V912" s="2"/>
      <c r="W912" s="2"/>
      <c r="X912" s="2"/>
      <c r="Y912" s="2"/>
      <c r="Z912" s="2"/>
    </row>
    <row r="913" customFormat="false" ht="13.5" hidden="false" customHeight="true" outlineLevel="0" collapsed="false">
      <c r="A913" s="2"/>
      <c r="B913" s="2"/>
      <c r="C913" s="158"/>
      <c r="D913" s="2"/>
      <c r="E913" s="158"/>
      <c r="F913" s="2"/>
      <c r="G913" s="2"/>
      <c r="H913" s="2"/>
      <c r="I913" s="2"/>
      <c r="J913" s="2"/>
      <c r="K913" s="2"/>
      <c r="L913" s="2"/>
      <c r="M913" s="2"/>
      <c r="N913" s="2"/>
      <c r="O913" s="2"/>
      <c r="P913" s="2"/>
      <c r="Q913" s="2"/>
      <c r="R913" s="2"/>
      <c r="S913" s="2"/>
      <c r="T913" s="2"/>
      <c r="U913" s="2"/>
      <c r="V913" s="2"/>
      <c r="W913" s="2"/>
      <c r="X913" s="2"/>
      <c r="Y913" s="2"/>
      <c r="Z913" s="2"/>
    </row>
    <row r="914" customFormat="false" ht="13.5" hidden="false" customHeight="true" outlineLevel="0" collapsed="false">
      <c r="A914" s="2"/>
      <c r="B914" s="2"/>
      <c r="C914" s="158"/>
      <c r="D914" s="2"/>
      <c r="E914" s="158"/>
      <c r="F914" s="2"/>
      <c r="G914" s="2"/>
      <c r="H914" s="2"/>
      <c r="I914" s="2"/>
      <c r="J914" s="2"/>
      <c r="K914" s="2"/>
      <c r="L914" s="2"/>
      <c r="M914" s="2"/>
      <c r="N914" s="2"/>
      <c r="O914" s="2"/>
      <c r="P914" s="2"/>
      <c r="Q914" s="2"/>
      <c r="R914" s="2"/>
      <c r="S914" s="2"/>
      <c r="T914" s="2"/>
      <c r="U914" s="2"/>
      <c r="V914" s="2"/>
      <c r="W914" s="2"/>
      <c r="X914" s="2"/>
      <c r="Y914" s="2"/>
      <c r="Z914" s="2"/>
    </row>
    <row r="915" customFormat="false" ht="13.5" hidden="false" customHeight="true" outlineLevel="0" collapsed="false">
      <c r="A915" s="2"/>
      <c r="B915" s="2"/>
      <c r="C915" s="158"/>
      <c r="D915" s="2"/>
      <c r="E915" s="158"/>
      <c r="F915" s="2"/>
      <c r="G915" s="2"/>
      <c r="H915" s="2"/>
      <c r="I915" s="2"/>
      <c r="J915" s="2"/>
      <c r="K915" s="2"/>
      <c r="L915" s="2"/>
      <c r="M915" s="2"/>
      <c r="N915" s="2"/>
      <c r="O915" s="2"/>
      <c r="P915" s="2"/>
      <c r="Q915" s="2"/>
      <c r="R915" s="2"/>
      <c r="S915" s="2"/>
      <c r="T915" s="2"/>
      <c r="U915" s="2"/>
      <c r="V915" s="2"/>
      <c r="W915" s="2"/>
      <c r="X915" s="2"/>
      <c r="Y915" s="2"/>
      <c r="Z915" s="2"/>
    </row>
    <row r="916" customFormat="false" ht="13.5" hidden="false" customHeight="true" outlineLevel="0" collapsed="false">
      <c r="A916" s="2"/>
      <c r="B916" s="2"/>
      <c r="C916" s="158"/>
      <c r="D916" s="2"/>
      <c r="E916" s="158"/>
      <c r="F916" s="2"/>
      <c r="G916" s="2"/>
      <c r="H916" s="2"/>
      <c r="I916" s="2"/>
      <c r="J916" s="2"/>
      <c r="K916" s="2"/>
      <c r="L916" s="2"/>
      <c r="M916" s="2"/>
      <c r="N916" s="2"/>
      <c r="O916" s="2"/>
      <c r="P916" s="2"/>
      <c r="Q916" s="2"/>
      <c r="R916" s="2"/>
      <c r="S916" s="2"/>
      <c r="T916" s="2"/>
      <c r="U916" s="2"/>
      <c r="V916" s="2"/>
      <c r="W916" s="2"/>
      <c r="X916" s="2"/>
      <c r="Y916" s="2"/>
      <c r="Z916" s="2"/>
    </row>
    <row r="917" customFormat="false" ht="13.5" hidden="false" customHeight="true" outlineLevel="0" collapsed="false">
      <c r="A917" s="2"/>
      <c r="B917" s="2"/>
      <c r="C917" s="158"/>
      <c r="D917" s="2"/>
      <c r="E917" s="158"/>
      <c r="F917" s="2"/>
      <c r="G917" s="2"/>
      <c r="H917" s="2"/>
      <c r="I917" s="2"/>
      <c r="J917" s="2"/>
      <c r="K917" s="2"/>
      <c r="L917" s="2"/>
      <c r="M917" s="2"/>
      <c r="N917" s="2"/>
      <c r="O917" s="2"/>
      <c r="P917" s="2"/>
      <c r="Q917" s="2"/>
      <c r="R917" s="2"/>
      <c r="S917" s="2"/>
      <c r="T917" s="2"/>
      <c r="U917" s="2"/>
      <c r="V917" s="2"/>
      <c r="W917" s="2"/>
      <c r="X917" s="2"/>
      <c r="Y917" s="2"/>
      <c r="Z917" s="2"/>
    </row>
    <row r="918" customFormat="false" ht="13.5" hidden="false" customHeight="true" outlineLevel="0" collapsed="false">
      <c r="A918" s="2"/>
      <c r="B918" s="2"/>
      <c r="C918" s="158"/>
      <c r="D918" s="2"/>
      <c r="E918" s="158"/>
      <c r="F918" s="2"/>
      <c r="G918" s="2"/>
      <c r="H918" s="2"/>
      <c r="I918" s="2"/>
      <c r="J918" s="2"/>
      <c r="K918" s="2"/>
      <c r="L918" s="2"/>
      <c r="M918" s="2"/>
      <c r="N918" s="2"/>
      <c r="O918" s="2"/>
      <c r="P918" s="2"/>
      <c r="Q918" s="2"/>
      <c r="R918" s="2"/>
      <c r="S918" s="2"/>
      <c r="T918" s="2"/>
      <c r="U918" s="2"/>
      <c r="V918" s="2"/>
      <c r="W918" s="2"/>
      <c r="X918" s="2"/>
      <c r="Y918" s="2"/>
      <c r="Z918" s="2"/>
    </row>
    <row r="919" customFormat="false" ht="13.5" hidden="false" customHeight="true" outlineLevel="0" collapsed="false">
      <c r="A919" s="2"/>
      <c r="B919" s="2"/>
      <c r="C919" s="158"/>
      <c r="D919" s="2"/>
      <c r="E919" s="158"/>
      <c r="F919" s="2"/>
      <c r="G919" s="2"/>
      <c r="H919" s="2"/>
      <c r="I919" s="2"/>
      <c r="J919" s="2"/>
      <c r="K919" s="2"/>
      <c r="L919" s="2"/>
      <c r="M919" s="2"/>
      <c r="N919" s="2"/>
      <c r="O919" s="2"/>
      <c r="P919" s="2"/>
      <c r="Q919" s="2"/>
      <c r="R919" s="2"/>
      <c r="S919" s="2"/>
      <c r="T919" s="2"/>
      <c r="U919" s="2"/>
      <c r="V919" s="2"/>
      <c r="W919" s="2"/>
      <c r="X919" s="2"/>
      <c r="Y919" s="2"/>
      <c r="Z919" s="2"/>
    </row>
    <row r="920" customFormat="false" ht="13.5" hidden="false" customHeight="true" outlineLevel="0" collapsed="false">
      <c r="A920" s="2"/>
      <c r="B920" s="2"/>
      <c r="C920" s="158"/>
      <c r="D920" s="2"/>
      <c r="E920" s="158"/>
      <c r="F920" s="2"/>
      <c r="G920" s="2"/>
      <c r="H920" s="2"/>
      <c r="I920" s="2"/>
      <c r="J920" s="2"/>
      <c r="K920" s="2"/>
      <c r="L920" s="2"/>
      <c r="M920" s="2"/>
      <c r="N920" s="2"/>
      <c r="O920" s="2"/>
      <c r="P920" s="2"/>
      <c r="Q920" s="2"/>
      <c r="R920" s="2"/>
      <c r="S920" s="2"/>
      <c r="T920" s="2"/>
      <c r="U920" s="2"/>
      <c r="V920" s="2"/>
      <c r="W920" s="2"/>
      <c r="X920" s="2"/>
      <c r="Y920" s="2"/>
      <c r="Z920" s="2"/>
    </row>
    <row r="921" customFormat="false" ht="13.5" hidden="false" customHeight="true" outlineLevel="0" collapsed="false">
      <c r="A921" s="2"/>
      <c r="B921" s="2"/>
      <c r="C921" s="158"/>
      <c r="D921" s="2"/>
      <c r="E921" s="158"/>
      <c r="F921" s="2"/>
      <c r="G921" s="2"/>
      <c r="H921" s="2"/>
      <c r="I921" s="2"/>
      <c r="J921" s="2"/>
      <c r="K921" s="2"/>
      <c r="L921" s="2"/>
      <c r="M921" s="2"/>
      <c r="N921" s="2"/>
      <c r="O921" s="2"/>
      <c r="P921" s="2"/>
      <c r="Q921" s="2"/>
      <c r="R921" s="2"/>
      <c r="S921" s="2"/>
      <c r="T921" s="2"/>
      <c r="U921" s="2"/>
      <c r="V921" s="2"/>
      <c r="W921" s="2"/>
      <c r="X921" s="2"/>
      <c r="Y921" s="2"/>
      <c r="Z921" s="2"/>
    </row>
    <row r="922" customFormat="false" ht="13.5" hidden="false" customHeight="true" outlineLevel="0" collapsed="false">
      <c r="A922" s="2"/>
      <c r="B922" s="2"/>
      <c r="C922" s="158"/>
      <c r="D922" s="2"/>
      <c r="E922" s="158"/>
      <c r="F922" s="2"/>
      <c r="G922" s="2"/>
      <c r="H922" s="2"/>
      <c r="I922" s="2"/>
      <c r="J922" s="2"/>
      <c r="K922" s="2"/>
      <c r="L922" s="2"/>
      <c r="M922" s="2"/>
      <c r="N922" s="2"/>
      <c r="O922" s="2"/>
      <c r="P922" s="2"/>
      <c r="Q922" s="2"/>
      <c r="R922" s="2"/>
      <c r="S922" s="2"/>
      <c r="T922" s="2"/>
      <c r="U922" s="2"/>
      <c r="V922" s="2"/>
      <c r="W922" s="2"/>
      <c r="X922" s="2"/>
      <c r="Y922" s="2"/>
      <c r="Z922" s="2"/>
    </row>
    <row r="923" customFormat="false" ht="13.5" hidden="false" customHeight="true" outlineLevel="0" collapsed="false">
      <c r="A923" s="2"/>
      <c r="B923" s="2"/>
      <c r="C923" s="158"/>
      <c r="D923" s="2"/>
      <c r="E923" s="158"/>
      <c r="F923" s="2"/>
      <c r="G923" s="2"/>
      <c r="H923" s="2"/>
      <c r="I923" s="2"/>
      <c r="J923" s="2"/>
      <c r="K923" s="2"/>
      <c r="L923" s="2"/>
      <c r="M923" s="2"/>
      <c r="N923" s="2"/>
      <c r="O923" s="2"/>
      <c r="P923" s="2"/>
      <c r="Q923" s="2"/>
      <c r="R923" s="2"/>
      <c r="S923" s="2"/>
      <c r="T923" s="2"/>
      <c r="U923" s="2"/>
      <c r="V923" s="2"/>
      <c r="W923" s="2"/>
      <c r="X923" s="2"/>
      <c r="Y923" s="2"/>
      <c r="Z923" s="2"/>
    </row>
    <row r="924" customFormat="false" ht="13.5" hidden="false" customHeight="true" outlineLevel="0" collapsed="false">
      <c r="A924" s="2"/>
      <c r="B924" s="2"/>
      <c r="C924" s="158"/>
      <c r="D924" s="2"/>
      <c r="E924" s="158"/>
      <c r="F924" s="2"/>
      <c r="G924" s="2"/>
      <c r="H924" s="2"/>
      <c r="I924" s="2"/>
      <c r="J924" s="2"/>
      <c r="K924" s="2"/>
      <c r="L924" s="2"/>
      <c r="M924" s="2"/>
      <c r="N924" s="2"/>
      <c r="O924" s="2"/>
      <c r="P924" s="2"/>
      <c r="Q924" s="2"/>
      <c r="R924" s="2"/>
      <c r="S924" s="2"/>
      <c r="T924" s="2"/>
      <c r="U924" s="2"/>
      <c r="V924" s="2"/>
      <c r="W924" s="2"/>
      <c r="X924" s="2"/>
      <c r="Y924" s="2"/>
      <c r="Z924" s="2"/>
    </row>
    <row r="925" customFormat="false" ht="13.5" hidden="false" customHeight="true" outlineLevel="0" collapsed="false">
      <c r="A925" s="2"/>
      <c r="B925" s="2"/>
      <c r="C925" s="158"/>
      <c r="D925" s="2"/>
      <c r="E925" s="158"/>
      <c r="F925" s="2"/>
      <c r="G925" s="2"/>
      <c r="H925" s="2"/>
      <c r="I925" s="2"/>
      <c r="J925" s="2"/>
      <c r="K925" s="2"/>
      <c r="L925" s="2"/>
      <c r="M925" s="2"/>
      <c r="N925" s="2"/>
      <c r="O925" s="2"/>
      <c r="P925" s="2"/>
      <c r="Q925" s="2"/>
      <c r="R925" s="2"/>
      <c r="S925" s="2"/>
      <c r="T925" s="2"/>
      <c r="U925" s="2"/>
      <c r="V925" s="2"/>
      <c r="W925" s="2"/>
      <c r="X925" s="2"/>
      <c r="Y925" s="2"/>
      <c r="Z925" s="2"/>
    </row>
    <row r="926" customFormat="false" ht="13.5" hidden="false" customHeight="true" outlineLevel="0" collapsed="false">
      <c r="A926" s="2"/>
      <c r="B926" s="2"/>
      <c r="C926" s="158"/>
      <c r="D926" s="2"/>
      <c r="E926" s="158"/>
      <c r="F926" s="2"/>
      <c r="G926" s="2"/>
      <c r="H926" s="2"/>
      <c r="I926" s="2"/>
      <c r="J926" s="2"/>
      <c r="K926" s="2"/>
      <c r="L926" s="2"/>
      <c r="M926" s="2"/>
      <c r="N926" s="2"/>
      <c r="O926" s="2"/>
      <c r="P926" s="2"/>
      <c r="Q926" s="2"/>
      <c r="R926" s="2"/>
      <c r="S926" s="2"/>
      <c r="T926" s="2"/>
      <c r="U926" s="2"/>
      <c r="V926" s="2"/>
      <c r="W926" s="2"/>
      <c r="X926" s="2"/>
      <c r="Y926" s="2"/>
      <c r="Z926" s="2"/>
    </row>
    <row r="927" customFormat="false" ht="13.5" hidden="false" customHeight="true" outlineLevel="0" collapsed="false">
      <c r="A927" s="2"/>
      <c r="B927" s="2"/>
      <c r="C927" s="158"/>
      <c r="D927" s="2"/>
      <c r="E927" s="158"/>
      <c r="F927" s="2"/>
      <c r="G927" s="2"/>
      <c r="H927" s="2"/>
      <c r="I927" s="2"/>
      <c r="J927" s="2"/>
      <c r="K927" s="2"/>
      <c r="L927" s="2"/>
      <c r="M927" s="2"/>
      <c r="N927" s="2"/>
      <c r="O927" s="2"/>
      <c r="P927" s="2"/>
      <c r="Q927" s="2"/>
      <c r="R927" s="2"/>
      <c r="S927" s="2"/>
      <c r="T927" s="2"/>
      <c r="U927" s="2"/>
      <c r="V927" s="2"/>
      <c r="W927" s="2"/>
      <c r="X927" s="2"/>
      <c r="Y927" s="2"/>
      <c r="Z927" s="2"/>
    </row>
    <row r="928" customFormat="false" ht="13.5" hidden="false" customHeight="true" outlineLevel="0" collapsed="false">
      <c r="A928" s="2"/>
      <c r="B928" s="2"/>
      <c r="C928" s="158"/>
      <c r="D928" s="2"/>
      <c r="E928" s="158"/>
      <c r="F928" s="2"/>
      <c r="G928" s="2"/>
      <c r="H928" s="2"/>
      <c r="I928" s="2"/>
      <c r="J928" s="2"/>
      <c r="K928" s="2"/>
      <c r="L928" s="2"/>
      <c r="M928" s="2"/>
      <c r="N928" s="2"/>
      <c r="O928" s="2"/>
      <c r="P928" s="2"/>
      <c r="Q928" s="2"/>
      <c r="R928" s="2"/>
      <c r="S928" s="2"/>
      <c r="T928" s="2"/>
      <c r="U928" s="2"/>
      <c r="V928" s="2"/>
      <c r="W928" s="2"/>
      <c r="X928" s="2"/>
      <c r="Y928" s="2"/>
      <c r="Z928" s="2"/>
    </row>
    <row r="929" customFormat="false" ht="13.5" hidden="false" customHeight="true" outlineLevel="0" collapsed="false">
      <c r="A929" s="2"/>
      <c r="B929" s="2"/>
      <c r="C929" s="158"/>
      <c r="D929" s="2"/>
      <c r="E929" s="158"/>
      <c r="F929" s="2"/>
      <c r="G929" s="2"/>
      <c r="H929" s="2"/>
      <c r="I929" s="2"/>
      <c r="J929" s="2"/>
      <c r="K929" s="2"/>
      <c r="L929" s="2"/>
      <c r="M929" s="2"/>
      <c r="N929" s="2"/>
      <c r="O929" s="2"/>
      <c r="P929" s="2"/>
      <c r="Q929" s="2"/>
      <c r="R929" s="2"/>
      <c r="S929" s="2"/>
      <c r="T929" s="2"/>
      <c r="U929" s="2"/>
      <c r="V929" s="2"/>
      <c r="W929" s="2"/>
      <c r="X929" s="2"/>
      <c r="Y929" s="2"/>
      <c r="Z929" s="2"/>
    </row>
    <row r="930" customFormat="false" ht="13.5" hidden="false" customHeight="true" outlineLevel="0" collapsed="false">
      <c r="A930" s="2"/>
      <c r="B930" s="2"/>
      <c r="C930" s="158"/>
      <c r="D930" s="2"/>
      <c r="E930" s="158"/>
      <c r="F930" s="2"/>
      <c r="G930" s="2"/>
      <c r="H930" s="2"/>
      <c r="I930" s="2"/>
      <c r="J930" s="2"/>
      <c r="K930" s="2"/>
      <c r="L930" s="2"/>
      <c r="M930" s="2"/>
      <c r="N930" s="2"/>
      <c r="O930" s="2"/>
      <c r="P930" s="2"/>
      <c r="Q930" s="2"/>
      <c r="R930" s="2"/>
      <c r="S930" s="2"/>
      <c r="T930" s="2"/>
      <c r="U930" s="2"/>
      <c r="V930" s="2"/>
      <c r="W930" s="2"/>
      <c r="X930" s="2"/>
      <c r="Y930" s="2"/>
      <c r="Z930" s="2"/>
    </row>
    <row r="931" customFormat="false" ht="13.5" hidden="false" customHeight="true" outlineLevel="0" collapsed="false">
      <c r="A931" s="2"/>
      <c r="B931" s="2"/>
      <c r="C931" s="158"/>
      <c r="D931" s="2"/>
      <c r="E931" s="158"/>
      <c r="F931" s="2"/>
      <c r="G931" s="2"/>
      <c r="H931" s="2"/>
      <c r="I931" s="2"/>
      <c r="J931" s="2"/>
      <c r="K931" s="2"/>
      <c r="L931" s="2"/>
      <c r="M931" s="2"/>
      <c r="N931" s="2"/>
      <c r="O931" s="2"/>
      <c r="P931" s="2"/>
      <c r="Q931" s="2"/>
      <c r="R931" s="2"/>
      <c r="S931" s="2"/>
      <c r="T931" s="2"/>
      <c r="U931" s="2"/>
      <c r="V931" s="2"/>
      <c r="W931" s="2"/>
      <c r="X931" s="2"/>
      <c r="Y931" s="2"/>
      <c r="Z931" s="2"/>
    </row>
    <row r="932" customFormat="false" ht="13.5" hidden="false" customHeight="true" outlineLevel="0" collapsed="false">
      <c r="A932" s="2"/>
      <c r="B932" s="2"/>
      <c r="C932" s="158"/>
      <c r="D932" s="2"/>
      <c r="E932" s="158"/>
      <c r="F932" s="2"/>
      <c r="G932" s="2"/>
      <c r="H932" s="2"/>
      <c r="I932" s="2"/>
      <c r="J932" s="2"/>
      <c r="K932" s="2"/>
      <c r="L932" s="2"/>
      <c r="M932" s="2"/>
      <c r="N932" s="2"/>
      <c r="O932" s="2"/>
      <c r="P932" s="2"/>
      <c r="Q932" s="2"/>
      <c r="R932" s="2"/>
      <c r="S932" s="2"/>
      <c r="T932" s="2"/>
      <c r="U932" s="2"/>
      <c r="V932" s="2"/>
      <c r="W932" s="2"/>
      <c r="X932" s="2"/>
      <c r="Y932" s="2"/>
      <c r="Z932" s="2"/>
    </row>
    <row r="933" customFormat="false" ht="13.5" hidden="false" customHeight="true" outlineLevel="0" collapsed="false">
      <c r="A933" s="2"/>
      <c r="B933" s="2"/>
      <c r="C933" s="158"/>
      <c r="D933" s="2"/>
      <c r="E933" s="158"/>
      <c r="F933" s="2"/>
      <c r="G933" s="2"/>
      <c r="H933" s="2"/>
      <c r="I933" s="2"/>
      <c r="J933" s="2"/>
      <c r="K933" s="2"/>
      <c r="L933" s="2"/>
      <c r="M933" s="2"/>
      <c r="N933" s="2"/>
      <c r="O933" s="2"/>
      <c r="P933" s="2"/>
      <c r="Q933" s="2"/>
      <c r="R933" s="2"/>
      <c r="S933" s="2"/>
      <c r="T933" s="2"/>
      <c r="U933" s="2"/>
      <c r="V933" s="2"/>
      <c r="W933" s="2"/>
      <c r="X933" s="2"/>
      <c r="Y933" s="2"/>
      <c r="Z933" s="2"/>
    </row>
    <row r="934" customFormat="false" ht="13.5" hidden="false" customHeight="true" outlineLevel="0" collapsed="false">
      <c r="A934" s="2"/>
      <c r="B934" s="2"/>
      <c r="C934" s="158"/>
      <c r="D934" s="2"/>
      <c r="E934" s="158"/>
      <c r="F934" s="2"/>
      <c r="G934" s="2"/>
      <c r="H934" s="2"/>
      <c r="I934" s="2"/>
      <c r="J934" s="2"/>
      <c r="K934" s="2"/>
      <c r="L934" s="2"/>
      <c r="M934" s="2"/>
      <c r="N934" s="2"/>
      <c r="O934" s="2"/>
      <c r="P934" s="2"/>
      <c r="Q934" s="2"/>
      <c r="R934" s="2"/>
      <c r="S934" s="2"/>
      <c r="T934" s="2"/>
      <c r="U934" s="2"/>
      <c r="V934" s="2"/>
      <c r="W934" s="2"/>
      <c r="X934" s="2"/>
      <c r="Y934" s="2"/>
      <c r="Z934" s="2"/>
    </row>
    <row r="935" customFormat="false" ht="13.5" hidden="false" customHeight="true" outlineLevel="0" collapsed="false">
      <c r="A935" s="2"/>
      <c r="B935" s="2"/>
      <c r="C935" s="158"/>
      <c r="D935" s="2"/>
      <c r="E935" s="158"/>
      <c r="F935" s="2"/>
      <c r="G935" s="2"/>
      <c r="H935" s="2"/>
      <c r="I935" s="2"/>
      <c r="J935" s="2"/>
      <c r="K935" s="2"/>
      <c r="L935" s="2"/>
      <c r="M935" s="2"/>
      <c r="N935" s="2"/>
      <c r="O935" s="2"/>
      <c r="P935" s="2"/>
      <c r="Q935" s="2"/>
      <c r="R935" s="2"/>
      <c r="S935" s="2"/>
      <c r="T935" s="2"/>
      <c r="U935" s="2"/>
      <c r="V935" s="2"/>
      <c r="W935" s="2"/>
      <c r="X935" s="2"/>
      <c r="Y935" s="2"/>
      <c r="Z935" s="2"/>
    </row>
    <row r="936" customFormat="false" ht="13.5" hidden="false" customHeight="true" outlineLevel="0" collapsed="false">
      <c r="A936" s="2"/>
      <c r="B936" s="2"/>
      <c r="C936" s="158"/>
      <c r="D936" s="2"/>
      <c r="E936" s="158"/>
      <c r="F936" s="2"/>
      <c r="G936" s="2"/>
      <c r="H936" s="2"/>
      <c r="I936" s="2"/>
      <c r="J936" s="2"/>
      <c r="K936" s="2"/>
      <c r="L936" s="2"/>
      <c r="M936" s="2"/>
      <c r="N936" s="2"/>
      <c r="O936" s="2"/>
      <c r="P936" s="2"/>
      <c r="Q936" s="2"/>
      <c r="R936" s="2"/>
      <c r="S936" s="2"/>
      <c r="T936" s="2"/>
      <c r="U936" s="2"/>
      <c r="V936" s="2"/>
      <c r="W936" s="2"/>
      <c r="X936" s="2"/>
      <c r="Y936" s="2"/>
      <c r="Z936" s="2"/>
    </row>
    <row r="937" customFormat="false" ht="13.5" hidden="false" customHeight="true" outlineLevel="0" collapsed="false">
      <c r="A937" s="2"/>
      <c r="B937" s="2"/>
      <c r="C937" s="158"/>
      <c r="D937" s="2"/>
      <c r="E937" s="158"/>
      <c r="F937" s="2"/>
      <c r="G937" s="2"/>
      <c r="H937" s="2"/>
      <c r="I937" s="2"/>
      <c r="J937" s="2"/>
      <c r="K937" s="2"/>
      <c r="L937" s="2"/>
      <c r="M937" s="2"/>
      <c r="N937" s="2"/>
      <c r="O937" s="2"/>
      <c r="P937" s="2"/>
      <c r="Q937" s="2"/>
      <c r="R937" s="2"/>
      <c r="S937" s="2"/>
      <c r="T937" s="2"/>
      <c r="U937" s="2"/>
      <c r="V937" s="2"/>
      <c r="W937" s="2"/>
      <c r="X937" s="2"/>
      <c r="Y937" s="2"/>
      <c r="Z937" s="2"/>
    </row>
    <row r="938" customFormat="false" ht="13.5" hidden="false" customHeight="true" outlineLevel="0" collapsed="false">
      <c r="A938" s="2"/>
      <c r="B938" s="2"/>
      <c r="C938" s="158"/>
      <c r="D938" s="2"/>
      <c r="E938" s="158"/>
      <c r="F938" s="2"/>
      <c r="G938" s="2"/>
      <c r="H938" s="2"/>
      <c r="I938" s="2"/>
      <c r="J938" s="2"/>
      <c r="K938" s="2"/>
      <c r="L938" s="2"/>
      <c r="M938" s="2"/>
      <c r="N938" s="2"/>
      <c r="O938" s="2"/>
      <c r="P938" s="2"/>
      <c r="Q938" s="2"/>
      <c r="R938" s="2"/>
      <c r="S938" s="2"/>
      <c r="T938" s="2"/>
      <c r="U938" s="2"/>
      <c r="V938" s="2"/>
      <c r="W938" s="2"/>
      <c r="X938" s="2"/>
      <c r="Y938" s="2"/>
      <c r="Z938" s="2"/>
    </row>
    <row r="939" customFormat="false" ht="13.5" hidden="false" customHeight="true" outlineLevel="0" collapsed="false">
      <c r="A939" s="2"/>
      <c r="B939" s="2"/>
      <c r="C939" s="158"/>
      <c r="D939" s="2"/>
      <c r="E939" s="158"/>
      <c r="F939" s="2"/>
      <c r="G939" s="2"/>
      <c r="H939" s="2"/>
      <c r="I939" s="2"/>
      <c r="J939" s="2"/>
      <c r="K939" s="2"/>
      <c r="L939" s="2"/>
      <c r="M939" s="2"/>
      <c r="N939" s="2"/>
      <c r="O939" s="2"/>
      <c r="P939" s="2"/>
      <c r="Q939" s="2"/>
      <c r="R939" s="2"/>
      <c r="S939" s="2"/>
      <c r="T939" s="2"/>
      <c r="U939" s="2"/>
      <c r="V939" s="2"/>
      <c r="W939" s="2"/>
      <c r="X939" s="2"/>
      <c r="Y939" s="2"/>
      <c r="Z939" s="2"/>
    </row>
    <row r="940" customFormat="false" ht="13.5" hidden="false" customHeight="true" outlineLevel="0" collapsed="false">
      <c r="A940" s="2"/>
      <c r="B940" s="2"/>
      <c r="C940" s="158"/>
      <c r="D940" s="2"/>
      <c r="E940" s="158"/>
      <c r="F940" s="2"/>
      <c r="G940" s="2"/>
      <c r="H940" s="2"/>
      <c r="I940" s="2"/>
      <c r="J940" s="2"/>
      <c r="K940" s="2"/>
      <c r="L940" s="2"/>
      <c r="M940" s="2"/>
      <c r="N940" s="2"/>
      <c r="O940" s="2"/>
      <c r="P940" s="2"/>
      <c r="Q940" s="2"/>
      <c r="R940" s="2"/>
      <c r="S940" s="2"/>
      <c r="T940" s="2"/>
      <c r="U940" s="2"/>
      <c r="V940" s="2"/>
      <c r="W940" s="2"/>
      <c r="X940" s="2"/>
      <c r="Y940" s="2"/>
      <c r="Z940" s="2"/>
    </row>
    <row r="941" customFormat="false" ht="13.5" hidden="false" customHeight="true" outlineLevel="0" collapsed="false">
      <c r="A941" s="2"/>
      <c r="B941" s="2"/>
      <c r="C941" s="158"/>
      <c r="D941" s="2"/>
      <c r="E941" s="158"/>
      <c r="F941" s="2"/>
      <c r="G941" s="2"/>
      <c r="H941" s="2"/>
      <c r="I941" s="2"/>
      <c r="J941" s="2"/>
      <c r="K941" s="2"/>
      <c r="L941" s="2"/>
      <c r="M941" s="2"/>
      <c r="N941" s="2"/>
      <c r="O941" s="2"/>
      <c r="P941" s="2"/>
      <c r="Q941" s="2"/>
      <c r="R941" s="2"/>
      <c r="S941" s="2"/>
      <c r="T941" s="2"/>
      <c r="U941" s="2"/>
      <c r="V941" s="2"/>
      <c r="W941" s="2"/>
      <c r="X941" s="2"/>
      <c r="Y941" s="2"/>
      <c r="Z941" s="2"/>
    </row>
    <row r="942" customFormat="false" ht="13.5" hidden="false" customHeight="true" outlineLevel="0" collapsed="false">
      <c r="A942" s="2"/>
      <c r="B942" s="2"/>
      <c r="C942" s="158"/>
      <c r="D942" s="2"/>
      <c r="E942" s="158"/>
      <c r="F942" s="2"/>
      <c r="G942" s="2"/>
      <c r="H942" s="2"/>
      <c r="I942" s="2"/>
      <c r="J942" s="2"/>
      <c r="K942" s="2"/>
      <c r="L942" s="2"/>
      <c r="M942" s="2"/>
      <c r="N942" s="2"/>
      <c r="O942" s="2"/>
      <c r="P942" s="2"/>
      <c r="Q942" s="2"/>
      <c r="R942" s="2"/>
      <c r="S942" s="2"/>
      <c r="T942" s="2"/>
      <c r="U942" s="2"/>
      <c r="V942" s="2"/>
      <c r="W942" s="2"/>
      <c r="X942" s="2"/>
      <c r="Y942" s="2"/>
      <c r="Z942" s="2"/>
    </row>
    <row r="943" customFormat="false" ht="13.5" hidden="false" customHeight="true" outlineLevel="0" collapsed="false">
      <c r="A943" s="2"/>
      <c r="B943" s="2"/>
      <c r="C943" s="158"/>
      <c r="D943" s="2"/>
      <c r="E943" s="158"/>
      <c r="F943" s="2"/>
      <c r="G943" s="2"/>
      <c r="H943" s="2"/>
      <c r="I943" s="2"/>
      <c r="J943" s="2"/>
      <c r="K943" s="2"/>
      <c r="L943" s="2"/>
      <c r="M943" s="2"/>
      <c r="N943" s="2"/>
      <c r="O943" s="2"/>
      <c r="P943" s="2"/>
      <c r="Q943" s="2"/>
      <c r="R943" s="2"/>
      <c r="S943" s="2"/>
      <c r="T943" s="2"/>
      <c r="U943" s="2"/>
      <c r="V943" s="2"/>
      <c r="W943" s="2"/>
      <c r="X943" s="2"/>
      <c r="Y943" s="2"/>
      <c r="Z943" s="2"/>
    </row>
    <row r="944" customFormat="false" ht="13.5" hidden="false" customHeight="true" outlineLevel="0" collapsed="false">
      <c r="A944" s="2"/>
      <c r="B944" s="2"/>
      <c r="C944" s="158"/>
      <c r="D944" s="2"/>
      <c r="E944" s="158"/>
      <c r="F944" s="2"/>
      <c r="G944" s="2"/>
      <c r="H944" s="2"/>
      <c r="I944" s="2"/>
      <c r="J944" s="2"/>
      <c r="K944" s="2"/>
      <c r="L944" s="2"/>
      <c r="M944" s="2"/>
      <c r="N944" s="2"/>
      <c r="O944" s="2"/>
      <c r="P944" s="2"/>
      <c r="Q944" s="2"/>
      <c r="R944" s="2"/>
      <c r="S944" s="2"/>
      <c r="T944" s="2"/>
      <c r="U944" s="2"/>
      <c r="V944" s="2"/>
      <c r="W944" s="2"/>
      <c r="X944" s="2"/>
      <c r="Y944" s="2"/>
      <c r="Z944" s="2"/>
    </row>
    <row r="945" customFormat="false" ht="13.5" hidden="false" customHeight="true" outlineLevel="0" collapsed="false">
      <c r="A945" s="2"/>
      <c r="B945" s="2"/>
      <c r="C945" s="158"/>
      <c r="D945" s="2"/>
      <c r="E945" s="158"/>
      <c r="F945" s="2"/>
      <c r="G945" s="2"/>
      <c r="H945" s="2"/>
      <c r="I945" s="2"/>
      <c r="J945" s="2"/>
      <c r="K945" s="2"/>
      <c r="L945" s="2"/>
      <c r="M945" s="2"/>
      <c r="N945" s="2"/>
      <c r="O945" s="2"/>
      <c r="P945" s="2"/>
      <c r="Q945" s="2"/>
      <c r="R945" s="2"/>
      <c r="S945" s="2"/>
      <c r="T945" s="2"/>
      <c r="U945" s="2"/>
      <c r="V945" s="2"/>
      <c r="W945" s="2"/>
      <c r="X945" s="2"/>
      <c r="Y945" s="2"/>
      <c r="Z945" s="2"/>
    </row>
    <row r="946" customFormat="false" ht="13.5" hidden="false" customHeight="true" outlineLevel="0" collapsed="false">
      <c r="A946" s="2"/>
      <c r="B946" s="2"/>
      <c r="C946" s="158"/>
      <c r="D946" s="2"/>
      <c r="E946" s="158"/>
      <c r="F946" s="2"/>
      <c r="G946" s="2"/>
      <c r="H946" s="2"/>
      <c r="I946" s="2"/>
      <c r="J946" s="2"/>
      <c r="K946" s="2"/>
      <c r="L946" s="2"/>
      <c r="M946" s="2"/>
      <c r="N946" s="2"/>
      <c r="O946" s="2"/>
      <c r="P946" s="2"/>
      <c r="Q946" s="2"/>
      <c r="R946" s="2"/>
      <c r="S946" s="2"/>
      <c r="T946" s="2"/>
      <c r="U946" s="2"/>
      <c r="V946" s="2"/>
      <c r="W946" s="2"/>
      <c r="X946" s="2"/>
      <c r="Y946" s="2"/>
      <c r="Z946" s="2"/>
    </row>
    <row r="947" customFormat="false" ht="13.5" hidden="false" customHeight="true" outlineLevel="0" collapsed="false">
      <c r="A947" s="2"/>
      <c r="B947" s="2"/>
      <c r="C947" s="158"/>
      <c r="D947" s="2"/>
      <c r="E947" s="158"/>
      <c r="F947" s="2"/>
      <c r="G947" s="2"/>
      <c r="H947" s="2"/>
      <c r="I947" s="2"/>
      <c r="J947" s="2"/>
      <c r="K947" s="2"/>
      <c r="L947" s="2"/>
      <c r="M947" s="2"/>
      <c r="N947" s="2"/>
      <c r="O947" s="2"/>
      <c r="P947" s="2"/>
      <c r="Q947" s="2"/>
      <c r="R947" s="2"/>
      <c r="S947" s="2"/>
      <c r="T947" s="2"/>
      <c r="U947" s="2"/>
      <c r="V947" s="2"/>
      <c r="W947" s="2"/>
      <c r="X947" s="2"/>
      <c r="Y947" s="2"/>
      <c r="Z947" s="2"/>
    </row>
    <row r="948" customFormat="false" ht="13.5" hidden="false" customHeight="true" outlineLevel="0" collapsed="false">
      <c r="A948" s="2"/>
      <c r="B948" s="2"/>
      <c r="C948" s="158"/>
      <c r="D948" s="2"/>
      <c r="E948" s="158"/>
      <c r="F948" s="2"/>
      <c r="G948" s="2"/>
      <c r="H948" s="2"/>
      <c r="I948" s="2"/>
      <c r="J948" s="2"/>
      <c r="K948" s="2"/>
      <c r="L948" s="2"/>
      <c r="M948" s="2"/>
      <c r="N948" s="2"/>
      <c r="O948" s="2"/>
      <c r="P948" s="2"/>
      <c r="Q948" s="2"/>
      <c r="R948" s="2"/>
      <c r="S948" s="2"/>
      <c r="T948" s="2"/>
      <c r="U948" s="2"/>
      <c r="V948" s="2"/>
      <c r="W948" s="2"/>
      <c r="X948" s="2"/>
      <c r="Y948" s="2"/>
      <c r="Z948" s="2"/>
    </row>
    <row r="949" customFormat="false" ht="13.5" hidden="false" customHeight="true" outlineLevel="0" collapsed="false">
      <c r="A949" s="2"/>
      <c r="B949" s="2"/>
      <c r="C949" s="158"/>
      <c r="D949" s="2"/>
      <c r="E949" s="158"/>
      <c r="F949" s="2"/>
      <c r="G949" s="2"/>
      <c r="H949" s="2"/>
      <c r="I949" s="2"/>
      <c r="J949" s="2"/>
      <c r="K949" s="2"/>
      <c r="L949" s="2"/>
      <c r="M949" s="2"/>
      <c r="N949" s="2"/>
      <c r="O949" s="2"/>
      <c r="P949" s="2"/>
      <c r="Q949" s="2"/>
      <c r="R949" s="2"/>
      <c r="S949" s="2"/>
      <c r="T949" s="2"/>
      <c r="U949" s="2"/>
      <c r="V949" s="2"/>
      <c r="W949" s="2"/>
      <c r="X949" s="2"/>
      <c r="Y949" s="2"/>
      <c r="Z949" s="2"/>
    </row>
    <row r="950" customFormat="false" ht="13.5" hidden="false" customHeight="true" outlineLevel="0" collapsed="false">
      <c r="A950" s="2"/>
      <c r="B950" s="2"/>
      <c r="C950" s="158"/>
      <c r="D950" s="2"/>
      <c r="E950" s="158"/>
      <c r="F950" s="2"/>
      <c r="G950" s="2"/>
      <c r="H950" s="2"/>
      <c r="I950" s="2"/>
      <c r="J950" s="2"/>
      <c r="K950" s="2"/>
      <c r="L950" s="2"/>
      <c r="M950" s="2"/>
      <c r="N950" s="2"/>
      <c r="O950" s="2"/>
      <c r="P950" s="2"/>
      <c r="Q950" s="2"/>
      <c r="R950" s="2"/>
      <c r="S950" s="2"/>
      <c r="T950" s="2"/>
      <c r="U950" s="2"/>
      <c r="V950" s="2"/>
      <c r="W950" s="2"/>
      <c r="X950" s="2"/>
      <c r="Y950" s="2"/>
      <c r="Z950" s="2"/>
    </row>
    <row r="951" customFormat="false" ht="13.5" hidden="false" customHeight="true" outlineLevel="0" collapsed="false">
      <c r="A951" s="2"/>
      <c r="B951" s="2"/>
      <c r="C951" s="158"/>
      <c r="D951" s="2"/>
      <c r="E951" s="158"/>
      <c r="F951" s="2"/>
      <c r="G951" s="2"/>
      <c r="H951" s="2"/>
      <c r="I951" s="2"/>
      <c r="J951" s="2"/>
      <c r="K951" s="2"/>
      <c r="L951" s="2"/>
      <c r="M951" s="2"/>
      <c r="N951" s="2"/>
      <c r="O951" s="2"/>
      <c r="P951" s="2"/>
      <c r="Q951" s="2"/>
      <c r="R951" s="2"/>
      <c r="S951" s="2"/>
      <c r="T951" s="2"/>
      <c r="U951" s="2"/>
      <c r="V951" s="2"/>
      <c r="W951" s="2"/>
      <c r="X951" s="2"/>
      <c r="Y951" s="2"/>
      <c r="Z951" s="2"/>
    </row>
    <row r="952" customFormat="false" ht="13.5" hidden="false" customHeight="true" outlineLevel="0" collapsed="false">
      <c r="A952" s="2"/>
      <c r="B952" s="2"/>
      <c r="C952" s="158"/>
      <c r="D952" s="2"/>
      <c r="E952" s="158"/>
      <c r="F952" s="2"/>
      <c r="G952" s="2"/>
      <c r="H952" s="2"/>
      <c r="I952" s="2"/>
      <c r="J952" s="2"/>
      <c r="K952" s="2"/>
      <c r="L952" s="2"/>
      <c r="M952" s="2"/>
      <c r="N952" s="2"/>
      <c r="O952" s="2"/>
      <c r="P952" s="2"/>
      <c r="Q952" s="2"/>
      <c r="R952" s="2"/>
      <c r="S952" s="2"/>
      <c r="T952" s="2"/>
      <c r="U952" s="2"/>
      <c r="V952" s="2"/>
      <c r="W952" s="2"/>
      <c r="X952" s="2"/>
      <c r="Y952" s="2"/>
      <c r="Z952" s="2"/>
    </row>
    <row r="953" customFormat="false" ht="13.5" hidden="false" customHeight="true" outlineLevel="0" collapsed="false">
      <c r="A953" s="2"/>
      <c r="B953" s="2"/>
      <c r="C953" s="158"/>
      <c r="D953" s="2"/>
      <c r="E953" s="158"/>
      <c r="F953" s="2"/>
      <c r="G953" s="2"/>
      <c r="H953" s="2"/>
      <c r="I953" s="2"/>
      <c r="J953" s="2"/>
      <c r="K953" s="2"/>
      <c r="L953" s="2"/>
      <c r="M953" s="2"/>
      <c r="N953" s="2"/>
      <c r="O953" s="2"/>
      <c r="P953" s="2"/>
      <c r="Q953" s="2"/>
      <c r="R953" s="2"/>
      <c r="S953" s="2"/>
      <c r="T953" s="2"/>
      <c r="U953" s="2"/>
      <c r="V953" s="2"/>
      <c r="W953" s="2"/>
      <c r="X953" s="2"/>
      <c r="Y953" s="2"/>
      <c r="Z953" s="2"/>
    </row>
    <row r="954" customFormat="false" ht="13.5" hidden="false" customHeight="true" outlineLevel="0" collapsed="false">
      <c r="A954" s="2"/>
      <c r="B954" s="2"/>
      <c r="C954" s="158"/>
      <c r="D954" s="2"/>
      <c r="E954" s="158"/>
      <c r="F954" s="2"/>
      <c r="G954" s="2"/>
      <c r="H954" s="2"/>
      <c r="I954" s="2"/>
      <c r="J954" s="2"/>
      <c r="K954" s="2"/>
      <c r="L954" s="2"/>
      <c r="M954" s="2"/>
      <c r="N954" s="2"/>
      <c r="O954" s="2"/>
      <c r="P954" s="2"/>
      <c r="Q954" s="2"/>
      <c r="R954" s="2"/>
      <c r="S954" s="2"/>
      <c r="T954" s="2"/>
      <c r="U954" s="2"/>
      <c r="V954" s="2"/>
      <c r="W954" s="2"/>
      <c r="X954" s="2"/>
      <c r="Y954" s="2"/>
      <c r="Z954" s="2"/>
    </row>
    <row r="955" customFormat="false" ht="13.5" hidden="false" customHeight="true" outlineLevel="0" collapsed="false">
      <c r="A955" s="2"/>
      <c r="B955" s="2"/>
      <c r="C955" s="158"/>
      <c r="D955" s="2"/>
      <c r="E955" s="158"/>
      <c r="F955" s="2"/>
      <c r="G955" s="2"/>
      <c r="H955" s="2"/>
      <c r="I955" s="2"/>
      <c r="J955" s="2"/>
      <c r="K955" s="2"/>
      <c r="L955" s="2"/>
      <c r="M955" s="2"/>
      <c r="N955" s="2"/>
      <c r="O955" s="2"/>
      <c r="P955" s="2"/>
      <c r="Q955" s="2"/>
      <c r="R955" s="2"/>
      <c r="S955" s="2"/>
      <c r="T955" s="2"/>
      <c r="U955" s="2"/>
      <c r="V955" s="2"/>
      <c r="W955" s="2"/>
      <c r="X955" s="2"/>
      <c r="Y955" s="2"/>
      <c r="Z955" s="2"/>
    </row>
    <row r="956" customFormat="false" ht="13.5" hidden="false" customHeight="true" outlineLevel="0" collapsed="false">
      <c r="A956" s="2"/>
      <c r="B956" s="2"/>
      <c r="C956" s="158"/>
      <c r="D956" s="2"/>
      <c r="E956" s="158"/>
      <c r="F956" s="2"/>
      <c r="G956" s="2"/>
      <c r="H956" s="2"/>
      <c r="I956" s="2"/>
      <c r="J956" s="2"/>
      <c r="K956" s="2"/>
      <c r="L956" s="2"/>
      <c r="M956" s="2"/>
      <c r="N956" s="2"/>
      <c r="O956" s="2"/>
      <c r="P956" s="2"/>
      <c r="Q956" s="2"/>
      <c r="R956" s="2"/>
      <c r="S956" s="2"/>
      <c r="T956" s="2"/>
      <c r="U956" s="2"/>
      <c r="V956" s="2"/>
      <c r="W956" s="2"/>
      <c r="X956" s="2"/>
      <c r="Y956" s="2"/>
      <c r="Z956" s="2"/>
    </row>
    <row r="957" customFormat="false" ht="13.5" hidden="false" customHeight="true" outlineLevel="0" collapsed="false">
      <c r="A957" s="2"/>
      <c r="B957" s="2"/>
      <c r="C957" s="158"/>
      <c r="D957" s="2"/>
      <c r="E957" s="158"/>
      <c r="F957" s="2"/>
      <c r="G957" s="2"/>
      <c r="H957" s="2"/>
      <c r="I957" s="2"/>
      <c r="J957" s="2"/>
      <c r="K957" s="2"/>
      <c r="L957" s="2"/>
      <c r="M957" s="2"/>
      <c r="N957" s="2"/>
      <c r="O957" s="2"/>
      <c r="P957" s="2"/>
      <c r="Q957" s="2"/>
      <c r="R957" s="2"/>
      <c r="S957" s="2"/>
      <c r="T957" s="2"/>
      <c r="U957" s="2"/>
      <c r="V957" s="2"/>
      <c r="W957" s="2"/>
      <c r="X957" s="2"/>
      <c r="Y957" s="2"/>
      <c r="Z957" s="2"/>
    </row>
    <row r="958" customFormat="false" ht="13.5" hidden="false" customHeight="true" outlineLevel="0" collapsed="false">
      <c r="A958" s="2"/>
      <c r="B958" s="2"/>
      <c r="C958" s="158"/>
      <c r="D958" s="2"/>
      <c r="E958" s="158"/>
      <c r="F958" s="2"/>
      <c r="G958" s="2"/>
      <c r="H958" s="2"/>
      <c r="I958" s="2"/>
      <c r="J958" s="2"/>
      <c r="K958" s="2"/>
      <c r="L958" s="2"/>
      <c r="M958" s="2"/>
      <c r="N958" s="2"/>
      <c r="O958" s="2"/>
      <c r="P958" s="2"/>
      <c r="Q958" s="2"/>
      <c r="R958" s="2"/>
      <c r="S958" s="2"/>
      <c r="T958" s="2"/>
      <c r="U958" s="2"/>
      <c r="V958" s="2"/>
      <c r="W958" s="2"/>
      <c r="X958" s="2"/>
      <c r="Y958" s="2"/>
      <c r="Z958" s="2"/>
    </row>
    <row r="959" customFormat="false" ht="13.5" hidden="false" customHeight="true" outlineLevel="0" collapsed="false">
      <c r="A959" s="2"/>
      <c r="B959" s="2"/>
      <c r="C959" s="158"/>
      <c r="D959" s="2"/>
      <c r="E959" s="158"/>
      <c r="F959" s="2"/>
      <c r="G959" s="2"/>
      <c r="H959" s="2"/>
      <c r="I959" s="2"/>
      <c r="J959" s="2"/>
      <c r="K959" s="2"/>
      <c r="L959" s="2"/>
      <c r="M959" s="2"/>
      <c r="N959" s="2"/>
      <c r="O959" s="2"/>
      <c r="P959" s="2"/>
      <c r="Q959" s="2"/>
      <c r="R959" s="2"/>
      <c r="S959" s="2"/>
      <c r="T959" s="2"/>
      <c r="U959" s="2"/>
      <c r="V959" s="2"/>
      <c r="W959" s="2"/>
      <c r="X959" s="2"/>
      <c r="Y959" s="2"/>
      <c r="Z959" s="2"/>
    </row>
    <row r="960" customFormat="false" ht="13.5" hidden="false" customHeight="true" outlineLevel="0" collapsed="false">
      <c r="A960" s="2"/>
      <c r="B960" s="2"/>
      <c r="C960" s="158"/>
      <c r="D960" s="2"/>
      <c r="E960" s="158"/>
      <c r="F960" s="2"/>
      <c r="G960" s="2"/>
      <c r="H960" s="2"/>
      <c r="I960" s="2"/>
      <c r="J960" s="2"/>
      <c r="K960" s="2"/>
      <c r="L960" s="2"/>
      <c r="M960" s="2"/>
      <c r="N960" s="2"/>
      <c r="O960" s="2"/>
      <c r="P960" s="2"/>
      <c r="Q960" s="2"/>
      <c r="R960" s="2"/>
      <c r="S960" s="2"/>
      <c r="T960" s="2"/>
      <c r="U960" s="2"/>
      <c r="V960" s="2"/>
      <c r="W960" s="2"/>
      <c r="X960" s="2"/>
      <c r="Y960" s="2"/>
      <c r="Z960" s="2"/>
    </row>
    <row r="961" customFormat="false" ht="13.5" hidden="false" customHeight="true" outlineLevel="0" collapsed="false">
      <c r="A961" s="2"/>
      <c r="B961" s="2"/>
      <c r="C961" s="158"/>
      <c r="D961" s="2"/>
      <c r="E961" s="158"/>
      <c r="F961" s="2"/>
      <c r="G961" s="2"/>
      <c r="H961" s="2"/>
      <c r="I961" s="2"/>
      <c r="J961" s="2"/>
      <c r="K961" s="2"/>
      <c r="L961" s="2"/>
      <c r="M961" s="2"/>
      <c r="N961" s="2"/>
      <c r="O961" s="2"/>
      <c r="P961" s="2"/>
      <c r="Q961" s="2"/>
      <c r="R961" s="2"/>
      <c r="S961" s="2"/>
      <c r="T961" s="2"/>
      <c r="U961" s="2"/>
      <c r="V961" s="2"/>
      <c r="W961" s="2"/>
      <c r="X961" s="2"/>
      <c r="Y961" s="2"/>
      <c r="Z961" s="2"/>
    </row>
    <row r="962" customFormat="false" ht="13.5" hidden="false" customHeight="true" outlineLevel="0" collapsed="false">
      <c r="A962" s="2"/>
      <c r="B962" s="2"/>
      <c r="C962" s="158"/>
      <c r="D962" s="2"/>
      <c r="E962" s="158"/>
      <c r="F962" s="2"/>
      <c r="G962" s="2"/>
      <c r="H962" s="2"/>
      <c r="I962" s="2"/>
      <c r="J962" s="2"/>
      <c r="K962" s="2"/>
      <c r="L962" s="2"/>
      <c r="M962" s="2"/>
      <c r="N962" s="2"/>
      <c r="O962" s="2"/>
      <c r="P962" s="2"/>
      <c r="Q962" s="2"/>
      <c r="R962" s="2"/>
      <c r="S962" s="2"/>
      <c r="T962" s="2"/>
      <c r="U962" s="2"/>
      <c r="V962" s="2"/>
      <c r="W962" s="2"/>
      <c r="X962" s="2"/>
      <c r="Y962" s="2"/>
      <c r="Z962" s="2"/>
    </row>
    <row r="963" customFormat="false" ht="13.5" hidden="false" customHeight="true" outlineLevel="0" collapsed="false">
      <c r="A963" s="2"/>
      <c r="B963" s="2"/>
      <c r="C963" s="158"/>
      <c r="D963" s="2"/>
      <c r="E963" s="158"/>
      <c r="F963" s="2"/>
      <c r="G963" s="2"/>
      <c r="H963" s="2"/>
      <c r="I963" s="2"/>
      <c r="J963" s="2"/>
      <c r="K963" s="2"/>
      <c r="L963" s="2"/>
      <c r="M963" s="2"/>
      <c r="N963" s="2"/>
      <c r="O963" s="2"/>
      <c r="P963" s="2"/>
      <c r="Q963" s="2"/>
      <c r="R963" s="2"/>
      <c r="S963" s="2"/>
      <c r="T963" s="2"/>
      <c r="U963" s="2"/>
      <c r="V963" s="2"/>
      <c r="W963" s="2"/>
      <c r="X963" s="2"/>
      <c r="Y963" s="2"/>
      <c r="Z963" s="2"/>
    </row>
    <row r="964" customFormat="false" ht="13.5" hidden="false" customHeight="true" outlineLevel="0" collapsed="false">
      <c r="A964" s="2"/>
      <c r="B964" s="2"/>
      <c r="C964" s="158"/>
      <c r="D964" s="2"/>
      <c r="E964" s="158"/>
      <c r="F964" s="2"/>
      <c r="G964" s="2"/>
      <c r="H964" s="2"/>
      <c r="I964" s="2"/>
      <c r="J964" s="2"/>
      <c r="K964" s="2"/>
      <c r="L964" s="2"/>
      <c r="M964" s="2"/>
      <c r="N964" s="2"/>
      <c r="O964" s="2"/>
      <c r="P964" s="2"/>
      <c r="Q964" s="2"/>
      <c r="R964" s="2"/>
      <c r="S964" s="2"/>
      <c r="T964" s="2"/>
      <c r="U964" s="2"/>
      <c r="V964" s="2"/>
      <c r="W964" s="2"/>
      <c r="X964" s="2"/>
      <c r="Y964" s="2"/>
      <c r="Z964" s="2"/>
    </row>
    <row r="965" customFormat="false" ht="13.5" hidden="false" customHeight="true" outlineLevel="0" collapsed="false">
      <c r="A965" s="2"/>
      <c r="B965" s="2"/>
      <c r="C965" s="158"/>
      <c r="D965" s="2"/>
      <c r="E965" s="158"/>
      <c r="F965" s="2"/>
      <c r="G965" s="2"/>
      <c r="H965" s="2"/>
      <c r="I965" s="2"/>
      <c r="J965" s="2"/>
      <c r="K965" s="2"/>
      <c r="L965" s="2"/>
      <c r="M965" s="2"/>
      <c r="N965" s="2"/>
      <c r="O965" s="2"/>
      <c r="P965" s="2"/>
      <c r="Q965" s="2"/>
      <c r="R965" s="2"/>
      <c r="S965" s="2"/>
      <c r="T965" s="2"/>
      <c r="U965" s="2"/>
      <c r="V965" s="2"/>
      <c r="W965" s="2"/>
      <c r="X965" s="2"/>
      <c r="Y965" s="2"/>
      <c r="Z965" s="2"/>
    </row>
    <row r="966" customFormat="false" ht="13.5" hidden="false" customHeight="true" outlineLevel="0" collapsed="false">
      <c r="A966" s="2"/>
      <c r="B966" s="2"/>
      <c r="C966" s="158"/>
      <c r="D966" s="2"/>
      <c r="E966" s="158"/>
      <c r="F966" s="2"/>
      <c r="G966" s="2"/>
      <c r="H966" s="2"/>
      <c r="I966" s="2"/>
      <c r="J966" s="2"/>
      <c r="K966" s="2"/>
      <c r="L966" s="2"/>
      <c r="M966" s="2"/>
      <c r="N966" s="2"/>
      <c r="O966" s="2"/>
      <c r="P966" s="2"/>
      <c r="Q966" s="2"/>
      <c r="R966" s="2"/>
      <c r="S966" s="2"/>
      <c r="T966" s="2"/>
      <c r="U966" s="2"/>
      <c r="V966" s="2"/>
      <c r="W966" s="2"/>
      <c r="X966" s="2"/>
      <c r="Y966" s="2"/>
      <c r="Z966" s="2"/>
    </row>
    <row r="967" customFormat="false" ht="13.5" hidden="false" customHeight="true" outlineLevel="0" collapsed="false">
      <c r="A967" s="2"/>
      <c r="B967" s="2"/>
      <c r="C967" s="158"/>
      <c r="D967" s="2"/>
      <c r="E967" s="158"/>
      <c r="F967" s="2"/>
      <c r="G967" s="2"/>
      <c r="H967" s="2"/>
      <c r="I967" s="2"/>
      <c r="J967" s="2"/>
      <c r="K967" s="2"/>
      <c r="L967" s="2"/>
      <c r="M967" s="2"/>
      <c r="N967" s="2"/>
      <c r="O967" s="2"/>
      <c r="P967" s="2"/>
      <c r="Q967" s="2"/>
      <c r="R967" s="2"/>
      <c r="S967" s="2"/>
      <c r="T967" s="2"/>
      <c r="U967" s="2"/>
      <c r="V967" s="2"/>
      <c r="W967" s="2"/>
      <c r="X967" s="2"/>
      <c r="Y967" s="2"/>
      <c r="Z967" s="2"/>
    </row>
    <row r="968" customFormat="false" ht="13.5" hidden="false" customHeight="true" outlineLevel="0" collapsed="false">
      <c r="A968" s="2"/>
      <c r="B968" s="2"/>
      <c r="C968" s="158"/>
      <c r="D968" s="2"/>
      <c r="E968" s="158"/>
      <c r="F968" s="2"/>
      <c r="G968" s="2"/>
      <c r="H968" s="2"/>
      <c r="I968" s="2"/>
      <c r="J968" s="2"/>
      <c r="K968" s="2"/>
      <c r="L968" s="2"/>
      <c r="M968" s="2"/>
      <c r="N968" s="2"/>
      <c r="O968" s="2"/>
      <c r="P968" s="2"/>
      <c r="Q968" s="2"/>
      <c r="R968" s="2"/>
      <c r="S968" s="2"/>
      <c r="T968" s="2"/>
      <c r="U968" s="2"/>
      <c r="V968" s="2"/>
      <c r="W968" s="2"/>
      <c r="X968" s="2"/>
      <c r="Y968" s="2"/>
      <c r="Z968" s="2"/>
    </row>
    <row r="969" customFormat="false" ht="13.5" hidden="false" customHeight="true" outlineLevel="0" collapsed="false">
      <c r="A969" s="2"/>
      <c r="B969" s="2"/>
      <c r="C969" s="158"/>
      <c r="D969" s="2"/>
      <c r="E969" s="158"/>
      <c r="F969" s="2"/>
      <c r="G969" s="2"/>
      <c r="H969" s="2"/>
      <c r="I969" s="2"/>
      <c r="J969" s="2"/>
      <c r="K969" s="2"/>
      <c r="L969" s="2"/>
      <c r="M969" s="2"/>
      <c r="N969" s="2"/>
      <c r="O969" s="2"/>
      <c r="P969" s="2"/>
      <c r="Q969" s="2"/>
      <c r="R969" s="2"/>
      <c r="S969" s="2"/>
      <c r="T969" s="2"/>
      <c r="U969" s="2"/>
      <c r="V969" s="2"/>
      <c r="W969" s="2"/>
      <c r="X969" s="2"/>
      <c r="Y969" s="2"/>
      <c r="Z969" s="2"/>
    </row>
    <row r="970" customFormat="false" ht="13.5" hidden="false" customHeight="true" outlineLevel="0" collapsed="false">
      <c r="A970" s="2"/>
      <c r="B970" s="2"/>
      <c r="C970" s="158"/>
      <c r="D970" s="2"/>
      <c r="E970" s="158"/>
      <c r="F970" s="2"/>
      <c r="G970" s="2"/>
      <c r="H970" s="2"/>
      <c r="I970" s="2"/>
      <c r="J970" s="2"/>
      <c r="K970" s="2"/>
      <c r="L970" s="2"/>
      <c r="M970" s="2"/>
      <c r="N970" s="2"/>
      <c r="O970" s="2"/>
      <c r="P970" s="2"/>
      <c r="Q970" s="2"/>
      <c r="R970" s="2"/>
      <c r="S970" s="2"/>
      <c r="T970" s="2"/>
      <c r="U970" s="2"/>
      <c r="V970" s="2"/>
      <c r="W970" s="2"/>
      <c r="X970" s="2"/>
      <c r="Y970" s="2"/>
      <c r="Z970" s="2"/>
    </row>
    <row r="971" customFormat="false" ht="13.5" hidden="false" customHeight="true" outlineLevel="0" collapsed="false">
      <c r="A971" s="2"/>
      <c r="B971" s="2"/>
      <c r="C971" s="158"/>
      <c r="D971" s="2"/>
      <c r="E971" s="158"/>
      <c r="F971" s="2"/>
      <c r="G971" s="2"/>
      <c r="H971" s="2"/>
      <c r="I971" s="2"/>
      <c r="J971" s="2"/>
      <c r="K971" s="2"/>
      <c r="L971" s="2"/>
      <c r="M971" s="2"/>
      <c r="N971" s="2"/>
      <c r="O971" s="2"/>
      <c r="P971" s="2"/>
      <c r="Q971" s="2"/>
      <c r="R971" s="2"/>
      <c r="S971" s="2"/>
      <c r="T971" s="2"/>
      <c r="U971" s="2"/>
      <c r="V971" s="2"/>
      <c r="W971" s="2"/>
      <c r="X971" s="2"/>
      <c r="Y971" s="2"/>
      <c r="Z971" s="2"/>
    </row>
    <row r="972" customFormat="false" ht="13.5" hidden="false" customHeight="true" outlineLevel="0" collapsed="false">
      <c r="A972" s="2"/>
      <c r="B972" s="2"/>
      <c r="C972" s="158"/>
      <c r="D972" s="2"/>
      <c r="E972" s="158"/>
      <c r="F972" s="2"/>
      <c r="G972" s="2"/>
      <c r="H972" s="2"/>
      <c r="I972" s="2"/>
      <c r="J972" s="2"/>
      <c r="K972" s="2"/>
      <c r="L972" s="2"/>
      <c r="M972" s="2"/>
      <c r="N972" s="2"/>
      <c r="O972" s="2"/>
      <c r="P972" s="2"/>
      <c r="Q972" s="2"/>
      <c r="R972" s="2"/>
      <c r="S972" s="2"/>
      <c r="T972" s="2"/>
      <c r="U972" s="2"/>
      <c r="V972" s="2"/>
      <c r="W972" s="2"/>
      <c r="X972" s="2"/>
      <c r="Y972" s="2"/>
      <c r="Z972" s="2"/>
    </row>
    <row r="973" customFormat="false" ht="13.5" hidden="false" customHeight="true" outlineLevel="0" collapsed="false">
      <c r="A973" s="2"/>
      <c r="B973" s="2"/>
      <c r="C973" s="158"/>
      <c r="D973" s="2"/>
      <c r="E973" s="158"/>
      <c r="F973" s="2"/>
      <c r="G973" s="2"/>
      <c r="H973" s="2"/>
      <c r="I973" s="2"/>
      <c r="J973" s="2"/>
      <c r="K973" s="2"/>
      <c r="L973" s="2"/>
      <c r="M973" s="2"/>
      <c r="N973" s="2"/>
      <c r="O973" s="2"/>
      <c r="P973" s="2"/>
      <c r="Q973" s="2"/>
      <c r="R973" s="2"/>
      <c r="S973" s="2"/>
      <c r="T973" s="2"/>
      <c r="U973" s="2"/>
      <c r="V973" s="2"/>
      <c r="W973" s="2"/>
      <c r="X973" s="2"/>
      <c r="Y973" s="2"/>
      <c r="Z973" s="2"/>
    </row>
    <row r="974" customFormat="false" ht="13.5" hidden="false" customHeight="true" outlineLevel="0" collapsed="false">
      <c r="A974" s="2"/>
      <c r="B974" s="2"/>
      <c r="C974" s="158"/>
      <c r="D974" s="2"/>
      <c r="E974" s="158"/>
      <c r="F974" s="2"/>
      <c r="G974" s="2"/>
      <c r="H974" s="2"/>
      <c r="I974" s="2"/>
      <c r="J974" s="2"/>
      <c r="K974" s="2"/>
      <c r="L974" s="2"/>
      <c r="M974" s="2"/>
      <c r="N974" s="2"/>
      <c r="O974" s="2"/>
      <c r="P974" s="2"/>
      <c r="Q974" s="2"/>
      <c r="R974" s="2"/>
      <c r="S974" s="2"/>
      <c r="T974" s="2"/>
      <c r="U974" s="2"/>
      <c r="V974" s="2"/>
      <c r="W974" s="2"/>
      <c r="X974" s="2"/>
      <c r="Y974" s="2"/>
      <c r="Z974" s="2"/>
    </row>
    <row r="975" customFormat="false" ht="13.5" hidden="false" customHeight="true" outlineLevel="0" collapsed="false">
      <c r="A975" s="2"/>
      <c r="B975" s="2"/>
      <c r="C975" s="158"/>
      <c r="D975" s="2"/>
      <c r="E975" s="158"/>
      <c r="F975" s="2"/>
      <c r="G975" s="2"/>
      <c r="H975" s="2"/>
      <c r="I975" s="2"/>
      <c r="J975" s="2"/>
      <c r="K975" s="2"/>
      <c r="L975" s="2"/>
      <c r="M975" s="2"/>
      <c r="N975" s="2"/>
      <c r="O975" s="2"/>
      <c r="P975" s="2"/>
      <c r="Q975" s="2"/>
      <c r="R975" s="2"/>
      <c r="S975" s="2"/>
      <c r="T975" s="2"/>
      <c r="U975" s="2"/>
      <c r="V975" s="2"/>
      <c r="W975" s="2"/>
      <c r="X975" s="2"/>
      <c r="Y975" s="2"/>
      <c r="Z975" s="2"/>
    </row>
    <row r="976" customFormat="false" ht="13.5" hidden="false" customHeight="true" outlineLevel="0" collapsed="false">
      <c r="A976" s="2"/>
      <c r="B976" s="2"/>
      <c r="C976" s="158"/>
      <c r="D976" s="2"/>
      <c r="E976" s="158"/>
      <c r="F976" s="2"/>
      <c r="G976" s="2"/>
      <c r="H976" s="2"/>
      <c r="I976" s="2"/>
      <c r="J976" s="2"/>
      <c r="K976" s="2"/>
      <c r="L976" s="2"/>
      <c r="M976" s="2"/>
      <c r="N976" s="2"/>
      <c r="O976" s="2"/>
      <c r="P976" s="2"/>
      <c r="Q976" s="2"/>
      <c r="R976" s="2"/>
      <c r="S976" s="2"/>
      <c r="T976" s="2"/>
      <c r="U976" s="2"/>
      <c r="V976" s="2"/>
      <c r="W976" s="2"/>
      <c r="X976" s="2"/>
      <c r="Y976" s="2"/>
      <c r="Z976" s="2"/>
    </row>
    <row r="977" customFormat="false" ht="13.5" hidden="false" customHeight="true" outlineLevel="0" collapsed="false">
      <c r="A977" s="2"/>
      <c r="B977" s="2"/>
      <c r="C977" s="158"/>
      <c r="D977" s="2"/>
      <c r="E977" s="158"/>
      <c r="F977" s="2"/>
      <c r="G977" s="2"/>
      <c r="H977" s="2"/>
      <c r="I977" s="2"/>
      <c r="J977" s="2"/>
      <c r="K977" s="2"/>
      <c r="L977" s="2"/>
      <c r="M977" s="2"/>
      <c r="N977" s="2"/>
      <c r="O977" s="2"/>
      <c r="P977" s="2"/>
      <c r="Q977" s="2"/>
      <c r="R977" s="2"/>
      <c r="S977" s="2"/>
      <c r="T977" s="2"/>
      <c r="U977" s="2"/>
      <c r="V977" s="2"/>
      <c r="W977" s="2"/>
      <c r="X977" s="2"/>
      <c r="Y977" s="2"/>
      <c r="Z977" s="2"/>
    </row>
    <row r="978" customFormat="false" ht="13.5" hidden="false" customHeight="true" outlineLevel="0" collapsed="false">
      <c r="A978" s="2"/>
      <c r="B978" s="2"/>
      <c r="C978" s="158"/>
      <c r="D978" s="2"/>
      <c r="E978" s="158"/>
      <c r="F978" s="2"/>
      <c r="G978" s="2"/>
      <c r="H978" s="2"/>
      <c r="I978" s="2"/>
      <c r="J978" s="2"/>
      <c r="K978" s="2"/>
      <c r="L978" s="2"/>
      <c r="M978" s="2"/>
      <c r="N978" s="2"/>
      <c r="O978" s="2"/>
      <c r="P978" s="2"/>
      <c r="Q978" s="2"/>
      <c r="R978" s="2"/>
      <c r="S978" s="2"/>
      <c r="T978" s="2"/>
      <c r="U978" s="2"/>
      <c r="V978" s="2"/>
      <c r="W978" s="2"/>
      <c r="X978" s="2"/>
      <c r="Y978" s="2"/>
      <c r="Z978" s="2"/>
    </row>
    <row r="979" customFormat="false" ht="13.5" hidden="false" customHeight="true" outlineLevel="0" collapsed="false">
      <c r="A979" s="2"/>
      <c r="B979" s="2"/>
      <c r="C979" s="158"/>
      <c r="D979" s="2"/>
      <c r="E979" s="158"/>
      <c r="F979" s="2"/>
      <c r="G979" s="2"/>
      <c r="H979" s="2"/>
      <c r="I979" s="2"/>
      <c r="J979" s="2"/>
      <c r="K979" s="2"/>
      <c r="L979" s="2"/>
      <c r="M979" s="2"/>
      <c r="N979" s="2"/>
      <c r="O979" s="2"/>
      <c r="P979" s="2"/>
      <c r="Q979" s="2"/>
      <c r="R979" s="2"/>
      <c r="S979" s="2"/>
      <c r="T979" s="2"/>
      <c r="U979" s="2"/>
      <c r="V979" s="2"/>
      <c r="W979" s="2"/>
      <c r="X979" s="2"/>
      <c r="Y979" s="2"/>
      <c r="Z979" s="2"/>
    </row>
    <row r="980" customFormat="false" ht="13.5" hidden="false" customHeight="true" outlineLevel="0" collapsed="false">
      <c r="A980" s="2"/>
      <c r="B980" s="2"/>
      <c r="C980" s="158"/>
      <c r="D980" s="2"/>
      <c r="E980" s="158"/>
      <c r="F980" s="2"/>
      <c r="G980" s="2"/>
      <c r="H980" s="2"/>
      <c r="I980" s="2"/>
      <c r="J980" s="2"/>
      <c r="K980" s="2"/>
      <c r="L980" s="2"/>
      <c r="M980" s="2"/>
      <c r="N980" s="2"/>
      <c r="O980" s="2"/>
      <c r="P980" s="2"/>
      <c r="Q980" s="2"/>
      <c r="R980" s="2"/>
      <c r="S980" s="2"/>
      <c r="T980" s="2"/>
      <c r="U980" s="2"/>
      <c r="V980" s="2"/>
      <c r="W980" s="2"/>
      <c r="X980" s="2"/>
      <c r="Y980" s="2"/>
      <c r="Z980" s="2"/>
    </row>
    <row r="981" customFormat="false" ht="13.5" hidden="false" customHeight="true" outlineLevel="0" collapsed="false">
      <c r="A981" s="2"/>
      <c r="B981" s="2"/>
      <c r="C981" s="158"/>
      <c r="D981" s="2"/>
      <c r="E981" s="158"/>
      <c r="F981" s="2"/>
      <c r="G981" s="2"/>
      <c r="H981" s="2"/>
      <c r="I981" s="2"/>
      <c r="J981" s="2"/>
      <c r="K981" s="2"/>
      <c r="L981" s="2"/>
      <c r="M981" s="2"/>
      <c r="N981" s="2"/>
      <c r="O981" s="2"/>
      <c r="P981" s="2"/>
      <c r="Q981" s="2"/>
      <c r="R981" s="2"/>
      <c r="S981" s="2"/>
      <c r="T981" s="2"/>
      <c r="U981" s="2"/>
      <c r="V981" s="2"/>
      <c r="W981" s="2"/>
      <c r="X981" s="2"/>
      <c r="Y981" s="2"/>
      <c r="Z981" s="2"/>
    </row>
    <row r="982" customFormat="false" ht="13.5" hidden="false" customHeight="true" outlineLevel="0" collapsed="false">
      <c r="A982" s="2"/>
      <c r="B982" s="2"/>
      <c r="C982" s="158"/>
      <c r="D982" s="2"/>
      <c r="E982" s="158"/>
      <c r="F982" s="2"/>
      <c r="G982" s="2"/>
      <c r="H982" s="2"/>
      <c r="I982" s="2"/>
      <c r="J982" s="2"/>
      <c r="K982" s="2"/>
      <c r="L982" s="2"/>
      <c r="M982" s="2"/>
      <c r="N982" s="2"/>
      <c r="O982" s="2"/>
      <c r="P982" s="2"/>
      <c r="Q982" s="2"/>
      <c r="R982" s="2"/>
      <c r="S982" s="2"/>
      <c r="T982" s="2"/>
      <c r="U982" s="2"/>
      <c r="V982" s="2"/>
      <c r="W982" s="2"/>
      <c r="X982" s="2"/>
      <c r="Y982" s="2"/>
      <c r="Z982" s="2"/>
    </row>
    <row r="983" customFormat="false" ht="13.5" hidden="false" customHeight="true" outlineLevel="0" collapsed="false">
      <c r="A983" s="2"/>
      <c r="B983" s="2"/>
      <c r="C983" s="158"/>
      <c r="D983" s="2"/>
      <c r="E983" s="158"/>
      <c r="F983" s="2"/>
      <c r="G983" s="2"/>
      <c r="H983" s="2"/>
      <c r="I983" s="2"/>
      <c r="J983" s="2"/>
      <c r="K983" s="2"/>
      <c r="L983" s="2"/>
      <c r="M983" s="2"/>
      <c r="N983" s="2"/>
      <c r="O983" s="2"/>
      <c r="P983" s="2"/>
      <c r="Q983" s="2"/>
      <c r="R983" s="2"/>
      <c r="S983" s="2"/>
      <c r="T983" s="2"/>
      <c r="U983" s="2"/>
      <c r="V983" s="2"/>
      <c r="W983" s="2"/>
      <c r="X983" s="2"/>
      <c r="Y983" s="2"/>
      <c r="Z983" s="2"/>
    </row>
    <row r="984" customFormat="false" ht="13.5" hidden="false" customHeight="true" outlineLevel="0" collapsed="false">
      <c r="A984" s="2"/>
      <c r="B984" s="2"/>
      <c r="C984" s="158"/>
      <c r="D984" s="2"/>
      <c r="E984" s="158"/>
      <c r="F984" s="2"/>
      <c r="G984" s="2"/>
      <c r="H984" s="2"/>
      <c r="I984" s="2"/>
      <c r="J984" s="2"/>
      <c r="K984" s="2"/>
      <c r="L984" s="2"/>
      <c r="M984" s="2"/>
      <c r="N984" s="2"/>
      <c r="O984" s="2"/>
      <c r="P984" s="2"/>
      <c r="Q984" s="2"/>
      <c r="R984" s="2"/>
      <c r="S984" s="2"/>
      <c r="T984" s="2"/>
      <c r="U984" s="2"/>
      <c r="V984" s="2"/>
      <c r="W984" s="2"/>
      <c r="X984" s="2"/>
      <c r="Y984" s="2"/>
      <c r="Z984" s="2"/>
    </row>
    <row r="985" customFormat="false" ht="13.5" hidden="false" customHeight="true" outlineLevel="0" collapsed="false">
      <c r="A985" s="2"/>
      <c r="B985" s="2"/>
      <c r="C985" s="158"/>
      <c r="D985" s="2"/>
      <c r="E985" s="158"/>
      <c r="F985" s="2"/>
      <c r="G985" s="2"/>
      <c r="H985" s="2"/>
      <c r="I985" s="2"/>
      <c r="J985" s="2"/>
      <c r="K985" s="2"/>
      <c r="L985" s="2"/>
      <c r="M985" s="2"/>
      <c r="N985" s="2"/>
      <c r="O985" s="2"/>
      <c r="P985" s="2"/>
      <c r="Q985" s="2"/>
      <c r="R985" s="2"/>
      <c r="S985" s="2"/>
      <c r="T985" s="2"/>
      <c r="U985" s="2"/>
      <c r="V985" s="2"/>
      <c r="W985" s="2"/>
      <c r="X985" s="2"/>
      <c r="Y985" s="2"/>
      <c r="Z985" s="2"/>
    </row>
    <row r="986" customFormat="false" ht="13.5" hidden="false" customHeight="true" outlineLevel="0" collapsed="false">
      <c r="A986" s="2"/>
      <c r="B986" s="2"/>
      <c r="C986" s="158"/>
      <c r="D986" s="2"/>
      <c r="E986" s="158"/>
      <c r="F986" s="2"/>
      <c r="G986" s="2"/>
      <c r="H986" s="2"/>
      <c r="I986" s="2"/>
      <c r="J986" s="2"/>
      <c r="K986" s="2"/>
      <c r="L986" s="2"/>
      <c r="M986" s="2"/>
      <c r="N986" s="2"/>
      <c r="O986" s="2"/>
      <c r="P986" s="2"/>
      <c r="Q986" s="2"/>
      <c r="R986" s="2"/>
      <c r="S986" s="2"/>
      <c r="T986" s="2"/>
      <c r="U986" s="2"/>
      <c r="V986" s="2"/>
      <c r="W986" s="2"/>
      <c r="X986" s="2"/>
      <c r="Y986" s="2"/>
      <c r="Z986" s="2"/>
    </row>
    <row r="987" customFormat="false" ht="13.5" hidden="false" customHeight="true" outlineLevel="0" collapsed="false">
      <c r="A987" s="2"/>
      <c r="B987" s="2"/>
      <c r="C987" s="158"/>
      <c r="D987" s="2"/>
      <c r="E987" s="158"/>
      <c r="F987" s="2"/>
      <c r="G987" s="2"/>
      <c r="H987" s="2"/>
      <c r="I987" s="2"/>
      <c r="J987" s="2"/>
      <c r="K987" s="2"/>
      <c r="L987" s="2"/>
      <c r="M987" s="2"/>
      <c r="N987" s="2"/>
      <c r="O987" s="2"/>
      <c r="P987" s="2"/>
      <c r="Q987" s="2"/>
      <c r="R987" s="2"/>
      <c r="S987" s="2"/>
      <c r="T987" s="2"/>
      <c r="U987" s="2"/>
      <c r="V987" s="2"/>
      <c r="W987" s="2"/>
      <c r="X987" s="2"/>
      <c r="Y987" s="2"/>
      <c r="Z987" s="2"/>
    </row>
    <row r="988" customFormat="false" ht="13.5" hidden="false" customHeight="true" outlineLevel="0" collapsed="false">
      <c r="A988" s="2"/>
      <c r="B988" s="2"/>
      <c r="C988" s="158"/>
      <c r="D988" s="2"/>
      <c r="E988" s="158"/>
      <c r="F988" s="2"/>
      <c r="G988" s="2"/>
      <c r="H988" s="2"/>
      <c r="I988" s="2"/>
      <c r="J988" s="2"/>
      <c r="K988" s="2"/>
      <c r="L988" s="2"/>
      <c r="M988" s="2"/>
      <c r="N988" s="2"/>
      <c r="O988" s="2"/>
      <c r="P988" s="2"/>
      <c r="Q988" s="2"/>
      <c r="R988" s="2"/>
      <c r="S988" s="2"/>
      <c r="T988" s="2"/>
      <c r="U988" s="2"/>
      <c r="V988" s="2"/>
      <c r="W988" s="2"/>
      <c r="X988" s="2"/>
      <c r="Y988" s="2"/>
      <c r="Z988" s="2"/>
    </row>
    <row r="989" customFormat="false" ht="13.5" hidden="false" customHeight="true" outlineLevel="0" collapsed="false">
      <c r="A989" s="2"/>
      <c r="B989" s="2"/>
      <c r="C989" s="158"/>
      <c r="D989" s="2"/>
      <c r="E989" s="158"/>
      <c r="F989" s="2"/>
      <c r="G989" s="2"/>
      <c r="H989" s="2"/>
      <c r="I989" s="2"/>
      <c r="J989" s="2"/>
      <c r="K989" s="2"/>
      <c r="L989" s="2"/>
      <c r="M989" s="2"/>
      <c r="N989" s="2"/>
      <c r="O989" s="2"/>
      <c r="P989" s="2"/>
      <c r="Q989" s="2"/>
      <c r="R989" s="2"/>
      <c r="S989" s="2"/>
      <c r="T989" s="2"/>
      <c r="U989" s="2"/>
      <c r="V989" s="2"/>
      <c r="W989" s="2"/>
      <c r="X989" s="2"/>
      <c r="Y989" s="2"/>
      <c r="Z989" s="2"/>
    </row>
    <row r="990" customFormat="false" ht="13.5" hidden="false" customHeight="true" outlineLevel="0" collapsed="false">
      <c r="A990" s="2"/>
      <c r="B990" s="2"/>
      <c r="C990" s="158"/>
      <c r="D990" s="2"/>
      <c r="E990" s="158"/>
      <c r="F990" s="2"/>
      <c r="G990" s="2"/>
      <c r="H990" s="2"/>
      <c r="I990" s="2"/>
      <c r="J990" s="2"/>
      <c r="K990" s="2"/>
      <c r="L990" s="2"/>
      <c r="M990" s="2"/>
      <c r="N990" s="2"/>
      <c r="O990" s="2"/>
      <c r="P990" s="2"/>
      <c r="Q990" s="2"/>
      <c r="R990" s="2"/>
      <c r="S990" s="2"/>
      <c r="T990" s="2"/>
      <c r="U990" s="2"/>
      <c r="V990" s="2"/>
      <c r="W990" s="2"/>
      <c r="X990" s="2"/>
      <c r="Y990" s="2"/>
      <c r="Z990" s="2"/>
    </row>
    <row r="991" customFormat="false" ht="13.5" hidden="false" customHeight="true" outlineLevel="0" collapsed="false">
      <c r="A991" s="2"/>
      <c r="B991" s="2"/>
      <c r="C991" s="158"/>
      <c r="D991" s="2"/>
      <c r="E991" s="158"/>
      <c r="F991" s="2"/>
      <c r="G991" s="2"/>
      <c r="H991" s="2"/>
      <c r="I991" s="2"/>
      <c r="J991" s="2"/>
      <c r="K991" s="2"/>
      <c r="L991" s="2"/>
      <c r="M991" s="2"/>
      <c r="N991" s="2"/>
      <c r="O991" s="2"/>
      <c r="P991" s="2"/>
      <c r="Q991" s="2"/>
      <c r="R991" s="2"/>
      <c r="S991" s="2"/>
      <c r="T991" s="2"/>
      <c r="U991" s="2"/>
      <c r="V991" s="2"/>
      <c r="W991" s="2"/>
      <c r="X991" s="2"/>
      <c r="Y991" s="2"/>
      <c r="Z991" s="2"/>
    </row>
    <row r="992" customFormat="false" ht="13.5" hidden="false" customHeight="true" outlineLevel="0" collapsed="false">
      <c r="A992" s="2"/>
      <c r="B992" s="2"/>
      <c r="C992" s="158"/>
      <c r="D992" s="2"/>
      <c r="E992" s="158"/>
      <c r="F992" s="2"/>
      <c r="G992" s="2"/>
      <c r="H992" s="2"/>
      <c r="I992" s="2"/>
      <c r="J992" s="2"/>
      <c r="K992" s="2"/>
      <c r="L992" s="2"/>
      <c r="M992" s="2"/>
      <c r="N992" s="2"/>
      <c r="O992" s="2"/>
      <c r="P992" s="2"/>
      <c r="Q992" s="2"/>
      <c r="R992" s="2"/>
      <c r="S992" s="2"/>
      <c r="T992" s="2"/>
      <c r="U992" s="2"/>
      <c r="V992" s="2"/>
      <c r="W992" s="2"/>
      <c r="X992" s="2"/>
      <c r="Y992" s="2"/>
      <c r="Z992" s="2"/>
    </row>
    <row r="993" customFormat="false" ht="13.5" hidden="false" customHeight="true" outlineLevel="0" collapsed="false">
      <c r="A993" s="2"/>
      <c r="B993" s="2"/>
      <c r="C993" s="158"/>
      <c r="D993" s="2"/>
      <c r="E993" s="158"/>
      <c r="F993" s="2"/>
      <c r="G993" s="2"/>
      <c r="H993" s="2"/>
      <c r="I993" s="2"/>
      <c r="J993" s="2"/>
      <c r="K993" s="2"/>
      <c r="L993" s="2"/>
      <c r="M993" s="2"/>
      <c r="N993" s="2"/>
      <c r="O993" s="2"/>
      <c r="P993" s="2"/>
      <c r="Q993" s="2"/>
      <c r="R993" s="2"/>
      <c r="S993" s="2"/>
      <c r="T993" s="2"/>
      <c r="U993" s="2"/>
      <c r="V993" s="2"/>
      <c r="W993" s="2"/>
      <c r="X993" s="2"/>
      <c r="Y993" s="2"/>
      <c r="Z993" s="2"/>
    </row>
    <row r="994" customFormat="false" ht="13.5" hidden="false" customHeight="true" outlineLevel="0" collapsed="false">
      <c r="A994" s="2"/>
      <c r="B994" s="2"/>
      <c r="C994" s="158"/>
      <c r="D994" s="2"/>
      <c r="E994" s="158"/>
      <c r="F994" s="2"/>
      <c r="G994" s="2"/>
      <c r="H994" s="2"/>
      <c r="I994" s="2"/>
      <c r="J994" s="2"/>
      <c r="K994" s="2"/>
      <c r="L994" s="2"/>
      <c r="M994" s="2"/>
      <c r="N994" s="2"/>
      <c r="O994" s="2"/>
      <c r="P994" s="2"/>
      <c r="Q994" s="2"/>
      <c r="R994" s="2"/>
      <c r="S994" s="2"/>
      <c r="T994" s="2"/>
      <c r="U994" s="2"/>
      <c r="V994" s="2"/>
      <c r="W994" s="2"/>
      <c r="X994" s="2"/>
      <c r="Y994" s="2"/>
      <c r="Z994" s="2"/>
    </row>
    <row r="995" customFormat="false" ht="13.5" hidden="false" customHeight="true" outlineLevel="0" collapsed="false">
      <c r="A995" s="2"/>
      <c r="B995" s="2"/>
      <c r="C995" s="158"/>
      <c r="D995" s="2"/>
      <c r="E995" s="158"/>
      <c r="F995" s="2"/>
      <c r="G995" s="2"/>
      <c r="H995" s="2"/>
      <c r="I995" s="2"/>
      <c r="J995" s="2"/>
      <c r="K995" s="2"/>
      <c r="L995" s="2"/>
      <c r="M995" s="2"/>
      <c r="N995" s="2"/>
      <c r="O995" s="2"/>
      <c r="P995" s="2"/>
      <c r="Q995" s="2"/>
      <c r="R995" s="2"/>
      <c r="S995" s="2"/>
      <c r="T995" s="2"/>
      <c r="U995" s="2"/>
      <c r="V995" s="2"/>
      <c r="W995" s="2"/>
      <c r="X995" s="2"/>
      <c r="Y995" s="2"/>
      <c r="Z995" s="2"/>
    </row>
    <row r="996" customFormat="false" ht="13.5" hidden="false" customHeight="true" outlineLevel="0" collapsed="false">
      <c r="A996" s="2"/>
      <c r="B996" s="2"/>
      <c r="C996" s="158"/>
      <c r="D996" s="2"/>
      <c r="E996" s="158"/>
      <c r="F996" s="2"/>
      <c r="G996" s="2"/>
      <c r="H996" s="2"/>
      <c r="I996" s="2"/>
      <c r="J996" s="2"/>
      <c r="K996" s="2"/>
      <c r="L996" s="2"/>
      <c r="M996" s="2"/>
      <c r="N996" s="2"/>
      <c r="O996" s="2"/>
      <c r="P996" s="2"/>
      <c r="Q996" s="2"/>
      <c r="R996" s="2"/>
      <c r="S996" s="2"/>
      <c r="T996" s="2"/>
      <c r="U996" s="2"/>
      <c r="V996" s="2"/>
      <c r="W996" s="2"/>
      <c r="X996" s="2"/>
      <c r="Y996" s="2"/>
      <c r="Z996" s="2"/>
    </row>
    <row r="997" customFormat="false" ht="13.5" hidden="false" customHeight="true" outlineLevel="0" collapsed="false">
      <c r="A997" s="2"/>
      <c r="B997" s="2"/>
      <c r="C997" s="158"/>
      <c r="D997" s="2"/>
      <c r="E997" s="158"/>
      <c r="F997" s="2"/>
      <c r="G997" s="2"/>
      <c r="H997" s="2"/>
      <c r="I997" s="2"/>
      <c r="J997" s="2"/>
      <c r="K997" s="2"/>
      <c r="L997" s="2"/>
      <c r="M997" s="2"/>
      <c r="N997" s="2"/>
      <c r="O997" s="2"/>
      <c r="P997" s="2"/>
      <c r="Q997" s="2"/>
      <c r="R997" s="2"/>
      <c r="S997" s="2"/>
      <c r="T997" s="2"/>
      <c r="U997" s="2"/>
      <c r="V997" s="2"/>
      <c r="W997" s="2"/>
      <c r="X997" s="2"/>
      <c r="Y997" s="2"/>
      <c r="Z997" s="2"/>
    </row>
    <row r="998" customFormat="false" ht="13.5" hidden="false" customHeight="true" outlineLevel="0" collapsed="false">
      <c r="A998" s="2"/>
      <c r="B998" s="2"/>
      <c r="C998" s="158"/>
      <c r="D998" s="2"/>
      <c r="E998" s="158"/>
      <c r="F998" s="2"/>
      <c r="G998" s="2"/>
      <c r="H998" s="2"/>
      <c r="I998" s="2"/>
      <c r="J998" s="2"/>
      <c r="K998" s="2"/>
      <c r="L998" s="2"/>
      <c r="M998" s="2"/>
      <c r="N998" s="2"/>
      <c r="O998" s="2"/>
      <c r="P998" s="2"/>
      <c r="Q998" s="2"/>
      <c r="R998" s="2"/>
      <c r="S998" s="2"/>
      <c r="T998" s="2"/>
      <c r="U998" s="2"/>
      <c r="V998" s="2"/>
      <c r="W998" s="2"/>
      <c r="X998" s="2"/>
      <c r="Y998" s="2"/>
      <c r="Z998" s="2"/>
    </row>
    <row r="999" customFormat="false" ht="13.5" hidden="false" customHeight="true" outlineLevel="0" collapsed="false">
      <c r="A999" s="2"/>
      <c r="B999" s="2"/>
      <c r="C999" s="158"/>
      <c r="D999" s="2"/>
      <c r="E999" s="158"/>
      <c r="F999" s="2"/>
      <c r="G999" s="2"/>
      <c r="H999" s="2"/>
      <c r="I999" s="2"/>
      <c r="J999" s="2"/>
      <c r="K999" s="2"/>
      <c r="L999" s="2"/>
      <c r="M999" s="2"/>
      <c r="N999" s="2"/>
      <c r="O999" s="2"/>
      <c r="P999" s="2"/>
      <c r="Q999" s="2"/>
      <c r="R999" s="2"/>
      <c r="S999" s="2"/>
      <c r="T999" s="2"/>
      <c r="U999" s="2"/>
      <c r="V999" s="2"/>
      <c r="W999" s="2"/>
      <c r="X999" s="2"/>
      <c r="Y999" s="2"/>
      <c r="Z999" s="2"/>
    </row>
    <row r="1000" customFormat="false" ht="13.5" hidden="false" customHeight="true" outlineLevel="0" collapsed="false">
      <c r="A1000" s="2"/>
      <c r="B1000" s="2"/>
      <c r="C1000" s="158"/>
      <c r="D1000" s="2"/>
      <c r="E1000" s="158"/>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Z248"/>
  <sheetViews>
    <sheetView showFormulas="false" showGridLines="true" showRowColHeaders="true" showZeros="true" rightToLeft="false" tabSelected="false" showOutlineSymbols="true" defaultGridColor="true" view="normal" topLeftCell="BE1" colorId="64" zoomScale="78" zoomScaleNormal="78" zoomScalePageLayoutView="100" workbookViewId="0">
      <pane xSplit="0" ySplit="5" topLeftCell="A6" activePane="bottomLeft" state="frozen"/>
      <selection pane="topLeft" activeCell="BE1" activeCellId="0" sqref="BE1"/>
      <selection pane="bottomLeft" activeCell="BM1" activeCellId="0" sqref="BM1"/>
    </sheetView>
  </sheetViews>
  <sheetFormatPr defaultColWidth="11.4296875" defaultRowHeight="12.75" zeroHeight="false" outlineLevelRow="0" outlineLevelCol="0"/>
  <cols>
    <col collapsed="false" customWidth="true" hidden="false" outlineLevel="0" max="1" min="1" style="248" width="22.71"/>
    <col collapsed="false" customWidth="true" hidden="false" outlineLevel="0" max="4" min="2" style="248" width="20.71"/>
    <col collapsed="false" customWidth="true" hidden="false" outlineLevel="0" max="6" min="5" style="248" width="10.71"/>
    <col collapsed="false" customWidth="true" hidden="false" outlineLevel="0" max="8" min="7" style="249" width="10.71"/>
    <col collapsed="false" customWidth="true" hidden="false" outlineLevel="0" max="9" min="9" style="248" width="10.71"/>
    <col collapsed="false" customWidth="true" hidden="false" outlineLevel="0" max="10" min="10" style="248" width="3.71"/>
    <col collapsed="false" customWidth="true" hidden="false" outlineLevel="0" max="11" min="11" style="248" width="19.57"/>
    <col collapsed="false" customWidth="true" hidden="false" outlineLevel="0" max="12" min="12" style="250" width="9.85"/>
    <col collapsed="false" customWidth="true" hidden="false" outlineLevel="0" max="62" min="13" style="249" width="3.28"/>
    <col collapsed="false" customWidth="true" hidden="false" outlineLevel="0" max="64" min="63" style="248" width="10.71"/>
    <col collapsed="false" customWidth="true" hidden="false" outlineLevel="0" max="65" min="65" style="248" width="22.57"/>
    <col collapsed="false" customWidth="true" hidden="false" outlineLevel="0" max="68" min="66" style="248" width="20.71"/>
    <col collapsed="false" customWidth="true" hidden="false" outlineLevel="0" max="73" min="69" style="248" width="10.71"/>
    <col collapsed="false" customWidth="true" hidden="false" outlineLevel="0" max="74" min="74" style="248" width="3.71"/>
    <col collapsed="false" customWidth="true" hidden="false" outlineLevel="0" max="75" min="75" style="248" width="19.57"/>
    <col collapsed="false" customWidth="true" hidden="false" outlineLevel="0" max="76" min="76" style="248" width="9.85"/>
    <col collapsed="false" customWidth="true" hidden="false" outlineLevel="0" max="128" min="77" style="248" width="3.28"/>
    <col collapsed="false" customWidth="true" hidden="false" outlineLevel="0" max="129" min="129" style="248" width="10.71"/>
    <col collapsed="false" customWidth="true" hidden="true" outlineLevel="0" max="154" min="130" style="248" width="10.71"/>
    <col collapsed="false" customWidth="false" hidden="true" outlineLevel="0" max="155" min="155" style="248" width="11.43"/>
    <col collapsed="false" customWidth="true" hidden="true" outlineLevel="0" max="156" min="156" style="248" width="13.28"/>
    <col collapsed="false" customWidth="false" hidden="true" outlineLevel="0" max="157" min="157" style="248" width="11.43"/>
    <col collapsed="false" customWidth="false" hidden="false" outlineLevel="0" max="1024" min="158" style="248" width="11.43"/>
  </cols>
  <sheetData>
    <row r="1" customFormat="false" ht="12.75" hidden="false" customHeight="true" outlineLevel="0" collapsed="false">
      <c r="A1" s="251" t="s">
        <v>308</v>
      </c>
      <c r="BM1" s="251" t="str">
        <f aca="false">A1</f>
        <v>ANÁLISIS DE VARIANZA PARA COMPARAR CULTIVARES DENTRO DE UN MISMO NIVEL DE MANEJO (fungicida, alta tecnología, etc.)</v>
      </c>
    </row>
    <row r="2" customFormat="false" ht="12.75" hidden="false" customHeight="true" outlineLevel="0" collapsed="false">
      <c r="A2" s="252" t="s">
        <v>125</v>
      </c>
      <c r="BM2" s="251"/>
    </row>
    <row r="3" customFormat="false" ht="12.75" hidden="false" customHeight="true" outlineLevel="0" collapsed="false">
      <c r="A3" s="252"/>
      <c r="BM3" s="251"/>
    </row>
    <row r="4" s="258" customFormat="true" ht="23.25" hidden="false" customHeight="false" outlineLevel="0" collapsed="false">
      <c r="A4" s="253" t="s">
        <v>309</v>
      </c>
      <c r="B4" s="254"/>
      <c r="C4" s="254"/>
      <c r="D4" s="254"/>
      <c r="E4" s="254"/>
      <c r="F4" s="254"/>
      <c r="G4" s="255"/>
      <c r="H4" s="255"/>
      <c r="I4" s="254"/>
      <c r="J4" s="254"/>
      <c r="K4" s="254"/>
      <c r="L4" s="256"/>
      <c r="M4" s="255"/>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M4" s="259" t="s">
        <v>309</v>
      </c>
    </row>
    <row r="5" customFormat="false" ht="23.25" hidden="false" customHeight="false" outlineLevel="0" collapsed="false">
      <c r="A5" s="253" t="s">
        <v>310</v>
      </c>
      <c r="BM5" s="259" t="s">
        <v>310</v>
      </c>
    </row>
    <row r="6" s="260" customFormat="true" ht="12.75" hidden="false" customHeight="true" outlineLevel="0" collapsed="false">
      <c r="M6" s="261"/>
      <c r="N6" s="261"/>
      <c r="O6" s="261"/>
      <c r="P6" s="261"/>
      <c r="Q6" s="261"/>
      <c r="R6" s="261"/>
      <c r="S6" s="261"/>
      <c r="T6" s="261"/>
      <c r="U6" s="261"/>
      <c r="V6" s="261"/>
      <c r="W6" s="261"/>
      <c r="X6" s="261"/>
      <c r="Y6" s="261"/>
      <c r="Z6" s="261"/>
      <c r="AA6" s="261"/>
      <c r="AB6" s="261"/>
      <c r="AC6" s="261"/>
      <c r="AD6" s="261"/>
      <c r="AE6" s="261"/>
      <c r="AF6" s="261"/>
      <c r="AG6" s="261"/>
      <c r="AH6" s="261"/>
      <c r="AI6" s="261"/>
      <c r="AJ6" s="261"/>
      <c r="AK6" s="261"/>
      <c r="AL6" s="261"/>
      <c r="AM6" s="261"/>
      <c r="AN6" s="261"/>
      <c r="AO6" s="261"/>
      <c r="AP6" s="261"/>
      <c r="AQ6" s="261"/>
      <c r="AR6" s="261"/>
      <c r="AS6" s="261"/>
      <c r="AT6" s="261"/>
      <c r="AU6" s="261"/>
      <c r="AV6" s="261"/>
      <c r="AW6" s="261"/>
      <c r="AX6" s="261"/>
      <c r="AY6" s="261"/>
      <c r="AZ6" s="261"/>
      <c r="BA6" s="261"/>
      <c r="BB6" s="261"/>
      <c r="BC6" s="261"/>
      <c r="BD6" s="261"/>
      <c r="BE6" s="261"/>
      <c r="BF6" s="261"/>
      <c r="BG6" s="261"/>
      <c r="BH6" s="261"/>
      <c r="BI6" s="261"/>
      <c r="BJ6" s="261"/>
      <c r="BM6" s="252" t="str">
        <f aca="false">A2</f>
        <v>Celdas en este color tiene formulas que no deberían modificarse</v>
      </c>
    </row>
    <row r="7" customFormat="false" ht="103.5" hidden="false" customHeight="true" outlineLevel="0" collapsed="false">
      <c r="J7" s="249"/>
      <c r="K7" s="249"/>
      <c r="M7" s="262" t="str">
        <f aca="false">IFERROR(INDEX(RTO1SF_ORD,M8,1),"sd")</f>
        <v>BIO BASILIO</v>
      </c>
      <c r="N7" s="262" t="str">
        <f aca="false">IFERROR(INDEX(RTO1SF_ORD,N8,1),"sd")</f>
        <v>Klein Titanio</v>
      </c>
      <c r="O7" s="262" t="str">
        <f aca="false">IFERROR(INDEX(RTO1SF_ORD,O8,1),"sd")</f>
        <v>SY 120</v>
      </c>
      <c r="P7" s="262" t="n">
        <f aca="false">IFERROR(INDEX(RTO1SF_ORD,P8,1),"sd")</f>
        <v>0</v>
      </c>
      <c r="Q7" s="262" t="n">
        <f aca="false">IFERROR(INDEX(RTO1SF_ORD,Q8,1),"sd")</f>
        <v>0</v>
      </c>
      <c r="R7" s="262" t="n">
        <f aca="false">IFERROR(INDEX(RTO1SF_ORD,R8,1),"sd")</f>
        <v>0</v>
      </c>
      <c r="S7" s="262" t="n">
        <f aca="false">IFERROR(INDEX(RTO1SF_ORD,S8,1),"sd")</f>
        <v>0</v>
      </c>
      <c r="T7" s="262" t="n">
        <f aca="false">IFERROR(INDEX(RTO1SF_ORD,T8,1),"sd")</f>
        <v>0</v>
      </c>
      <c r="U7" s="262" t="n">
        <f aca="false">IFERROR(INDEX(RTO1SF_ORD,U8,1),"sd")</f>
        <v>0</v>
      </c>
      <c r="V7" s="262" t="n">
        <f aca="false">IFERROR(INDEX(RTO1SF_ORD,V8,1),"sd")</f>
        <v>0</v>
      </c>
      <c r="W7" s="262" t="n">
        <f aca="false">IFERROR(INDEX(RTO1SF_ORD,W8,1),"sd")</f>
        <v>0</v>
      </c>
      <c r="X7" s="262" t="n">
        <f aca="false">IFERROR(INDEX(RTO1SF_ORD,X8,1),"sd")</f>
        <v>0</v>
      </c>
      <c r="Y7" s="262" t="n">
        <f aca="false">IFERROR(INDEX(RTO1SF_ORD,Y8,1),"sd")</f>
        <v>0</v>
      </c>
      <c r="Z7" s="262" t="n">
        <f aca="false">IFERROR(INDEX(RTO1SF_ORD,Z8,1),"sd")</f>
        <v>0</v>
      </c>
      <c r="AA7" s="262" t="n">
        <f aca="false">IFERROR(INDEX(RTO1SF_ORD,AA8,1),"sd")</f>
        <v>0</v>
      </c>
      <c r="AB7" s="262" t="n">
        <f aca="false">IFERROR(INDEX(RTO1SF_ORD,AB8,1),"sd")</f>
        <v>0</v>
      </c>
      <c r="AC7" s="262" t="n">
        <f aca="false">IFERROR(INDEX(RTO1SF_ORD,AC8,1),"sd")</f>
        <v>0</v>
      </c>
      <c r="AD7" s="262" t="n">
        <f aca="false">IFERROR(INDEX(RTO1SF_ORD,AD8,1),"sd")</f>
        <v>0</v>
      </c>
      <c r="AE7" s="262" t="n">
        <f aca="false">IFERROR(INDEX(RTO1SF_ORD,AE8,1),"sd")</f>
        <v>0</v>
      </c>
      <c r="AF7" s="262" t="n">
        <f aca="false">IFERROR(INDEX(RTO1SF_ORD,AF8,1),"sd")</f>
        <v>0</v>
      </c>
      <c r="AG7" s="262" t="n">
        <f aca="false">IFERROR(INDEX(RTO1SF_ORD,AG8,1),"sd")</f>
        <v>0</v>
      </c>
      <c r="AH7" s="262" t="n">
        <f aca="false">IFERROR(INDEX(RTO1SF_ORD,AH8,1),"sd")</f>
        <v>0</v>
      </c>
      <c r="AI7" s="262" t="n">
        <f aca="false">IFERROR(INDEX(RTO1SF_ORD,AI8,1),"sd")</f>
        <v>0</v>
      </c>
      <c r="AJ7" s="262" t="n">
        <f aca="false">IFERROR(INDEX(RTO1SF_ORD,AJ8,1),"sd")</f>
        <v>0</v>
      </c>
      <c r="AK7" s="262" t="n">
        <f aca="false">IFERROR(INDEX(RTO1SF_ORD,AK8,1),"sd")</f>
        <v>0</v>
      </c>
      <c r="AL7" s="262" t="n">
        <f aca="false">IFERROR(INDEX(RTO1SF_ORD,AL8,1),"sd")</f>
        <v>0</v>
      </c>
      <c r="AM7" s="262" t="n">
        <f aca="false">IFERROR(INDEX(RTO1SF_ORD,AM8,1),"sd")</f>
        <v>0</v>
      </c>
      <c r="AN7" s="262" t="n">
        <f aca="false">IFERROR(INDEX(RTO1SF_ORD,AN8,1),"sd")</f>
        <v>0</v>
      </c>
      <c r="AO7" s="262" t="n">
        <f aca="false">IFERROR(INDEX(RTO1SF_ORD,AO8,1),"sd")</f>
        <v>0</v>
      </c>
      <c r="AP7" s="262" t="n">
        <f aca="false">IFERROR(INDEX(RTO1SF_ORD,AP8,1),"sd")</f>
        <v>0</v>
      </c>
      <c r="AQ7" s="262" t="n">
        <f aca="false">IFERROR(INDEX(RTO1SF_ORD,AQ8,1),"sd")</f>
        <v>0</v>
      </c>
      <c r="AR7" s="262" t="n">
        <f aca="false">IFERROR(INDEX(RTO1SF_ORD,AR8,1),"sd")</f>
        <v>0</v>
      </c>
      <c r="AS7" s="262" t="n">
        <f aca="false">IFERROR(INDEX(RTO1SF_ORD,AS8,1),"sd")</f>
        <v>0</v>
      </c>
      <c r="AT7" s="262" t="n">
        <f aca="false">IFERROR(INDEX(RTO1SF_ORD,AT8,1),"sd")</f>
        <v>0</v>
      </c>
      <c r="AU7" s="262" t="n">
        <f aca="false">IFERROR(INDEX(RTO1SF_ORD,AU8,1),"sd")</f>
        <v>0</v>
      </c>
      <c r="AV7" s="262" t="n">
        <f aca="false">IFERROR(INDEX(RTO1SF_ORD,AV8,1),"sd")</f>
        <v>0</v>
      </c>
      <c r="AW7" s="262" t="n">
        <f aca="false">IFERROR(INDEX(RTO1SF_ORD,AW8,1),"sd")</f>
        <v>0</v>
      </c>
      <c r="AX7" s="262" t="n">
        <f aca="false">IFERROR(INDEX(RTO1SF_ORD,AX8,1),"sd")</f>
        <v>0</v>
      </c>
      <c r="AY7" s="262" t="n">
        <f aca="false">IFERROR(INDEX(RTO1SF_ORD,AY8,1),"sd")</f>
        <v>0</v>
      </c>
      <c r="AZ7" s="262" t="n">
        <f aca="false">IFERROR(INDEX(RTO1SF_ORD,AZ8,1),"sd")</f>
        <v>0</v>
      </c>
      <c r="BA7" s="262" t="n">
        <f aca="false">IFERROR(INDEX(RTO1SF_ORD,BA8,1),"sd")</f>
        <v>0</v>
      </c>
      <c r="BB7" s="262" t="n">
        <f aca="false">IFERROR(INDEX(RTO1SF_ORD,BB8,1),"sd")</f>
        <v>0</v>
      </c>
      <c r="BC7" s="262" t="n">
        <f aca="false">IFERROR(INDEX(RTO1SF_ORD,BC8,1),"sd")</f>
        <v>0</v>
      </c>
      <c r="BD7" s="262" t="n">
        <f aca="false">IFERROR(INDEX(RTO1SF_ORD,BD8,1),"sd")</f>
        <v>0</v>
      </c>
      <c r="BE7" s="262" t="n">
        <f aca="false">IFERROR(INDEX(RTO1SF_ORD,BE8,1),"sd")</f>
        <v>0</v>
      </c>
      <c r="BF7" s="262" t="n">
        <f aca="false">IFERROR(INDEX(RTO1SF_ORD,BF8,1),"sd")</f>
        <v>0</v>
      </c>
      <c r="BG7" s="262" t="n">
        <f aca="false">IFERROR(INDEX(RTO1SF_ORD,BG8,1),"sd")</f>
        <v>0</v>
      </c>
      <c r="BH7" s="262" t="n">
        <f aca="false">IFERROR(INDEX(RTO1SF_ORD,BH8,1),"sd")</f>
        <v>0</v>
      </c>
      <c r="BI7" s="262" t="n">
        <f aca="false">IFERROR(INDEX(RTO1SF_ORD,BI8,1),"sd")</f>
        <v>0</v>
      </c>
      <c r="BJ7" s="262" t="n">
        <f aca="false">IFERROR(INDEX(RTO1SF_ORD,BJ8,1),"sd")</f>
        <v>0</v>
      </c>
      <c r="BS7" s="249"/>
      <c r="BT7" s="249"/>
      <c r="BV7" s="249"/>
      <c r="BW7" s="249"/>
      <c r="BX7" s="250"/>
      <c r="BY7" s="262" t="str">
        <f aca="false">IFERROR(INDEX(RTO1CF_ORD,BY8,1),"sd")</f>
        <v>Klein Titanio</v>
      </c>
      <c r="BZ7" s="262" t="str">
        <f aca="false">IFERROR(INDEX(RTO1CF_ORD,BZ8,1),"sd")</f>
        <v>SY 120</v>
      </c>
      <c r="CA7" s="262" t="str">
        <f aca="false">IFERROR(INDEX(RTO1CF_ORD,CA8,1),"sd")</f>
        <v>BIO BASILIO</v>
      </c>
      <c r="CB7" s="262" t="n">
        <f aca="false">IFERROR(INDEX(RTO1CF_ORD,CB8,1),"sd")</f>
        <v>0</v>
      </c>
      <c r="CC7" s="262" t="n">
        <f aca="false">IFERROR(INDEX(RTO1CF_ORD,CC8,1),"sd")</f>
        <v>0</v>
      </c>
      <c r="CD7" s="262" t="n">
        <f aca="false">IFERROR(INDEX(RTO1CF_ORD,CD8,1),"sd")</f>
        <v>0</v>
      </c>
      <c r="CE7" s="262" t="n">
        <f aca="false">IFERROR(INDEX(RTO1CF_ORD,CE8,1),"sd")</f>
        <v>0</v>
      </c>
      <c r="CF7" s="262" t="n">
        <f aca="false">IFERROR(INDEX(RTO1CF_ORD,CF8,1),"sd")</f>
        <v>0</v>
      </c>
      <c r="CG7" s="262" t="n">
        <f aca="false">IFERROR(INDEX(RTO1CF_ORD,CG8,1),"sd")</f>
        <v>0</v>
      </c>
      <c r="CH7" s="262" t="n">
        <f aca="false">IFERROR(INDEX(RTO1CF_ORD,CH8,1),"sd")</f>
        <v>0</v>
      </c>
      <c r="CI7" s="262" t="n">
        <f aca="false">IFERROR(INDEX(RTO1CF_ORD,CI8,1),"sd")</f>
        <v>0</v>
      </c>
      <c r="CJ7" s="262" t="n">
        <f aca="false">IFERROR(INDEX(RTO1CF_ORD,CJ8,1),"sd")</f>
        <v>0</v>
      </c>
      <c r="CK7" s="262" t="n">
        <f aca="false">IFERROR(INDEX(RTO1CF_ORD,CK8,1),"sd")</f>
        <v>0</v>
      </c>
      <c r="CL7" s="262" t="n">
        <f aca="false">IFERROR(INDEX(RTO1CF_ORD,CL8,1),"sd")</f>
        <v>0</v>
      </c>
      <c r="CM7" s="262" t="n">
        <f aca="false">IFERROR(INDEX(RTO1CF_ORD,CM8,1),"sd")</f>
        <v>0</v>
      </c>
      <c r="CN7" s="262" t="n">
        <f aca="false">IFERROR(INDEX(RTO1CF_ORD,CN8,1),"sd")</f>
        <v>0</v>
      </c>
      <c r="CO7" s="262" t="n">
        <f aca="false">IFERROR(INDEX(RTO1CF_ORD,CO8,1),"sd")</f>
        <v>0</v>
      </c>
      <c r="CP7" s="262" t="n">
        <f aca="false">IFERROR(INDEX(RTO1CF_ORD,CP8,1),"sd")</f>
        <v>0</v>
      </c>
      <c r="CQ7" s="262" t="n">
        <f aca="false">IFERROR(INDEX(RTO1CF_ORD,CQ8,1),"sd")</f>
        <v>0</v>
      </c>
      <c r="CR7" s="262" t="n">
        <f aca="false">IFERROR(INDEX(RTO1CF_ORD,CR8,1),"sd")</f>
        <v>0</v>
      </c>
      <c r="CS7" s="262" t="n">
        <f aca="false">IFERROR(INDEX(RTO1CF_ORD,CS8,1),"sd")</f>
        <v>0</v>
      </c>
      <c r="CT7" s="262" t="n">
        <f aca="false">IFERROR(INDEX(RTO1CF_ORD,CT8,1),"sd")</f>
        <v>0</v>
      </c>
      <c r="CU7" s="262" t="n">
        <f aca="false">IFERROR(INDEX(RTO1CF_ORD,CU8,1),"sd")</f>
        <v>0</v>
      </c>
      <c r="CV7" s="262" t="n">
        <f aca="false">IFERROR(INDEX(RTO1CF_ORD,CV8,1),"sd")</f>
        <v>0</v>
      </c>
      <c r="CW7" s="262" t="n">
        <f aca="false">IFERROR(INDEX(RTO1CF_ORD,CW8,1),"sd")</f>
        <v>0</v>
      </c>
      <c r="CX7" s="262" t="n">
        <f aca="false">IFERROR(INDEX(RTO1CF_ORD,CX8,1),"sd")</f>
        <v>0</v>
      </c>
      <c r="CY7" s="262" t="n">
        <f aca="false">IFERROR(INDEX(RTO1CF_ORD,CY8,1),"sd")</f>
        <v>0</v>
      </c>
      <c r="CZ7" s="262" t="n">
        <f aca="false">IFERROR(INDEX(RTO1CF_ORD,CZ8,1),"sd")</f>
        <v>0</v>
      </c>
      <c r="DA7" s="262" t="n">
        <f aca="false">IFERROR(INDEX(RTO1CF_ORD,DA8,1),"sd")</f>
        <v>0</v>
      </c>
      <c r="DB7" s="262" t="n">
        <f aca="false">IFERROR(INDEX(RTO1CF_ORD,DB8,1),"sd")</f>
        <v>0</v>
      </c>
      <c r="DC7" s="262" t="n">
        <f aca="false">IFERROR(INDEX(RTO1CF_ORD,DC8,1),"sd")</f>
        <v>0</v>
      </c>
      <c r="DD7" s="262" t="n">
        <f aca="false">IFERROR(INDEX(RTO1CF_ORD,DD8,1),"sd")</f>
        <v>0</v>
      </c>
      <c r="DE7" s="262" t="n">
        <f aca="false">IFERROR(INDEX(RTO1CF_ORD,DE8,1),"sd")</f>
        <v>0</v>
      </c>
      <c r="DF7" s="262" t="n">
        <f aca="false">IFERROR(INDEX(RTO1CF_ORD,DF8,1),"sd")</f>
        <v>0</v>
      </c>
      <c r="DG7" s="262" t="n">
        <f aca="false">IFERROR(INDEX(RTO1CF_ORD,DG8,1),"sd")</f>
        <v>0</v>
      </c>
      <c r="DH7" s="262" t="n">
        <f aca="false">IFERROR(INDEX(RTO1CF_ORD,DH8,1),"sd")</f>
        <v>0</v>
      </c>
      <c r="DI7" s="262" t="n">
        <f aca="false">IFERROR(INDEX(RTO1CF_ORD,DI8,1),"sd")</f>
        <v>0</v>
      </c>
      <c r="DJ7" s="262" t="n">
        <f aca="false">IFERROR(INDEX(RTO1CF_ORD,DJ8,1),"sd")</f>
        <v>0</v>
      </c>
      <c r="DK7" s="262" t="n">
        <f aca="false">IFERROR(INDEX(RTO1CF_ORD,DK8,1),"sd")</f>
        <v>0</v>
      </c>
      <c r="DL7" s="262" t="n">
        <f aca="false">IFERROR(INDEX(RTO1CF_ORD,DL8,1),"sd")</f>
        <v>0</v>
      </c>
      <c r="DM7" s="262" t="n">
        <f aca="false">IFERROR(INDEX(RTO1CF_ORD,DM8,1),"sd")</f>
        <v>0</v>
      </c>
      <c r="DN7" s="262" t="n">
        <f aca="false">IFERROR(INDEX(RTO1CF_ORD,DN8,1),"sd")</f>
        <v>0</v>
      </c>
      <c r="DO7" s="262" t="n">
        <f aca="false">IFERROR(INDEX(RTO1CF_ORD,DO8,1),"sd")</f>
        <v>0</v>
      </c>
      <c r="DP7" s="262" t="n">
        <f aca="false">IFERROR(INDEX(RTO1CF_ORD,DP8,1),"sd")</f>
        <v>0</v>
      </c>
      <c r="DQ7" s="262" t="n">
        <f aca="false">IFERROR(INDEX(RTO1CF_ORD,DQ8,1),"sd")</f>
        <v>0</v>
      </c>
      <c r="DR7" s="262" t="n">
        <f aca="false">IFERROR(INDEX(RTO1CF_ORD,DR8,1),"sd")</f>
        <v>0</v>
      </c>
      <c r="DS7" s="262" t="n">
        <f aca="false">IFERROR(INDEX(RTO1CF_ORD,DS8,1),"sd")</f>
        <v>0</v>
      </c>
      <c r="DT7" s="262" t="n">
        <f aca="false">IFERROR(INDEX(RTO1CF_ORD,DT8,1),"sd")</f>
        <v>0</v>
      </c>
      <c r="DU7" s="262" t="n">
        <f aca="false">IFERROR(INDEX(RTO1CF_ORD,DU8,1),"sd")</f>
        <v>0</v>
      </c>
      <c r="DV7" s="262" t="n">
        <f aca="false">IFERROR(INDEX(RTO1CF_ORD,DV8,1),"sd")</f>
        <v>0</v>
      </c>
      <c r="DW7" s="263"/>
      <c r="DX7" s="263"/>
      <c r="DZ7" s="264" t="s">
        <v>311</v>
      </c>
      <c r="EA7" s="265" t="s">
        <v>130</v>
      </c>
      <c r="EB7" s="265" t="n">
        <v>1</v>
      </c>
      <c r="EC7" s="265" t="n">
        <v>2</v>
      </c>
      <c r="ED7" s="265" t="n">
        <v>3</v>
      </c>
      <c r="EE7" s="265" t="n">
        <v>4</v>
      </c>
      <c r="EF7" s="264" t="s">
        <v>312</v>
      </c>
      <c r="EG7" s="264" t="s">
        <v>313</v>
      </c>
      <c r="EH7" s="265"/>
      <c r="EI7" s="265" t="s">
        <v>314</v>
      </c>
      <c r="EJ7" s="265"/>
      <c r="EK7" s="266"/>
      <c r="EL7" s="264" t="s">
        <v>315</v>
      </c>
      <c r="EM7" s="265" t="s">
        <v>130</v>
      </c>
      <c r="EN7" s="265" t="n">
        <v>1</v>
      </c>
      <c r="EO7" s="265" t="n">
        <v>2</v>
      </c>
      <c r="EP7" s="265" t="n">
        <v>3</v>
      </c>
      <c r="EQ7" s="265" t="n">
        <v>4</v>
      </c>
      <c r="ER7" s="264" t="s">
        <v>312</v>
      </c>
      <c r="ES7" s="264" t="s">
        <v>313</v>
      </c>
      <c r="ET7" s="265"/>
      <c r="EU7" s="265" t="s">
        <v>314</v>
      </c>
      <c r="EV7" s="265"/>
      <c r="EW7" s="266"/>
      <c r="EX7" s="264" t="s">
        <v>313</v>
      </c>
      <c r="EY7" s="266" t="s">
        <v>316</v>
      </c>
      <c r="EZ7" s="266"/>
    </row>
    <row r="8" customFormat="false" ht="12.75" hidden="false" customHeight="true" outlineLevel="0" collapsed="false">
      <c r="A8" s="267" t="str">
        <f aca="false">Fechas!$C$4</f>
        <v>1º ÉPOCA: CICLO LARGO SIN FUNGICIDA</v>
      </c>
      <c r="B8" s="268"/>
      <c r="C8" s="268"/>
      <c r="D8" s="268"/>
      <c r="E8" s="268"/>
      <c r="F8" s="268"/>
      <c r="G8" s="269"/>
      <c r="J8" s="249"/>
      <c r="K8" s="270" t="s">
        <v>130</v>
      </c>
      <c r="L8" s="271" t="s">
        <v>317</v>
      </c>
      <c r="M8" s="272" t="n">
        <v>1</v>
      </c>
      <c r="N8" s="272" t="n">
        <f aca="false">M8+1</f>
        <v>2</v>
      </c>
      <c r="O8" s="272" t="n">
        <f aca="false">N8+1</f>
        <v>3</v>
      </c>
      <c r="P8" s="272" t="n">
        <f aca="false">O8+1</f>
        <v>4</v>
      </c>
      <c r="Q8" s="272" t="n">
        <f aca="false">P8+1</f>
        <v>5</v>
      </c>
      <c r="R8" s="272" t="n">
        <f aca="false">Q8+1</f>
        <v>6</v>
      </c>
      <c r="S8" s="272" t="n">
        <f aca="false">R8+1</f>
        <v>7</v>
      </c>
      <c r="T8" s="272" t="n">
        <f aca="false">S8+1</f>
        <v>8</v>
      </c>
      <c r="U8" s="272" t="n">
        <f aca="false">T8+1</f>
        <v>9</v>
      </c>
      <c r="V8" s="272" t="n">
        <f aca="false">U8+1</f>
        <v>10</v>
      </c>
      <c r="W8" s="272" t="n">
        <f aca="false">V8+1</f>
        <v>11</v>
      </c>
      <c r="X8" s="272" t="n">
        <f aca="false">W8+1</f>
        <v>12</v>
      </c>
      <c r="Y8" s="272" t="n">
        <f aca="false">X8+1</f>
        <v>13</v>
      </c>
      <c r="Z8" s="272" t="n">
        <f aca="false">Y8+1</f>
        <v>14</v>
      </c>
      <c r="AA8" s="272" t="n">
        <f aca="false">Z8+1</f>
        <v>15</v>
      </c>
      <c r="AB8" s="272" t="n">
        <f aca="false">AA8+1</f>
        <v>16</v>
      </c>
      <c r="AC8" s="272" t="n">
        <f aca="false">AB8+1</f>
        <v>17</v>
      </c>
      <c r="AD8" s="272" t="n">
        <f aca="false">AC8+1</f>
        <v>18</v>
      </c>
      <c r="AE8" s="272" t="n">
        <f aca="false">AD8+1</f>
        <v>19</v>
      </c>
      <c r="AF8" s="272" t="n">
        <f aca="false">AE8+1</f>
        <v>20</v>
      </c>
      <c r="AG8" s="272" t="n">
        <f aca="false">AF8+1</f>
        <v>21</v>
      </c>
      <c r="AH8" s="272" t="n">
        <f aca="false">AG8+1</f>
        <v>22</v>
      </c>
      <c r="AI8" s="272" t="n">
        <f aca="false">AH8+1</f>
        <v>23</v>
      </c>
      <c r="AJ8" s="272" t="n">
        <f aca="false">AI8+1</f>
        <v>24</v>
      </c>
      <c r="AK8" s="272" t="n">
        <f aca="false">AJ8+1</f>
        <v>25</v>
      </c>
      <c r="AL8" s="272" t="n">
        <f aca="false">AK8+1</f>
        <v>26</v>
      </c>
      <c r="AM8" s="272" t="n">
        <f aca="false">AL8+1</f>
        <v>27</v>
      </c>
      <c r="AN8" s="272" t="n">
        <f aca="false">AM8+1</f>
        <v>28</v>
      </c>
      <c r="AO8" s="272" t="n">
        <f aca="false">AN8+1</f>
        <v>29</v>
      </c>
      <c r="AP8" s="272" t="n">
        <f aca="false">AO8+1</f>
        <v>30</v>
      </c>
      <c r="AQ8" s="272" t="n">
        <f aca="false">AP8+1</f>
        <v>31</v>
      </c>
      <c r="AR8" s="272" t="n">
        <f aca="false">AQ8+1</f>
        <v>32</v>
      </c>
      <c r="AS8" s="272" t="n">
        <f aca="false">AR8+1</f>
        <v>33</v>
      </c>
      <c r="AT8" s="272" t="n">
        <f aca="false">AS8+1</f>
        <v>34</v>
      </c>
      <c r="AU8" s="272" t="n">
        <f aca="false">AT8+1</f>
        <v>35</v>
      </c>
      <c r="AV8" s="272" t="n">
        <f aca="false">AU8+1</f>
        <v>36</v>
      </c>
      <c r="AW8" s="272" t="n">
        <f aca="false">AV8+1</f>
        <v>37</v>
      </c>
      <c r="AX8" s="272" t="n">
        <f aca="false">AW8+1</f>
        <v>38</v>
      </c>
      <c r="AY8" s="272" t="n">
        <f aca="false">AX8+1</f>
        <v>39</v>
      </c>
      <c r="AZ8" s="272" t="n">
        <f aca="false">AY8+1</f>
        <v>40</v>
      </c>
      <c r="BA8" s="272" t="n">
        <f aca="false">AZ8+1</f>
        <v>41</v>
      </c>
      <c r="BB8" s="272" t="n">
        <f aca="false">BA8+1</f>
        <v>42</v>
      </c>
      <c r="BC8" s="272" t="n">
        <f aca="false">BB8+1</f>
        <v>43</v>
      </c>
      <c r="BD8" s="272" t="n">
        <f aca="false">BC8+1</f>
        <v>44</v>
      </c>
      <c r="BE8" s="272" t="n">
        <f aca="false">BD8+1</f>
        <v>45</v>
      </c>
      <c r="BF8" s="272" t="n">
        <f aca="false">BE8+1</f>
        <v>46</v>
      </c>
      <c r="BG8" s="272" t="n">
        <f aca="false">BF8+1</f>
        <v>47</v>
      </c>
      <c r="BH8" s="272" t="n">
        <f aca="false">BG8+1</f>
        <v>48</v>
      </c>
      <c r="BI8" s="272" t="n">
        <f aca="false">BH8+1</f>
        <v>49</v>
      </c>
      <c r="BJ8" s="272" t="n">
        <f aca="false">BI8+1</f>
        <v>50</v>
      </c>
      <c r="BM8" s="273" t="str">
        <f aca="false">Fechas!$K$4</f>
        <v>1º ÉPOCA: CICLO LARGO CON FUNGICIDA</v>
      </c>
      <c r="BN8" s="274"/>
      <c r="BO8" s="274"/>
      <c r="BP8" s="274"/>
      <c r="BQ8" s="274"/>
      <c r="BR8" s="274"/>
      <c r="BS8" s="275"/>
      <c r="BT8" s="249"/>
      <c r="BV8" s="249"/>
      <c r="BW8" s="270" t="s">
        <v>130</v>
      </c>
      <c r="BX8" s="271" t="s">
        <v>317</v>
      </c>
      <c r="BY8" s="272" t="n">
        <v>1</v>
      </c>
      <c r="BZ8" s="272" t="n">
        <f aca="false">BY8+1</f>
        <v>2</v>
      </c>
      <c r="CA8" s="272" t="n">
        <f aca="false">BZ8+1</f>
        <v>3</v>
      </c>
      <c r="CB8" s="272" t="n">
        <f aca="false">CA8+1</f>
        <v>4</v>
      </c>
      <c r="CC8" s="272" t="n">
        <f aca="false">CB8+1</f>
        <v>5</v>
      </c>
      <c r="CD8" s="272" t="n">
        <f aca="false">CC8+1</f>
        <v>6</v>
      </c>
      <c r="CE8" s="272" t="n">
        <f aca="false">CD8+1</f>
        <v>7</v>
      </c>
      <c r="CF8" s="272" t="n">
        <f aca="false">CE8+1</f>
        <v>8</v>
      </c>
      <c r="CG8" s="272" t="n">
        <f aca="false">CF8+1</f>
        <v>9</v>
      </c>
      <c r="CH8" s="272" t="n">
        <f aca="false">CG8+1</f>
        <v>10</v>
      </c>
      <c r="CI8" s="272" t="n">
        <f aca="false">CH8+1</f>
        <v>11</v>
      </c>
      <c r="CJ8" s="272" t="n">
        <f aca="false">CI8+1</f>
        <v>12</v>
      </c>
      <c r="CK8" s="272" t="n">
        <f aca="false">CJ8+1</f>
        <v>13</v>
      </c>
      <c r="CL8" s="272" t="n">
        <f aca="false">CK8+1</f>
        <v>14</v>
      </c>
      <c r="CM8" s="272" t="n">
        <f aca="false">CL8+1</f>
        <v>15</v>
      </c>
      <c r="CN8" s="272" t="n">
        <f aca="false">CM8+1</f>
        <v>16</v>
      </c>
      <c r="CO8" s="272" t="n">
        <f aca="false">CN8+1</f>
        <v>17</v>
      </c>
      <c r="CP8" s="272" t="n">
        <f aca="false">CO8+1</f>
        <v>18</v>
      </c>
      <c r="CQ8" s="272" t="n">
        <f aca="false">CP8+1</f>
        <v>19</v>
      </c>
      <c r="CR8" s="272" t="n">
        <f aca="false">CQ8+1</f>
        <v>20</v>
      </c>
      <c r="CS8" s="272" t="n">
        <f aca="false">CR8+1</f>
        <v>21</v>
      </c>
      <c r="CT8" s="272" t="n">
        <f aca="false">CS8+1</f>
        <v>22</v>
      </c>
      <c r="CU8" s="272" t="n">
        <f aca="false">CT8+1</f>
        <v>23</v>
      </c>
      <c r="CV8" s="272" t="n">
        <f aca="false">CU8+1</f>
        <v>24</v>
      </c>
      <c r="CW8" s="272" t="n">
        <f aca="false">CV8+1</f>
        <v>25</v>
      </c>
      <c r="CX8" s="272" t="n">
        <f aca="false">CW8+1</f>
        <v>26</v>
      </c>
      <c r="CY8" s="272" t="n">
        <f aca="false">CX8+1</f>
        <v>27</v>
      </c>
      <c r="CZ8" s="272" t="n">
        <f aca="false">CY8+1</f>
        <v>28</v>
      </c>
      <c r="DA8" s="272" t="n">
        <f aca="false">CZ8+1</f>
        <v>29</v>
      </c>
      <c r="DB8" s="272" t="n">
        <f aca="false">DA8+1</f>
        <v>30</v>
      </c>
      <c r="DC8" s="272" t="n">
        <f aca="false">DB8+1</f>
        <v>31</v>
      </c>
      <c r="DD8" s="272" t="n">
        <f aca="false">DC8+1</f>
        <v>32</v>
      </c>
      <c r="DE8" s="272" t="n">
        <f aca="false">DD8+1</f>
        <v>33</v>
      </c>
      <c r="DF8" s="272" t="n">
        <f aca="false">DE8+1</f>
        <v>34</v>
      </c>
      <c r="DG8" s="272" t="n">
        <f aca="false">DF8+1</f>
        <v>35</v>
      </c>
      <c r="DH8" s="272" t="n">
        <f aca="false">DG8+1</f>
        <v>36</v>
      </c>
      <c r="DI8" s="272" t="n">
        <f aca="false">DH8+1</f>
        <v>37</v>
      </c>
      <c r="DJ8" s="272" t="n">
        <f aca="false">DI8+1</f>
        <v>38</v>
      </c>
      <c r="DK8" s="272" t="n">
        <f aca="false">DJ8+1</f>
        <v>39</v>
      </c>
      <c r="DL8" s="272" t="n">
        <f aca="false">DK8+1</f>
        <v>40</v>
      </c>
      <c r="DM8" s="272" t="n">
        <f aca="false">DL8+1</f>
        <v>41</v>
      </c>
      <c r="DN8" s="272" t="n">
        <f aca="false">DM8+1</f>
        <v>42</v>
      </c>
      <c r="DO8" s="272" t="n">
        <f aca="false">DN8+1</f>
        <v>43</v>
      </c>
      <c r="DP8" s="272" t="n">
        <f aca="false">DO8+1</f>
        <v>44</v>
      </c>
      <c r="DQ8" s="272" t="n">
        <f aca="false">DP8+1</f>
        <v>45</v>
      </c>
      <c r="DR8" s="272" t="n">
        <f aca="false">DQ8+1</f>
        <v>46</v>
      </c>
      <c r="DS8" s="272" t="n">
        <f aca="false">DR8+1</f>
        <v>47</v>
      </c>
      <c r="DT8" s="272" t="n">
        <f aca="false">DS8+1</f>
        <v>48</v>
      </c>
      <c r="DU8" s="272" t="n">
        <f aca="false">DT8+1</f>
        <v>49</v>
      </c>
      <c r="DV8" s="272" t="n">
        <f aca="false">DU8+1</f>
        <v>50</v>
      </c>
      <c r="DW8" s="249"/>
      <c r="DX8" s="249"/>
      <c r="DZ8" s="265" t="n">
        <v>1</v>
      </c>
      <c r="EA8" s="276" t="str">
        <f aca="false">IFERROR(INDEX(RTO1CV,$DZ8,1),0)</f>
        <v>BIO BASILIO</v>
      </c>
      <c r="EB8" s="277" t="n">
        <f aca="false">IFERROR(INDEX(RTO1SF,$DZ8,EB$7),0)</f>
        <v>0</v>
      </c>
      <c r="EC8" s="277" t="n">
        <f aca="false">IFERROR(INDEX(RTO1SF,$DZ8,EC$7),0)</f>
        <v>0</v>
      </c>
      <c r="ED8" s="277" t="n">
        <f aca="false">IFERROR(INDEX(RTO1SF,$DZ8,ED$7),0)</f>
        <v>0</v>
      </c>
      <c r="EE8" s="277" t="n">
        <f aca="false">IFERROR(INDEX(RTO1SF,$DZ8,EE$7),0)</f>
        <v>0</v>
      </c>
      <c r="EF8" s="277" t="n">
        <f aca="false">COUNTIFS(EB8:EE8,"&gt;1")</f>
        <v>0</v>
      </c>
      <c r="EG8" s="277" t="n">
        <f aca="false">IFERROR(SUMIFS(EB8:EE8,EB8:EE8,"&gt;1"),0)</f>
        <v>0</v>
      </c>
      <c r="EH8" s="265"/>
      <c r="EI8" s="265" t="s">
        <v>318</v>
      </c>
      <c r="EJ8" s="277" t="n">
        <f aca="false">EB58*EF58</f>
        <v>0</v>
      </c>
      <c r="EK8" s="266"/>
      <c r="EL8" s="265" t="n">
        <v>1</v>
      </c>
      <c r="EM8" s="276" t="str">
        <f aca="false">IFERROR(INDEX(RTO1CV,$EL8,1),0)</f>
        <v>BIO BASILIO</v>
      </c>
      <c r="EN8" s="277" t="n">
        <f aca="false">IFERROR(INDEX(RTO1CF,$EL8,'ANVA-MDS'!EB$7),0)</f>
        <v>575.06432748538</v>
      </c>
      <c r="EO8" s="277" t="n">
        <f aca="false">IFERROR(INDEX(RTO1CF,$EL8,'ANVA-MDS'!EC$7),0)</f>
        <v>912.900584795322</v>
      </c>
      <c r="EP8" s="277" t="n">
        <f aca="false">IFERROR(INDEX(RTO1CF,$EL8,'ANVA-MDS'!ED$7),0)</f>
        <v>1144.38596491228</v>
      </c>
      <c r="EQ8" s="277" t="n">
        <f aca="false">IFERROR(INDEX(RTO1CF,$EL8,'ANVA-MDS'!EE$7),0)</f>
        <v>0</v>
      </c>
      <c r="ER8" s="277" t="n">
        <f aca="false">COUNTIFS(EN8:EQ8,"&gt;1")</f>
        <v>3</v>
      </c>
      <c r="ES8" s="277" t="n">
        <f aca="false">IFERROR(SUMIFS(EN8:EQ8,EN8:EQ8,"&gt;1"),0)</f>
        <v>2632.35087719298</v>
      </c>
      <c r="ET8" s="265"/>
      <c r="EU8" s="265" t="s">
        <v>318</v>
      </c>
      <c r="EV8" s="278" t="n">
        <f aca="false">EN58*ER58</f>
        <v>3</v>
      </c>
      <c r="EW8" s="266"/>
      <c r="EX8" s="277" t="n">
        <f aca="false">EG8+ES8</f>
        <v>2632.35087719298</v>
      </c>
      <c r="EY8" s="265" t="s">
        <v>318</v>
      </c>
      <c r="EZ8" s="279" t="n">
        <f aca="false">EV8</f>
        <v>3</v>
      </c>
    </row>
    <row r="9" customFormat="false" ht="12.75" hidden="false" customHeight="true" outlineLevel="0" collapsed="false">
      <c r="J9" s="270" t="n">
        <v>1</v>
      </c>
      <c r="K9" s="280" t="str">
        <f aca="false">IFERROR(INDEX(RTO1SF_ORD,J9,1),"sd")</f>
        <v>BIO BASILIO</v>
      </c>
      <c r="L9" s="281" t="n">
        <f aca="false">IFERROR(INDEX(RTO1SF_ORD,J9,2),"sd")</f>
        <v>0.00049</v>
      </c>
      <c r="M9" s="281" t="str">
        <f aca="false">IF(M$8&gt;$J9,"",IF($F$13&gt;$G$13,"ns",IF(ABS($L9-INDEX(RTO1SF_ORD,M$8,2))&gt;$B$28,"s","ns")))</f>
        <v>ns</v>
      </c>
      <c r="N9" s="281" t="str">
        <f aca="false">IF(N$8&gt;$J9,"",IF($F$13&gt;$G$13,"ns",IF(ABS($L9-INDEX(RTO1SF_ORD,N$8,2))&gt;$B$28,"s","ns")))</f>
        <v/>
      </c>
      <c r="O9" s="281" t="str">
        <f aca="false">IF(O$8&gt;$J9,"",IF($F$13&gt;$G$13,"ns",IF(ABS($L9-INDEX(RTO1SF_ORD,O$8,2))&gt;$B$28,"s","ns")))</f>
        <v/>
      </c>
      <c r="P9" s="281" t="str">
        <f aca="false">IF(P$8&gt;$J9,"",IF($F$13&gt;$G$13,"ns",IF(ABS($L9-INDEX(RTO1SF_ORD,P$8,2))&gt;$B$28,"s","ns")))</f>
        <v/>
      </c>
      <c r="Q9" s="281" t="str">
        <f aca="false">IF(Q$8&gt;$J9,"",IF($F$13&gt;$G$13,"ns",IF(ABS($L9-INDEX(RTO1SF_ORD,Q$8,2))&gt;$B$28,"s","ns")))</f>
        <v/>
      </c>
      <c r="R9" s="281" t="str">
        <f aca="false">IF(R$8&gt;$J9,"",IF($F$13&gt;$G$13,"ns",IF(ABS($L9-INDEX(RTO1SF_ORD,R$8,2))&gt;$B$28,"s","ns")))</f>
        <v/>
      </c>
      <c r="S9" s="281" t="str">
        <f aca="false">IF(S$8&gt;$J9,"",IF($F$13&gt;$G$13,"ns",IF(ABS($L9-INDEX(RTO1SF_ORD,S$8,2))&gt;$B$28,"s","ns")))</f>
        <v/>
      </c>
      <c r="T9" s="281" t="str">
        <f aca="false">IF(T$8&gt;$J9,"",IF($F$13&gt;$G$13,"ns",IF(ABS($L9-INDEX(RTO1SF_ORD,T$8,2))&gt;$B$28,"s","ns")))</f>
        <v/>
      </c>
      <c r="U9" s="281" t="str">
        <f aca="false">IF(U$8&gt;$J9,"",IF($F$13&gt;$G$13,"ns",IF(ABS($L9-INDEX(RTO1SF_ORD,U$8,2))&gt;$B$28,"s","ns")))</f>
        <v/>
      </c>
      <c r="V9" s="281" t="str">
        <f aca="false">IF(V$8&gt;$J9,"",IF($F$13&gt;$G$13,"ns",IF(ABS($L9-INDEX(RTO1SF_ORD,V$8,2))&gt;$B$28,"s","ns")))</f>
        <v/>
      </c>
      <c r="W9" s="281" t="str">
        <f aca="false">IF(W$8&gt;$J9,"",IF($F$13&gt;$G$13,"ns",IF(ABS($L9-INDEX(RTO1SF_ORD,W$8,2))&gt;$B$28,"s","ns")))</f>
        <v/>
      </c>
      <c r="X9" s="281" t="str">
        <f aca="false">IF(X$8&gt;$J9,"",IF($F$13&gt;$G$13,"ns",IF(ABS($L9-INDEX(RTO1SF_ORD,X$8,2))&gt;$B$28,"s","ns")))</f>
        <v/>
      </c>
      <c r="Y9" s="281" t="str">
        <f aca="false">IF(Y$8&gt;$J9,"",IF($F$13&gt;$G$13,"ns",IF(ABS($L9-INDEX(RTO1SF_ORD,Y$8,2))&gt;$B$28,"s","ns")))</f>
        <v/>
      </c>
      <c r="Z9" s="281" t="str">
        <f aca="false">IF(Z$8&gt;$J9,"",IF($F$13&gt;$G$13,"ns",IF(ABS($L9-INDEX(RTO1SF_ORD,Z$8,2))&gt;$B$28,"s","ns")))</f>
        <v/>
      </c>
      <c r="AA9" s="281" t="str">
        <f aca="false">IF(AA$8&gt;$J9,"",IF($F$13&gt;$G$13,"ns",IF(ABS($L9-INDEX(RTO1SF_ORD,AA$8,2))&gt;$B$28,"s","ns")))</f>
        <v/>
      </c>
      <c r="AB9" s="281" t="str">
        <f aca="false">IF(AB$8&gt;$J9,"",IF($F$13&gt;$G$13,"ns",IF(ABS($L9-INDEX(RTO1SF_ORD,AB$8,2))&gt;$B$28,"s","ns")))</f>
        <v/>
      </c>
      <c r="AC9" s="281" t="str">
        <f aca="false">IF(AC$8&gt;$J9,"",IF($F$13&gt;$G$13,"ns",IF(ABS($L9-INDEX(RTO1SF_ORD,AC$8,2))&gt;$B$28,"s","ns")))</f>
        <v/>
      </c>
      <c r="AD9" s="281" t="str">
        <f aca="false">IF(AD$8&gt;$J9,"",IF($F$13&gt;$G$13,"ns",IF(ABS($L9-INDEX(RTO1SF_ORD,AD$8,2))&gt;$B$28,"s","ns")))</f>
        <v/>
      </c>
      <c r="AE9" s="281" t="str">
        <f aca="false">IF(AE$8&gt;$J9,"",IF($F$13&gt;$G$13,"ns",IF(ABS($L9-INDEX(RTO1SF_ORD,AE$8,2))&gt;$B$28,"s","ns")))</f>
        <v/>
      </c>
      <c r="AF9" s="281" t="str">
        <f aca="false">IF(AF$8&gt;$J9,"",IF($F$13&gt;$G$13,"ns",IF(ABS($L9-INDEX(RTO1SF_ORD,AF$8,2))&gt;$B$28,"s","ns")))</f>
        <v/>
      </c>
      <c r="AG9" s="281" t="str">
        <f aca="false">IF(AG$8&gt;$J9,"",IF($F$13&gt;$G$13,"ns",IF(ABS($L9-INDEX(RTO1SF_ORD,AG$8,2))&gt;$B$28,"s","ns")))</f>
        <v/>
      </c>
      <c r="AH9" s="281" t="str">
        <f aca="false">IF(AH$8&gt;$J9,"",IF($F$13&gt;$G$13,"ns",IF(ABS($L9-INDEX(RTO1SF_ORD,AH$8,2))&gt;$B$28,"s","ns")))</f>
        <v/>
      </c>
      <c r="AI9" s="281" t="str">
        <f aca="false">IF(AI$8&gt;$J9,"",IF($F$13&gt;$G$13,"ns",IF(ABS($L9-INDEX(RTO1SF_ORD,AI$8,2))&gt;$B$28,"s","ns")))</f>
        <v/>
      </c>
      <c r="AJ9" s="281" t="str">
        <f aca="false">IF(AJ$8&gt;$J9,"",IF($F$13&gt;$G$13,"ns",IF(ABS($L9-INDEX(RTO1SF_ORD,AJ$8,2))&gt;$B$28,"s","ns")))</f>
        <v/>
      </c>
      <c r="AK9" s="281" t="str">
        <f aca="false">IF(AK$8&gt;$J9,"",IF($F$13&gt;$G$13,"ns",IF(ABS($L9-INDEX(RTO1SF_ORD,AK$8,2))&gt;$B$28,"s","ns")))</f>
        <v/>
      </c>
      <c r="AL9" s="281" t="str">
        <f aca="false">IF(AL$8&gt;$J9,"",IF($F$13&gt;$G$13,"ns",IF(ABS($L9-INDEX(RTO1SF_ORD,AL$8,2))&gt;$B$28,"s","ns")))</f>
        <v/>
      </c>
      <c r="AM9" s="281" t="str">
        <f aca="false">IF(AM$8&gt;$J9,"",IF($F$13&gt;$G$13,"ns",IF(ABS($L9-INDEX(RTO1SF_ORD,AM$8,2))&gt;$B$28,"s","ns")))</f>
        <v/>
      </c>
      <c r="AN9" s="281" t="str">
        <f aca="false">IF(AN$8&gt;$J9,"",IF($F$13&gt;$G$13,"ns",IF(ABS($L9-INDEX(RTO1SF_ORD,AN$8,2))&gt;$B$28,"s","ns")))</f>
        <v/>
      </c>
      <c r="AO9" s="281" t="str">
        <f aca="false">IF(AO$8&gt;$J9,"",IF($F$13&gt;$G$13,"ns",IF(ABS($L9-INDEX(RTO1SF_ORD,AO$8,2))&gt;$B$28,"s","ns")))</f>
        <v/>
      </c>
      <c r="AP9" s="281" t="str">
        <f aca="false">IF(AP$8&gt;$J9,"",IF($F$13&gt;$G$13,"ns",IF(ABS($L9-INDEX(RTO1SF_ORD,AP$8,2))&gt;$B$28,"s","ns")))</f>
        <v/>
      </c>
      <c r="AQ9" s="281" t="str">
        <f aca="false">IF(AQ$8&gt;$J9,"",IF($F$13&gt;$G$13,"ns",IF(ABS($L9-INDEX(RTO1SF_ORD,AQ$8,2))&gt;$B$28,"s","ns")))</f>
        <v/>
      </c>
      <c r="AR9" s="281" t="str">
        <f aca="false">IF(AR$8&gt;$J9,"",IF($F$13&gt;$G$13,"ns",IF(ABS($L9-INDEX(RTO1SF_ORD,AR$8,2))&gt;$B$28,"s","ns")))</f>
        <v/>
      </c>
      <c r="AS9" s="281" t="str">
        <f aca="false">IF(AS$8&gt;$J9,"",IF($F$13&gt;$G$13,"ns",IF(ABS($L9-INDEX(RTO1SF_ORD,AS$8,2))&gt;$B$28,"s","ns")))</f>
        <v/>
      </c>
      <c r="AT9" s="281" t="str">
        <f aca="false">IF(AT$8&gt;$J9,"",IF($F$13&gt;$G$13,"ns",IF(ABS($L9-INDEX(RTO1SF_ORD,AT$8,2))&gt;$B$28,"s","ns")))</f>
        <v/>
      </c>
      <c r="AU9" s="281" t="str">
        <f aca="false">IF(AU$8&gt;$J9,"",IF($F$13&gt;$G$13,"ns",IF(ABS($L9-INDEX(RTO1SF_ORD,AU$8,2))&gt;$B$28,"s","ns")))</f>
        <v/>
      </c>
      <c r="AV9" s="281" t="str">
        <f aca="false">IF(AV$8&gt;$J9,"",IF($F$13&gt;$G$13,"ns",IF(ABS($L9-INDEX(RTO1SF_ORD,AV$8,2))&gt;$B$28,"s","ns")))</f>
        <v/>
      </c>
      <c r="AW9" s="281" t="str">
        <f aca="false">IF(AW$8&gt;$J9,"",IF($F$13&gt;$G$13,"ns",IF(ABS($L9-INDEX(RTO1SF_ORD,AW$8,2))&gt;$B$28,"s","ns")))</f>
        <v/>
      </c>
      <c r="AX9" s="281" t="str">
        <f aca="false">IF(AX$8&gt;$J9,"",IF($F$13&gt;$G$13,"ns",IF(ABS($L9-INDEX(RTO1SF_ORD,AX$8,2))&gt;$B$28,"s","ns")))</f>
        <v/>
      </c>
      <c r="AY9" s="281" t="str">
        <f aca="false">IF(AY$8&gt;$J9,"",IF($F$13&gt;$G$13,"ns",IF(ABS($L9-INDEX(RTO1SF_ORD,AY$8,2))&gt;$B$28,"s","ns")))</f>
        <v/>
      </c>
      <c r="AZ9" s="281" t="str">
        <f aca="false">IF(AZ$8&gt;$J9,"",IF($F$13&gt;$G$13,"ns",IF(ABS($L9-INDEX(RTO1SF_ORD,AZ$8,2))&gt;$B$28,"s","ns")))</f>
        <v/>
      </c>
      <c r="BA9" s="281" t="str">
        <f aca="false">IF(BA$8&gt;$J9,"",IF($F$13&gt;$G$13,"ns",IF(ABS($L9-INDEX(RTO1SF_ORD,BA$8,2))&gt;$B$28,"s","ns")))</f>
        <v/>
      </c>
      <c r="BB9" s="281" t="str">
        <f aca="false">IF(BB$8&gt;$J9,"",IF($F$13&gt;$G$13,"ns",IF(ABS($L9-INDEX(RTO1SF_ORD,BB$8,2))&gt;$B$28,"s","ns")))</f>
        <v/>
      </c>
      <c r="BC9" s="281" t="str">
        <f aca="false">IF(BC$8&gt;$J9,"",IF($F$13&gt;$G$13,"ns",IF(ABS($L9-INDEX(RTO1SF_ORD,BC$8,2))&gt;$B$28,"s","ns")))</f>
        <v/>
      </c>
      <c r="BD9" s="281" t="str">
        <f aca="false">IF(BD$8&gt;$J9,"",IF($F$13&gt;$G$13,"ns",IF(ABS($L9-INDEX(RTO1SF_ORD,BD$8,2))&gt;$B$28,"s","ns")))</f>
        <v/>
      </c>
      <c r="BE9" s="281" t="str">
        <f aca="false">IF(BE$8&gt;$J9,"",IF($F$13&gt;$G$13,"ns",IF(ABS($L9-INDEX(RTO1SF_ORD,BE$8,2))&gt;$B$28,"s","ns")))</f>
        <v/>
      </c>
      <c r="BF9" s="281" t="str">
        <f aca="false">IF(BF$8&gt;$J9,"",IF($F$13&gt;$G$13,"ns",IF(ABS($L9-INDEX(RTO1SF_ORD,BF$8,2))&gt;$B$28,"s","ns")))</f>
        <v/>
      </c>
      <c r="BG9" s="281" t="str">
        <f aca="false">IF(BG$8&gt;$J9,"",IF($F$13&gt;$G$13,"ns",IF(ABS($L9-INDEX(RTO1SF_ORD,BG$8,2))&gt;$B$28,"s","ns")))</f>
        <v/>
      </c>
      <c r="BH9" s="281" t="str">
        <f aca="false">IF(BH$8&gt;$J9,"",IF($F$13&gt;$G$13,"ns",IF(ABS($L9-INDEX(RTO1SF_ORD,BH$8,2))&gt;$B$28,"s","ns")))</f>
        <v/>
      </c>
      <c r="BI9" s="281" t="str">
        <f aca="false">IF(BI$8&gt;$J9,"",IF($F$13&gt;$G$13,"ns",IF(ABS($L9-INDEX(RTO1SF_ORD,BI$8,2))&gt;$B$28,"s","ns")))</f>
        <v/>
      </c>
      <c r="BJ9" s="281" t="str">
        <f aca="false">IF(BJ$8&gt;$J9,"",IF($F$13&gt;$G$13,"ns",IF(ABS($L9-INDEX(RTO1SF_ORD,BJ$8,2))&gt;$B$28,"s","ns")))</f>
        <v/>
      </c>
      <c r="BS9" s="249"/>
      <c r="BT9" s="249"/>
      <c r="BV9" s="270" t="n">
        <v>1</v>
      </c>
      <c r="BW9" s="280" t="str">
        <f aca="false">IFERROR(INDEX(RTO1CF_ORD,BV9,1),"sd")</f>
        <v>Klein Titanio</v>
      </c>
      <c r="BX9" s="281" t="n">
        <f aca="false">IFERROR(INDEX(RTO1CF_ORD,BV9,2),"sd")</f>
        <v>2256.92202729045</v>
      </c>
      <c r="BY9" s="282" t="str">
        <f aca="false">IF(BY$8&gt;$BV9,"",IF($BR$13&gt;$BS$13,"ns",IF(ABS($BX9-INDEX(RTO1CF_ORD,BY$8,2))&gt;$BN$28,"s","ns")))</f>
        <v>ns</v>
      </c>
      <c r="BZ9" s="282" t="str">
        <f aca="false">IF(BZ$8&gt;$BV9,"",IF($BR$13&gt;$BS$13,"ns",IF(ABS($BX9-INDEX(RTO1CF_ORD,BZ$8,2))&gt;$BN$28,"s","ns")))</f>
        <v/>
      </c>
      <c r="CA9" s="282" t="str">
        <f aca="false">IF(CA$8&gt;$BV9,"",IF($BR$13&gt;$BS$13,"ns",IF(ABS($BX9-INDEX(RTO1CF_ORD,CA$8,2))&gt;$BN$28,"s","ns")))</f>
        <v/>
      </c>
      <c r="CB9" s="282" t="str">
        <f aca="false">IF(CB$8&gt;$BV9,"",IF($BR$13&gt;$BS$13,"ns",IF(ABS($BX9-INDEX(RTO1CF_ORD,CB$8,2))&gt;$BN$28,"s","ns")))</f>
        <v/>
      </c>
      <c r="CC9" s="282" t="str">
        <f aca="false">IF(CC$8&gt;$BV9,"",IF($BR$13&gt;$BS$13,"ns",IF(ABS($BX9-INDEX(RTO1CF_ORD,CC$8,2))&gt;$BN$28,"s","ns")))</f>
        <v/>
      </c>
      <c r="CD9" s="282" t="str">
        <f aca="false">IF(CD$8&gt;$BV9,"",IF($BR$13&gt;$BS$13,"ns",IF(ABS($BX9-INDEX(RTO1CF_ORD,CD$8,2))&gt;$BN$28,"s","ns")))</f>
        <v/>
      </c>
      <c r="CE9" s="282" t="str">
        <f aca="false">IF(CE$8&gt;$BV9,"",IF($BR$13&gt;$BS$13,"ns",IF(ABS($BX9-INDEX(RTO1CF_ORD,CE$8,2))&gt;$BN$28,"s","ns")))</f>
        <v/>
      </c>
      <c r="CF9" s="282" t="str">
        <f aca="false">IF(CF$8&gt;$BV9,"",IF($BR$13&gt;$BS$13,"ns",IF(ABS($BX9-INDEX(RTO1CF_ORD,CF$8,2))&gt;$BN$28,"s","ns")))</f>
        <v/>
      </c>
      <c r="CG9" s="282" t="str">
        <f aca="false">IF(CG$8&gt;$BV9,"",IF($BR$13&gt;$BS$13,"ns",IF(ABS($BX9-INDEX(RTO1CF_ORD,CG$8,2))&gt;$BN$28,"s","ns")))</f>
        <v/>
      </c>
      <c r="CH9" s="282" t="str">
        <f aca="false">IF(CH$8&gt;$BV9,"",IF($BR$13&gt;$BS$13,"ns",IF(ABS($BX9-INDEX(RTO1CF_ORD,CH$8,2))&gt;$BN$28,"s","ns")))</f>
        <v/>
      </c>
      <c r="CI9" s="282" t="str">
        <f aca="false">IF(CI$8&gt;$BV9,"",IF($BR$13&gt;$BS$13,"ns",IF(ABS($BX9-INDEX(RTO1CF_ORD,CI$8,2))&gt;$BN$28,"s","ns")))</f>
        <v/>
      </c>
      <c r="CJ9" s="282" t="str">
        <f aca="false">IF(CJ$8&gt;$BV9,"",IF($BR$13&gt;$BS$13,"ns",IF(ABS($BX9-INDEX(RTO1CF_ORD,CJ$8,2))&gt;$BN$28,"s","ns")))</f>
        <v/>
      </c>
      <c r="CK9" s="282" t="str">
        <f aca="false">IF(CK$8&gt;$BV9,"",IF($BR$13&gt;$BS$13,"ns",IF(ABS($BX9-INDEX(RTO1CF_ORD,CK$8,2))&gt;$BN$28,"s","ns")))</f>
        <v/>
      </c>
      <c r="CL9" s="282" t="str">
        <f aca="false">IF(CL$8&gt;$BV9,"",IF($BR$13&gt;$BS$13,"ns",IF(ABS($BX9-INDEX(RTO1CF_ORD,CL$8,2))&gt;$BN$28,"s","ns")))</f>
        <v/>
      </c>
      <c r="CM9" s="282" t="str">
        <f aca="false">IF(CM$8&gt;$BV9,"",IF($BR$13&gt;$BS$13,"ns",IF(ABS($BX9-INDEX(RTO1CF_ORD,CM$8,2))&gt;$BN$28,"s","ns")))</f>
        <v/>
      </c>
      <c r="CN9" s="282" t="str">
        <f aca="false">IF(CN$8&gt;$BV9,"",IF($BR$13&gt;$BS$13,"ns",IF(ABS($BX9-INDEX(RTO1CF_ORD,CN$8,2))&gt;$BN$28,"s","ns")))</f>
        <v/>
      </c>
      <c r="CO9" s="282" t="str">
        <f aca="false">IF(CO$8&gt;$BV9,"",IF($BR$13&gt;$BS$13,"ns",IF(ABS($BX9-INDEX(RTO1CF_ORD,CO$8,2))&gt;$BN$28,"s","ns")))</f>
        <v/>
      </c>
      <c r="CP9" s="282" t="str">
        <f aca="false">IF(CP$8&gt;$BV9,"",IF($BR$13&gt;$BS$13,"ns",IF(ABS($BX9-INDEX(RTO1CF_ORD,CP$8,2))&gt;$BN$28,"s","ns")))</f>
        <v/>
      </c>
      <c r="CQ9" s="282" t="str">
        <f aca="false">IF(CQ$8&gt;$BV9,"",IF($BR$13&gt;$BS$13,"ns",IF(ABS($BX9-INDEX(RTO1CF_ORD,CQ$8,2))&gt;$BN$28,"s","ns")))</f>
        <v/>
      </c>
      <c r="CR9" s="282" t="str">
        <f aca="false">IF(CR$8&gt;$BV9,"",IF($BR$13&gt;$BS$13,"ns",IF(ABS($BX9-INDEX(RTO1CF_ORD,CR$8,2))&gt;$BN$28,"s","ns")))</f>
        <v/>
      </c>
      <c r="CS9" s="282" t="str">
        <f aca="false">IF(CS$8&gt;$BV9,"",IF($BR$13&gt;$BS$13,"ns",IF(ABS($BX9-INDEX(RTO1CF_ORD,CS$8,2))&gt;$BN$28,"s","ns")))</f>
        <v/>
      </c>
      <c r="CT9" s="282" t="str">
        <f aca="false">IF(CT$8&gt;$BV9,"",IF($BR$13&gt;$BS$13,"ns",IF(ABS($BX9-INDEX(RTO1CF_ORD,CT$8,2))&gt;$BN$28,"s","ns")))</f>
        <v/>
      </c>
      <c r="CU9" s="282" t="str">
        <f aca="false">IF(CU$8&gt;$BV9,"",IF($BR$13&gt;$BS$13,"ns",IF(ABS($BX9-INDEX(RTO1CF_ORD,CU$8,2))&gt;$BN$28,"s","ns")))</f>
        <v/>
      </c>
      <c r="CV9" s="282" t="str">
        <f aca="false">IF(CV$8&gt;$BV9,"",IF($BR$13&gt;$BS$13,"ns",IF(ABS($BX9-INDEX(RTO1CF_ORD,CV$8,2))&gt;$BN$28,"s","ns")))</f>
        <v/>
      </c>
      <c r="CW9" s="282" t="str">
        <f aca="false">IF(CW$8&gt;$BV9,"",IF($BR$13&gt;$BS$13,"ns",IF(ABS($BX9-INDEX(RTO1CF_ORD,CW$8,2))&gt;$BN$28,"s","ns")))</f>
        <v/>
      </c>
      <c r="CX9" s="282" t="str">
        <f aca="false">IF(CX$8&gt;$BV9,"",IF($BR$13&gt;$BS$13,"ns",IF(ABS($BX9-INDEX(RTO1CF_ORD,CX$8,2))&gt;$BN$28,"s","ns")))</f>
        <v/>
      </c>
      <c r="CY9" s="282" t="str">
        <f aca="false">IF(CY$8&gt;$BV9,"",IF($BR$13&gt;$BS$13,"ns",IF(ABS($BX9-INDEX(RTO1CF_ORD,CY$8,2))&gt;$BN$28,"s","ns")))</f>
        <v/>
      </c>
      <c r="CZ9" s="282" t="str">
        <f aca="false">IF(CZ$8&gt;$BV9,"",IF($BR$13&gt;$BS$13,"ns",IF(ABS($BX9-INDEX(RTO1CF_ORD,CZ$8,2))&gt;$BN$28,"s","ns")))</f>
        <v/>
      </c>
      <c r="DA9" s="282" t="str">
        <f aca="false">IF(DA$8&gt;$BV9,"",IF($BR$13&gt;$BS$13,"ns",IF(ABS($BX9-INDEX(RTO1CF_ORD,DA$8,2))&gt;$BN$28,"s","ns")))</f>
        <v/>
      </c>
      <c r="DB9" s="282" t="str">
        <f aca="false">IF(DB$8&gt;$BV9,"",IF($BR$13&gt;$BS$13,"ns",IF(ABS($BX9-INDEX(RTO1CF_ORD,DB$8,2))&gt;$BN$28,"s","ns")))</f>
        <v/>
      </c>
      <c r="DC9" s="282" t="str">
        <f aca="false">IF(DC$8&gt;$BV9,"",IF($BR$13&gt;$BS$13,"ns",IF(ABS($BX9-INDEX(RTO1CF_ORD,DC$8,2))&gt;$BN$28,"s","ns")))</f>
        <v/>
      </c>
      <c r="DD9" s="282" t="str">
        <f aca="false">IF(DD$8&gt;$BV9,"",IF($BR$13&gt;$BS$13,"ns",IF(ABS($BX9-INDEX(RTO1CF_ORD,DD$8,2))&gt;$BN$28,"s","ns")))</f>
        <v/>
      </c>
      <c r="DE9" s="282" t="str">
        <f aca="false">IF(DE$8&gt;$BV9,"",IF($BR$13&gt;$BS$13,"ns",IF(ABS($BX9-INDEX(RTO1CF_ORD,DE$8,2))&gt;$BN$28,"s","ns")))</f>
        <v/>
      </c>
      <c r="DF9" s="282" t="str">
        <f aca="false">IF(DF$8&gt;$BV9,"",IF($BR$13&gt;$BS$13,"ns",IF(ABS($BX9-INDEX(RTO1CF_ORD,DF$8,2))&gt;$BN$28,"s","ns")))</f>
        <v/>
      </c>
      <c r="DG9" s="282" t="str">
        <f aca="false">IF(DG$8&gt;$BV9,"",IF($BR$13&gt;$BS$13,"ns",IF(ABS($BX9-INDEX(RTO1CF_ORD,DG$8,2))&gt;$BN$28,"s","ns")))</f>
        <v/>
      </c>
      <c r="DH9" s="282" t="str">
        <f aca="false">IF(DH$8&gt;$BV9,"",IF($BR$13&gt;$BS$13,"ns",IF(ABS($BX9-INDEX(RTO1CF_ORD,DH$8,2))&gt;$BN$28,"s","ns")))</f>
        <v/>
      </c>
      <c r="DI9" s="282" t="str">
        <f aca="false">IF(DI$8&gt;$BV9,"",IF($BR$13&gt;$BS$13,"ns",IF(ABS($BX9-INDEX(RTO1CF_ORD,DI$8,2))&gt;$BN$28,"s","ns")))</f>
        <v/>
      </c>
      <c r="DJ9" s="282" t="str">
        <f aca="false">IF(DJ$8&gt;$BV9,"",IF($BR$13&gt;$BS$13,"ns",IF(ABS($BX9-INDEX(RTO1CF_ORD,DJ$8,2))&gt;$BN$28,"s","ns")))</f>
        <v/>
      </c>
      <c r="DK9" s="282" t="str">
        <f aca="false">IF(DK$8&gt;$BV9,"",IF($BR$13&gt;$BS$13,"ns",IF(ABS($BX9-INDEX(RTO1CF_ORD,DK$8,2))&gt;$BN$28,"s","ns")))</f>
        <v/>
      </c>
      <c r="DL9" s="282" t="str">
        <f aca="false">IF(DL$8&gt;$BV9,"",IF($BR$13&gt;$BS$13,"ns",IF(ABS($BX9-INDEX(RTO1CF_ORD,DL$8,2))&gt;$BN$28,"s","ns")))</f>
        <v/>
      </c>
      <c r="DM9" s="282" t="str">
        <f aca="false">IF(DM$8&gt;$BV9,"",IF($BR$13&gt;$BS$13,"ns",IF(ABS($BX9-INDEX(RTO1CF_ORD,DM$8,2))&gt;$BN$28,"s","ns")))</f>
        <v/>
      </c>
      <c r="DN9" s="282" t="str">
        <f aca="false">IF(DN$8&gt;$BV9,"",IF($BR$13&gt;$BS$13,"ns",IF(ABS($BX9-INDEX(RTO1CF_ORD,DN$8,2))&gt;$BN$28,"s","ns")))</f>
        <v/>
      </c>
      <c r="DO9" s="282" t="str">
        <f aca="false">IF(DO$8&gt;$BV9,"",IF($BR$13&gt;$BS$13,"ns",IF(ABS($BX9-INDEX(RTO1CF_ORD,DO$8,2))&gt;$BN$28,"s","ns")))</f>
        <v/>
      </c>
      <c r="DP9" s="282" t="str">
        <f aca="false">IF(DP$8&gt;$BV9,"",IF($BR$13&gt;$BS$13,"ns",IF(ABS($BX9-INDEX(RTO1CF_ORD,DP$8,2))&gt;$BN$28,"s","ns")))</f>
        <v/>
      </c>
      <c r="DQ9" s="282" t="str">
        <f aca="false">IF(DQ$8&gt;$BV9,"",IF($BR$13&gt;$BS$13,"ns",IF(ABS($BX9-INDEX(RTO1CF_ORD,DQ$8,2))&gt;$BN$28,"s","ns")))</f>
        <v/>
      </c>
      <c r="DR9" s="282" t="str">
        <f aca="false">IF(DR$8&gt;$BV9,"",IF($BR$13&gt;$BS$13,"ns",IF(ABS($BX9-INDEX(RTO1CF_ORD,DR$8,2))&gt;$BN$28,"s","ns")))</f>
        <v/>
      </c>
      <c r="DS9" s="282" t="str">
        <f aca="false">IF(DS$8&gt;$BV9,"",IF($BR$13&gt;$BS$13,"ns",IF(ABS($BX9-INDEX(RTO1CF_ORD,DS$8,2))&gt;$BN$28,"s","ns")))</f>
        <v/>
      </c>
      <c r="DT9" s="282" t="str">
        <f aca="false">IF(DT$8&gt;$BV9,"",IF($BR$13&gt;$BS$13,"ns",IF(ABS($BX9-INDEX(RTO1CF_ORD,DT$8,2))&gt;$BN$28,"s","ns")))</f>
        <v/>
      </c>
      <c r="DU9" s="282" t="str">
        <f aca="false">IF(DU$8&gt;$BV9,"",IF($BR$13&gt;$BS$13,"ns",IF(ABS($BX9-INDEX(RTO1CF_ORD,DU$8,2))&gt;$BN$28,"s","ns")))</f>
        <v/>
      </c>
      <c r="DV9" s="282" t="str">
        <f aca="false">IF(DV$8&gt;$BV9,"",IF($BR$13&gt;$BS$13,"ns",IF(ABS($BX9-INDEX(RTO1CF_ORD,DV$8,2))&gt;$BN$28,"s","ns")))</f>
        <v/>
      </c>
      <c r="DW9" s="283"/>
      <c r="DX9" s="283"/>
      <c r="DZ9" s="265" t="n">
        <f aca="false">DZ8+1</f>
        <v>2</v>
      </c>
      <c r="EA9" s="276" t="str">
        <f aca="false">IFERROR(INDEX(RTO1CV,$DZ9,1),0)</f>
        <v>Klein Titanio</v>
      </c>
      <c r="EB9" s="277" t="n">
        <f aca="false">IFERROR(INDEX(RTO1SF,$DZ9,EB$7),0)</f>
        <v>0</v>
      </c>
      <c r="EC9" s="277" t="n">
        <f aca="false">IFERROR(INDEX(RTO1SF,$DZ9,EC$7),0)</f>
        <v>0</v>
      </c>
      <c r="ED9" s="277" t="n">
        <f aca="false">IFERROR(INDEX(RTO1SF,$DZ9,ED$7),0)</f>
        <v>0</v>
      </c>
      <c r="EE9" s="277" t="n">
        <f aca="false">IFERROR(INDEX(RTO1SF,$DZ9,EE$7),0)</f>
        <v>0</v>
      </c>
      <c r="EF9" s="277" t="n">
        <f aca="false">COUNTIFS(EB9:EE9,"&gt;1")</f>
        <v>0</v>
      </c>
      <c r="EG9" s="277" t="n">
        <f aca="false">IFERROR(SUMIFS(EB9:EE9,EB9:EE9,"&gt;1"),0)</f>
        <v>0</v>
      </c>
      <c r="EH9" s="265"/>
      <c r="EI9" s="265" t="s">
        <v>319</v>
      </c>
      <c r="EJ9" s="277" t="n">
        <f aca="false">EF8*EF58</f>
        <v>0</v>
      </c>
      <c r="EK9" s="266"/>
      <c r="EL9" s="265" t="n">
        <f aca="false">EL8+1</f>
        <v>2</v>
      </c>
      <c r="EM9" s="276" t="str">
        <f aca="false">IFERROR(INDEX(RTO1CV,$EL9,1),0)</f>
        <v>Klein Titanio</v>
      </c>
      <c r="EN9" s="277" t="n">
        <f aca="false">IFERROR(INDEX(RTO1CF,$EL9,'ANVA-MDS'!EB$7),0)</f>
        <v>1925.07602339181</v>
      </c>
      <c r="EO9" s="277" t="n">
        <f aca="false">IFERROR(INDEX(RTO1CF,$EL9,'ANVA-MDS'!EC$7),0)</f>
        <v>2609.81286549708</v>
      </c>
      <c r="EP9" s="277" t="n">
        <f aca="false">IFERROR(INDEX(RTO1CF,$EL9,'ANVA-MDS'!ED$7),0)</f>
        <v>2235.87719298246</v>
      </c>
      <c r="EQ9" s="277" t="n">
        <f aca="false">IFERROR(INDEX(RTO1CF,$EL9,'ANVA-MDS'!EE$7),0)</f>
        <v>0</v>
      </c>
      <c r="ER9" s="277" t="n">
        <f aca="false">COUNTIFS(EN9:EQ9,"&gt;1")</f>
        <v>3</v>
      </c>
      <c r="ES9" s="277" t="n">
        <f aca="false">IFERROR(SUMIFS(EN9:EQ9,EN9:EQ9,"&gt;1"),0)</f>
        <v>6770.76608187135</v>
      </c>
      <c r="ET9" s="265"/>
      <c r="EU9" s="265" t="s">
        <v>319</v>
      </c>
      <c r="EV9" s="278" t="n">
        <f aca="false">ER8*ER58</f>
        <v>3</v>
      </c>
      <c r="EW9" s="266"/>
      <c r="EX9" s="277" t="n">
        <f aca="false">EG9+ES9</f>
        <v>6770.76608187135</v>
      </c>
      <c r="EY9" s="265" t="s">
        <v>319</v>
      </c>
      <c r="EZ9" s="279" t="n">
        <f aca="false">EV9</f>
        <v>3</v>
      </c>
    </row>
    <row r="10" customFormat="false" ht="12.75" hidden="false" customHeight="true" outlineLevel="0" collapsed="false">
      <c r="A10" s="248" t="s">
        <v>320</v>
      </c>
      <c r="B10" s="258" t="str">
        <f aca="false">IF(EF58&lt;&gt;1,"Error en los datos SIN FUNGICIDA !!!","")</f>
        <v>Error en los datos SIN FUNGICIDA !!!</v>
      </c>
      <c r="J10" s="270" t="n">
        <v>2</v>
      </c>
      <c r="K10" s="280" t="str">
        <f aca="false">IFERROR(INDEX(RTO1SF_ORD,J10,1),"sd")</f>
        <v>Klein Titanio</v>
      </c>
      <c r="L10" s="281" t="n">
        <f aca="false">IFERROR(INDEX(RTO1SF_ORD,J10,2),"sd")</f>
        <v>0.00048</v>
      </c>
      <c r="M10" s="281" t="str">
        <f aca="false">IF(M$8&gt;$J10,"",IF($F$13&gt;$G$13,"ns",IF(ABS($L10-INDEX(RTO1SF_ORD,M$8,2))&gt;$B$28,"s","ns")))</f>
        <v>ns</v>
      </c>
      <c r="N10" s="281" t="str">
        <f aca="false">IF(N$8&gt;$J10,"",IF($F$13&gt;$G$13,"ns",IF(ABS($L10-INDEX(RTO1SF_ORD,N$8,2))&gt;$B$28,"s","ns")))</f>
        <v>ns</v>
      </c>
      <c r="O10" s="281" t="str">
        <f aca="false">IF(O$8&gt;$J10,"",IF($F$13&gt;$G$13,"ns",IF(ABS($L10-INDEX(RTO1SF_ORD,O$8,2))&gt;$B$28,"s","ns")))</f>
        <v/>
      </c>
      <c r="P10" s="281" t="str">
        <f aca="false">IF(P$8&gt;$J10,"",IF($F$13&gt;$G$13,"ns",IF(ABS($L10-INDEX(RTO1SF_ORD,P$8,2))&gt;$B$28,"s","ns")))</f>
        <v/>
      </c>
      <c r="Q10" s="281" t="str">
        <f aca="false">IF(Q$8&gt;$J10,"",IF($F$13&gt;$G$13,"ns",IF(ABS($L10-INDEX(RTO1SF_ORD,Q$8,2))&gt;$B$28,"s","ns")))</f>
        <v/>
      </c>
      <c r="R10" s="281" t="str">
        <f aca="false">IF(R$8&gt;$J10,"",IF($F$13&gt;$G$13,"ns",IF(ABS($L10-INDEX(RTO1SF_ORD,R$8,2))&gt;$B$28,"s","ns")))</f>
        <v/>
      </c>
      <c r="S10" s="281" t="str">
        <f aca="false">IF(S$8&gt;$J10,"",IF($F$13&gt;$G$13,"ns",IF(ABS($L10-INDEX(RTO1SF_ORD,S$8,2))&gt;$B$28,"s","ns")))</f>
        <v/>
      </c>
      <c r="T10" s="281" t="str">
        <f aca="false">IF(T$8&gt;$J10,"",IF($F$13&gt;$G$13,"ns",IF(ABS($L10-INDEX(RTO1SF_ORD,T$8,2))&gt;$B$28,"s","ns")))</f>
        <v/>
      </c>
      <c r="U10" s="281" t="str">
        <f aca="false">IF(U$8&gt;$J10,"",IF($F$13&gt;$G$13,"ns",IF(ABS($L10-INDEX(RTO1SF_ORD,U$8,2))&gt;$B$28,"s","ns")))</f>
        <v/>
      </c>
      <c r="V10" s="281" t="str">
        <f aca="false">IF(V$8&gt;$J10,"",IF($F$13&gt;$G$13,"ns",IF(ABS($L10-INDEX(RTO1SF_ORD,V$8,2))&gt;$B$28,"s","ns")))</f>
        <v/>
      </c>
      <c r="W10" s="281" t="str">
        <f aca="false">IF(W$8&gt;$J10,"",IF($F$13&gt;$G$13,"ns",IF(ABS($L10-INDEX(RTO1SF_ORD,W$8,2))&gt;$B$28,"s","ns")))</f>
        <v/>
      </c>
      <c r="X10" s="281" t="str">
        <f aca="false">IF(X$8&gt;$J10,"",IF($F$13&gt;$G$13,"ns",IF(ABS($L10-INDEX(RTO1SF_ORD,X$8,2))&gt;$B$28,"s","ns")))</f>
        <v/>
      </c>
      <c r="Y10" s="281" t="str">
        <f aca="false">IF(Y$8&gt;$J10,"",IF($F$13&gt;$G$13,"ns",IF(ABS($L10-INDEX(RTO1SF_ORD,Y$8,2))&gt;$B$28,"s","ns")))</f>
        <v/>
      </c>
      <c r="Z10" s="281" t="str">
        <f aca="false">IF(Z$8&gt;$J10,"",IF($F$13&gt;$G$13,"ns",IF(ABS($L10-INDEX(RTO1SF_ORD,Z$8,2))&gt;$B$28,"s","ns")))</f>
        <v/>
      </c>
      <c r="AA10" s="281" t="str">
        <f aca="false">IF(AA$8&gt;$J10,"",IF($F$13&gt;$G$13,"ns",IF(ABS($L10-INDEX(RTO1SF_ORD,AA$8,2))&gt;$B$28,"s","ns")))</f>
        <v/>
      </c>
      <c r="AB10" s="281" t="str">
        <f aca="false">IF(AB$8&gt;$J10,"",IF($F$13&gt;$G$13,"ns",IF(ABS($L10-INDEX(RTO1SF_ORD,AB$8,2))&gt;$B$28,"s","ns")))</f>
        <v/>
      </c>
      <c r="AC10" s="281" t="str">
        <f aca="false">IF(AC$8&gt;$J10,"",IF($F$13&gt;$G$13,"ns",IF(ABS($L10-INDEX(RTO1SF_ORD,AC$8,2))&gt;$B$28,"s","ns")))</f>
        <v/>
      </c>
      <c r="AD10" s="281" t="str">
        <f aca="false">IF(AD$8&gt;$J10,"",IF($F$13&gt;$G$13,"ns",IF(ABS($L10-INDEX(RTO1SF_ORD,AD$8,2))&gt;$B$28,"s","ns")))</f>
        <v/>
      </c>
      <c r="AE10" s="281" t="str">
        <f aca="false">IF(AE$8&gt;$J10,"",IF($F$13&gt;$G$13,"ns",IF(ABS($L10-INDEX(RTO1SF_ORD,AE$8,2))&gt;$B$28,"s","ns")))</f>
        <v/>
      </c>
      <c r="AF10" s="281" t="str">
        <f aca="false">IF(AF$8&gt;$J10,"",IF($F$13&gt;$G$13,"ns",IF(ABS($L10-INDEX(RTO1SF_ORD,AF$8,2))&gt;$B$28,"s","ns")))</f>
        <v/>
      </c>
      <c r="AG10" s="281" t="str">
        <f aca="false">IF(AG$8&gt;$J10,"",IF($F$13&gt;$G$13,"ns",IF(ABS($L10-INDEX(RTO1SF_ORD,AG$8,2))&gt;$B$28,"s","ns")))</f>
        <v/>
      </c>
      <c r="AH10" s="281" t="str">
        <f aca="false">IF(AH$8&gt;$J10,"",IF($F$13&gt;$G$13,"ns",IF(ABS($L10-INDEX(RTO1SF_ORD,AH$8,2))&gt;$B$28,"s","ns")))</f>
        <v/>
      </c>
      <c r="AI10" s="281" t="str">
        <f aca="false">IF(AI$8&gt;$J10,"",IF($F$13&gt;$G$13,"ns",IF(ABS($L10-INDEX(RTO1SF_ORD,AI$8,2))&gt;$B$28,"s","ns")))</f>
        <v/>
      </c>
      <c r="AJ10" s="281" t="str">
        <f aca="false">IF(AJ$8&gt;$J10,"",IF($F$13&gt;$G$13,"ns",IF(ABS($L10-INDEX(RTO1SF_ORD,AJ$8,2))&gt;$B$28,"s","ns")))</f>
        <v/>
      </c>
      <c r="AK10" s="281" t="str">
        <f aca="false">IF(AK$8&gt;$J10,"",IF($F$13&gt;$G$13,"ns",IF(ABS($L10-INDEX(RTO1SF_ORD,AK$8,2))&gt;$B$28,"s","ns")))</f>
        <v/>
      </c>
      <c r="AL10" s="281" t="str">
        <f aca="false">IF(AL$8&gt;$J10,"",IF($F$13&gt;$G$13,"ns",IF(ABS($L10-INDEX(RTO1SF_ORD,AL$8,2))&gt;$B$28,"s","ns")))</f>
        <v/>
      </c>
      <c r="AM10" s="281" t="str">
        <f aca="false">IF(AM$8&gt;$J10,"",IF($F$13&gt;$G$13,"ns",IF(ABS($L10-INDEX(RTO1SF_ORD,AM$8,2))&gt;$B$28,"s","ns")))</f>
        <v/>
      </c>
      <c r="AN10" s="281" t="str">
        <f aca="false">IF(AN$8&gt;$J10,"",IF($F$13&gt;$G$13,"ns",IF(ABS($L10-INDEX(RTO1SF_ORD,AN$8,2))&gt;$B$28,"s","ns")))</f>
        <v/>
      </c>
      <c r="AO10" s="281" t="str">
        <f aca="false">IF(AO$8&gt;$J10,"",IF($F$13&gt;$G$13,"ns",IF(ABS($L10-INDEX(RTO1SF_ORD,AO$8,2))&gt;$B$28,"s","ns")))</f>
        <v/>
      </c>
      <c r="AP10" s="281" t="str">
        <f aca="false">IF(AP$8&gt;$J10,"",IF($F$13&gt;$G$13,"ns",IF(ABS($L10-INDEX(RTO1SF_ORD,AP$8,2))&gt;$B$28,"s","ns")))</f>
        <v/>
      </c>
      <c r="AQ10" s="281" t="str">
        <f aca="false">IF(AQ$8&gt;$J10,"",IF($F$13&gt;$G$13,"ns",IF(ABS($L10-INDEX(RTO1SF_ORD,AQ$8,2))&gt;$B$28,"s","ns")))</f>
        <v/>
      </c>
      <c r="AR10" s="281" t="str">
        <f aca="false">IF(AR$8&gt;$J10,"",IF($F$13&gt;$G$13,"ns",IF(ABS($L10-INDEX(RTO1SF_ORD,AR$8,2))&gt;$B$28,"s","ns")))</f>
        <v/>
      </c>
      <c r="AS10" s="281" t="str">
        <f aca="false">IF(AS$8&gt;$J10,"",IF($F$13&gt;$G$13,"ns",IF(ABS($L10-INDEX(RTO1SF_ORD,AS$8,2))&gt;$B$28,"s","ns")))</f>
        <v/>
      </c>
      <c r="AT10" s="281" t="str">
        <f aca="false">IF(AT$8&gt;$J10,"",IF($F$13&gt;$G$13,"ns",IF(ABS($L10-INDEX(RTO1SF_ORD,AT$8,2))&gt;$B$28,"s","ns")))</f>
        <v/>
      </c>
      <c r="AU10" s="281" t="str">
        <f aca="false">IF(AU$8&gt;$J10,"",IF($F$13&gt;$G$13,"ns",IF(ABS($L10-INDEX(RTO1SF_ORD,AU$8,2))&gt;$B$28,"s","ns")))</f>
        <v/>
      </c>
      <c r="AV10" s="281" t="str">
        <f aca="false">IF(AV$8&gt;$J10,"",IF($F$13&gt;$G$13,"ns",IF(ABS($L10-INDEX(RTO1SF_ORD,AV$8,2))&gt;$B$28,"s","ns")))</f>
        <v/>
      </c>
      <c r="AW10" s="281" t="str">
        <f aca="false">IF(AW$8&gt;$J10,"",IF($F$13&gt;$G$13,"ns",IF(ABS($L10-INDEX(RTO1SF_ORD,AW$8,2))&gt;$B$28,"s","ns")))</f>
        <v/>
      </c>
      <c r="AX10" s="281" t="str">
        <f aca="false">IF(AX$8&gt;$J10,"",IF($F$13&gt;$G$13,"ns",IF(ABS($L10-INDEX(RTO1SF_ORD,AX$8,2))&gt;$B$28,"s","ns")))</f>
        <v/>
      </c>
      <c r="AY10" s="281" t="str">
        <f aca="false">IF(AY$8&gt;$J10,"",IF($F$13&gt;$G$13,"ns",IF(ABS($L10-INDEX(RTO1SF_ORD,AY$8,2))&gt;$B$28,"s","ns")))</f>
        <v/>
      </c>
      <c r="AZ10" s="281" t="str">
        <f aca="false">IF(AZ$8&gt;$J10,"",IF($F$13&gt;$G$13,"ns",IF(ABS($L10-INDEX(RTO1SF_ORD,AZ$8,2))&gt;$B$28,"s","ns")))</f>
        <v/>
      </c>
      <c r="BA10" s="281" t="str">
        <f aca="false">IF(BA$8&gt;$J10,"",IF($F$13&gt;$G$13,"ns",IF(ABS($L10-INDEX(RTO1SF_ORD,BA$8,2))&gt;$B$28,"s","ns")))</f>
        <v/>
      </c>
      <c r="BB10" s="281" t="str">
        <f aca="false">IF(BB$8&gt;$J10,"",IF($F$13&gt;$G$13,"ns",IF(ABS($L10-INDEX(RTO1SF_ORD,BB$8,2))&gt;$B$28,"s","ns")))</f>
        <v/>
      </c>
      <c r="BC10" s="281" t="str">
        <f aca="false">IF(BC$8&gt;$J10,"",IF($F$13&gt;$G$13,"ns",IF(ABS($L10-INDEX(RTO1SF_ORD,BC$8,2))&gt;$B$28,"s","ns")))</f>
        <v/>
      </c>
      <c r="BD10" s="281" t="str">
        <f aca="false">IF(BD$8&gt;$J10,"",IF($F$13&gt;$G$13,"ns",IF(ABS($L10-INDEX(RTO1SF_ORD,BD$8,2))&gt;$B$28,"s","ns")))</f>
        <v/>
      </c>
      <c r="BE10" s="281" t="str">
        <f aca="false">IF(BE$8&gt;$J10,"",IF($F$13&gt;$G$13,"ns",IF(ABS($L10-INDEX(RTO1SF_ORD,BE$8,2))&gt;$B$28,"s","ns")))</f>
        <v/>
      </c>
      <c r="BF10" s="281" t="str">
        <f aca="false">IF(BF$8&gt;$J10,"",IF($F$13&gt;$G$13,"ns",IF(ABS($L10-INDEX(RTO1SF_ORD,BF$8,2))&gt;$B$28,"s","ns")))</f>
        <v/>
      </c>
      <c r="BG10" s="281" t="str">
        <f aca="false">IF(BG$8&gt;$J10,"",IF($F$13&gt;$G$13,"ns",IF(ABS($L10-INDEX(RTO1SF_ORD,BG$8,2))&gt;$B$28,"s","ns")))</f>
        <v/>
      </c>
      <c r="BH10" s="281" t="str">
        <f aca="false">IF(BH$8&gt;$J10,"",IF($F$13&gt;$G$13,"ns",IF(ABS($L10-INDEX(RTO1SF_ORD,BH$8,2))&gt;$B$28,"s","ns")))</f>
        <v/>
      </c>
      <c r="BI10" s="281" t="str">
        <f aca="false">IF(BI$8&gt;$J10,"",IF($F$13&gt;$G$13,"ns",IF(ABS($L10-INDEX(RTO1SF_ORD,BI$8,2))&gt;$B$28,"s","ns")))</f>
        <v/>
      </c>
      <c r="BJ10" s="281" t="str">
        <f aca="false">IF(BJ$8&gt;$J10,"",IF($F$13&gt;$G$13,"ns",IF(ABS($L10-INDEX(RTO1SF_ORD,BJ$8,2))&gt;$B$28,"s","ns")))</f>
        <v/>
      </c>
      <c r="BM10" s="248" t="s">
        <v>320</v>
      </c>
      <c r="BN10" s="258" t="str">
        <f aca="false">IF(ER58&lt;&gt;1,"Error en los datos CON FUNGICIDA !!!","")</f>
        <v/>
      </c>
      <c r="BS10" s="249"/>
      <c r="BT10" s="249"/>
      <c r="BV10" s="270" t="n">
        <v>2</v>
      </c>
      <c r="BW10" s="280" t="str">
        <f aca="false">IFERROR(INDEX(RTO1CF_ORD,BV10,1),"sd")</f>
        <v>SY 120</v>
      </c>
      <c r="BX10" s="281" t="n">
        <f aca="false">IFERROR(INDEX(RTO1CF_ORD,BV10,2),"sd")</f>
        <v>993.479532163743</v>
      </c>
      <c r="BY10" s="282" t="str">
        <f aca="false">IF(BY$8&gt;$BV10,"",IF($BR$13&gt;$BS$13,"ns",IF(ABS($BX10-INDEX(RTO1CF_ORD,BY$8,2))&gt;$BN$28,"s","ns")))</f>
        <v>s</v>
      </c>
      <c r="BZ10" s="282" t="str">
        <f aca="false">IF(BZ$8&gt;$BV10,"",IF($BR$13&gt;$BS$13,"ns",IF(ABS($BX10-INDEX(RTO1CF_ORD,BZ$8,2))&gt;$BN$28,"s","ns")))</f>
        <v>ns</v>
      </c>
      <c r="CA10" s="282" t="str">
        <f aca="false">IF(CA$8&gt;$BV10,"",IF($BR$13&gt;$BS$13,"ns",IF(ABS($BX10-INDEX(RTO1CF_ORD,CA$8,2))&gt;$BN$28,"s","ns")))</f>
        <v/>
      </c>
      <c r="CB10" s="282" t="str">
        <f aca="false">IF(CB$8&gt;$BV10,"",IF($BR$13&gt;$BS$13,"ns",IF(ABS($BX10-INDEX(RTO1CF_ORD,CB$8,2))&gt;$BN$28,"s","ns")))</f>
        <v/>
      </c>
      <c r="CC10" s="282" t="str">
        <f aca="false">IF(CC$8&gt;$BV10,"",IF($BR$13&gt;$BS$13,"ns",IF(ABS($BX10-INDEX(RTO1CF_ORD,CC$8,2))&gt;$BN$28,"s","ns")))</f>
        <v/>
      </c>
      <c r="CD10" s="282" t="str">
        <f aca="false">IF(CD$8&gt;$BV10,"",IF($BR$13&gt;$BS$13,"ns",IF(ABS($BX10-INDEX(RTO1CF_ORD,CD$8,2))&gt;$BN$28,"s","ns")))</f>
        <v/>
      </c>
      <c r="CE10" s="282" t="str">
        <f aca="false">IF(CE$8&gt;$BV10,"",IF($BR$13&gt;$BS$13,"ns",IF(ABS($BX10-INDEX(RTO1CF_ORD,CE$8,2))&gt;$BN$28,"s","ns")))</f>
        <v/>
      </c>
      <c r="CF10" s="282" t="str">
        <f aca="false">IF(CF$8&gt;$BV10,"",IF($BR$13&gt;$BS$13,"ns",IF(ABS($BX10-INDEX(RTO1CF_ORD,CF$8,2))&gt;$BN$28,"s","ns")))</f>
        <v/>
      </c>
      <c r="CG10" s="282" t="str">
        <f aca="false">IF(CG$8&gt;$BV10,"",IF($BR$13&gt;$BS$13,"ns",IF(ABS($BX10-INDEX(RTO1CF_ORD,CG$8,2))&gt;$BN$28,"s","ns")))</f>
        <v/>
      </c>
      <c r="CH10" s="282" t="str">
        <f aca="false">IF(CH$8&gt;$BV10,"",IF($BR$13&gt;$BS$13,"ns",IF(ABS($BX10-INDEX(RTO1CF_ORD,CH$8,2))&gt;$BN$28,"s","ns")))</f>
        <v/>
      </c>
      <c r="CI10" s="282" t="str">
        <f aca="false">IF(CI$8&gt;$BV10,"",IF($BR$13&gt;$BS$13,"ns",IF(ABS($BX10-INDEX(RTO1CF_ORD,CI$8,2))&gt;$BN$28,"s","ns")))</f>
        <v/>
      </c>
      <c r="CJ10" s="282" t="str">
        <f aca="false">IF(CJ$8&gt;$BV10,"",IF($BR$13&gt;$BS$13,"ns",IF(ABS($BX10-INDEX(RTO1CF_ORD,CJ$8,2))&gt;$BN$28,"s","ns")))</f>
        <v/>
      </c>
      <c r="CK10" s="282" t="str">
        <f aca="false">IF(CK$8&gt;$BV10,"",IF($BR$13&gt;$BS$13,"ns",IF(ABS($BX10-INDEX(RTO1CF_ORD,CK$8,2))&gt;$BN$28,"s","ns")))</f>
        <v/>
      </c>
      <c r="CL10" s="282" t="str">
        <f aca="false">IF(CL$8&gt;$BV10,"",IF($BR$13&gt;$BS$13,"ns",IF(ABS($BX10-INDEX(RTO1CF_ORD,CL$8,2))&gt;$BN$28,"s","ns")))</f>
        <v/>
      </c>
      <c r="CM10" s="282" t="str">
        <f aca="false">IF(CM$8&gt;$BV10,"",IF($BR$13&gt;$BS$13,"ns",IF(ABS($BX10-INDEX(RTO1CF_ORD,CM$8,2))&gt;$BN$28,"s","ns")))</f>
        <v/>
      </c>
      <c r="CN10" s="282" t="str">
        <f aca="false">IF(CN$8&gt;$BV10,"",IF($BR$13&gt;$BS$13,"ns",IF(ABS($BX10-INDEX(RTO1CF_ORD,CN$8,2))&gt;$BN$28,"s","ns")))</f>
        <v/>
      </c>
      <c r="CO10" s="282" t="str">
        <f aca="false">IF(CO$8&gt;$BV10,"",IF($BR$13&gt;$BS$13,"ns",IF(ABS($BX10-INDEX(RTO1CF_ORD,CO$8,2))&gt;$BN$28,"s","ns")))</f>
        <v/>
      </c>
      <c r="CP10" s="282" t="str">
        <f aca="false">IF(CP$8&gt;$BV10,"",IF($BR$13&gt;$BS$13,"ns",IF(ABS($BX10-INDEX(RTO1CF_ORD,CP$8,2))&gt;$BN$28,"s","ns")))</f>
        <v/>
      </c>
      <c r="CQ10" s="282" t="str">
        <f aca="false">IF(CQ$8&gt;$BV10,"",IF($BR$13&gt;$BS$13,"ns",IF(ABS($BX10-INDEX(RTO1CF_ORD,CQ$8,2))&gt;$BN$28,"s","ns")))</f>
        <v/>
      </c>
      <c r="CR10" s="282" t="str">
        <f aca="false">IF(CR$8&gt;$BV10,"",IF($BR$13&gt;$BS$13,"ns",IF(ABS($BX10-INDEX(RTO1CF_ORD,CR$8,2))&gt;$BN$28,"s","ns")))</f>
        <v/>
      </c>
      <c r="CS10" s="282" t="str">
        <f aca="false">IF(CS$8&gt;$BV10,"",IF($BR$13&gt;$BS$13,"ns",IF(ABS($BX10-INDEX(RTO1CF_ORD,CS$8,2))&gt;$BN$28,"s","ns")))</f>
        <v/>
      </c>
      <c r="CT10" s="282" t="str">
        <f aca="false">IF(CT$8&gt;$BV10,"",IF($BR$13&gt;$BS$13,"ns",IF(ABS($BX10-INDEX(RTO1CF_ORD,CT$8,2))&gt;$BN$28,"s","ns")))</f>
        <v/>
      </c>
      <c r="CU10" s="282" t="str">
        <f aca="false">IF(CU$8&gt;$BV10,"",IF($BR$13&gt;$BS$13,"ns",IF(ABS($BX10-INDEX(RTO1CF_ORD,CU$8,2))&gt;$BN$28,"s","ns")))</f>
        <v/>
      </c>
      <c r="CV10" s="282" t="str">
        <f aca="false">IF(CV$8&gt;$BV10,"",IF($BR$13&gt;$BS$13,"ns",IF(ABS($BX10-INDEX(RTO1CF_ORD,CV$8,2))&gt;$BN$28,"s","ns")))</f>
        <v/>
      </c>
      <c r="CW10" s="282" t="str">
        <f aca="false">IF(CW$8&gt;$BV10,"",IF($BR$13&gt;$BS$13,"ns",IF(ABS($BX10-INDEX(RTO1CF_ORD,CW$8,2))&gt;$BN$28,"s","ns")))</f>
        <v/>
      </c>
      <c r="CX10" s="282" t="str">
        <f aca="false">IF(CX$8&gt;$BV10,"",IF($BR$13&gt;$BS$13,"ns",IF(ABS($BX10-INDEX(RTO1CF_ORD,CX$8,2))&gt;$BN$28,"s","ns")))</f>
        <v/>
      </c>
      <c r="CY10" s="282" t="str">
        <f aca="false">IF(CY$8&gt;$BV10,"",IF($BR$13&gt;$BS$13,"ns",IF(ABS($BX10-INDEX(RTO1CF_ORD,CY$8,2))&gt;$BN$28,"s","ns")))</f>
        <v/>
      </c>
      <c r="CZ10" s="282" t="str">
        <f aca="false">IF(CZ$8&gt;$BV10,"",IF($BR$13&gt;$BS$13,"ns",IF(ABS($BX10-INDEX(RTO1CF_ORD,CZ$8,2))&gt;$BN$28,"s","ns")))</f>
        <v/>
      </c>
      <c r="DA10" s="282" t="str">
        <f aca="false">IF(DA$8&gt;$BV10,"",IF($BR$13&gt;$BS$13,"ns",IF(ABS($BX10-INDEX(RTO1CF_ORD,DA$8,2))&gt;$BN$28,"s","ns")))</f>
        <v/>
      </c>
      <c r="DB10" s="282" t="str">
        <f aca="false">IF(DB$8&gt;$BV10,"",IF($BR$13&gt;$BS$13,"ns",IF(ABS($BX10-INDEX(RTO1CF_ORD,DB$8,2))&gt;$BN$28,"s","ns")))</f>
        <v/>
      </c>
      <c r="DC10" s="282" t="str">
        <f aca="false">IF(DC$8&gt;$BV10,"",IF($BR$13&gt;$BS$13,"ns",IF(ABS($BX10-INDEX(RTO1CF_ORD,DC$8,2))&gt;$BN$28,"s","ns")))</f>
        <v/>
      </c>
      <c r="DD10" s="282" t="str">
        <f aca="false">IF(DD$8&gt;$BV10,"",IF($BR$13&gt;$BS$13,"ns",IF(ABS($BX10-INDEX(RTO1CF_ORD,DD$8,2))&gt;$BN$28,"s","ns")))</f>
        <v/>
      </c>
      <c r="DE10" s="282" t="str">
        <f aca="false">IF(DE$8&gt;$BV10,"",IF($BR$13&gt;$BS$13,"ns",IF(ABS($BX10-INDEX(RTO1CF_ORD,DE$8,2))&gt;$BN$28,"s","ns")))</f>
        <v/>
      </c>
      <c r="DF10" s="282" t="str">
        <f aca="false">IF(DF$8&gt;$BV10,"",IF($BR$13&gt;$BS$13,"ns",IF(ABS($BX10-INDEX(RTO1CF_ORD,DF$8,2))&gt;$BN$28,"s","ns")))</f>
        <v/>
      </c>
      <c r="DG10" s="282" t="str">
        <f aca="false">IF(DG$8&gt;$BV10,"",IF($BR$13&gt;$BS$13,"ns",IF(ABS($BX10-INDEX(RTO1CF_ORD,DG$8,2))&gt;$BN$28,"s","ns")))</f>
        <v/>
      </c>
      <c r="DH10" s="282" t="str">
        <f aca="false">IF(DH$8&gt;$BV10,"",IF($BR$13&gt;$BS$13,"ns",IF(ABS($BX10-INDEX(RTO1CF_ORD,DH$8,2))&gt;$BN$28,"s","ns")))</f>
        <v/>
      </c>
      <c r="DI10" s="282" t="str">
        <f aca="false">IF(DI$8&gt;$BV10,"",IF($BR$13&gt;$BS$13,"ns",IF(ABS($BX10-INDEX(RTO1CF_ORD,DI$8,2))&gt;$BN$28,"s","ns")))</f>
        <v/>
      </c>
      <c r="DJ10" s="282" t="str">
        <f aca="false">IF(DJ$8&gt;$BV10,"",IF($BR$13&gt;$BS$13,"ns",IF(ABS($BX10-INDEX(RTO1CF_ORD,DJ$8,2))&gt;$BN$28,"s","ns")))</f>
        <v/>
      </c>
      <c r="DK10" s="282" t="str">
        <f aca="false">IF(DK$8&gt;$BV10,"",IF($BR$13&gt;$BS$13,"ns",IF(ABS($BX10-INDEX(RTO1CF_ORD,DK$8,2))&gt;$BN$28,"s","ns")))</f>
        <v/>
      </c>
      <c r="DL10" s="282" t="str">
        <f aca="false">IF(DL$8&gt;$BV10,"",IF($BR$13&gt;$BS$13,"ns",IF(ABS($BX10-INDEX(RTO1CF_ORD,DL$8,2))&gt;$BN$28,"s","ns")))</f>
        <v/>
      </c>
      <c r="DM10" s="282" t="str">
        <f aca="false">IF(DM$8&gt;$BV10,"",IF($BR$13&gt;$BS$13,"ns",IF(ABS($BX10-INDEX(RTO1CF_ORD,DM$8,2))&gt;$BN$28,"s","ns")))</f>
        <v/>
      </c>
      <c r="DN10" s="282" t="str">
        <f aca="false">IF(DN$8&gt;$BV10,"",IF($BR$13&gt;$BS$13,"ns",IF(ABS($BX10-INDEX(RTO1CF_ORD,DN$8,2))&gt;$BN$28,"s","ns")))</f>
        <v/>
      </c>
      <c r="DO10" s="282" t="str">
        <f aca="false">IF(DO$8&gt;$BV10,"",IF($BR$13&gt;$BS$13,"ns",IF(ABS($BX10-INDEX(RTO1CF_ORD,DO$8,2))&gt;$BN$28,"s","ns")))</f>
        <v/>
      </c>
      <c r="DP10" s="282" t="str">
        <f aca="false">IF(DP$8&gt;$BV10,"",IF($BR$13&gt;$BS$13,"ns",IF(ABS($BX10-INDEX(RTO1CF_ORD,DP$8,2))&gt;$BN$28,"s","ns")))</f>
        <v/>
      </c>
      <c r="DQ10" s="282" t="str">
        <f aca="false">IF(DQ$8&gt;$BV10,"",IF($BR$13&gt;$BS$13,"ns",IF(ABS($BX10-INDEX(RTO1CF_ORD,DQ$8,2))&gt;$BN$28,"s","ns")))</f>
        <v/>
      </c>
      <c r="DR10" s="282" t="str">
        <f aca="false">IF(DR$8&gt;$BV10,"",IF($BR$13&gt;$BS$13,"ns",IF(ABS($BX10-INDEX(RTO1CF_ORD,DR$8,2))&gt;$BN$28,"s","ns")))</f>
        <v/>
      </c>
      <c r="DS10" s="282" t="str">
        <f aca="false">IF(DS$8&gt;$BV10,"",IF($BR$13&gt;$BS$13,"ns",IF(ABS($BX10-INDEX(RTO1CF_ORD,DS$8,2))&gt;$BN$28,"s","ns")))</f>
        <v/>
      </c>
      <c r="DT10" s="282" t="str">
        <f aca="false">IF(DT$8&gt;$BV10,"",IF($BR$13&gt;$BS$13,"ns",IF(ABS($BX10-INDEX(RTO1CF_ORD,DT$8,2))&gt;$BN$28,"s","ns")))</f>
        <v/>
      </c>
      <c r="DU10" s="282" t="str">
        <f aca="false">IF(DU$8&gt;$BV10,"",IF($BR$13&gt;$BS$13,"ns",IF(ABS($BX10-INDEX(RTO1CF_ORD,DU$8,2))&gt;$BN$28,"s","ns")))</f>
        <v/>
      </c>
      <c r="DV10" s="282" t="str">
        <f aca="false">IF(DV$8&gt;$BV10,"",IF($BR$13&gt;$BS$13,"ns",IF(ABS($BX10-INDEX(RTO1CF_ORD,DV$8,2))&gt;$BN$28,"s","ns")))</f>
        <v/>
      </c>
      <c r="DW10" s="283"/>
      <c r="DX10" s="283"/>
      <c r="DZ10" s="265" t="n">
        <f aca="false">DZ9+1</f>
        <v>3</v>
      </c>
      <c r="EA10" s="276" t="str">
        <f aca="false">IFERROR(INDEX(RTO1CV,$DZ10,1),0)</f>
        <v>SY 120</v>
      </c>
      <c r="EB10" s="277" t="n">
        <f aca="false">IFERROR(INDEX(RTO1SF,$DZ10,EB$7),0)</f>
        <v>0</v>
      </c>
      <c r="EC10" s="277" t="n">
        <f aca="false">IFERROR(INDEX(RTO1SF,$DZ10,EC$7),0)</f>
        <v>0</v>
      </c>
      <c r="ED10" s="277" t="n">
        <f aca="false">IFERROR(INDEX(RTO1SF,$DZ10,ED$7),0)</f>
        <v>0</v>
      </c>
      <c r="EE10" s="277" t="n">
        <f aca="false">IFERROR(INDEX(RTO1SF,$DZ10,EE$7),0)</f>
        <v>0</v>
      </c>
      <c r="EF10" s="277" t="n">
        <f aca="false">COUNTIFS(EB10:EE10,"&gt;1")</f>
        <v>0</v>
      </c>
      <c r="EG10" s="277" t="n">
        <f aca="false">IFERROR(SUMIFS(EB10:EE10,EB10:EE10,"&gt;1"),0)</f>
        <v>0</v>
      </c>
      <c r="EH10" s="265"/>
      <c r="EI10" s="265" t="s">
        <v>321</v>
      </c>
      <c r="EJ10" s="265" t="n">
        <f aca="false">EJ8*EJ9</f>
        <v>0</v>
      </c>
      <c r="EK10" s="266"/>
      <c r="EL10" s="265" t="n">
        <f aca="false">EL9+1</f>
        <v>3</v>
      </c>
      <c r="EM10" s="276" t="str">
        <f aca="false">IFERROR(INDEX(RTO1CV,$EL10,1),0)</f>
        <v>SY 120</v>
      </c>
      <c r="EN10" s="277" t="n">
        <f aca="false">IFERROR(INDEX(RTO1CF,$EL10,'ANVA-MDS'!EB$7),0)</f>
        <v>776.315789473684</v>
      </c>
      <c r="EO10" s="277" t="n">
        <f aca="false">IFERROR(INDEX(RTO1CF,$EL10,'ANVA-MDS'!EC$7),0)</f>
        <v>988.888888888889</v>
      </c>
      <c r="EP10" s="277" t="n">
        <f aca="false">IFERROR(INDEX(RTO1CF,$EL10,'ANVA-MDS'!ED$7),0)</f>
        <v>1215.23391812865</v>
      </c>
      <c r="EQ10" s="277" t="n">
        <f aca="false">IFERROR(INDEX(RTO1CF,$EL10,'ANVA-MDS'!EE$7),0)</f>
        <v>0</v>
      </c>
      <c r="ER10" s="277" t="n">
        <f aca="false">COUNTIFS(EN10:EQ10,"&gt;1")</f>
        <v>3</v>
      </c>
      <c r="ES10" s="277" t="n">
        <f aca="false">IFERROR(SUMIFS(EN10:EQ10,EN10:EQ10,"&gt;1"),0)</f>
        <v>2980.43859649123</v>
      </c>
      <c r="ET10" s="265"/>
      <c r="EU10" s="265" t="s">
        <v>321</v>
      </c>
      <c r="EV10" s="264" t="n">
        <f aca="false">EV8*EV9</f>
        <v>9</v>
      </c>
      <c r="EW10" s="266"/>
      <c r="EX10" s="277" t="n">
        <f aca="false">EG10+ES10</f>
        <v>2980.43859649123</v>
      </c>
      <c r="EY10" s="265" t="s">
        <v>321</v>
      </c>
      <c r="EZ10" s="284" t="str">
        <f aca="false">IF(EZ27=0,"sd",EZ21*EZ8*EZ9)</f>
        <v>sd</v>
      </c>
    </row>
    <row r="11" customFormat="false" ht="12.75" hidden="false" customHeight="true" outlineLevel="0" collapsed="false">
      <c r="J11" s="270" t="n">
        <v>3</v>
      </c>
      <c r="K11" s="280" t="str">
        <f aca="false">IFERROR(INDEX(RTO1SF_ORD,J11,1),"sd")</f>
        <v>SY 120</v>
      </c>
      <c r="L11" s="281" t="n">
        <f aca="false">IFERROR(INDEX(RTO1SF_ORD,J11,2),"sd")</f>
        <v>0.00047</v>
      </c>
      <c r="M11" s="281" t="str">
        <f aca="false">IF(M$8&gt;$J11,"",IF($F$13&gt;$G$13,"ns",IF(ABS($L11-INDEX(RTO1SF_ORD,M$8,2))&gt;$B$28,"s","ns")))</f>
        <v>ns</v>
      </c>
      <c r="N11" s="281" t="str">
        <f aca="false">IF(N$8&gt;$J11,"",IF($F$13&gt;$G$13,"ns",IF(ABS($L11-INDEX(RTO1SF_ORD,N$8,2))&gt;$B$28,"s","ns")))</f>
        <v>ns</v>
      </c>
      <c r="O11" s="281" t="str">
        <f aca="false">IF(O$8&gt;$J11,"",IF($F$13&gt;$G$13,"ns",IF(ABS($L11-INDEX(RTO1SF_ORD,O$8,2))&gt;$B$28,"s","ns")))</f>
        <v>ns</v>
      </c>
      <c r="P11" s="281" t="str">
        <f aca="false">IF(P$8&gt;$J11,"",IF($F$13&gt;$G$13,"ns",IF(ABS($L11-INDEX(RTO1SF_ORD,P$8,2))&gt;$B$28,"s","ns")))</f>
        <v/>
      </c>
      <c r="Q11" s="281" t="str">
        <f aca="false">IF(Q$8&gt;$J11,"",IF($F$13&gt;$G$13,"ns",IF(ABS($L11-INDEX(RTO1SF_ORD,Q$8,2))&gt;$B$28,"s","ns")))</f>
        <v/>
      </c>
      <c r="R11" s="281" t="str">
        <f aca="false">IF(R$8&gt;$J11,"",IF($F$13&gt;$G$13,"ns",IF(ABS($L11-INDEX(RTO1SF_ORD,R$8,2))&gt;$B$28,"s","ns")))</f>
        <v/>
      </c>
      <c r="S11" s="281" t="str">
        <f aca="false">IF(S$8&gt;$J11,"",IF($F$13&gt;$G$13,"ns",IF(ABS($L11-INDEX(RTO1SF_ORD,S$8,2))&gt;$B$28,"s","ns")))</f>
        <v/>
      </c>
      <c r="T11" s="281" t="str">
        <f aca="false">IF(T$8&gt;$J11,"",IF($F$13&gt;$G$13,"ns",IF(ABS($L11-INDEX(RTO1SF_ORD,T$8,2))&gt;$B$28,"s","ns")))</f>
        <v/>
      </c>
      <c r="U11" s="281" t="str">
        <f aca="false">IF(U$8&gt;$J11,"",IF($F$13&gt;$G$13,"ns",IF(ABS($L11-INDEX(RTO1SF_ORD,U$8,2))&gt;$B$28,"s","ns")))</f>
        <v/>
      </c>
      <c r="V11" s="281" t="str">
        <f aca="false">IF(V$8&gt;$J11,"",IF($F$13&gt;$G$13,"ns",IF(ABS($L11-INDEX(RTO1SF_ORD,V$8,2))&gt;$B$28,"s","ns")))</f>
        <v/>
      </c>
      <c r="W11" s="281" t="str">
        <f aca="false">IF(W$8&gt;$J11,"",IF($F$13&gt;$G$13,"ns",IF(ABS($L11-INDEX(RTO1SF_ORD,W$8,2))&gt;$B$28,"s","ns")))</f>
        <v/>
      </c>
      <c r="X11" s="281" t="str">
        <f aca="false">IF(X$8&gt;$J11,"",IF($F$13&gt;$G$13,"ns",IF(ABS($L11-INDEX(RTO1SF_ORD,X$8,2))&gt;$B$28,"s","ns")))</f>
        <v/>
      </c>
      <c r="Y11" s="281" t="str">
        <f aca="false">IF(Y$8&gt;$J11,"",IF($F$13&gt;$G$13,"ns",IF(ABS($L11-INDEX(RTO1SF_ORD,Y$8,2))&gt;$B$28,"s","ns")))</f>
        <v/>
      </c>
      <c r="Z11" s="281" t="str">
        <f aca="false">IF(Z$8&gt;$J11,"",IF($F$13&gt;$G$13,"ns",IF(ABS($L11-INDEX(RTO1SF_ORD,Z$8,2))&gt;$B$28,"s","ns")))</f>
        <v/>
      </c>
      <c r="AA11" s="281" t="str">
        <f aca="false">IF(AA$8&gt;$J11,"",IF($F$13&gt;$G$13,"ns",IF(ABS($L11-INDEX(RTO1SF_ORD,AA$8,2))&gt;$B$28,"s","ns")))</f>
        <v/>
      </c>
      <c r="AB11" s="281" t="str">
        <f aca="false">IF(AB$8&gt;$J11,"",IF($F$13&gt;$G$13,"ns",IF(ABS($L11-INDEX(RTO1SF_ORD,AB$8,2))&gt;$B$28,"s","ns")))</f>
        <v/>
      </c>
      <c r="AC11" s="281" t="str">
        <f aca="false">IF(AC$8&gt;$J11,"",IF($F$13&gt;$G$13,"ns",IF(ABS($L11-INDEX(RTO1SF_ORD,AC$8,2))&gt;$B$28,"s","ns")))</f>
        <v/>
      </c>
      <c r="AD11" s="281" t="str">
        <f aca="false">IF(AD$8&gt;$J11,"",IF($F$13&gt;$G$13,"ns",IF(ABS($L11-INDEX(RTO1SF_ORD,AD$8,2))&gt;$B$28,"s","ns")))</f>
        <v/>
      </c>
      <c r="AE11" s="281" t="str">
        <f aca="false">IF(AE$8&gt;$J11,"",IF($F$13&gt;$G$13,"ns",IF(ABS($L11-INDEX(RTO1SF_ORD,AE$8,2))&gt;$B$28,"s","ns")))</f>
        <v/>
      </c>
      <c r="AF11" s="281" t="str">
        <f aca="false">IF(AF$8&gt;$J11,"",IF($F$13&gt;$G$13,"ns",IF(ABS($L11-INDEX(RTO1SF_ORD,AF$8,2))&gt;$B$28,"s","ns")))</f>
        <v/>
      </c>
      <c r="AG11" s="281" t="str">
        <f aca="false">IF(AG$8&gt;$J11,"",IF($F$13&gt;$G$13,"ns",IF(ABS($L11-INDEX(RTO1SF_ORD,AG$8,2))&gt;$B$28,"s","ns")))</f>
        <v/>
      </c>
      <c r="AH11" s="281" t="str">
        <f aca="false">IF(AH$8&gt;$J11,"",IF($F$13&gt;$G$13,"ns",IF(ABS($L11-INDEX(RTO1SF_ORD,AH$8,2))&gt;$B$28,"s","ns")))</f>
        <v/>
      </c>
      <c r="AI11" s="281" t="str">
        <f aca="false">IF(AI$8&gt;$J11,"",IF($F$13&gt;$G$13,"ns",IF(ABS($L11-INDEX(RTO1SF_ORD,AI$8,2))&gt;$B$28,"s","ns")))</f>
        <v/>
      </c>
      <c r="AJ11" s="281" t="str">
        <f aca="false">IF(AJ$8&gt;$J11,"",IF($F$13&gt;$G$13,"ns",IF(ABS($L11-INDEX(RTO1SF_ORD,AJ$8,2))&gt;$B$28,"s","ns")))</f>
        <v/>
      </c>
      <c r="AK11" s="281" t="str">
        <f aca="false">IF(AK$8&gt;$J11,"",IF($F$13&gt;$G$13,"ns",IF(ABS($L11-INDEX(RTO1SF_ORD,AK$8,2))&gt;$B$28,"s","ns")))</f>
        <v/>
      </c>
      <c r="AL11" s="281" t="str">
        <f aca="false">IF(AL$8&gt;$J11,"",IF($F$13&gt;$G$13,"ns",IF(ABS($L11-INDEX(RTO1SF_ORD,AL$8,2))&gt;$B$28,"s","ns")))</f>
        <v/>
      </c>
      <c r="AM11" s="281" t="str">
        <f aca="false">IF(AM$8&gt;$J11,"",IF($F$13&gt;$G$13,"ns",IF(ABS($L11-INDEX(RTO1SF_ORD,AM$8,2))&gt;$B$28,"s","ns")))</f>
        <v/>
      </c>
      <c r="AN11" s="281" t="str">
        <f aca="false">IF(AN$8&gt;$J11,"",IF($F$13&gt;$G$13,"ns",IF(ABS($L11-INDEX(RTO1SF_ORD,AN$8,2))&gt;$B$28,"s","ns")))</f>
        <v/>
      </c>
      <c r="AO11" s="281" t="str">
        <f aca="false">IF(AO$8&gt;$J11,"",IF($F$13&gt;$G$13,"ns",IF(ABS($L11-INDEX(RTO1SF_ORD,AO$8,2))&gt;$B$28,"s","ns")))</f>
        <v/>
      </c>
      <c r="AP11" s="281" t="str">
        <f aca="false">IF(AP$8&gt;$J11,"",IF($F$13&gt;$G$13,"ns",IF(ABS($L11-INDEX(RTO1SF_ORD,AP$8,2))&gt;$B$28,"s","ns")))</f>
        <v/>
      </c>
      <c r="AQ11" s="281" t="str">
        <f aca="false">IF(AQ$8&gt;$J11,"",IF($F$13&gt;$G$13,"ns",IF(ABS($L11-INDEX(RTO1SF_ORD,AQ$8,2))&gt;$B$28,"s","ns")))</f>
        <v/>
      </c>
      <c r="AR11" s="281" t="str">
        <f aca="false">IF(AR$8&gt;$J11,"",IF($F$13&gt;$G$13,"ns",IF(ABS($L11-INDEX(RTO1SF_ORD,AR$8,2))&gt;$B$28,"s","ns")))</f>
        <v/>
      </c>
      <c r="AS11" s="281" t="str">
        <f aca="false">IF(AS$8&gt;$J11,"",IF($F$13&gt;$G$13,"ns",IF(ABS($L11-INDEX(RTO1SF_ORD,AS$8,2))&gt;$B$28,"s","ns")))</f>
        <v/>
      </c>
      <c r="AT11" s="281" t="str">
        <f aca="false">IF(AT$8&gt;$J11,"",IF($F$13&gt;$G$13,"ns",IF(ABS($L11-INDEX(RTO1SF_ORD,AT$8,2))&gt;$B$28,"s","ns")))</f>
        <v/>
      </c>
      <c r="AU11" s="281" t="str">
        <f aca="false">IF(AU$8&gt;$J11,"",IF($F$13&gt;$G$13,"ns",IF(ABS($L11-INDEX(RTO1SF_ORD,AU$8,2))&gt;$B$28,"s","ns")))</f>
        <v/>
      </c>
      <c r="AV11" s="281" t="str">
        <f aca="false">IF(AV$8&gt;$J11,"",IF($F$13&gt;$G$13,"ns",IF(ABS($L11-INDEX(RTO1SF_ORD,AV$8,2))&gt;$B$28,"s","ns")))</f>
        <v/>
      </c>
      <c r="AW11" s="281" t="str">
        <f aca="false">IF(AW$8&gt;$J11,"",IF($F$13&gt;$G$13,"ns",IF(ABS($L11-INDEX(RTO1SF_ORD,AW$8,2))&gt;$B$28,"s","ns")))</f>
        <v/>
      </c>
      <c r="AX11" s="281" t="str">
        <f aca="false">IF(AX$8&gt;$J11,"",IF($F$13&gt;$G$13,"ns",IF(ABS($L11-INDEX(RTO1SF_ORD,AX$8,2))&gt;$B$28,"s","ns")))</f>
        <v/>
      </c>
      <c r="AY11" s="281" t="str">
        <f aca="false">IF(AY$8&gt;$J11,"",IF($F$13&gt;$G$13,"ns",IF(ABS($L11-INDEX(RTO1SF_ORD,AY$8,2))&gt;$B$28,"s","ns")))</f>
        <v/>
      </c>
      <c r="AZ11" s="281" t="str">
        <f aca="false">IF(AZ$8&gt;$J11,"",IF($F$13&gt;$G$13,"ns",IF(ABS($L11-INDEX(RTO1SF_ORD,AZ$8,2))&gt;$B$28,"s","ns")))</f>
        <v/>
      </c>
      <c r="BA11" s="281" t="str">
        <f aca="false">IF(BA$8&gt;$J11,"",IF($F$13&gt;$G$13,"ns",IF(ABS($L11-INDEX(RTO1SF_ORD,BA$8,2))&gt;$B$28,"s","ns")))</f>
        <v/>
      </c>
      <c r="BB11" s="281" t="str">
        <f aca="false">IF(BB$8&gt;$J11,"",IF($F$13&gt;$G$13,"ns",IF(ABS($L11-INDEX(RTO1SF_ORD,BB$8,2))&gt;$B$28,"s","ns")))</f>
        <v/>
      </c>
      <c r="BC11" s="281" t="str">
        <f aca="false">IF(BC$8&gt;$J11,"",IF($F$13&gt;$G$13,"ns",IF(ABS($L11-INDEX(RTO1SF_ORD,BC$8,2))&gt;$B$28,"s","ns")))</f>
        <v/>
      </c>
      <c r="BD11" s="281" t="str">
        <f aca="false">IF(BD$8&gt;$J11,"",IF($F$13&gt;$G$13,"ns",IF(ABS($L11-INDEX(RTO1SF_ORD,BD$8,2))&gt;$B$28,"s","ns")))</f>
        <v/>
      </c>
      <c r="BE11" s="281" t="str">
        <f aca="false">IF(BE$8&gt;$J11,"",IF($F$13&gt;$G$13,"ns",IF(ABS($L11-INDEX(RTO1SF_ORD,BE$8,2))&gt;$B$28,"s","ns")))</f>
        <v/>
      </c>
      <c r="BF11" s="281" t="str">
        <f aca="false">IF(BF$8&gt;$J11,"",IF($F$13&gt;$G$13,"ns",IF(ABS($L11-INDEX(RTO1SF_ORD,BF$8,2))&gt;$B$28,"s","ns")))</f>
        <v/>
      </c>
      <c r="BG11" s="281" t="str">
        <f aca="false">IF(BG$8&gt;$J11,"",IF($F$13&gt;$G$13,"ns",IF(ABS($L11-INDEX(RTO1SF_ORD,BG$8,2))&gt;$B$28,"s","ns")))</f>
        <v/>
      </c>
      <c r="BH11" s="281" t="str">
        <f aca="false">IF(BH$8&gt;$J11,"",IF($F$13&gt;$G$13,"ns",IF(ABS($L11-INDEX(RTO1SF_ORD,BH$8,2))&gt;$B$28,"s","ns")))</f>
        <v/>
      </c>
      <c r="BI11" s="281" t="str">
        <f aca="false">IF(BI$8&gt;$J11,"",IF($F$13&gt;$G$13,"ns",IF(ABS($L11-INDEX(RTO1SF_ORD,BI$8,2))&gt;$B$28,"s","ns")))</f>
        <v/>
      </c>
      <c r="BJ11" s="281" t="str">
        <f aca="false">IF(BJ$8&gt;$J11,"",IF($F$13&gt;$G$13,"ns",IF(ABS($L11-INDEX(RTO1SF_ORD,BJ$8,2))&gt;$B$28,"s","ns")))</f>
        <v/>
      </c>
      <c r="BS11" s="249"/>
      <c r="BT11" s="249"/>
      <c r="BV11" s="270" t="n">
        <v>3</v>
      </c>
      <c r="BW11" s="280" t="str">
        <f aca="false">IFERROR(INDEX(RTO1CF_ORD,BV11,1),"sd")</f>
        <v>BIO BASILIO</v>
      </c>
      <c r="BX11" s="281" t="n">
        <f aca="false">IFERROR(INDEX(RTO1CF_ORD,BV11,2),"sd")</f>
        <v>877.450292397661</v>
      </c>
      <c r="BY11" s="282" t="str">
        <f aca="false">IF(BY$8&gt;$BV11,"",IF($BR$13&gt;$BS$13,"ns",IF(ABS($BX11-INDEX(RTO1CF_ORD,BY$8,2))&gt;$BN$28,"s","ns")))</f>
        <v>s</v>
      </c>
      <c r="BZ11" s="282" t="str">
        <f aca="false">IF(BZ$8&gt;$BV11,"",IF($BR$13&gt;$BS$13,"ns",IF(ABS($BX11-INDEX(RTO1CF_ORD,BZ$8,2))&gt;$BN$28,"s","ns")))</f>
        <v>ns</v>
      </c>
      <c r="CA11" s="282" t="str">
        <f aca="false">IF(CA$8&gt;$BV11,"",IF($BR$13&gt;$BS$13,"ns",IF(ABS($BX11-INDEX(RTO1CF_ORD,CA$8,2))&gt;$BN$28,"s","ns")))</f>
        <v>ns</v>
      </c>
      <c r="CB11" s="282" t="str">
        <f aca="false">IF(CB$8&gt;$BV11,"",IF($BR$13&gt;$BS$13,"ns",IF(ABS($BX11-INDEX(RTO1CF_ORD,CB$8,2))&gt;$BN$28,"s","ns")))</f>
        <v/>
      </c>
      <c r="CC11" s="282" t="str">
        <f aca="false">IF(CC$8&gt;$BV11,"",IF($BR$13&gt;$BS$13,"ns",IF(ABS($BX11-INDEX(RTO1CF_ORD,CC$8,2))&gt;$BN$28,"s","ns")))</f>
        <v/>
      </c>
      <c r="CD11" s="282" t="str">
        <f aca="false">IF(CD$8&gt;$BV11,"",IF($BR$13&gt;$BS$13,"ns",IF(ABS($BX11-INDEX(RTO1CF_ORD,CD$8,2))&gt;$BN$28,"s","ns")))</f>
        <v/>
      </c>
      <c r="CE11" s="282" t="str">
        <f aca="false">IF(CE$8&gt;$BV11,"",IF($BR$13&gt;$BS$13,"ns",IF(ABS($BX11-INDEX(RTO1CF_ORD,CE$8,2))&gt;$BN$28,"s","ns")))</f>
        <v/>
      </c>
      <c r="CF11" s="282" t="str">
        <f aca="false">IF(CF$8&gt;$BV11,"",IF($BR$13&gt;$BS$13,"ns",IF(ABS($BX11-INDEX(RTO1CF_ORD,CF$8,2))&gt;$BN$28,"s","ns")))</f>
        <v/>
      </c>
      <c r="CG11" s="282" t="str">
        <f aca="false">IF(CG$8&gt;$BV11,"",IF($BR$13&gt;$BS$13,"ns",IF(ABS($BX11-INDEX(RTO1CF_ORD,CG$8,2))&gt;$BN$28,"s","ns")))</f>
        <v/>
      </c>
      <c r="CH11" s="282" t="str">
        <f aca="false">IF(CH$8&gt;$BV11,"",IF($BR$13&gt;$BS$13,"ns",IF(ABS($BX11-INDEX(RTO1CF_ORD,CH$8,2))&gt;$BN$28,"s","ns")))</f>
        <v/>
      </c>
      <c r="CI11" s="282" t="str">
        <f aca="false">IF(CI$8&gt;$BV11,"",IF($BR$13&gt;$BS$13,"ns",IF(ABS($BX11-INDEX(RTO1CF_ORD,CI$8,2))&gt;$BN$28,"s","ns")))</f>
        <v/>
      </c>
      <c r="CJ11" s="282" t="str">
        <f aca="false">IF(CJ$8&gt;$BV11,"",IF($BR$13&gt;$BS$13,"ns",IF(ABS($BX11-INDEX(RTO1CF_ORD,CJ$8,2))&gt;$BN$28,"s","ns")))</f>
        <v/>
      </c>
      <c r="CK11" s="282" t="str">
        <f aca="false">IF(CK$8&gt;$BV11,"",IF($BR$13&gt;$BS$13,"ns",IF(ABS($BX11-INDEX(RTO1CF_ORD,CK$8,2))&gt;$BN$28,"s","ns")))</f>
        <v/>
      </c>
      <c r="CL11" s="282" t="str">
        <f aca="false">IF(CL$8&gt;$BV11,"",IF($BR$13&gt;$BS$13,"ns",IF(ABS($BX11-INDEX(RTO1CF_ORD,CL$8,2))&gt;$BN$28,"s","ns")))</f>
        <v/>
      </c>
      <c r="CM11" s="282" t="str">
        <f aca="false">IF(CM$8&gt;$BV11,"",IF($BR$13&gt;$BS$13,"ns",IF(ABS($BX11-INDEX(RTO1CF_ORD,CM$8,2))&gt;$BN$28,"s","ns")))</f>
        <v/>
      </c>
      <c r="CN11" s="282" t="str">
        <f aca="false">IF(CN$8&gt;$BV11,"",IF($BR$13&gt;$BS$13,"ns",IF(ABS($BX11-INDEX(RTO1CF_ORD,CN$8,2))&gt;$BN$28,"s","ns")))</f>
        <v/>
      </c>
      <c r="CO11" s="282" t="str">
        <f aca="false">IF(CO$8&gt;$BV11,"",IF($BR$13&gt;$BS$13,"ns",IF(ABS($BX11-INDEX(RTO1CF_ORD,CO$8,2))&gt;$BN$28,"s","ns")))</f>
        <v/>
      </c>
      <c r="CP11" s="282" t="str">
        <f aca="false">IF(CP$8&gt;$BV11,"",IF($BR$13&gt;$BS$13,"ns",IF(ABS($BX11-INDEX(RTO1CF_ORD,CP$8,2))&gt;$BN$28,"s","ns")))</f>
        <v/>
      </c>
      <c r="CQ11" s="282" t="str">
        <f aca="false">IF(CQ$8&gt;$BV11,"",IF($BR$13&gt;$BS$13,"ns",IF(ABS($BX11-INDEX(RTO1CF_ORD,CQ$8,2))&gt;$BN$28,"s","ns")))</f>
        <v/>
      </c>
      <c r="CR11" s="282" t="str">
        <f aca="false">IF(CR$8&gt;$BV11,"",IF($BR$13&gt;$BS$13,"ns",IF(ABS($BX11-INDEX(RTO1CF_ORD,CR$8,2))&gt;$BN$28,"s","ns")))</f>
        <v/>
      </c>
      <c r="CS11" s="282" t="str">
        <f aca="false">IF(CS$8&gt;$BV11,"",IF($BR$13&gt;$BS$13,"ns",IF(ABS($BX11-INDEX(RTO1CF_ORD,CS$8,2))&gt;$BN$28,"s","ns")))</f>
        <v/>
      </c>
      <c r="CT11" s="282" t="str">
        <f aca="false">IF(CT$8&gt;$BV11,"",IF($BR$13&gt;$BS$13,"ns",IF(ABS($BX11-INDEX(RTO1CF_ORD,CT$8,2))&gt;$BN$28,"s","ns")))</f>
        <v/>
      </c>
      <c r="CU11" s="282" t="str">
        <f aca="false">IF(CU$8&gt;$BV11,"",IF($BR$13&gt;$BS$13,"ns",IF(ABS($BX11-INDEX(RTO1CF_ORD,CU$8,2))&gt;$BN$28,"s","ns")))</f>
        <v/>
      </c>
      <c r="CV11" s="282" t="str">
        <f aca="false">IF(CV$8&gt;$BV11,"",IF($BR$13&gt;$BS$13,"ns",IF(ABS($BX11-INDEX(RTO1CF_ORD,CV$8,2))&gt;$BN$28,"s","ns")))</f>
        <v/>
      </c>
      <c r="CW11" s="282" t="str">
        <f aca="false">IF(CW$8&gt;$BV11,"",IF($BR$13&gt;$BS$13,"ns",IF(ABS($BX11-INDEX(RTO1CF_ORD,CW$8,2))&gt;$BN$28,"s","ns")))</f>
        <v/>
      </c>
      <c r="CX11" s="282" t="str">
        <f aca="false">IF(CX$8&gt;$BV11,"",IF($BR$13&gt;$BS$13,"ns",IF(ABS($BX11-INDEX(RTO1CF_ORD,CX$8,2))&gt;$BN$28,"s","ns")))</f>
        <v/>
      </c>
      <c r="CY11" s="282" t="str">
        <f aca="false">IF(CY$8&gt;$BV11,"",IF($BR$13&gt;$BS$13,"ns",IF(ABS($BX11-INDEX(RTO1CF_ORD,CY$8,2))&gt;$BN$28,"s","ns")))</f>
        <v/>
      </c>
      <c r="CZ11" s="282" t="str">
        <f aca="false">IF(CZ$8&gt;$BV11,"",IF($BR$13&gt;$BS$13,"ns",IF(ABS($BX11-INDEX(RTO1CF_ORD,CZ$8,2))&gt;$BN$28,"s","ns")))</f>
        <v/>
      </c>
      <c r="DA11" s="282" t="str">
        <f aca="false">IF(DA$8&gt;$BV11,"",IF($BR$13&gt;$BS$13,"ns",IF(ABS($BX11-INDEX(RTO1CF_ORD,DA$8,2))&gt;$BN$28,"s","ns")))</f>
        <v/>
      </c>
      <c r="DB11" s="282" t="str">
        <f aca="false">IF(DB$8&gt;$BV11,"",IF($BR$13&gt;$BS$13,"ns",IF(ABS($BX11-INDEX(RTO1CF_ORD,DB$8,2))&gt;$BN$28,"s","ns")))</f>
        <v/>
      </c>
      <c r="DC11" s="282" t="str">
        <f aca="false">IF(DC$8&gt;$BV11,"",IF($BR$13&gt;$BS$13,"ns",IF(ABS($BX11-INDEX(RTO1CF_ORD,DC$8,2))&gt;$BN$28,"s","ns")))</f>
        <v/>
      </c>
      <c r="DD11" s="282" t="str">
        <f aca="false">IF(DD$8&gt;$BV11,"",IF($BR$13&gt;$BS$13,"ns",IF(ABS($BX11-INDEX(RTO1CF_ORD,DD$8,2))&gt;$BN$28,"s","ns")))</f>
        <v/>
      </c>
      <c r="DE11" s="282" t="str">
        <f aca="false">IF(DE$8&gt;$BV11,"",IF($BR$13&gt;$BS$13,"ns",IF(ABS($BX11-INDEX(RTO1CF_ORD,DE$8,2))&gt;$BN$28,"s","ns")))</f>
        <v/>
      </c>
      <c r="DF11" s="282" t="str">
        <f aca="false">IF(DF$8&gt;$BV11,"",IF($BR$13&gt;$BS$13,"ns",IF(ABS($BX11-INDEX(RTO1CF_ORD,DF$8,2))&gt;$BN$28,"s","ns")))</f>
        <v/>
      </c>
      <c r="DG11" s="282" t="str">
        <f aca="false">IF(DG$8&gt;$BV11,"",IF($BR$13&gt;$BS$13,"ns",IF(ABS($BX11-INDEX(RTO1CF_ORD,DG$8,2))&gt;$BN$28,"s","ns")))</f>
        <v/>
      </c>
      <c r="DH11" s="282" t="str">
        <f aca="false">IF(DH$8&gt;$BV11,"",IF($BR$13&gt;$BS$13,"ns",IF(ABS($BX11-INDEX(RTO1CF_ORD,DH$8,2))&gt;$BN$28,"s","ns")))</f>
        <v/>
      </c>
      <c r="DI11" s="282" t="str">
        <f aca="false">IF(DI$8&gt;$BV11,"",IF($BR$13&gt;$BS$13,"ns",IF(ABS($BX11-INDEX(RTO1CF_ORD,DI$8,2))&gt;$BN$28,"s","ns")))</f>
        <v/>
      </c>
      <c r="DJ11" s="282" t="str">
        <f aca="false">IF(DJ$8&gt;$BV11,"",IF($BR$13&gt;$BS$13,"ns",IF(ABS($BX11-INDEX(RTO1CF_ORD,DJ$8,2))&gt;$BN$28,"s","ns")))</f>
        <v/>
      </c>
      <c r="DK11" s="282" t="str">
        <f aca="false">IF(DK$8&gt;$BV11,"",IF($BR$13&gt;$BS$13,"ns",IF(ABS($BX11-INDEX(RTO1CF_ORD,DK$8,2))&gt;$BN$28,"s","ns")))</f>
        <v/>
      </c>
      <c r="DL11" s="282" t="str">
        <f aca="false">IF(DL$8&gt;$BV11,"",IF($BR$13&gt;$BS$13,"ns",IF(ABS($BX11-INDEX(RTO1CF_ORD,DL$8,2))&gt;$BN$28,"s","ns")))</f>
        <v/>
      </c>
      <c r="DM11" s="282" t="str">
        <f aca="false">IF(DM$8&gt;$BV11,"",IF($BR$13&gt;$BS$13,"ns",IF(ABS($BX11-INDEX(RTO1CF_ORD,DM$8,2))&gt;$BN$28,"s","ns")))</f>
        <v/>
      </c>
      <c r="DN11" s="282" t="str">
        <f aca="false">IF(DN$8&gt;$BV11,"",IF($BR$13&gt;$BS$13,"ns",IF(ABS($BX11-INDEX(RTO1CF_ORD,DN$8,2))&gt;$BN$28,"s","ns")))</f>
        <v/>
      </c>
      <c r="DO11" s="282" t="str">
        <f aca="false">IF(DO$8&gt;$BV11,"",IF($BR$13&gt;$BS$13,"ns",IF(ABS($BX11-INDEX(RTO1CF_ORD,DO$8,2))&gt;$BN$28,"s","ns")))</f>
        <v/>
      </c>
      <c r="DP11" s="282" t="str">
        <f aca="false">IF(DP$8&gt;$BV11,"",IF($BR$13&gt;$BS$13,"ns",IF(ABS($BX11-INDEX(RTO1CF_ORD,DP$8,2))&gt;$BN$28,"s","ns")))</f>
        <v/>
      </c>
      <c r="DQ11" s="282" t="str">
        <f aca="false">IF(DQ$8&gt;$BV11,"",IF($BR$13&gt;$BS$13,"ns",IF(ABS($BX11-INDEX(RTO1CF_ORD,DQ$8,2))&gt;$BN$28,"s","ns")))</f>
        <v/>
      </c>
      <c r="DR11" s="282" t="str">
        <f aca="false">IF(DR$8&gt;$BV11,"",IF($BR$13&gt;$BS$13,"ns",IF(ABS($BX11-INDEX(RTO1CF_ORD,DR$8,2))&gt;$BN$28,"s","ns")))</f>
        <v/>
      </c>
      <c r="DS11" s="282" t="str">
        <f aca="false">IF(DS$8&gt;$BV11,"",IF($BR$13&gt;$BS$13,"ns",IF(ABS($BX11-INDEX(RTO1CF_ORD,DS$8,2))&gt;$BN$28,"s","ns")))</f>
        <v/>
      </c>
      <c r="DT11" s="282" t="str">
        <f aca="false">IF(DT$8&gt;$BV11,"",IF($BR$13&gt;$BS$13,"ns",IF(ABS($BX11-INDEX(RTO1CF_ORD,DT$8,2))&gt;$BN$28,"s","ns")))</f>
        <v/>
      </c>
      <c r="DU11" s="282" t="str">
        <f aca="false">IF(DU$8&gt;$BV11,"",IF($BR$13&gt;$BS$13,"ns",IF(ABS($BX11-INDEX(RTO1CF_ORD,DU$8,2))&gt;$BN$28,"s","ns")))</f>
        <v/>
      </c>
      <c r="DV11" s="282" t="str">
        <f aca="false">IF(DV$8&gt;$BV11,"",IF($BR$13&gt;$BS$13,"ns",IF(ABS($BX11-INDEX(RTO1CF_ORD,DV$8,2))&gt;$BN$28,"s","ns")))</f>
        <v/>
      </c>
      <c r="DW11" s="283"/>
      <c r="DX11" s="283"/>
      <c r="DZ11" s="265" t="n">
        <f aca="false">DZ10+1</f>
        <v>4</v>
      </c>
      <c r="EA11" s="276" t="n">
        <f aca="false">IFERROR(INDEX(RTO1CV,$DZ11,1),0)</f>
        <v>0</v>
      </c>
      <c r="EB11" s="277" t="n">
        <f aca="false">IFERROR(INDEX(RTO1SF,$DZ11,EB$7),0)</f>
        <v>0</v>
      </c>
      <c r="EC11" s="277" t="n">
        <f aca="false">IFERROR(INDEX(RTO1SF,$DZ11,EC$7),0)</f>
        <v>0</v>
      </c>
      <c r="ED11" s="277" t="n">
        <f aca="false">IFERROR(INDEX(RTO1SF,$DZ11,ED$7),0)</f>
        <v>0</v>
      </c>
      <c r="EE11" s="277" t="n">
        <f aca="false">IFERROR(INDEX(RTO1SF,$DZ11,EE$7),0)</f>
        <v>0</v>
      </c>
      <c r="EF11" s="277" t="n">
        <f aca="false">COUNTIFS(EB11:EE11,"&gt;1")</f>
        <v>0</v>
      </c>
      <c r="EG11" s="277" t="n">
        <f aca="false">IFERROR(SUMIFS(EB11:EE11,EB11:EE11,"&gt;1"),0)</f>
        <v>0</v>
      </c>
      <c r="EH11" s="265"/>
      <c r="EI11" s="265" t="s">
        <v>322</v>
      </c>
      <c r="EJ11" s="264" t="n">
        <f aca="false">SUMIFS(EB8:EE57,EB8:EE57,"&gt;1")</f>
        <v>0</v>
      </c>
      <c r="EK11" s="266"/>
      <c r="EL11" s="265" t="n">
        <f aca="false">EL10+1</f>
        <v>4</v>
      </c>
      <c r="EM11" s="276" t="n">
        <f aca="false">IFERROR(INDEX(RTO1CV,$EL11,1),0)</f>
        <v>0</v>
      </c>
      <c r="EN11" s="277" t="n">
        <f aca="false">IFERROR(INDEX(RTO1CF,$EL11,'ANVA-MDS'!EB$7),0)</f>
        <v>0</v>
      </c>
      <c r="EO11" s="277" t="n">
        <f aca="false">IFERROR(INDEX(RTO1CF,$EL11,'ANVA-MDS'!EC$7),0)</f>
        <v>0</v>
      </c>
      <c r="EP11" s="277" t="n">
        <f aca="false">IFERROR(INDEX(RTO1CF,$EL11,'ANVA-MDS'!ED$7),0)</f>
        <v>0</v>
      </c>
      <c r="EQ11" s="277" t="n">
        <f aca="false">IFERROR(INDEX(RTO1CF,$EL11,'ANVA-MDS'!EE$7),0)</f>
        <v>0</v>
      </c>
      <c r="ER11" s="277" t="n">
        <f aca="false">COUNTIFS(EN11:EQ11,"&gt;1")</f>
        <v>0</v>
      </c>
      <c r="ES11" s="277" t="n">
        <f aca="false">IFERROR(SUMIFS(EN11:EQ11,EN11:EQ11,"&gt;1"),0)</f>
        <v>0</v>
      </c>
      <c r="ET11" s="265"/>
      <c r="EU11" s="265" t="s">
        <v>322</v>
      </c>
      <c r="EV11" s="264" t="n">
        <f aca="false">SUMIFS(EN8:EQ57,EN8:EQ57,"&gt;1")</f>
        <v>12383.5555555556</v>
      </c>
      <c r="EW11" s="266"/>
      <c r="EX11" s="277" t="n">
        <f aca="false">EG11+ES11</f>
        <v>0</v>
      </c>
      <c r="EY11" s="265" t="s">
        <v>322</v>
      </c>
      <c r="EZ11" s="284" t="n">
        <f aca="false">EJ11+EV11</f>
        <v>12383.5555555556</v>
      </c>
    </row>
    <row r="12" customFormat="false" ht="12.75" hidden="false" customHeight="true" outlineLevel="0" collapsed="false">
      <c r="A12" s="285" t="s">
        <v>323</v>
      </c>
      <c r="B12" s="270" t="s">
        <v>324</v>
      </c>
      <c r="C12" s="286" t="s">
        <v>325</v>
      </c>
      <c r="D12" s="270" t="s">
        <v>326</v>
      </c>
      <c r="E12" s="270" t="s">
        <v>327</v>
      </c>
      <c r="F12" s="270" t="s">
        <v>328</v>
      </c>
      <c r="G12" s="286" t="s">
        <v>329</v>
      </c>
      <c r="J12" s="270" t="n">
        <v>4</v>
      </c>
      <c r="K12" s="280" t="n">
        <f aca="false">IFERROR(INDEX(RTO1SF_ORD,J12,1),"sd")</f>
        <v>0</v>
      </c>
      <c r="L12" s="281" t="n">
        <f aca="false">IFERROR(INDEX(RTO1SF_ORD,J12,2),"sd")</f>
        <v>0.00046</v>
      </c>
      <c r="M12" s="281" t="str">
        <f aca="false">IF(M$8&gt;$J12,"",IF($F$13&gt;$G$13,"ns",IF(ABS($L12-INDEX(RTO1SF_ORD,M$8,2))&gt;$B$28,"s","ns")))</f>
        <v>ns</v>
      </c>
      <c r="N12" s="281" t="str">
        <f aca="false">IF(N$8&gt;$J12,"",IF($F$13&gt;$G$13,"ns",IF(ABS($L12-INDEX(RTO1SF_ORD,N$8,2))&gt;$B$28,"s","ns")))</f>
        <v>ns</v>
      </c>
      <c r="O12" s="281" t="str">
        <f aca="false">IF(O$8&gt;$J12,"",IF($F$13&gt;$G$13,"ns",IF(ABS($L12-INDEX(RTO1SF_ORD,O$8,2))&gt;$B$28,"s","ns")))</f>
        <v>ns</v>
      </c>
      <c r="P12" s="281" t="str">
        <f aca="false">IF(P$8&gt;$J12,"",IF($F$13&gt;$G$13,"ns",IF(ABS($L12-INDEX(RTO1SF_ORD,P$8,2))&gt;$B$28,"s","ns")))</f>
        <v>ns</v>
      </c>
      <c r="Q12" s="281" t="str">
        <f aca="false">IF(Q$8&gt;$J12,"",IF($F$13&gt;$G$13,"ns",IF(ABS($L12-INDEX(RTO1SF_ORD,Q$8,2))&gt;$B$28,"s","ns")))</f>
        <v/>
      </c>
      <c r="R12" s="281" t="str">
        <f aca="false">IF(R$8&gt;$J12,"",IF($F$13&gt;$G$13,"ns",IF(ABS($L12-INDEX(RTO1SF_ORD,R$8,2))&gt;$B$28,"s","ns")))</f>
        <v/>
      </c>
      <c r="S12" s="281" t="str">
        <f aca="false">IF(S$8&gt;$J12,"",IF($F$13&gt;$G$13,"ns",IF(ABS($L12-INDEX(RTO1SF_ORD,S$8,2))&gt;$B$28,"s","ns")))</f>
        <v/>
      </c>
      <c r="T12" s="281" t="str">
        <f aca="false">IF(T$8&gt;$J12,"",IF($F$13&gt;$G$13,"ns",IF(ABS($L12-INDEX(RTO1SF_ORD,T$8,2))&gt;$B$28,"s","ns")))</f>
        <v/>
      </c>
      <c r="U12" s="281" t="str">
        <f aca="false">IF(U$8&gt;$J12,"",IF($F$13&gt;$G$13,"ns",IF(ABS($L12-INDEX(RTO1SF_ORD,U$8,2))&gt;$B$28,"s","ns")))</f>
        <v/>
      </c>
      <c r="V12" s="281" t="str">
        <f aca="false">IF(V$8&gt;$J12,"",IF($F$13&gt;$G$13,"ns",IF(ABS($L12-INDEX(RTO1SF_ORD,V$8,2))&gt;$B$28,"s","ns")))</f>
        <v/>
      </c>
      <c r="W12" s="281" t="str">
        <f aca="false">IF(W$8&gt;$J12,"",IF($F$13&gt;$G$13,"ns",IF(ABS($L12-INDEX(RTO1SF_ORD,W$8,2))&gt;$B$28,"s","ns")))</f>
        <v/>
      </c>
      <c r="X12" s="281" t="str">
        <f aca="false">IF(X$8&gt;$J12,"",IF($F$13&gt;$G$13,"ns",IF(ABS($L12-INDEX(RTO1SF_ORD,X$8,2))&gt;$B$28,"s","ns")))</f>
        <v/>
      </c>
      <c r="Y12" s="281" t="str">
        <f aca="false">IF(Y$8&gt;$J12,"",IF($F$13&gt;$G$13,"ns",IF(ABS($L12-INDEX(RTO1SF_ORD,Y$8,2))&gt;$B$28,"s","ns")))</f>
        <v/>
      </c>
      <c r="Z12" s="281" t="str">
        <f aca="false">IF(Z$8&gt;$J12,"",IF($F$13&gt;$G$13,"ns",IF(ABS($L12-INDEX(RTO1SF_ORD,Z$8,2))&gt;$B$28,"s","ns")))</f>
        <v/>
      </c>
      <c r="AA12" s="281" t="str">
        <f aca="false">IF(AA$8&gt;$J12,"",IF($F$13&gt;$G$13,"ns",IF(ABS($L12-INDEX(RTO1SF_ORD,AA$8,2))&gt;$B$28,"s","ns")))</f>
        <v/>
      </c>
      <c r="AB12" s="281" t="str">
        <f aca="false">IF(AB$8&gt;$J12,"",IF($F$13&gt;$G$13,"ns",IF(ABS($L12-INDEX(RTO1SF_ORD,AB$8,2))&gt;$B$28,"s","ns")))</f>
        <v/>
      </c>
      <c r="AC12" s="281" t="str">
        <f aca="false">IF(AC$8&gt;$J12,"",IF($F$13&gt;$G$13,"ns",IF(ABS($L12-INDEX(RTO1SF_ORD,AC$8,2))&gt;$B$28,"s","ns")))</f>
        <v/>
      </c>
      <c r="AD12" s="281" t="str">
        <f aca="false">IF(AD$8&gt;$J12,"",IF($F$13&gt;$G$13,"ns",IF(ABS($L12-INDEX(RTO1SF_ORD,AD$8,2))&gt;$B$28,"s","ns")))</f>
        <v/>
      </c>
      <c r="AE12" s="281" t="str">
        <f aca="false">IF(AE$8&gt;$J12,"",IF($F$13&gt;$G$13,"ns",IF(ABS($L12-INDEX(RTO1SF_ORD,AE$8,2))&gt;$B$28,"s","ns")))</f>
        <v/>
      </c>
      <c r="AF12" s="281" t="str">
        <f aca="false">IF(AF$8&gt;$J12,"",IF($F$13&gt;$G$13,"ns",IF(ABS($L12-INDEX(RTO1SF_ORD,AF$8,2))&gt;$B$28,"s","ns")))</f>
        <v/>
      </c>
      <c r="AG12" s="281" t="str">
        <f aca="false">IF(AG$8&gt;$J12,"",IF($F$13&gt;$G$13,"ns",IF(ABS($L12-INDEX(RTO1SF_ORD,AG$8,2))&gt;$B$28,"s","ns")))</f>
        <v/>
      </c>
      <c r="AH12" s="281" t="str">
        <f aca="false">IF(AH$8&gt;$J12,"",IF($F$13&gt;$G$13,"ns",IF(ABS($L12-INDEX(RTO1SF_ORD,AH$8,2))&gt;$B$28,"s","ns")))</f>
        <v/>
      </c>
      <c r="AI12" s="281" t="str">
        <f aca="false">IF(AI$8&gt;$J12,"",IF($F$13&gt;$G$13,"ns",IF(ABS($L12-INDEX(RTO1SF_ORD,AI$8,2))&gt;$B$28,"s","ns")))</f>
        <v/>
      </c>
      <c r="AJ12" s="281" t="str">
        <f aca="false">IF(AJ$8&gt;$J12,"",IF($F$13&gt;$G$13,"ns",IF(ABS($L12-INDEX(RTO1SF_ORD,AJ$8,2))&gt;$B$28,"s","ns")))</f>
        <v/>
      </c>
      <c r="AK12" s="281" t="str">
        <f aca="false">IF(AK$8&gt;$J12,"",IF($F$13&gt;$G$13,"ns",IF(ABS($L12-INDEX(RTO1SF_ORD,AK$8,2))&gt;$B$28,"s","ns")))</f>
        <v/>
      </c>
      <c r="AL12" s="281" t="str">
        <f aca="false">IF(AL$8&gt;$J12,"",IF($F$13&gt;$G$13,"ns",IF(ABS($L12-INDEX(RTO1SF_ORD,AL$8,2))&gt;$B$28,"s","ns")))</f>
        <v/>
      </c>
      <c r="AM12" s="281" t="str">
        <f aca="false">IF(AM$8&gt;$J12,"",IF($F$13&gt;$G$13,"ns",IF(ABS($L12-INDEX(RTO1SF_ORD,AM$8,2))&gt;$B$28,"s","ns")))</f>
        <v/>
      </c>
      <c r="AN12" s="281" t="str">
        <f aca="false">IF(AN$8&gt;$J12,"",IF($F$13&gt;$G$13,"ns",IF(ABS($L12-INDEX(RTO1SF_ORD,AN$8,2))&gt;$B$28,"s","ns")))</f>
        <v/>
      </c>
      <c r="AO12" s="281" t="str">
        <f aca="false">IF(AO$8&gt;$J12,"",IF($F$13&gt;$G$13,"ns",IF(ABS($L12-INDEX(RTO1SF_ORD,AO$8,2))&gt;$B$28,"s","ns")))</f>
        <v/>
      </c>
      <c r="AP12" s="281" t="str">
        <f aca="false">IF(AP$8&gt;$J12,"",IF($F$13&gt;$G$13,"ns",IF(ABS($L12-INDEX(RTO1SF_ORD,AP$8,2))&gt;$B$28,"s","ns")))</f>
        <v/>
      </c>
      <c r="AQ12" s="281" t="str">
        <f aca="false">IF(AQ$8&gt;$J12,"",IF($F$13&gt;$G$13,"ns",IF(ABS($L12-INDEX(RTO1SF_ORD,AQ$8,2))&gt;$B$28,"s","ns")))</f>
        <v/>
      </c>
      <c r="AR12" s="281" t="str">
        <f aca="false">IF(AR$8&gt;$J12,"",IF($F$13&gt;$G$13,"ns",IF(ABS($L12-INDEX(RTO1SF_ORD,AR$8,2))&gt;$B$28,"s","ns")))</f>
        <v/>
      </c>
      <c r="AS12" s="281" t="str">
        <f aca="false">IF(AS$8&gt;$J12,"",IF($F$13&gt;$G$13,"ns",IF(ABS($L12-INDEX(RTO1SF_ORD,AS$8,2))&gt;$B$28,"s","ns")))</f>
        <v/>
      </c>
      <c r="AT12" s="281" t="str">
        <f aca="false">IF(AT$8&gt;$J12,"",IF($F$13&gt;$G$13,"ns",IF(ABS($L12-INDEX(RTO1SF_ORD,AT$8,2))&gt;$B$28,"s","ns")))</f>
        <v/>
      </c>
      <c r="AU12" s="281" t="str">
        <f aca="false">IF(AU$8&gt;$J12,"",IF($F$13&gt;$G$13,"ns",IF(ABS($L12-INDEX(RTO1SF_ORD,AU$8,2))&gt;$B$28,"s","ns")))</f>
        <v/>
      </c>
      <c r="AV12" s="281" t="str">
        <f aca="false">IF(AV$8&gt;$J12,"",IF($F$13&gt;$G$13,"ns",IF(ABS($L12-INDEX(RTO1SF_ORD,AV$8,2))&gt;$B$28,"s","ns")))</f>
        <v/>
      </c>
      <c r="AW12" s="281" t="str">
        <f aca="false">IF(AW$8&gt;$J12,"",IF($F$13&gt;$G$13,"ns",IF(ABS($L12-INDEX(RTO1SF_ORD,AW$8,2))&gt;$B$28,"s","ns")))</f>
        <v/>
      </c>
      <c r="AX12" s="281" t="str">
        <f aca="false">IF(AX$8&gt;$J12,"",IF($F$13&gt;$G$13,"ns",IF(ABS($L12-INDEX(RTO1SF_ORD,AX$8,2))&gt;$B$28,"s","ns")))</f>
        <v/>
      </c>
      <c r="AY12" s="281" t="str">
        <f aca="false">IF(AY$8&gt;$J12,"",IF($F$13&gt;$G$13,"ns",IF(ABS($L12-INDEX(RTO1SF_ORD,AY$8,2))&gt;$B$28,"s","ns")))</f>
        <v/>
      </c>
      <c r="AZ12" s="281" t="str">
        <f aca="false">IF(AZ$8&gt;$J12,"",IF($F$13&gt;$G$13,"ns",IF(ABS($L12-INDEX(RTO1SF_ORD,AZ$8,2))&gt;$B$28,"s","ns")))</f>
        <v/>
      </c>
      <c r="BA12" s="281" t="str">
        <f aca="false">IF(BA$8&gt;$J12,"",IF($F$13&gt;$G$13,"ns",IF(ABS($L12-INDEX(RTO1SF_ORD,BA$8,2))&gt;$B$28,"s","ns")))</f>
        <v/>
      </c>
      <c r="BB12" s="281" t="str">
        <f aca="false">IF(BB$8&gt;$J12,"",IF($F$13&gt;$G$13,"ns",IF(ABS($L12-INDEX(RTO1SF_ORD,BB$8,2))&gt;$B$28,"s","ns")))</f>
        <v/>
      </c>
      <c r="BC12" s="281" t="str">
        <f aca="false">IF(BC$8&gt;$J12,"",IF($F$13&gt;$G$13,"ns",IF(ABS($L12-INDEX(RTO1SF_ORD,BC$8,2))&gt;$B$28,"s","ns")))</f>
        <v/>
      </c>
      <c r="BD12" s="281" t="str">
        <f aca="false">IF(BD$8&gt;$J12,"",IF($F$13&gt;$G$13,"ns",IF(ABS($L12-INDEX(RTO1SF_ORD,BD$8,2))&gt;$B$28,"s","ns")))</f>
        <v/>
      </c>
      <c r="BE12" s="281" t="str">
        <f aca="false">IF(BE$8&gt;$J12,"",IF($F$13&gt;$G$13,"ns",IF(ABS($L12-INDEX(RTO1SF_ORD,BE$8,2))&gt;$B$28,"s","ns")))</f>
        <v/>
      </c>
      <c r="BF12" s="281" t="str">
        <f aca="false">IF(BF$8&gt;$J12,"",IF($F$13&gt;$G$13,"ns",IF(ABS($L12-INDEX(RTO1SF_ORD,BF$8,2))&gt;$B$28,"s","ns")))</f>
        <v/>
      </c>
      <c r="BG12" s="281" t="str">
        <f aca="false">IF(BG$8&gt;$J12,"",IF($F$13&gt;$G$13,"ns",IF(ABS($L12-INDEX(RTO1SF_ORD,BG$8,2))&gt;$B$28,"s","ns")))</f>
        <v/>
      </c>
      <c r="BH12" s="281" t="str">
        <f aca="false">IF(BH$8&gt;$J12,"",IF($F$13&gt;$G$13,"ns",IF(ABS($L12-INDEX(RTO1SF_ORD,BH$8,2))&gt;$B$28,"s","ns")))</f>
        <v/>
      </c>
      <c r="BI12" s="281" t="str">
        <f aca="false">IF(BI$8&gt;$J12,"",IF($F$13&gt;$G$13,"ns",IF(ABS($L12-INDEX(RTO1SF_ORD,BI$8,2))&gt;$B$28,"s","ns")))</f>
        <v/>
      </c>
      <c r="BJ12" s="281" t="str">
        <f aca="false">IF(BJ$8&gt;$J12,"",IF($F$13&gt;$G$13,"ns",IF(ABS($L12-INDEX(RTO1SF_ORD,BJ$8,2))&gt;$B$28,"s","ns")))</f>
        <v/>
      </c>
      <c r="BM12" s="285" t="s">
        <v>323</v>
      </c>
      <c r="BN12" s="270" t="s">
        <v>324</v>
      </c>
      <c r="BO12" s="286" t="s">
        <v>325</v>
      </c>
      <c r="BP12" s="270" t="s">
        <v>326</v>
      </c>
      <c r="BQ12" s="270" t="s">
        <v>327</v>
      </c>
      <c r="BR12" s="270" t="s">
        <v>328</v>
      </c>
      <c r="BS12" s="286" t="s">
        <v>329</v>
      </c>
      <c r="BT12" s="249"/>
      <c r="BV12" s="270" t="n">
        <v>4</v>
      </c>
      <c r="BW12" s="280" t="n">
        <f aca="false">IFERROR(INDEX(RTO1CF_ORD,BV12,1),"sd")</f>
        <v>0</v>
      </c>
      <c r="BX12" s="281" t="n">
        <f aca="false">IFERROR(INDEX(RTO1CF_ORD,BV12,2),"sd")</f>
        <v>0.00046</v>
      </c>
      <c r="BY12" s="282" t="str">
        <f aca="false">IF(BY$8&gt;$BV12,"",IF($BR$13&gt;$BS$13,"ns",IF(ABS($BX12-INDEX(RTO1CF_ORD,BY$8,2))&gt;$BN$28,"s","ns")))</f>
        <v>s</v>
      </c>
      <c r="BZ12" s="282" t="str">
        <f aca="false">IF(BZ$8&gt;$BV12,"",IF($BR$13&gt;$BS$13,"ns",IF(ABS($BX12-INDEX(RTO1CF_ORD,BZ$8,2))&gt;$BN$28,"s","ns")))</f>
        <v>s</v>
      </c>
      <c r="CA12" s="282" t="str">
        <f aca="false">IF(CA$8&gt;$BV12,"",IF($BR$13&gt;$BS$13,"ns",IF(ABS($BX12-INDEX(RTO1CF_ORD,CA$8,2))&gt;$BN$28,"s","ns")))</f>
        <v>s</v>
      </c>
      <c r="CB12" s="282" t="str">
        <f aca="false">IF(CB$8&gt;$BV12,"",IF($BR$13&gt;$BS$13,"ns",IF(ABS($BX12-INDEX(RTO1CF_ORD,CB$8,2))&gt;$BN$28,"s","ns")))</f>
        <v>ns</v>
      </c>
      <c r="CC12" s="282" t="str">
        <f aca="false">IF(CC$8&gt;$BV12,"",IF($BR$13&gt;$BS$13,"ns",IF(ABS($BX12-INDEX(RTO1CF_ORD,CC$8,2))&gt;$BN$28,"s","ns")))</f>
        <v/>
      </c>
      <c r="CD12" s="282" t="str">
        <f aca="false">IF(CD$8&gt;$BV12,"",IF($BR$13&gt;$BS$13,"ns",IF(ABS($BX12-INDEX(RTO1CF_ORD,CD$8,2))&gt;$BN$28,"s","ns")))</f>
        <v/>
      </c>
      <c r="CE12" s="282" t="str">
        <f aca="false">IF(CE$8&gt;$BV12,"",IF($BR$13&gt;$BS$13,"ns",IF(ABS($BX12-INDEX(RTO1CF_ORD,CE$8,2))&gt;$BN$28,"s","ns")))</f>
        <v/>
      </c>
      <c r="CF12" s="282" t="str">
        <f aca="false">IF(CF$8&gt;$BV12,"",IF($BR$13&gt;$BS$13,"ns",IF(ABS($BX12-INDEX(RTO1CF_ORD,CF$8,2))&gt;$BN$28,"s","ns")))</f>
        <v/>
      </c>
      <c r="CG12" s="282" t="str">
        <f aca="false">IF(CG$8&gt;$BV12,"",IF($BR$13&gt;$BS$13,"ns",IF(ABS($BX12-INDEX(RTO1CF_ORD,CG$8,2))&gt;$BN$28,"s","ns")))</f>
        <v/>
      </c>
      <c r="CH12" s="282" t="str">
        <f aca="false">IF(CH$8&gt;$BV12,"",IF($BR$13&gt;$BS$13,"ns",IF(ABS($BX12-INDEX(RTO1CF_ORD,CH$8,2))&gt;$BN$28,"s","ns")))</f>
        <v/>
      </c>
      <c r="CI12" s="282" t="str">
        <f aca="false">IF(CI$8&gt;$BV12,"",IF($BR$13&gt;$BS$13,"ns",IF(ABS($BX12-INDEX(RTO1CF_ORD,CI$8,2))&gt;$BN$28,"s","ns")))</f>
        <v/>
      </c>
      <c r="CJ12" s="282" t="str">
        <f aca="false">IF(CJ$8&gt;$BV12,"",IF($BR$13&gt;$BS$13,"ns",IF(ABS($BX12-INDEX(RTO1CF_ORD,CJ$8,2))&gt;$BN$28,"s","ns")))</f>
        <v/>
      </c>
      <c r="CK12" s="282" t="str">
        <f aca="false">IF(CK$8&gt;$BV12,"",IF($BR$13&gt;$BS$13,"ns",IF(ABS($BX12-INDEX(RTO1CF_ORD,CK$8,2))&gt;$BN$28,"s","ns")))</f>
        <v/>
      </c>
      <c r="CL12" s="282" t="str">
        <f aca="false">IF(CL$8&gt;$BV12,"",IF($BR$13&gt;$BS$13,"ns",IF(ABS($BX12-INDEX(RTO1CF_ORD,CL$8,2))&gt;$BN$28,"s","ns")))</f>
        <v/>
      </c>
      <c r="CM12" s="282" t="str">
        <f aca="false">IF(CM$8&gt;$BV12,"",IF($BR$13&gt;$BS$13,"ns",IF(ABS($BX12-INDEX(RTO1CF_ORD,CM$8,2))&gt;$BN$28,"s","ns")))</f>
        <v/>
      </c>
      <c r="CN12" s="282" t="str">
        <f aca="false">IF(CN$8&gt;$BV12,"",IF($BR$13&gt;$BS$13,"ns",IF(ABS($BX12-INDEX(RTO1CF_ORD,CN$8,2))&gt;$BN$28,"s","ns")))</f>
        <v/>
      </c>
      <c r="CO12" s="282" t="str">
        <f aca="false">IF(CO$8&gt;$BV12,"",IF($BR$13&gt;$BS$13,"ns",IF(ABS($BX12-INDEX(RTO1CF_ORD,CO$8,2))&gt;$BN$28,"s","ns")))</f>
        <v/>
      </c>
      <c r="CP12" s="282" t="str">
        <f aca="false">IF(CP$8&gt;$BV12,"",IF($BR$13&gt;$BS$13,"ns",IF(ABS($BX12-INDEX(RTO1CF_ORD,CP$8,2))&gt;$BN$28,"s","ns")))</f>
        <v/>
      </c>
      <c r="CQ12" s="282" t="str">
        <f aca="false">IF(CQ$8&gt;$BV12,"",IF($BR$13&gt;$BS$13,"ns",IF(ABS($BX12-INDEX(RTO1CF_ORD,CQ$8,2))&gt;$BN$28,"s","ns")))</f>
        <v/>
      </c>
      <c r="CR12" s="282" t="str">
        <f aca="false">IF(CR$8&gt;$BV12,"",IF($BR$13&gt;$BS$13,"ns",IF(ABS($BX12-INDEX(RTO1CF_ORD,CR$8,2))&gt;$BN$28,"s","ns")))</f>
        <v/>
      </c>
      <c r="CS12" s="282" t="str">
        <f aca="false">IF(CS$8&gt;$BV12,"",IF($BR$13&gt;$BS$13,"ns",IF(ABS($BX12-INDEX(RTO1CF_ORD,CS$8,2))&gt;$BN$28,"s","ns")))</f>
        <v/>
      </c>
      <c r="CT12" s="282" t="str">
        <f aca="false">IF(CT$8&gt;$BV12,"",IF($BR$13&gt;$BS$13,"ns",IF(ABS($BX12-INDEX(RTO1CF_ORD,CT$8,2))&gt;$BN$28,"s","ns")))</f>
        <v/>
      </c>
      <c r="CU12" s="282" t="str">
        <f aca="false">IF(CU$8&gt;$BV12,"",IF($BR$13&gt;$BS$13,"ns",IF(ABS($BX12-INDEX(RTO1CF_ORD,CU$8,2))&gt;$BN$28,"s","ns")))</f>
        <v/>
      </c>
      <c r="CV12" s="282" t="str">
        <f aca="false">IF(CV$8&gt;$BV12,"",IF($BR$13&gt;$BS$13,"ns",IF(ABS($BX12-INDEX(RTO1CF_ORD,CV$8,2))&gt;$BN$28,"s","ns")))</f>
        <v/>
      </c>
      <c r="CW12" s="282" t="str">
        <f aca="false">IF(CW$8&gt;$BV12,"",IF($BR$13&gt;$BS$13,"ns",IF(ABS($BX12-INDEX(RTO1CF_ORD,CW$8,2))&gt;$BN$28,"s","ns")))</f>
        <v/>
      </c>
      <c r="CX12" s="282" t="str">
        <f aca="false">IF(CX$8&gt;$BV12,"",IF($BR$13&gt;$BS$13,"ns",IF(ABS($BX12-INDEX(RTO1CF_ORD,CX$8,2))&gt;$BN$28,"s","ns")))</f>
        <v/>
      </c>
      <c r="CY12" s="282" t="str">
        <f aca="false">IF(CY$8&gt;$BV12,"",IF($BR$13&gt;$BS$13,"ns",IF(ABS($BX12-INDEX(RTO1CF_ORD,CY$8,2))&gt;$BN$28,"s","ns")))</f>
        <v/>
      </c>
      <c r="CZ12" s="282" t="str">
        <f aca="false">IF(CZ$8&gt;$BV12,"",IF($BR$13&gt;$BS$13,"ns",IF(ABS($BX12-INDEX(RTO1CF_ORD,CZ$8,2))&gt;$BN$28,"s","ns")))</f>
        <v/>
      </c>
      <c r="DA12" s="282" t="str">
        <f aca="false">IF(DA$8&gt;$BV12,"",IF($BR$13&gt;$BS$13,"ns",IF(ABS($BX12-INDEX(RTO1CF_ORD,DA$8,2))&gt;$BN$28,"s","ns")))</f>
        <v/>
      </c>
      <c r="DB12" s="282" t="str">
        <f aca="false">IF(DB$8&gt;$BV12,"",IF($BR$13&gt;$BS$13,"ns",IF(ABS($BX12-INDEX(RTO1CF_ORD,DB$8,2))&gt;$BN$28,"s","ns")))</f>
        <v/>
      </c>
      <c r="DC12" s="282" t="str">
        <f aca="false">IF(DC$8&gt;$BV12,"",IF($BR$13&gt;$BS$13,"ns",IF(ABS($BX12-INDEX(RTO1CF_ORD,DC$8,2))&gt;$BN$28,"s","ns")))</f>
        <v/>
      </c>
      <c r="DD12" s="282" t="str">
        <f aca="false">IF(DD$8&gt;$BV12,"",IF($BR$13&gt;$BS$13,"ns",IF(ABS($BX12-INDEX(RTO1CF_ORD,DD$8,2))&gt;$BN$28,"s","ns")))</f>
        <v/>
      </c>
      <c r="DE12" s="282" t="str">
        <f aca="false">IF(DE$8&gt;$BV12,"",IF($BR$13&gt;$BS$13,"ns",IF(ABS($BX12-INDEX(RTO1CF_ORD,DE$8,2))&gt;$BN$28,"s","ns")))</f>
        <v/>
      </c>
      <c r="DF12" s="282" t="str">
        <f aca="false">IF(DF$8&gt;$BV12,"",IF($BR$13&gt;$BS$13,"ns",IF(ABS($BX12-INDEX(RTO1CF_ORD,DF$8,2))&gt;$BN$28,"s","ns")))</f>
        <v/>
      </c>
      <c r="DG12" s="282" t="str">
        <f aca="false">IF(DG$8&gt;$BV12,"",IF($BR$13&gt;$BS$13,"ns",IF(ABS($BX12-INDEX(RTO1CF_ORD,DG$8,2))&gt;$BN$28,"s","ns")))</f>
        <v/>
      </c>
      <c r="DH12" s="282" t="str">
        <f aca="false">IF(DH$8&gt;$BV12,"",IF($BR$13&gt;$BS$13,"ns",IF(ABS($BX12-INDEX(RTO1CF_ORD,DH$8,2))&gt;$BN$28,"s","ns")))</f>
        <v/>
      </c>
      <c r="DI12" s="282" t="str">
        <f aca="false">IF(DI$8&gt;$BV12,"",IF($BR$13&gt;$BS$13,"ns",IF(ABS($BX12-INDEX(RTO1CF_ORD,DI$8,2))&gt;$BN$28,"s","ns")))</f>
        <v/>
      </c>
      <c r="DJ12" s="282" t="str">
        <f aca="false">IF(DJ$8&gt;$BV12,"",IF($BR$13&gt;$BS$13,"ns",IF(ABS($BX12-INDEX(RTO1CF_ORD,DJ$8,2))&gt;$BN$28,"s","ns")))</f>
        <v/>
      </c>
      <c r="DK12" s="282" t="str">
        <f aca="false">IF(DK$8&gt;$BV12,"",IF($BR$13&gt;$BS$13,"ns",IF(ABS($BX12-INDEX(RTO1CF_ORD,DK$8,2))&gt;$BN$28,"s","ns")))</f>
        <v/>
      </c>
      <c r="DL12" s="282" t="str">
        <f aca="false">IF(DL$8&gt;$BV12,"",IF($BR$13&gt;$BS$13,"ns",IF(ABS($BX12-INDEX(RTO1CF_ORD,DL$8,2))&gt;$BN$28,"s","ns")))</f>
        <v/>
      </c>
      <c r="DM12" s="282" t="str">
        <f aca="false">IF(DM$8&gt;$BV12,"",IF($BR$13&gt;$BS$13,"ns",IF(ABS($BX12-INDEX(RTO1CF_ORD,DM$8,2))&gt;$BN$28,"s","ns")))</f>
        <v/>
      </c>
      <c r="DN12" s="282" t="str">
        <f aca="false">IF(DN$8&gt;$BV12,"",IF($BR$13&gt;$BS$13,"ns",IF(ABS($BX12-INDEX(RTO1CF_ORD,DN$8,2))&gt;$BN$28,"s","ns")))</f>
        <v/>
      </c>
      <c r="DO12" s="282" t="str">
        <f aca="false">IF(DO$8&gt;$BV12,"",IF($BR$13&gt;$BS$13,"ns",IF(ABS($BX12-INDEX(RTO1CF_ORD,DO$8,2))&gt;$BN$28,"s","ns")))</f>
        <v/>
      </c>
      <c r="DP12" s="282" t="str">
        <f aca="false">IF(DP$8&gt;$BV12,"",IF($BR$13&gt;$BS$13,"ns",IF(ABS($BX12-INDEX(RTO1CF_ORD,DP$8,2))&gt;$BN$28,"s","ns")))</f>
        <v/>
      </c>
      <c r="DQ12" s="282" t="str">
        <f aca="false">IF(DQ$8&gt;$BV12,"",IF($BR$13&gt;$BS$13,"ns",IF(ABS($BX12-INDEX(RTO1CF_ORD,DQ$8,2))&gt;$BN$28,"s","ns")))</f>
        <v/>
      </c>
      <c r="DR12" s="282" t="str">
        <f aca="false">IF(DR$8&gt;$BV12,"",IF($BR$13&gt;$BS$13,"ns",IF(ABS($BX12-INDEX(RTO1CF_ORD,DR$8,2))&gt;$BN$28,"s","ns")))</f>
        <v/>
      </c>
      <c r="DS12" s="282" t="str">
        <f aca="false">IF(DS$8&gt;$BV12,"",IF($BR$13&gt;$BS$13,"ns",IF(ABS($BX12-INDEX(RTO1CF_ORD,DS$8,2))&gt;$BN$28,"s","ns")))</f>
        <v/>
      </c>
      <c r="DT12" s="282" t="str">
        <f aca="false">IF(DT$8&gt;$BV12,"",IF($BR$13&gt;$BS$13,"ns",IF(ABS($BX12-INDEX(RTO1CF_ORD,DT$8,2))&gt;$BN$28,"s","ns")))</f>
        <v/>
      </c>
      <c r="DU12" s="282" t="str">
        <f aca="false">IF(DU$8&gt;$BV12,"",IF($BR$13&gt;$BS$13,"ns",IF(ABS($BX12-INDEX(RTO1CF_ORD,DU$8,2))&gt;$BN$28,"s","ns")))</f>
        <v/>
      </c>
      <c r="DV12" s="282" t="str">
        <f aca="false">IF(DV$8&gt;$BV12,"",IF($BR$13&gt;$BS$13,"ns",IF(ABS($BX12-INDEX(RTO1CF_ORD,DV$8,2))&gt;$BN$28,"s","ns")))</f>
        <v/>
      </c>
      <c r="DW12" s="283"/>
      <c r="DX12" s="283"/>
      <c r="DZ12" s="265" t="n">
        <f aca="false">DZ11+1</f>
        <v>5</v>
      </c>
      <c r="EA12" s="276" t="n">
        <f aca="false">IFERROR(INDEX(RTO1CV,$DZ12,1),0)</f>
        <v>0</v>
      </c>
      <c r="EB12" s="277" t="n">
        <f aca="false">IFERROR(INDEX(RTO1SF,$DZ12,EB$7),0)</f>
        <v>0</v>
      </c>
      <c r="EC12" s="277" t="n">
        <f aca="false">IFERROR(INDEX(RTO1SF,$DZ12,EC$7),0)</f>
        <v>0</v>
      </c>
      <c r="ED12" s="277" t="n">
        <f aca="false">IFERROR(INDEX(RTO1SF,$DZ12,ED$7),0)</f>
        <v>0</v>
      </c>
      <c r="EE12" s="277" t="n">
        <f aca="false">IFERROR(INDEX(RTO1SF,$DZ12,EE$7),0)</f>
        <v>0</v>
      </c>
      <c r="EF12" s="277" t="n">
        <f aca="false">COUNTIFS(EB12:EE12,"&gt;1")</f>
        <v>0</v>
      </c>
      <c r="EG12" s="277" t="n">
        <f aca="false">IFERROR(SUMIFS(EB12:EE12,EB12:EE12,"&gt;1"),0)</f>
        <v>0</v>
      </c>
      <c r="EH12" s="265"/>
      <c r="EI12" s="265" t="s">
        <v>330</v>
      </c>
      <c r="EJ12" s="264" t="str">
        <f aca="false">IF(EF58=0,"sd",EJ11/EJ10)</f>
        <v>sd</v>
      </c>
      <c r="EK12" s="266"/>
      <c r="EL12" s="265" t="n">
        <f aca="false">EL11+1</f>
        <v>5</v>
      </c>
      <c r="EM12" s="276" t="n">
        <f aca="false">IFERROR(INDEX(RTO1CV,$EL12,1),0)</f>
        <v>0</v>
      </c>
      <c r="EN12" s="277" t="n">
        <f aca="false">IFERROR(INDEX(RTO1CF,$EL12,'ANVA-MDS'!EB$7),0)</f>
        <v>0</v>
      </c>
      <c r="EO12" s="277" t="n">
        <f aca="false">IFERROR(INDEX(RTO1CF,$EL12,'ANVA-MDS'!EC$7),0)</f>
        <v>0</v>
      </c>
      <c r="EP12" s="277" t="n">
        <f aca="false">IFERROR(INDEX(RTO1CF,$EL12,'ANVA-MDS'!ED$7),0)</f>
        <v>0</v>
      </c>
      <c r="EQ12" s="277" t="n">
        <f aca="false">IFERROR(INDEX(RTO1CF,$EL12,'ANVA-MDS'!EE$7),0)</f>
        <v>0</v>
      </c>
      <c r="ER12" s="277" t="n">
        <f aca="false">COUNTIFS(EN12:EQ12,"&gt;1")</f>
        <v>0</v>
      </c>
      <c r="ES12" s="277" t="n">
        <f aca="false">IFERROR(SUMIFS(EN12:EQ12,EN12:EQ12,"&gt;1"),0)</f>
        <v>0</v>
      </c>
      <c r="ET12" s="265"/>
      <c r="EU12" s="265" t="s">
        <v>330</v>
      </c>
      <c r="EV12" s="264" t="n">
        <f aca="false">IF(ER58=0,"sd",EV11/EV10)</f>
        <v>1375.95061728395</v>
      </c>
      <c r="EW12" s="266"/>
      <c r="EX12" s="277" t="n">
        <f aca="false">EG12+ES12</f>
        <v>0</v>
      </c>
      <c r="EY12" s="265" t="s">
        <v>330</v>
      </c>
      <c r="EZ12" s="264" t="str">
        <f aca="false">IF(EZ27=0,"sd",EZ11/EZ10)</f>
        <v>sd</v>
      </c>
    </row>
    <row r="13" customFormat="false" ht="12.75" hidden="false" customHeight="true" outlineLevel="0" collapsed="false">
      <c r="A13" s="287" t="s">
        <v>130</v>
      </c>
      <c r="B13" s="272" t="str">
        <f aca="false">'ANVA-MDS'!EJ14</f>
        <v>sd</v>
      </c>
      <c r="C13" s="288" t="str">
        <f aca="false">'ANVA-MDS'!EJ18</f>
        <v>sd</v>
      </c>
      <c r="D13" s="289" t="str">
        <f aca="false">IFERROR(C13/B13,"sd")</f>
        <v>sd</v>
      </c>
      <c r="E13" s="289" t="str">
        <f aca="false">IFERROR(D13/D15,"sd")</f>
        <v>sd</v>
      </c>
      <c r="F13" s="290" t="str">
        <f aca="false">IFERROR(FDIST(E13,B13,B15),"sd")</f>
        <v>sd</v>
      </c>
      <c r="G13" s="270" t="n">
        <v>0.05</v>
      </c>
      <c r="H13" s="248" t="str">
        <f aca="false">IF(F13&gt;G13,"ns",IF(F13&lt;0.001,"***",IF(F13&lt;0.01,"**",IF(F13&lt;0.05,"*",""))))</f>
        <v>ns</v>
      </c>
      <c r="J13" s="270" t="n">
        <v>5</v>
      </c>
      <c r="K13" s="280" t="n">
        <f aca="false">IFERROR(INDEX(RTO1SF_ORD,J13,1),"sd")</f>
        <v>0</v>
      </c>
      <c r="L13" s="281" t="n">
        <f aca="false">IFERROR(INDEX(RTO1SF_ORD,J13,2),"sd")</f>
        <v>0.00045</v>
      </c>
      <c r="M13" s="281" t="str">
        <f aca="false">IF(M$8&gt;$J13,"",IF($F$13&gt;$G$13,"ns",IF(ABS($L13-INDEX(RTO1SF_ORD,M$8,2))&gt;$B$28,"s","ns")))</f>
        <v>ns</v>
      </c>
      <c r="N13" s="281" t="str">
        <f aca="false">IF(N$8&gt;$J13,"",IF($F$13&gt;$G$13,"ns",IF(ABS($L13-INDEX(RTO1SF_ORD,N$8,2))&gt;$B$28,"s","ns")))</f>
        <v>ns</v>
      </c>
      <c r="O13" s="281" t="str">
        <f aca="false">IF(O$8&gt;$J13,"",IF($F$13&gt;$G$13,"ns",IF(ABS($L13-INDEX(RTO1SF_ORD,O$8,2))&gt;$B$28,"s","ns")))</f>
        <v>ns</v>
      </c>
      <c r="P13" s="281" t="str">
        <f aca="false">IF(P$8&gt;$J13,"",IF($F$13&gt;$G$13,"ns",IF(ABS($L13-INDEX(RTO1SF_ORD,P$8,2))&gt;$B$28,"s","ns")))</f>
        <v>ns</v>
      </c>
      <c r="Q13" s="281" t="str">
        <f aca="false">IF(Q$8&gt;$J13,"",IF($F$13&gt;$G$13,"ns",IF(ABS($L13-INDEX(RTO1SF_ORD,Q$8,2))&gt;$B$28,"s","ns")))</f>
        <v>ns</v>
      </c>
      <c r="R13" s="281" t="str">
        <f aca="false">IF(R$8&gt;$J13,"",IF($F$13&gt;$G$13,"ns",IF(ABS($L13-INDEX(RTO1SF_ORD,R$8,2))&gt;$B$28,"s","ns")))</f>
        <v/>
      </c>
      <c r="S13" s="281" t="str">
        <f aca="false">IF(S$8&gt;$J13,"",IF($F$13&gt;$G$13,"ns",IF(ABS($L13-INDEX(RTO1SF_ORD,S$8,2))&gt;$B$28,"s","ns")))</f>
        <v/>
      </c>
      <c r="T13" s="281" t="str">
        <f aca="false">IF(T$8&gt;$J13,"",IF($F$13&gt;$G$13,"ns",IF(ABS($L13-INDEX(RTO1SF_ORD,T$8,2))&gt;$B$28,"s","ns")))</f>
        <v/>
      </c>
      <c r="U13" s="281" t="str">
        <f aca="false">IF(U$8&gt;$J13,"",IF($F$13&gt;$G$13,"ns",IF(ABS($L13-INDEX(RTO1SF_ORD,U$8,2))&gt;$B$28,"s","ns")))</f>
        <v/>
      </c>
      <c r="V13" s="281" t="str">
        <f aca="false">IF(V$8&gt;$J13,"",IF($F$13&gt;$G$13,"ns",IF(ABS($L13-INDEX(RTO1SF_ORD,V$8,2))&gt;$B$28,"s","ns")))</f>
        <v/>
      </c>
      <c r="W13" s="281" t="str">
        <f aca="false">IF(W$8&gt;$J13,"",IF($F$13&gt;$G$13,"ns",IF(ABS($L13-INDEX(RTO1SF_ORD,W$8,2))&gt;$B$28,"s","ns")))</f>
        <v/>
      </c>
      <c r="X13" s="281" t="str">
        <f aca="false">IF(X$8&gt;$J13,"",IF($F$13&gt;$G$13,"ns",IF(ABS($L13-INDEX(RTO1SF_ORD,X$8,2))&gt;$B$28,"s","ns")))</f>
        <v/>
      </c>
      <c r="Y13" s="281" t="str">
        <f aca="false">IF(Y$8&gt;$J13,"",IF($F$13&gt;$G$13,"ns",IF(ABS($L13-INDEX(RTO1SF_ORD,Y$8,2))&gt;$B$28,"s","ns")))</f>
        <v/>
      </c>
      <c r="Z13" s="281" t="str">
        <f aca="false">IF(Z$8&gt;$J13,"",IF($F$13&gt;$G$13,"ns",IF(ABS($L13-INDEX(RTO1SF_ORD,Z$8,2))&gt;$B$28,"s","ns")))</f>
        <v/>
      </c>
      <c r="AA13" s="281" t="str">
        <f aca="false">IF(AA$8&gt;$J13,"",IF($F$13&gt;$G$13,"ns",IF(ABS($L13-INDEX(RTO1SF_ORD,AA$8,2))&gt;$B$28,"s","ns")))</f>
        <v/>
      </c>
      <c r="AB13" s="281" t="str">
        <f aca="false">IF(AB$8&gt;$J13,"",IF($F$13&gt;$G$13,"ns",IF(ABS($L13-INDEX(RTO1SF_ORD,AB$8,2))&gt;$B$28,"s","ns")))</f>
        <v/>
      </c>
      <c r="AC13" s="281" t="str">
        <f aca="false">IF(AC$8&gt;$J13,"",IF($F$13&gt;$G$13,"ns",IF(ABS($L13-INDEX(RTO1SF_ORD,AC$8,2))&gt;$B$28,"s","ns")))</f>
        <v/>
      </c>
      <c r="AD13" s="281" t="str">
        <f aca="false">IF(AD$8&gt;$J13,"",IF($F$13&gt;$G$13,"ns",IF(ABS($L13-INDEX(RTO1SF_ORD,AD$8,2))&gt;$B$28,"s","ns")))</f>
        <v/>
      </c>
      <c r="AE13" s="281" t="str">
        <f aca="false">IF(AE$8&gt;$J13,"",IF($F$13&gt;$G$13,"ns",IF(ABS($L13-INDEX(RTO1SF_ORD,AE$8,2))&gt;$B$28,"s","ns")))</f>
        <v/>
      </c>
      <c r="AF13" s="281" t="str">
        <f aca="false">IF(AF$8&gt;$J13,"",IF($F$13&gt;$G$13,"ns",IF(ABS($L13-INDEX(RTO1SF_ORD,AF$8,2))&gt;$B$28,"s","ns")))</f>
        <v/>
      </c>
      <c r="AG13" s="281" t="str">
        <f aca="false">IF(AG$8&gt;$J13,"",IF($F$13&gt;$G$13,"ns",IF(ABS($L13-INDEX(RTO1SF_ORD,AG$8,2))&gt;$B$28,"s","ns")))</f>
        <v/>
      </c>
      <c r="AH13" s="281" t="str">
        <f aca="false">IF(AH$8&gt;$J13,"",IF($F$13&gt;$G$13,"ns",IF(ABS($L13-INDEX(RTO1SF_ORD,AH$8,2))&gt;$B$28,"s","ns")))</f>
        <v/>
      </c>
      <c r="AI13" s="281" t="str">
        <f aca="false">IF(AI$8&gt;$J13,"",IF($F$13&gt;$G$13,"ns",IF(ABS($L13-INDEX(RTO1SF_ORD,AI$8,2))&gt;$B$28,"s","ns")))</f>
        <v/>
      </c>
      <c r="AJ13" s="281" t="str">
        <f aca="false">IF(AJ$8&gt;$J13,"",IF($F$13&gt;$G$13,"ns",IF(ABS($L13-INDEX(RTO1SF_ORD,AJ$8,2))&gt;$B$28,"s","ns")))</f>
        <v/>
      </c>
      <c r="AK13" s="281" t="str">
        <f aca="false">IF(AK$8&gt;$J13,"",IF($F$13&gt;$G$13,"ns",IF(ABS($L13-INDEX(RTO1SF_ORD,AK$8,2))&gt;$B$28,"s","ns")))</f>
        <v/>
      </c>
      <c r="AL13" s="281" t="str">
        <f aca="false">IF(AL$8&gt;$J13,"",IF($F$13&gt;$G$13,"ns",IF(ABS($L13-INDEX(RTO1SF_ORD,AL$8,2))&gt;$B$28,"s","ns")))</f>
        <v/>
      </c>
      <c r="AM13" s="281" t="str">
        <f aca="false">IF(AM$8&gt;$J13,"",IF($F$13&gt;$G$13,"ns",IF(ABS($L13-INDEX(RTO1SF_ORD,AM$8,2))&gt;$B$28,"s","ns")))</f>
        <v/>
      </c>
      <c r="AN13" s="281" t="str">
        <f aca="false">IF(AN$8&gt;$J13,"",IF($F$13&gt;$G$13,"ns",IF(ABS($L13-INDEX(RTO1SF_ORD,AN$8,2))&gt;$B$28,"s","ns")))</f>
        <v/>
      </c>
      <c r="AO13" s="281" t="str">
        <f aca="false">IF(AO$8&gt;$J13,"",IF($F$13&gt;$G$13,"ns",IF(ABS($L13-INDEX(RTO1SF_ORD,AO$8,2))&gt;$B$28,"s","ns")))</f>
        <v/>
      </c>
      <c r="AP13" s="281" t="str">
        <f aca="false">IF(AP$8&gt;$J13,"",IF($F$13&gt;$G$13,"ns",IF(ABS($L13-INDEX(RTO1SF_ORD,AP$8,2))&gt;$B$28,"s","ns")))</f>
        <v/>
      </c>
      <c r="AQ13" s="281" t="str">
        <f aca="false">IF(AQ$8&gt;$J13,"",IF($F$13&gt;$G$13,"ns",IF(ABS($L13-INDEX(RTO1SF_ORD,AQ$8,2))&gt;$B$28,"s","ns")))</f>
        <v/>
      </c>
      <c r="AR13" s="281" t="str">
        <f aca="false">IF(AR$8&gt;$J13,"",IF($F$13&gt;$G$13,"ns",IF(ABS($L13-INDEX(RTO1SF_ORD,AR$8,2))&gt;$B$28,"s","ns")))</f>
        <v/>
      </c>
      <c r="AS13" s="281" t="str">
        <f aca="false">IF(AS$8&gt;$J13,"",IF($F$13&gt;$G$13,"ns",IF(ABS($L13-INDEX(RTO1SF_ORD,AS$8,2))&gt;$B$28,"s","ns")))</f>
        <v/>
      </c>
      <c r="AT13" s="281" t="str">
        <f aca="false">IF(AT$8&gt;$J13,"",IF($F$13&gt;$G$13,"ns",IF(ABS($L13-INDEX(RTO1SF_ORD,AT$8,2))&gt;$B$28,"s","ns")))</f>
        <v/>
      </c>
      <c r="AU13" s="281" t="str">
        <f aca="false">IF(AU$8&gt;$J13,"",IF($F$13&gt;$G$13,"ns",IF(ABS($L13-INDEX(RTO1SF_ORD,AU$8,2))&gt;$B$28,"s","ns")))</f>
        <v/>
      </c>
      <c r="AV13" s="281" t="str">
        <f aca="false">IF(AV$8&gt;$J13,"",IF($F$13&gt;$G$13,"ns",IF(ABS($L13-INDEX(RTO1SF_ORD,AV$8,2))&gt;$B$28,"s","ns")))</f>
        <v/>
      </c>
      <c r="AW13" s="281" t="str">
        <f aca="false">IF(AW$8&gt;$J13,"",IF($F$13&gt;$G$13,"ns",IF(ABS($L13-INDEX(RTO1SF_ORD,AW$8,2))&gt;$B$28,"s","ns")))</f>
        <v/>
      </c>
      <c r="AX13" s="281" t="str">
        <f aca="false">IF(AX$8&gt;$J13,"",IF($F$13&gt;$G$13,"ns",IF(ABS($L13-INDEX(RTO1SF_ORD,AX$8,2))&gt;$B$28,"s","ns")))</f>
        <v/>
      </c>
      <c r="AY13" s="281" t="str">
        <f aca="false">IF(AY$8&gt;$J13,"",IF($F$13&gt;$G$13,"ns",IF(ABS($L13-INDEX(RTO1SF_ORD,AY$8,2))&gt;$B$28,"s","ns")))</f>
        <v/>
      </c>
      <c r="AZ13" s="281" t="str">
        <f aca="false">IF(AZ$8&gt;$J13,"",IF($F$13&gt;$G$13,"ns",IF(ABS($L13-INDEX(RTO1SF_ORD,AZ$8,2))&gt;$B$28,"s","ns")))</f>
        <v/>
      </c>
      <c r="BA13" s="281" t="str">
        <f aca="false">IF(BA$8&gt;$J13,"",IF($F$13&gt;$G$13,"ns",IF(ABS($L13-INDEX(RTO1SF_ORD,BA$8,2))&gt;$B$28,"s","ns")))</f>
        <v/>
      </c>
      <c r="BB13" s="281" t="str">
        <f aca="false">IF(BB$8&gt;$J13,"",IF($F$13&gt;$G$13,"ns",IF(ABS($L13-INDEX(RTO1SF_ORD,BB$8,2))&gt;$B$28,"s","ns")))</f>
        <v/>
      </c>
      <c r="BC13" s="281" t="str">
        <f aca="false">IF(BC$8&gt;$J13,"",IF($F$13&gt;$G$13,"ns",IF(ABS($L13-INDEX(RTO1SF_ORD,BC$8,2))&gt;$B$28,"s","ns")))</f>
        <v/>
      </c>
      <c r="BD13" s="281" t="str">
        <f aca="false">IF(BD$8&gt;$J13,"",IF($F$13&gt;$G$13,"ns",IF(ABS($L13-INDEX(RTO1SF_ORD,BD$8,2))&gt;$B$28,"s","ns")))</f>
        <v/>
      </c>
      <c r="BE13" s="281" t="str">
        <f aca="false">IF(BE$8&gt;$J13,"",IF($F$13&gt;$G$13,"ns",IF(ABS($L13-INDEX(RTO1SF_ORD,BE$8,2))&gt;$B$28,"s","ns")))</f>
        <v/>
      </c>
      <c r="BF13" s="281" t="str">
        <f aca="false">IF(BF$8&gt;$J13,"",IF($F$13&gt;$G$13,"ns",IF(ABS($L13-INDEX(RTO1SF_ORD,BF$8,2))&gt;$B$28,"s","ns")))</f>
        <v/>
      </c>
      <c r="BG13" s="281" t="str">
        <f aca="false">IF(BG$8&gt;$J13,"",IF($F$13&gt;$G$13,"ns",IF(ABS($L13-INDEX(RTO1SF_ORD,BG$8,2))&gt;$B$28,"s","ns")))</f>
        <v/>
      </c>
      <c r="BH13" s="281" t="str">
        <f aca="false">IF(BH$8&gt;$J13,"",IF($F$13&gt;$G$13,"ns",IF(ABS($L13-INDEX(RTO1SF_ORD,BH$8,2))&gt;$B$28,"s","ns")))</f>
        <v/>
      </c>
      <c r="BI13" s="281" t="str">
        <f aca="false">IF(BI$8&gt;$J13,"",IF($F$13&gt;$G$13,"ns",IF(ABS($L13-INDEX(RTO1SF_ORD,BI$8,2))&gt;$B$28,"s","ns")))</f>
        <v/>
      </c>
      <c r="BJ13" s="281" t="str">
        <f aca="false">IF(BJ$8&gt;$J13,"",IF($F$13&gt;$G$13,"ns",IF(ABS($L13-INDEX(RTO1SF_ORD,BJ$8,2))&gt;$B$28,"s","ns")))</f>
        <v/>
      </c>
      <c r="BM13" s="287" t="s">
        <v>130</v>
      </c>
      <c r="BN13" s="272" t="n">
        <f aca="false">'ANVA-MDS'!EV14</f>
        <v>2</v>
      </c>
      <c r="BO13" s="288" t="n">
        <f aca="false">'ANVA-MDS'!EV18</f>
        <v>3512691.9903408</v>
      </c>
      <c r="BP13" s="289" t="n">
        <f aca="false">IFERROR(BO13/BN13,"sd")</f>
        <v>1756345.9951704</v>
      </c>
      <c r="BQ13" s="289" t="n">
        <f aca="false">IFERROR(BP13/BP15,"sd")</f>
        <v>53.3069937556085</v>
      </c>
      <c r="BR13" s="290" t="n">
        <f aca="false">IFERROR(FDIST(BQ13,BN13,BN15),"sd")</f>
        <v>0.00130767519498169</v>
      </c>
      <c r="BS13" s="270" t="n">
        <v>0.05</v>
      </c>
      <c r="BT13" s="248" t="str">
        <f aca="false">IF(BR13&gt;BS13,"ns",IF(BR13&lt;0.001,"***",IF(BR13&lt;0.01,"**",IF(BR13&lt;0.05,"*",""))))</f>
        <v>**</v>
      </c>
      <c r="BV13" s="270" t="n">
        <v>5</v>
      </c>
      <c r="BW13" s="280" t="n">
        <f aca="false">IFERROR(INDEX(RTO1CF_ORD,BV13,1),"sd")</f>
        <v>0</v>
      </c>
      <c r="BX13" s="281" t="n">
        <f aca="false">IFERROR(INDEX(RTO1CF_ORD,BV13,2),"sd")</f>
        <v>0.00045</v>
      </c>
      <c r="BY13" s="282" t="str">
        <f aca="false">IF(BY$8&gt;$BV13,"",IF($BR$13&gt;$BS$13,"ns",IF(ABS($BX13-INDEX(RTO1CF_ORD,BY$8,2))&gt;$BN$28,"s","ns")))</f>
        <v>s</v>
      </c>
      <c r="BZ13" s="282" t="str">
        <f aca="false">IF(BZ$8&gt;$BV13,"",IF($BR$13&gt;$BS$13,"ns",IF(ABS($BX13-INDEX(RTO1CF_ORD,BZ$8,2))&gt;$BN$28,"s","ns")))</f>
        <v>s</v>
      </c>
      <c r="CA13" s="282" t="str">
        <f aca="false">IF(CA$8&gt;$BV13,"",IF($BR$13&gt;$BS$13,"ns",IF(ABS($BX13-INDEX(RTO1CF_ORD,CA$8,2))&gt;$BN$28,"s","ns")))</f>
        <v>s</v>
      </c>
      <c r="CB13" s="282" t="str">
        <f aca="false">IF(CB$8&gt;$BV13,"",IF($BR$13&gt;$BS$13,"ns",IF(ABS($BX13-INDEX(RTO1CF_ORD,CB$8,2))&gt;$BN$28,"s","ns")))</f>
        <v>ns</v>
      </c>
      <c r="CC13" s="282" t="str">
        <f aca="false">IF(CC$8&gt;$BV13,"",IF($BR$13&gt;$BS$13,"ns",IF(ABS($BX13-INDEX(RTO1CF_ORD,CC$8,2))&gt;$BN$28,"s","ns")))</f>
        <v>ns</v>
      </c>
      <c r="CD13" s="282" t="str">
        <f aca="false">IF(CD$8&gt;$BV13,"",IF($BR$13&gt;$BS$13,"ns",IF(ABS($BX13-INDEX(RTO1CF_ORD,CD$8,2))&gt;$BN$28,"s","ns")))</f>
        <v/>
      </c>
      <c r="CE13" s="282" t="str">
        <f aca="false">IF(CE$8&gt;$BV13,"",IF($BR$13&gt;$BS$13,"ns",IF(ABS($BX13-INDEX(RTO1CF_ORD,CE$8,2))&gt;$BN$28,"s","ns")))</f>
        <v/>
      </c>
      <c r="CF13" s="282" t="str">
        <f aca="false">IF(CF$8&gt;$BV13,"",IF($BR$13&gt;$BS$13,"ns",IF(ABS($BX13-INDEX(RTO1CF_ORD,CF$8,2))&gt;$BN$28,"s","ns")))</f>
        <v/>
      </c>
      <c r="CG13" s="282" t="str">
        <f aca="false">IF(CG$8&gt;$BV13,"",IF($BR$13&gt;$BS$13,"ns",IF(ABS($BX13-INDEX(RTO1CF_ORD,CG$8,2))&gt;$BN$28,"s","ns")))</f>
        <v/>
      </c>
      <c r="CH13" s="282" t="str">
        <f aca="false">IF(CH$8&gt;$BV13,"",IF($BR$13&gt;$BS$13,"ns",IF(ABS($BX13-INDEX(RTO1CF_ORD,CH$8,2))&gt;$BN$28,"s","ns")))</f>
        <v/>
      </c>
      <c r="CI13" s="282" t="str">
        <f aca="false">IF(CI$8&gt;$BV13,"",IF($BR$13&gt;$BS$13,"ns",IF(ABS($BX13-INDEX(RTO1CF_ORD,CI$8,2))&gt;$BN$28,"s","ns")))</f>
        <v/>
      </c>
      <c r="CJ13" s="282" t="str">
        <f aca="false">IF(CJ$8&gt;$BV13,"",IF($BR$13&gt;$BS$13,"ns",IF(ABS($BX13-INDEX(RTO1CF_ORD,CJ$8,2))&gt;$BN$28,"s","ns")))</f>
        <v/>
      </c>
      <c r="CK13" s="282" t="str">
        <f aca="false">IF(CK$8&gt;$BV13,"",IF($BR$13&gt;$BS$13,"ns",IF(ABS($BX13-INDEX(RTO1CF_ORD,CK$8,2))&gt;$BN$28,"s","ns")))</f>
        <v/>
      </c>
      <c r="CL13" s="282" t="str">
        <f aca="false">IF(CL$8&gt;$BV13,"",IF($BR$13&gt;$BS$13,"ns",IF(ABS($BX13-INDEX(RTO1CF_ORD,CL$8,2))&gt;$BN$28,"s","ns")))</f>
        <v/>
      </c>
      <c r="CM13" s="282" t="str">
        <f aca="false">IF(CM$8&gt;$BV13,"",IF($BR$13&gt;$BS$13,"ns",IF(ABS($BX13-INDEX(RTO1CF_ORD,CM$8,2))&gt;$BN$28,"s","ns")))</f>
        <v/>
      </c>
      <c r="CN13" s="282" t="str">
        <f aca="false">IF(CN$8&gt;$BV13,"",IF($BR$13&gt;$BS$13,"ns",IF(ABS($BX13-INDEX(RTO1CF_ORD,CN$8,2))&gt;$BN$28,"s","ns")))</f>
        <v/>
      </c>
      <c r="CO13" s="282" t="str">
        <f aca="false">IF(CO$8&gt;$BV13,"",IF($BR$13&gt;$BS$13,"ns",IF(ABS($BX13-INDEX(RTO1CF_ORD,CO$8,2))&gt;$BN$28,"s","ns")))</f>
        <v/>
      </c>
      <c r="CP13" s="282" t="str">
        <f aca="false">IF(CP$8&gt;$BV13,"",IF($BR$13&gt;$BS$13,"ns",IF(ABS($BX13-INDEX(RTO1CF_ORD,CP$8,2))&gt;$BN$28,"s","ns")))</f>
        <v/>
      </c>
      <c r="CQ13" s="282" t="str">
        <f aca="false">IF(CQ$8&gt;$BV13,"",IF($BR$13&gt;$BS$13,"ns",IF(ABS($BX13-INDEX(RTO1CF_ORD,CQ$8,2))&gt;$BN$28,"s","ns")))</f>
        <v/>
      </c>
      <c r="CR13" s="282" t="str">
        <f aca="false">IF(CR$8&gt;$BV13,"",IF($BR$13&gt;$BS$13,"ns",IF(ABS($BX13-INDEX(RTO1CF_ORD,CR$8,2))&gt;$BN$28,"s","ns")))</f>
        <v/>
      </c>
      <c r="CS13" s="282" t="str">
        <f aca="false">IF(CS$8&gt;$BV13,"",IF($BR$13&gt;$BS$13,"ns",IF(ABS($BX13-INDEX(RTO1CF_ORD,CS$8,2))&gt;$BN$28,"s","ns")))</f>
        <v/>
      </c>
      <c r="CT13" s="282" t="str">
        <f aca="false">IF(CT$8&gt;$BV13,"",IF($BR$13&gt;$BS$13,"ns",IF(ABS($BX13-INDEX(RTO1CF_ORD,CT$8,2))&gt;$BN$28,"s","ns")))</f>
        <v/>
      </c>
      <c r="CU13" s="282" t="str">
        <f aca="false">IF(CU$8&gt;$BV13,"",IF($BR$13&gt;$BS$13,"ns",IF(ABS($BX13-INDEX(RTO1CF_ORD,CU$8,2))&gt;$BN$28,"s","ns")))</f>
        <v/>
      </c>
      <c r="CV13" s="282" t="str">
        <f aca="false">IF(CV$8&gt;$BV13,"",IF($BR$13&gt;$BS$13,"ns",IF(ABS($BX13-INDEX(RTO1CF_ORD,CV$8,2))&gt;$BN$28,"s","ns")))</f>
        <v/>
      </c>
      <c r="CW13" s="282" t="str">
        <f aca="false">IF(CW$8&gt;$BV13,"",IF($BR$13&gt;$BS$13,"ns",IF(ABS($BX13-INDEX(RTO1CF_ORD,CW$8,2))&gt;$BN$28,"s","ns")))</f>
        <v/>
      </c>
      <c r="CX13" s="282" t="str">
        <f aca="false">IF(CX$8&gt;$BV13,"",IF($BR$13&gt;$BS$13,"ns",IF(ABS($BX13-INDEX(RTO1CF_ORD,CX$8,2))&gt;$BN$28,"s","ns")))</f>
        <v/>
      </c>
      <c r="CY13" s="282" t="str">
        <f aca="false">IF(CY$8&gt;$BV13,"",IF($BR$13&gt;$BS$13,"ns",IF(ABS($BX13-INDEX(RTO1CF_ORD,CY$8,2))&gt;$BN$28,"s","ns")))</f>
        <v/>
      </c>
      <c r="CZ13" s="282" t="str">
        <f aca="false">IF(CZ$8&gt;$BV13,"",IF($BR$13&gt;$BS$13,"ns",IF(ABS($BX13-INDEX(RTO1CF_ORD,CZ$8,2))&gt;$BN$28,"s","ns")))</f>
        <v/>
      </c>
      <c r="DA13" s="282" t="str">
        <f aca="false">IF(DA$8&gt;$BV13,"",IF($BR$13&gt;$BS$13,"ns",IF(ABS($BX13-INDEX(RTO1CF_ORD,DA$8,2))&gt;$BN$28,"s","ns")))</f>
        <v/>
      </c>
      <c r="DB13" s="282" t="str">
        <f aca="false">IF(DB$8&gt;$BV13,"",IF($BR$13&gt;$BS$13,"ns",IF(ABS($BX13-INDEX(RTO1CF_ORD,DB$8,2))&gt;$BN$28,"s","ns")))</f>
        <v/>
      </c>
      <c r="DC13" s="282" t="str">
        <f aca="false">IF(DC$8&gt;$BV13,"",IF($BR$13&gt;$BS$13,"ns",IF(ABS($BX13-INDEX(RTO1CF_ORD,DC$8,2))&gt;$BN$28,"s","ns")))</f>
        <v/>
      </c>
      <c r="DD13" s="282" t="str">
        <f aca="false">IF(DD$8&gt;$BV13,"",IF($BR$13&gt;$BS$13,"ns",IF(ABS($BX13-INDEX(RTO1CF_ORD,DD$8,2))&gt;$BN$28,"s","ns")))</f>
        <v/>
      </c>
      <c r="DE13" s="282" t="str">
        <f aca="false">IF(DE$8&gt;$BV13,"",IF($BR$13&gt;$BS$13,"ns",IF(ABS($BX13-INDEX(RTO1CF_ORD,DE$8,2))&gt;$BN$28,"s","ns")))</f>
        <v/>
      </c>
      <c r="DF13" s="282" t="str">
        <f aca="false">IF(DF$8&gt;$BV13,"",IF($BR$13&gt;$BS$13,"ns",IF(ABS($BX13-INDEX(RTO1CF_ORD,DF$8,2))&gt;$BN$28,"s","ns")))</f>
        <v/>
      </c>
      <c r="DG13" s="282" t="str">
        <f aca="false">IF(DG$8&gt;$BV13,"",IF($BR$13&gt;$BS$13,"ns",IF(ABS($BX13-INDEX(RTO1CF_ORD,DG$8,2))&gt;$BN$28,"s","ns")))</f>
        <v/>
      </c>
      <c r="DH13" s="282" t="str">
        <f aca="false">IF(DH$8&gt;$BV13,"",IF($BR$13&gt;$BS$13,"ns",IF(ABS($BX13-INDEX(RTO1CF_ORD,DH$8,2))&gt;$BN$28,"s","ns")))</f>
        <v/>
      </c>
      <c r="DI13" s="282" t="str">
        <f aca="false">IF(DI$8&gt;$BV13,"",IF($BR$13&gt;$BS$13,"ns",IF(ABS($BX13-INDEX(RTO1CF_ORD,DI$8,2))&gt;$BN$28,"s","ns")))</f>
        <v/>
      </c>
      <c r="DJ13" s="282" t="str">
        <f aca="false">IF(DJ$8&gt;$BV13,"",IF($BR$13&gt;$BS$13,"ns",IF(ABS($BX13-INDEX(RTO1CF_ORD,DJ$8,2))&gt;$BN$28,"s","ns")))</f>
        <v/>
      </c>
      <c r="DK13" s="282" t="str">
        <f aca="false">IF(DK$8&gt;$BV13,"",IF($BR$13&gt;$BS$13,"ns",IF(ABS($BX13-INDEX(RTO1CF_ORD,DK$8,2))&gt;$BN$28,"s","ns")))</f>
        <v/>
      </c>
      <c r="DL13" s="282" t="str">
        <f aca="false">IF(DL$8&gt;$BV13,"",IF($BR$13&gt;$BS$13,"ns",IF(ABS($BX13-INDEX(RTO1CF_ORD,DL$8,2))&gt;$BN$28,"s","ns")))</f>
        <v/>
      </c>
      <c r="DM13" s="282" t="str">
        <f aca="false">IF(DM$8&gt;$BV13,"",IF($BR$13&gt;$BS$13,"ns",IF(ABS($BX13-INDEX(RTO1CF_ORD,DM$8,2))&gt;$BN$28,"s","ns")))</f>
        <v/>
      </c>
      <c r="DN13" s="282" t="str">
        <f aca="false">IF(DN$8&gt;$BV13,"",IF($BR$13&gt;$BS$13,"ns",IF(ABS($BX13-INDEX(RTO1CF_ORD,DN$8,2))&gt;$BN$28,"s","ns")))</f>
        <v/>
      </c>
      <c r="DO13" s="282" t="str">
        <f aca="false">IF(DO$8&gt;$BV13,"",IF($BR$13&gt;$BS$13,"ns",IF(ABS($BX13-INDEX(RTO1CF_ORD,DO$8,2))&gt;$BN$28,"s","ns")))</f>
        <v/>
      </c>
      <c r="DP13" s="282" t="str">
        <f aca="false">IF(DP$8&gt;$BV13,"",IF($BR$13&gt;$BS$13,"ns",IF(ABS($BX13-INDEX(RTO1CF_ORD,DP$8,2))&gt;$BN$28,"s","ns")))</f>
        <v/>
      </c>
      <c r="DQ13" s="282" t="str">
        <f aca="false">IF(DQ$8&gt;$BV13,"",IF($BR$13&gt;$BS$13,"ns",IF(ABS($BX13-INDEX(RTO1CF_ORD,DQ$8,2))&gt;$BN$28,"s","ns")))</f>
        <v/>
      </c>
      <c r="DR13" s="282" t="str">
        <f aca="false">IF(DR$8&gt;$BV13,"",IF($BR$13&gt;$BS$13,"ns",IF(ABS($BX13-INDEX(RTO1CF_ORD,DR$8,2))&gt;$BN$28,"s","ns")))</f>
        <v/>
      </c>
      <c r="DS13" s="282" t="str">
        <f aca="false">IF(DS$8&gt;$BV13,"",IF($BR$13&gt;$BS$13,"ns",IF(ABS($BX13-INDEX(RTO1CF_ORD,DS$8,2))&gt;$BN$28,"s","ns")))</f>
        <v/>
      </c>
      <c r="DT13" s="282" t="str">
        <f aca="false">IF(DT$8&gt;$BV13,"",IF($BR$13&gt;$BS$13,"ns",IF(ABS($BX13-INDEX(RTO1CF_ORD,DT$8,2))&gt;$BN$28,"s","ns")))</f>
        <v/>
      </c>
      <c r="DU13" s="282" t="str">
        <f aca="false">IF(DU$8&gt;$BV13,"",IF($BR$13&gt;$BS$13,"ns",IF(ABS($BX13-INDEX(RTO1CF_ORD,DU$8,2))&gt;$BN$28,"s","ns")))</f>
        <v/>
      </c>
      <c r="DV13" s="282" t="str">
        <f aca="false">IF(DV$8&gt;$BV13,"",IF($BR$13&gt;$BS$13,"ns",IF(ABS($BX13-INDEX(RTO1CF_ORD,DV$8,2))&gt;$BN$28,"s","ns")))</f>
        <v/>
      </c>
      <c r="DW13" s="283"/>
      <c r="DX13" s="283"/>
      <c r="DZ13" s="265" t="n">
        <f aca="false">DZ12+1</f>
        <v>6</v>
      </c>
      <c r="EA13" s="276" t="n">
        <f aca="false">IFERROR(INDEX(RTO1CV,$DZ13,1),0)</f>
        <v>0</v>
      </c>
      <c r="EB13" s="277" t="n">
        <f aca="false">IFERROR(INDEX(RTO1SF,$DZ13,EB$7),0)</f>
        <v>0</v>
      </c>
      <c r="EC13" s="277" t="n">
        <f aca="false">IFERROR(INDEX(RTO1SF,$DZ13,EC$7),0)</f>
        <v>0</v>
      </c>
      <c r="ED13" s="277" t="n">
        <f aca="false">IFERROR(INDEX(RTO1SF,$DZ13,ED$7),0)</f>
        <v>0</v>
      </c>
      <c r="EE13" s="277" t="n">
        <f aca="false">IFERROR(INDEX(RTO1SF,$DZ13,EE$7),0)</f>
        <v>0</v>
      </c>
      <c r="EF13" s="277" t="n">
        <f aca="false">COUNTIFS(EB13:EE13,"&gt;1")</f>
        <v>0</v>
      </c>
      <c r="EG13" s="277" t="n">
        <f aca="false">IFERROR(SUMIFS(EB13:EE13,EB13:EE13,"&gt;1"),0)</f>
        <v>0</v>
      </c>
      <c r="EH13" s="265"/>
      <c r="EI13" s="265" t="s">
        <v>331</v>
      </c>
      <c r="EJ13" s="264" t="str">
        <f aca="false">IF(EF58=0,"sd",EJ11^2/EJ10)</f>
        <v>sd</v>
      </c>
      <c r="EK13" s="266"/>
      <c r="EL13" s="265" t="n">
        <f aca="false">EL12+1</f>
        <v>6</v>
      </c>
      <c r="EM13" s="276" t="n">
        <f aca="false">IFERROR(INDEX(RTO1CV,$EL13,1),0)</f>
        <v>0</v>
      </c>
      <c r="EN13" s="277" t="n">
        <f aca="false">IFERROR(INDEX(RTO1CF,$EL13,'ANVA-MDS'!EB$7),0)</f>
        <v>0</v>
      </c>
      <c r="EO13" s="277" t="n">
        <f aca="false">IFERROR(INDEX(RTO1CF,$EL13,'ANVA-MDS'!EC$7),0)</f>
        <v>0</v>
      </c>
      <c r="EP13" s="277" t="n">
        <f aca="false">IFERROR(INDEX(RTO1CF,$EL13,'ANVA-MDS'!ED$7),0)</f>
        <v>0</v>
      </c>
      <c r="EQ13" s="277" t="n">
        <f aca="false">IFERROR(INDEX(RTO1CF,$EL13,'ANVA-MDS'!EE$7),0)</f>
        <v>0</v>
      </c>
      <c r="ER13" s="277" t="n">
        <f aca="false">COUNTIFS(EN13:EQ13,"&gt;1")</f>
        <v>0</v>
      </c>
      <c r="ES13" s="277" t="n">
        <f aca="false">IFERROR(SUMIFS(EN13:EQ13,EN13:EQ13,"&gt;1"),0)</f>
        <v>0</v>
      </c>
      <c r="ET13" s="265"/>
      <c r="EU13" s="265" t="s">
        <v>331</v>
      </c>
      <c r="EV13" s="264" t="n">
        <f aca="false">IF(ER58=0,"sd",EV11^2/EV10)</f>
        <v>17039160.9108368</v>
      </c>
      <c r="EW13" s="266"/>
      <c r="EX13" s="277" t="n">
        <f aca="false">EG13+ES13</f>
        <v>0</v>
      </c>
      <c r="EY13" s="265" t="s">
        <v>331</v>
      </c>
      <c r="EZ13" s="264" t="str">
        <f aca="false">IF(EZ27=0,"sd",EZ11^2/EZ10)</f>
        <v>sd</v>
      </c>
    </row>
    <row r="14" customFormat="false" ht="12.75" hidden="false" customHeight="true" outlineLevel="0" collapsed="false">
      <c r="A14" s="287" t="s">
        <v>332</v>
      </c>
      <c r="B14" s="272" t="str">
        <f aca="false">'ANVA-MDS'!EJ15</f>
        <v>sd</v>
      </c>
      <c r="C14" s="288" t="str">
        <f aca="false">'ANVA-MDS'!EJ19</f>
        <v>sd</v>
      </c>
      <c r="D14" s="289" t="str">
        <f aca="false">IFERROR(C14/B14,"sd")</f>
        <v>sd</v>
      </c>
      <c r="E14" s="289" t="str">
        <f aca="false">IFERROR(D14/D15,"sd")</f>
        <v>sd</v>
      </c>
      <c r="F14" s="290" t="str">
        <f aca="false">IFERROR(FDIST(E14,B14,B15),"sd")</f>
        <v>sd</v>
      </c>
      <c r="G14" s="270" t="n">
        <v>0.05</v>
      </c>
      <c r="H14" s="248" t="str">
        <f aca="false">IF(F14&gt;G14,"ns",IF(F14&lt;0.001,"***",IF(F14&lt;0.01,"**",IF(F14&lt;0.05,"*",""))))</f>
        <v>ns</v>
      </c>
      <c r="J14" s="270" t="n">
        <v>6</v>
      </c>
      <c r="K14" s="280" t="n">
        <f aca="false">IFERROR(INDEX(RTO1SF_ORD,J14,1),"sd")</f>
        <v>0</v>
      </c>
      <c r="L14" s="281" t="n">
        <f aca="false">IFERROR(INDEX(RTO1SF_ORD,J14,2),"sd")</f>
        <v>0.00044</v>
      </c>
      <c r="M14" s="281" t="str">
        <f aca="false">IF(M$8&gt;$J14,"",IF($F$13&gt;$G$13,"ns",IF(ABS($L14-INDEX(RTO1SF_ORD,M$8,2))&gt;$B$28,"s","ns")))</f>
        <v>ns</v>
      </c>
      <c r="N14" s="281" t="str">
        <f aca="false">IF(N$8&gt;$J14,"",IF($F$13&gt;$G$13,"ns",IF(ABS($L14-INDEX(RTO1SF_ORD,N$8,2))&gt;$B$28,"s","ns")))</f>
        <v>ns</v>
      </c>
      <c r="O14" s="281" t="str">
        <f aca="false">IF(O$8&gt;$J14,"",IF($F$13&gt;$G$13,"ns",IF(ABS($L14-INDEX(RTO1SF_ORD,O$8,2))&gt;$B$28,"s","ns")))</f>
        <v>ns</v>
      </c>
      <c r="P14" s="281" t="str">
        <f aca="false">IF(P$8&gt;$J14,"",IF($F$13&gt;$G$13,"ns",IF(ABS($L14-INDEX(RTO1SF_ORD,P$8,2))&gt;$B$28,"s","ns")))</f>
        <v>ns</v>
      </c>
      <c r="Q14" s="281" t="str">
        <f aca="false">IF(Q$8&gt;$J14,"",IF($F$13&gt;$G$13,"ns",IF(ABS($L14-INDEX(RTO1SF_ORD,Q$8,2))&gt;$B$28,"s","ns")))</f>
        <v>ns</v>
      </c>
      <c r="R14" s="281" t="str">
        <f aca="false">IF(R$8&gt;$J14,"",IF($F$13&gt;$G$13,"ns",IF(ABS($L14-INDEX(RTO1SF_ORD,R$8,2))&gt;$B$28,"s","ns")))</f>
        <v>ns</v>
      </c>
      <c r="S14" s="281" t="str">
        <f aca="false">IF(S$8&gt;$J14,"",IF($F$13&gt;$G$13,"ns",IF(ABS($L14-INDEX(RTO1SF_ORD,S$8,2))&gt;$B$28,"s","ns")))</f>
        <v/>
      </c>
      <c r="T14" s="281" t="str">
        <f aca="false">IF(T$8&gt;$J14,"",IF($F$13&gt;$G$13,"ns",IF(ABS($L14-INDEX(RTO1SF_ORD,T$8,2))&gt;$B$28,"s","ns")))</f>
        <v/>
      </c>
      <c r="U14" s="281" t="str">
        <f aca="false">IF(U$8&gt;$J14,"",IF($F$13&gt;$G$13,"ns",IF(ABS($L14-INDEX(RTO1SF_ORD,U$8,2))&gt;$B$28,"s","ns")))</f>
        <v/>
      </c>
      <c r="V14" s="281" t="str">
        <f aca="false">IF(V$8&gt;$J14,"",IF($F$13&gt;$G$13,"ns",IF(ABS($L14-INDEX(RTO1SF_ORD,V$8,2))&gt;$B$28,"s","ns")))</f>
        <v/>
      </c>
      <c r="W14" s="281" t="str">
        <f aca="false">IF(W$8&gt;$J14,"",IF($F$13&gt;$G$13,"ns",IF(ABS($L14-INDEX(RTO1SF_ORD,W$8,2))&gt;$B$28,"s","ns")))</f>
        <v/>
      </c>
      <c r="X14" s="281" t="str">
        <f aca="false">IF(X$8&gt;$J14,"",IF($F$13&gt;$G$13,"ns",IF(ABS($L14-INDEX(RTO1SF_ORD,X$8,2))&gt;$B$28,"s","ns")))</f>
        <v/>
      </c>
      <c r="Y14" s="281" t="str">
        <f aca="false">IF(Y$8&gt;$J14,"",IF($F$13&gt;$G$13,"ns",IF(ABS($L14-INDEX(RTO1SF_ORD,Y$8,2))&gt;$B$28,"s","ns")))</f>
        <v/>
      </c>
      <c r="Z14" s="281" t="str">
        <f aca="false">IF(Z$8&gt;$J14,"",IF($F$13&gt;$G$13,"ns",IF(ABS($L14-INDEX(RTO1SF_ORD,Z$8,2))&gt;$B$28,"s","ns")))</f>
        <v/>
      </c>
      <c r="AA14" s="281" t="str">
        <f aca="false">IF(AA$8&gt;$J14,"",IF($F$13&gt;$G$13,"ns",IF(ABS($L14-INDEX(RTO1SF_ORD,AA$8,2))&gt;$B$28,"s","ns")))</f>
        <v/>
      </c>
      <c r="AB14" s="281" t="str">
        <f aca="false">IF(AB$8&gt;$J14,"",IF($F$13&gt;$G$13,"ns",IF(ABS($L14-INDEX(RTO1SF_ORD,AB$8,2))&gt;$B$28,"s","ns")))</f>
        <v/>
      </c>
      <c r="AC14" s="281" t="str">
        <f aca="false">IF(AC$8&gt;$J14,"",IF($F$13&gt;$G$13,"ns",IF(ABS($L14-INDEX(RTO1SF_ORD,AC$8,2))&gt;$B$28,"s","ns")))</f>
        <v/>
      </c>
      <c r="AD14" s="281" t="str">
        <f aca="false">IF(AD$8&gt;$J14,"",IF($F$13&gt;$G$13,"ns",IF(ABS($L14-INDEX(RTO1SF_ORD,AD$8,2))&gt;$B$28,"s","ns")))</f>
        <v/>
      </c>
      <c r="AE14" s="281" t="str">
        <f aca="false">IF(AE$8&gt;$J14,"",IF($F$13&gt;$G$13,"ns",IF(ABS($L14-INDEX(RTO1SF_ORD,AE$8,2))&gt;$B$28,"s","ns")))</f>
        <v/>
      </c>
      <c r="AF14" s="281" t="str">
        <f aca="false">IF(AF$8&gt;$J14,"",IF($F$13&gt;$G$13,"ns",IF(ABS($L14-INDEX(RTO1SF_ORD,AF$8,2))&gt;$B$28,"s","ns")))</f>
        <v/>
      </c>
      <c r="AG14" s="281" t="str">
        <f aca="false">IF(AG$8&gt;$J14,"",IF($F$13&gt;$G$13,"ns",IF(ABS($L14-INDEX(RTO1SF_ORD,AG$8,2))&gt;$B$28,"s","ns")))</f>
        <v/>
      </c>
      <c r="AH14" s="281" t="str">
        <f aca="false">IF(AH$8&gt;$J14,"",IF($F$13&gt;$G$13,"ns",IF(ABS($L14-INDEX(RTO1SF_ORD,AH$8,2))&gt;$B$28,"s","ns")))</f>
        <v/>
      </c>
      <c r="AI14" s="281" t="str">
        <f aca="false">IF(AI$8&gt;$J14,"",IF($F$13&gt;$G$13,"ns",IF(ABS($L14-INDEX(RTO1SF_ORD,AI$8,2))&gt;$B$28,"s","ns")))</f>
        <v/>
      </c>
      <c r="AJ14" s="281" t="str">
        <f aca="false">IF(AJ$8&gt;$J14,"",IF($F$13&gt;$G$13,"ns",IF(ABS($L14-INDEX(RTO1SF_ORD,AJ$8,2))&gt;$B$28,"s","ns")))</f>
        <v/>
      </c>
      <c r="AK14" s="281" t="str">
        <f aca="false">IF(AK$8&gt;$J14,"",IF($F$13&gt;$G$13,"ns",IF(ABS($L14-INDEX(RTO1SF_ORD,AK$8,2))&gt;$B$28,"s","ns")))</f>
        <v/>
      </c>
      <c r="AL14" s="281" t="str">
        <f aca="false">IF(AL$8&gt;$J14,"",IF($F$13&gt;$G$13,"ns",IF(ABS($L14-INDEX(RTO1SF_ORD,AL$8,2))&gt;$B$28,"s","ns")))</f>
        <v/>
      </c>
      <c r="AM14" s="281" t="str">
        <f aca="false">IF(AM$8&gt;$J14,"",IF($F$13&gt;$G$13,"ns",IF(ABS($L14-INDEX(RTO1SF_ORD,AM$8,2))&gt;$B$28,"s","ns")))</f>
        <v/>
      </c>
      <c r="AN14" s="281" t="str">
        <f aca="false">IF(AN$8&gt;$J14,"",IF($F$13&gt;$G$13,"ns",IF(ABS($L14-INDEX(RTO1SF_ORD,AN$8,2))&gt;$B$28,"s","ns")))</f>
        <v/>
      </c>
      <c r="AO14" s="281" t="str">
        <f aca="false">IF(AO$8&gt;$J14,"",IF($F$13&gt;$G$13,"ns",IF(ABS($L14-INDEX(RTO1SF_ORD,AO$8,2))&gt;$B$28,"s","ns")))</f>
        <v/>
      </c>
      <c r="AP14" s="281" t="str">
        <f aca="false">IF(AP$8&gt;$J14,"",IF($F$13&gt;$G$13,"ns",IF(ABS($L14-INDEX(RTO1SF_ORD,AP$8,2))&gt;$B$28,"s","ns")))</f>
        <v/>
      </c>
      <c r="AQ14" s="281" t="str">
        <f aca="false">IF(AQ$8&gt;$J14,"",IF($F$13&gt;$G$13,"ns",IF(ABS($L14-INDEX(RTO1SF_ORD,AQ$8,2))&gt;$B$28,"s","ns")))</f>
        <v/>
      </c>
      <c r="AR14" s="281" t="str">
        <f aca="false">IF(AR$8&gt;$J14,"",IF($F$13&gt;$G$13,"ns",IF(ABS($L14-INDEX(RTO1SF_ORD,AR$8,2))&gt;$B$28,"s","ns")))</f>
        <v/>
      </c>
      <c r="AS14" s="281" t="str">
        <f aca="false">IF(AS$8&gt;$J14,"",IF($F$13&gt;$G$13,"ns",IF(ABS($L14-INDEX(RTO1SF_ORD,AS$8,2))&gt;$B$28,"s","ns")))</f>
        <v/>
      </c>
      <c r="AT14" s="281" t="str">
        <f aca="false">IF(AT$8&gt;$J14,"",IF($F$13&gt;$G$13,"ns",IF(ABS($L14-INDEX(RTO1SF_ORD,AT$8,2))&gt;$B$28,"s","ns")))</f>
        <v/>
      </c>
      <c r="AU14" s="281" t="str">
        <f aca="false">IF(AU$8&gt;$J14,"",IF($F$13&gt;$G$13,"ns",IF(ABS($L14-INDEX(RTO1SF_ORD,AU$8,2))&gt;$B$28,"s","ns")))</f>
        <v/>
      </c>
      <c r="AV14" s="281" t="str">
        <f aca="false">IF(AV$8&gt;$J14,"",IF($F$13&gt;$G$13,"ns",IF(ABS($L14-INDEX(RTO1SF_ORD,AV$8,2))&gt;$B$28,"s","ns")))</f>
        <v/>
      </c>
      <c r="AW14" s="281" t="str">
        <f aca="false">IF(AW$8&gt;$J14,"",IF($F$13&gt;$G$13,"ns",IF(ABS($L14-INDEX(RTO1SF_ORD,AW$8,2))&gt;$B$28,"s","ns")))</f>
        <v/>
      </c>
      <c r="AX14" s="281" t="str">
        <f aca="false">IF(AX$8&gt;$J14,"",IF($F$13&gt;$G$13,"ns",IF(ABS($L14-INDEX(RTO1SF_ORD,AX$8,2))&gt;$B$28,"s","ns")))</f>
        <v/>
      </c>
      <c r="AY14" s="281" t="str">
        <f aca="false">IF(AY$8&gt;$J14,"",IF($F$13&gt;$G$13,"ns",IF(ABS($L14-INDEX(RTO1SF_ORD,AY$8,2))&gt;$B$28,"s","ns")))</f>
        <v/>
      </c>
      <c r="AZ14" s="281" t="str">
        <f aca="false">IF(AZ$8&gt;$J14,"",IF($F$13&gt;$G$13,"ns",IF(ABS($L14-INDEX(RTO1SF_ORD,AZ$8,2))&gt;$B$28,"s","ns")))</f>
        <v/>
      </c>
      <c r="BA14" s="281" t="str">
        <f aca="false">IF(BA$8&gt;$J14,"",IF($F$13&gt;$G$13,"ns",IF(ABS($L14-INDEX(RTO1SF_ORD,BA$8,2))&gt;$B$28,"s","ns")))</f>
        <v/>
      </c>
      <c r="BB14" s="281" t="str">
        <f aca="false">IF(BB$8&gt;$J14,"",IF($F$13&gt;$G$13,"ns",IF(ABS($L14-INDEX(RTO1SF_ORD,BB$8,2))&gt;$B$28,"s","ns")))</f>
        <v/>
      </c>
      <c r="BC14" s="281" t="str">
        <f aca="false">IF(BC$8&gt;$J14,"",IF($F$13&gt;$G$13,"ns",IF(ABS($L14-INDEX(RTO1SF_ORD,BC$8,2))&gt;$B$28,"s","ns")))</f>
        <v/>
      </c>
      <c r="BD14" s="281" t="str">
        <f aca="false">IF(BD$8&gt;$J14,"",IF($F$13&gt;$G$13,"ns",IF(ABS($L14-INDEX(RTO1SF_ORD,BD$8,2))&gt;$B$28,"s","ns")))</f>
        <v/>
      </c>
      <c r="BE14" s="281" t="str">
        <f aca="false">IF(BE$8&gt;$J14,"",IF($F$13&gt;$G$13,"ns",IF(ABS($L14-INDEX(RTO1SF_ORD,BE$8,2))&gt;$B$28,"s","ns")))</f>
        <v/>
      </c>
      <c r="BF14" s="281" t="str">
        <f aca="false">IF(BF$8&gt;$J14,"",IF($F$13&gt;$G$13,"ns",IF(ABS($L14-INDEX(RTO1SF_ORD,BF$8,2))&gt;$B$28,"s","ns")))</f>
        <v/>
      </c>
      <c r="BG14" s="281" t="str">
        <f aca="false">IF(BG$8&gt;$J14,"",IF($F$13&gt;$G$13,"ns",IF(ABS($L14-INDEX(RTO1SF_ORD,BG$8,2))&gt;$B$28,"s","ns")))</f>
        <v/>
      </c>
      <c r="BH14" s="281" t="str">
        <f aca="false">IF(BH$8&gt;$J14,"",IF($F$13&gt;$G$13,"ns",IF(ABS($L14-INDEX(RTO1SF_ORD,BH$8,2))&gt;$B$28,"s","ns")))</f>
        <v/>
      </c>
      <c r="BI14" s="281" t="str">
        <f aca="false">IF(BI$8&gt;$J14,"",IF($F$13&gt;$G$13,"ns",IF(ABS($L14-INDEX(RTO1SF_ORD,BI$8,2))&gt;$B$28,"s","ns")))</f>
        <v/>
      </c>
      <c r="BJ14" s="281" t="str">
        <f aca="false">IF(BJ$8&gt;$J14,"",IF($F$13&gt;$G$13,"ns",IF(ABS($L14-INDEX(RTO1SF_ORD,BJ$8,2))&gt;$B$28,"s","ns")))</f>
        <v/>
      </c>
      <c r="BM14" s="287" t="s">
        <v>332</v>
      </c>
      <c r="BN14" s="272" t="n">
        <f aca="false">'ANVA-MDS'!EV15</f>
        <v>2</v>
      </c>
      <c r="BO14" s="288" t="n">
        <f aca="false">'ANVA-MDS'!EV19</f>
        <v>363610.383259423</v>
      </c>
      <c r="BP14" s="289" t="n">
        <f aca="false">IFERROR(BO14/BN14,"sd")</f>
        <v>181805.191629712</v>
      </c>
      <c r="BQ14" s="289" t="n">
        <f aca="false">IFERROR(BP14/BP15,"sd")</f>
        <v>5.51798349618577</v>
      </c>
      <c r="BR14" s="290" t="n">
        <f aca="false">IFERROR(FDIST(BQ14,BN14,BN15),"sd")</f>
        <v>0.0707713133770735</v>
      </c>
      <c r="BS14" s="270" t="n">
        <v>0.05</v>
      </c>
      <c r="BT14" s="248" t="str">
        <f aca="false">IF(BR14&gt;BS14,"ns",IF(BR14&lt;0.001,"***",IF(BR14&lt;0.01,"**",IF(BR14&lt;0.05,"*",""))))</f>
        <v>ns</v>
      </c>
      <c r="BV14" s="270" t="n">
        <v>6</v>
      </c>
      <c r="BW14" s="280" t="n">
        <f aca="false">IFERROR(INDEX(RTO1CF_ORD,BV14,1),"sd")</f>
        <v>0</v>
      </c>
      <c r="BX14" s="281" t="n">
        <f aca="false">IFERROR(INDEX(RTO1CF_ORD,BV14,2),"sd")</f>
        <v>0.00044</v>
      </c>
      <c r="BY14" s="282" t="str">
        <f aca="false">IF(BY$8&gt;$BV14,"",IF($BR$13&gt;$BS$13,"ns",IF(ABS($BX14-INDEX(RTO1CF_ORD,BY$8,2))&gt;$BN$28,"s","ns")))</f>
        <v>s</v>
      </c>
      <c r="BZ14" s="282" t="str">
        <f aca="false">IF(BZ$8&gt;$BV14,"",IF($BR$13&gt;$BS$13,"ns",IF(ABS($BX14-INDEX(RTO1CF_ORD,BZ$8,2))&gt;$BN$28,"s","ns")))</f>
        <v>s</v>
      </c>
      <c r="CA14" s="282" t="str">
        <f aca="false">IF(CA$8&gt;$BV14,"",IF($BR$13&gt;$BS$13,"ns",IF(ABS($BX14-INDEX(RTO1CF_ORD,CA$8,2))&gt;$BN$28,"s","ns")))</f>
        <v>s</v>
      </c>
      <c r="CB14" s="282" t="str">
        <f aca="false">IF(CB$8&gt;$BV14,"",IF($BR$13&gt;$BS$13,"ns",IF(ABS($BX14-INDEX(RTO1CF_ORD,CB$8,2))&gt;$BN$28,"s","ns")))</f>
        <v>ns</v>
      </c>
      <c r="CC14" s="282" t="str">
        <f aca="false">IF(CC$8&gt;$BV14,"",IF($BR$13&gt;$BS$13,"ns",IF(ABS($BX14-INDEX(RTO1CF_ORD,CC$8,2))&gt;$BN$28,"s","ns")))</f>
        <v>ns</v>
      </c>
      <c r="CD14" s="282" t="str">
        <f aca="false">IF(CD$8&gt;$BV14,"",IF($BR$13&gt;$BS$13,"ns",IF(ABS($BX14-INDEX(RTO1CF_ORD,CD$8,2))&gt;$BN$28,"s","ns")))</f>
        <v>ns</v>
      </c>
      <c r="CE14" s="282" t="str">
        <f aca="false">IF(CE$8&gt;$BV14,"",IF($BR$13&gt;$BS$13,"ns",IF(ABS($BX14-INDEX(RTO1CF_ORD,CE$8,2))&gt;$BN$28,"s","ns")))</f>
        <v/>
      </c>
      <c r="CF14" s="282" t="str">
        <f aca="false">IF(CF$8&gt;$BV14,"",IF($BR$13&gt;$BS$13,"ns",IF(ABS($BX14-INDEX(RTO1CF_ORD,CF$8,2))&gt;$BN$28,"s","ns")))</f>
        <v/>
      </c>
      <c r="CG14" s="282" t="str">
        <f aca="false">IF(CG$8&gt;$BV14,"",IF($BR$13&gt;$BS$13,"ns",IF(ABS($BX14-INDEX(RTO1CF_ORD,CG$8,2))&gt;$BN$28,"s","ns")))</f>
        <v/>
      </c>
      <c r="CH14" s="282" t="str">
        <f aca="false">IF(CH$8&gt;$BV14,"",IF($BR$13&gt;$BS$13,"ns",IF(ABS($BX14-INDEX(RTO1CF_ORD,CH$8,2))&gt;$BN$28,"s","ns")))</f>
        <v/>
      </c>
      <c r="CI14" s="282" t="str">
        <f aca="false">IF(CI$8&gt;$BV14,"",IF($BR$13&gt;$BS$13,"ns",IF(ABS($BX14-INDEX(RTO1CF_ORD,CI$8,2))&gt;$BN$28,"s","ns")))</f>
        <v/>
      </c>
      <c r="CJ14" s="282" t="str">
        <f aca="false">IF(CJ$8&gt;$BV14,"",IF($BR$13&gt;$BS$13,"ns",IF(ABS($BX14-INDEX(RTO1CF_ORD,CJ$8,2))&gt;$BN$28,"s","ns")))</f>
        <v/>
      </c>
      <c r="CK14" s="282" t="str">
        <f aca="false">IF(CK$8&gt;$BV14,"",IF($BR$13&gt;$BS$13,"ns",IF(ABS($BX14-INDEX(RTO1CF_ORD,CK$8,2))&gt;$BN$28,"s","ns")))</f>
        <v/>
      </c>
      <c r="CL14" s="282" t="str">
        <f aca="false">IF(CL$8&gt;$BV14,"",IF($BR$13&gt;$BS$13,"ns",IF(ABS($BX14-INDEX(RTO1CF_ORD,CL$8,2))&gt;$BN$28,"s","ns")))</f>
        <v/>
      </c>
      <c r="CM14" s="282" t="str">
        <f aca="false">IF(CM$8&gt;$BV14,"",IF($BR$13&gt;$BS$13,"ns",IF(ABS($BX14-INDEX(RTO1CF_ORD,CM$8,2))&gt;$BN$28,"s","ns")))</f>
        <v/>
      </c>
      <c r="CN14" s="282" t="str">
        <f aca="false">IF(CN$8&gt;$BV14,"",IF($BR$13&gt;$BS$13,"ns",IF(ABS($BX14-INDEX(RTO1CF_ORD,CN$8,2))&gt;$BN$28,"s","ns")))</f>
        <v/>
      </c>
      <c r="CO14" s="282" t="str">
        <f aca="false">IF(CO$8&gt;$BV14,"",IF($BR$13&gt;$BS$13,"ns",IF(ABS($BX14-INDEX(RTO1CF_ORD,CO$8,2))&gt;$BN$28,"s","ns")))</f>
        <v/>
      </c>
      <c r="CP14" s="282" t="str">
        <f aca="false">IF(CP$8&gt;$BV14,"",IF($BR$13&gt;$BS$13,"ns",IF(ABS($BX14-INDEX(RTO1CF_ORD,CP$8,2))&gt;$BN$28,"s","ns")))</f>
        <v/>
      </c>
      <c r="CQ14" s="282" t="str">
        <f aca="false">IF(CQ$8&gt;$BV14,"",IF($BR$13&gt;$BS$13,"ns",IF(ABS($BX14-INDEX(RTO1CF_ORD,CQ$8,2))&gt;$BN$28,"s","ns")))</f>
        <v/>
      </c>
      <c r="CR14" s="282" t="str">
        <f aca="false">IF(CR$8&gt;$BV14,"",IF($BR$13&gt;$BS$13,"ns",IF(ABS($BX14-INDEX(RTO1CF_ORD,CR$8,2))&gt;$BN$28,"s","ns")))</f>
        <v/>
      </c>
      <c r="CS14" s="282" t="str">
        <f aca="false">IF(CS$8&gt;$BV14,"",IF($BR$13&gt;$BS$13,"ns",IF(ABS($BX14-INDEX(RTO1CF_ORD,CS$8,2))&gt;$BN$28,"s","ns")))</f>
        <v/>
      </c>
      <c r="CT14" s="282" t="str">
        <f aca="false">IF(CT$8&gt;$BV14,"",IF($BR$13&gt;$BS$13,"ns",IF(ABS($BX14-INDEX(RTO1CF_ORD,CT$8,2))&gt;$BN$28,"s","ns")))</f>
        <v/>
      </c>
      <c r="CU14" s="282" t="str">
        <f aca="false">IF(CU$8&gt;$BV14,"",IF($BR$13&gt;$BS$13,"ns",IF(ABS($BX14-INDEX(RTO1CF_ORD,CU$8,2))&gt;$BN$28,"s","ns")))</f>
        <v/>
      </c>
      <c r="CV14" s="282" t="str">
        <f aca="false">IF(CV$8&gt;$BV14,"",IF($BR$13&gt;$BS$13,"ns",IF(ABS($BX14-INDEX(RTO1CF_ORD,CV$8,2))&gt;$BN$28,"s","ns")))</f>
        <v/>
      </c>
      <c r="CW14" s="282" t="str">
        <f aca="false">IF(CW$8&gt;$BV14,"",IF($BR$13&gt;$BS$13,"ns",IF(ABS($BX14-INDEX(RTO1CF_ORD,CW$8,2))&gt;$BN$28,"s","ns")))</f>
        <v/>
      </c>
      <c r="CX14" s="282" t="str">
        <f aca="false">IF(CX$8&gt;$BV14,"",IF($BR$13&gt;$BS$13,"ns",IF(ABS($BX14-INDEX(RTO1CF_ORD,CX$8,2))&gt;$BN$28,"s","ns")))</f>
        <v/>
      </c>
      <c r="CY14" s="282" t="str">
        <f aca="false">IF(CY$8&gt;$BV14,"",IF($BR$13&gt;$BS$13,"ns",IF(ABS($BX14-INDEX(RTO1CF_ORD,CY$8,2))&gt;$BN$28,"s","ns")))</f>
        <v/>
      </c>
      <c r="CZ14" s="282" t="str">
        <f aca="false">IF(CZ$8&gt;$BV14,"",IF($BR$13&gt;$BS$13,"ns",IF(ABS($BX14-INDEX(RTO1CF_ORD,CZ$8,2))&gt;$BN$28,"s","ns")))</f>
        <v/>
      </c>
      <c r="DA14" s="282" t="str">
        <f aca="false">IF(DA$8&gt;$BV14,"",IF($BR$13&gt;$BS$13,"ns",IF(ABS($BX14-INDEX(RTO1CF_ORD,DA$8,2))&gt;$BN$28,"s","ns")))</f>
        <v/>
      </c>
      <c r="DB14" s="282" t="str">
        <f aca="false">IF(DB$8&gt;$BV14,"",IF($BR$13&gt;$BS$13,"ns",IF(ABS($BX14-INDEX(RTO1CF_ORD,DB$8,2))&gt;$BN$28,"s","ns")))</f>
        <v/>
      </c>
      <c r="DC14" s="282" t="str">
        <f aca="false">IF(DC$8&gt;$BV14,"",IF($BR$13&gt;$BS$13,"ns",IF(ABS($BX14-INDEX(RTO1CF_ORD,DC$8,2))&gt;$BN$28,"s","ns")))</f>
        <v/>
      </c>
      <c r="DD14" s="282" t="str">
        <f aca="false">IF(DD$8&gt;$BV14,"",IF($BR$13&gt;$BS$13,"ns",IF(ABS($BX14-INDEX(RTO1CF_ORD,DD$8,2))&gt;$BN$28,"s","ns")))</f>
        <v/>
      </c>
      <c r="DE14" s="282" t="str">
        <f aca="false">IF(DE$8&gt;$BV14,"",IF($BR$13&gt;$BS$13,"ns",IF(ABS($BX14-INDEX(RTO1CF_ORD,DE$8,2))&gt;$BN$28,"s","ns")))</f>
        <v/>
      </c>
      <c r="DF14" s="282" t="str">
        <f aca="false">IF(DF$8&gt;$BV14,"",IF($BR$13&gt;$BS$13,"ns",IF(ABS($BX14-INDEX(RTO1CF_ORD,DF$8,2))&gt;$BN$28,"s","ns")))</f>
        <v/>
      </c>
      <c r="DG14" s="282" t="str">
        <f aca="false">IF(DG$8&gt;$BV14,"",IF($BR$13&gt;$BS$13,"ns",IF(ABS($BX14-INDEX(RTO1CF_ORD,DG$8,2))&gt;$BN$28,"s","ns")))</f>
        <v/>
      </c>
      <c r="DH14" s="282" t="str">
        <f aca="false">IF(DH$8&gt;$BV14,"",IF($BR$13&gt;$BS$13,"ns",IF(ABS($BX14-INDEX(RTO1CF_ORD,DH$8,2))&gt;$BN$28,"s","ns")))</f>
        <v/>
      </c>
      <c r="DI14" s="282" t="str">
        <f aca="false">IF(DI$8&gt;$BV14,"",IF($BR$13&gt;$BS$13,"ns",IF(ABS($BX14-INDEX(RTO1CF_ORD,DI$8,2))&gt;$BN$28,"s","ns")))</f>
        <v/>
      </c>
      <c r="DJ14" s="282" t="str">
        <f aca="false">IF(DJ$8&gt;$BV14,"",IF($BR$13&gt;$BS$13,"ns",IF(ABS($BX14-INDEX(RTO1CF_ORD,DJ$8,2))&gt;$BN$28,"s","ns")))</f>
        <v/>
      </c>
      <c r="DK14" s="282" t="str">
        <f aca="false">IF(DK$8&gt;$BV14,"",IF($BR$13&gt;$BS$13,"ns",IF(ABS($BX14-INDEX(RTO1CF_ORD,DK$8,2))&gt;$BN$28,"s","ns")))</f>
        <v/>
      </c>
      <c r="DL14" s="282" t="str">
        <f aca="false">IF(DL$8&gt;$BV14,"",IF($BR$13&gt;$BS$13,"ns",IF(ABS($BX14-INDEX(RTO1CF_ORD,DL$8,2))&gt;$BN$28,"s","ns")))</f>
        <v/>
      </c>
      <c r="DM14" s="282" t="str">
        <f aca="false">IF(DM$8&gt;$BV14,"",IF($BR$13&gt;$BS$13,"ns",IF(ABS($BX14-INDEX(RTO1CF_ORD,DM$8,2))&gt;$BN$28,"s","ns")))</f>
        <v/>
      </c>
      <c r="DN14" s="282" t="str">
        <f aca="false">IF(DN$8&gt;$BV14,"",IF($BR$13&gt;$BS$13,"ns",IF(ABS($BX14-INDEX(RTO1CF_ORD,DN$8,2))&gt;$BN$28,"s","ns")))</f>
        <v/>
      </c>
      <c r="DO14" s="282" t="str">
        <f aca="false">IF(DO$8&gt;$BV14,"",IF($BR$13&gt;$BS$13,"ns",IF(ABS($BX14-INDEX(RTO1CF_ORD,DO$8,2))&gt;$BN$28,"s","ns")))</f>
        <v/>
      </c>
      <c r="DP14" s="282" t="str">
        <f aca="false">IF(DP$8&gt;$BV14,"",IF($BR$13&gt;$BS$13,"ns",IF(ABS($BX14-INDEX(RTO1CF_ORD,DP$8,2))&gt;$BN$28,"s","ns")))</f>
        <v/>
      </c>
      <c r="DQ14" s="282" t="str">
        <f aca="false">IF(DQ$8&gt;$BV14,"",IF($BR$13&gt;$BS$13,"ns",IF(ABS($BX14-INDEX(RTO1CF_ORD,DQ$8,2))&gt;$BN$28,"s","ns")))</f>
        <v/>
      </c>
      <c r="DR14" s="282" t="str">
        <f aca="false">IF(DR$8&gt;$BV14,"",IF($BR$13&gt;$BS$13,"ns",IF(ABS($BX14-INDEX(RTO1CF_ORD,DR$8,2))&gt;$BN$28,"s","ns")))</f>
        <v/>
      </c>
      <c r="DS14" s="282" t="str">
        <f aca="false">IF(DS$8&gt;$BV14,"",IF($BR$13&gt;$BS$13,"ns",IF(ABS($BX14-INDEX(RTO1CF_ORD,DS$8,2))&gt;$BN$28,"s","ns")))</f>
        <v/>
      </c>
      <c r="DT14" s="282" t="str">
        <f aca="false">IF(DT$8&gt;$BV14,"",IF($BR$13&gt;$BS$13,"ns",IF(ABS($BX14-INDEX(RTO1CF_ORD,DT$8,2))&gt;$BN$28,"s","ns")))</f>
        <v/>
      </c>
      <c r="DU14" s="282" t="str">
        <f aca="false">IF(DU$8&gt;$BV14,"",IF($BR$13&gt;$BS$13,"ns",IF(ABS($BX14-INDEX(RTO1CF_ORD,DU$8,2))&gt;$BN$28,"s","ns")))</f>
        <v/>
      </c>
      <c r="DV14" s="282" t="str">
        <f aca="false">IF(DV$8&gt;$BV14,"",IF($BR$13&gt;$BS$13,"ns",IF(ABS($BX14-INDEX(RTO1CF_ORD,DV$8,2))&gt;$BN$28,"s","ns")))</f>
        <v/>
      </c>
      <c r="DW14" s="283"/>
      <c r="DX14" s="283"/>
      <c r="DZ14" s="265" t="n">
        <f aca="false">DZ13+1</f>
        <v>7</v>
      </c>
      <c r="EA14" s="276" t="n">
        <f aca="false">IFERROR(INDEX(RTO1CV,$DZ14,1),0)</f>
        <v>0</v>
      </c>
      <c r="EB14" s="277" t="n">
        <f aca="false">IFERROR(INDEX(RTO1SF,$DZ14,EB$7),0)</f>
        <v>0</v>
      </c>
      <c r="EC14" s="277" t="n">
        <f aca="false">IFERROR(INDEX(RTO1SF,$DZ14,EC$7),0)</f>
        <v>0</v>
      </c>
      <c r="ED14" s="277" t="n">
        <f aca="false">IFERROR(INDEX(RTO1SF,$DZ14,ED$7),0)</f>
        <v>0</v>
      </c>
      <c r="EE14" s="277" t="n">
        <f aca="false">IFERROR(INDEX(RTO1SF,$DZ14,EE$7),0)</f>
        <v>0</v>
      </c>
      <c r="EF14" s="277" t="n">
        <f aca="false">COUNTIFS(EB14:EE14,"&gt;1")</f>
        <v>0</v>
      </c>
      <c r="EG14" s="277" t="n">
        <f aca="false">IFERROR(SUMIFS(EB14:EE14,EB14:EE14,"&gt;1"),0)</f>
        <v>0</v>
      </c>
      <c r="EH14" s="265"/>
      <c r="EI14" s="265" t="s">
        <v>333</v>
      </c>
      <c r="EJ14" s="278" t="str">
        <f aca="false">IF(EF58=0,"sd",EJ8-1)</f>
        <v>sd</v>
      </c>
      <c r="EK14" s="266"/>
      <c r="EL14" s="265" t="n">
        <f aca="false">EL13+1</f>
        <v>7</v>
      </c>
      <c r="EM14" s="276" t="n">
        <f aca="false">IFERROR(INDEX(RTO1CV,$EL14,1),0)</f>
        <v>0</v>
      </c>
      <c r="EN14" s="277" t="n">
        <f aca="false">IFERROR(INDEX(RTO1CF,$EL14,'ANVA-MDS'!EB$7),0)</f>
        <v>0</v>
      </c>
      <c r="EO14" s="277" t="n">
        <f aca="false">IFERROR(INDEX(RTO1CF,$EL14,'ANVA-MDS'!EC$7),0)</f>
        <v>0</v>
      </c>
      <c r="EP14" s="277" t="n">
        <f aca="false">IFERROR(INDEX(RTO1CF,$EL14,'ANVA-MDS'!ED$7),0)</f>
        <v>0</v>
      </c>
      <c r="EQ14" s="277" t="n">
        <f aca="false">IFERROR(INDEX(RTO1CF,$EL14,'ANVA-MDS'!EE$7),0)</f>
        <v>0</v>
      </c>
      <c r="ER14" s="277" t="n">
        <f aca="false">COUNTIFS(EN14:EQ14,"&gt;1")</f>
        <v>0</v>
      </c>
      <c r="ES14" s="277" t="n">
        <f aca="false">IFERROR(SUMIFS(EN14:EQ14,EN14:EQ14,"&gt;1"),0)</f>
        <v>0</v>
      </c>
      <c r="ET14" s="265"/>
      <c r="EU14" s="265" t="s">
        <v>333</v>
      </c>
      <c r="EV14" s="278" t="n">
        <f aca="false">IF(ER58=0,"sd",EV8-1)</f>
        <v>2</v>
      </c>
      <c r="EW14" s="266"/>
      <c r="EX14" s="277" t="n">
        <f aca="false">EG14+ES14</f>
        <v>0</v>
      </c>
      <c r="EY14" s="265" t="s">
        <v>333</v>
      </c>
      <c r="EZ14" s="278" t="str">
        <f aca="false">IF(EZ27=0,"sd",EZ8-1)</f>
        <v>sd</v>
      </c>
    </row>
    <row r="15" customFormat="false" ht="12.75" hidden="false" customHeight="true" outlineLevel="0" collapsed="false">
      <c r="A15" s="287" t="s">
        <v>334</v>
      </c>
      <c r="B15" s="291" t="str">
        <f aca="false">'ANVA-MDS'!EJ16</f>
        <v>sd</v>
      </c>
      <c r="C15" s="288" t="str">
        <f aca="false">'ANVA-MDS'!EJ20</f>
        <v>sd</v>
      </c>
      <c r="D15" s="289" t="str">
        <f aca="false">IFERROR(C15/B15,"sd")</f>
        <v>sd</v>
      </c>
      <c r="E15" s="292"/>
      <c r="F15" s="292"/>
      <c r="J15" s="270" t="n">
        <v>7</v>
      </c>
      <c r="K15" s="280" t="n">
        <f aca="false">IFERROR(INDEX(RTO1SF_ORD,J15,1),"sd")</f>
        <v>0</v>
      </c>
      <c r="L15" s="281" t="n">
        <f aca="false">IFERROR(INDEX(RTO1SF_ORD,J15,2),"sd")</f>
        <v>0.00043</v>
      </c>
      <c r="M15" s="281" t="str">
        <f aca="false">IF(M$8&gt;$J15,"",IF($F$13&gt;$G$13,"ns",IF(ABS($L15-INDEX(RTO1SF_ORD,M$8,2))&gt;$B$28,"s","ns")))</f>
        <v>ns</v>
      </c>
      <c r="N15" s="281" t="str">
        <f aca="false">IF(N$8&gt;$J15,"",IF($F$13&gt;$G$13,"ns",IF(ABS($L15-INDEX(RTO1SF_ORD,N$8,2))&gt;$B$28,"s","ns")))</f>
        <v>ns</v>
      </c>
      <c r="O15" s="281" t="str">
        <f aca="false">IF(O$8&gt;$J15,"",IF($F$13&gt;$G$13,"ns",IF(ABS($L15-INDEX(RTO1SF_ORD,O$8,2))&gt;$B$28,"s","ns")))</f>
        <v>ns</v>
      </c>
      <c r="P15" s="281" t="str">
        <f aca="false">IF(P$8&gt;$J15,"",IF($F$13&gt;$G$13,"ns",IF(ABS($L15-INDEX(RTO1SF_ORD,P$8,2))&gt;$B$28,"s","ns")))</f>
        <v>ns</v>
      </c>
      <c r="Q15" s="281" t="str">
        <f aca="false">IF(Q$8&gt;$J15,"",IF($F$13&gt;$G$13,"ns",IF(ABS($L15-INDEX(RTO1SF_ORD,Q$8,2))&gt;$B$28,"s","ns")))</f>
        <v>ns</v>
      </c>
      <c r="R15" s="281" t="str">
        <f aca="false">IF(R$8&gt;$J15,"",IF($F$13&gt;$G$13,"ns",IF(ABS($L15-INDEX(RTO1SF_ORD,R$8,2))&gt;$B$28,"s","ns")))</f>
        <v>ns</v>
      </c>
      <c r="S15" s="281" t="str">
        <f aca="false">IF(S$8&gt;$J15,"",IF($F$13&gt;$G$13,"ns",IF(ABS($L15-INDEX(RTO1SF_ORD,S$8,2))&gt;$B$28,"s","ns")))</f>
        <v>ns</v>
      </c>
      <c r="T15" s="281" t="str">
        <f aca="false">IF(T$8&gt;$J15,"",IF($F$13&gt;$G$13,"ns",IF(ABS($L15-INDEX(RTO1SF_ORD,T$8,2))&gt;$B$28,"s","ns")))</f>
        <v/>
      </c>
      <c r="U15" s="281" t="str">
        <f aca="false">IF(U$8&gt;$J15,"",IF($F$13&gt;$G$13,"ns",IF(ABS($L15-INDEX(RTO1SF_ORD,U$8,2))&gt;$B$28,"s","ns")))</f>
        <v/>
      </c>
      <c r="V15" s="281" t="str">
        <f aca="false">IF(V$8&gt;$J15,"",IF($F$13&gt;$G$13,"ns",IF(ABS($L15-INDEX(RTO1SF_ORD,V$8,2))&gt;$B$28,"s","ns")))</f>
        <v/>
      </c>
      <c r="W15" s="281" t="str">
        <f aca="false">IF(W$8&gt;$J15,"",IF($F$13&gt;$G$13,"ns",IF(ABS($L15-INDEX(RTO1SF_ORD,W$8,2))&gt;$B$28,"s","ns")))</f>
        <v/>
      </c>
      <c r="X15" s="281" t="str">
        <f aca="false">IF(X$8&gt;$J15,"",IF($F$13&gt;$G$13,"ns",IF(ABS($L15-INDEX(RTO1SF_ORD,X$8,2))&gt;$B$28,"s","ns")))</f>
        <v/>
      </c>
      <c r="Y15" s="281" t="str">
        <f aca="false">IF(Y$8&gt;$J15,"",IF($F$13&gt;$G$13,"ns",IF(ABS($L15-INDEX(RTO1SF_ORD,Y$8,2))&gt;$B$28,"s","ns")))</f>
        <v/>
      </c>
      <c r="Z15" s="281" t="str">
        <f aca="false">IF(Z$8&gt;$J15,"",IF($F$13&gt;$G$13,"ns",IF(ABS($L15-INDEX(RTO1SF_ORD,Z$8,2))&gt;$B$28,"s","ns")))</f>
        <v/>
      </c>
      <c r="AA15" s="281" t="str">
        <f aca="false">IF(AA$8&gt;$J15,"",IF($F$13&gt;$G$13,"ns",IF(ABS($L15-INDEX(RTO1SF_ORD,AA$8,2))&gt;$B$28,"s","ns")))</f>
        <v/>
      </c>
      <c r="AB15" s="281" t="str">
        <f aca="false">IF(AB$8&gt;$J15,"",IF($F$13&gt;$G$13,"ns",IF(ABS($L15-INDEX(RTO1SF_ORD,AB$8,2))&gt;$B$28,"s","ns")))</f>
        <v/>
      </c>
      <c r="AC15" s="281" t="str">
        <f aca="false">IF(AC$8&gt;$J15,"",IF($F$13&gt;$G$13,"ns",IF(ABS($L15-INDEX(RTO1SF_ORD,AC$8,2))&gt;$B$28,"s","ns")))</f>
        <v/>
      </c>
      <c r="AD15" s="281" t="str">
        <f aca="false">IF(AD$8&gt;$J15,"",IF($F$13&gt;$G$13,"ns",IF(ABS($L15-INDEX(RTO1SF_ORD,AD$8,2))&gt;$B$28,"s","ns")))</f>
        <v/>
      </c>
      <c r="AE15" s="281" t="str">
        <f aca="false">IF(AE$8&gt;$J15,"",IF($F$13&gt;$G$13,"ns",IF(ABS($L15-INDEX(RTO1SF_ORD,AE$8,2))&gt;$B$28,"s","ns")))</f>
        <v/>
      </c>
      <c r="AF15" s="281" t="str">
        <f aca="false">IF(AF$8&gt;$J15,"",IF($F$13&gt;$G$13,"ns",IF(ABS($L15-INDEX(RTO1SF_ORD,AF$8,2))&gt;$B$28,"s","ns")))</f>
        <v/>
      </c>
      <c r="AG15" s="281" t="str">
        <f aca="false">IF(AG$8&gt;$J15,"",IF($F$13&gt;$G$13,"ns",IF(ABS($L15-INDEX(RTO1SF_ORD,AG$8,2))&gt;$B$28,"s","ns")))</f>
        <v/>
      </c>
      <c r="AH15" s="281" t="str">
        <f aca="false">IF(AH$8&gt;$J15,"",IF($F$13&gt;$G$13,"ns",IF(ABS($L15-INDEX(RTO1SF_ORD,AH$8,2))&gt;$B$28,"s","ns")))</f>
        <v/>
      </c>
      <c r="AI15" s="281" t="str">
        <f aca="false">IF(AI$8&gt;$J15,"",IF($F$13&gt;$G$13,"ns",IF(ABS($L15-INDEX(RTO1SF_ORD,AI$8,2))&gt;$B$28,"s","ns")))</f>
        <v/>
      </c>
      <c r="AJ15" s="281" t="str">
        <f aca="false">IF(AJ$8&gt;$J15,"",IF($F$13&gt;$G$13,"ns",IF(ABS($L15-INDEX(RTO1SF_ORD,AJ$8,2))&gt;$B$28,"s","ns")))</f>
        <v/>
      </c>
      <c r="AK15" s="281" t="str">
        <f aca="false">IF(AK$8&gt;$J15,"",IF($F$13&gt;$G$13,"ns",IF(ABS($L15-INDEX(RTO1SF_ORD,AK$8,2))&gt;$B$28,"s","ns")))</f>
        <v/>
      </c>
      <c r="AL15" s="281" t="str">
        <f aca="false">IF(AL$8&gt;$J15,"",IF($F$13&gt;$G$13,"ns",IF(ABS($L15-INDEX(RTO1SF_ORD,AL$8,2))&gt;$B$28,"s","ns")))</f>
        <v/>
      </c>
      <c r="AM15" s="281" t="str">
        <f aca="false">IF(AM$8&gt;$J15,"",IF($F$13&gt;$G$13,"ns",IF(ABS($L15-INDEX(RTO1SF_ORD,AM$8,2))&gt;$B$28,"s","ns")))</f>
        <v/>
      </c>
      <c r="AN15" s="281" t="str">
        <f aca="false">IF(AN$8&gt;$J15,"",IF($F$13&gt;$G$13,"ns",IF(ABS($L15-INDEX(RTO1SF_ORD,AN$8,2))&gt;$B$28,"s","ns")))</f>
        <v/>
      </c>
      <c r="AO15" s="281" t="str">
        <f aca="false">IF(AO$8&gt;$J15,"",IF($F$13&gt;$G$13,"ns",IF(ABS($L15-INDEX(RTO1SF_ORD,AO$8,2))&gt;$B$28,"s","ns")))</f>
        <v/>
      </c>
      <c r="AP15" s="281" t="str">
        <f aca="false">IF(AP$8&gt;$J15,"",IF($F$13&gt;$G$13,"ns",IF(ABS($L15-INDEX(RTO1SF_ORD,AP$8,2))&gt;$B$28,"s","ns")))</f>
        <v/>
      </c>
      <c r="AQ15" s="281" t="str">
        <f aca="false">IF(AQ$8&gt;$J15,"",IF($F$13&gt;$G$13,"ns",IF(ABS($L15-INDEX(RTO1SF_ORD,AQ$8,2))&gt;$B$28,"s","ns")))</f>
        <v/>
      </c>
      <c r="AR15" s="281" t="str">
        <f aca="false">IF(AR$8&gt;$J15,"",IF($F$13&gt;$G$13,"ns",IF(ABS($L15-INDEX(RTO1SF_ORD,AR$8,2))&gt;$B$28,"s","ns")))</f>
        <v/>
      </c>
      <c r="AS15" s="281" t="str">
        <f aca="false">IF(AS$8&gt;$J15,"",IF($F$13&gt;$G$13,"ns",IF(ABS($L15-INDEX(RTO1SF_ORD,AS$8,2))&gt;$B$28,"s","ns")))</f>
        <v/>
      </c>
      <c r="AT15" s="281" t="str">
        <f aca="false">IF(AT$8&gt;$J15,"",IF($F$13&gt;$G$13,"ns",IF(ABS($L15-INDEX(RTO1SF_ORD,AT$8,2))&gt;$B$28,"s","ns")))</f>
        <v/>
      </c>
      <c r="AU15" s="281" t="str">
        <f aca="false">IF(AU$8&gt;$J15,"",IF($F$13&gt;$G$13,"ns",IF(ABS($L15-INDEX(RTO1SF_ORD,AU$8,2))&gt;$B$28,"s","ns")))</f>
        <v/>
      </c>
      <c r="AV15" s="281" t="str">
        <f aca="false">IF(AV$8&gt;$J15,"",IF($F$13&gt;$G$13,"ns",IF(ABS($L15-INDEX(RTO1SF_ORD,AV$8,2))&gt;$B$28,"s","ns")))</f>
        <v/>
      </c>
      <c r="AW15" s="281" t="str">
        <f aca="false">IF(AW$8&gt;$J15,"",IF($F$13&gt;$G$13,"ns",IF(ABS($L15-INDEX(RTO1SF_ORD,AW$8,2))&gt;$B$28,"s","ns")))</f>
        <v/>
      </c>
      <c r="AX15" s="281" t="str">
        <f aca="false">IF(AX$8&gt;$J15,"",IF($F$13&gt;$G$13,"ns",IF(ABS($L15-INDEX(RTO1SF_ORD,AX$8,2))&gt;$B$28,"s","ns")))</f>
        <v/>
      </c>
      <c r="AY15" s="281" t="str">
        <f aca="false">IF(AY$8&gt;$J15,"",IF($F$13&gt;$G$13,"ns",IF(ABS($L15-INDEX(RTO1SF_ORD,AY$8,2))&gt;$B$28,"s","ns")))</f>
        <v/>
      </c>
      <c r="AZ15" s="281" t="str">
        <f aca="false">IF(AZ$8&gt;$J15,"",IF($F$13&gt;$G$13,"ns",IF(ABS($L15-INDEX(RTO1SF_ORD,AZ$8,2))&gt;$B$28,"s","ns")))</f>
        <v/>
      </c>
      <c r="BA15" s="281" t="str">
        <f aca="false">IF(BA$8&gt;$J15,"",IF($F$13&gt;$G$13,"ns",IF(ABS($L15-INDEX(RTO1SF_ORD,BA$8,2))&gt;$B$28,"s","ns")))</f>
        <v/>
      </c>
      <c r="BB15" s="281" t="str">
        <f aca="false">IF(BB$8&gt;$J15,"",IF($F$13&gt;$G$13,"ns",IF(ABS($L15-INDEX(RTO1SF_ORD,BB$8,2))&gt;$B$28,"s","ns")))</f>
        <v/>
      </c>
      <c r="BC15" s="281" t="str">
        <f aca="false">IF(BC$8&gt;$J15,"",IF($F$13&gt;$G$13,"ns",IF(ABS($L15-INDEX(RTO1SF_ORD,BC$8,2))&gt;$B$28,"s","ns")))</f>
        <v/>
      </c>
      <c r="BD15" s="281" t="str">
        <f aca="false">IF(BD$8&gt;$J15,"",IF($F$13&gt;$G$13,"ns",IF(ABS($L15-INDEX(RTO1SF_ORD,BD$8,2))&gt;$B$28,"s","ns")))</f>
        <v/>
      </c>
      <c r="BE15" s="281" t="str">
        <f aca="false">IF(BE$8&gt;$J15,"",IF($F$13&gt;$G$13,"ns",IF(ABS($L15-INDEX(RTO1SF_ORD,BE$8,2))&gt;$B$28,"s","ns")))</f>
        <v/>
      </c>
      <c r="BF15" s="281" t="str">
        <f aca="false">IF(BF$8&gt;$J15,"",IF($F$13&gt;$G$13,"ns",IF(ABS($L15-INDEX(RTO1SF_ORD,BF$8,2))&gt;$B$28,"s","ns")))</f>
        <v/>
      </c>
      <c r="BG15" s="281" t="str">
        <f aca="false">IF(BG$8&gt;$J15,"",IF($F$13&gt;$G$13,"ns",IF(ABS($L15-INDEX(RTO1SF_ORD,BG$8,2))&gt;$B$28,"s","ns")))</f>
        <v/>
      </c>
      <c r="BH15" s="281" t="str">
        <f aca="false">IF(BH$8&gt;$J15,"",IF($F$13&gt;$G$13,"ns",IF(ABS($L15-INDEX(RTO1SF_ORD,BH$8,2))&gt;$B$28,"s","ns")))</f>
        <v/>
      </c>
      <c r="BI15" s="281" t="str">
        <f aca="false">IF(BI$8&gt;$J15,"",IF($F$13&gt;$G$13,"ns",IF(ABS($L15-INDEX(RTO1SF_ORD,BI$8,2))&gt;$B$28,"s","ns")))</f>
        <v/>
      </c>
      <c r="BJ15" s="281" t="str">
        <f aca="false">IF(BJ$8&gt;$J15,"",IF($F$13&gt;$G$13,"ns",IF(ABS($L15-INDEX(RTO1SF_ORD,BJ$8,2))&gt;$B$28,"s","ns")))</f>
        <v/>
      </c>
      <c r="BM15" s="287" t="s">
        <v>334</v>
      </c>
      <c r="BN15" s="291" t="n">
        <f aca="false">'ANVA-MDS'!EV16</f>
        <v>4</v>
      </c>
      <c r="BO15" s="288" t="n">
        <f aca="false">'ANVA-MDS'!EV20</f>
        <v>131791.036892649</v>
      </c>
      <c r="BP15" s="289" t="n">
        <f aca="false">IFERROR(BO15/BN15,"sd")</f>
        <v>32947.7592231622</v>
      </c>
      <c r="BQ15" s="292"/>
      <c r="BR15" s="292"/>
      <c r="BS15" s="249"/>
      <c r="BT15" s="249"/>
      <c r="BV15" s="270" t="n">
        <v>7</v>
      </c>
      <c r="BW15" s="280" t="n">
        <f aca="false">IFERROR(INDEX(RTO1CF_ORD,BV15,1),"sd")</f>
        <v>0</v>
      </c>
      <c r="BX15" s="281" t="n">
        <f aca="false">IFERROR(INDEX(RTO1CF_ORD,BV15,2),"sd")</f>
        <v>0.00043</v>
      </c>
      <c r="BY15" s="282" t="str">
        <f aca="false">IF(BY$8&gt;$BV15,"",IF($BR$13&gt;$BS$13,"ns",IF(ABS($BX15-INDEX(RTO1CF_ORD,BY$8,2))&gt;$BN$28,"s","ns")))</f>
        <v>s</v>
      </c>
      <c r="BZ15" s="282" t="str">
        <f aca="false">IF(BZ$8&gt;$BV15,"",IF($BR$13&gt;$BS$13,"ns",IF(ABS($BX15-INDEX(RTO1CF_ORD,BZ$8,2))&gt;$BN$28,"s","ns")))</f>
        <v>s</v>
      </c>
      <c r="CA15" s="282" t="str">
        <f aca="false">IF(CA$8&gt;$BV15,"",IF($BR$13&gt;$BS$13,"ns",IF(ABS($BX15-INDEX(RTO1CF_ORD,CA$8,2))&gt;$BN$28,"s","ns")))</f>
        <v>s</v>
      </c>
      <c r="CB15" s="282" t="str">
        <f aca="false">IF(CB$8&gt;$BV15,"",IF($BR$13&gt;$BS$13,"ns",IF(ABS($BX15-INDEX(RTO1CF_ORD,CB$8,2))&gt;$BN$28,"s","ns")))</f>
        <v>ns</v>
      </c>
      <c r="CC15" s="282" t="str">
        <f aca="false">IF(CC$8&gt;$BV15,"",IF($BR$13&gt;$BS$13,"ns",IF(ABS($BX15-INDEX(RTO1CF_ORD,CC$8,2))&gt;$BN$28,"s","ns")))</f>
        <v>ns</v>
      </c>
      <c r="CD15" s="282" t="str">
        <f aca="false">IF(CD$8&gt;$BV15,"",IF($BR$13&gt;$BS$13,"ns",IF(ABS($BX15-INDEX(RTO1CF_ORD,CD$8,2))&gt;$BN$28,"s","ns")))</f>
        <v>ns</v>
      </c>
      <c r="CE15" s="282" t="str">
        <f aca="false">IF(CE$8&gt;$BV15,"",IF($BR$13&gt;$BS$13,"ns",IF(ABS($BX15-INDEX(RTO1CF_ORD,CE$8,2))&gt;$BN$28,"s","ns")))</f>
        <v>ns</v>
      </c>
      <c r="CF15" s="282" t="str">
        <f aca="false">IF(CF$8&gt;$BV15,"",IF($BR$13&gt;$BS$13,"ns",IF(ABS($BX15-INDEX(RTO1CF_ORD,CF$8,2))&gt;$BN$28,"s","ns")))</f>
        <v/>
      </c>
      <c r="CG15" s="282" t="str">
        <f aca="false">IF(CG$8&gt;$BV15,"",IF($BR$13&gt;$BS$13,"ns",IF(ABS($BX15-INDEX(RTO1CF_ORD,CG$8,2))&gt;$BN$28,"s","ns")))</f>
        <v/>
      </c>
      <c r="CH15" s="282" t="str">
        <f aca="false">IF(CH$8&gt;$BV15,"",IF($BR$13&gt;$BS$13,"ns",IF(ABS($BX15-INDEX(RTO1CF_ORD,CH$8,2))&gt;$BN$28,"s","ns")))</f>
        <v/>
      </c>
      <c r="CI15" s="282" t="str">
        <f aca="false">IF(CI$8&gt;$BV15,"",IF($BR$13&gt;$BS$13,"ns",IF(ABS($BX15-INDEX(RTO1CF_ORD,CI$8,2))&gt;$BN$28,"s","ns")))</f>
        <v/>
      </c>
      <c r="CJ15" s="282" t="str">
        <f aca="false">IF(CJ$8&gt;$BV15,"",IF($BR$13&gt;$BS$13,"ns",IF(ABS($BX15-INDEX(RTO1CF_ORD,CJ$8,2))&gt;$BN$28,"s","ns")))</f>
        <v/>
      </c>
      <c r="CK15" s="282" t="str">
        <f aca="false">IF(CK$8&gt;$BV15,"",IF($BR$13&gt;$BS$13,"ns",IF(ABS($BX15-INDEX(RTO1CF_ORD,CK$8,2))&gt;$BN$28,"s","ns")))</f>
        <v/>
      </c>
      <c r="CL15" s="282" t="str">
        <f aca="false">IF(CL$8&gt;$BV15,"",IF($BR$13&gt;$BS$13,"ns",IF(ABS($BX15-INDEX(RTO1CF_ORD,CL$8,2))&gt;$BN$28,"s","ns")))</f>
        <v/>
      </c>
      <c r="CM15" s="282" t="str">
        <f aca="false">IF(CM$8&gt;$BV15,"",IF($BR$13&gt;$BS$13,"ns",IF(ABS($BX15-INDEX(RTO1CF_ORD,CM$8,2))&gt;$BN$28,"s","ns")))</f>
        <v/>
      </c>
      <c r="CN15" s="282" t="str">
        <f aca="false">IF(CN$8&gt;$BV15,"",IF($BR$13&gt;$BS$13,"ns",IF(ABS($BX15-INDEX(RTO1CF_ORD,CN$8,2))&gt;$BN$28,"s","ns")))</f>
        <v/>
      </c>
      <c r="CO15" s="282" t="str">
        <f aca="false">IF(CO$8&gt;$BV15,"",IF($BR$13&gt;$BS$13,"ns",IF(ABS($BX15-INDEX(RTO1CF_ORD,CO$8,2))&gt;$BN$28,"s","ns")))</f>
        <v/>
      </c>
      <c r="CP15" s="282" t="str">
        <f aca="false">IF(CP$8&gt;$BV15,"",IF($BR$13&gt;$BS$13,"ns",IF(ABS($BX15-INDEX(RTO1CF_ORD,CP$8,2))&gt;$BN$28,"s","ns")))</f>
        <v/>
      </c>
      <c r="CQ15" s="282" t="str">
        <f aca="false">IF(CQ$8&gt;$BV15,"",IF($BR$13&gt;$BS$13,"ns",IF(ABS($BX15-INDEX(RTO1CF_ORD,CQ$8,2))&gt;$BN$28,"s","ns")))</f>
        <v/>
      </c>
      <c r="CR15" s="282" t="str">
        <f aca="false">IF(CR$8&gt;$BV15,"",IF($BR$13&gt;$BS$13,"ns",IF(ABS($BX15-INDEX(RTO1CF_ORD,CR$8,2))&gt;$BN$28,"s","ns")))</f>
        <v/>
      </c>
      <c r="CS15" s="282" t="str">
        <f aca="false">IF(CS$8&gt;$BV15,"",IF($BR$13&gt;$BS$13,"ns",IF(ABS($BX15-INDEX(RTO1CF_ORD,CS$8,2))&gt;$BN$28,"s","ns")))</f>
        <v/>
      </c>
      <c r="CT15" s="282" t="str">
        <f aca="false">IF(CT$8&gt;$BV15,"",IF($BR$13&gt;$BS$13,"ns",IF(ABS($BX15-INDEX(RTO1CF_ORD,CT$8,2))&gt;$BN$28,"s","ns")))</f>
        <v/>
      </c>
      <c r="CU15" s="282" t="str">
        <f aca="false">IF(CU$8&gt;$BV15,"",IF($BR$13&gt;$BS$13,"ns",IF(ABS($BX15-INDEX(RTO1CF_ORD,CU$8,2))&gt;$BN$28,"s","ns")))</f>
        <v/>
      </c>
      <c r="CV15" s="282" t="str">
        <f aca="false">IF(CV$8&gt;$BV15,"",IF($BR$13&gt;$BS$13,"ns",IF(ABS($BX15-INDEX(RTO1CF_ORD,CV$8,2))&gt;$BN$28,"s","ns")))</f>
        <v/>
      </c>
      <c r="CW15" s="282" t="str">
        <f aca="false">IF(CW$8&gt;$BV15,"",IF($BR$13&gt;$BS$13,"ns",IF(ABS($BX15-INDEX(RTO1CF_ORD,CW$8,2))&gt;$BN$28,"s","ns")))</f>
        <v/>
      </c>
      <c r="CX15" s="282" t="str">
        <f aca="false">IF(CX$8&gt;$BV15,"",IF($BR$13&gt;$BS$13,"ns",IF(ABS($BX15-INDEX(RTO1CF_ORD,CX$8,2))&gt;$BN$28,"s","ns")))</f>
        <v/>
      </c>
      <c r="CY15" s="282" t="str">
        <f aca="false">IF(CY$8&gt;$BV15,"",IF($BR$13&gt;$BS$13,"ns",IF(ABS($BX15-INDEX(RTO1CF_ORD,CY$8,2))&gt;$BN$28,"s","ns")))</f>
        <v/>
      </c>
      <c r="CZ15" s="282" t="str">
        <f aca="false">IF(CZ$8&gt;$BV15,"",IF($BR$13&gt;$BS$13,"ns",IF(ABS($BX15-INDEX(RTO1CF_ORD,CZ$8,2))&gt;$BN$28,"s","ns")))</f>
        <v/>
      </c>
      <c r="DA15" s="282" t="str">
        <f aca="false">IF(DA$8&gt;$BV15,"",IF($BR$13&gt;$BS$13,"ns",IF(ABS($BX15-INDEX(RTO1CF_ORD,DA$8,2))&gt;$BN$28,"s","ns")))</f>
        <v/>
      </c>
      <c r="DB15" s="282" t="str">
        <f aca="false">IF(DB$8&gt;$BV15,"",IF($BR$13&gt;$BS$13,"ns",IF(ABS($BX15-INDEX(RTO1CF_ORD,DB$8,2))&gt;$BN$28,"s","ns")))</f>
        <v/>
      </c>
      <c r="DC15" s="282" t="str">
        <f aca="false">IF(DC$8&gt;$BV15,"",IF($BR$13&gt;$BS$13,"ns",IF(ABS($BX15-INDEX(RTO1CF_ORD,DC$8,2))&gt;$BN$28,"s","ns")))</f>
        <v/>
      </c>
      <c r="DD15" s="282" t="str">
        <f aca="false">IF(DD$8&gt;$BV15,"",IF($BR$13&gt;$BS$13,"ns",IF(ABS($BX15-INDEX(RTO1CF_ORD,DD$8,2))&gt;$BN$28,"s","ns")))</f>
        <v/>
      </c>
      <c r="DE15" s="282" t="str">
        <f aca="false">IF(DE$8&gt;$BV15,"",IF($BR$13&gt;$BS$13,"ns",IF(ABS($BX15-INDEX(RTO1CF_ORD,DE$8,2))&gt;$BN$28,"s","ns")))</f>
        <v/>
      </c>
      <c r="DF15" s="282" t="str">
        <f aca="false">IF(DF$8&gt;$BV15,"",IF($BR$13&gt;$BS$13,"ns",IF(ABS($BX15-INDEX(RTO1CF_ORD,DF$8,2))&gt;$BN$28,"s","ns")))</f>
        <v/>
      </c>
      <c r="DG15" s="282" t="str">
        <f aca="false">IF(DG$8&gt;$BV15,"",IF($BR$13&gt;$BS$13,"ns",IF(ABS($BX15-INDEX(RTO1CF_ORD,DG$8,2))&gt;$BN$28,"s","ns")))</f>
        <v/>
      </c>
      <c r="DH15" s="282" t="str">
        <f aca="false">IF(DH$8&gt;$BV15,"",IF($BR$13&gt;$BS$13,"ns",IF(ABS($BX15-INDEX(RTO1CF_ORD,DH$8,2))&gt;$BN$28,"s","ns")))</f>
        <v/>
      </c>
      <c r="DI15" s="282" t="str">
        <f aca="false">IF(DI$8&gt;$BV15,"",IF($BR$13&gt;$BS$13,"ns",IF(ABS($BX15-INDEX(RTO1CF_ORD,DI$8,2))&gt;$BN$28,"s","ns")))</f>
        <v/>
      </c>
      <c r="DJ15" s="282" t="str">
        <f aca="false">IF(DJ$8&gt;$BV15,"",IF($BR$13&gt;$BS$13,"ns",IF(ABS($BX15-INDEX(RTO1CF_ORD,DJ$8,2))&gt;$BN$28,"s","ns")))</f>
        <v/>
      </c>
      <c r="DK15" s="282" t="str">
        <f aca="false">IF(DK$8&gt;$BV15,"",IF($BR$13&gt;$BS$13,"ns",IF(ABS($BX15-INDEX(RTO1CF_ORD,DK$8,2))&gt;$BN$28,"s","ns")))</f>
        <v/>
      </c>
      <c r="DL15" s="282" t="str">
        <f aca="false">IF(DL$8&gt;$BV15,"",IF($BR$13&gt;$BS$13,"ns",IF(ABS($BX15-INDEX(RTO1CF_ORD,DL$8,2))&gt;$BN$28,"s","ns")))</f>
        <v/>
      </c>
      <c r="DM15" s="282" t="str">
        <f aca="false">IF(DM$8&gt;$BV15,"",IF($BR$13&gt;$BS$13,"ns",IF(ABS($BX15-INDEX(RTO1CF_ORD,DM$8,2))&gt;$BN$28,"s","ns")))</f>
        <v/>
      </c>
      <c r="DN15" s="282" t="str">
        <f aca="false">IF(DN$8&gt;$BV15,"",IF($BR$13&gt;$BS$13,"ns",IF(ABS($BX15-INDEX(RTO1CF_ORD,DN$8,2))&gt;$BN$28,"s","ns")))</f>
        <v/>
      </c>
      <c r="DO15" s="282" t="str">
        <f aca="false">IF(DO$8&gt;$BV15,"",IF($BR$13&gt;$BS$13,"ns",IF(ABS($BX15-INDEX(RTO1CF_ORD,DO$8,2))&gt;$BN$28,"s","ns")))</f>
        <v/>
      </c>
      <c r="DP15" s="282" t="str">
        <f aca="false">IF(DP$8&gt;$BV15,"",IF($BR$13&gt;$BS$13,"ns",IF(ABS($BX15-INDEX(RTO1CF_ORD,DP$8,2))&gt;$BN$28,"s","ns")))</f>
        <v/>
      </c>
      <c r="DQ15" s="282" t="str">
        <f aca="false">IF(DQ$8&gt;$BV15,"",IF($BR$13&gt;$BS$13,"ns",IF(ABS($BX15-INDEX(RTO1CF_ORD,DQ$8,2))&gt;$BN$28,"s","ns")))</f>
        <v/>
      </c>
      <c r="DR15" s="282" t="str">
        <f aca="false">IF(DR$8&gt;$BV15,"",IF($BR$13&gt;$BS$13,"ns",IF(ABS($BX15-INDEX(RTO1CF_ORD,DR$8,2))&gt;$BN$28,"s","ns")))</f>
        <v/>
      </c>
      <c r="DS15" s="282" t="str">
        <f aca="false">IF(DS$8&gt;$BV15,"",IF($BR$13&gt;$BS$13,"ns",IF(ABS($BX15-INDEX(RTO1CF_ORD,DS$8,2))&gt;$BN$28,"s","ns")))</f>
        <v/>
      </c>
      <c r="DT15" s="282" t="str">
        <f aca="false">IF(DT$8&gt;$BV15,"",IF($BR$13&gt;$BS$13,"ns",IF(ABS($BX15-INDEX(RTO1CF_ORD,DT$8,2))&gt;$BN$28,"s","ns")))</f>
        <v/>
      </c>
      <c r="DU15" s="282" t="str">
        <f aca="false">IF(DU$8&gt;$BV15,"",IF($BR$13&gt;$BS$13,"ns",IF(ABS($BX15-INDEX(RTO1CF_ORD,DU$8,2))&gt;$BN$28,"s","ns")))</f>
        <v/>
      </c>
      <c r="DV15" s="282" t="str">
        <f aca="false">IF(DV$8&gt;$BV15,"",IF($BR$13&gt;$BS$13,"ns",IF(ABS($BX15-INDEX(RTO1CF_ORD,DV$8,2))&gt;$BN$28,"s","ns")))</f>
        <v/>
      </c>
      <c r="DW15" s="283"/>
      <c r="DX15" s="283"/>
      <c r="DZ15" s="265" t="n">
        <f aca="false">DZ14+1</f>
        <v>8</v>
      </c>
      <c r="EA15" s="276" t="n">
        <f aca="false">IFERROR(INDEX(RTO1CV,$DZ15,1),0)</f>
        <v>0</v>
      </c>
      <c r="EB15" s="277" t="n">
        <f aca="false">IFERROR(INDEX(RTO1SF,$DZ15,EB$7),0)</f>
        <v>0</v>
      </c>
      <c r="EC15" s="277" t="n">
        <f aca="false">IFERROR(INDEX(RTO1SF,$DZ15,EC$7),0)</f>
        <v>0</v>
      </c>
      <c r="ED15" s="277" t="n">
        <f aca="false">IFERROR(INDEX(RTO1SF,$DZ15,ED$7),0)</f>
        <v>0</v>
      </c>
      <c r="EE15" s="277" t="n">
        <f aca="false">IFERROR(INDEX(RTO1SF,$DZ15,EE$7),0)</f>
        <v>0</v>
      </c>
      <c r="EF15" s="277" t="n">
        <f aca="false">COUNTIFS(EB15:EE15,"&gt;1")</f>
        <v>0</v>
      </c>
      <c r="EG15" s="277" t="n">
        <f aca="false">IFERROR(SUMIFS(EB15:EE15,EB15:EE15,"&gt;1"),0)</f>
        <v>0</v>
      </c>
      <c r="EH15" s="265"/>
      <c r="EI15" s="265" t="s">
        <v>335</v>
      </c>
      <c r="EJ15" s="278" t="str">
        <f aca="false">IF(EF58=0,"sd",EJ9-1)</f>
        <v>sd</v>
      </c>
      <c r="EK15" s="266"/>
      <c r="EL15" s="265" t="n">
        <f aca="false">EL14+1</f>
        <v>8</v>
      </c>
      <c r="EM15" s="276" t="n">
        <f aca="false">IFERROR(INDEX(RTO1CV,$EL15,1),0)</f>
        <v>0</v>
      </c>
      <c r="EN15" s="277" t="n">
        <f aca="false">IFERROR(INDEX(RTO1CF,$EL15,'ANVA-MDS'!EB$7),0)</f>
        <v>0</v>
      </c>
      <c r="EO15" s="277" t="n">
        <f aca="false">IFERROR(INDEX(RTO1CF,$EL15,'ANVA-MDS'!EC$7),0)</f>
        <v>0</v>
      </c>
      <c r="EP15" s="277" t="n">
        <f aca="false">IFERROR(INDEX(RTO1CF,$EL15,'ANVA-MDS'!ED$7),0)</f>
        <v>0</v>
      </c>
      <c r="EQ15" s="277" t="n">
        <f aca="false">IFERROR(INDEX(RTO1CF,$EL15,'ANVA-MDS'!EE$7),0)</f>
        <v>0</v>
      </c>
      <c r="ER15" s="277" t="n">
        <f aca="false">COUNTIFS(EN15:EQ15,"&gt;1")</f>
        <v>0</v>
      </c>
      <c r="ES15" s="277" t="n">
        <f aca="false">IFERROR(SUMIFS(EN15:EQ15,EN15:EQ15,"&gt;1"),0)</f>
        <v>0</v>
      </c>
      <c r="ET15" s="265"/>
      <c r="EU15" s="265" t="s">
        <v>335</v>
      </c>
      <c r="EV15" s="278" t="n">
        <f aca="false">IF(ER58=0,"sd",EV9-1)</f>
        <v>2</v>
      </c>
      <c r="EW15" s="266"/>
      <c r="EX15" s="277" t="n">
        <f aca="false">EG15+ES15</f>
        <v>0</v>
      </c>
      <c r="EY15" s="265" t="s">
        <v>335</v>
      </c>
      <c r="EZ15" s="278" t="str">
        <f aca="false">IF(EZ27=0,"sd",(EZ9-1)*EZ21)</f>
        <v>sd</v>
      </c>
    </row>
    <row r="16" customFormat="false" ht="12.75" hidden="false" customHeight="true" outlineLevel="0" collapsed="false">
      <c r="A16" s="287" t="s">
        <v>313</v>
      </c>
      <c r="B16" s="272" t="str">
        <f aca="false">EJ17</f>
        <v>sd</v>
      </c>
      <c r="C16" s="288" t="str">
        <f aca="false">'ANVA-MDS'!EJ21</f>
        <v>sd</v>
      </c>
      <c r="D16" s="292"/>
      <c r="E16" s="292"/>
      <c r="F16" s="292"/>
      <c r="J16" s="270" t="n">
        <v>8</v>
      </c>
      <c r="K16" s="280" t="n">
        <f aca="false">IFERROR(INDEX(RTO1SF_ORD,J16,1),"sd")</f>
        <v>0</v>
      </c>
      <c r="L16" s="281" t="n">
        <f aca="false">IFERROR(INDEX(RTO1SF_ORD,J16,2),"sd")</f>
        <v>0.00042</v>
      </c>
      <c r="M16" s="281" t="str">
        <f aca="false">IF(M$8&gt;$J16,"",IF($F$13&gt;$G$13,"ns",IF(ABS($L16-INDEX(RTO1SF_ORD,M$8,2))&gt;$B$28,"s","ns")))</f>
        <v>ns</v>
      </c>
      <c r="N16" s="281" t="str">
        <f aca="false">IF(N$8&gt;$J16,"",IF($F$13&gt;$G$13,"ns",IF(ABS($L16-INDEX(RTO1SF_ORD,N$8,2))&gt;$B$28,"s","ns")))</f>
        <v>ns</v>
      </c>
      <c r="O16" s="281" t="str">
        <f aca="false">IF(O$8&gt;$J16,"",IF($F$13&gt;$G$13,"ns",IF(ABS($L16-INDEX(RTO1SF_ORD,O$8,2))&gt;$B$28,"s","ns")))</f>
        <v>ns</v>
      </c>
      <c r="P16" s="281" t="str">
        <f aca="false">IF(P$8&gt;$J16,"",IF($F$13&gt;$G$13,"ns",IF(ABS($L16-INDEX(RTO1SF_ORD,P$8,2))&gt;$B$28,"s","ns")))</f>
        <v>ns</v>
      </c>
      <c r="Q16" s="281" t="str">
        <f aca="false">IF(Q$8&gt;$J16,"",IF($F$13&gt;$G$13,"ns",IF(ABS($L16-INDEX(RTO1SF_ORD,Q$8,2))&gt;$B$28,"s","ns")))</f>
        <v>ns</v>
      </c>
      <c r="R16" s="281" t="str">
        <f aca="false">IF(R$8&gt;$J16,"",IF($F$13&gt;$G$13,"ns",IF(ABS($L16-INDEX(RTO1SF_ORD,R$8,2))&gt;$B$28,"s","ns")))</f>
        <v>ns</v>
      </c>
      <c r="S16" s="281" t="str">
        <f aca="false">IF(S$8&gt;$J16,"",IF($F$13&gt;$G$13,"ns",IF(ABS($L16-INDEX(RTO1SF_ORD,S$8,2))&gt;$B$28,"s","ns")))</f>
        <v>ns</v>
      </c>
      <c r="T16" s="281" t="str">
        <f aca="false">IF(T$8&gt;$J16,"",IF($F$13&gt;$G$13,"ns",IF(ABS($L16-INDEX(RTO1SF_ORD,T$8,2))&gt;$B$28,"s","ns")))</f>
        <v>ns</v>
      </c>
      <c r="U16" s="281" t="str">
        <f aca="false">IF(U$8&gt;$J16,"",IF($F$13&gt;$G$13,"ns",IF(ABS($L16-INDEX(RTO1SF_ORD,U$8,2))&gt;$B$28,"s","ns")))</f>
        <v/>
      </c>
      <c r="V16" s="281" t="str">
        <f aca="false">IF(V$8&gt;$J16,"",IF($F$13&gt;$G$13,"ns",IF(ABS($L16-INDEX(RTO1SF_ORD,V$8,2))&gt;$B$28,"s","ns")))</f>
        <v/>
      </c>
      <c r="W16" s="281" t="str">
        <f aca="false">IF(W$8&gt;$J16,"",IF($F$13&gt;$G$13,"ns",IF(ABS($L16-INDEX(RTO1SF_ORD,W$8,2))&gt;$B$28,"s","ns")))</f>
        <v/>
      </c>
      <c r="X16" s="281" t="str">
        <f aca="false">IF(X$8&gt;$J16,"",IF($F$13&gt;$G$13,"ns",IF(ABS($L16-INDEX(RTO1SF_ORD,X$8,2))&gt;$B$28,"s","ns")))</f>
        <v/>
      </c>
      <c r="Y16" s="281" t="str">
        <f aca="false">IF(Y$8&gt;$J16,"",IF($F$13&gt;$G$13,"ns",IF(ABS($L16-INDEX(RTO1SF_ORD,Y$8,2))&gt;$B$28,"s","ns")))</f>
        <v/>
      </c>
      <c r="Z16" s="281" t="str">
        <f aca="false">IF(Z$8&gt;$J16,"",IF($F$13&gt;$G$13,"ns",IF(ABS($L16-INDEX(RTO1SF_ORD,Z$8,2))&gt;$B$28,"s","ns")))</f>
        <v/>
      </c>
      <c r="AA16" s="281" t="str">
        <f aca="false">IF(AA$8&gt;$J16,"",IF($F$13&gt;$G$13,"ns",IF(ABS($L16-INDEX(RTO1SF_ORD,AA$8,2))&gt;$B$28,"s","ns")))</f>
        <v/>
      </c>
      <c r="AB16" s="281" t="str">
        <f aca="false">IF(AB$8&gt;$J16,"",IF($F$13&gt;$G$13,"ns",IF(ABS($L16-INDEX(RTO1SF_ORD,AB$8,2))&gt;$B$28,"s","ns")))</f>
        <v/>
      </c>
      <c r="AC16" s="281" t="str">
        <f aca="false">IF(AC$8&gt;$J16,"",IF($F$13&gt;$G$13,"ns",IF(ABS($L16-INDEX(RTO1SF_ORD,AC$8,2))&gt;$B$28,"s","ns")))</f>
        <v/>
      </c>
      <c r="AD16" s="281" t="str">
        <f aca="false">IF(AD$8&gt;$J16,"",IF($F$13&gt;$G$13,"ns",IF(ABS($L16-INDEX(RTO1SF_ORD,AD$8,2))&gt;$B$28,"s","ns")))</f>
        <v/>
      </c>
      <c r="AE16" s="281" t="str">
        <f aca="false">IF(AE$8&gt;$J16,"",IF($F$13&gt;$G$13,"ns",IF(ABS($L16-INDEX(RTO1SF_ORD,AE$8,2))&gt;$B$28,"s","ns")))</f>
        <v/>
      </c>
      <c r="AF16" s="281" t="str">
        <f aca="false">IF(AF$8&gt;$J16,"",IF($F$13&gt;$G$13,"ns",IF(ABS($L16-INDEX(RTO1SF_ORD,AF$8,2))&gt;$B$28,"s","ns")))</f>
        <v/>
      </c>
      <c r="AG16" s="281" t="str">
        <f aca="false">IF(AG$8&gt;$J16,"",IF($F$13&gt;$G$13,"ns",IF(ABS($L16-INDEX(RTO1SF_ORD,AG$8,2))&gt;$B$28,"s","ns")))</f>
        <v/>
      </c>
      <c r="AH16" s="281" t="str">
        <f aca="false">IF(AH$8&gt;$J16,"",IF($F$13&gt;$G$13,"ns",IF(ABS($L16-INDEX(RTO1SF_ORD,AH$8,2))&gt;$B$28,"s","ns")))</f>
        <v/>
      </c>
      <c r="AI16" s="281" t="str">
        <f aca="false">IF(AI$8&gt;$J16,"",IF($F$13&gt;$G$13,"ns",IF(ABS($L16-INDEX(RTO1SF_ORD,AI$8,2))&gt;$B$28,"s","ns")))</f>
        <v/>
      </c>
      <c r="AJ16" s="281" t="str">
        <f aca="false">IF(AJ$8&gt;$J16,"",IF($F$13&gt;$G$13,"ns",IF(ABS($L16-INDEX(RTO1SF_ORD,AJ$8,2))&gt;$B$28,"s","ns")))</f>
        <v/>
      </c>
      <c r="AK16" s="281" t="str">
        <f aca="false">IF(AK$8&gt;$J16,"",IF($F$13&gt;$G$13,"ns",IF(ABS($L16-INDEX(RTO1SF_ORD,AK$8,2))&gt;$B$28,"s","ns")))</f>
        <v/>
      </c>
      <c r="AL16" s="281" t="str">
        <f aca="false">IF(AL$8&gt;$J16,"",IF($F$13&gt;$G$13,"ns",IF(ABS($L16-INDEX(RTO1SF_ORD,AL$8,2))&gt;$B$28,"s","ns")))</f>
        <v/>
      </c>
      <c r="AM16" s="281" t="str">
        <f aca="false">IF(AM$8&gt;$J16,"",IF($F$13&gt;$G$13,"ns",IF(ABS($L16-INDEX(RTO1SF_ORD,AM$8,2))&gt;$B$28,"s","ns")))</f>
        <v/>
      </c>
      <c r="AN16" s="281" t="str">
        <f aca="false">IF(AN$8&gt;$J16,"",IF($F$13&gt;$G$13,"ns",IF(ABS($L16-INDEX(RTO1SF_ORD,AN$8,2))&gt;$B$28,"s","ns")))</f>
        <v/>
      </c>
      <c r="AO16" s="281" t="str">
        <f aca="false">IF(AO$8&gt;$J16,"",IF($F$13&gt;$G$13,"ns",IF(ABS($L16-INDEX(RTO1SF_ORD,AO$8,2))&gt;$B$28,"s","ns")))</f>
        <v/>
      </c>
      <c r="AP16" s="281" t="str">
        <f aca="false">IF(AP$8&gt;$J16,"",IF($F$13&gt;$G$13,"ns",IF(ABS($L16-INDEX(RTO1SF_ORD,AP$8,2))&gt;$B$28,"s","ns")))</f>
        <v/>
      </c>
      <c r="AQ16" s="281" t="str">
        <f aca="false">IF(AQ$8&gt;$J16,"",IF($F$13&gt;$G$13,"ns",IF(ABS($L16-INDEX(RTO1SF_ORD,AQ$8,2))&gt;$B$28,"s","ns")))</f>
        <v/>
      </c>
      <c r="AR16" s="281" t="str">
        <f aca="false">IF(AR$8&gt;$J16,"",IF($F$13&gt;$G$13,"ns",IF(ABS($L16-INDEX(RTO1SF_ORD,AR$8,2))&gt;$B$28,"s","ns")))</f>
        <v/>
      </c>
      <c r="AS16" s="281" t="str">
        <f aca="false">IF(AS$8&gt;$J16,"",IF($F$13&gt;$G$13,"ns",IF(ABS($L16-INDEX(RTO1SF_ORD,AS$8,2))&gt;$B$28,"s","ns")))</f>
        <v/>
      </c>
      <c r="AT16" s="281" t="str">
        <f aca="false">IF(AT$8&gt;$J16,"",IF($F$13&gt;$G$13,"ns",IF(ABS($L16-INDEX(RTO1SF_ORD,AT$8,2))&gt;$B$28,"s","ns")))</f>
        <v/>
      </c>
      <c r="AU16" s="281" t="str">
        <f aca="false">IF(AU$8&gt;$J16,"",IF($F$13&gt;$G$13,"ns",IF(ABS($L16-INDEX(RTO1SF_ORD,AU$8,2))&gt;$B$28,"s","ns")))</f>
        <v/>
      </c>
      <c r="AV16" s="281" t="str">
        <f aca="false">IF(AV$8&gt;$J16,"",IF($F$13&gt;$G$13,"ns",IF(ABS($L16-INDEX(RTO1SF_ORD,AV$8,2))&gt;$B$28,"s","ns")))</f>
        <v/>
      </c>
      <c r="AW16" s="281" t="str">
        <f aca="false">IF(AW$8&gt;$J16,"",IF($F$13&gt;$G$13,"ns",IF(ABS($L16-INDEX(RTO1SF_ORD,AW$8,2))&gt;$B$28,"s","ns")))</f>
        <v/>
      </c>
      <c r="AX16" s="281" t="str">
        <f aca="false">IF(AX$8&gt;$J16,"",IF($F$13&gt;$G$13,"ns",IF(ABS($L16-INDEX(RTO1SF_ORD,AX$8,2))&gt;$B$28,"s","ns")))</f>
        <v/>
      </c>
      <c r="AY16" s="281" t="str">
        <f aca="false">IF(AY$8&gt;$J16,"",IF($F$13&gt;$G$13,"ns",IF(ABS($L16-INDEX(RTO1SF_ORD,AY$8,2))&gt;$B$28,"s","ns")))</f>
        <v/>
      </c>
      <c r="AZ16" s="281" t="str">
        <f aca="false">IF(AZ$8&gt;$J16,"",IF($F$13&gt;$G$13,"ns",IF(ABS($L16-INDEX(RTO1SF_ORD,AZ$8,2))&gt;$B$28,"s","ns")))</f>
        <v/>
      </c>
      <c r="BA16" s="281" t="str">
        <f aca="false">IF(BA$8&gt;$J16,"",IF($F$13&gt;$G$13,"ns",IF(ABS($L16-INDEX(RTO1SF_ORD,BA$8,2))&gt;$B$28,"s","ns")))</f>
        <v/>
      </c>
      <c r="BB16" s="281" t="str">
        <f aca="false">IF(BB$8&gt;$J16,"",IF($F$13&gt;$G$13,"ns",IF(ABS($L16-INDEX(RTO1SF_ORD,BB$8,2))&gt;$B$28,"s","ns")))</f>
        <v/>
      </c>
      <c r="BC16" s="281" t="str">
        <f aca="false">IF(BC$8&gt;$J16,"",IF($F$13&gt;$G$13,"ns",IF(ABS($L16-INDEX(RTO1SF_ORD,BC$8,2))&gt;$B$28,"s","ns")))</f>
        <v/>
      </c>
      <c r="BD16" s="281" t="str">
        <f aca="false">IF(BD$8&gt;$J16,"",IF($F$13&gt;$G$13,"ns",IF(ABS($L16-INDEX(RTO1SF_ORD,BD$8,2))&gt;$B$28,"s","ns")))</f>
        <v/>
      </c>
      <c r="BE16" s="281" t="str">
        <f aca="false">IF(BE$8&gt;$J16,"",IF($F$13&gt;$G$13,"ns",IF(ABS($L16-INDEX(RTO1SF_ORD,BE$8,2))&gt;$B$28,"s","ns")))</f>
        <v/>
      </c>
      <c r="BF16" s="281" t="str">
        <f aca="false">IF(BF$8&gt;$J16,"",IF($F$13&gt;$G$13,"ns",IF(ABS($L16-INDEX(RTO1SF_ORD,BF$8,2))&gt;$B$28,"s","ns")))</f>
        <v/>
      </c>
      <c r="BG16" s="281" t="str">
        <f aca="false">IF(BG$8&gt;$J16,"",IF($F$13&gt;$G$13,"ns",IF(ABS($L16-INDEX(RTO1SF_ORD,BG$8,2))&gt;$B$28,"s","ns")))</f>
        <v/>
      </c>
      <c r="BH16" s="281" t="str">
        <f aca="false">IF(BH$8&gt;$J16,"",IF($F$13&gt;$G$13,"ns",IF(ABS($L16-INDEX(RTO1SF_ORD,BH$8,2))&gt;$B$28,"s","ns")))</f>
        <v/>
      </c>
      <c r="BI16" s="281" t="str">
        <f aca="false">IF(BI$8&gt;$J16,"",IF($F$13&gt;$G$13,"ns",IF(ABS($L16-INDEX(RTO1SF_ORD,BI$8,2))&gt;$B$28,"s","ns")))</f>
        <v/>
      </c>
      <c r="BJ16" s="281" t="str">
        <f aca="false">IF(BJ$8&gt;$J16,"",IF($F$13&gt;$G$13,"ns",IF(ABS($L16-INDEX(RTO1SF_ORD,BJ$8,2))&gt;$B$28,"s","ns")))</f>
        <v/>
      </c>
      <c r="BM16" s="287" t="s">
        <v>313</v>
      </c>
      <c r="BN16" s="272" t="n">
        <f aca="false">EV17</f>
        <v>8</v>
      </c>
      <c r="BO16" s="288" t="n">
        <f aca="false">'ANVA-MDS'!EV21</f>
        <v>4008093.41049287</v>
      </c>
      <c r="BP16" s="292"/>
      <c r="BQ16" s="292"/>
      <c r="BR16" s="292"/>
      <c r="BS16" s="249"/>
      <c r="BT16" s="249"/>
      <c r="BV16" s="270" t="n">
        <v>8</v>
      </c>
      <c r="BW16" s="280" t="n">
        <f aca="false">IFERROR(INDEX(RTO1CF_ORD,BV16,1),"sd")</f>
        <v>0</v>
      </c>
      <c r="BX16" s="281" t="n">
        <f aca="false">IFERROR(INDEX(RTO1CF_ORD,BV16,2),"sd")</f>
        <v>0.00042</v>
      </c>
      <c r="BY16" s="282" t="str">
        <f aca="false">IF(BY$8&gt;$BV16,"",IF($BR$13&gt;$BS$13,"ns",IF(ABS($BX16-INDEX(RTO1CF_ORD,BY$8,2))&gt;$BN$28,"s","ns")))</f>
        <v>s</v>
      </c>
      <c r="BZ16" s="282" t="str">
        <f aca="false">IF(BZ$8&gt;$BV16,"",IF($BR$13&gt;$BS$13,"ns",IF(ABS($BX16-INDEX(RTO1CF_ORD,BZ$8,2))&gt;$BN$28,"s","ns")))</f>
        <v>s</v>
      </c>
      <c r="CA16" s="282" t="str">
        <f aca="false">IF(CA$8&gt;$BV16,"",IF($BR$13&gt;$BS$13,"ns",IF(ABS($BX16-INDEX(RTO1CF_ORD,CA$8,2))&gt;$BN$28,"s","ns")))</f>
        <v>s</v>
      </c>
      <c r="CB16" s="282" t="str">
        <f aca="false">IF(CB$8&gt;$BV16,"",IF($BR$13&gt;$BS$13,"ns",IF(ABS($BX16-INDEX(RTO1CF_ORD,CB$8,2))&gt;$BN$28,"s","ns")))</f>
        <v>ns</v>
      </c>
      <c r="CC16" s="282" t="str">
        <f aca="false">IF(CC$8&gt;$BV16,"",IF($BR$13&gt;$BS$13,"ns",IF(ABS($BX16-INDEX(RTO1CF_ORD,CC$8,2))&gt;$BN$28,"s","ns")))</f>
        <v>ns</v>
      </c>
      <c r="CD16" s="282" t="str">
        <f aca="false">IF(CD$8&gt;$BV16,"",IF($BR$13&gt;$BS$13,"ns",IF(ABS($BX16-INDEX(RTO1CF_ORD,CD$8,2))&gt;$BN$28,"s","ns")))</f>
        <v>ns</v>
      </c>
      <c r="CE16" s="282" t="str">
        <f aca="false">IF(CE$8&gt;$BV16,"",IF($BR$13&gt;$BS$13,"ns",IF(ABS($BX16-INDEX(RTO1CF_ORD,CE$8,2))&gt;$BN$28,"s","ns")))</f>
        <v>ns</v>
      </c>
      <c r="CF16" s="282" t="str">
        <f aca="false">IF(CF$8&gt;$BV16,"",IF($BR$13&gt;$BS$13,"ns",IF(ABS($BX16-INDEX(RTO1CF_ORD,CF$8,2))&gt;$BN$28,"s","ns")))</f>
        <v>ns</v>
      </c>
      <c r="CG16" s="282" t="str">
        <f aca="false">IF(CG$8&gt;$BV16,"",IF($BR$13&gt;$BS$13,"ns",IF(ABS($BX16-INDEX(RTO1CF_ORD,CG$8,2))&gt;$BN$28,"s","ns")))</f>
        <v/>
      </c>
      <c r="CH16" s="282" t="str">
        <f aca="false">IF(CH$8&gt;$BV16,"",IF($BR$13&gt;$BS$13,"ns",IF(ABS($BX16-INDEX(RTO1CF_ORD,CH$8,2))&gt;$BN$28,"s","ns")))</f>
        <v/>
      </c>
      <c r="CI16" s="282" t="str">
        <f aca="false">IF(CI$8&gt;$BV16,"",IF($BR$13&gt;$BS$13,"ns",IF(ABS($BX16-INDEX(RTO1CF_ORD,CI$8,2))&gt;$BN$28,"s","ns")))</f>
        <v/>
      </c>
      <c r="CJ16" s="282" t="str">
        <f aca="false">IF(CJ$8&gt;$BV16,"",IF($BR$13&gt;$BS$13,"ns",IF(ABS($BX16-INDEX(RTO1CF_ORD,CJ$8,2))&gt;$BN$28,"s","ns")))</f>
        <v/>
      </c>
      <c r="CK16" s="282" t="str">
        <f aca="false">IF(CK$8&gt;$BV16,"",IF($BR$13&gt;$BS$13,"ns",IF(ABS($BX16-INDEX(RTO1CF_ORD,CK$8,2))&gt;$BN$28,"s","ns")))</f>
        <v/>
      </c>
      <c r="CL16" s="282" t="str">
        <f aca="false">IF(CL$8&gt;$BV16,"",IF($BR$13&gt;$BS$13,"ns",IF(ABS($BX16-INDEX(RTO1CF_ORD,CL$8,2))&gt;$BN$28,"s","ns")))</f>
        <v/>
      </c>
      <c r="CM16" s="282" t="str">
        <f aca="false">IF(CM$8&gt;$BV16,"",IF($BR$13&gt;$BS$13,"ns",IF(ABS($BX16-INDEX(RTO1CF_ORD,CM$8,2))&gt;$BN$28,"s","ns")))</f>
        <v/>
      </c>
      <c r="CN16" s="282" t="str">
        <f aca="false">IF(CN$8&gt;$BV16,"",IF($BR$13&gt;$BS$13,"ns",IF(ABS($BX16-INDEX(RTO1CF_ORD,CN$8,2))&gt;$BN$28,"s","ns")))</f>
        <v/>
      </c>
      <c r="CO16" s="282" t="str">
        <f aca="false">IF(CO$8&gt;$BV16,"",IF($BR$13&gt;$BS$13,"ns",IF(ABS($BX16-INDEX(RTO1CF_ORD,CO$8,2))&gt;$BN$28,"s","ns")))</f>
        <v/>
      </c>
      <c r="CP16" s="282" t="str">
        <f aca="false">IF(CP$8&gt;$BV16,"",IF($BR$13&gt;$BS$13,"ns",IF(ABS($BX16-INDEX(RTO1CF_ORD,CP$8,2))&gt;$BN$28,"s","ns")))</f>
        <v/>
      </c>
      <c r="CQ16" s="282" t="str">
        <f aca="false">IF(CQ$8&gt;$BV16,"",IF($BR$13&gt;$BS$13,"ns",IF(ABS($BX16-INDEX(RTO1CF_ORD,CQ$8,2))&gt;$BN$28,"s","ns")))</f>
        <v/>
      </c>
      <c r="CR16" s="282" t="str">
        <f aca="false">IF(CR$8&gt;$BV16,"",IF($BR$13&gt;$BS$13,"ns",IF(ABS($BX16-INDEX(RTO1CF_ORD,CR$8,2))&gt;$BN$28,"s","ns")))</f>
        <v/>
      </c>
      <c r="CS16" s="282" t="str">
        <f aca="false">IF(CS$8&gt;$BV16,"",IF($BR$13&gt;$BS$13,"ns",IF(ABS($BX16-INDEX(RTO1CF_ORD,CS$8,2))&gt;$BN$28,"s","ns")))</f>
        <v/>
      </c>
      <c r="CT16" s="282" t="str">
        <f aca="false">IF(CT$8&gt;$BV16,"",IF($BR$13&gt;$BS$13,"ns",IF(ABS($BX16-INDEX(RTO1CF_ORD,CT$8,2))&gt;$BN$28,"s","ns")))</f>
        <v/>
      </c>
      <c r="CU16" s="282" t="str">
        <f aca="false">IF(CU$8&gt;$BV16,"",IF($BR$13&gt;$BS$13,"ns",IF(ABS($BX16-INDEX(RTO1CF_ORD,CU$8,2))&gt;$BN$28,"s","ns")))</f>
        <v/>
      </c>
      <c r="CV16" s="282" t="str">
        <f aca="false">IF(CV$8&gt;$BV16,"",IF($BR$13&gt;$BS$13,"ns",IF(ABS($BX16-INDEX(RTO1CF_ORD,CV$8,2))&gt;$BN$28,"s","ns")))</f>
        <v/>
      </c>
      <c r="CW16" s="282" t="str">
        <f aca="false">IF(CW$8&gt;$BV16,"",IF($BR$13&gt;$BS$13,"ns",IF(ABS($BX16-INDEX(RTO1CF_ORD,CW$8,2))&gt;$BN$28,"s","ns")))</f>
        <v/>
      </c>
      <c r="CX16" s="282" t="str">
        <f aca="false">IF(CX$8&gt;$BV16,"",IF($BR$13&gt;$BS$13,"ns",IF(ABS($BX16-INDEX(RTO1CF_ORD,CX$8,2))&gt;$BN$28,"s","ns")))</f>
        <v/>
      </c>
      <c r="CY16" s="282" t="str">
        <f aca="false">IF(CY$8&gt;$BV16,"",IF($BR$13&gt;$BS$13,"ns",IF(ABS($BX16-INDEX(RTO1CF_ORD,CY$8,2))&gt;$BN$28,"s","ns")))</f>
        <v/>
      </c>
      <c r="CZ16" s="282" t="str">
        <f aca="false">IF(CZ$8&gt;$BV16,"",IF($BR$13&gt;$BS$13,"ns",IF(ABS($BX16-INDEX(RTO1CF_ORD,CZ$8,2))&gt;$BN$28,"s","ns")))</f>
        <v/>
      </c>
      <c r="DA16" s="282" t="str">
        <f aca="false">IF(DA$8&gt;$BV16,"",IF($BR$13&gt;$BS$13,"ns",IF(ABS($BX16-INDEX(RTO1CF_ORD,DA$8,2))&gt;$BN$28,"s","ns")))</f>
        <v/>
      </c>
      <c r="DB16" s="282" t="str">
        <f aca="false">IF(DB$8&gt;$BV16,"",IF($BR$13&gt;$BS$13,"ns",IF(ABS($BX16-INDEX(RTO1CF_ORD,DB$8,2))&gt;$BN$28,"s","ns")))</f>
        <v/>
      </c>
      <c r="DC16" s="282" t="str">
        <f aca="false">IF(DC$8&gt;$BV16,"",IF($BR$13&gt;$BS$13,"ns",IF(ABS($BX16-INDEX(RTO1CF_ORD,DC$8,2))&gt;$BN$28,"s","ns")))</f>
        <v/>
      </c>
      <c r="DD16" s="282" t="str">
        <f aca="false">IF(DD$8&gt;$BV16,"",IF($BR$13&gt;$BS$13,"ns",IF(ABS($BX16-INDEX(RTO1CF_ORD,DD$8,2))&gt;$BN$28,"s","ns")))</f>
        <v/>
      </c>
      <c r="DE16" s="282" t="str">
        <f aca="false">IF(DE$8&gt;$BV16,"",IF($BR$13&gt;$BS$13,"ns",IF(ABS($BX16-INDEX(RTO1CF_ORD,DE$8,2))&gt;$BN$28,"s","ns")))</f>
        <v/>
      </c>
      <c r="DF16" s="282" t="str">
        <f aca="false">IF(DF$8&gt;$BV16,"",IF($BR$13&gt;$BS$13,"ns",IF(ABS($BX16-INDEX(RTO1CF_ORD,DF$8,2))&gt;$BN$28,"s","ns")))</f>
        <v/>
      </c>
      <c r="DG16" s="282" t="str">
        <f aca="false">IF(DG$8&gt;$BV16,"",IF($BR$13&gt;$BS$13,"ns",IF(ABS($BX16-INDEX(RTO1CF_ORD,DG$8,2))&gt;$BN$28,"s","ns")))</f>
        <v/>
      </c>
      <c r="DH16" s="282" t="str">
        <f aca="false">IF(DH$8&gt;$BV16,"",IF($BR$13&gt;$BS$13,"ns",IF(ABS($BX16-INDEX(RTO1CF_ORD,DH$8,2))&gt;$BN$28,"s","ns")))</f>
        <v/>
      </c>
      <c r="DI16" s="282" t="str">
        <f aca="false">IF(DI$8&gt;$BV16,"",IF($BR$13&gt;$BS$13,"ns",IF(ABS($BX16-INDEX(RTO1CF_ORD,DI$8,2))&gt;$BN$28,"s","ns")))</f>
        <v/>
      </c>
      <c r="DJ16" s="282" t="str">
        <f aca="false">IF(DJ$8&gt;$BV16,"",IF($BR$13&gt;$BS$13,"ns",IF(ABS($BX16-INDEX(RTO1CF_ORD,DJ$8,2))&gt;$BN$28,"s","ns")))</f>
        <v/>
      </c>
      <c r="DK16" s="282" t="str">
        <f aca="false">IF(DK$8&gt;$BV16,"",IF($BR$13&gt;$BS$13,"ns",IF(ABS($BX16-INDEX(RTO1CF_ORD,DK$8,2))&gt;$BN$28,"s","ns")))</f>
        <v/>
      </c>
      <c r="DL16" s="282" t="str">
        <f aca="false">IF(DL$8&gt;$BV16,"",IF($BR$13&gt;$BS$13,"ns",IF(ABS($BX16-INDEX(RTO1CF_ORD,DL$8,2))&gt;$BN$28,"s","ns")))</f>
        <v/>
      </c>
      <c r="DM16" s="282" t="str">
        <f aca="false">IF(DM$8&gt;$BV16,"",IF($BR$13&gt;$BS$13,"ns",IF(ABS($BX16-INDEX(RTO1CF_ORD,DM$8,2))&gt;$BN$28,"s","ns")))</f>
        <v/>
      </c>
      <c r="DN16" s="282" t="str">
        <f aca="false">IF(DN$8&gt;$BV16,"",IF($BR$13&gt;$BS$13,"ns",IF(ABS($BX16-INDEX(RTO1CF_ORD,DN$8,2))&gt;$BN$28,"s","ns")))</f>
        <v/>
      </c>
      <c r="DO16" s="282" t="str">
        <f aca="false">IF(DO$8&gt;$BV16,"",IF($BR$13&gt;$BS$13,"ns",IF(ABS($BX16-INDEX(RTO1CF_ORD,DO$8,2))&gt;$BN$28,"s","ns")))</f>
        <v/>
      </c>
      <c r="DP16" s="282" t="str">
        <f aca="false">IF(DP$8&gt;$BV16,"",IF($BR$13&gt;$BS$13,"ns",IF(ABS($BX16-INDEX(RTO1CF_ORD,DP$8,2))&gt;$BN$28,"s","ns")))</f>
        <v/>
      </c>
      <c r="DQ16" s="282" t="str">
        <f aca="false">IF(DQ$8&gt;$BV16,"",IF($BR$13&gt;$BS$13,"ns",IF(ABS($BX16-INDEX(RTO1CF_ORD,DQ$8,2))&gt;$BN$28,"s","ns")))</f>
        <v/>
      </c>
      <c r="DR16" s="282" t="str">
        <f aca="false">IF(DR$8&gt;$BV16,"",IF($BR$13&gt;$BS$13,"ns",IF(ABS($BX16-INDEX(RTO1CF_ORD,DR$8,2))&gt;$BN$28,"s","ns")))</f>
        <v/>
      </c>
      <c r="DS16" s="282" t="str">
        <f aca="false">IF(DS$8&gt;$BV16,"",IF($BR$13&gt;$BS$13,"ns",IF(ABS($BX16-INDEX(RTO1CF_ORD,DS$8,2))&gt;$BN$28,"s","ns")))</f>
        <v/>
      </c>
      <c r="DT16" s="282" t="str">
        <f aca="false">IF(DT$8&gt;$BV16,"",IF($BR$13&gt;$BS$13,"ns",IF(ABS($BX16-INDEX(RTO1CF_ORD,DT$8,2))&gt;$BN$28,"s","ns")))</f>
        <v/>
      </c>
      <c r="DU16" s="282" t="str">
        <f aca="false">IF(DU$8&gt;$BV16,"",IF($BR$13&gt;$BS$13,"ns",IF(ABS($BX16-INDEX(RTO1CF_ORD,DU$8,2))&gt;$BN$28,"s","ns")))</f>
        <v/>
      </c>
      <c r="DV16" s="282" t="str">
        <f aca="false">IF(DV$8&gt;$BV16,"",IF($BR$13&gt;$BS$13,"ns",IF(ABS($BX16-INDEX(RTO1CF_ORD,DV$8,2))&gt;$BN$28,"s","ns")))</f>
        <v/>
      </c>
      <c r="DW16" s="283"/>
      <c r="DX16" s="283"/>
      <c r="DZ16" s="265" t="n">
        <f aca="false">DZ15+1</f>
        <v>9</v>
      </c>
      <c r="EA16" s="276" t="n">
        <f aca="false">IFERROR(INDEX(RTO1CV,$DZ16,1),0)</f>
        <v>0</v>
      </c>
      <c r="EB16" s="277" t="n">
        <f aca="false">IFERROR(INDEX(RTO1SF,$DZ16,EB$7),0)</f>
        <v>0</v>
      </c>
      <c r="EC16" s="277" t="n">
        <f aca="false">IFERROR(INDEX(RTO1SF,$DZ16,EC$7),0)</f>
        <v>0</v>
      </c>
      <c r="ED16" s="277" t="n">
        <f aca="false">IFERROR(INDEX(RTO1SF,$DZ16,ED$7),0)</f>
        <v>0</v>
      </c>
      <c r="EE16" s="277" t="n">
        <f aca="false">IFERROR(INDEX(RTO1SF,$DZ16,EE$7),0)</f>
        <v>0</v>
      </c>
      <c r="EF16" s="277" t="n">
        <f aca="false">COUNTIFS(EB16:EE16,"&gt;1")</f>
        <v>0</v>
      </c>
      <c r="EG16" s="277" t="n">
        <f aca="false">IFERROR(SUMIFS(EB16:EE16,EB16:EE16,"&gt;1"),0)</f>
        <v>0</v>
      </c>
      <c r="EH16" s="265"/>
      <c r="EI16" s="265" t="s">
        <v>336</v>
      </c>
      <c r="EJ16" s="264" t="str">
        <f aca="false">IF(EF58=0,"sd",EJ14*EJ15)</f>
        <v>sd</v>
      </c>
      <c r="EK16" s="266"/>
      <c r="EL16" s="265" t="n">
        <f aca="false">EL15+1</f>
        <v>9</v>
      </c>
      <c r="EM16" s="276" t="n">
        <f aca="false">IFERROR(INDEX(RTO1CV,$EL16,1),0)</f>
        <v>0</v>
      </c>
      <c r="EN16" s="277" t="n">
        <f aca="false">IFERROR(INDEX(RTO1CF,$EL16,'ANVA-MDS'!EB$7),0)</f>
        <v>0</v>
      </c>
      <c r="EO16" s="277" t="n">
        <f aca="false">IFERROR(INDEX(RTO1CF,$EL16,'ANVA-MDS'!EC$7),0)</f>
        <v>0</v>
      </c>
      <c r="EP16" s="277" t="n">
        <f aca="false">IFERROR(INDEX(RTO1CF,$EL16,'ANVA-MDS'!ED$7),0)</f>
        <v>0</v>
      </c>
      <c r="EQ16" s="277" t="n">
        <f aca="false">IFERROR(INDEX(RTO1CF,$EL16,'ANVA-MDS'!EE$7),0)</f>
        <v>0</v>
      </c>
      <c r="ER16" s="277" t="n">
        <f aca="false">COUNTIFS(EN16:EQ16,"&gt;1")</f>
        <v>0</v>
      </c>
      <c r="ES16" s="277" t="n">
        <f aca="false">IFERROR(SUMIFS(EN16:EQ16,EN16:EQ16,"&gt;1"),0)</f>
        <v>0</v>
      </c>
      <c r="ET16" s="265"/>
      <c r="EU16" s="265" t="s">
        <v>336</v>
      </c>
      <c r="EV16" s="264" t="n">
        <f aca="false">IF(ER58=0,"sd",EV14*EV15)</f>
        <v>4</v>
      </c>
      <c r="EW16" s="266"/>
      <c r="EX16" s="277" t="n">
        <f aca="false">EG16+ES16</f>
        <v>0</v>
      </c>
      <c r="EY16" s="265" t="s">
        <v>336</v>
      </c>
      <c r="EZ16" s="284" t="str">
        <f aca="false">IF(EZ27=0,"sd",EZ15*EZ14)</f>
        <v>sd</v>
      </c>
    </row>
    <row r="17" customFormat="false" ht="12.75" hidden="false" customHeight="true" outlineLevel="0" collapsed="false">
      <c r="A17" s="293" t="s">
        <v>337</v>
      </c>
      <c r="J17" s="270" t="n">
        <v>9</v>
      </c>
      <c r="K17" s="280" t="n">
        <f aca="false">IFERROR(INDEX(RTO1SF_ORD,J17,1),"sd")</f>
        <v>0</v>
      </c>
      <c r="L17" s="281" t="n">
        <f aca="false">IFERROR(INDEX(RTO1SF_ORD,J17,2),"sd")</f>
        <v>0.00041</v>
      </c>
      <c r="M17" s="281" t="str">
        <f aca="false">IF(M$8&gt;$J17,"",IF($F$13&gt;$G$13,"ns",IF(ABS($L17-INDEX(RTO1SF_ORD,M$8,2))&gt;$B$28,"s","ns")))</f>
        <v>ns</v>
      </c>
      <c r="N17" s="281" t="str">
        <f aca="false">IF(N$8&gt;$J17,"",IF($F$13&gt;$G$13,"ns",IF(ABS($L17-INDEX(RTO1SF_ORD,N$8,2))&gt;$B$28,"s","ns")))</f>
        <v>ns</v>
      </c>
      <c r="O17" s="281" t="str">
        <f aca="false">IF(O$8&gt;$J17,"",IF($F$13&gt;$G$13,"ns",IF(ABS($L17-INDEX(RTO1SF_ORD,O$8,2))&gt;$B$28,"s","ns")))</f>
        <v>ns</v>
      </c>
      <c r="P17" s="281" t="str">
        <f aca="false">IF(P$8&gt;$J17,"",IF($F$13&gt;$G$13,"ns",IF(ABS($L17-INDEX(RTO1SF_ORD,P$8,2))&gt;$B$28,"s","ns")))</f>
        <v>ns</v>
      </c>
      <c r="Q17" s="281" t="str">
        <f aca="false">IF(Q$8&gt;$J17,"",IF($F$13&gt;$G$13,"ns",IF(ABS($L17-INDEX(RTO1SF_ORD,Q$8,2))&gt;$B$28,"s","ns")))</f>
        <v>ns</v>
      </c>
      <c r="R17" s="281" t="str">
        <f aca="false">IF(R$8&gt;$J17,"",IF($F$13&gt;$G$13,"ns",IF(ABS($L17-INDEX(RTO1SF_ORD,R$8,2))&gt;$B$28,"s","ns")))</f>
        <v>ns</v>
      </c>
      <c r="S17" s="281" t="str">
        <f aca="false">IF(S$8&gt;$J17,"",IF($F$13&gt;$G$13,"ns",IF(ABS($L17-INDEX(RTO1SF_ORD,S$8,2))&gt;$B$28,"s","ns")))</f>
        <v>ns</v>
      </c>
      <c r="T17" s="281" t="str">
        <f aca="false">IF(T$8&gt;$J17,"",IF($F$13&gt;$G$13,"ns",IF(ABS($L17-INDEX(RTO1SF_ORD,T$8,2))&gt;$B$28,"s","ns")))</f>
        <v>ns</v>
      </c>
      <c r="U17" s="281" t="str">
        <f aca="false">IF(U$8&gt;$J17,"",IF($F$13&gt;$G$13,"ns",IF(ABS($L17-INDEX(RTO1SF_ORD,U$8,2))&gt;$B$28,"s","ns")))</f>
        <v>ns</v>
      </c>
      <c r="V17" s="281" t="str">
        <f aca="false">IF(V$8&gt;$J17,"",IF($F$13&gt;$G$13,"ns",IF(ABS($L17-INDEX(RTO1SF_ORD,V$8,2))&gt;$B$28,"s","ns")))</f>
        <v/>
      </c>
      <c r="W17" s="281" t="str">
        <f aca="false">IF(W$8&gt;$J17,"",IF($F$13&gt;$G$13,"ns",IF(ABS($L17-INDEX(RTO1SF_ORD,W$8,2))&gt;$B$28,"s","ns")))</f>
        <v/>
      </c>
      <c r="X17" s="281" t="str">
        <f aca="false">IF(X$8&gt;$J17,"",IF($F$13&gt;$G$13,"ns",IF(ABS($L17-INDEX(RTO1SF_ORD,X$8,2))&gt;$B$28,"s","ns")))</f>
        <v/>
      </c>
      <c r="Y17" s="281" t="str">
        <f aca="false">IF(Y$8&gt;$J17,"",IF($F$13&gt;$G$13,"ns",IF(ABS($L17-INDEX(RTO1SF_ORD,Y$8,2))&gt;$B$28,"s","ns")))</f>
        <v/>
      </c>
      <c r="Z17" s="281" t="str">
        <f aca="false">IF(Z$8&gt;$J17,"",IF($F$13&gt;$G$13,"ns",IF(ABS($L17-INDEX(RTO1SF_ORD,Z$8,2))&gt;$B$28,"s","ns")))</f>
        <v/>
      </c>
      <c r="AA17" s="281" t="str">
        <f aca="false">IF(AA$8&gt;$J17,"",IF($F$13&gt;$G$13,"ns",IF(ABS($L17-INDEX(RTO1SF_ORD,AA$8,2))&gt;$B$28,"s","ns")))</f>
        <v/>
      </c>
      <c r="AB17" s="281" t="str">
        <f aca="false">IF(AB$8&gt;$J17,"",IF($F$13&gt;$G$13,"ns",IF(ABS($L17-INDEX(RTO1SF_ORD,AB$8,2))&gt;$B$28,"s","ns")))</f>
        <v/>
      </c>
      <c r="AC17" s="281" t="str">
        <f aca="false">IF(AC$8&gt;$J17,"",IF($F$13&gt;$G$13,"ns",IF(ABS($L17-INDEX(RTO1SF_ORD,AC$8,2))&gt;$B$28,"s","ns")))</f>
        <v/>
      </c>
      <c r="AD17" s="281" t="str">
        <f aca="false">IF(AD$8&gt;$J17,"",IF($F$13&gt;$G$13,"ns",IF(ABS($L17-INDEX(RTO1SF_ORD,AD$8,2))&gt;$B$28,"s","ns")))</f>
        <v/>
      </c>
      <c r="AE17" s="281" t="str">
        <f aca="false">IF(AE$8&gt;$J17,"",IF($F$13&gt;$G$13,"ns",IF(ABS($L17-INDEX(RTO1SF_ORD,AE$8,2))&gt;$B$28,"s","ns")))</f>
        <v/>
      </c>
      <c r="AF17" s="281" t="str">
        <f aca="false">IF(AF$8&gt;$J17,"",IF($F$13&gt;$G$13,"ns",IF(ABS($L17-INDEX(RTO1SF_ORD,AF$8,2))&gt;$B$28,"s","ns")))</f>
        <v/>
      </c>
      <c r="AG17" s="281" t="str">
        <f aca="false">IF(AG$8&gt;$J17,"",IF($F$13&gt;$G$13,"ns",IF(ABS($L17-INDEX(RTO1SF_ORD,AG$8,2))&gt;$B$28,"s","ns")))</f>
        <v/>
      </c>
      <c r="AH17" s="281" t="str">
        <f aca="false">IF(AH$8&gt;$J17,"",IF($F$13&gt;$G$13,"ns",IF(ABS($L17-INDEX(RTO1SF_ORD,AH$8,2))&gt;$B$28,"s","ns")))</f>
        <v/>
      </c>
      <c r="AI17" s="281" t="str">
        <f aca="false">IF(AI$8&gt;$J17,"",IF($F$13&gt;$G$13,"ns",IF(ABS($L17-INDEX(RTO1SF_ORD,AI$8,2))&gt;$B$28,"s","ns")))</f>
        <v/>
      </c>
      <c r="AJ17" s="281" t="str">
        <f aca="false">IF(AJ$8&gt;$J17,"",IF($F$13&gt;$G$13,"ns",IF(ABS($L17-INDEX(RTO1SF_ORD,AJ$8,2))&gt;$B$28,"s","ns")))</f>
        <v/>
      </c>
      <c r="AK17" s="281" t="str">
        <f aca="false">IF(AK$8&gt;$J17,"",IF($F$13&gt;$G$13,"ns",IF(ABS($L17-INDEX(RTO1SF_ORD,AK$8,2))&gt;$B$28,"s","ns")))</f>
        <v/>
      </c>
      <c r="AL17" s="281" t="str">
        <f aca="false">IF(AL$8&gt;$J17,"",IF($F$13&gt;$G$13,"ns",IF(ABS($L17-INDEX(RTO1SF_ORD,AL$8,2))&gt;$B$28,"s","ns")))</f>
        <v/>
      </c>
      <c r="AM17" s="281" t="str">
        <f aca="false">IF(AM$8&gt;$J17,"",IF($F$13&gt;$G$13,"ns",IF(ABS($L17-INDEX(RTO1SF_ORD,AM$8,2))&gt;$B$28,"s","ns")))</f>
        <v/>
      </c>
      <c r="AN17" s="281" t="str">
        <f aca="false">IF(AN$8&gt;$J17,"",IF($F$13&gt;$G$13,"ns",IF(ABS($L17-INDEX(RTO1SF_ORD,AN$8,2))&gt;$B$28,"s","ns")))</f>
        <v/>
      </c>
      <c r="AO17" s="281" t="str">
        <f aca="false">IF(AO$8&gt;$J17,"",IF($F$13&gt;$G$13,"ns",IF(ABS($L17-INDEX(RTO1SF_ORD,AO$8,2))&gt;$B$28,"s","ns")))</f>
        <v/>
      </c>
      <c r="AP17" s="281" t="str">
        <f aca="false">IF(AP$8&gt;$J17,"",IF($F$13&gt;$G$13,"ns",IF(ABS($L17-INDEX(RTO1SF_ORD,AP$8,2))&gt;$B$28,"s","ns")))</f>
        <v/>
      </c>
      <c r="AQ17" s="281" t="str">
        <f aca="false">IF(AQ$8&gt;$J17,"",IF($F$13&gt;$G$13,"ns",IF(ABS($L17-INDEX(RTO1SF_ORD,AQ$8,2))&gt;$B$28,"s","ns")))</f>
        <v/>
      </c>
      <c r="AR17" s="281" t="str">
        <f aca="false">IF(AR$8&gt;$J17,"",IF($F$13&gt;$G$13,"ns",IF(ABS($L17-INDEX(RTO1SF_ORD,AR$8,2))&gt;$B$28,"s","ns")))</f>
        <v/>
      </c>
      <c r="AS17" s="281" t="str">
        <f aca="false">IF(AS$8&gt;$J17,"",IF($F$13&gt;$G$13,"ns",IF(ABS($L17-INDEX(RTO1SF_ORD,AS$8,2))&gt;$B$28,"s","ns")))</f>
        <v/>
      </c>
      <c r="AT17" s="281" t="str">
        <f aca="false">IF(AT$8&gt;$J17,"",IF($F$13&gt;$G$13,"ns",IF(ABS($L17-INDEX(RTO1SF_ORD,AT$8,2))&gt;$B$28,"s","ns")))</f>
        <v/>
      </c>
      <c r="AU17" s="281" t="str">
        <f aca="false">IF(AU$8&gt;$J17,"",IF($F$13&gt;$G$13,"ns",IF(ABS($L17-INDEX(RTO1SF_ORD,AU$8,2))&gt;$B$28,"s","ns")))</f>
        <v/>
      </c>
      <c r="AV17" s="281" t="str">
        <f aca="false">IF(AV$8&gt;$J17,"",IF($F$13&gt;$G$13,"ns",IF(ABS($L17-INDEX(RTO1SF_ORD,AV$8,2))&gt;$B$28,"s","ns")))</f>
        <v/>
      </c>
      <c r="AW17" s="281" t="str">
        <f aca="false">IF(AW$8&gt;$J17,"",IF($F$13&gt;$G$13,"ns",IF(ABS($L17-INDEX(RTO1SF_ORD,AW$8,2))&gt;$B$28,"s","ns")))</f>
        <v/>
      </c>
      <c r="AX17" s="281" t="str">
        <f aca="false">IF(AX$8&gt;$J17,"",IF($F$13&gt;$G$13,"ns",IF(ABS($L17-INDEX(RTO1SF_ORD,AX$8,2))&gt;$B$28,"s","ns")))</f>
        <v/>
      </c>
      <c r="AY17" s="281" t="str">
        <f aca="false">IF(AY$8&gt;$J17,"",IF($F$13&gt;$G$13,"ns",IF(ABS($L17-INDEX(RTO1SF_ORD,AY$8,2))&gt;$B$28,"s","ns")))</f>
        <v/>
      </c>
      <c r="AZ17" s="281" t="str">
        <f aca="false">IF(AZ$8&gt;$J17,"",IF($F$13&gt;$G$13,"ns",IF(ABS($L17-INDEX(RTO1SF_ORD,AZ$8,2))&gt;$B$28,"s","ns")))</f>
        <v/>
      </c>
      <c r="BA17" s="281" t="str">
        <f aca="false">IF(BA$8&gt;$J17,"",IF($F$13&gt;$G$13,"ns",IF(ABS($L17-INDEX(RTO1SF_ORD,BA$8,2))&gt;$B$28,"s","ns")))</f>
        <v/>
      </c>
      <c r="BB17" s="281" t="str">
        <f aca="false">IF(BB$8&gt;$J17,"",IF($F$13&gt;$G$13,"ns",IF(ABS($L17-INDEX(RTO1SF_ORD,BB$8,2))&gt;$B$28,"s","ns")))</f>
        <v/>
      </c>
      <c r="BC17" s="281" t="str">
        <f aca="false">IF(BC$8&gt;$J17,"",IF($F$13&gt;$G$13,"ns",IF(ABS($L17-INDEX(RTO1SF_ORD,BC$8,2))&gt;$B$28,"s","ns")))</f>
        <v/>
      </c>
      <c r="BD17" s="281" t="str">
        <f aca="false">IF(BD$8&gt;$J17,"",IF($F$13&gt;$G$13,"ns",IF(ABS($L17-INDEX(RTO1SF_ORD,BD$8,2))&gt;$B$28,"s","ns")))</f>
        <v/>
      </c>
      <c r="BE17" s="281" t="str">
        <f aca="false">IF(BE$8&gt;$J17,"",IF($F$13&gt;$G$13,"ns",IF(ABS($L17-INDEX(RTO1SF_ORD,BE$8,2))&gt;$B$28,"s","ns")))</f>
        <v/>
      </c>
      <c r="BF17" s="281" t="str">
        <f aca="false">IF(BF$8&gt;$J17,"",IF($F$13&gt;$G$13,"ns",IF(ABS($L17-INDEX(RTO1SF_ORD,BF$8,2))&gt;$B$28,"s","ns")))</f>
        <v/>
      </c>
      <c r="BG17" s="281" t="str">
        <f aca="false">IF(BG$8&gt;$J17,"",IF($F$13&gt;$G$13,"ns",IF(ABS($L17-INDEX(RTO1SF_ORD,BG$8,2))&gt;$B$28,"s","ns")))</f>
        <v/>
      </c>
      <c r="BH17" s="281" t="str">
        <f aca="false">IF(BH$8&gt;$J17,"",IF($F$13&gt;$G$13,"ns",IF(ABS($L17-INDEX(RTO1SF_ORD,BH$8,2))&gt;$B$28,"s","ns")))</f>
        <v/>
      </c>
      <c r="BI17" s="281" t="str">
        <f aca="false">IF(BI$8&gt;$J17,"",IF($F$13&gt;$G$13,"ns",IF(ABS($L17-INDEX(RTO1SF_ORD,BI$8,2))&gt;$B$28,"s","ns")))</f>
        <v/>
      </c>
      <c r="BJ17" s="281" t="str">
        <f aca="false">IF(BJ$8&gt;$J17,"",IF($F$13&gt;$G$13,"ns",IF(ABS($L17-INDEX(RTO1SF_ORD,BJ$8,2))&gt;$B$28,"s","ns")))</f>
        <v/>
      </c>
      <c r="BM17" s="293" t="s">
        <v>337</v>
      </c>
      <c r="BS17" s="249"/>
      <c r="BT17" s="249"/>
      <c r="BV17" s="270" t="n">
        <v>9</v>
      </c>
      <c r="BW17" s="280" t="n">
        <f aca="false">IFERROR(INDEX(RTO1CF_ORD,BV17,1),"sd")</f>
        <v>0</v>
      </c>
      <c r="BX17" s="281" t="n">
        <f aca="false">IFERROR(INDEX(RTO1CF_ORD,BV17,2),"sd")</f>
        <v>0.00041</v>
      </c>
      <c r="BY17" s="282" t="str">
        <f aca="false">IF(BY$8&gt;$BV17,"",IF($BR$13&gt;$BS$13,"ns",IF(ABS($BX17-INDEX(RTO1CF_ORD,BY$8,2))&gt;$BN$28,"s","ns")))</f>
        <v>s</v>
      </c>
      <c r="BZ17" s="282" t="str">
        <f aca="false">IF(BZ$8&gt;$BV17,"",IF($BR$13&gt;$BS$13,"ns",IF(ABS($BX17-INDEX(RTO1CF_ORD,BZ$8,2))&gt;$BN$28,"s","ns")))</f>
        <v>s</v>
      </c>
      <c r="CA17" s="282" t="str">
        <f aca="false">IF(CA$8&gt;$BV17,"",IF($BR$13&gt;$BS$13,"ns",IF(ABS($BX17-INDEX(RTO1CF_ORD,CA$8,2))&gt;$BN$28,"s","ns")))</f>
        <v>s</v>
      </c>
      <c r="CB17" s="282" t="str">
        <f aca="false">IF(CB$8&gt;$BV17,"",IF($BR$13&gt;$BS$13,"ns",IF(ABS($BX17-INDEX(RTO1CF_ORD,CB$8,2))&gt;$BN$28,"s","ns")))</f>
        <v>ns</v>
      </c>
      <c r="CC17" s="282" t="str">
        <f aca="false">IF(CC$8&gt;$BV17,"",IF($BR$13&gt;$BS$13,"ns",IF(ABS($BX17-INDEX(RTO1CF_ORD,CC$8,2))&gt;$BN$28,"s","ns")))</f>
        <v>ns</v>
      </c>
      <c r="CD17" s="282" t="str">
        <f aca="false">IF(CD$8&gt;$BV17,"",IF($BR$13&gt;$BS$13,"ns",IF(ABS($BX17-INDEX(RTO1CF_ORD,CD$8,2))&gt;$BN$28,"s","ns")))</f>
        <v>ns</v>
      </c>
      <c r="CE17" s="282" t="str">
        <f aca="false">IF(CE$8&gt;$BV17,"",IF($BR$13&gt;$BS$13,"ns",IF(ABS($BX17-INDEX(RTO1CF_ORD,CE$8,2))&gt;$BN$28,"s","ns")))</f>
        <v>ns</v>
      </c>
      <c r="CF17" s="282" t="str">
        <f aca="false">IF(CF$8&gt;$BV17,"",IF($BR$13&gt;$BS$13,"ns",IF(ABS($BX17-INDEX(RTO1CF_ORD,CF$8,2))&gt;$BN$28,"s","ns")))</f>
        <v>ns</v>
      </c>
      <c r="CG17" s="282" t="str">
        <f aca="false">IF(CG$8&gt;$BV17,"",IF($BR$13&gt;$BS$13,"ns",IF(ABS($BX17-INDEX(RTO1CF_ORD,CG$8,2))&gt;$BN$28,"s","ns")))</f>
        <v>ns</v>
      </c>
      <c r="CH17" s="282" t="str">
        <f aca="false">IF(CH$8&gt;$BV17,"",IF($BR$13&gt;$BS$13,"ns",IF(ABS($BX17-INDEX(RTO1CF_ORD,CH$8,2))&gt;$BN$28,"s","ns")))</f>
        <v/>
      </c>
      <c r="CI17" s="282" t="str">
        <f aca="false">IF(CI$8&gt;$BV17,"",IF($BR$13&gt;$BS$13,"ns",IF(ABS($BX17-INDEX(RTO1CF_ORD,CI$8,2))&gt;$BN$28,"s","ns")))</f>
        <v/>
      </c>
      <c r="CJ17" s="282" t="str">
        <f aca="false">IF(CJ$8&gt;$BV17,"",IF($BR$13&gt;$BS$13,"ns",IF(ABS($BX17-INDEX(RTO1CF_ORD,CJ$8,2))&gt;$BN$28,"s","ns")))</f>
        <v/>
      </c>
      <c r="CK17" s="282" t="str">
        <f aca="false">IF(CK$8&gt;$BV17,"",IF($BR$13&gt;$BS$13,"ns",IF(ABS($BX17-INDEX(RTO1CF_ORD,CK$8,2))&gt;$BN$28,"s","ns")))</f>
        <v/>
      </c>
      <c r="CL17" s="282" t="str">
        <f aca="false">IF(CL$8&gt;$BV17,"",IF($BR$13&gt;$BS$13,"ns",IF(ABS($BX17-INDEX(RTO1CF_ORD,CL$8,2))&gt;$BN$28,"s","ns")))</f>
        <v/>
      </c>
      <c r="CM17" s="282" t="str">
        <f aca="false">IF(CM$8&gt;$BV17,"",IF($BR$13&gt;$BS$13,"ns",IF(ABS($BX17-INDEX(RTO1CF_ORD,CM$8,2))&gt;$BN$28,"s","ns")))</f>
        <v/>
      </c>
      <c r="CN17" s="282" t="str">
        <f aca="false">IF(CN$8&gt;$BV17,"",IF($BR$13&gt;$BS$13,"ns",IF(ABS($BX17-INDEX(RTO1CF_ORD,CN$8,2))&gt;$BN$28,"s","ns")))</f>
        <v/>
      </c>
      <c r="CO17" s="282" t="str">
        <f aca="false">IF(CO$8&gt;$BV17,"",IF($BR$13&gt;$BS$13,"ns",IF(ABS($BX17-INDEX(RTO1CF_ORD,CO$8,2))&gt;$BN$28,"s","ns")))</f>
        <v/>
      </c>
      <c r="CP17" s="282" t="str">
        <f aca="false">IF(CP$8&gt;$BV17,"",IF($BR$13&gt;$BS$13,"ns",IF(ABS($BX17-INDEX(RTO1CF_ORD,CP$8,2))&gt;$BN$28,"s","ns")))</f>
        <v/>
      </c>
      <c r="CQ17" s="282" t="str">
        <f aca="false">IF(CQ$8&gt;$BV17,"",IF($BR$13&gt;$BS$13,"ns",IF(ABS($BX17-INDEX(RTO1CF_ORD,CQ$8,2))&gt;$BN$28,"s","ns")))</f>
        <v/>
      </c>
      <c r="CR17" s="282" t="str">
        <f aca="false">IF(CR$8&gt;$BV17,"",IF($BR$13&gt;$BS$13,"ns",IF(ABS($BX17-INDEX(RTO1CF_ORD,CR$8,2))&gt;$BN$28,"s","ns")))</f>
        <v/>
      </c>
      <c r="CS17" s="282" t="str">
        <f aca="false">IF(CS$8&gt;$BV17,"",IF($BR$13&gt;$BS$13,"ns",IF(ABS($BX17-INDEX(RTO1CF_ORD,CS$8,2))&gt;$BN$28,"s","ns")))</f>
        <v/>
      </c>
      <c r="CT17" s="282" t="str">
        <f aca="false">IF(CT$8&gt;$BV17,"",IF($BR$13&gt;$BS$13,"ns",IF(ABS($BX17-INDEX(RTO1CF_ORD,CT$8,2))&gt;$BN$28,"s","ns")))</f>
        <v/>
      </c>
      <c r="CU17" s="282" t="str">
        <f aca="false">IF(CU$8&gt;$BV17,"",IF($BR$13&gt;$BS$13,"ns",IF(ABS($BX17-INDEX(RTO1CF_ORD,CU$8,2))&gt;$BN$28,"s","ns")))</f>
        <v/>
      </c>
      <c r="CV17" s="282" t="str">
        <f aca="false">IF(CV$8&gt;$BV17,"",IF($BR$13&gt;$BS$13,"ns",IF(ABS($BX17-INDEX(RTO1CF_ORD,CV$8,2))&gt;$BN$28,"s","ns")))</f>
        <v/>
      </c>
      <c r="CW17" s="282" t="str">
        <f aca="false">IF(CW$8&gt;$BV17,"",IF($BR$13&gt;$BS$13,"ns",IF(ABS($BX17-INDEX(RTO1CF_ORD,CW$8,2))&gt;$BN$28,"s","ns")))</f>
        <v/>
      </c>
      <c r="CX17" s="282" t="str">
        <f aca="false">IF(CX$8&gt;$BV17,"",IF($BR$13&gt;$BS$13,"ns",IF(ABS($BX17-INDEX(RTO1CF_ORD,CX$8,2))&gt;$BN$28,"s","ns")))</f>
        <v/>
      </c>
      <c r="CY17" s="282" t="str">
        <f aca="false">IF(CY$8&gt;$BV17,"",IF($BR$13&gt;$BS$13,"ns",IF(ABS($BX17-INDEX(RTO1CF_ORD,CY$8,2))&gt;$BN$28,"s","ns")))</f>
        <v/>
      </c>
      <c r="CZ17" s="282" t="str">
        <f aca="false">IF(CZ$8&gt;$BV17,"",IF($BR$13&gt;$BS$13,"ns",IF(ABS($BX17-INDEX(RTO1CF_ORD,CZ$8,2))&gt;$BN$28,"s","ns")))</f>
        <v/>
      </c>
      <c r="DA17" s="282" t="str">
        <f aca="false">IF(DA$8&gt;$BV17,"",IF($BR$13&gt;$BS$13,"ns",IF(ABS($BX17-INDEX(RTO1CF_ORD,DA$8,2))&gt;$BN$28,"s","ns")))</f>
        <v/>
      </c>
      <c r="DB17" s="282" t="str">
        <f aca="false">IF(DB$8&gt;$BV17,"",IF($BR$13&gt;$BS$13,"ns",IF(ABS($BX17-INDEX(RTO1CF_ORD,DB$8,2))&gt;$BN$28,"s","ns")))</f>
        <v/>
      </c>
      <c r="DC17" s="282" t="str">
        <f aca="false">IF(DC$8&gt;$BV17,"",IF($BR$13&gt;$BS$13,"ns",IF(ABS($BX17-INDEX(RTO1CF_ORD,DC$8,2))&gt;$BN$28,"s","ns")))</f>
        <v/>
      </c>
      <c r="DD17" s="282" t="str">
        <f aca="false">IF(DD$8&gt;$BV17,"",IF($BR$13&gt;$BS$13,"ns",IF(ABS($BX17-INDEX(RTO1CF_ORD,DD$8,2))&gt;$BN$28,"s","ns")))</f>
        <v/>
      </c>
      <c r="DE17" s="282" t="str">
        <f aca="false">IF(DE$8&gt;$BV17,"",IF($BR$13&gt;$BS$13,"ns",IF(ABS($BX17-INDEX(RTO1CF_ORD,DE$8,2))&gt;$BN$28,"s","ns")))</f>
        <v/>
      </c>
      <c r="DF17" s="282" t="str">
        <f aca="false">IF(DF$8&gt;$BV17,"",IF($BR$13&gt;$BS$13,"ns",IF(ABS($BX17-INDEX(RTO1CF_ORD,DF$8,2))&gt;$BN$28,"s","ns")))</f>
        <v/>
      </c>
      <c r="DG17" s="282" t="str">
        <f aca="false">IF(DG$8&gt;$BV17,"",IF($BR$13&gt;$BS$13,"ns",IF(ABS($BX17-INDEX(RTO1CF_ORD,DG$8,2))&gt;$BN$28,"s","ns")))</f>
        <v/>
      </c>
      <c r="DH17" s="282" t="str">
        <f aca="false">IF(DH$8&gt;$BV17,"",IF($BR$13&gt;$BS$13,"ns",IF(ABS($BX17-INDEX(RTO1CF_ORD,DH$8,2))&gt;$BN$28,"s","ns")))</f>
        <v/>
      </c>
      <c r="DI17" s="282" t="str">
        <f aca="false">IF(DI$8&gt;$BV17,"",IF($BR$13&gt;$BS$13,"ns",IF(ABS($BX17-INDEX(RTO1CF_ORD,DI$8,2))&gt;$BN$28,"s","ns")))</f>
        <v/>
      </c>
      <c r="DJ17" s="282" t="str">
        <f aca="false">IF(DJ$8&gt;$BV17,"",IF($BR$13&gt;$BS$13,"ns",IF(ABS($BX17-INDEX(RTO1CF_ORD,DJ$8,2))&gt;$BN$28,"s","ns")))</f>
        <v/>
      </c>
      <c r="DK17" s="282" t="str">
        <f aca="false">IF(DK$8&gt;$BV17,"",IF($BR$13&gt;$BS$13,"ns",IF(ABS($BX17-INDEX(RTO1CF_ORD,DK$8,2))&gt;$BN$28,"s","ns")))</f>
        <v/>
      </c>
      <c r="DL17" s="282" t="str">
        <f aca="false">IF(DL$8&gt;$BV17,"",IF($BR$13&gt;$BS$13,"ns",IF(ABS($BX17-INDEX(RTO1CF_ORD,DL$8,2))&gt;$BN$28,"s","ns")))</f>
        <v/>
      </c>
      <c r="DM17" s="282" t="str">
        <f aca="false">IF(DM$8&gt;$BV17,"",IF($BR$13&gt;$BS$13,"ns",IF(ABS($BX17-INDEX(RTO1CF_ORD,DM$8,2))&gt;$BN$28,"s","ns")))</f>
        <v/>
      </c>
      <c r="DN17" s="282" t="str">
        <f aca="false">IF(DN$8&gt;$BV17,"",IF($BR$13&gt;$BS$13,"ns",IF(ABS($BX17-INDEX(RTO1CF_ORD,DN$8,2))&gt;$BN$28,"s","ns")))</f>
        <v/>
      </c>
      <c r="DO17" s="282" t="str">
        <f aca="false">IF(DO$8&gt;$BV17,"",IF($BR$13&gt;$BS$13,"ns",IF(ABS($BX17-INDEX(RTO1CF_ORD,DO$8,2))&gt;$BN$28,"s","ns")))</f>
        <v/>
      </c>
      <c r="DP17" s="282" t="str">
        <f aca="false">IF(DP$8&gt;$BV17,"",IF($BR$13&gt;$BS$13,"ns",IF(ABS($BX17-INDEX(RTO1CF_ORD,DP$8,2))&gt;$BN$28,"s","ns")))</f>
        <v/>
      </c>
      <c r="DQ17" s="282" t="str">
        <f aca="false">IF(DQ$8&gt;$BV17,"",IF($BR$13&gt;$BS$13,"ns",IF(ABS($BX17-INDEX(RTO1CF_ORD,DQ$8,2))&gt;$BN$28,"s","ns")))</f>
        <v/>
      </c>
      <c r="DR17" s="282" t="str">
        <f aca="false">IF(DR$8&gt;$BV17,"",IF($BR$13&gt;$BS$13,"ns",IF(ABS($BX17-INDEX(RTO1CF_ORD,DR$8,2))&gt;$BN$28,"s","ns")))</f>
        <v/>
      </c>
      <c r="DS17" s="282" t="str">
        <f aca="false">IF(DS$8&gt;$BV17,"",IF($BR$13&gt;$BS$13,"ns",IF(ABS($BX17-INDEX(RTO1CF_ORD,DS$8,2))&gt;$BN$28,"s","ns")))</f>
        <v/>
      </c>
      <c r="DT17" s="282" t="str">
        <f aca="false">IF(DT$8&gt;$BV17,"",IF($BR$13&gt;$BS$13,"ns",IF(ABS($BX17-INDEX(RTO1CF_ORD,DT$8,2))&gt;$BN$28,"s","ns")))</f>
        <v/>
      </c>
      <c r="DU17" s="282" t="str">
        <f aca="false">IF(DU$8&gt;$BV17,"",IF($BR$13&gt;$BS$13,"ns",IF(ABS($BX17-INDEX(RTO1CF_ORD,DU$8,2))&gt;$BN$28,"s","ns")))</f>
        <v/>
      </c>
      <c r="DV17" s="282" t="str">
        <f aca="false">IF(DV$8&gt;$BV17,"",IF($BR$13&gt;$BS$13,"ns",IF(ABS($BX17-INDEX(RTO1CF_ORD,DV$8,2))&gt;$BN$28,"s","ns")))</f>
        <v/>
      </c>
      <c r="DW17" s="283"/>
      <c r="DX17" s="283"/>
      <c r="DZ17" s="265" t="n">
        <f aca="false">DZ16+1</f>
        <v>10</v>
      </c>
      <c r="EA17" s="276" t="n">
        <f aca="false">IFERROR(INDEX(RTO1CV,$DZ17,1),0)</f>
        <v>0</v>
      </c>
      <c r="EB17" s="277" t="n">
        <f aca="false">IFERROR(INDEX(RTO1SF,$DZ17,EB$7),0)</f>
        <v>0</v>
      </c>
      <c r="EC17" s="277" t="n">
        <f aca="false">IFERROR(INDEX(RTO1SF,$DZ17,EC$7),0)</f>
        <v>0</v>
      </c>
      <c r="ED17" s="277" t="n">
        <f aca="false">IFERROR(INDEX(RTO1SF,$DZ17,ED$7),0)</f>
        <v>0</v>
      </c>
      <c r="EE17" s="277" t="n">
        <f aca="false">IFERROR(INDEX(RTO1SF,$DZ17,EE$7),0)</f>
        <v>0</v>
      </c>
      <c r="EF17" s="277" t="n">
        <f aca="false">COUNTIFS(EB17:EE17,"&gt;1")</f>
        <v>0</v>
      </c>
      <c r="EG17" s="277" t="n">
        <f aca="false">IFERROR(SUMIFS(EB17:EE17,EB17:EE17,"&gt;1"),0)</f>
        <v>0</v>
      </c>
      <c r="EH17" s="265"/>
      <c r="EI17" s="265" t="s">
        <v>338</v>
      </c>
      <c r="EJ17" s="264" t="str">
        <f aca="false">IF(EF58=0,"sd",SUM(EJ14:EJ16))</f>
        <v>sd</v>
      </c>
      <c r="EK17" s="266"/>
      <c r="EL17" s="265" t="n">
        <f aca="false">EL16+1</f>
        <v>10</v>
      </c>
      <c r="EM17" s="276" t="n">
        <f aca="false">IFERROR(INDEX(RTO1CV,$EL17,1),0)</f>
        <v>0</v>
      </c>
      <c r="EN17" s="277" t="n">
        <f aca="false">IFERROR(INDEX(RTO1CF,$EL17,'ANVA-MDS'!EB$7),0)</f>
        <v>0</v>
      </c>
      <c r="EO17" s="277" t="n">
        <f aca="false">IFERROR(INDEX(RTO1CF,$EL17,'ANVA-MDS'!EC$7),0)</f>
        <v>0</v>
      </c>
      <c r="EP17" s="277" t="n">
        <f aca="false">IFERROR(INDEX(RTO1CF,$EL17,'ANVA-MDS'!ED$7),0)</f>
        <v>0</v>
      </c>
      <c r="EQ17" s="277" t="n">
        <f aca="false">IFERROR(INDEX(RTO1CF,$EL17,'ANVA-MDS'!EE$7),0)</f>
        <v>0</v>
      </c>
      <c r="ER17" s="277" t="n">
        <f aca="false">COUNTIFS(EN17:EQ17,"&gt;1")</f>
        <v>0</v>
      </c>
      <c r="ES17" s="277" t="n">
        <f aca="false">IFERROR(SUMIFS(EN17:EQ17,EN17:EQ17,"&gt;1"),0)</f>
        <v>0</v>
      </c>
      <c r="ET17" s="265"/>
      <c r="EU17" s="265" t="s">
        <v>338</v>
      </c>
      <c r="EV17" s="264" t="n">
        <f aca="false">IF(ER58=0,"sd",SUM(EV14:EV16))</f>
        <v>8</v>
      </c>
      <c r="EW17" s="266"/>
      <c r="EX17" s="277" t="n">
        <f aca="false">EG17+ES17</f>
        <v>0</v>
      </c>
      <c r="EY17" s="265" t="s">
        <v>339</v>
      </c>
      <c r="EZ17" s="284" t="str">
        <f aca="false" t="array" ref="EZ17:EZ17">IF(EZ27=0,"sd",SUM(IF(EX8:EX57&gt;1,(EX8:EX57)^2))/(EZ9*EZ21)-EZ13)</f>
        <v>sd</v>
      </c>
    </row>
    <row r="18" customFormat="false" ht="12.75" hidden="false" customHeight="true" outlineLevel="0" collapsed="false">
      <c r="A18" s="293"/>
      <c r="J18" s="270" t="n">
        <v>10</v>
      </c>
      <c r="K18" s="280" t="n">
        <f aca="false">IFERROR(INDEX(RTO1SF_ORD,J18,1),"sd")</f>
        <v>0</v>
      </c>
      <c r="L18" s="281" t="n">
        <f aca="false">IFERROR(INDEX(RTO1SF_ORD,J18,2),"sd")</f>
        <v>0.0004</v>
      </c>
      <c r="M18" s="281" t="str">
        <f aca="false">IF(M$8&gt;$J18,"",IF($F$13&gt;$G$13,"ns",IF(ABS($L18-INDEX(RTO1SF_ORD,M$8,2))&gt;$B$28,"s","ns")))</f>
        <v>ns</v>
      </c>
      <c r="N18" s="281" t="str">
        <f aca="false">IF(N$8&gt;$J18,"",IF($F$13&gt;$G$13,"ns",IF(ABS($L18-INDEX(RTO1SF_ORD,N$8,2))&gt;$B$28,"s","ns")))</f>
        <v>ns</v>
      </c>
      <c r="O18" s="281" t="str">
        <f aca="false">IF(O$8&gt;$J18,"",IF($F$13&gt;$G$13,"ns",IF(ABS($L18-INDEX(RTO1SF_ORD,O$8,2))&gt;$B$28,"s","ns")))</f>
        <v>ns</v>
      </c>
      <c r="P18" s="281" t="str">
        <f aca="false">IF(P$8&gt;$J18,"",IF($F$13&gt;$G$13,"ns",IF(ABS($L18-INDEX(RTO1SF_ORD,P$8,2))&gt;$B$28,"s","ns")))</f>
        <v>ns</v>
      </c>
      <c r="Q18" s="281" t="str">
        <f aca="false">IF(Q$8&gt;$J18,"",IF($F$13&gt;$G$13,"ns",IF(ABS($L18-INDEX(RTO1SF_ORD,Q$8,2))&gt;$B$28,"s","ns")))</f>
        <v>ns</v>
      </c>
      <c r="R18" s="281" t="str">
        <f aca="false">IF(R$8&gt;$J18,"",IF($F$13&gt;$G$13,"ns",IF(ABS($L18-INDEX(RTO1SF_ORD,R$8,2))&gt;$B$28,"s","ns")))</f>
        <v>ns</v>
      </c>
      <c r="S18" s="281" t="str">
        <f aca="false">IF(S$8&gt;$J18,"",IF($F$13&gt;$G$13,"ns",IF(ABS($L18-INDEX(RTO1SF_ORD,S$8,2))&gt;$B$28,"s","ns")))</f>
        <v>ns</v>
      </c>
      <c r="T18" s="281" t="str">
        <f aca="false">IF(T$8&gt;$J18,"",IF($F$13&gt;$G$13,"ns",IF(ABS($L18-INDEX(RTO1SF_ORD,T$8,2))&gt;$B$28,"s","ns")))</f>
        <v>ns</v>
      </c>
      <c r="U18" s="281" t="str">
        <f aca="false">IF(U$8&gt;$J18,"",IF($F$13&gt;$G$13,"ns",IF(ABS($L18-INDEX(RTO1SF_ORD,U$8,2))&gt;$B$28,"s","ns")))</f>
        <v>ns</v>
      </c>
      <c r="V18" s="281" t="str">
        <f aca="false">IF(V$8&gt;$J18,"",IF($F$13&gt;$G$13,"ns",IF(ABS($L18-INDEX(RTO1SF_ORD,V$8,2))&gt;$B$28,"s","ns")))</f>
        <v>ns</v>
      </c>
      <c r="W18" s="281" t="str">
        <f aca="false">IF(W$8&gt;$J18,"",IF($F$13&gt;$G$13,"ns",IF(ABS($L18-INDEX(RTO1SF_ORD,W$8,2))&gt;$B$28,"s","ns")))</f>
        <v/>
      </c>
      <c r="X18" s="281" t="str">
        <f aca="false">IF(X$8&gt;$J18,"",IF($F$13&gt;$G$13,"ns",IF(ABS($L18-INDEX(RTO1SF_ORD,X$8,2))&gt;$B$28,"s","ns")))</f>
        <v/>
      </c>
      <c r="Y18" s="281" t="str">
        <f aca="false">IF(Y$8&gt;$J18,"",IF($F$13&gt;$G$13,"ns",IF(ABS($L18-INDEX(RTO1SF_ORD,Y$8,2))&gt;$B$28,"s","ns")))</f>
        <v/>
      </c>
      <c r="Z18" s="281" t="str">
        <f aca="false">IF(Z$8&gt;$J18,"",IF($F$13&gt;$G$13,"ns",IF(ABS($L18-INDEX(RTO1SF_ORD,Z$8,2))&gt;$B$28,"s","ns")))</f>
        <v/>
      </c>
      <c r="AA18" s="281" t="str">
        <f aca="false">IF(AA$8&gt;$J18,"",IF($F$13&gt;$G$13,"ns",IF(ABS($L18-INDEX(RTO1SF_ORD,AA$8,2))&gt;$B$28,"s","ns")))</f>
        <v/>
      </c>
      <c r="AB18" s="281" t="str">
        <f aca="false">IF(AB$8&gt;$J18,"",IF($F$13&gt;$G$13,"ns",IF(ABS($L18-INDEX(RTO1SF_ORD,AB$8,2))&gt;$B$28,"s","ns")))</f>
        <v/>
      </c>
      <c r="AC18" s="281" t="str">
        <f aca="false">IF(AC$8&gt;$J18,"",IF($F$13&gt;$G$13,"ns",IF(ABS($L18-INDEX(RTO1SF_ORD,AC$8,2))&gt;$B$28,"s","ns")))</f>
        <v/>
      </c>
      <c r="AD18" s="281" t="str">
        <f aca="false">IF(AD$8&gt;$J18,"",IF($F$13&gt;$G$13,"ns",IF(ABS($L18-INDEX(RTO1SF_ORD,AD$8,2))&gt;$B$28,"s","ns")))</f>
        <v/>
      </c>
      <c r="AE18" s="281" t="str">
        <f aca="false">IF(AE$8&gt;$J18,"",IF($F$13&gt;$G$13,"ns",IF(ABS($L18-INDEX(RTO1SF_ORD,AE$8,2))&gt;$B$28,"s","ns")))</f>
        <v/>
      </c>
      <c r="AF18" s="281" t="str">
        <f aca="false">IF(AF$8&gt;$J18,"",IF($F$13&gt;$G$13,"ns",IF(ABS($L18-INDEX(RTO1SF_ORD,AF$8,2))&gt;$B$28,"s","ns")))</f>
        <v/>
      </c>
      <c r="AG18" s="281" t="str">
        <f aca="false">IF(AG$8&gt;$J18,"",IF($F$13&gt;$G$13,"ns",IF(ABS($L18-INDEX(RTO1SF_ORD,AG$8,2))&gt;$B$28,"s","ns")))</f>
        <v/>
      </c>
      <c r="AH18" s="281" t="str">
        <f aca="false">IF(AH$8&gt;$J18,"",IF($F$13&gt;$G$13,"ns",IF(ABS($L18-INDEX(RTO1SF_ORD,AH$8,2))&gt;$B$28,"s","ns")))</f>
        <v/>
      </c>
      <c r="AI18" s="281" t="str">
        <f aca="false">IF(AI$8&gt;$J18,"",IF($F$13&gt;$G$13,"ns",IF(ABS($L18-INDEX(RTO1SF_ORD,AI$8,2))&gt;$B$28,"s","ns")))</f>
        <v/>
      </c>
      <c r="AJ18" s="281" t="str">
        <f aca="false">IF(AJ$8&gt;$J18,"",IF($F$13&gt;$G$13,"ns",IF(ABS($L18-INDEX(RTO1SF_ORD,AJ$8,2))&gt;$B$28,"s","ns")))</f>
        <v/>
      </c>
      <c r="AK18" s="281" t="str">
        <f aca="false">IF(AK$8&gt;$J18,"",IF($F$13&gt;$G$13,"ns",IF(ABS($L18-INDEX(RTO1SF_ORD,AK$8,2))&gt;$B$28,"s","ns")))</f>
        <v/>
      </c>
      <c r="AL18" s="281" t="str">
        <f aca="false">IF(AL$8&gt;$J18,"",IF($F$13&gt;$G$13,"ns",IF(ABS($L18-INDEX(RTO1SF_ORD,AL$8,2))&gt;$B$28,"s","ns")))</f>
        <v/>
      </c>
      <c r="AM18" s="281" t="str">
        <f aca="false">IF(AM$8&gt;$J18,"",IF($F$13&gt;$G$13,"ns",IF(ABS($L18-INDEX(RTO1SF_ORD,AM$8,2))&gt;$B$28,"s","ns")))</f>
        <v/>
      </c>
      <c r="AN18" s="281" t="str">
        <f aca="false">IF(AN$8&gt;$J18,"",IF($F$13&gt;$G$13,"ns",IF(ABS($L18-INDEX(RTO1SF_ORD,AN$8,2))&gt;$B$28,"s","ns")))</f>
        <v/>
      </c>
      <c r="AO18" s="281" t="str">
        <f aca="false">IF(AO$8&gt;$J18,"",IF($F$13&gt;$G$13,"ns",IF(ABS($L18-INDEX(RTO1SF_ORD,AO$8,2))&gt;$B$28,"s","ns")))</f>
        <v/>
      </c>
      <c r="AP18" s="281" t="str">
        <f aca="false">IF(AP$8&gt;$J18,"",IF($F$13&gt;$G$13,"ns",IF(ABS($L18-INDEX(RTO1SF_ORD,AP$8,2))&gt;$B$28,"s","ns")))</f>
        <v/>
      </c>
      <c r="AQ18" s="281" t="str">
        <f aca="false">IF(AQ$8&gt;$J18,"",IF($F$13&gt;$G$13,"ns",IF(ABS($L18-INDEX(RTO1SF_ORD,AQ$8,2))&gt;$B$28,"s","ns")))</f>
        <v/>
      </c>
      <c r="AR18" s="281" t="str">
        <f aca="false">IF(AR$8&gt;$J18,"",IF($F$13&gt;$G$13,"ns",IF(ABS($L18-INDEX(RTO1SF_ORD,AR$8,2))&gt;$B$28,"s","ns")))</f>
        <v/>
      </c>
      <c r="AS18" s="281" t="str">
        <f aca="false">IF(AS$8&gt;$J18,"",IF($F$13&gt;$G$13,"ns",IF(ABS($L18-INDEX(RTO1SF_ORD,AS$8,2))&gt;$B$28,"s","ns")))</f>
        <v/>
      </c>
      <c r="AT18" s="281" t="str">
        <f aca="false">IF(AT$8&gt;$J18,"",IF($F$13&gt;$G$13,"ns",IF(ABS($L18-INDEX(RTO1SF_ORD,AT$8,2))&gt;$B$28,"s","ns")))</f>
        <v/>
      </c>
      <c r="AU18" s="281" t="str">
        <f aca="false">IF(AU$8&gt;$J18,"",IF($F$13&gt;$G$13,"ns",IF(ABS($L18-INDEX(RTO1SF_ORD,AU$8,2))&gt;$B$28,"s","ns")))</f>
        <v/>
      </c>
      <c r="AV18" s="281" t="str">
        <f aca="false">IF(AV$8&gt;$J18,"",IF($F$13&gt;$G$13,"ns",IF(ABS($L18-INDEX(RTO1SF_ORD,AV$8,2))&gt;$B$28,"s","ns")))</f>
        <v/>
      </c>
      <c r="AW18" s="281" t="str">
        <f aca="false">IF(AW$8&gt;$J18,"",IF($F$13&gt;$G$13,"ns",IF(ABS($L18-INDEX(RTO1SF_ORD,AW$8,2))&gt;$B$28,"s","ns")))</f>
        <v/>
      </c>
      <c r="AX18" s="281" t="str">
        <f aca="false">IF(AX$8&gt;$J18,"",IF($F$13&gt;$G$13,"ns",IF(ABS($L18-INDEX(RTO1SF_ORD,AX$8,2))&gt;$B$28,"s","ns")))</f>
        <v/>
      </c>
      <c r="AY18" s="281" t="str">
        <f aca="false">IF(AY$8&gt;$J18,"",IF($F$13&gt;$G$13,"ns",IF(ABS($L18-INDEX(RTO1SF_ORD,AY$8,2))&gt;$B$28,"s","ns")))</f>
        <v/>
      </c>
      <c r="AZ18" s="281" t="str">
        <f aca="false">IF(AZ$8&gt;$J18,"",IF($F$13&gt;$G$13,"ns",IF(ABS($L18-INDEX(RTO1SF_ORD,AZ$8,2))&gt;$B$28,"s","ns")))</f>
        <v/>
      </c>
      <c r="BA18" s="281" t="str">
        <f aca="false">IF(BA$8&gt;$J18,"",IF($F$13&gt;$G$13,"ns",IF(ABS($L18-INDEX(RTO1SF_ORD,BA$8,2))&gt;$B$28,"s","ns")))</f>
        <v/>
      </c>
      <c r="BB18" s="281" t="str">
        <f aca="false">IF(BB$8&gt;$J18,"",IF($F$13&gt;$G$13,"ns",IF(ABS($L18-INDEX(RTO1SF_ORD,BB$8,2))&gt;$B$28,"s","ns")))</f>
        <v/>
      </c>
      <c r="BC18" s="281" t="str">
        <f aca="false">IF(BC$8&gt;$J18,"",IF($F$13&gt;$G$13,"ns",IF(ABS($L18-INDEX(RTO1SF_ORD,BC$8,2))&gt;$B$28,"s","ns")))</f>
        <v/>
      </c>
      <c r="BD18" s="281" t="str">
        <f aca="false">IF(BD$8&gt;$J18,"",IF($F$13&gt;$G$13,"ns",IF(ABS($L18-INDEX(RTO1SF_ORD,BD$8,2))&gt;$B$28,"s","ns")))</f>
        <v/>
      </c>
      <c r="BE18" s="281" t="str">
        <f aca="false">IF(BE$8&gt;$J18,"",IF($F$13&gt;$G$13,"ns",IF(ABS($L18-INDEX(RTO1SF_ORD,BE$8,2))&gt;$B$28,"s","ns")))</f>
        <v/>
      </c>
      <c r="BF18" s="281" t="str">
        <f aca="false">IF(BF$8&gt;$J18,"",IF($F$13&gt;$G$13,"ns",IF(ABS($L18-INDEX(RTO1SF_ORD,BF$8,2))&gt;$B$28,"s","ns")))</f>
        <v/>
      </c>
      <c r="BG18" s="281" t="str">
        <f aca="false">IF(BG$8&gt;$J18,"",IF($F$13&gt;$G$13,"ns",IF(ABS($L18-INDEX(RTO1SF_ORD,BG$8,2))&gt;$B$28,"s","ns")))</f>
        <v/>
      </c>
      <c r="BH18" s="281" t="str">
        <f aca="false">IF(BH$8&gt;$J18,"",IF($F$13&gt;$G$13,"ns",IF(ABS($L18-INDEX(RTO1SF_ORD,BH$8,2))&gt;$B$28,"s","ns")))</f>
        <v/>
      </c>
      <c r="BI18" s="281" t="str">
        <f aca="false">IF(BI$8&gt;$J18,"",IF($F$13&gt;$G$13,"ns",IF(ABS($L18-INDEX(RTO1SF_ORD,BI$8,2))&gt;$B$28,"s","ns")))</f>
        <v/>
      </c>
      <c r="BJ18" s="281" t="str">
        <f aca="false">IF(BJ$8&gt;$J18,"",IF($F$13&gt;$G$13,"ns",IF(ABS($L18-INDEX(RTO1SF_ORD,BJ$8,2))&gt;$B$28,"s","ns")))</f>
        <v/>
      </c>
      <c r="BM18" s="293"/>
      <c r="BS18" s="249"/>
      <c r="BT18" s="249"/>
      <c r="BV18" s="270" t="n">
        <v>10</v>
      </c>
      <c r="BW18" s="280" t="n">
        <f aca="false">IFERROR(INDEX(RTO1CF_ORD,BV18,1),"sd")</f>
        <v>0</v>
      </c>
      <c r="BX18" s="281" t="n">
        <f aca="false">IFERROR(INDEX(RTO1CF_ORD,BV18,2),"sd")</f>
        <v>0.0004</v>
      </c>
      <c r="BY18" s="282" t="str">
        <f aca="false">IF(BY$8&gt;$BV18,"",IF($BR$13&gt;$BS$13,"ns",IF(ABS($BX18-INDEX(RTO1CF_ORD,BY$8,2))&gt;$BN$28,"s","ns")))</f>
        <v>s</v>
      </c>
      <c r="BZ18" s="282" t="str">
        <f aca="false">IF(BZ$8&gt;$BV18,"",IF($BR$13&gt;$BS$13,"ns",IF(ABS($BX18-INDEX(RTO1CF_ORD,BZ$8,2))&gt;$BN$28,"s","ns")))</f>
        <v>s</v>
      </c>
      <c r="CA18" s="282" t="str">
        <f aca="false">IF(CA$8&gt;$BV18,"",IF($BR$13&gt;$BS$13,"ns",IF(ABS($BX18-INDEX(RTO1CF_ORD,CA$8,2))&gt;$BN$28,"s","ns")))</f>
        <v>s</v>
      </c>
      <c r="CB18" s="282" t="str">
        <f aca="false">IF(CB$8&gt;$BV18,"",IF($BR$13&gt;$BS$13,"ns",IF(ABS($BX18-INDEX(RTO1CF_ORD,CB$8,2))&gt;$BN$28,"s","ns")))</f>
        <v>ns</v>
      </c>
      <c r="CC18" s="282" t="str">
        <f aca="false">IF(CC$8&gt;$BV18,"",IF($BR$13&gt;$BS$13,"ns",IF(ABS($BX18-INDEX(RTO1CF_ORD,CC$8,2))&gt;$BN$28,"s","ns")))</f>
        <v>ns</v>
      </c>
      <c r="CD18" s="282" t="str">
        <f aca="false">IF(CD$8&gt;$BV18,"",IF($BR$13&gt;$BS$13,"ns",IF(ABS($BX18-INDEX(RTO1CF_ORD,CD$8,2))&gt;$BN$28,"s","ns")))</f>
        <v>ns</v>
      </c>
      <c r="CE18" s="282" t="str">
        <f aca="false">IF(CE$8&gt;$BV18,"",IF($BR$13&gt;$BS$13,"ns",IF(ABS($BX18-INDEX(RTO1CF_ORD,CE$8,2))&gt;$BN$28,"s","ns")))</f>
        <v>ns</v>
      </c>
      <c r="CF18" s="282" t="str">
        <f aca="false">IF(CF$8&gt;$BV18,"",IF($BR$13&gt;$BS$13,"ns",IF(ABS($BX18-INDEX(RTO1CF_ORD,CF$8,2))&gt;$BN$28,"s","ns")))</f>
        <v>ns</v>
      </c>
      <c r="CG18" s="282" t="str">
        <f aca="false">IF(CG$8&gt;$BV18,"",IF($BR$13&gt;$BS$13,"ns",IF(ABS($BX18-INDEX(RTO1CF_ORD,CG$8,2))&gt;$BN$28,"s","ns")))</f>
        <v>ns</v>
      </c>
      <c r="CH18" s="282" t="str">
        <f aca="false">IF(CH$8&gt;$BV18,"",IF($BR$13&gt;$BS$13,"ns",IF(ABS($BX18-INDEX(RTO1CF_ORD,CH$8,2))&gt;$BN$28,"s","ns")))</f>
        <v>ns</v>
      </c>
      <c r="CI18" s="282" t="str">
        <f aca="false">IF(CI$8&gt;$BV18,"",IF($BR$13&gt;$BS$13,"ns",IF(ABS($BX18-INDEX(RTO1CF_ORD,CI$8,2))&gt;$BN$28,"s","ns")))</f>
        <v/>
      </c>
      <c r="CJ18" s="282" t="str">
        <f aca="false">IF(CJ$8&gt;$BV18,"",IF($BR$13&gt;$BS$13,"ns",IF(ABS($BX18-INDEX(RTO1CF_ORD,CJ$8,2))&gt;$BN$28,"s","ns")))</f>
        <v/>
      </c>
      <c r="CK18" s="282" t="str">
        <f aca="false">IF(CK$8&gt;$BV18,"",IF($BR$13&gt;$BS$13,"ns",IF(ABS($BX18-INDEX(RTO1CF_ORD,CK$8,2))&gt;$BN$28,"s","ns")))</f>
        <v/>
      </c>
      <c r="CL18" s="282" t="str">
        <f aca="false">IF(CL$8&gt;$BV18,"",IF($BR$13&gt;$BS$13,"ns",IF(ABS($BX18-INDEX(RTO1CF_ORD,CL$8,2))&gt;$BN$28,"s","ns")))</f>
        <v/>
      </c>
      <c r="CM18" s="282" t="str">
        <f aca="false">IF(CM$8&gt;$BV18,"",IF($BR$13&gt;$BS$13,"ns",IF(ABS($BX18-INDEX(RTO1CF_ORD,CM$8,2))&gt;$BN$28,"s","ns")))</f>
        <v/>
      </c>
      <c r="CN18" s="282" t="str">
        <f aca="false">IF(CN$8&gt;$BV18,"",IF($BR$13&gt;$BS$13,"ns",IF(ABS($BX18-INDEX(RTO1CF_ORD,CN$8,2))&gt;$BN$28,"s","ns")))</f>
        <v/>
      </c>
      <c r="CO18" s="282" t="str">
        <f aca="false">IF(CO$8&gt;$BV18,"",IF($BR$13&gt;$BS$13,"ns",IF(ABS($BX18-INDEX(RTO1CF_ORD,CO$8,2))&gt;$BN$28,"s","ns")))</f>
        <v/>
      </c>
      <c r="CP18" s="282" t="str">
        <f aca="false">IF(CP$8&gt;$BV18,"",IF($BR$13&gt;$BS$13,"ns",IF(ABS($BX18-INDEX(RTO1CF_ORD,CP$8,2))&gt;$BN$28,"s","ns")))</f>
        <v/>
      </c>
      <c r="CQ18" s="282" t="str">
        <f aca="false">IF(CQ$8&gt;$BV18,"",IF($BR$13&gt;$BS$13,"ns",IF(ABS($BX18-INDEX(RTO1CF_ORD,CQ$8,2))&gt;$BN$28,"s","ns")))</f>
        <v/>
      </c>
      <c r="CR18" s="282" t="str">
        <f aca="false">IF(CR$8&gt;$BV18,"",IF($BR$13&gt;$BS$13,"ns",IF(ABS($BX18-INDEX(RTO1CF_ORD,CR$8,2))&gt;$BN$28,"s","ns")))</f>
        <v/>
      </c>
      <c r="CS18" s="282" t="str">
        <f aca="false">IF(CS$8&gt;$BV18,"",IF($BR$13&gt;$BS$13,"ns",IF(ABS($BX18-INDEX(RTO1CF_ORD,CS$8,2))&gt;$BN$28,"s","ns")))</f>
        <v/>
      </c>
      <c r="CT18" s="282" t="str">
        <f aca="false">IF(CT$8&gt;$BV18,"",IF($BR$13&gt;$BS$13,"ns",IF(ABS($BX18-INDEX(RTO1CF_ORD,CT$8,2))&gt;$BN$28,"s","ns")))</f>
        <v/>
      </c>
      <c r="CU18" s="282" t="str">
        <f aca="false">IF(CU$8&gt;$BV18,"",IF($BR$13&gt;$BS$13,"ns",IF(ABS($BX18-INDEX(RTO1CF_ORD,CU$8,2))&gt;$BN$28,"s","ns")))</f>
        <v/>
      </c>
      <c r="CV18" s="282" t="str">
        <f aca="false">IF(CV$8&gt;$BV18,"",IF($BR$13&gt;$BS$13,"ns",IF(ABS($BX18-INDEX(RTO1CF_ORD,CV$8,2))&gt;$BN$28,"s","ns")))</f>
        <v/>
      </c>
      <c r="CW18" s="282" t="str">
        <f aca="false">IF(CW$8&gt;$BV18,"",IF($BR$13&gt;$BS$13,"ns",IF(ABS($BX18-INDEX(RTO1CF_ORD,CW$8,2))&gt;$BN$28,"s","ns")))</f>
        <v/>
      </c>
      <c r="CX18" s="282" t="str">
        <f aca="false">IF(CX$8&gt;$BV18,"",IF($BR$13&gt;$BS$13,"ns",IF(ABS($BX18-INDEX(RTO1CF_ORD,CX$8,2))&gt;$BN$28,"s","ns")))</f>
        <v/>
      </c>
      <c r="CY18" s="282" t="str">
        <f aca="false">IF(CY$8&gt;$BV18,"",IF($BR$13&gt;$BS$13,"ns",IF(ABS($BX18-INDEX(RTO1CF_ORD,CY$8,2))&gt;$BN$28,"s","ns")))</f>
        <v/>
      </c>
      <c r="CZ18" s="282" t="str">
        <f aca="false">IF(CZ$8&gt;$BV18,"",IF($BR$13&gt;$BS$13,"ns",IF(ABS($BX18-INDEX(RTO1CF_ORD,CZ$8,2))&gt;$BN$28,"s","ns")))</f>
        <v/>
      </c>
      <c r="DA18" s="282" t="str">
        <f aca="false">IF(DA$8&gt;$BV18,"",IF($BR$13&gt;$BS$13,"ns",IF(ABS($BX18-INDEX(RTO1CF_ORD,DA$8,2))&gt;$BN$28,"s","ns")))</f>
        <v/>
      </c>
      <c r="DB18" s="282" t="str">
        <f aca="false">IF(DB$8&gt;$BV18,"",IF($BR$13&gt;$BS$13,"ns",IF(ABS($BX18-INDEX(RTO1CF_ORD,DB$8,2))&gt;$BN$28,"s","ns")))</f>
        <v/>
      </c>
      <c r="DC18" s="282" t="str">
        <f aca="false">IF(DC$8&gt;$BV18,"",IF($BR$13&gt;$BS$13,"ns",IF(ABS($BX18-INDEX(RTO1CF_ORD,DC$8,2))&gt;$BN$28,"s","ns")))</f>
        <v/>
      </c>
      <c r="DD18" s="282" t="str">
        <f aca="false">IF(DD$8&gt;$BV18,"",IF($BR$13&gt;$BS$13,"ns",IF(ABS($BX18-INDEX(RTO1CF_ORD,DD$8,2))&gt;$BN$28,"s","ns")))</f>
        <v/>
      </c>
      <c r="DE18" s="282" t="str">
        <f aca="false">IF(DE$8&gt;$BV18,"",IF($BR$13&gt;$BS$13,"ns",IF(ABS($BX18-INDEX(RTO1CF_ORD,DE$8,2))&gt;$BN$28,"s","ns")))</f>
        <v/>
      </c>
      <c r="DF18" s="282" t="str">
        <f aca="false">IF(DF$8&gt;$BV18,"",IF($BR$13&gt;$BS$13,"ns",IF(ABS($BX18-INDEX(RTO1CF_ORD,DF$8,2))&gt;$BN$28,"s","ns")))</f>
        <v/>
      </c>
      <c r="DG18" s="282" t="str">
        <f aca="false">IF(DG$8&gt;$BV18,"",IF($BR$13&gt;$BS$13,"ns",IF(ABS($BX18-INDEX(RTO1CF_ORD,DG$8,2))&gt;$BN$28,"s","ns")))</f>
        <v/>
      </c>
      <c r="DH18" s="282" t="str">
        <f aca="false">IF(DH$8&gt;$BV18,"",IF($BR$13&gt;$BS$13,"ns",IF(ABS($BX18-INDEX(RTO1CF_ORD,DH$8,2))&gt;$BN$28,"s","ns")))</f>
        <v/>
      </c>
      <c r="DI18" s="282" t="str">
        <f aca="false">IF(DI$8&gt;$BV18,"",IF($BR$13&gt;$BS$13,"ns",IF(ABS($BX18-INDEX(RTO1CF_ORD,DI$8,2))&gt;$BN$28,"s","ns")))</f>
        <v/>
      </c>
      <c r="DJ18" s="282" t="str">
        <f aca="false">IF(DJ$8&gt;$BV18,"",IF($BR$13&gt;$BS$13,"ns",IF(ABS($BX18-INDEX(RTO1CF_ORD,DJ$8,2))&gt;$BN$28,"s","ns")))</f>
        <v/>
      </c>
      <c r="DK18" s="282" t="str">
        <f aca="false">IF(DK$8&gt;$BV18,"",IF($BR$13&gt;$BS$13,"ns",IF(ABS($BX18-INDEX(RTO1CF_ORD,DK$8,2))&gt;$BN$28,"s","ns")))</f>
        <v/>
      </c>
      <c r="DL18" s="282" t="str">
        <f aca="false">IF(DL$8&gt;$BV18,"",IF($BR$13&gt;$BS$13,"ns",IF(ABS($BX18-INDEX(RTO1CF_ORD,DL$8,2))&gt;$BN$28,"s","ns")))</f>
        <v/>
      </c>
      <c r="DM18" s="282" t="str">
        <f aca="false">IF(DM$8&gt;$BV18,"",IF($BR$13&gt;$BS$13,"ns",IF(ABS($BX18-INDEX(RTO1CF_ORD,DM$8,2))&gt;$BN$28,"s","ns")))</f>
        <v/>
      </c>
      <c r="DN18" s="282" t="str">
        <f aca="false">IF(DN$8&gt;$BV18,"",IF($BR$13&gt;$BS$13,"ns",IF(ABS($BX18-INDEX(RTO1CF_ORD,DN$8,2))&gt;$BN$28,"s","ns")))</f>
        <v/>
      </c>
      <c r="DO18" s="282" t="str">
        <f aca="false">IF(DO$8&gt;$BV18,"",IF($BR$13&gt;$BS$13,"ns",IF(ABS($BX18-INDEX(RTO1CF_ORD,DO$8,2))&gt;$BN$28,"s","ns")))</f>
        <v/>
      </c>
      <c r="DP18" s="282" t="str">
        <f aca="false">IF(DP$8&gt;$BV18,"",IF($BR$13&gt;$BS$13,"ns",IF(ABS($BX18-INDEX(RTO1CF_ORD,DP$8,2))&gt;$BN$28,"s","ns")))</f>
        <v/>
      </c>
      <c r="DQ18" s="282" t="str">
        <f aca="false">IF(DQ$8&gt;$BV18,"",IF($BR$13&gt;$BS$13,"ns",IF(ABS($BX18-INDEX(RTO1CF_ORD,DQ$8,2))&gt;$BN$28,"s","ns")))</f>
        <v/>
      </c>
      <c r="DR18" s="282" t="str">
        <f aca="false">IF(DR$8&gt;$BV18,"",IF($BR$13&gt;$BS$13,"ns",IF(ABS($BX18-INDEX(RTO1CF_ORD,DR$8,2))&gt;$BN$28,"s","ns")))</f>
        <v/>
      </c>
      <c r="DS18" s="282" t="str">
        <f aca="false">IF(DS$8&gt;$BV18,"",IF($BR$13&gt;$BS$13,"ns",IF(ABS($BX18-INDEX(RTO1CF_ORD,DS$8,2))&gt;$BN$28,"s","ns")))</f>
        <v/>
      </c>
      <c r="DT18" s="282" t="str">
        <f aca="false">IF(DT$8&gt;$BV18,"",IF($BR$13&gt;$BS$13,"ns",IF(ABS($BX18-INDEX(RTO1CF_ORD,DT$8,2))&gt;$BN$28,"s","ns")))</f>
        <v/>
      </c>
      <c r="DU18" s="282" t="str">
        <f aca="false">IF(DU$8&gt;$BV18,"",IF($BR$13&gt;$BS$13,"ns",IF(ABS($BX18-INDEX(RTO1CF_ORD,DU$8,2))&gt;$BN$28,"s","ns")))</f>
        <v/>
      </c>
      <c r="DV18" s="282" t="str">
        <f aca="false">IF(DV$8&gt;$BV18,"",IF($BR$13&gt;$BS$13,"ns",IF(ABS($BX18-INDEX(RTO1CF_ORD,DV$8,2))&gt;$BN$28,"s","ns")))</f>
        <v/>
      </c>
      <c r="DW18" s="283"/>
      <c r="DX18" s="283"/>
      <c r="DZ18" s="265" t="n">
        <f aca="false">DZ17+1</f>
        <v>11</v>
      </c>
      <c r="EA18" s="276" t="n">
        <f aca="false">IFERROR(INDEX(RTO1CV,$DZ18,1),0)</f>
        <v>0</v>
      </c>
      <c r="EB18" s="277" t="n">
        <f aca="false">IFERROR(INDEX(RTO1SF,$DZ18,EB$7),0)</f>
        <v>0</v>
      </c>
      <c r="EC18" s="277" t="n">
        <f aca="false">IFERROR(INDEX(RTO1SF,$DZ18,EC$7),0)</f>
        <v>0</v>
      </c>
      <c r="ED18" s="277" t="n">
        <f aca="false">IFERROR(INDEX(RTO1SF,$DZ18,ED$7),0)</f>
        <v>0</v>
      </c>
      <c r="EE18" s="277" t="n">
        <f aca="false">IFERROR(INDEX(RTO1SF,$DZ18,EE$7),0)</f>
        <v>0</v>
      </c>
      <c r="EF18" s="277" t="n">
        <f aca="false">COUNTIFS(EB18:EE18,"&gt;1")</f>
        <v>0</v>
      </c>
      <c r="EG18" s="277" t="n">
        <f aca="false">IFERROR(SUMIFS(EB18:EE18,EB18:EE18,"&gt;1"),0)</f>
        <v>0</v>
      </c>
      <c r="EH18" s="265"/>
      <c r="EI18" s="265" t="s">
        <v>339</v>
      </c>
      <c r="EJ18" s="264" t="str">
        <f aca="false" t="array" ref="EJ18:EJ18">IF(EF58=0,"sd",SUM(IF(EG8:EG57&gt;1,(EG8:EG57)^2))/EJ9-EJ13)</f>
        <v>sd</v>
      </c>
      <c r="EK18" s="266"/>
      <c r="EL18" s="265" t="n">
        <f aca="false">EL17+1</f>
        <v>11</v>
      </c>
      <c r="EM18" s="276" t="n">
        <f aca="false">IFERROR(INDEX(RTO1CV,$EL18,1),0)</f>
        <v>0</v>
      </c>
      <c r="EN18" s="277" t="n">
        <f aca="false">IFERROR(INDEX(RTO1CF,$EL18,'ANVA-MDS'!EB$7),0)</f>
        <v>0</v>
      </c>
      <c r="EO18" s="277" t="n">
        <f aca="false">IFERROR(INDEX(RTO1CF,$EL18,'ANVA-MDS'!EC$7),0)</f>
        <v>0</v>
      </c>
      <c r="EP18" s="277" t="n">
        <f aca="false">IFERROR(INDEX(RTO1CF,$EL18,'ANVA-MDS'!ED$7),0)</f>
        <v>0</v>
      </c>
      <c r="EQ18" s="277" t="n">
        <f aca="false">IFERROR(INDEX(RTO1CF,$EL18,'ANVA-MDS'!EE$7),0)</f>
        <v>0</v>
      </c>
      <c r="ER18" s="277" t="n">
        <f aca="false">COUNTIFS(EN18:EQ18,"&gt;1")</f>
        <v>0</v>
      </c>
      <c r="ES18" s="277" t="n">
        <f aca="false">IFERROR(SUMIFS(EN18:EQ18,EN18:EQ18,"&gt;1"),0)</f>
        <v>0</v>
      </c>
      <c r="ET18" s="265"/>
      <c r="EU18" s="265" t="s">
        <v>339</v>
      </c>
      <c r="EV18" s="264" t="n">
        <f aca="false" t="array" ref="EV18:EV18">IF(ER58=0,"sd",SUM(IF(ES8:ES57&gt;1,(ES8:ES57)^2))/EV9-EV13)</f>
        <v>3512691.9903408</v>
      </c>
      <c r="EW18" s="266"/>
      <c r="EX18" s="277" t="n">
        <f aca="false">EG18+ES18</f>
        <v>0</v>
      </c>
      <c r="EY18" s="276" t="s">
        <v>340</v>
      </c>
      <c r="EZ18" s="284" t="str">
        <f aca="false" t="array" ref="EZ18:EZ18">IF(EZ27=0,"sd",(SUM(IF(EB59:EE59&gt;1,(EB59:EE59)^2))+SUM(IF(EN59:EQ59&gt;1,(EN59:EQ59)^2)))/EZ8-EZ25-EZ13)</f>
        <v>sd</v>
      </c>
    </row>
    <row r="19" customFormat="false" ht="12.75" hidden="false" customHeight="true" outlineLevel="0" collapsed="false">
      <c r="A19" s="293" t="s">
        <v>341</v>
      </c>
      <c r="J19" s="270" t="n">
        <v>11</v>
      </c>
      <c r="K19" s="280" t="n">
        <f aca="false">IFERROR(INDEX(RTO1SF_ORD,J19,1),"sd")</f>
        <v>0</v>
      </c>
      <c r="L19" s="281" t="n">
        <f aca="false">IFERROR(INDEX(RTO1SF_ORD,J19,2),"sd")</f>
        <v>0.00039</v>
      </c>
      <c r="M19" s="281" t="str">
        <f aca="false">IF(M$8&gt;$J19,"",IF($F$13&gt;$G$13,"ns",IF(ABS($L19-INDEX(RTO1SF_ORD,M$8,2))&gt;$B$28,"s","ns")))</f>
        <v>ns</v>
      </c>
      <c r="N19" s="281" t="str">
        <f aca="false">IF(N$8&gt;$J19,"",IF($F$13&gt;$G$13,"ns",IF(ABS($L19-INDEX(RTO1SF_ORD,N$8,2))&gt;$B$28,"s","ns")))</f>
        <v>ns</v>
      </c>
      <c r="O19" s="281" t="str">
        <f aca="false">IF(O$8&gt;$J19,"",IF($F$13&gt;$G$13,"ns",IF(ABS($L19-INDEX(RTO1SF_ORD,O$8,2))&gt;$B$28,"s","ns")))</f>
        <v>ns</v>
      </c>
      <c r="P19" s="281" t="str">
        <f aca="false">IF(P$8&gt;$J19,"",IF($F$13&gt;$G$13,"ns",IF(ABS($L19-INDEX(RTO1SF_ORD,P$8,2))&gt;$B$28,"s","ns")))</f>
        <v>ns</v>
      </c>
      <c r="Q19" s="281" t="str">
        <f aca="false">IF(Q$8&gt;$J19,"",IF($F$13&gt;$G$13,"ns",IF(ABS($L19-INDEX(RTO1SF_ORD,Q$8,2))&gt;$B$28,"s","ns")))</f>
        <v>ns</v>
      </c>
      <c r="R19" s="281" t="str">
        <f aca="false">IF(R$8&gt;$J19,"",IF($F$13&gt;$G$13,"ns",IF(ABS($L19-INDEX(RTO1SF_ORD,R$8,2))&gt;$B$28,"s","ns")))</f>
        <v>ns</v>
      </c>
      <c r="S19" s="281" t="str">
        <f aca="false">IF(S$8&gt;$J19,"",IF($F$13&gt;$G$13,"ns",IF(ABS($L19-INDEX(RTO1SF_ORD,S$8,2))&gt;$B$28,"s","ns")))</f>
        <v>ns</v>
      </c>
      <c r="T19" s="281" t="str">
        <f aca="false">IF(T$8&gt;$J19,"",IF($F$13&gt;$G$13,"ns",IF(ABS($L19-INDEX(RTO1SF_ORD,T$8,2))&gt;$B$28,"s","ns")))</f>
        <v>ns</v>
      </c>
      <c r="U19" s="281" t="str">
        <f aca="false">IF(U$8&gt;$J19,"",IF($F$13&gt;$G$13,"ns",IF(ABS($L19-INDEX(RTO1SF_ORD,U$8,2))&gt;$B$28,"s","ns")))</f>
        <v>ns</v>
      </c>
      <c r="V19" s="281" t="str">
        <f aca="false">IF(V$8&gt;$J19,"",IF($F$13&gt;$G$13,"ns",IF(ABS($L19-INDEX(RTO1SF_ORD,V$8,2))&gt;$B$28,"s","ns")))</f>
        <v>ns</v>
      </c>
      <c r="W19" s="281" t="str">
        <f aca="false">IF(W$8&gt;$J19,"",IF($F$13&gt;$G$13,"ns",IF(ABS($L19-INDEX(RTO1SF_ORD,W$8,2))&gt;$B$28,"s","ns")))</f>
        <v>ns</v>
      </c>
      <c r="X19" s="281" t="str">
        <f aca="false">IF(X$8&gt;$J19,"",IF($F$13&gt;$G$13,"ns",IF(ABS($L19-INDEX(RTO1SF_ORD,X$8,2))&gt;$B$28,"s","ns")))</f>
        <v/>
      </c>
      <c r="Y19" s="281" t="str">
        <f aca="false">IF(Y$8&gt;$J19,"",IF($F$13&gt;$G$13,"ns",IF(ABS($L19-INDEX(RTO1SF_ORD,Y$8,2))&gt;$B$28,"s","ns")))</f>
        <v/>
      </c>
      <c r="Z19" s="281" t="str">
        <f aca="false">IF(Z$8&gt;$J19,"",IF($F$13&gt;$G$13,"ns",IF(ABS($L19-INDEX(RTO1SF_ORD,Z$8,2))&gt;$B$28,"s","ns")))</f>
        <v/>
      </c>
      <c r="AA19" s="281" t="str">
        <f aca="false">IF(AA$8&gt;$J19,"",IF($F$13&gt;$G$13,"ns",IF(ABS($L19-INDEX(RTO1SF_ORD,AA$8,2))&gt;$B$28,"s","ns")))</f>
        <v/>
      </c>
      <c r="AB19" s="281" t="str">
        <f aca="false">IF(AB$8&gt;$J19,"",IF($F$13&gt;$G$13,"ns",IF(ABS($L19-INDEX(RTO1SF_ORD,AB$8,2))&gt;$B$28,"s","ns")))</f>
        <v/>
      </c>
      <c r="AC19" s="281" t="str">
        <f aca="false">IF(AC$8&gt;$J19,"",IF($F$13&gt;$G$13,"ns",IF(ABS($L19-INDEX(RTO1SF_ORD,AC$8,2))&gt;$B$28,"s","ns")))</f>
        <v/>
      </c>
      <c r="AD19" s="281" t="str">
        <f aca="false">IF(AD$8&gt;$J19,"",IF($F$13&gt;$G$13,"ns",IF(ABS($L19-INDEX(RTO1SF_ORD,AD$8,2))&gt;$B$28,"s","ns")))</f>
        <v/>
      </c>
      <c r="AE19" s="281" t="str">
        <f aca="false">IF(AE$8&gt;$J19,"",IF($F$13&gt;$G$13,"ns",IF(ABS($L19-INDEX(RTO1SF_ORD,AE$8,2))&gt;$B$28,"s","ns")))</f>
        <v/>
      </c>
      <c r="AF19" s="281" t="str">
        <f aca="false">IF(AF$8&gt;$J19,"",IF($F$13&gt;$G$13,"ns",IF(ABS($L19-INDEX(RTO1SF_ORD,AF$8,2))&gt;$B$28,"s","ns")))</f>
        <v/>
      </c>
      <c r="AG19" s="281" t="str">
        <f aca="false">IF(AG$8&gt;$J19,"",IF($F$13&gt;$G$13,"ns",IF(ABS($L19-INDEX(RTO1SF_ORD,AG$8,2))&gt;$B$28,"s","ns")))</f>
        <v/>
      </c>
      <c r="AH19" s="281" t="str">
        <f aca="false">IF(AH$8&gt;$J19,"",IF($F$13&gt;$G$13,"ns",IF(ABS($L19-INDEX(RTO1SF_ORD,AH$8,2))&gt;$B$28,"s","ns")))</f>
        <v/>
      </c>
      <c r="AI19" s="281" t="str">
        <f aca="false">IF(AI$8&gt;$J19,"",IF($F$13&gt;$G$13,"ns",IF(ABS($L19-INDEX(RTO1SF_ORD,AI$8,2))&gt;$B$28,"s","ns")))</f>
        <v/>
      </c>
      <c r="AJ19" s="281" t="str">
        <f aca="false">IF(AJ$8&gt;$J19,"",IF($F$13&gt;$G$13,"ns",IF(ABS($L19-INDEX(RTO1SF_ORD,AJ$8,2))&gt;$B$28,"s","ns")))</f>
        <v/>
      </c>
      <c r="AK19" s="281" t="str">
        <f aca="false">IF(AK$8&gt;$J19,"",IF($F$13&gt;$G$13,"ns",IF(ABS($L19-INDEX(RTO1SF_ORD,AK$8,2))&gt;$B$28,"s","ns")))</f>
        <v/>
      </c>
      <c r="AL19" s="281" t="str">
        <f aca="false">IF(AL$8&gt;$J19,"",IF($F$13&gt;$G$13,"ns",IF(ABS($L19-INDEX(RTO1SF_ORD,AL$8,2))&gt;$B$28,"s","ns")))</f>
        <v/>
      </c>
      <c r="AM19" s="281" t="str">
        <f aca="false">IF(AM$8&gt;$J19,"",IF($F$13&gt;$G$13,"ns",IF(ABS($L19-INDEX(RTO1SF_ORD,AM$8,2))&gt;$B$28,"s","ns")))</f>
        <v/>
      </c>
      <c r="AN19" s="281" t="str">
        <f aca="false">IF(AN$8&gt;$J19,"",IF($F$13&gt;$G$13,"ns",IF(ABS($L19-INDEX(RTO1SF_ORD,AN$8,2))&gt;$B$28,"s","ns")))</f>
        <v/>
      </c>
      <c r="AO19" s="281" t="str">
        <f aca="false">IF(AO$8&gt;$J19,"",IF($F$13&gt;$G$13,"ns",IF(ABS($L19-INDEX(RTO1SF_ORD,AO$8,2))&gt;$B$28,"s","ns")))</f>
        <v/>
      </c>
      <c r="AP19" s="281" t="str">
        <f aca="false">IF(AP$8&gt;$J19,"",IF($F$13&gt;$G$13,"ns",IF(ABS($L19-INDEX(RTO1SF_ORD,AP$8,2))&gt;$B$28,"s","ns")))</f>
        <v/>
      </c>
      <c r="AQ19" s="281" t="str">
        <f aca="false">IF(AQ$8&gt;$J19,"",IF($F$13&gt;$G$13,"ns",IF(ABS($L19-INDEX(RTO1SF_ORD,AQ$8,2))&gt;$B$28,"s","ns")))</f>
        <v/>
      </c>
      <c r="AR19" s="281" t="str">
        <f aca="false">IF(AR$8&gt;$J19,"",IF($F$13&gt;$G$13,"ns",IF(ABS($L19-INDEX(RTO1SF_ORD,AR$8,2))&gt;$B$28,"s","ns")))</f>
        <v/>
      </c>
      <c r="AS19" s="281" t="str">
        <f aca="false">IF(AS$8&gt;$J19,"",IF($F$13&gt;$G$13,"ns",IF(ABS($L19-INDEX(RTO1SF_ORD,AS$8,2))&gt;$B$28,"s","ns")))</f>
        <v/>
      </c>
      <c r="AT19" s="281" t="str">
        <f aca="false">IF(AT$8&gt;$J19,"",IF($F$13&gt;$G$13,"ns",IF(ABS($L19-INDEX(RTO1SF_ORD,AT$8,2))&gt;$B$28,"s","ns")))</f>
        <v/>
      </c>
      <c r="AU19" s="281" t="str">
        <f aca="false">IF(AU$8&gt;$J19,"",IF($F$13&gt;$G$13,"ns",IF(ABS($L19-INDEX(RTO1SF_ORD,AU$8,2))&gt;$B$28,"s","ns")))</f>
        <v/>
      </c>
      <c r="AV19" s="281" t="str">
        <f aca="false">IF(AV$8&gt;$J19,"",IF($F$13&gt;$G$13,"ns",IF(ABS($L19-INDEX(RTO1SF_ORD,AV$8,2))&gt;$B$28,"s","ns")))</f>
        <v/>
      </c>
      <c r="AW19" s="281" t="str">
        <f aca="false">IF(AW$8&gt;$J19,"",IF($F$13&gt;$G$13,"ns",IF(ABS($L19-INDEX(RTO1SF_ORD,AW$8,2))&gt;$B$28,"s","ns")))</f>
        <v/>
      </c>
      <c r="AX19" s="281" t="str">
        <f aca="false">IF(AX$8&gt;$J19,"",IF($F$13&gt;$G$13,"ns",IF(ABS($L19-INDEX(RTO1SF_ORD,AX$8,2))&gt;$B$28,"s","ns")))</f>
        <v/>
      </c>
      <c r="AY19" s="281" t="str">
        <f aca="false">IF(AY$8&gt;$J19,"",IF($F$13&gt;$G$13,"ns",IF(ABS($L19-INDEX(RTO1SF_ORD,AY$8,2))&gt;$B$28,"s","ns")))</f>
        <v/>
      </c>
      <c r="AZ19" s="281" t="str">
        <f aca="false">IF(AZ$8&gt;$J19,"",IF($F$13&gt;$G$13,"ns",IF(ABS($L19-INDEX(RTO1SF_ORD,AZ$8,2))&gt;$B$28,"s","ns")))</f>
        <v/>
      </c>
      <c r="BA19" s="281" t="str">
        <f aca="false">IF(BA$8&gt;$J19,"",IF($F$13&gt;$G$13,"ns",IF(ABS($L19-INDEX(RTO1SF_ORD,BA$8,2))&gt;$B$28,"s","ns")))</f>
        <v/>
      </c>
      <c r="BB19" s="281" t="str">
        <f aca="false">IF(BB$8&gt;$J19,"",IF($F$13&gt;$G$13,"ns",IF(ABS($L19-INDEX(RTO1SF_ORD,BB$8,2))&gt;$B$28,"s","ns")))</f>
        <v/>
      </c>
      <c r="BC19" s="281" t="str">
        <f aca="false">IF(BC$8&gt;$J19,"",IF($F$13&gt;$G$13,"ns",IF(ABS($L19-INDEX(RTO1SF_ORD,BC$8,2))&gt;$B$28,"s","ns")))</f>
        <v/>
      </c>
      <c r="BD19" s="281" t="str">
        <f aca="false">IF(BD$8&gt;$J19,"",IF($F$13&gt;$G$13,"ns",IF(ABS($L19-INDEX(RTO1SF_ORD,BD$8,2))&gt;$B$28,"s","ns")))</f>
        <v/>
      </c>
      <c r="BE19" s="281" t="str">
        <f aca="false">IF(BE$8&gt;$J19,"",IF($F$13&gt;$G$13,"ns",IF(ABS($L19-INDEX(RTO1SF_ORD,BE$8,2))&gt;$B$28,"s","ns")))</f>
        <v/>
      </c>
      <c r="BF19" s="281" t="str">
        <f aca="false">IF(BF$8&gt;$J19,"",IF($F$13&gt;$G$13,"ns",IF(ABS($L19-INDEX(RTO1SF_ORD,BF$8,2))&gt;$B$28,"s","ns")))</f>
        <v/>
      </c>
      <c r="BG19" s="281" t="str">
        <f aca="false">IF(BG$8&gt;$J19,"",IF($F$13&gt;$G$13,"ns",IF(ABS($L19-INDEX(RTO1SF_ORD,BG$8,2))&gt;$B$28,"s","ns")))</f>
        <v/>
      </c>
      <c r="BH19" s="281" t="str">
        <f aca="false">IF(BH$8&gt;$J19,"",IF($F$13&gt;$G$13,"ns",IF(ABS($L19-INDEX(RTO1SF_ORD,BH$8,2))&gt;$B$28,"s","ns")))</f>
        <v/>
      </c>
      <c r="BI19" s="281" t="str">
        <f aca="false">IF(BI$8&gt;$J19,"",IF($F$13&gt;$G$13,"ns",IF(ABS($L19-INDEX(RTO1SF_ORD,BI$8,2))&gt;$B$28,"s","ns")))</f>
        <v/>
      </c>
      <c r="BJ19" s="281" t="str">
        <f aca="false">IF(BJ$8&gt;$J19,"",IF($F$13&gt;$G$13,"ns",IF(ABS($L19-INDEX(RTO1SF_ORD,BJ$8,2))&gt;$B$28,"s","ns")))</f>
        <v/>
      </c>
      <c r="BM19" s="293" t="s">
        <v>341</v>
      </c>
      <c r="BS19" s="249"/>
      <c r="BT19" s="249"/>
      <c r="BV19" s="270" t="n">
        <v>11</v>
      </c>
      <c r="BW19" s="280" t="n">
        <f aca="false">IFERROR(INDEX(RTO1CF_ORD,BV19,1),"sd")</f>
        <v>0</v>
      </c>
      <c r="BX19" s="281" t="n">
        <f aca="false">IFERROR(INDEX(RTO1CF_ORD,BV19,2),"sd")</f>
        <v>0.00039</v>
      </c>
      <c r="BY19" s="282" t="str">
        <f aca="false">IF(BY$8&gt;$BV19,"",IF($BR$13&gt;$BS$13,"ns",IF(ABS($BX19-INDEX(RTO1CF_ORD,BY$8,2))&gt;$BN$28,"s","ns")))</f>
        <v>s</v>
      </c>
      <c r="BZ19" s="282" t="str">
        <f aca="false">IF(BZ$8&gt;$BV19,"",IF($BR$13&gt;$BS$13,"ns",IF(ABS($BX19-INDEX(RTO1CF_ORD,BZ$8,2))&gt;$BN$28,"s","ns")))</f>
        <v>s</v>
      </c>
      <c r="CA19" s="282" t="str">
        <f aca="false">IF(CA$8&gt;$BV19,"",IF($BR$13&gt;$BS$13,"ns",IF(ABS($BX19-INDEX(RTO1CF_ORD,CA$8,2))&gt;$BN$28,"s","ns")))</f>
        <v>s</v>
      </c>
      <c r="CB19" s="282" t="str">
        <f aca="false">IF(CB$8&gt;$BV19,"",IF($BR$13&gt;$BS$13,"ns",IF(ABS($BX19-INDEX(RTO1CF_ORD,CB$8,2))&gt;$BN$28,"s","ns")))</f>
        <v>ns</v>
      </c>
      <c r="CC19" s="282" t="str">
        <f aca="false">IF(CC$8&gt;$BV19,"",IF($BR$13&gt;$BS$13,"ns",IF(ABS($BX19-INDEX(RTO1CF_ORD,CC$8,2))&gt;$BN$28,"s","ns")))</f>
        <v>ns</v>
      </c>
      <c r="CD19" s="282" t="str">
        <f aca="false">IF(CD$8&gt;$BV19,"",IF($BR$13&gt;$BS$13,"ns",IF(ABS($BX19-INDEX(RTO1CF_ORD,CD$8,2))&gt;$BN$28,"s","ns")))</f>
        <v>ns</v>
      </c>
      <c r="CE19" s="282" t="str">
        <f aca="false">IF(CE$8&gt;$BV19,"",IF($BR$13&gt;$BS$13,"ns",IF(ABS($BX19-INDEX(RTO1CF_ORD,CE$8,2))&gt;$BN$28,"s","ns")))</f>
        <v>ns</v>
      </c>
      <c r="CF19" s="282" t="str">
        <f aca="false">IF(CF$8&gt;$BV19,"",IF($BR$13&gt;$BS$13,"ns",IF(ABS($BX19-INDEX(RTO1CF_ORD,CF$8,2))&gt;$BN$28,"s","ns")))</f>
        <v>ns</v>
      </c>
      <c r="CG19" s="282" t="str">
        <f aca="false">IF(CG$8&gt;$BV19,"",IF($BR$13&gt;$BS$13,"ns",IF(ABS($BX19-INDEX(RTO1CF_ORD,CG$8,2))&gt;$BN$28,"s","ns")))</f>
        <v>ns</v>
      </c>
      <c r="CH19" s="282" t="str">
        <f aca="false">IF(CH$8&gt;$BV19,"",IF($BR$13&gt;$BS$13,"ns",IF(ABS($BX19-INDEX(RTO1CF_ORD,CH$8,2))&gt;$BN$28,"s","ns")))</f>
        <v>ns</v>
      </c>
      <c r="CI19" s="282" t="str">
        <f aca="false">IF(CI$8&gt;$BV19,"",IF($BR$13&gt;$BS$13,"ns",IF(ABS($BX19-INDEX(RTO1CF_ORD,CI$8,2))&gt;$BN$28,"s","ns")))</f>
        <v>ns</v>
      </c>
      <c r="CJ19" s="282" t="str">
        <f aca="false">IF(CJ$8&gt;$BV19,"",IF($BR$13&gt;$BS$13,"ns",IF(ABS($BX19-INDEX(RTO1CF_ORD,CJ$8,2))&gt;$BN$28,"s","ns")))</f>
        <v/>
      </c>
      <c r="CK19" s="282" t="str">
        <f aca="false">IF(CK$8&gt;$BV19,"",IF($BR$13&gt;$BS$13,"ns",IF(ABS($BX19-INDEX(RTO1CF_ORD,CK$8,2))&gt;$BN$28,"s","ns")))</f>
        <v/>
      </c>
      <c r="CL19" s="282" t="str">
        <f aca="false">IF(CL$8&gt;$BV19,"",IF($BR$13&gt;$BS$13,"ns",IF(ABS($BX19-INDEX(RTO1CF_ORD,CL$8,2))&gt;$BN$28,"s","ns")))</f>
        <v/>
      </c>
      <c r="CM19" s="282" t="str">
        <f aca="false">IF(CM$8&gt;$BV19,"",IF($BR$13&gt;$BS$13,"ns",IF(ABS($BX19-INDEX(RTO1CF_ORD,CM$8,2))&gt;$BN$28,"s","ns")))</f>
        <v/>
      </c>
      <c r="CN19" s="282" t="str">
        <f aca="false">IF(CN$8&gt;$BV19,"",IF($BR$13&gt;$BS$13,"ns",IF(ABS($BX19-INDEX(RTO1CF_ORD,CN$8,2))&gt;$BN$28,"s","ns")))</f>
        <v/>
      </c>
      <c r="CO19" s="282" t="str">
        <f aca="false">IF(CO$8&gt;$BV19,"",IF($BR$13&gt;$BS$13,"ns",IF(ABS($BX19-INDEX(RTO1CF_ORD,CO$8,2))&gt;$BN$28,"s","ns")))</f>
        <v/>
      </c>
      <c r="CP19" s="282" t="str">
        <f aca="false">IF(CP$8&gt;$BV19,"",IF($BR$13&gt;$BS$13,"ns",IF(ABS($BX19-INDEX(RTO1CF_ORD,CP$8,2))&gt;$BN$28,"s","ns")))</f>
        <v/>
      </c>
      <c r="CQ19" s="282" t="str">
        <f aca="false">IF(CQ$8&gt;$BV19,"",IF($BR$13&gt;$BS$13,"ns",IF(ABS($BX19-INDEX(RTO1CF_ORD,CQ$8,2))&gt;$BN$28,"s","ns")))</f>
        <v/>
      </c>
      <c r="CR19" s="282" t="str">
        <f aca="false">IF(CR$8&gt;$BV19,"",IF($BR$13&gt;$BS$13,"ns",IF(ABS($BX19-INDEX(RTO1CF_ORD,CR$8,2))&gt;$BN$28,"s","ns")))</f>
        <v/>
      </c>
      <c r="CS19" s="282" t="str">
        <f aca="false">IF(CS$8&gt;$BV19,"",IF($BR$13&gt;$BS$13,"ns",IF(ABS($BX19-INDEX(RTO1CF_ORD,CS$8,2))&gt;$BN$28,"s","ns")))</f>
        <v/>
      </c>
      <c r="CT19" s="282" t="str">
        <f aca="false">IF(CT$8&gt;$BV19,"",IF($BR$13&gt;$BS$13,"ns",IF(ABS($BX19-INDEX(RTO1CF_ORD,CT$8,2))&gt;$BN$28,"s","ns")))</f>
        <v/>
      </c>
      <c r="CU19" s="282" t="str">
        <f aca="false">IF(CU$8&gt;$BV19,"",IF($BR$13&gt;$BS$13,"ns",IF(ABS($BX19-INDEX(RTO1CF_ORD,CU$8,2))&gt;$BN$28,"s","ns")))</f>
        <v/>
      </c>
      <c r="CV19" s="282" t="str">
        <f aca="false">IF(CV$8&gt;$BV19,"",IF($BR$13&gt;$BS$13,"ns",IF(ABS($BX19-INDEX(RTO1CF_ORD,CV$8,2))&gt;$BN$28,"s","ns")))</f>
        <v/>
      </c>
      <c r="CW19" s="282" t="str">
        <f aca="false">IF(CW$8&gt;$BV19,"",IF($BR$13&gt;$BS$13,"ns",IF(ABS($BX19-INDEX(RTO1CF_ORD,CW$8,2))&gt;$BN$28,"s","ns")))</f>
        <v/>
      </c>
      <c r="CX19" s="282" t="str">
        <f aca="false">IF(CX$8&gt;$BV19,"",IF($BR$13&gt;$BS$13,"ns",IF(ABS($BX19-INDEX(RTO1CF_ORD,CX$8,2))&gt;$BN$28,"s","ns")))</f>
        <v/>
      </c>
      <c r="CY19" s="282" t="str">
        <f aca="false">IF(CY$8&gt;$BV19,"",IF($BR$13&gt;$BS$13,"ns",IF(ABS($BX19-INDEX(RTO1CF_ORD,CY$8,2))&gt;$BN$28,"s","ns")))</f>
        <v/>
      </c>
      <c r="CZ19" s="282" t="str">
        <f aca="false">IF(CZ$8&gt;$BV19,"",IF($BR$13&gt;$BS$13,"ns",IF(ABS($BX19-INDEX(RTO1CF_ORD,CZ$8,2))&gt;$BN$28,"s","ns")))</f>
        <v/>
      </c>
      <c r="DA19" s="282" t="str">
        <f aca="false">IF(DA$8&gt;$BV19,"",IF($BR$13&gt;$BS$13,"ns",IF(ABS($BX19-INDEX(RTO1CF_ORD,DA$8,2))&gt;$BN$28,"s","ns")))</f>
        <v/>
      </c>
      <c r="DB19" s="282" t="str">
        <f aca="false">IF(DB$8&gt;$BV19,"",IF($BR$13&gt;$BS$13,"ns",IF(ABS($BX19-INDEX(RTO1CF_ORD,DB$8,2))&gt;$BN$28,"s","ns")))</f>
        <v/>
      </c>
      <c r="DC19" s="282" t="str">
        <f aca="false">IF(DC$8&gt;$BV19,"",IF($BR$13&gt;$BS$13,"ns",IF(ABS($BX19-INDEX(RTO1CF_ORD,DC$8,2))&gt;$BN$28,"s","ns")))</f>
        <v/>
      </c>
      <c r="DD19" s="282" t="str">
        <f aca="false">IF(DD$8&gt;$BV19,"",IF($BR$13&gt;$BS$13,"ns",IF(ABS($BX19-INDEX(RTO1CF_ORD,DD$8,2))&gt;$BN$28,"s","ns")))</f>
        <v/>
      </c>
      <c r="DE19" s="282" t="str">
        <f aca="false">IF(DE$8&gt;$BV19,"",IF($BR$13&gt;$BS$13,"ns",IF(ABS($BX19-INDEX(RTO1CF_ORD,DE$8,2))&gt;$BN$28,"s","ns")))</f>
        <v/>
      </c>
      <c r="DF19" s="282" t="str">
        <f aca="false">IF(DF$8&gt;$BV19,"",IF($BR$13&gt;$BS$13,"ns",IF(ABS($BX19-INDEX(RTO1CF_ORD,DF$8,2))&gt;$BN$28,"s","ns")))</f>
        <v/>
      </c>
      <c r="DG19" s="282" t="str">
        <f aca="false">IF(DG$8&gt;$BV19,"",IF($BR$13&gt;$BS$13,"ns",IF(ABS($BX19-INDEX(RTO1CF_ORD,DG$8,2))&gt;$BN$28,"s","ns")))</f>
        <v/>
      </c>
      <c r="DH19" s="282" t="str">
        <f aca="false">IF(DH$8&gt;$BV19,"",IF($BR$13&gt;$BS$13,"ns",IF(ABS($BX19-INDEX(RTO1CF_ORD,DH$8,2))&gt;$BN$28,"s","ns")))</f>
        <v/>
      </c>
      <c r="DI19" s="282" t="str">
        <f aca="false">IF(DI$8&gt;$BV19,"",IF($BR$13&gt;$BS$13,"ns",IF(ABS($BX19-INDEX(RTO1CF_ORD,DI$8,2))&gt;$BN$28,"s","ns")))</f>
        <v/>
      </c>
      <c r="DJ19" s="282" t="str">
        <f aca="false">IF(DJ$8&gt;$BV19,"",IF($BR$13&gt;$BS$13,"ns",IF(ABS($BX19-INDEX(RTO1CF_ORD,DJ$8,2))&gt;$BN$28,"s","ns")))</f>
        <v/>
      </c>
      <c r="DK19" s="282" t="str">
        <f aca="false">IF(DK$8&gt;$BV19,"",IF($BR$13&gt;$BS$13,"ns",IF(ABS($BX19-INDEX(RTO1CF_ORD,DK$8,2))&gt;$BN$28,"s","ns")))</f>
        <v/>
      </c>
      <c r="DL19" s="282" t="str">
        <f aca="false">IF(DL$8&gt;$BV19,"",IF($BR$13&gt;$BS$13,"ns",IF(ABS($BX19-INDEX(RTO1CF_ORD,DL$8,2))&gt;$BN$28,"s","ns")))</f>
        <v/>
      </c>
      <c r="DM19" s="282" t="str">
        <f aca="false">IF(DM$8&gt;$BV19,"",IF($BR$13&gt;$BS$13,"ns",IF(ABS($BX19-INDEX(RTO1CF_ORD,DM$8,2))&gt;$BN$28,"s","ns")))</f>
        <v/>
      </c>
      <c r="DN19" s="282" t="str">
        <f aca="false">IF(DN$8&gt;$BV19,"",IF($BR$13&gt;$BS$13,"ns",IF(ABS($BX19-INDEX(RTO1CF_ORD,DN$8,2))&gt;$BN$28,"s","ns")))</f>
        <v/>
      </c>
      <c r="DO19" s="282" t="str">
        <f aca="false">IF(DO$8&gt;$BV19,"",IF($BR$13&gt;$BS$13,"ns",IF(ABS($BX19-INDEX(RTO1CF_ORD,DO$8,2))&gt;$BN$28,"s","ns")))</f>
        <v/>
      </c>
      <c r="DP19" s="282" t="str">
        <f aca="false">IF(DP$8&gt;$BV19,"",IF($BR$13&gt;$BS$13,"ns",IF(ABS($BX19-INDEX(RTO1CF_ORD,DP$8,2))&gt;$BN$28,"s","ns")))</f>
        <v/>
      </c>
      <c r="DQ19" s="282" t="str">
        <f aca="false">IF(DQ$8&gt;$BV19,"",IF($BR$13&gt;$BS$13,"ns",IF(ABS($BX19-INDEX(RTO1CF_ORD,DQ$8,2))&gt;$BN$28,"s","ns")))</f>
        <v/>
      </c>
      <c r="DR19" s="282" t="str">
        <f aca="false">IF(DR$8&gt;$BV19,"",IF($BR$13&gt;$BS$13,"ns",IF(ABS($BX19-INDEX(RTO1CF_ORD,DR$8,2))&gt;$BN$28,"s","ns")))</f>
        <v/>
      </c>
      <c r="DS19" s="282" t="str">
        <f aca="false">IF(DS$8&gt;$BV19,"",IF($BR$13&gt;$BS$13,"ns",IF(ABS($BX19-INDEX(RTO1CF_ORD,DS$8,2))&gt;$BN$28,"s","ns")))</f>
        <v/>
      </c>
      <c r="DT19" s="282" t="str">
        <f aca="false">IF(DT$8&gt;$BV19,"",IF($BR$13&gt;$BS$13,"ns",IF(ABS($BX19-INDEX(RTO1CF_ORD,DT$8,2))&gt;$BN$28,"s","ns")))</f>
        <v/>
      </c>
      <c r="DU19" s="282" t="str">
        <f aca="false">IF(DU$8&gt;$BV19,"",IF($BR$13&gt;$BS$13,"ns",IF(ABS($BX19-INDEX(RTO1CF_ORD,DU$8,2))&gt;$BN$28,"s","ns")))</f>
        <v/>
      </c>
      <c r="DV19" s="282" t="str">
        <f aca="false">IF(DV$8&gt;$BV19,"",IF($BR$13&gt;$BS$13,"ns",IF(ABS($BX19-INDEX(RTO1CF_ORD,DV$8,2))&gt;$BN$28,"s","ns")))</f>
        <v/>
      </c>
      <c r="DW19" s="283"/>
      <c r="DX19" s="283"/>
      <c r="DZ19" s="265" t="n">
        <f aca="false">DZ18+1</f>
        <v>12</v>
      </c>
      <c r="EA19" s="276" t="n">
        <f aca="false">IFERROR(INDEX(RTO1CV,$DZ19,1),0)</f>
        <v>0</v>
      </c>
      <c r="EB19" s="277" t="n">
        <f aca="false">IFERROR(INDEX(RTO1SF,$DZ19,EB$7),0)</f>
        <v>0</v>
      </c>
      <c r="EC19" s="277" t="n">
        <f aca="false">IFERROR(INDEX(RTO1SF,$DZ19,EC$7),0)</f>
        <v>0</v>
      </c>
      <c r="ED19" s="277" t="n">
        <f aca="false">IFERROR(INDEX(RTO1SF,$DZ19,ED$7),0)</f>
        <v>0</v>
      </c>
      <c r="EE19" s="277" t="n">
        <f aca="false">IFERROR(INDEX(RTO1SF,$DZ19,EE$7),0)</f>
        <v>0</v>
      </c>
      <c r="EF19" s="277" t="n">
        <f aca="false">COUNTIFS(EB19:EE19,"&gt;1")</f>
        <v>0</v>
      </c>
      <c r="EG19" s="277" t="n">
        <f aca="false">IFERROR(SUMIFS(EB19:EE19,EB19:EE19,"&gt;1"),0)</f>
        <v>0</v>
      </c>
      <c r="EH19" s="265"/>
      <c r="EI19" s="265" t="s">
        <v>342</v>
      </c>
      <c r="EJ19" s="264" t="str">
        <f aca="false" t="array" ref="EJ19:EJ19">IF(EF58=0,"sd",SUM(IF(EB59:EE59&gt;1,(EB59:EE59)^2))/EJ8-EJ13)</f>
        <v>sd</v>
      </c>
      <c r="EK19" s="266"/>
      <c r="EL19" s="265" t="n">
        <f aca="false">EL18+1</f>
        <v>12</v>
      </c>
      <c r="EM19" s="276" t="n">
        <f aca="false">IFERROR(INDEX(RTO1CV,$EL19,1),0)</f>
        <v>0</v>
      </c>
      <c r="EN19" s="277" t="n">
        <f aca="false">IFERROR(INDEX(RTO1CF,$EL19,'ANVA-MDS'!EB$7),0)</f>
        <v>0</v>
      </c>
      <c r="EO19" s="277" t="n">
        <f aca="false">IFERROR(INDEX(RTO1CF,$EL19,'ANVA-MDS'!EC$7),0)</f>
        <v>0</v>
      </c>
      <c r="EP19" s="277" t="n">
        <f aca="false">IFERROR(INDEX(RTO1CF,$EL19,'ANVA-MDS'!ED$7),0)</f>
        <v>0</v>
      </c>
      <c r="EQ19" s="277" t="n">
        <f aca="false">IFERROR(INDEX(RTO1CF,$EL19,'ANVA-MDS'!EE$7),0)</f>
        <v>0</v>
      </c>
      <c r="ER19" s="277" t="n">
        <f aca="false">COUNTIFS(EN19:EQ19,"&gt;1")</f>
        <v>0</v>
      </c>
      <c r="ES19" s="277" t="n">
        <f aca="false">IFERROR(SUMIFS(EN19:EQ19,EN19:EQ19,"&gt;1"),0)</f>
        <v>0</v>
      </c>
      <c r="ET19" s="265"/>
      <c r="EU19" s="265" t="s">
        <v>342</v>
      </c>
      <c r="EV19" s="264" t="n">
        <f aca="false" t="array" ref="EV19:EV19">IF(ER58=0,"sd",SUM(IF(EN59:EQ59&gt;1,(EN59:EQ59)^2))/EV8-EV13)</f>
        <v>363610.383259423</v>
      </c>
      <c r="EW19" s="266"/>
      <c r="EX19" s="277" t="n">
        <f aca="false">EG19+ES19</f>
        <v>0</v>
      </c>
      <c r="EY19" s="265" t="s">
        <v>343</v>
      </c>
      <c r="EZ19" s="284" t="str">
        <f aca="false">IF(EZ27=0,"sd",EZ20-EZ17-EZ25-EZ18-EZ26)</f>
        <v>sd</v>
      </c>
    </row>
    <row r="20" customFormat="false" ht="12.75" hidden="false" customHeight="true" outlineLevel="0" collapsed="false">
      <c r="A20" s="293"/>
      <c r="B20" s="294" t="str">
        <f aca="false">'ANVA-MDS'!EJ23</f>
        <v>sd</v>
      </c>
      <c r="C20" s="295" t="n">
        <v>0.15</v>
      </c>
      <c r="D20" s="248" t="str">
        <f aca="false">IF(B20&gt;C20,"ns","*")</f>
        <v>ns</v>
      </c>
      <c r="J20" s="270" t="n">
        <v>12</v>
      </c>
      <c r="K20" s="280" t="n">
        <f aca="false">IFERROR(INDEX(RTO1SF_ORD,J20,1),"sd")</f>
        <v>0</v>
      </c>
      <c r="L20" s="281" t="n">
        <f aca="false">IFERROR(INDEX(RTO1SF_ORD,J20,2),"sd")</f>
        <v>0.00038</v>
      </c>
      <c r="M20" s="281" t="str">
        <f aca="false">IF(M$8&gt;$J20,"",IF($F$13&gt;$G$13,"ns",IF(ABS($L20-INDEX(RTO1SF_ORD,M$8,2))&gt;$B$28,"s","ns")))</f>
        <v>ns</v>
      </c>
      <c r="N20" s="281" t="str">
        <f aca="false">IF(N$8&gt;$J20,"",IF($F$13&gt;$G$13,"ns",IF(ABS($L20-INDEX(RTO1SF_ORD,N$8,2))&gt;$B$28,"s","ns")))</f>
        <v>ns</v>
      </c>
      <c r="O20" s="281" t="str">
        <f aca="false">IF(O$8&gt;$J20,"",IF($F$13&gt;$G$13,"ns",IF(ABS($L20-INDEX(RTO1SF_ORD,O$8,2))&gt;$B$28,"s","ns")))</f>
        <v>ns</v>
      </c>
      <c r="P20" s="281" t="str">
        <f aca="false">IF(P$8&gt;$J20,"",IF($F$13&gt;$G$13,"ns",IF(ABS($L20-INDEX(RTO1SF_ORD,P$8,2))&gt;$B$28,"s","ns")))</f>
        <v>ns</v>
      </c>
      <c r="Q20" s="281" t="str">
        <f aca="false">IF(Q$8&gt;$J20,"",IF($F$13&gt;$G$13,"ns",IF(ABS($L20-INDEX(RTO1SF_ORD,Q$8,2))&gt;$B$28,"s","ns")))</f>
        <v>ns</v>
      </c>
      <c r="R20" s="281" t="str">
        <f aca="false">IF(R$8&gt;$J20,"",IF($F$13&gt;$G$13,"ns",IF(ABS($L20-INDEX(RTO1SF_ORD,R$8,2))&gt;$B$28,"s","ns")))</f>
        <v>ns</v>
      </c>
      <c r="S20" s="281" t="str">
        <f aca="false">IF(S$8&gt;$J20,"",IF($F$13&gt;$G$13,"ns",IF(ABS($L20-INDEX(RTO1SF_ORD,S$8,2))&gt;$B$28,"s","ns")))</f>
        <v>ns</v>
      </c>
      <c r="T20" s="281" t="str">
        <f aca="false">IF(T$8&gt;$J20,"",IF($F$13&gt;$G$13,"ns",IF(ABS($L20-INDEX(RTO1SF_ORD,T$8,2))&gt;$B$28,"s","ns")))</f>
        <v>ns</v>
      </c>
      <c r="U20" s="281" t="str">
        <f aca="false">IF(U$8&gt;$J20,"",IF($F$13&gt;$G$13,"ns",IF(ABS($L20-INDEX(RTO1SF_ORD,U$8,2))&gt;$B$28,"s","ns")))</f>
        <v>ns</v>
      </c>
      <c r="V20" s="281" t="str">
        <f aca="false">IF(V$8&gt;$J20,"",IF($F$13&gt;$G$13,"ns",IF(ABS($L20-INDEX(RTO1SF_ORD,V$8,2))&gt;$B$28,"s","ns")))</f>
        <v>ns</v>
      </c>
      <c r="W20" s="281" t="str">
        <f aca="false">IF(W$8&gt;$J20,"",IF($F$13&gt;$G$13,"ns",IF(ABS($L20-INDEX(RTO1SF_ORD,W$8,2))&gt;$B$28,"s","ns")))</f>
        <v>ns</v>
      </c>
      <c r="X20" s="281" t="str">
        <f aca="false">IF(X$8&gt;$J20,"",IF($F$13&gt;$G$13,"ns",IF(ABS($L20-INDEX(RTO1SF_ORD,X$8,2))&gt;$B$28,"s","ns")))</f>
        <v>ns</v>
      </c>
      <c r="Y20" s="281" t="str">
        <f aca="false">IF(Y$8&gt;$J20,"",IF($F$13&gt;$G$13,"ns",IF(ABS($L20-INDEX(RTO1SF_ORD,Y$8,2))&gt;$B$28,"s","ns")))</f>
        <v/>
      </c>
      <c r="Z20" s="281" t="str">
        <f aca="false">IF(Z$8&gt;$J20,"",IF($F$13&gt;$G$13,"ns",IF(ABS($L20-INDEX(RTO1SF_ORD,Z$8,2))&gt;$B$28,"s","ns")))</f>
        <v/>
      </c>
      <c r="AA20" s="281" t="str">
        <f aca="false">IF(AA$8&gt;$J20,"",IF($F$13&gt;$G$13,"ns",IF(ABS($L20-INDEX(RTO1SF_ORD,AA$8,2))&gt;$B$28,"s","ns")))</f>
        <v/>
      </c>
      <c r="AB20" s="281" t="str">
        <f aca="false">IF(AB$8&gt;$J20,"",IF($F$13&gt;$G$13,"ns",IF(ABS($L20-INDEX(RTO1SF_ORD,AB$8,2))&gt;$B$28,"s","ns")))</f>
        <v/>
      </c>
      <c r="AC20" s="281" t="str">
        <f aca="false">IF(AC$8&gt;$J20,"",IF($F$13&gt;$G$13,"ns",IF(ABS($L20-INDEX(RTO1SF_ORD,AC$8,2))&gt;$B$28,"s","ns")))</f>
        <v/>
      </c>
      <c r="AD20" s="281" t="str">
        <f aca="false">IF(AD$8&gt;$J20,"",IF($F$13&gt;$G$13,"ns",IF(ABS($L20-INDEX(RTO1SF_ORD,AD$8,2))&gt;$B$28,"s","ns")))</f>
        <v/>
      </c>
      <c r="AE20" s="281" t="str">
        <f aca="false">IF(AE$8&gt;$J20,"",IF($F$13&gt;$G$13,"ns",IF(ABS($L20-INDEX(RTO1SF_ORD,AE$8,2))&gt;$B$28,"s","ns")))</f>
        <v/>
      </c>
      <c r="AF20" s="281" t="str">
        <f aca="false">IF(AF$8&gt;$J20,"",IF($F$13&gt;$G$13,"ns",IF(ABS($L20-INDEX(RTO1SF_ORD,AF$8,2))&gt;$B$28,"s","ns")))</f>
        <v/>
      </c>
      <c r="AG20" s="281" t="str">
        <f aca="false">IF(AG$8&gt;$J20,"",IF($F$13&gt;$G$13,"ns",IF(ABS($L20-INDEX(RTO1SF_ORD,AG$8,2))&gt;$B$28,"s","ns")))</f>
        <v/>
      </c>
      <c r="AH20" s="281" t="str">
        <f aca="false">IF(AH$8&gt;$J20,"",IF($F$13&gt;$G$13,"ns",IF(ABS($L20-INDEX(RTO1SF_ORD,AH$8,2))&gt;$B$28,"s","ns")))</f>
        <v/>
      </c>
      <c r="AI20" s="281" t="str">
        <f aca="false">IF(AI$8&gt;$J20,"",IF($F$13&gt;$G$13,"ns",IF(ABS($L20-INDEX(RTO1SF_ORD,AI$8,2))&gt;$B$28,"s","ns")))</f>
        <v/>
      </c>
      <c r="AJ20" s="281" t="str">
        <f aca="false">IF(AJ$8&gt;$J20,"",IF($F$13&gt;$G$13,"ns",IF(ABS($L20-INDEX(RTO1SF_ORD,AJ$8,2))&gt;$B$28,"s","ns")))</f>
        <v/>
      </c>
      <c r="AK20" s="281" t="str">
        <f aca="false">IF(AK$8&gt;$J20,"",IF($F$13&gt;$G$13,"ns",IF(ABS($L20-INDEX(RTO1SF_ORD,AK$8,2))&gt;$B$28,"s","ns")))</f>
        <v/>
      </c>
      <c r="AL20" s="281" t="str">
        <f aca="false">IF(AL$8&gt;$J20,"",IF($F$13&gt;$G$13,"ns",IF(ABS($L20-INDEX(RTO1SF_ORD,AL$8,2))&gt;$B$28,"s","ns")))</f>
        <v/>
      </c>
      <c r="AM20" s="281" t="str">
        <f aca="false">IF(AM$8&gt;$J20,"",IF($F$13&gt;$G$13,"ns",IF(ABS($L20-INDEX(RTO1SF_ORD,AM$8,2))&gt;$B$28,"s","ns")))</f>
        <v/>
      </c>
      <c r="AN20" s="281" t="str">
        <f aca="false">IF(AN$8&gt;$J20,"",IF($F$13&gt;$G$13,"ns",IF(ABS($L20-INDEX(RTO1SF_ORD,AN$8,2))&gt;$B$28,"s","ns")))</f>
        <v/>
      </c>
      <c r="AO20" s="281" t="str">
        <f aca="false">IF(AO$8&gt;$J20,"",IF($F$13&gt;$G$13,"ns",IF(ABS($L20-INDEX(RTO1SF_ORD,AO$8,2))&gt;$B$28,"s","ns")))</f>
        <v/>
      </c>
      <c r="AP20" s="281" t="str">
        <f aca="false">IF(AP$8&gt;$J20,"",IF($F$13&gt;$G$13,"ns",IF(ABS($L20-INDEX(RTO1SF_ORD,AP$8,2))&gt;$B$28,"s","ns")))</f>
        <v/>
      </c>
      <c r="AQ20" s="281" t="str">
        <f aca="false">IF(AQ$8&gt;$J20,"",IF($F$13&gt;$G$13,"ns",IF(ABS($L20-INDEX(RTO1SF_ORD,AQ$8,2))&gt;$B$28,"s","ns")))</f>
        <v/>
      </c>
      <c r="AR20" s="281" t="str">
        <f aca="false">IF(AR$8&gt;$J20,"",IF($F$13&gt;$G$13,"ns",IF(ABS($L20-INDEX(RTO1SF_ORD,AR$8,2))&gt;$B$28,"s","ns")))</f>
        <v/>
      </c>
      <c r="AS20" s="281" t="str">
        <f aca="false">IF(AS$8&gt;$J20,"",IF($F$13&gt;$G$13,"ns",IF(ABS($L20-INDEX(RTO1SF_ORD,AS$8,2))&gt;$B$28,"s","ns")))</f>
        <v/>
      </c>
      <c r="AT20" s="281" t="str">
        <f aca="false">IF(AT$8&gt;$J20,"",IF($F$13&gt;$G$13,"ns",IF(ABS($L20-INDEX(RTO1SF_ORD,AT$8,2))&gt;$B$28,"s","ns")))</f>
        <v/>
      </c>
      <c r="AU20" s="281" t="str">
        <f aca="false">IF(AU$8&gt;$J20,"",IF($F$13&gt;$G$13,"ns",IF(ABS($L20-INDEX(RTO1SF_ORD,AU$8,2))&gt;$B$28,"s","ns")))</f>
        <v/>
      </c>
      <c r="AV20" s="281" t="str">
        <f aca="false">IF(AV$8&gt;$J20,"",IF($F$13&gt;$G$13,"ns",IF(ABS($L20-INDEX(RTO1SF_ORD,AV$8,2))&gt;$B$28,"s","ns")))</f>
        <v/>
      </c>
      <c r="AW20" s="281" t="str">
        <f aca="false">IF(AW$8&gt;$J20,"",IF($F$13&gt;$G$13,"ns",IF(ABS($L20-INDEX(RTO1SF_ORD,AW$8,2))&gt;$B$28,"s","ns")))</f>
        <v/>
      </c>
      <c r="AX20" s="281" t="str">
        <f aca="false">IF(AX$8&gt;$J20,"",IF($F$13&gt;$G$13,"ns",IF(ABS($L20-INDEX(RTO1SF_ORD,AX$8,2))&gt;$B$28,"s","ns")))</f>
        <v/>
      </c>
      <c r="AY20" s="281" t="str">
        <f aca="false">IF(AY$8&gt;$J20,"",IF($F$13&gt;$G$13,"ns",IF(ABS($L20-INDEX(RTO1SF_ORD,AY$8,2))&gt;$B$28,"s","ns")))</f>
        <v/>
      </c>
      <c r="AZ20" s="281" t="str">
        <f aca="false">IF(AZ$8&gt;$J20,"",IF($F$13&gt;$G$13,"ns",IF(ABS($L20-INDEX(RTO1SF_ORD,AZ$8,2))&gt;$B$28,"s","ns")))</f>
        <v/>
      </c>
      <c r="BA20" s="281" t="str">
        <f aca="false">IF(BA$8&gt;$J20,"",IF($F$13&gt;$G$13,"ns",IF(ABS($L20-INDEX(RTO1SF_ORD,BA$8,2))&gt;$B$28,"s","ns")))</f>
        <v/>
      </c>
      <c r="BB20" s="281" t="str">
        <f aca="false">IF(BB$8&gt;$J20,"",IF($F$13&gt;$G$13,"ns",IF(ABS($L20-INDEX(RTO1SF_ORD,BB$8,2))&gt;$B$28,"s","ns")))</f>
        <v/>
      </c>
      <c r="BC20" s="281" t="str">
        <f aca="false">IF(BC$8&gt;$J20,"",IF($F$13&gt;$G$13,"ns",IF(ABS($L20-INDEX(RTO1SF_ORD,BC$8,2))&gt;$B$28,"s","ns")))</f>
        <v/>
      </c>
      <c r="BD20" s="281" t="str">
        <f aca="false">IF(BD$8&gt;$J20,"",IF($F$13&gt;$G$13,"ns",IF(ABS($L20-INDEX(RTO1SF_ORD,BD$8,2))&gt;$B$28,"s","ns")))</f>
        <v/>
      </c>
      <c r="BE20" s="281" t="str">
        <f aca="false">IF(BE$8&gt;$J20,"",IF($F$13&gt;$G$13,"ns",IF(ABS($L20-INDEX(RTO1SF_ORD,BE$8,2))&gt;$B$28,"s","ns")))</f>
        <v/>
      </c>
      <c r="BF20" s="281" t="str">
        <f aca="false">IF(BF$8&gt;$J20,"",IF($F$13&gt;$G$13,"ns",IF(ABS($L20-INDEX(RTO1SF_ORD,BF$8,2))&gt;$B$28,"s","ns")))</f>
        <v/>
      </c>
      <c r="BG20" s="281" t="str">
        <f aca="false">IF(BG$8&gt;$J20,"",IF($F$13&gt;$G$13,"ns",IF(ABS($L20-INDEX(RTO1SF_ORD,BG$8,2))&gt;$B$28,"s","ns")))</f>
        <v/>
      </c>
      <c r="BH20" s="281" t="str">
        <f aca="false">IF(BH$8&gt;$J20,"",IF($F$13&gt;$G$13,"ns",IF(ABS($L20-INDEX(RTO1SF_ORD,BH$8,2))&gt;$B$28,"s","ns")))</f>
        <v/>
      </c>
      <c r="BI20" s="281" t="str">
        <f aca="false">IF(BI$8&gt;$J20,"",IF($F$13&gt;$G$13,"ns",IF(ABS($L20-INDEX(RTO1SF_ORD,BI$8,2))&gt;$B$28,"s","ns")))</f>
        <v/>
      </c>
      <c r="BJ20" s="281" t="str">
        <f aca="false">IF(BJ$8&gt;$J20,"",IF($F$13&gt;$G$13,"ns",IF(ABS($L20-INDEX(RTO1SF_ORD,BJ$8,2))&gt;$B$28,"s","ns")))</f>
        <v/>
      </c>
      <c r="BM20" s="293"/>
      <c r="BN20" s="294" t="n">
        <f aca="false">'ANVA-MDS'!EV23</f>
        <v>0.131919833465479</v>
      </c>
      <c r="BO20" s="295" t="n">
        <v>0.15</v>
      </c>
      <c r="BP20" s="248" t="str">
        <f aca="false">IF(BN20&gt;BO20,"ns","*")</f>
        <v>*</v>
      </c>
      <c r="BS20" s="249"/>
      <c r="BT20" s="249"/>
      <c r="BV20" s="270" t="n">
        <v>12</v>
      </c>
      <c r="BW20" s="280" t="n">
        <f aca="false">IFERROR(INDEX(RTO1CF_ORD,BV20,1),"sd")</f>
        <v>0</v>
      </c>
      <c r="BX20" s="281" t="n">
        <f aca="false">IFERROR(INDEX(RTO1CF_ORD,BV20,2),"sd")</f>
        <v>0.00038</v>
      </c>
      <c r="BY20" s="282" t="str">
        <f aca="false">IF(BY$8&gt;$BV20,"",IF($BR$13&gt;$BS$13,"ns",IF(ABS($BX20-INDEX(RTO1CF_ORD,BY$8,2))&gt;$BN$28,"s","ns")))</f>
        <v>s</v>
      </c>
      <c r="BZ20" s="282" t="str">
        <f aca="false">IF(BZ$8&gt;$BV20,"",IF($BR$13&gt;$BS$13,"ns",IF(ABS($BX20-INDEX(RTO1CF_ORD,BZ$8,2))&gt;$BN$28,"s","ns")))</f>
        <v>s</v>
      </c>
      <c r="CA20" s="282" t="str">
        <f aca="false">IF(CA$8&gt;$BV20,"",IF($BR$13&gt;$BS$13,"ns",IF(ABS($BX20-INDEX(RTO1CF_ORD,CA$8,2))&gt;$BN$28,"s","ns")))</f>
        <v>s</v>
      </c>
      <c r="CB20" s="282" t="str">
        <f aca="false">IF(CB$8&gt;$BV20,"",IF($BR$13&gt;$BS$13,"ns",IF(ABS($BX20-INDEX(RTO1CF_ORD,CB$8,2))&gt;$BN$28,"s","ns")))</f>
        <v>ns</v>
      </c>
      <c r="CC20" s="282" t="str">
        <f aca="false">IF(CC$8&gt;$BV20,"",IF($BR$13&gt;$BS$13,"ns",IF(ABS($BX20-INDEX(RTO1CF_ORD,CC$8,2))&gt;$BN$28,"s","ns")))</f>
        <v>ns</v>
      </c>
      <c r="CD20" s="282" t="str">
        <f aca="false">IF(CD$8&gt;$BV20,"",IF($BR$13&gt;$BS$13,"ns",IF(ABS($BX20-INDEX(RTO1CF_ORD,CD$8,2))&gt;$BN$28,"s","ns")))</f>
        <v>ns</v>
      </c>
      <c r="CE20" s="282" t="str">
        <f aca="false">IF(CE$8&gt;$BV20,"",IF($BR$13&gt;$BS$13,"ns",IF(ABS($BX20-INDEX(RTO1CF_ORD,CE$8,2))&gt;$BN$28,"s","ns")))</f>
        <v>ns</v>
      </c>
      <c r="CF20" s="282" t="str">
        <f aca="false">IF(CF$8&gt;$BV20,"",IF($BR$13&gt;$BS$13,"ns",IF(ABS($BX20-INDEX(RTO1CF_ORD,CF$8,2))&gt;$BN$28,"s","ns")))</f>
        <v>ns</v>
      </c>
      <c r="CG20" s="282" t="str">
        <f aca="false">IF(CG$8&gt;$BV20,"",IF($BR$13&gt;$BS$13,"ns",IF(ABS($BX20-INDEX(RTO1CF_ORD,CG$8,2))&gt;$BN$28,"s","ns")))</f>
        <v>ns</v>
      </c>
      <c r="CH20" s="282" t="str">
        <f aca="false">IF(CH$8&gt;$BV20,"",IF($BR$13&gt;$BS$13,"ns",IF(ABS($BX20-INDEX(RTO1CF_ORD,CH$8,2))&gt;$BN$28,"s","ns")))</f>
        <v>ns</v>
      </c>
      <c r="CI20" s="282" t="str">
        <f aca="false">IF(CI$8&gt;$BV20,"",IF($BR$13&gt;$BS$13,"ns",IF(ABS($BX20-INDEX(RTO1CF_ORD,CI$8,2))&gt;$BN$28,"s","ns")))</f>
        <v>ns</v>
      </c>
      <c r="CJ20" s="282" t="str">
        <f aca="false">IF(CJ$8&gt;$BV20,"",IF($BR$13&gt;$BS$13,"ns",IF(ABS($BX20-INDEX(RTO1CF_ORD,CJ$8,2))&gt;$BN$28,"s","ns")))</f>
        <v>ns</v>
      </c>
      <c r="CK20" s="282" t="str">
        <f aca="false">IF(CK$8&gt;$BV20,"",IF($BR$13&gt;$BS$13,"ns",IF(ABS($BX20-INDEX(RTO1CF_ORD,CK$8,2))&gt;$BN$28,"s","ns")))</f>
        <v/>
      </c>
      <c r="CL20" s="282" t="str">
        <f aca="false">IF(CL$8&gt;$BV20,"",IF($BR$13&gt;$BS$13,"ns",IF(ABS($BX20-INDEX(RTO1CF_ORD,CL$8,2))&gt;$BN$28,"s","ns")))</f>
        <v/>
      </c>
      <c r="CM20" s="282" t="str">
        <f aca="false">IF(CM$8&gt;$BV20,"",IF($BR$13&gt;$BS$13,"ns",IF(ABS($BX20-INDEX(RTO1CF_ORD,CM$8,2))&gt;$BN$28,"s","ns")))</f>
        <v/>
      </c>
      <c r="CN20" s="282" t="str">
        <f aca="false">IF(CN$8&gt;$BV20,"",IF($BR$13&gt;$BS$13,"ns",IF(ABS($BX20-INDEX(RTO1CF_ORD,CN$8,2))&gt;$BN$28,"s","ns")))</f>
        <v/>
      </c>
      <c r="CO20" s="282" t="str">
        <f aca="false">IF(CO$8&gt;$BV20,"",IF($BR$13&gt;$BS$13,"ns",IF(ABS($BX20-INDEX(RTO1CF_ORD,CO$8,2))&gt;$BN$28,"s","ns")))</f>
        <v/>
      </c>
      <c r="CP20" s="282" t="str">
        <f aca="false">IF(CP$8&gt;$BV20,"",IF($BR$13&gt;$BS$13,"ns",IF(ABS($BX20-INDEX(RTO1CF_ORD,CP$8,2))&gt;$BN$28,"s","ns")))</f>
        <v/>
      </c>
      <c r="CQ20" s="282" t="str">
        <f aca="false">IF(CQ$8&gt;$BV20,"",IF($BR$13&gt;$BS$13,"ns",IF(ABS($BX20-INDEX(RTO1CF_ORD,CQ$8,2))&gt;$BN$28,"s","ns")))</f>
        <v/>
      </c>
      <c r="CR20" s="282" t="str">
        <f aca="false">IF(CR$8&gt;$BV20,"",IF($BR$13&gt;$BS$13,"ns",IF(ABS($BX20-INDEX(RTO1CF_ORD,CR$8,2))&gt;$BN$28,"s","ns")))</f>
        <v/>
      </c>
      <c r="CS20" s="282" t="str">
        <f aca="false">IF(CS$8&gt;$BV20,"",IF($BR$13&gt;$BS$13,"ns",IF(ABS($BX20-INDEX(RTO1CF_ORD,CS$8,2))&gt;$BN$28,"s","ns")))</f>
        <v/>
      </c>
      <c r="CT20" s="282" t="str">
        <f aca="false">IF(CT$8&gt;$BV20,"",IF($BR$13&gt;$BS$13,"ns",IF(ABS($BX20-INDEX(RTO1CF_ORD,CT$8,2))&gt;$BN$28,"s","ns")))</f>
        <v/>
      </c>
      <c r="CU20" s="282" t="str">
        <f aca="false">IF(CU$8&gt;$BV20,"",IF($BR$13&gt;$BS$13,"ns",IF(ABS($BX20-INDEX(RTO1CF_ORD,CU$8,2))&gt;$BN$28,"s","ns")))</f>
        <v/>
      </c>
      <c r="CV20" s="282" t="str">
        <f aca="false">IF(CV$8&gt;$BV20,"",IF($BR$13&gt;$BS$13,"ns",IF(ABS($BX20-INDEX(RTO1CF_ORD,CV$8,2))&gt;$BN$28,"s","ns")))</f>
        <v/>
      </c>
      <c r="CW20" s="282" t="str">
        <f aca="false">IF(CW$8&gt;$BV20,"",IF($BR$13&gt;$BS$13,"ns",IF(ABS($BX20-INDEX(RTO1CF_ORD,CW$8,2))&gt;$BN$28,"s","ns")))</f>
        <v/>
      </c>
      <c r="CX20" s="282" t="str">
        <f aca="false">IF(CX$8&gt;$BV20,"",IF($BR$13&gt;$BS$13,"ns",IF(ABS($BX20-INDEX(RTO1CF_ORD,CX$8,2))&gt;$BN$28,"s","ns")))</f>
        <v/>
      </c>
      <c r="CY20" s="282" t="str">
        <f aca="false">IF(CY$8&gt;$BV20,"",IF($BR$13&gt;$BS$13,"ns",IF(ABS($BX20-INDEX(RTO1CF_ORD,CY$8,2))&gt;$BN$28,"s","ns")))</f>
        <v/>
      </c>
      <c r="CZ20" s="282" t="str">
        <f aca="false">IF(CZ$8&gt;$BV20,"",IF($BR$13&gt;$BS$13,"ns",IF(ABS($BX20-INDEX(RTO1CF_ORD,CZ$8,2))&gt;$BN$28,"s","ns")))</f>
        <v/>
      </c>
      <c r="DA20" s="282" t="str">
        <f aca="false">IF(DA$8&gt;$BV20,"",IF($BR$13&gt;$BS$13,"ns",IF(ABS($BX20-INDEX(RTO1CF_ORD,DA$8,2))&gt;$BN$28,"s","ns")))</f>
        <v/>
      </c>
      <c r="DB20" s="282" t="str">
        <f aca="false">IF(DB$8&gt;$BV20,"",IF($BR$13&gt;$BS$13,"ns",IF(ABS($BX20-INDEX(RTO1CF_ORD,DB$8,2))&gt;$BN$28,"s","ns")))</f>
        <v/>
      </c>
      <c r="DC20" s="282" t="str">
        <f aca="false">IF(DC$8&gt;$BV20,"",IF($BR$13&gt;$BS$13,"ns",IF(ABS($BX20-INDEX(RTO1CF_ORD,DC$8,2))&gt;$BN$28,"s","ns")))</f>
        <v/>
      </c>
      <c r="DD20" s="282" t="str">
        <f aca="false">IF(DD$8&gt;$BV20,"",IF($BR$13&gt;$BS$13,"ns",IF(ABS($BX20-INDEX(RTO1CF_ORD,DD$8,2))&gt;$BN$28,"s","ns")))</f>
        <v/>
      </c>
      <c r="DE20" s="282" t="str">
        <f aca="false">IF(DE$8&gt;$BV20,"",IF($BR$13&gt;$BS$13,"ns",IF(ABS($BX20-INDEX(RTO1CF_ORD,DE$8,2))&gt;$BN$28,"s","ns")))</f>
        <v/>
      </c>
      <c r="DF20" s="282" t="str">
        <f aca="false">IF(DF$8&gt;$BV20,"",IF($BR$13&gt;$BS$13,"ns",IF(ABS($BX20-INDEX(RTO1CF_ORD,DF$8,2))&gt;$BN$28,"s","ns")))</f>
        <v/>
      </c>
      <c r="DG20" s="282" t="str">
        <f aca="false">IF(DG$8&gt;$BV20,"",IF($BR$13&gt;$BS$13,"ns",IF(ABS($BX20-INDEX(RTO1CF_ORD,DG$8,2))&gt;$BN$28,"s","ns")))</f>
        <v/>
      </c>
      <c r="DH20" s="282" t="str">
        <f aca="false">IF(DH$8&gt;$BV20,"",IF($BR$13&gt;$BS$13,"ns",IF(ABS($BX20-INDEX(RTO1CF_ORD,DH$8,2))&gt;$BN$28,"s","ns")))</f>
        <v/>
      </c>
      <c r="DI20" s="282" t="str">
        <f aca="false">IF(DI$8&gt;$BV20,"",IF($BR$13&gt;$BS$13,"ns",IF(ABS($BX20-INDEX(RTO1CF_ORD,DI$8,2))&gt;$BN$28,"s","ns")))</f>
        <v/>
      </c>
      <c r="DJ20" s="282" t="str">
        <f aca="false">IF(DJ$8&gt;$BV20,"",IF($BR$13&gt;$BS$13,"ns",IF(ABS($BX20-INDEX(RTO1CF_ORD,DJ$8,2))&gt;$BN$28,"s","ns")))</f>
        <v/>
      </c>
      <c r="DK20" s="282" t="str">
        <f aca="false">IF(DK$8&gt;$BV20,"",IF($BR$13&gt;$BS$13,"ns",IF(ABS($BX20-INDEX(RTO1CF_ORD,DK$8,2))&gt;$BN$28,"s","ns")))</f>
        <v/>
      </c>
      <c r="DL20" s="282" t="str">
        <f aca="false">IF(DL$8&gt;$BV20,"",IF($BR$13&gt;$BS$13,"ns",IF(ABS($BX20-INDEX(RTO1CF_ORD,DL$8,2))&gt;$BN$28,"s","ns")))</f>
        <v/>
      </c>
      <c r="DM20" s="282" t="str">
        <f aca="false">IF(DM$8&gt;$BV20,"",IF($BR$13&gt;$BS$13,"ns",IF(ABS($BX20-INDEX(RTO1CF_ORD,DM$8,2))&gt;$BN$28,"s","ns")))</f>
        <v/>
      </c>
      <c r="DN20" s="282" t="str">
        <f aca="false">IF(DN$8&gt;$BV20,"",IF($BR$13&gt;$BS$13,"ns",IF(ABS($BX20-INDEX(RTO1CF_ORD,DN$8,2))&gt;$BN$28,"s","ns")))</f>
        <v/>
      </c>
      <c r="DO20" s="282" t="str">
        <f aca="false">IF(DO$8&gt;$BV20,"",IF($BR$13&gt;$BS$13,"ns",IF(ABS($BX20-INDEX(RTO1CF_ORD,DO$8,2))&gt;$BN$28,"s","ns")))</f>
        <v/>
      </c>
      <c r="DP20" s="282" t="str">
        <f aca="false">IF(DP$8&gt;$BV20,"",IF($BR$13&gt;$BS$13,"ns",IF(ABS($BX20-INDEX(RTO1CF_ORD,DP$8,2))&gt;$BN$28,"s","ns")))</f>
        <v/>
      </c>
      <c r="DQ20" s="282" t="str">
        <f aca="false">IF(DQ$8&gt;$BV20,"",IF($BR$13&gt;$BS$13,"ns",IF(ABS($BX20-INDEX(RTO1CF_ORD,DQ$8,2))&gt;$BN$28,"s","ns")))</f>
        <v/>
      </c>
      <c r="DR20" s="282" t="str">
        <f aca="false">IF(DR$8&gt;$BV20,"",IF($BR$13&gt;$BS$13,"ns",IF(ABS($BX20-INDEX(RTO1CF_ORD,DR$8,2))&gt;$BN$28,"s","ns")))</f>
        <v/>
      </c>
      <c r="DS20" s="282" t="str">
        <f aca="false">IF(DS$8&gt;$BV20,"",IF($BR$13&gt;$BS$13,"ns",IF(ABS($BX20-INDEX(RTO1CF_ORD,DS$8,2))&gt;$BN$28,"s","ns")))</f>
        <v/>
      </c>
      <c r="DT20" s="282" t="str">
        <f aca="false">IF(DT$8&gt;$BV20,"",IF($BR$13&gt;$BS$13,"ns",IF(ABS($BX20-INDEX(RTO1CF_ORD,DT$8,2))&gt;$BN$28,"s","ns")))</f>
        <v/>
      </c>
      <c r="DU20" s="282" t="str">
        <f aca="false">IF(DU$8&gt;$BV20,"",IF($BR$13&gt;$BS$13,"ns",IF(ABS($BX20-INDEX(RTO1CF_ORD,DU$8,2))&gt;$BN$28,"s","ns")))</f>
        <v/>
      </c>
      <c r="DV20" s="282" t="str">
        <f aca="false">IF(DV$8&gt;$BV20,"",IF($BR$13&gt;$BS$13,"ns",IF(ABS($BX20-INDEX(RTO1CF_ORD,DV$8,2))&gt;$BN$28,"s","ns")))</f>
        <v/>
      </c>
      <c r="DW20" s="283"/>
      <c r="DX20" s="283"/>
      <c r="DZ20" s="265" t="n">
        <f aca="false">DZ19+1</f>
        <v>13</v>
      </c>
      <c r="EA20" s="276" t="n">
        <f aca="false">IFERROR(INDEX(RTO1CV,$DZ20,1),0)</f>
        <v>0</v>
      </c>
      <c r="EB20" s="277" t="n">
        <f aca="false">IFERROR(INDEX(RTO1SF,$DZ20,EB$7),0)</f>
        <v>0</v>
      </c>
      <c r="EC20" s="277" t="n">
        <f aca="false">IFERROR(INDEX(RTO1SF,$DZ20,EC$7),0)</f>
        <v>0</v>
      </c>
      <c r="ED20" s="277" t="n">
        <f aca="false">IFERROR(INDEX(RTO1SF,$DZ20,ED$7),0)</f>
        <v>0</v>
      </c>
      <c r="EE20" s="277" t="n">
        <f aca="false">IFERROR(INDEX(RTO1SF,$DZ20,EE$7),0)</f>
        <v>0</v>
      </c>
      <c r="EF20" s="277" t="n">
        <f aca="false">COUNTIFS(EB20:EE20,"&gt;1")</f>
        <v>0</v>
      </c>
      <c r="EG20" s="277" t="n">
        <f aca="false">IFERROR(SUMIFS(EB20:EE20,EB20:EE20,"&gt;1"),0)</f>
        <v>0</v>
      </c>
      <c r="EH20" s="265"/>
      <c r="EI20" s="265" t="s">
        <v>343</v>
      </c>
      <c r="EJ20" s="264" t="str">
        <f aca="false">IF(EF58=0,"sd",EJ21-EJ19-EJ18)</f>
        <v>sd</v>
      </c>
      <c r="EK20" s="266"/>
      <c r="EL20" s="265" t="n">
        <f aca="false">EL19+1</f>
        <v>13</v>
      </c>
      <c r="EM20" s="276" t="n">
        <f aca="false">IFERROR(INDEX(RTO1CV,$EL20,1),0)</f>
        <v>0</v>
      </c>
      <c r="EN20" s="277" t="n">
        <f aca="false">IFERROR(INDEX(RTO1CF,$EL20,'ANVA-MDS'!EB$7),0)</f>
        <v>0</v>
      </c>
      <c r="EO20" s="277" t="n">
        <f aca="false">IFERROR(INDEX(RTO1CF,$EL20,'ANVA-MDS'!EC$7),0)</f>
        <v>0</v>
      </c>
      <c r="EP20" s="277" t="n">
        <f aca="false">IFERROR(INDEX(RTO1CF,$EL20,'ANVA-MDS'!ED$7),0)</f>
        <v>0</v>
      </c>
      <c r="EQ20" s="277" t="n">
        <f aca="false">IFERROR(INDEX(RTO1CF,$EL20,'ANVA-MDS'!EE$7),0)</f>
        <v>0</v>
      </c>
      <c r="ER20" s="277" t="n">
        <f aca="false">COUNTIFS(EN20:EQ20,"&gt;1")</f>
        <v>0</v>
      </c>
      <c r="ES20" s="277" t="n">
        <f aca="false">IFERROR(SUMIFS(EN20:EQ20,EN20:EQ20,"&gt;1"),0)</f>
        <v>0</v>
      </c>
      <c r="ET20" s="265"/>
      <c r="EU20" s="265" t="s">
        <v>343</v>
      </c>
      <c r="EV20" s="264" t="n">
        <f aca="false">IF(ER58=0,"sd",EV21-EV19-EV18)</f>
        <v>131791.036892649</v>
      </c>
      <c r="EW20" s="266"/>
      <c r="EX20" s="277" t="n">
        <f aca="false">EG20+ES20</f>
        <v>0</v>
      </c>
      <c r="EY20" s="265" t="s">
        <v>344</v>
      </c>
      <c r="EZ20" s="284" t="str">
        <f aca="false" t="array" ref="EZ20:EZ20">IF(EZ27=0,"sd",_xlfn.VAR.P(IF(EB8:EE57&gt;1,EB8:EE57),IF(EN8:EQ57&gt;1,EN8:EQ57))*EZ10)</f>
        <v>sd</v>
      </c>
    </row>
    <row r="21" customFormat="false" ht="12.75" hidden="false" customHeight="true" outlineLevel="0" collapsed="false">
      <c r="A21" s="293"/>
      <c r="J21" s="270" t="n">
        <v>13</v>
      </c>
      <c r="K21" s="280" t="n">
        <f aca="false">IFERROR(INDEX(RTO1SF_ORD,J21,1),"sd")</f>
        <v>0</v>
      </c>
      <c r="L21" s="281" t="n">
        <f aca="false">IFERROR(INDEX(RTO1SF_ORD,J21,2),"sd")</f>
        <v>0.00037</v>
      </c>
      <c r="M21" s="281" t="str">
        <f aca="false">IF(M$8&gt;$J21,"",IF($F$13&gt;$G$13,"ns",IF(ABS($L21-INDEX(RTO1SF_ORD,M$8,2))&gt;$B$28,"s","ns")))</f>
        <v>ns</v>
      </c>
      <c r="N21" s="281" t="str">
        <f aca="false">IF(N$8&gt;$J21,"",IF($F$13&gt;$G$13,"ns",IF(ABS($L21-INDEX(RTO1SF_ORD,N$8,2))&gt;$B$28,"s","ns")))</f>
        <v>ns</v>
      </c>
      <c r="O21" s="281" t="str">
        <f aca="false">IF(O$8&gt;$J21,"",IF($F$13&gt;$G$13,"ns",IF(ABS($L21-INDEX(RTO1SF_ORD,O$8,2))&gt;$B$28,"s","ns")))</f>
        <v>ns</v>
      </c>
      <c r="P21" s="281" t="str">
        <f aca="false">IF(P$8&gt;$J21,"",IF($F$13&gt;$G$13,"ns",IF(ABS($L21-INDEX(RTO1SF_ORD,P$8,2))&gt;$B$28,"s","ns")))</f>
        <v>ns</v>
      </c>
      <c r="Q21" s="281" t="str">
        <f aca="false">IF(Q$8&gt;$J21,"",IF($F$13&gt;$G$13,"ns",IF(ABS($L21-INDEX(RTO1SF_ORD,Q$8,2))&gt;$B$28,"s","ns")))</f>
        <v>ns</v>
      </c>
      <c r="R21" s="281" t="str">
        <f aca="false">IF(R$8&gt;$J21,"",IF($F$13&gt;$G$13,"ns",IF(ABS($L21-INDEX(RTO1SF_ORD,R$8,2))&gt;$B$28,"s","ns")))</f>
        <v>ns</v>
      </c>
      <c r="S21" s="281" t="str">
        <f aca="false">IF(S$8&gt;$J21,"",IF($F$13&gt;$G$13,"ns",IF(ABS($L21-INDEX(RTO1SF_ORD,S$8,2))&gt;$B$28,"s","ns")))</f>
        <v>ns</v>
      </c>
      <c r="T21" s="281" t="str">
        <f aca="false">IF(T$8&gt;$J21,"",IF($F$13&gt;$G$13,"ns",IF(ABS($L21-INDEX(RTO1SF_ORD,T$8,2))&gt;$B$28,"s","ns")))</f>
        <v>ns</v>
      </c>
      <c r="U21" s="281" t="str">
        <f aca="false">IF(U$8&gt;$J21,"",IF($F$13&gt;$G$13,"ns",IF(ABS($L21-INDEX(RTO1SF_ORD,U$8,2))&gt;$B$28,"s","ns")))</f>
        <v>ns</v>
      </c>
      <c r="V21" s="281" t="str">
        <f aca="false">IF(V$8&gt;$J21,"",IF($F$13&gt;$G$13,"ns",IF(ABS($L21-INDEX(RTO1SF_ORD,V$8,2))&gt;$B$28,"s","ns")))</f>
        <v>ns</v>
      </c>
      <c r="W21" s="281" t="str">
        <f aca="false">IF(W$8&gt;$J21,"",IF($F$13&gt;$G$13,"ns",IF(ABS($L21-INDEX(RTO1SF_ORD,W$8,2))&gt;$B$28,"s","ns")))</f>
        <v>ns</v>
      </c>
      <c r="X21" s="281" t="str">
        <f aca="false">IF(X$8&gt;$J21,"",IF($F$13&gt;$G$13,"ns",IF(ABS($L21-INDEX(RTO1SF_ORD,X$8,2))&gt;$B$28,"s","ns")))</f>
        <v>ns</v>
      </c>
      <c r="Y21" s="281" t="str">
        <f aca="false">IF(Y$8&gt;$J21,"",IF($F$13&gt;$G$13,"ns",IF(ABS($L21-INDEX(RTO1SF_ORD,Y$8,2))&gt;$B$28,"s","ns")))</f>
        <v>ns</v>
      </c>
      <c r="Z21" s="281" t="str">
        <f aca="false">IF(Z$8&gt;$J21,"",IF($F$13&gt;$G$13,"ns",IF(ABS($L21-INDEX(RTO1SF_ORD,Z$8,2))&gt;$B$28,"s","ns")))</f>
        <v/>
      </c>
      <c r="AA21" s="281" t="str">
        <f aca="false">IF(AA$8&gt;$J21,"",IF($F$13&gt;$G$13,"ns",IF(ABS($L21-INDEX(RTO1SF_ORD,AA$8,2))&gt;$B$28,"s","ns")))</f>
        <v/>
      </c>
      <c r="AB21" s="281" t="str">
        <f aca="false">IF(AB$8&gt;$J21,"",IF($F$13&gt;$G$13,"ns",IF(ABS($L21-INDEX(RTO1SF_ORD,AB$8,2))&gt;$B$28,"s","ns")))</f>
        <v/>
      </c>
      <c r="AC21" s="281" t="str">
        <f aca="false">IF(AC$8&gt;$J21,"",IF($F$13&gt;$G$13,"ns",IF(ABS($L21-INDEX(RTO1SF_ORD,AC$8,2))&gt;$B$28,"s","ns")))</f>
        <v/>
      </c>
      <c r="AD21" s="281" t="str">
        <f aca="false">IF(AD$8&gt;$J21,"",IF($F$13&gt;$G$13,"ns",IF(ABS($L21-INDEX(RTO1SF_ORD,AD$8,2))&gt;$B$28,"s","ns")))</f>
        <v/>
      </c>
      <c r="AE21" s="281" t="str">
        <f aca="false">IF(AE$8&gt;$J21,"",IF($F$13&gt;$G$13,"ns",IF(ABS($L21-INDEX(RTO1SF_ORD,AE$8,2))&gt;$B$28,"s","ns")))</f>
        <v/>
      </c>
      <c r="AF21" s="281" t="str">
        <f aca="false">IF(AF$8&gt;$J21,"",IF($F$13&gt;$G$13,"ns",IF(ABS($L21-INDEX(RTO1SF_ORD,AF$8,2))&gt;$B$28,"s","ns")))</f>
        <v/>
      </c>
      <c r="AG21" s="281" t="str">
        <f aca="false">IF(AG$8&gt;$J21,"",IF($F$13&gt;$G$13,"ns",IF(ABS($L21-INDEX(RTO1SF_ORD,AG$8,2))&gt;$B$28,"s","ns")))</f>
        <v/>
      </c>
      <c r="AH21" s="281" t="str">
        <f aca="false">IF(AH$8&gt;$J21,"",IF($F$13&gt;$G$13,"ns",IF(ABS($L21-INDEX(RTO1SF_ORD,AH$8,2))&gt;$B$28,"s","ns")))</f>
        <v/>
      </c>
      <c r="AI21" s="281" t="str">
        <f aca="false">IF(AI$8&gt;$J21,"",IF($F$13&gt;$G$13,"ns",IF(ABS($L21-INDEX(RTO1SF_ORD,AI$8,2))&gt;$B$28,"s","ns")))</f>
        <v/>
      </c>
      <c r="AJ21" s="281" t="str">
        <f aca="false">IF(AJ$8&gt;$J21,"",IF($F$13&gt;$G$13,"ns",IF(ABS($L21-INDEX(RTO1SF_ORD,AJ$8,2))&gt;$B$28,"s","ns")))</f>
        <v/>
      </c>
      <c r="AK21" s="281" t="str">
        <f aca="false">IF(AK$8&gt;$J21,"",IF($F$13&gt;$G$13,"ns",IF(ABS($L21-INDEX(RTO1SF_ORD,AK$8,2))&gt;$B$28,"s","ns")))</f>
        <v/>
      </c>
      <c r="AL21" s="281" t="str">
        <f aca="false">IF(AL$8&gt;$J21,"",IF($F$13&gt;$G$13,"ns",IF(ABS($L21-INDEX(RTO1SF_ORD,AL$8,2))&gt;$B$28,"s","ns")))</f>
        <v/>
      </c>
      <c r="AM21" s="281" t="str">
        <f aca="false">IF(AM$8&gt;$J21,"",IF($F$13&gt;$G$13,"ns",IF(ABS($L21-INDEX(RTO1SF_ORD,AM$8,2))&gt;$B$28,"s","ns")))</f>
        <v/>
      </c>
      <c r="AN21" s="281" t="str">
        <f aca="false">IF(AN$8&gt;$J21,"",IF($F$13&gt;$G$13,"ns",IF(ABS($L21-INDEX(RTO1SF_ORD,AN$8,2))&gt;$B$28,"s","ns")))</f>
        <v/>
      </c>
      <c r="AO21" s="281" t="str">
        <f aca="false">IF(AO$8&gt;$J21,"",IF($F$13&gt;$G$13,"ns",IF(ABS($L21-INDEX(RTO1SF_ORD,AO$8,2))&gt;$B$28,"s","ns")))</f>
        <v/>
      </c>
      <c r="AP21" s="281" t="str">
        <f aca="false">IF(AP$8&gt;$J21,"",IF($F$13&gt;$G$13,"ns",IF(ABS($L21-INDEX(RTO1SF_ORD,AP$8,2))&gt;$B$28,"s","ns")))</f>
        <v/>
      </c>
      <c r="AQ21" s="281" t="str">
        <f aca="false">IF(AQ$8&gt;$J21,"",IF($F$13&gt;$G$13,"ns",IF(ABS($L21-INDEX(RTO1SF_ORD,AQ$8,2))&gt;$B$28,"s","ns")))</f>
        <v/>
      </c>
      <c r="AR21" s="281" t="str">
        <f aca="false">IF(AR$8&gt;$J21,"",IF($F$13&gt;$G$13,"ns",IF(ABS($L21-INDEX(RTO1SF_ORD,AR$8,2))&gt;$B$28,"s","ns")))</f>
        <v/>
      </c>
      <c r="AS21" s="281" t="str">
        <f aca="false">IF(AS$8&gt;$J21,"",IF($F$13&gt;$G$13,"ns",IF(ABS($L21-INDEX(RTO1SF_ORD,AS$8,2))&gt;$B$28,"s","ns")))</f>
        <v/>
      </c>
      <c r="AT21" s="281" t="str">
        <f aca="false">IF(AT$8&gt;$J21,"",IF($F$13&gt;$G$13,"ns",IF(ABS($L21-INDEX(RTO1SF_ORD,AT$8,2))&gt;$B$28,"s","ns")))</f>
        <v/>
      </c>
      <c r="AU21" s="281" t="str">
        <f aca="false">IF(AU$8&gt;$J21,"",IF($F$13&gt;$G$13,"ns",IF(ABS($L21-INDEX(RTO1SF_ORD,AU$8,2))&gt;$B$28,"s","ns")))</f>
        <v/>
      </c>
      <c r="AV21" s="281" t="str">
        <f aca="false">IF(AV$8&gt;$J21,"",IF($F$13&gt;$G$13,"ns",IF(ABS($L21-INDEX(RTO1SF_ORD,AV$8,2))&gt;$B$28,"s","ns")))</f>
        <v/>
      </c>
      <c r="AW21" s="281" t="str">
        <f aca="false">IF(AW$8&gt;$J21,"",IF($F$13&gt;$G$13,"ns",IF(ABS($L21-INDEX(RTO1SF_ORD,AW$8,2))&gt;$B$28,"s","ns")))</f>
        <v/>
      </c>
      <c r="AX21" s="281" t="str">
        <f aca="false">IF(AX$8&gt;$J21,"",IF($F$13&gt;$G$13,"ns",IF(ABS($L21-INDEX(RTO1SF_ORD,AX$8,2))&gt;$B$28,"s","ns")))</f>
        <v/>
      </c>
      <c r="AY21" s="281" t="str">
        <f aca="false">IF(AY$8&gt;$J21,"",IF($F$13&gt;$G$13,"ns",IF(ABS($L21-INDEX(RTO1SF_ORD,AY$8,2))&gt;$B$28,"s","ns")))</f>
        <v/>
      </c>
      <c r="AZ21" s="281" t="str">
        <f aca="false">IF(AZ$8&gt;$J21,"",IF($F$13&gt;$G$13,"ns",IF(ABS($L21-INDEX(RTO1SF_ORD,AZ$8,2))&gt;$B$28,"s","ns")))</f>
        <v/>
      </c>
      <c r="BA21" s="281" t="str">
        <f aca="false">IF(BA$8&gt;$J21,"",IF($F$13&gt;$G$13,"ns",IF(ABS($L21-INDEX(RTO1SF_ORD,BA$8,2))&gt;$B$28,"s","ns")))</f>
        <v/>
      </c>
      <c r="BB21" s="281" t="str">
        <f aca="false">IF(BB$8&gt;$J21,"",IF($F$13&gt;$G$13,"ns",IF(ABS($L21-INDEX(RTO1SF_ORD,BB$8,2))&gt;$B$28,"s","ns")))</f>
        <v/>
      </c>
      <c r="BC21" s="281" t="str">
        <f aca="false">IF(BC$8&gt;$J21,"",IF($F$13&gt;$G$13,"ns",IF(ABS($L21-INDEX(RTO1SF_ORD,BC$8,2))&gt;$B$28,"s","ns")))</f>
        <v/>
      </c>
      <c r="BD21" s="281" t="str">
        <f aca="false">IF(BD$8&gt;$J21,"",IF($F$13&gt;$G$13,"ns",IF(ABS($L21-INDEX(RTO1SF_ORD,BD$8,2))&gt;$B$28,"s","ns")))</f>
        <v/>
      </c>
      <c r="BE21" s="281" t="str">
        <f aca="false">IF(BE$8&gt;$J21,"",IF($F$13&gt;$G$13,"ns",IF(ABS($L21-INDEX(RTO1SF_ORD,BE$8,2))&gt;$B$28,"s","ns")))</f>
        <v/>
      </c>
      <c r="BF21" s="281" t="str">
        <f aca="false">IF(BF$8&gt;$J21,"",IF($F$13&gt;$G$13,"ns",IF(ABS($L21-INDEX(RTO1SF_ORD,BF$8,2))&gt;$B$28,"s","ns")))</f>
        <v/>
      </c>
      <c r="BG21" s="281" t="str">
        <f aca="false">IF(BG$8&gt;$J21,"",IF($F$13&gt;$G$13,"ns",IF(ABS($L21-INDEX(RTO1SF_ORD,BG$8,2))&gt;$B$28,"s","ns")))</f>
        <v/>
      </c>
      <c r="BH21" s="281" t="str">
        <f aca="false">IF(BH$8&gt;$J21,"",IF($F$13&gt;$G$13,"ns",IF(ABS($L21-INDEX(RTO1SF_ORD,BH$8,2))&gt;$B$28,"s","ns")))</f>
        <v/>
      </c>
      <c r="BI21" s="281" t="str">
        <f aca="false">IF(BI$8&gt;$J21,"",IF($F$13&gt;$G$13,"ns",IF(ABS($L21-INDEX(RTO1SF_ORD,BI$8,2))&gt;$B$28,"s","ns")))</f>
        <v/>
      </c>
      <c r="BJ21" s="281" t="str">
        <f aca="false">IF(BJ$8&gt;$J21,"",IF($F$13&gt;$G$13,"ns",IF(ABS($L21-INDEX(RTO1SF_ORD,BJ$8,2))&gt;$B$28,"s","ns")))</f>
        <v/>
      </c>
      <c r="BS21" s="249"/>
      <c r="BT21" s="249"/>
      <c r="BV21" s="270" t="n">
        <v>13</v>
      </c>
      <c r="BW21" s="280" t="n">
        <f aca="false">IFERROR(INDEX(RTO1CF_ORD,BV21,1),"sd")</f>
        <v>0</v>
      </c>
      <c r="BX21" s="281" t="n">
        <f aca="false">IFERROR(INDEX(RTO1CF_ORD,BV21,2),"sd")</f>
        <v>0.00037</v>
      </c>
      <c r="BY21" s="282" t="str">
        <f aca="false">IF(BY$8&gt;$BV21,"",IF($BR$13&gt;$BS$13,"ns",IF(ABS($BX21-INDEX(RTO1CF_ORD,BY$8,2))&gt;$BN$28,"s","ns")))</f>
        <v>s</v>
      </c>
      <c r="BZ21" s="282" t="str">
        <f aca="false">IF(BZ$8&gt;$BV21,"",IF($BR$13&gt;$BS$13,"ns",IF(ABS($BX21-INDEX(RTO1CF_ORD,BZ$8,2))&gt;$BN$28,"s","ns")))</f>
        <v>s</v>
      </c>
      <c r="CA21" s="282" t="str">
        <f aca="false">IF(CA$8&gt;$BV21,"",IF($BR$13&gt;$BS$13,"ns",IF(ABS($BX21-INDEX(RTO1CF_ORD,CA$8,2))&gt;$BN$28,"s","ns")))</f>
        <v>s</v>
      </c>
      <c r="CB21" s="282" t="str">
        <f aca="false">IF(CB$8&gt;$BV21,"",IF($BR$13&gt;$BS$13,"ns",IF(ABS($BX21-INDEX(RTO1CF_ORD,CB$8,2))&gt;$BN$28,"s","ns")))</f>
        <v>ns</v>
      </c>
      <c r="CC21" s="282" t="str">
        <f aca="false">IF(CC$8&gt;$BV21,"",IF($BR$13&gt;$BS$13,"ns",IF(ABS($BX21-INDEX(RTO1CF_ORD,CC$8,2))&gt;$BN$28,"s","ns")))</f>
        <v>ns</v>
      </c>
      <c r="CD21" s="282" t="str">
        <f aca="false">IF(CD$8&gt;$BV21,"",IF($BR$13&gt;$BS$13,"ns",IF(ABS($BX21-INDEX(RTO1CF_ORD,CD$8,2))&gt;$BN$28,"s","ns")))</f>
        <v>ns</v>
      </c>
      <c r="CE21" s="282" t="str">
        <f aca="false">IF(CE$8&gt;$BV21,"",IF($BR$13&gt;$BS$13,"ns",IF(ABS($BX21-INDEX(RTO1CF_ORD,CE$8,2))&gt;$BN$28,"s","ns")))</f>
        <v>ns</v>
      </c>
      <c r="CF21" s="282" t="str">
        <f aca="false">IF(CF$8&gt;$BV21,"",IF($BR$13&gt;$BS$13,"ns",IF(ABS($BX21-INDEX(RTO1CF_ORD,CF$8,2))&gt;$BN$28,"s","ns")))</f>
        <v>ns</v>
      </c>
      <c r="CG21" s="282" t="str">
        <f aca="false">IF(CG$8&gt;$BV21,"",IF($BR$13&gt;$BS$13,"ns",IF(ABS($BX21-INDEX(RTO1CF_ORD,CG$8,2))&gt;$BN$28,"s","ns")))</f>
        <v>ns</v>
      </c>
      <c r="CH21" s="282" t="str">
        <f aca="false">IF(CH$8&gt;$BV21,"",IF($BR$13&gt;$BS$13,"ns",IF(ABS($BX21-INDEX(RTO1CF_ORD,CH$8,2))&gt;$BN$28,"s","ns")))</f>
        <v>ns</v>
      </c>
      <c r="CI21" s="282" t="str">
        <f aca="false">IF(CI$8&gt;$BV21,"",IF($BR$13&gt;$BS$13,"ns",IF(ABS($BX21-INDEX(RTO1CF_ORD,CI$8,2))&gt;$BN$28,"s","ns")))</f>
        <v>ns</v>
      </c>
      <c r="CJ21" s="282" t="str">
        <f aca="false">IF(CJ$8&gt;$BV21,"",IF($BR$13&gt;$BS$13,"ns",IF(ABS($BX21-INDEX(RTO1CF_ORD,CJ$8,2))&gt;$BN$28,"s","ns")))</f>
        <v>ns</v>
      </c>
      <c r="CK21" s="282" t="str">
        <f aca="false">IF(CK$8&gt;$BV21,"",IF($BR$13&gt;$BS$13,"ns",IF(ABS($BX21-INDEX(RTO1CF_ORD,CK$8,2))&gt;$BN$28,"s","ns")))</f>
        <v>ns</v>
      </c>
      <c r="CL21" s="282" t="str">
        <f aca="false">IF(CL$8&gt;$BV21,"",IF($BR$13&gt;$BS$13,"ns",IF(ABS($BX21-INDEX(RTO1CF_ORD,CL$8,2))&gt;$BN$28,"s","ns")))</f>
        <v/>
      </c>
      <c r="CM21" s="282" t="str">
        <f aca="false">IF(CM$8&gt;$BV21,"",IF($BR$13&gt;$BS$13,"ns",IF(ABS($BX21-INDEX(RTO1CF_ORD,CM$8,2))&gt;$BN$28,"s","ns")))</f>
        <v/>
      </c>
      <c r="CN21" s="282" t="str">
        <f aca="false">IF(CN$8&gt;$BV21,"",IF($BR$13&gt;$BS$13,"ns",IF(ABS($BX21-INDEX(RTO1CF_ORD,CN$8,2))&gt;$BN$28,"s","ns")))</f>
        <v/>
      </c>
      <c r="CO21" s="282" t="str">
        <f aca="false">IF(CO$8&gt;$BV21,"",IF($BR$13&gt;$BS$13,"ns",IF(ABS($BX21-INDEX(RTO1CF_ORD,CO$8,2))&gt;$BN$28,"s","ns")))</f>
        <v/>
      </c>
      <c r="CP21" s="282" t="str">
        <f aca="false">IF(CP$8&gt;$BV21,"",IF($BR$13&gt;$BS$13,"ns",IF(ABS($BX21-INDEX(RTO1CF_ORD,CP$8,2))&gt;$BN$28,"s","ns")))</f>
        <v/>
      </c>
      <c r="CQ21" s="282" t="str">
        <f aca="false">IF(CQ$8&gt;$BV21,"",IF($BR$13&gt;$BS$13,"ns",IF(ABS($BX21-INDEX(RTO1CF_ORD,CQ$8,2))&gt;$BN$28,"s","ns")))</f>
        <v/>
      </c>
      <c r="CR21" s="282" t="str">
        <f aca="false">IF(CR$8&gt;$BV21,"",IF($BR$13&gt;$BS$13,"ns",IF(ABS($BX21-INDEX(RTO1CF_ORD,CR$8,2))&gt;$BN$28,"s","ns")))</f>
        <v/>
      </c>
      <c r="CS21" s="282" t="str">
        <f aca="false">IF(CS$8&gt;$BV21,"",IF($BR$13&gt;$BS$13,"ns",IF(ABS($BX21-INDEX(RTO1CF_ORD,CS$8,2))&gt;$BN$28,"s","ns")))</f>
        <v/>
      </c>
      <c r="CT21" s="282" t="str">
        <f aca="false">IF(CT$8&gt;$BV21,"",IF($BR$13&gt;$BS$13,"ns",IF(ABS($BX21-INDEX(RTO1CF_ORD,CT$8,2))&gt;$BN$28,"s","ns")))</f>
        <v/>
      </c>
      <c r="CU21" s="282" t="str">
        <f aca="false">IF(CU$8&gt;$BV21,"",IF($BR$13&gt;$BS$13,"ns",IF(ABS($BX21-INDEX(RTO1CF_ORD,CU$8,2))&gt;$BN$28,"s","ns")))</f>
        <v/>
      </c>
      <c r="CV21" s="282" t="str">
        <f aca="false">IF(CV$8&gt;$BV21,"",IF($BR$13&gt;$BS$13,"ns",IF(ABS($BX21-INDEX(RTO1CF_ORD,CV$8,2))&gt;$BN$28,"s","ns")))</f>
        <v/>
      </c>
      <c r="CW21" s="282" t="str">
        <f aca="false">IF(CW$8&gt;$BV21,"",IF($BR$13&gt;$BS$13,"ns",IF(ABS($BX21-INDEX(RTO1CF_ORD,CW$8,2))&gt;$BN$28,"s","ns")))</f>
        <v/>
      </c>
      <c r="CX21" s="282" t="str">
        <f aca="false">IF(CX$8&gt;$BV21,"",IF($BR$13&gt;$BS$13,"ns",IF(ABS($BX21-INDEX(RTO1CF_ORD,CX$8,2))&gt;$BN$28,"s","ns")))</f>
        <v/>
      </c>
      <c r="CY21" s="282" t="str">
        <f aca="false">IF(CY$8&gt;$BV21,"",IF($BR$13&gt;$BS$13,"ns",IF(ABS($BX21-INDEX(RTO1CF_ORD,CY$8,2))&gt;$BN$28,"s","ns")))</f>
        <v/>
      </c>
      <c r="CZ21" s="282" t="str">
        <f aca="false">IF(CZ$8&gt;$BV21,"",IF($BR$13&gt;$BS$13,"ns",IF(ABS($BX21-INDEX(RTO1CF_ORD,CZ$8,2))&gt;$BN$28,"s","ns")))</f>
        <v/>
      </c>
      <c r="DA21" s="282" t="str">
        <f aca="false">IF(DA$8&gt;$BV21,"",IF($BR$13&gt;$BS$13,"ns",IF(ABS($BX21-INDEX(RTO1CF_ORD,DA$8,2))&gt;$BN$28,"s","ns")))</f>
        <v/>
      </c>
      <c r="DB21" s="282" t="str">
        <f aca="false">IF(DB$8&gt;$BV21,"",IF($BR$13&gt;$BS$13,"ns",IF(ABS($BX21-INDEX(RTO1CF_ORD,DB$8,2))&gt;$BN$28,"s","ns")))</f>
        <v/>
      </c>
      <c r="DC21" s="282" t="str">
        <f aca="false">IF(DC$8&gt;$BV21,"",IF($BR$13&gt;$BS$13,"ns",IF(ABS($BX21-INDEX(RTO1CF_ORD,DC$8,2))&gt;$BN$28,"s","ns")))</f>
        <v/>
      </c>
      <c r="DD21" s="282" t="str">
        <f aca="false">IF(DD$8&gt;$BV21,"",IF($BR$13&gt;$BS$13,"ns",IF(ABS($BX21-INDEX(RTO1CF_ORD,DD$8,2))&gt;$BN$28,"s","ns")))</f>
        <v/>
      </c>
      <c r="DE21" s="282" t="str">
        <f aca="false">IF(DE$8&gt;$BV21,"",IF($BR$13&gt;$BS$13,"ns",IF(ABS($BX21-INDEX(RTO1CF_ORD,DE$8,2))&gt;$BN$28,"s","ns")))</f>
        <v/>
      </c>
      <c r="DF21" s="282" t="str">
        <f aca="false">IF(DF$8&gt;$BV21,"",IF($BR$13&gt;$BS$13,"ns",IF(ABS($BX21-INDEX(RTO1CF_ORD,DF$8,2))&gt;$BN$28,"s","ns")))</f>
        <v/>
      </c>
      <c r="DG21" s="282" t="str">
        <f aca="false">IF(DG$8&gt;$BV21,"",IF($BR$13&gt;$BS$13,"ns",IF(ABS($BX21-INDEX(RTO1CF_ORD,DG$8,2))&gt;$BN$28,"s","ns")))</f>
        <v/>
      </c>
      <c r="DH21" s="282" t="str">
        <f aca="false">IF(DH$8&gt;$BV21,"",IF($BR$13&gt;$BS$13,"ns",IF(ABS($BX21-INDEX(RTO1CF_ORD,DH$8,2))&gt;$BN$28,"s","ns")))</f>
        <v/>
      </c>
      <c r="DI21" s="282" t="str">
        <f aca="false">IF(DI$8&gt;$BV21,"",IF($BR$13&gt;$BS$13,"ns",IF(ABS($BX21-INDEX(RTO1CF_ORD,DI$8,2))&gt;$BN$28,"s","ns")))</f>
        <v/>
      </c>
      <c r="DJ21" s="282" t="str">
        <f aca="false">IF(DJ$8&gt;$BV21,"",IF($BR$13&gt;$BS$13,"ns",IF(ABS($BX21-INDEX(RTO1CF_ORD,DJ$8,2))&gt;$BN$28,"s","ns")))</f>
        <v/>
      </c>
      <c r="DK21" s="282" t="str">
        <f aca="false">IF(DK$8&gt;$BV21,"",IF($BR$13&gt;$BS$13,"ns",IF(ABS($BX21-INDEX(RTO1CF_ORD,DK$8,2))&gt;$BN$28,"s","ns")))</f>
        <v/>
      </c>
      <c r="DL21" s="282" t="str">
        <f aca="false">IF(DL$8&gt;$BV21,"",IF($BR$13&gt;$BS$13,"ns",IF(ABS($BX21-INDEX(RTO1CF_ORD,DL$8,2))&gt;$BN$28,"s","ns")))</f>
        <v/>
      </c>
      <c r="DM21" s="282" t="str">
        <f aca="false">IF(DM$8&gt;$BV21,"",IF($BR$13&gt;$BS$13,"ns",IF(ABS($BX21-INDEX(RTO1CF_ORD,DM$8,2))&gt;$BN$28,"s","ns")))</f>
        <v/>
      </c>
      <c r="DN21" s="282" t="str">
        <f aca="false">IF(DN$8&gt;$BV21,"",IF($BR$13&gt;$BS$13,"ns",IF(ABS($BX21-INDEX(RTO1CF_ORD,DN$8,2))&gt;$BN$28,"s","ns")))</f>
        <v/>
      </c>
      <c r="DO21" s="282" t="str">
        <f aca="false">IF(DO$8&gt;$BV21,"",IF($BR$13&gt;$BS$13,"ns",IF(ABS($BX21-INDEX(RTO1CF_ORD,DO$8,2))&gt;$BN$28,"s","ns")))</f>
        <v/>
      </c>
      <c r="DP21" s="282" t="str">
        <f aca="false">IF(DP$8&gt;$BV21,"",IF($BR$13&gt;$BS$13,"ns",IF(ABS($BX21-INDEX(RTO1CF_ORD,DP$8,2))&gt;$BN$28,"s","ns")))</f>
        <v/>
      </c>
      <c r="DQ21" s="282" t="str">
        <f aca="false">IF(DQ$8&gt;$BV21,"",IF($BR$13&gt;$BS$13,"ns",IF(ABS($BX21-INDEX(RTO1CF_ORD,DQ$8,2))&gt;$BN$28,"s","ns")))</f>
        <v/>
      </c>
      <c r="DR21" s="282" t="str">
        <f aca="false">IF(DR$8&gt;$BV21,"",IF($BR$13&gt;$BS$13,"ns",IF(ABS($BX21-INDEX(RTO1CF_ORD,DR$8,2))&gt;$BN$28,"s","ns")))</f>
        <v/>
      </c>
      <c r="DS21" s="282" t="str">
        <f aca="false">IF(DS$8&gt;$BV21,"",IF($BR$13&gt;$BS$13,"ns",IF(ABS($BX21-INDEX(RTO1CF_ORD,DS$8,2))&gt;$BN$28,"s","ns")))</f>
        <v/>
      </c>
      <c r="DT21" s="282" t="str">
        <f aca="false">IF(DT$8&gt;$BV21,"",IF($BR$13&gt;$BS$13,"ns",IF(ABS($BX21-INDEX(RTO1CF_ORD,DT$8,2))&gt;$BN$28,"s","ns")))</f>
        <v/>
      </c>
      <c r="DU21" s="282" t="str">
        <f aca="false">IF(DU$8&gt;$BV21,"",IF($BR$13&gt;$BS$13,"ns",IF(ABS($BX21-INDEX(RTO1CF_ORD,DU$8,2))&gt;$BN$28,"s","ns")))</f>
        <v/>
      </c>
      <c r="DV21" s="282" t="str">
        <f aca="false">IF(DV$8&gt;$BV21,"",IF($BR$13&gt;$BS$13,"ns",IF(ABS($BX21-INDEX(RTO1CF_ORD,DV$8,2))&gt;$BN$28,"s","ns")))</f>
        <v/>
      </c>
      <c r="DW21" s="283"/>
      <c r="DX21" s="283"/>
      <c r="DZ21" s="265" t="n">
        <f aca="false">DZ20+1</f>
        <v>14</v>
      </c>
      <c r="EA21" s="276" t="n">
        <f aca="false">IFERROR(INDEX(RTO1CV,$DZ21,1),0)</f>
        <v>0</v>
      </c>
      <c r="EB21" s="277" t="n">
        <f aca="false">IFERROR(INDEX(RTO1SF,$DZ21,EB$7),0)</f>
        <v>0</v>
      </c>
      <c r="EC21" s="277" t="n">
        <f aca="false">IFERROR(INDEX(RTO1SF,$DZ21,EC$7),0)</f>
        <v>0</v>
      </c>
      <c r="ED21" s="277" t="n">
        <f aca="false">IFERROR(INDEX(RTO1SF,$DZ21,ED$7),0)</f>
        <v>0</v>
      </c>
      <c r="EE21" s="277" t="n">
        <f aca="false">IFERROR(INDEX(RTO1SF,$DZ21,EE$7),0)</f>
        <v>0</v>
      </c>
      <c r="EF21" s="277" t="n">
        <f aca="false">COUNTIFS(EB21:EE21,"&gt;1")</f>
        <v>0</v>
      </c>
      <c r="EG21" s="277" t="n">
        <f aca="false">IFERROR(SUMIFS(EB21:EE21,EB21:EE21,"&gt;1"),0)</f>
        <v>0</v>
      </c>
      <c r="EH21" s="265"/>
      <c r="EI21" s="265" t="s">
        <v>344</v>
      </c>
      <c r="EJ21" s="264" t="str">
        <f aca="false" t="array" ref="EJ21:EJ21">IF(EF58=0,"sd",SUM(IF(EB8:EE57&gt;1,(EB8:EE57)^2))-EJ13)</f>
        <v>sd</v>
      </c>
      <c r="EK21" s="266"/>
      <c r="EL21" s="265" t="n">
        <f aca="false">EL20+1</f>
        <v>14</v>
      </c>
      <c r="EM21" s="276" t="n">
        <f aca="false">IFERROR(INDEX(RTO1CV,$EL21,1),0)</f>
        <v>0</v>
      </c>
      <c r="EN21" s="277" t="n">
        <f aca="false">IFERROR(INDEX(RTO1CF,$EL21,'ANVA-MDS'!EB$7),0)</f>
        <v>0</v>
      </c>
      <c r="EO21" s="277" t="n">
        <f aca="false">IFERROR(INDEX(RTO1CF,$EL21,'ANVA-MDS'!EC$7),0)</f>
        <v>0</v>
      </c>
      <c r="EP21" s="277" t="n">
        <f aca="false">IFERROR(INDEX(RTO1CF,$EL21,'ANVA-MDS'!ED$7),0)</f>
        <v>0</v>
      </c>
      <c r="EQ21" s="277" t="n">
        <f aca="false">IFERROR(INDEX(RTO1CF,$EL21,'ANVA-MDS'!EE$7),0)</f>
        <v>0</v>
      </c>
      <c r="ER21" s="277" t="n">
        <f aca="false">COUNTIFS(EN21:EQ21,"&gt;1")</f>
        <v>0</v>
      </c>
      <c r="ES21" s="277" t="n">
        <f aca="false">IFERROR(SUMIFS(EN21:EQ21,EN21:EQ21,"&gt;1"),0)</f>
        <v>0</v>
      </c>
      <c r="ET21" s="265"/>
      <c r="EU21" s="265" t="s">
        <v>344</v>
      </c>
      <c r="EV21" s="264" t="n">
        <f aca="false" t="array" ref="EV21:EV21">IF(ER58=0,"sd",SUM(IF(EN8:EQ57&gt;1,(EN8:EQ57)^2))-EV13)</f>
        <v>4008093.41049287</v>
      </c>
      <c r="EW21" s="266"/>
      <c r="EX21" s="277" t="n">
        <f aca="false">EG21+ES21</f>
        <v>0</v>
      </c>
      <c r="EY21" s="296" t="s">
        <v>345</v>
      </c>
      <c r="EZ21" s="284" t="str">
        <f aca="false">IF(EZ27=0,"sd",IF(EF58=0,0,1)+IF(ER58=0,0,1))</f>
        <v>sd</v>
      </c>
    </row>
    <row r="22" customFormat="false" ht="12.75" hidden="false" customHeight="true" outlineLevel="0" collapsed="false">
      <c r="A22" s="293" t="s">
        <v>346</v>
      </c>
      <c r="J22" s="270" t="n">
        <v>14</v>
      </c>
      <c r="K22" s="280" t="n">
        <f aca="false">IFERROR(INDEX(RTO1SF_ORD,J22,1),"sd")</f>
        <v>0</v>
      </c>
      <c r="L22" s="281" t="n">
        <f aca="false">IFERROR(INDEX(RTO1SF_ORD,J22,2),"sd")</f>
        <v>0.00036</v>
      </c>
      <c r="M22" s="281" t="str">
        <f aca="false">IF(M$8&gt;$J22,"",IF($F$13&gt;$G$13,"ns",IF(ABS($L22-INDEX(RTO1SF_ORD,M$8,2))&gt;$B$28,"s","ns")))</f>
        <v>ns</v>
      </c>
      <c r="N22" s="281" t="str">
        <f aca="false">IF(N$8&gt;$J22,"",IF($F$13&gt;$G$13,"ns",IF(ABS($L22-INDEX(RTO1SF_ORD,N$8,2))&gt;$B$28,"s","ns")))</f>
        <v>ns</v>
      </c>
      <c r="O22" s="281" t="str">
        <f aca="false">IF(O$8&gt;$J22,"",IF($F$13&gt;$G$13,"ns",IF(ABS($L22-INDEX(RTO1SF_ORD,O$8,2))&gt;$B$28,"s","ns")))</f>
        <v>ns</v>
      </c>
      <c r="P22" s="281" t="str">
        <f aca="false">IF(P$8&gt;$J22,"",IF($F$13&gt;$G$13,"ns",IF(ABS($L22-INDEX(RTO1SF_ORD,P$8,2))&gt;$B$28,"s","ns")))</f>
        <v>ns</v>
      </c>
      <c r="Q22" s="281" t="str">
        <f aca="false">IF(Q$8&gt;$J22,"",IF($F$13&gt;$G$13,"ns",IF(ABS($L22-INDEX(RTO1SF_ORD,Q$8,2))&gt;$B$28,"s","ns")))</f>
        <v>ns</v>
      </c>
      <c r="R22" s="281" t="str">
        <f aca="false">IF(R$8&gt;$J22,"",IF($F$13&gt;$G$13,"ns",IF(ABS($L22-INDEX(RTO1SF_ORD,R$8,2))&gt;$B$28,"s","ns")))</f>
        <v>ns</v>
      </c>
      <c r="S22" s="281" t="str">
        <f aca="false">IF(S$8&gt;$J22,"",IF($F$13&gt;$G$13,"ns",IF(ABS($L22-INDEX(RTO1SF_ORD,S$8,2))&gt;$B$28,"s","ns")))</f>
        <v>ns</v>
      </c>
      <c r="T22" s="281" t="str">
        <f aca="false">IF(T$8&gt;$J22,"",IF($F$13&gt;$G$13,"ns",IF(ABS($L22-INDEX(RTO1SF_ORD,T$8,2))&gt;$B$28,"s","ns")))</f>
        <v>ns</v>
      </c>
      <c r="U22" s="281" t="str">
        <f aca="false">IF(U$8&gt;$J22,"",IF($F$13&gt;$G$13,"ns",IF(ABS($L22-INDEX(RTO1SF_ORD,U$8,2))&gt;$B$28,"s","ns")))</f>
        <v>ns</v>
      </c>
      <c r="V22" s="281" t="str">
        <f aca="false">IF(V$8&gt;$J22,"",IF($F$13&gt;$G$13,"ns",IF(ABS($L22-INDEX(RTO1SF_ORD,V$8,2))&gt;$B$28,"s","ns")))</f>
        <v>ns</v>
      </c>
      <c r="W22" s="281" t="str">
        <f aca="false">IF(W$8&gt;$J22,"",IF($F$13&gt;$G$13,"ns",IF(ABS($L22-INDEX(RTO1SF_ORD,W$8,2))&gt;$B$28,"s","ns")))</f>
        <v>ns</v>
      </c>
      <c r="X22" s="281" t="str">
        <f aca="false">IF(X$8&gt;$J22,"",IF($F$13&gt;$G$13,"ns",IF(ABS($L22-INDEX(RTO1SF_ORD,X$8,2))&gt;$B$28,"s","ns")))</f>
        <v>ns</v>
      </c>
      <c r="Y22" s="281" t="str">
        <f aca="false">IF(Y$8&gt;$J22,"",IF($F$13&gt;$G$13,"ns",IF(ABS($L22-INDEX(RTO1SF_ORD,Y$8,2))&gt;$B$28,"s","ns")))</f>
        <v>ns</v>
      </c>
      <c r="Z22" s="281" t="str">
        <f aca="false">IF(Z$8&gt;$J22,"",IF($F$13&gt;$G$13,"ns",IF(ABS($L22-INDEX(RTO1SF_ORD,Z$8,2))&gt;$B$28,"s","ns")))</f>
        <v>ns</v>
      </c>
      <c r="AA22" s="281" t="str">
        <f aca="false">IF(AA$8&gt;$J22,"",IF($F$13&gt;$G$13,"ns",IF(ABS($L22-INDEX(RTO1SF_ORD,AA$8,2))&gt;$B$28,"s","ns")))</f>
        <v/>
      </c>
      <c r="AB22" s="281" t="str">
        <f aca="false">IF(AB$8&gt;$J22,"",IF($F$13&gt;$G$13,"ns",IF(ABS($L22-INDEX(RTO1SF_ORD,AB$8,2))&gt;$B$28,"s","ns")))</f>
        <v/>
      </c>
      <c r="AC22" s="281" t="str">
        <f aca="false">IF(AC$8&gt;$J22,"",IF($F$13&gt;$G$13,"ns",IF(ABS($L22-INDEX(RTO1SF_ORD,AC$8,2))&gt;$B$28,"s","ns")))</f>
        <v/>
      </c>
      <c r="AD22" s="281" t="str">
        <f aca="false">IF(AD$8&gt;$J22,"",IF($F$13&gt;$G$13,"ns",IF(ABS($L22-INDEX(RTO1SF_ORD,AD$8,2))&gt;$B$28,"s","ns")))</f>
        <v/>
      </c>
      <c r="AE22" s="281" t="str">
        <f aca="false">IF(AE$8&gt;$J22,"",IF($F$13&gt;$G$13,"ns",IF(ABS($L22-INDEX(RTO1SF_ORD,AE$8,2))&gt;$B$28,"s","ns")))</f>
        <v/>
      </c>
      <c r="AF22" s="281" t="str">
        <f aca="false">IF(AF$8&gt;$J22,"",IF($F$13&gt;$G$13,"ns",IF(ABS($L22-INDEX(RTO1SF_ORD,AF$8,2))&gt;$B$28,"s","ns")))</f>
        <v/>
      </c>
      <c r="AG22" s="281" t="str">
        <f aca="false">IF(AG$8&gt;$J22,"",IF($F$13&gt;$G$13,"ns",IF(ABS($L22-INDEX(RTO1SF_ORD,AG$8,2))&gt;$B$28,"s","ns")))</f>
        <v/>
      </c>
      <c r="AH22" s="281" t="str">
        <f aca="false">IF(AH$8&gt;$J22,"",IF($F$13&gt;$G$13,"ns",IF(ABS($L22-INDEX(RTO1SF_ORD,AH$8,2))&gt;$B$28,"s","ns")))</f>
        <v/>
      </c>
      <c r="AI22" s="281" t="str">
        <f aca="false">IF(AI$8&gt;$J22,"",IF($F$13&gt;$G$13,"ns",IF(ABS($L22-INDEX(RTO1SF_ORD,AI$8,2))&gt;$B$28,"s","ns")))</f>
        <v/>
      </c>
      <c r="AJ22" s="281" t="str">
        <f aca="false">IF(AJ$8&gt;$J22,"",IF($F$13&gt;$G$13,"ns",IF(ABS($L22-INDEX(RTO1SF_ORD,AJ$8,2))&gt;$B$28,"s","ns")))</f>
        <v/>
      </c>
      <c r="AK22" s="281" t="str">
        <f aca="false">IF(AK$8&gt;$J22,"",IF($F$13&gt;$G$13,"ns",IF(ABS($L22-INDEX(RTO1SF_ORD,AK$8,2))&gt;$B$28,"s","ns")))</f>
        <v/>
      </c>
      <c r="AL22" s="281" t="str">
        <f aca="false">IF(AL$8&gt;$J22,"",IF($F$13&gt;$G$13,"ns",IF(ABS($L22-INDEX(RTO1SF_ORD,AL$8,2))&gt;$B$28,"s","ns")))</f>
        <v/>
      </c>
      <c r="AM22" s="281" t="str">
        <f aca="false">IF(AM$8&gt;$J22,"",IF($F$13&gt;$G$13,"ns",IF(ABS($L22-INDEX(RTO1SF_ORD,AM$8,2))&gt;$B$28,"s","ns")))</f>
        <v/>
      </c>
      <c r="AN22" s="281" t="str">
        <f aca="false">IF(AN$8&gt;$J22,"",IF($F$13&gt;$G$13,"ns",IF(ABS($L22-INDEX(RTO1SF_ORD,AN$8,2))&gt;$B$28,"s","ns")))</f>
        <v/>
      </c>
      <c r="AO22" s="281" t="str">
        <f aca="false">IF(AO$8&gt;$J22,"",IF($F$13&gt;$G$13,"ns",IF(ABS($L22-INDEX(RTO1SF_ORD,AO$8,2))&gt;$B$28,"s","ns")))</f>
        <v/>
      </c>
      <c r="AP22" s="281" t="str">
        <f aca="false">IF(AP$8&gt;$J22,"",IF($F$13&gt;$G$13,"ns",IF(ABS($L22-INDEX(RTO1SF_ORD,AP$8,2))&gt;$B$28,"s","ns")))</f>
        <v/>
      </c>
      <c r="AQ22" s="281" t="str">
        <f aca="false">IF(AQ$8&gt;$J22,"",IF($F$13&gt;$G$13,"ns",IF(ABS($L22-INDEX(RTO1SF_ORD,AQ$8,2))&gt;$B$28,"s","ns")))</f>
        <v/>
      </c>
      <c r="AR22" s="281" t="str">
        <f aca="false">IF(AR$8&gt;$J22,"",IF($F$13&gt;$G$13,"ns",IF(ABS($L22-INDEX(RTO1SF_ORD,AR$8,2))&gt;$B$28,"s","ns")))</f>
        <v/>
      </c>
      <c r="AS22" s="281" t="str">
        <f aca="false">IF(AS$8&gt;$J22,"",IF($F$13&gt;$G$13,"ns",IF(ABS($L22-INDEX(RTO1SF_ORD,AS$8,2))&gt;$B$28,"s","ns")))</f>
        <v/>
      </c>
      <c r="AT22" s="281" t="str">
        <f aca="false">IF(AT$8&gt;$J22,"",IF($F$13&gt;$G$13,"ns",IF(ABS($L22-INDEX(RTO1SF_ORD,AT$8,2))&gt;$B$28,"s","ns")))</f>
        <v/>
      </c>
      <c r="AU22" s="281" t="str">
        <f aca="false">IF(AU$8&gt;$J22,"",IF($F$13&gt;$G$13,"ns",IF(ABS($L22-INDEX(RTO1SF_ORD,AU$8,2))&gt;$B$28,"s","ns")))</f>
        <v/>
      </c>
      <c r="AV22" s="281" t="str">
        <f aca="false">IF(AV$8&gt;$J22,"",IF($F$13&gt;$G$13,"ns",IF(ABS($L22-INDEX(RTO1SF_ORD,AV$8,2))&gt;$B$28,"s","ns")))</f>
        <v/>
      </c>
      <c r="AW22" s="281" t="str">
        <f aca="false">IF(AW$8&gt;$J22,"",IF($F$13&gt;$G$13,"ns",IF(ABS($L22-INDEX(RTO1SF_ORD,AW$8,2))&gt;$B$28,"s","ns")))</f>
        <v/>
      </c>
      <c r="AX22" s="281" t="str">
        <f aca="false">IF(AX$8&gt;$J22,"",IF($F$13&gt;$G$13,"ns",IF(ABS($L22-INDEX(RTO1SF_ORD,AX$8,2))&gt;$B$28,"s","ns")))</f>
        <v/>
      </c>
      <c r="AY22" s="281" t="str">
        <f aca="false">IF(AY$8&gt;$J22,"",IF($F$13&gt;$G$13,"ns",IF(ABS($L22-INDEX(RTO1SF_ORD,AY$8,2))&gt;$B$28,"s","ns")))</f>
        <v/>
      </c>
      <c r="AZ22" s="281" t="str">
        <f aca="false">IF(AZ$8&gt;$J22,"",IF($F$13&gt;$G$13,"ns",IF(ABS($L22-INDEX(RTO1SF_ORD,AZ$8,2))&gt;$B$28,"s","ns")))</f>
        <v/>
      </c>
      <c r="BA22" s="281" t="str">
        <f aca="false">IF(BA$8&gt;$J22,"",IF($F$13&gt;$G$13,"ns",IF(ABS($L22-INDEX(RTO1SF_ORD,BA$8,2))&gt;$B$28,"s","ns")))</f>
        <v/>
      </c>
      <c r="BB22" s="281" t="str">
        <f aca="false">IF(BB$8&gt;$J22,"",IF($F$13&gt;$G$13,"ns",IF(ABS($L22-INDEX(RTO1SF_ORD,BB$8,2))&gt;$B$28,"s","ns")))</f>
        <v/>
      </c>
      <c r="BC22" s="281" t="str">
        <f aca="false">IF(BC$8&gt;$J22,"",IF($F$13&gt;$G$13,"ns",IF(ABS($L22-INDEX(RTO1SF_ORD,BC$8,2))&gt;$B$28,"s","ns")))</f>
        <v/>
      </c>
      <c r="BD22" s="281" t="str">
        <f aca="false">IF(BD$8&gt;$J22,"",IF($F$13&gt;$G$13,"ns",IF(ABS($L22-INDEX(RTO1SF_ORD,BD$8,2))&gt;$B$28,"s","ns")))</f>
        <v/>
      </c>
      <c r="BE22" s="281" t="str">
        <f aca="false">IF(BE$8&gt;$J22,"",IF($F$13&gt;$G$13,"ns",IF(ABS($L22-INDEX(RTO1SF_ORD,BE$8,2))&gt;$B$28,"s","ns")))</f>
        <v/>
      </c>
      <c r="BF22" s="281" t="str">
        <f aca="false">IF(BF$8&gt;$J22,"",IF($F$13&gt;$G$13,"ns",IF(ABS($L22-INDEX(RTO1SF_ORD,BF$8,2))&gt;$B$28,"s","ns")))</f>
        <v/>
      </c>
      <c r="BG22" s="281" t="str">
        <f aca="false">IF(BG$8&gt;$J22,"",IF($F$13&gt;$G$13,"ns",IF(ABS($L22-INDEX(RTO1SF_ORD,BG$8,2))&gt;$B$28,"s","ns")))</f>
        <v/>
      </c>
      <c r="BH22" s="281" t="str">
        <f aca="false">IF(BH$8&gt;$J22,"",IF($F$13&gt;$G$13,"ns",IF(ABS($L22-INDEX(RTO1SF_ORD,BH$8,2))&gt;$B$28,"s","ns")))</f>
        <v/>
      </c>
      <c r="BI22" s="281" t="str">
        <f aca="false">IF(BI$8&gt;$J22,"",IF($F$13&gt;$G$13,"ns",IF(ABS($L22-INDEX(RTO1SF_ORD,BI$8,2))&gt;$B$28,"s","ns")))</f>
        <v/>
      </c>
      <c r="BJ22" s="281" t="str">
        <f aca="false">IF(BJ$8&gt;$J22,"",IF($F$13&gt;$G$13,"ns",IF(ABS($L22-INDEX(RTO1SF_ORD,BJ$8,2))&gt;$B$28,"s","ns")))</f>
        <v/>
      </c>
      <c r="BM22" s="293" t="s">
        <v>346</v>
      </c>
      <c r="BS22" s="249"/>
      <c r="BT22" s="249"/>
      <c r="BV22" s="270" t="n">
        <v>14</v>
      </c>
      <c r="BW22" s="280" t="n">
        <f aca="false">IFERROR(INDEX(RTO1CF_ORD,BV22,1),"sd")</f>
        <v>0</v>
      </c>
      <c r="BX22" s="281" t="n">
        <f aca="false">IFERROR(INDEX(RTO1CF_ORD,BV22,2),"sd")</f>
        <v>0.00036</v>
      </c>
      <c r="BY22" s="282" t="str">
        <f aca="false">IF(BY$8&gt;$BV22,"",IF($BR$13&gt;$BS$13,"ns",IF(ABS($BX22-INDEX(RTO1CF_ORD,BY$8,2))&gt;$BN$28,"s","ns")))</f>
        <v>s</v>
      </c>
      <c r="BZ22" s="282" t="str">
        <f aca="false">IF(BZ$8&gt;$BV22,"",IF($BR$13&gt;$BS$13,"ns",IF(ABS($BX22-INDEX(RTO1CF_ORD,BZ$8,2))&gt;$BN$28,"s","ns")))</f>
        <v>s</v>
      </c>
      <c r="CA22" s="282" t="str">
        <f aca="false">IF(CA$8&gt;$BV22,"",IF($BR$13&gt;$BS$13,"ns",IF(ABS($BX22-INDEX(RTO1CF_ORD,CA$8,2))&gt;$BN$28,"s","ns")))</f>
        <v>s</v>
      </c>
      <c r="CB22" s="282" t="str">
        <f aca="false">IF(CB$8&gt;$BV22,"",IF($BR$13&gt;$BS$13,"ns",IF(ABS($BX22-INDEX(RTO1CF_ORD,CB$8,2))&gt;$BN$28,"s","ns")))</f>
        <v>ns</v>
      </c>
      <c r="CC22" s="282" t="str">
        <f aca="false">IF(CC$8&gt;$BV22,"",IF($BR$13&gt;$BS$13,"ns",IF(ABS($BX22-INDEX(RTO1CF_ORD,CC$8,2))&gt;$BN$28,"s","ns")))</f>
        <v>ns</v>
      </c>
      <c r="CD22" s="282" t="str">
        <f aca="false">IF(CD$8&gt;$BV22,"",IF($BR$13&gt;$BS$13,"ns",IF(ABS($BX22-INDEX(RTO1CF_ORD,CD$8,2))&gt;$BN$28,"s","ns")))</f>
        <v>ns</v>
      </c>
      <c r="CE22" s="282" t="str">
        <f aca="false">IF(CE$8&gt;$BV22,"",IF($BR$13&gt;$BS$13,"ns",IF(ABS($BX22-INDEX(RTO1CF_ORD,CE$8,2))&gt;$BN$28,"s","ns")))</f>
        <v>ns</v>
      </c>
      <c r="CF22" s="282" t="str">
        <f aca="false">IF(CF$8&gt;$BV22,"",IF($BR$13&gt;$BS$13,"ns",IF(ABS($BX22-INDEX(RTO1CF_ORD,CF$8,2))&gt;$BN$28,"s","ns")))</f>
        <v>ns</v>
      </c>
      <c r="CG22" s="282" t="str">
        <f aca="false">IF(CG$8&gt;$BV22,"",IF($BR$13&gt;$BS$13,"ns",IF(ABS($BX22-INDEX(RTO1CF_ORD,CG$8,2))&gt;$BN$28,"s","ns")))</f>
        <v>ns</v>
      </c>
      <c r="CH22" s="282" t="str">
        <f aca="false">IF(CH$8&gt;$BV22,"",IF($BR$13&gt;$BS$13,"ns",IF(ABS($BX22-INDEX(RTO1CF_ORD,CH$8,2))&gt;$BN$28,"s","ns")))</f>
        <v>ns</v>
      </c>
      <c r="CI22" s="282" t="str">
        <f aca="false">IF(CI$8&gt;$BV22,"",IF($BR$13&gt;$BS$13,"ns",IF(ABS($BX22-INDEX(RTO1CF_ORD,CI$8,2))&gt;$BN$28,"s","ns")))</f>
        <v>ns</v>
      </c>
      <c r="CJ22" s="282" t="str">
        <f aca="false">IF(CJ$8&gt;$BV22,"",IF($BR$13&gt;$BS$13,"ns",IF(ABS($BX22-INDEX(RTO1CF_ORD,CJ$8,2))&gt;$BN$28,"s","ns")))</f>
        <v>ns</v>
      </c>
      <c r="CK22" s="282" t="str">
        <f aca="false">IF(CK$8&gt;$BV22,"",IF($BR$13&gt;$BS$13,"ns",IF(ABS($BX22-INDEX(RTO1CF_ORD,CK$8,2))&gt;$BN$28,"s","ns")))</f>
        <v>ns</v>
      </c>
      <c r="CL22" s="282" t="str">
        <f aca="false">IF(CL$8&gt;$BV22,"",IF($BR$13&gt;$BS$13,"ns",IF(ABS($BX22-INDEX(RTO1CF_ORD,CL$8,2))&gt;$BN$28,"s","ns")))</f>
        <v>ns</v>
      </c>
      <c r="CM22" s="282" t="str">
        <f aca="false">IF(CM$8&gt;$BV22,"",IF($BR$13&gt;$BS$13,"ns",IF(ABS($BX22-INDEX(RTO1CF_ORD,CM$8,2))&gt;$BN$28,"s","ns")))</f>
        <v/>
      </c>
      <c r="CN22" s="282" t="str">
        <f aca="false">IF(CN$8&gt;$BV22,"",IF($BR$13&gt;$BS$13,"ns",IF(ABS($BX22-INDEX(RTO1CF_ORD,CN$8,2))&gt;$BN$28,"s","ns")))</f>
        <v/>
      </c>
      <c r="CO22" s="282" t="str">
        <f aca="false">IF(CO$8&gt;$BV22,"",IF($BR$13&gt;$BS$13,"ns",IF(ABS($BX22-INDEX(RTO1CF_ORD,CO$8,2))&gt;$BN$28,"s","ns")))</f>
        <v/>
      </c>
      <c r="CP22" s="282" t="str">
        <f aca="false">IF(CP$8&gt;$BV22,"",IF($BR$13&gt;$BS$13,"ns",IF(ABS($BX22-INDEX(RTO1CF_ORD,CP$8,2))&gt;$BN$28,"s","ns")))</f>
        <v/>
      </c>
      <c r="CQ22" s="282" t="str">
        <f aca="false">IF(CQ$8&gt;$BV22,"",IF($BR$13&gt;$BS$13,"ns",IF(ABS($BX22-INDEX(RTO1CF_ORD,CQ$8,2))&gt;$BN$28,"s","ns")))</f>
        <v/>
      </c>
      <c r="CR22" s="282" t="str">
        <f aca="false">IF(CR$8&gt;$BV22,"",IF($BR$13&gt;$BS$13,"ns",IF(ABS($BX22-INDEX(RTO1CF_ORD,CR$8,2))&gt;$BN$28,"s","ns")))</f>
        <v/>
      </c>
      <c r="CS22" s="282" t="str">
        <f aca="false">IF(CS$8&gt;$BV22,"",IF($BR$13&gt;$BS$13,"ns",IF(ABS($BX22-INDEX(RTO1CF_ORD,CS$8,2))&gt;$BN$28,"s","ns")))</f>
        <v/>
      </c>
      <c r="CT22" s="282" t="str">
        <f aca="false">IF(CT$8&gt;$BV22,"",IF($BR$13&gt;$BS$13,"ns",IF(ABS($BX22-INDEX(RTO1CF_ORD,CT$8,2))&gt;$BN$28,"s","ns")))</f>
        <v/>
      </c>
      <c r="CU22" s="282" t="str">
        <f aca="false">IF(CU$8&gt;$BV22,"",IF($BR$13&gt;$BS$13,"ns",IF(ABS($BX22-INDEX(RTO1CF_ORD,CU$8,2))&gt;$BN$28,"s","ns")))</f>
        <v/>
      </c>
      <c r="CV22" s="282" t="str">
        <f aca="false">IF(CV$8&gt;$BV22,"",IF($BR$13&gt;$BS$13,"ns",IF(ABS($BX22-INDEX(RTO1CF_ORD,CV$8,2))&gt;$BN$28,"s","ns")))</f>
        <v/>
      </c>
      <c r="CW22" s="282" t="str">
        <f aca="false">IF(CW$8&gt;$BV22,"",IF($BR$13&gt;$BS$13,"ns",IF(ABS($BX22-INDEX(RTO1CF_ORD,CW$8,2))&gt;$BN$28,"s","ns")))</f>
        <v/>
      </c>
      <c r="CX22" s="282" t="str">
        <f aca="false">IF(CX$8&gt;$BV22,"",IF($BR$13&gt;$BS$13,"ns",IF(ABS($BX22-INDEX(RTO1CF_ORD,CX$8,2))&gt;$BN$28,"s","ns")))</f>
        <v/>
      </c>
      <c r="CY22" s="282" t="str">
        <f aca="false">IF(CY$8&gt;$BV22,"",IF($BR$13&gt;$BS$13,"ns",IF(ABS($BX22-INDEX(RTO1CF_ORD,CY$8,2))&gt;$BN$28,"s","ns")))</f>
        <v/>
      </c>
      <c r="CZ22" s="282" t="str">
        <f aca="false">IF(CZ$8&gt;$BV22,"",IF($BR$13&gt;$BS$13,"ns",IF(ABS($BX22-INDEX(RTO1CF_ORD,CZ$8,2))&gt;$BN$28,"s","ns")))</f>
        <v/>
      </c>
      <c r="DA22" s="282" t="str">
        <f aca="false">IF(DA$8&gt;$BV22,"",IF($BR$13&gt;$BS$13,"ns",IF(ABS($BX22-INDEX(RTO1CF_ORD,DA$8,2))&gt;$BN$28,"s","ns")))</f>
        <v/>
      </c>
      <c r="DB22" s="282" t="str">
        <f aca="false">IF(DB$8&gt;$BV22,"",IF($BR$13&gt;$BS$13,"ns",IF(ABS($BX22-INDEX(RTO1CF_ORD,DB$8,2))&gt;$BN$28,"s","ns")))</f>
        <v/>
      </c>
      <c r="DC22" s="282" t="str">
        <f aca="false">IF(DC$8&gt;$BV22,"",IF($BR$13&gt;$BS$13,"ns",IF(ABS($BX22-INDEX(RTO1CF_ORD,DC$8,2))&gt;$BN$28,"s","ns")))</f>
        <v/>
      </c>
      <c r="DD22" s="282" t="str">
        <f aca="false">IF(DD$8&gt;$BV22,"",IF($BR$13&gt;$BS$13,"ns",IF(ABS($BX22-INDEX(RTO1CF_ORD,DD$8,2))&gt;$BN$28,"s","ns")))</f>
        <v/>
      </c>
      <c r="DE22" s="282" t="str">
        <f aca="false">IF(DE$8&gt;$BV22,"",IF($BR$13&gt;$BS$13,"ns",IF(ABS($BX22-INDEX(RTO1CF_ORD,DE$8,2))&gt;$BN$28,"s","ns")))</f>
        <v/>
      </c>
      <c r="DF22" s="282" t="str">
        <f aca="false">IF(DF$8&gt;$BV22,"",IF($BR$13&gt;$BS$13,"ns",IF(ABS($BX22-INDEX(RTO1CF_ORD,DF$8,2))&gt;$BN$28,"s","ns")))</f>
        <v/>
      </c>
      <c r="DG22" s="282" t="str">
        <f aca="false">IF(DG$8&gt;$BV22,"",IF($BR$13&gt;$BS$13,"ns",IF(ABS($BX22-INDEX(RTO1CF_ORD,DG$8,2))&gt;$BN$28,"s","ns")))</f>
        <v/>
      </c>
      <c r="DH22" s="282" t="str">
        <f aca="false">IF(DH$8&gt;$BV22,"",IF($BR$13&gt;$BS$13,"ns",IF(ABS($BX22-INDEX(RTO1CF_ORD,DH$8,2))&gt;$BN$28,"s","ns")))</f>
        <v/>
      </c>
      <c r="DI22" s="282" t="str">
        <f aca="false">IF(DI$8&gt;$BV22,"",IF($BR$13&gt;$BS$13,"ns",IF(ABS($BX22-INDEX(RTO1CF_ORD,DI$8,2))&gt;$BN$28,"s","ns")))</f>
        <v/>
      </c>
      <c r="DJ22" s="282" t="str">
        <f aca="false">IF(DJ$8&gt;$BV22,"",IF($BR$13&gt;$BS$13,"ns",IF(ABS($BX22-INDEX(RTO1CF_ORD,DJ$8,2))&gt;$BN$28,"s","ns")))</f>
        <v/>
      </c>
      <c r="DK22" s="282" t="str">
        <f aca="false">IF(DK$8&gt;$BV22,"",IF($BR$13&gt;$BS$13,"ns",IF(ABS($BX22-INDEX(RTO1CF_ORD,DK$8,2))&gt;$BN$28,"s","ns")))</f>
        <v/>
      </c>
      <c r="DL22" s="282" t="str">
        <f aca="false">IF(DL$8&gt;$BV22,"",IF($BR$13&gt;$BS$13,"ns",IF(ABS($BX22-INDEX(RTO1CF_ORD,DL$8,2))&gt;$BN$28,"s","ns")))</f>
        <v/>
      </c>
      <c r="DM22" s="282" t="str">
        <f aca="false">IF(DM$8&gt;$BV22,"",IF($BR$13&gt;$BS$13,"ns",IF(ABS($BX22-INDEX(RTO1CF_ORD,DM$8,2))&gt;$BN$28,"s","ns")))</f>
        <v/>
      </c>
      <c r="DN22" s="282" t="str">
        <f aca="false">IF(DN$8&gt;$BV22,"",IF($BR$13&gt;$BS$13,"ns",IF(ABS($BX22-INDEX(RTO1CF_ORD,DN$8,2))&gt;$BN$28,"s","ns")))</f>
        <v/>
      </c>
      <c r="DO22" s="282" t="str">
        <f aca="false">IF(DO$8&gt;$BV22,"",IF($BR$13&gt;$BS$13,"ns",IF(ABS($BX22-INDEX(RTO1CF_ORD,DO$8,2))&gt;$BN$28,"s","ns")))</f>
        <v/>
      </c>
      <c r="DP22" s="282" t="str">
        <f aca="false">IF(DP$8&gt;$BV22,"",IF($BR$13&gt;$BS$13,"ns",IF(ABS($BX22-INDEX(RTO1CF_ORD,DP$8,2))&gt;$BN$28,"s","ns")))</f>
        <v/>
      </c>
      <c r="DQ22" s="282" t="str">
        <f aca="false">IF(DQ$8&gt;$BV22,"",IF($BR$13&gt;$BS$13,"ns",IF(ABS($BX22-INDEX(RTO1CF_ORD,DQ$8,2))&gt;$BN$28,"s","ns")))</f>
        <v/>
      </c>
      <c r="DR22" s="282" t="str">
        <f aca="false">IF(DR$8&gt;$BV22,"",IF($BR$13&gt;$BS$13,"ns",IF(ABS($BX22-INDEX(RTO1CF_ORD,DR$8,2))&gt;$BN$28,"s","ns")))</f>
        <v/>
      </c>
      <c r="DS22" s="282" t="str">
        <f aca="false">IF(DS$8&gt;$BV22,"",IF($BR$13&gt;$BS$13,"ns",IF(ABS($BX22-INDEX(RTO1CF_ORD,DS$8,2))&gt;$BN$28,"s","ns")))</f>
        <v/>
      </c>
      <c r="DT22" s="282" t="str">
        <f aca="false">IF(DT$8&gt;$BV22,"",IF($BR$13&gt;$BS$13,"ns",IF(ABS($BX22-INDEX(RTO1CF_ORD,DT$8,2))&gt;$BN$28,"s","ns")))</f>
        <v/>
      </c>
      <c r="DU22" s="282" t="str">
        <f aca="false">IF(DU$8&gt;$BV22,"",IF($BR$13&gt;$BS$13,"ns",IF(ABS($BX22-INDEX(RTO1CF_ORD,DU$8,2))&gt;$BN$28,"s","ns")))</f>
        <v/>
      </c>
      <c r="DV22" s="282" t="str">
        <f aca="false">IF(DV$8&gt;$BV22,"",IF($BR$13&gt;$BS$13,"ns",IF(ABS($BX22-INDEX(RTO1CF_ORD,DV$8,2))&gt;$BN$28,"s","ns")))</f>
        <v/>
      </c>
      <c r="DW22" s="283"/>
      <c r="DX22" s="283"/>
      <c r="DZ22" s="265" t="n">
        <f aca="false">DZ21+1</f>
        <v>15</v>
      </c>
      <c r="EA22" s="276" t="n">
        <f aca="false">IFERROR(INDEX(RTO1CV,$DZ22,1),0)</f>
        <v>0</v>
      </c>
      <c r="EB22" s="277" t="n">
        <f aca="false">IFERROR(INDEX(RTO1SF,$DZ22,EB$7),0)</f>
        <v>0</v>
      </c>
      <c r="EC22" s="277" t="n">
        <f aca="false">IFERROR(INDEX(RTO1SF,$DZ22,EC$7),0)</f>
        <v>0</v>
      </c>
      <c r="ED22" s="277" t="n">
        <f aca="false">IFERROR(INDEX(RTO1SF,$DZ22,ED$7),0)</f>
        <v>0</v>
      </c>
      <c r="EE22" s="277" t="n">
        <f aca="false">IFERROR(INDEX(RTO1SF,$DZ22,EE$7),0)</f>
        <v>0</v>
      </c>
      <c r="EF22" s="277" t="n">
        <f aca="false">COUNTIFS(EB22:EE22,"&gt;1")</f>
        <v>0</v>
      </c>
      <c r="EG22" s="277" t="n">
        <f aca="false">IFERROR(SUMIFS(EB22:EE22,EB22:EE22,"&gt;1"),0)</f>
        <v>0</v>
      </c>
      <c r="EH22" s="265"/>
      <c r="EI22" s="265" t="s">
        <v>347</v>
      </c>
      <c r="EJ22" s="264" t="str">
        <f aca="false">IF(EF58=0,"sd",EJ20/EJ16)</f>
        <v>sd</v>
      </c>
      <c r="EK22" s="266"/>
      <c r="EL22" s="265" t="n">
        <f aca="false">EL21+1</f>
        <v>15</v>
      </c>
      <c r="EM22" s="276" t="n">
        <f aca="false">IFERROR(INDEX(RTO1CV,$EL22,1),0)</f>
        <v>0</v>
      </c>
      <c r="EN22" s="277" t="n">
        <f aca="false">IFERROR(INDEX(RTO1CF,$EL22,'ANVA-MDS'!EB$7),0)</f>
        <v>0</v>
      </c>
      <c r="EO22" s="277" t="n">
        <f aca="false">IFERROR(INDEX(RTO1CF,$EL22,'ANVA-MDS'!EC$7),0)</f>
        <v>0</v>
      </c>
      <c r="EP22" s="277" t="n">
        <f aca="false">IFERROR(INDEX(RTO1CF,$EL22,'ANVA-MDS'!ED$7),0)</f>
        <v>0</v>
      </c>
      <c r="EQ22" s="277" t="n">
        <f aca="false">IFERROR(INDEX(RTO1CF,$EL22,'ANVA-MDS'!EE$7),0)</f>
        <v>0</v>
      </c>
      <c r="ER22" s="277" t="n">
        <f aca="false">COUNTIFS(EN22:EQ22,"&gt;1")</f>
        <v>0</v>
      </c>
      <c r="ES22" s="277" t="n">
        <f aca="false">IFERROR(SUMIFS(EN22:EQ22,EN22:EQ22,"&gt;1"),0)</f>
        <v>0</v>
      </c>
      <c r="ET22" s="265"/>
      <c r="EU22" s="265" t="s">
        <v>347</v>
      </c>
      <c r="EV22" s="264" t="n">
        <f aca="false">IF(ER58=0,"sd",EV20/EV16)</f>
        <v>32947.7592231622</v>
      </c>
      <c r="EW22" s="266"/>
      <c r="EX22" s="277" t="n">
        <f aca="false">EG22+ES22</f>
        <v>0</v>
      </c>
      <c r="EY22" s="296" t="s">
        <v>348</v>
      </c>
      <c r="EZ22" s="284" t="str">
        <f aca="false">IF(EZ27=0,"sd",EZ21-1)</f>
        <v>sd</v>
      </c>
    </row>
    <row r="23" customFormat="false" ht="12.75" hidden="false" customHeight="true" outlineLevel="0" collapsed="false">
      <c r="B23" s="289" t="str">
        <f aca="false">'ANVA-MDS'!EJ27</f>
        <v>sd</v>
      </c>
      <c r="J23" s="270" t="n">
        <v>15</v>
      </c>
      <c r="K23" s="280" t="n">
        <f aca="false">IFERROR(INDEX(RTO1SF_ORD,J23,1),"sd")</f>
        <v>0</v>
      </c>
      <c r="L23" s="281" t="n">
        <f aca="false">IFERROR(INDEX(RTO1SF_ORD,J23,2),"sd")</f>
        <v>0.00035</v>
      </c>
      <c r="M23" s="281" t="str">
        <f aca="false">IF(M$8&gt;$J23,"",IF($F$13&gt;$G$13,"ns",IF(ABS($L23-INDEX(RTO1SF_ORD,M$8,2))&gt;$B$28,"s","ns")))</f>
        <v>ns</v>
      </c>
      <c r="N23" s="281" t="str">
        <f aca="false">IF(N$8&gt;$J23,"",IF($F$13&gt;$G$13,"ns",IF(ABS($L23-INDEX(RTO1SF_ORD,N$8,2))&gt;$B$28,"s","ns")))</f>
        <v>ns</v>
      </c>
      <c r="O23" s="281" t="str">
        <f aca="false">IF(O$8&gt;$J23,"",IF($F$13&gt;$G$13,"ns",IF(ABS($L23-INDEX(RTO1SF_ORD,O$8,2))&gt;$B$28,"s","ns")))</f>
        <v>ns</v>
      </c>
      <c r="P23" s="281" t="str">
        <f aca="false">IF(P$8&gt;$J23,"",IF($F$13&gt;$G$13,"ns",IF(ABS($L23-INDEX(RTO1SF_ORD,P$8,2))&gt;$B$28,"s","ns")))</f>
        <v>ns</v>
      </c>
      <c r="Q23" s="281" t="str">
        <f aca="false">IF(Q$8&gt;$J23,"",IF($F$13&gt;$G$13,"ns",IF(ABS($L23-INDEX(RTO1SF_ORD,Q$8,2))&gt;$B$28,"s","ns")))</f>
        <v>ns</v>
      </c>
      <c r="R23" s="281" t="str">
        <f aca="false">IF(R$8&gt;$J23,"",IF($F$13&gt;$G$13,"ns",IF(ABS($L23-INDEX(RTO1SF_ORD,R$8,2))&gt;$B$28,"s","ns")))</f>
        <v>ns</v>
      </c>
      <c r="S23" s="281" t="str">
        <f aca="false">IF(S$8&gt;$J23,"",IF($F$13&gt;$G$13,"ns",IF(ABS($L23-INDEX(RTO1SF_ORD,S$8,2))&gt;$B$28,"s","ns")))</f>
        <v>ns</v>
      </c>
      <c r="T23" s="281" t="str">
        <f aca="false">IF(T$8&gt;$J23,"",IF($F$13&gt;$G$13,"ns",IF(ABS($L23-INDEX(RTO1SF_ORD,T$8,2))&gt;$B$28,"s","ns")))</f>
        <v>ns</v>
      </c>
      <c r="U23" s="281" t="str">
        <f aca="false">IF(U$8&gt;$J23,"",IF($F$13&gt;$G$13,"ns",IF(ABS($L23-INDEX(RTO1SF_ORD,U$8,2))&gt;$B$28,"s","ns")))</f>
        <v>ns</v>
      </c>
      <c r="V23" s="281" t="str">
        <f aca="false">IF(V$8&gt;$J23,"",IF($F$13&gt;$G$13,"ns",IF(ABS($L23-INDEX(RTO1SF_ORD,V$8,2))&gt;$B$28,"s","ns")))</f>
        <v>ns</v>
      </c>
      <c r="W23" s="281" t="str">
        <f aca="false">IF(W$8&gt;$J23,"",IF($F$13&gt;$G$13,"ns",IF(ABS($L23-INDEX(RTO1SF_ORD,W$8,2))&gt;$B$28,"s","ns")))</f>
        <v>ns</v>
      </c>
      <c r="X23" s="281" t="str">
        <f aca="false">IF(X$8&gt;$J23,"",IF($F$13&gt;$G$13,"ns",IF(ABS($L23-INDEX(RTO1SF_ORD,X$8,2))&gt;$B$28,"s","ns")))</f>
        <v>ns</v>
      </c>
      <c r="Y23" s="281" t="str">
        <f aca="false">IF(Y$8&gt;$J23,"",IF($F$13&gt;$G$13,"ns",IF(ABS($L23-INDEX(RTO1SF_ORD,Y$8,2))&gt;$B$28,"s","ns")))</f>
        <v>ns</v>
      </c>
      <c r="Z23" s="281" t="str">
        <f aca="false">IF(Z$8&gt;$J23,"",IF($F$13&gt;$G$13,"ns",IF(ABS($L23-INDEX(RTO1SF_ORD,Z$8,2))&gt;$B$28,"s","ns")))</f>
        <v>ns</v>
      </c>
      <c r="AA23" s="281" t="str">
        <f aca="false">IF(AA$8&gt;$J23,"",IF($F$13&gt;$G$13,"ns",IF(ABS($L23-INDEX(RTO1SF_ORD,AA$8,2))&gt;$B$28,"s","ns")))</f>
        <v>ns</v>
      </c>
      <c r="AB23" s="281" t="str">
        <f aca="false">IF(AB$8&gt;$J23,"",IF($F$13&gt;$G$13,"ns",IF(ABS($L23-INDEX(RTO1SF_ORD,AB$8,2))&gt;$B$28,"s","ns")))</f>
        <v/>
      </c>
      <c r="AC23" s="281" t="str">
        <f aca="false">IF(AC$8&gt;$J23,"",IF($F$13&gt;$G$13,"ns",IF(ABS($L23-INDEX(RTO1SF_ORD,AC$8,2))&gt;$B$28,"s","ns")))</f>
        <v/>
      </c>
      <c r="AD23" s="281" t="str">
        <f aca="false">IF(AD$8&gt;$J23,"",IF($F$13&gt;$G$13,"ns",IF(ABS($L23-INDEX(RTO1SF_ORD,AD$8,2))&gt;$B$28,"s","ns")))</f>
        <v/>
      </c>
      <c r="AE23" s="281" t="str">
        <f aca="false">IF(AE$8&gt;$J23,"",IF($F$13&gt;$G$13,"ns",IF(ABS($L23-INDEX(RTO1SF_ORD,AE$8,2))&gt;$B$28,"s","ns")))</f>
        <v/>
      </c>
      <c r="AF23" s="281" t="str">
        <f aca="false">IF(AF$8&gt;$J23,"",IF($F$13&gt;$G$13,"ns",IF(ABS($L23-INDEX(RTO1SF_ORD,AF$8,2))&gt;$B$28,"s","ns")))</f>
        <v/>
      </c>
      <c r="AG23" s="281" t="str">
        <f aca="false">IF(AG$8&gt;$J23,"",IF($F$13&gt;$G$13,"ns",IF(ABS($L23-INDEX(RTO1SF_ORD,AG$8,2))&gt;$B$28,"s","ns")))</f>
        <v/>
      </c>
      <c r="AH23" s="281" t="str">
        <f aca="false">IF(AH$8&gt;$J23,"",IF($F$13&gt;$G$13,"ns",IF(ABS($L23-INDEX(RTO1SF_ORD,AH$8,2))&gt;$B$28,"s","ns")))</f>
        <v/>
      </c>
      <c r="AI23" s="281" t="str">
        <f aca="false">IF(AI$8&gt;$J23,"",IF($F$13&gt;$G$13,"ns",IF(ABS($L23-INDEX(RTO1SF_ORD,AI$8,2))&gt;$B$28,"s","ns")))</f>
        <v/>
      </c>
      <c r="AJ23" s="281" t="str">
        <f aca="false">IF(AJ$8&gt;$J23,"",IF($F$13&gt;$G$13,"ns",IF(ABS($L23-INDEX(RTO1SF_ORD,AJ$8,2))&gt;$B$28,"s","ns")))</f>
        <v/>
      </c>
      <c r="AK23" s="281" t="str">
        <f aca="false">IF(AK$8&gt;$J23,"",IF($F$13&gt;$G$13,"ns",IF(ABS($L23-INDEX(RTO1SF_ORD,AK$8,2))&gt;$B$28,"s","ns")))</f>
        <v/>
      </c>
      <c r="AL23" s="281" t="str">
        <f aca="false">IF(AL$8&gt;$J23,"",IF($F$13&gt;$G$13,"ns",IF(ABS($L23-INDEX(RTO1SF_ORD,AL$8,2))&gt;$B$28,"s","ns")))</f>
        <v/>
      </c>
      <c r="AM23" s="281" t="str">
        <f aca="false">IF(AM$8&gt;$J23,"",IF($F$13&gt;$G$13,"ns",IF(ABS($L23-INDEX(RTO1SF_ORD,AM$8,2))&gt;$B$28,"s","ns")))</f>
        <v/>
      </c>
      <c r="AN23" s="281" t="str">
        <f aca="false">IF(AN$8&gt;$J23,"",IF($F$13&gt;$G$13,"ns",IF(ABS($L23-INDEX(RTO1SF_ORD,AN$8,2))&gt;$B$28,"s","ns")))</f>
        <v/>
      </c>
      <c r="AO23" s="281" t="str">
        <f aca="false">IF(AO$8&gt;$J23,"",IF($F$13&gt;$G$13,"ns",IF(ABS($L23-INDEX(RTO1SF_ORD,AO$8,2))&gt;$B$28,"s","ns")))</f>
        <v/>
      </c>
      <c r="AP23" s="281" t="str">
        <f aca="false">IF(AP$8&gt;$J23,"",IF($F$13&gt;$G$13,"ns",IF(ABS($L23-INDEX(RTO1SF_ORD,AP$8,2))&gt;$B$28,"s","ns")))</f>
        <v/>
      </c>
      <c r="AQ23" s="281" t="str">
        <f aca="false">IF(AQ$8&gt;$J23,"",IF($F$13&gt;$G$13,"ns",IF(ABS($L23-INDEX(RTO1SF_ORD,AQ$8,2))&gt;$B$28,"s","ns")))</f>
        <v/>
      </c>
      <c r="AR23" s="281" t="str">
        <f aca="false">IF(AR$8&gt;$J23,"",IF($F$13&gt;$G$13,"ns",IF(ABS($L23-INDEX(RTO1SF_ORD,AR$8,2))&gt;$B$28,"s","ns")))</f>
        <v/>
      </c>
      <c r="AS23" s="281" t="str">
        <f aca="false">IF(AS$8&gt;$J23,"",IF($F$13&gt;$G$13,"ns",IF(ABS($L23-INDEX(RTO1SF_ORD,AS$8,2))&gt;$B$28,"s","ns")))</f>
        <v/>
      </c>
      <c r="AT23" s="281" t="str">
        <f aca="false">IF(AT$8&gt;$J23,"",IF($F$13&gt;$G$13,"ns",IF(ABS($L23-INDEX(RTO1SF_ORD,AT$8,2))&gt;$B$28,"s","ns")))</f>
        <v/>
      </c>
      <c r="AU23" s="281" t="str">
        <f aca="false">IF(AU$8&gt;$J23,"",IF($F$13&gt;$G$13,"ns",IF(ABS($L23-INDEX(RTO1SF_ORD,AU$8,2))&gt;$B$28,"s","ns")))</f>
        <v/>
      </c>
      <c r="AV23" s="281" t="str">
        <f aca="false">IF(AV$8&gt;$J23,"",IF($F$13&gt;$G$13,"ns",IF(ABS($L23-INDEX(RTO1SF_ORD,AV$8,2))&gt;$B$28,"s","ns")))</f>
        <v/>
      </c>
      <c r="AW23" s="281" t="str">
        <f aca="false">IF(AW$8&gt;$J23,"",IF($F$13&gt;$G$13,"ns",IF(ABS($L23-INDEX(RTO1SF_ORD,AW$8,2))&gt;$B$28,"s","ns")))</f>
        <v/>
      </c>
      <c r="AX23" s="281" t="str">
        <f aca="false">IF(AX$8&gt;$J23,"",IF($F$13&gt;$G$13,"ns",IF(ABS($L23-INDEX(RTO1SF_ORD,AX$8,2))&gt;$B$28,"s","ns")))</f>
        <v/>
      </c>
      <c r="AY23" s="281" t="str">
        <f aca="false">IF(AY$8&gt;$J23,"",IF($F$13&gt;$G$13,"ns",IF(ABS($L23-INDEX(RTO1SF_ORD,AY$8,2))&gt;$B$28,"s","ns")))</f>
        <v/>
      </c>
      <c r="AZ23" s="281" t="str">
        <f aca="false">IF(AZ$8&gt;$J23,"",IF($F$13&gt;$G$13,"ns",IF(ABS($L23-INDEX(RTO1SF_ORD,AZ$8,2))&gt;$B$28,"s","ns")))</f>
        <v/>
      </c>
      <c r="BA23" s="281" t="str">
        <f aca="false">IF(BA$8&gt;$J23,"",IF($F$13&gt;$G$13,"ns",IF(ABS($L23-INDEX(RTO1SF_ORD,BA$8,2))&gt;$B$28,"s","ns")))</f>
        <v/>
      </c>
      <c r="BB23" s="281" t="str">
        <f aca="false">IF(BB$8&gt;$J23,"",IF($F$13&gt;$G$13,"ns",IF(ABS($L23-INDEX(RTO1SF_ORD,BB$8,2))&gt;$B$28,"s","ns")))</f>
        <v/>
      </c>
      <c r="BC23" s="281" t="str">
        <f aca="false">IF(BC$8&gt;$J23,"",IF($F$13&gt;$G$13,"ns",IF(ABS($L23-INDEX(RTO1SF_ORD,BC$8,2))&gt;$B$28,"s","ns")))</f>
        <v/>
      </c>
      <c r="BD23" s="281" t="str">
        <f aca="false">IF(BD$8&gt;$J23,"",IF($F$13&gt;$G$13,"ns",IF(ABS($L23-INDEX(RTO1SF_ORD,BD$8,2))&gt;$B$28,"s","ns")))</f>
        <v/>
      </c>
      <c r="BE23" s="281" t="str">
        <f aca="false">IF(BE$8&gt;$J23,"",IF($F$13&gt;$G$13,"ns",IF(ABS($L23-INDEX(RTO1SF_ORD,BE$8,2))&gt;$B$28,"s","ns")))</f>
        <v/>
      </c>
      <c r="BF23" s="281" t="str">
        <f aca="false">IF(BF$8&gt;$J23,"",IF($F$13&gt;$G$13,"ns",IF(ABS($L23-INDEX(RTO1SF_ORD,BF$8,2))&gt;$B$28,"s","ns")))</f>
        <v/>
      </c>
      <c r="BG23" s="281" t="str">
        <f aca="false">IF(BG$8&gt;$J23,"",IF($F$13&gt;$G$13,"ns",IF(ABS($L23-INDEX(RTO1SF_ORD,BG$8,2))&gt;$B$28,"s","ns")))</f>
        <v/>
      </c>
      <c r="BH23" s="281" t="str">
        <f aca="false">IF(BH$8&gt;$J23,"",IF($F$13&gt;$G$13,"ns",IF(ABS($L23-INDEX(RTO1SF_ORD,BH$8,2))&gt;$B$28,"s","ns")))</f>
        <v/>
      </c>
      <c r="BI23" s="281" t="str">
        <f aca="false">IF(BI$8&gt;$J23,"",IF($F$13&gt;$G$13,"ns",IF(ABS($L23-INDEX(RTO1SF_ORD,BI$8,2))&gt;$B$28,"s","ns")))</f>
        <v/>
      </c>
      <c r="BJ23" s="281" t="str">
        <f aca="false">IF(BJ$8&gt;$J23,"",IF($F$13&gt;$G$13,"ns",IF(ABS($L23-INDEX(RTO1SF_ORD,BJ$8,2))&gt;$B$28,"s","ns")))</f>
        <v/>
      </c>
      <c r="BM23" s="293"/>
      <c r="BN23" s="289" t="n">
        <f aca="false">'ANVA-MDS'!EV27</f>
        <v>0.876399731888695</v>
      </c>
      <c r="BS23" s="249"/>
      <c r="BT23" s="249"/>
      <c r="BV23" s="270" t="n">
        <v>15</v>
      </c>
      <c r="BW23" s="280" t="n">
        <f aca="false">IFERROR(INDEX(RTO1CF_ORD,BV23,1),"sd")</f>
        <v>0</v>
      </c>
      <c r="BX23" s="281" t="n">
        <f aca="false">IFERROR(INDEX(RTO1CF_ORD,BV23,2),"sd")</f>
        <v>0.00035</v>
      </c>
      <c r="BY23" s="282" t="str">
        <f aca="false">IF(BY$8&gt;$BV23,"",IF($BR$13&gt;$BS$13,"ns",IF(ABS($BX23-INDEX(RTO1CF_ORD,BY$8,2))&gt;$BN$28,"s","ns")))</f>
        <v>s</v>
      </c>
      <c r="BZ23" s="282" t="str">
        <f aca="false">IF(BZ$8&gt;$BV23,"",IF($BR$13&gt;$BS$13,"ns",IF(ABS($BX23-INDEX(RTO1CF_ORD,BZ$8,2))&gt;$BN$28,"s","ns")))</f>
        <v>s</v>
      </c>
      <c r="CA23" s="282" t="str">
        <f aca="false">IF(CA$8&gt;$BV23,"",IF($BR$13&gt;$BS$13,"ns",IF(ABS($BX23-INDEX(RTO1CF_ORD,CA$8,2))&gt;$BN$28,"s","ns")))</f>
        <v>s</v>
      </c>
      <c r="CB23" s="282" t="str">
        <f aca="false">IF(CB$8&gt;$BV23,"",IF($BR$13&gt;$BS$13,"ns",IF(ABS($BX23-INDEX(RTO1CF_ORD,CB$8,2))&gt;$BN$28,"s","ns")))</f>
        <v>ns</v>
      </c>
      <c r="CC23" s="282" t="str">
        <f aca="false">IF(CC$8&gt;$BV23,"",IF($BR$13&gt;$BS$13,"ns",IF(ABS($BX23-INDEX(RTO1CF_ORD,CC$8,2))&gt;$BN$28,"s","ns")))</f>
        <v>ns</v>
      </c>
      <c r="CD23" s="282" t="str">
        <f aca="false">IF(CD$8&gt;$BV23,"",IF($BR$13&gt;$BS$13,"ns",IF(ABS($BX23-INDEX(RTO1CF_ORD,CD$8,2))&gt;$BN$28,"s","ns")))</f>
        <v>ns</v>
      </c>
      <c r="CE23" s="282" t="str">
        <f aca="false">IF(CE$8&gt;$BV23,"",IF($BR$13&gt;$BS$13,"ns",IF(ABS($BX23-INDEX(RTO1CF_ORD,CE$8,2))&gt;$BN$28,"s","ns")))</f>
        <v>ns</v>
      </c>
      <c r="CF23" s="282" t="str">
        <f aca="false">IF(CF$8&gt;$BV23,"",IF($BR$13&gt;$BS$13,"ns",IF(ABS($BX23-INDEX(RTO1CF_ORD,CF$8,2))&gt;$BN$28,"s","ns")))</f>
        <v>ns</v>
      </c>
      <c r="CG23" s="282" t="str">
        <f aca="false">IF(CG$8&gt;$BV23,"",IF($BR$13&gt;$BS$13,"ns",IF(ABS($BX23-INDEX(RTO1CF_ORD,CG$8,2))&gt;$BN$28,"s","ns")))</f>
        <v>ns</v>
      </c>
      <c r="CH23" s="282" t="str">
        <f aca="false">IF(CH$8&gt;$BV23,"",IF($BR$13&gt;$BS$13,"ns",IF(ABS($BX23-INDEX(RTO1CF_ORD,CH$8,2))&gt;$BN$28,"s","ns")))</f>
        <v>ns</v>
      </c>
      <c r="CI23" s="282" t="str">
        <f aca="false">IF(CI$8&gt;$BV23,"",IF($BR$13&gt;$BS$13,"ns",IF(ABS($BX23-INDEX(RTO1CF_ORD,CI$8,2))&gt;$BN$28,"s","ns")))</f>
        <v>ns</v>
      </c>
      <c r="CJ23" s="282" t="str">
        <f aca="false">IF(CJ$8&gt;$BV23,"",IF($BR$13&gt;$BS$13,"ns",IF(ABS($BX23-INDEX(RTO1CF_ORD,CJ$8,2))&gt;$BN$28,"s","ns")))</f>
        <v>ns</v>
      </c>
      <c r="CK23" s="282" t="str">
        <f aca="false">IF(CK$8&gt;$BV23,"",IF($BR$13&gt;$BS$13,"ns",IF(ABS($BX23-INDEX(RTO1CF_ORD,CK$8,2))&gt;$BN$28,"s","ns")))</f>
        <v>ns</v>
      </c>
      <c r="CL23" s="282" t="str">
        <f aca="false">IF(CL$8&gt;$BV23,"",IF($BR$13&gt;$BS$13,"ns",IF(ABS($BX23-INDEX(RTO1CF_ORD,CL$8,2))&gt;$BN$28,"s","ns")))</f>
        <v>ns</v>
      </c>
      <c r="CM23" s="282" t="str">
        <f aca="false">IF(CM$8&gt;$BV23,"",IF($BR$13&gt;$BS$13,"ns",IF(ABS($BX23-INDEX(RTO1CF_ORD,CM$8,2))&gt;$BN$28,"s","ns")))</f>
        <v>ns</v>
      </c>
      <c r="CN23" s="282" t="str">
        <f aca="false">IF(CN$8&gt;$BV23,"",IF($BR$13&gt;$BS$13,"ns",IF(ABS($BX23-INDEX(RTO1CF_ORD,CN$8,2))&gt;$BN$28,"s","ns")))</f>
        <v/>
      </c>
      <c r="CO23" s="282" t="str">
        <f aca="false">IF(CO$8&gt;$BV23,"",IF($BR$13&gt;$BS$13,"ns",IF(ABS($BX23-INDEX(RTO1CF_ORD,CO$8,2))&gt;$BN$28,"s","ns")))</f>
        <v/>
      </c>
      <c r="CP23" s="282" t="str">
        <f aca="false">IF(CP$8&gt;$BV23,"",IF($BR$13&gt;$BS$13,"ns",IF(ABS($BX23-INDEX(RTO1CF_ORD,CP$8,2))&gt;$BN$28,"s","ns")))</f>
        <v/>
      </c>
      <c r="CQ23" s="282" t="str">
        <f aca="false">IF(CQ$8&gt;$BV23,"",IF($BR$13&gt;$BS$13,"ns",IF(ABS($BX23-INDEX(RTO1CF_ORD,CQ$8,2))&gt;$BN$28,"s","ns")))</f>
        <v/>
      </c>
      <c r="CR23" s="282" t="str">
        <f aca="false">IF(CR$8&gt;$BV23,"",IF($BR$13&gt;$BS$13,"ns",IF(ABS($BX23-INDEX(RTO1CF_ORD,CR$8,2))&gt;$BN$28,"s","ns")))</f>
        <v/>
      </c>
      <c r="CS23" s="282" t="str">
        <f aca="false">IF(CS$8&gt;$BV23,"",IF($BR$13&gt;$BS$13,"ns",IF(ABS($BX23-INDEX(RTO1CF_ORD,CS$8,2))&gt;$BN$28,"s","ns")))</f>
        <v/>
      </c>
      <c r="CT23" s="282" t="str">
        <f aca="false">IF(CT$8&gt;$BV23,"",IF($BR$13&gt;$BS$13,"ns",IF(ABS($BX23-INDEX(RTO1CF_ORD,CT$8,2))&gt;$BN$28,"s","ns")))</f>
        <v/>
      </c>
      <c r="CU23" s="282" t="str">
        <f aca="false">IF(CU$8&gt;$BV23,"",IF($BR$13&gt;$BS$13,"ns",IF(ABS($BX23-INDEX(RTO1CF_ORD,CU$8,2))&gt;$BN$28,"s","ns")))</f>
        <v/>
      </c>
      <c r="CV23" s="282" t="str">
        <f aca="false">IF(CV$8&gt;$BV23,"",IF($BR$13&gt;$BS$13,"ns",IF(ABS($BX23-INDEX(RTO1CF_ORD,CV$8,2))&gt;$BN$28,"s","ns")))</f>
        <v/>
      </c>
      <c r="CW23" s="282" t="str">
        <f aca="false">IF(CW$8&gt;$BV23,"",IF($BR$13&gt;$BS$13,"ns",IF(ABS($BX23-INDEX(RTO1CF_ORD,CW$8,2))&gt;$BN$28,"s","ns")))</f>
        <v/>
      </c>
      <c r="CX23" s="282" t="str">
        <f aca="false">IF(CX$8&gt;$BV23,"",IF($BR$13&gt;$BS$13,"ns",IF(ABS($BX23-INDEX(RTO1CF_ORD,CX$8,2))&gt;$BN$28,"s","ns")))</f>
        <v/>
      </c>
      <c r="CY23" s="282" t="str">
        <f aca="false">IF(CY$8&gt;$BV23,"",IF($BR$13&gt;$BS$13,"ns",IF(ABS($BX23-INDEX(RTO1CF_ORD,CY$8,2))&gt;$BN$28,"s","ns")))</f>
        <v/>
      </c>
      <c r="CZ23" s="282" t="str">
        <f aca="false">IF(CZ$8&gt;$BV23,"",IF($BR$13&gt;$BS$13,"ns",IF(ABS($BX23-INDEX(RTO1CF_ORD,CZ$8,2))&gt;$BN$28,"s","ns")))</f>
        <v/>
      </c>
      <c r="DA23" s="282" t="str">
        <f aca="false">IF(DA$8&gt;$BV23,"",IF($BR$13&gt;$BS$13,"ns",IF(ABS($BX23-INDEX(RTO1CF_ORD,DA$8,2))&gt;$BN$28,"s","ns")))</f>
        <v/>
      </c>
      <c r="DB23" s="282" t="str">
        <f aca="false">IF(DB$8&gt;$BV23,"",IF($BR$13&gt;$BS$13,"ns",IF(ABS($BX23-INDEX(RTO1CF_ORD,DB$8,2))&gt;$BN$28,"s","ns")))</f>
        <v/>
      </c>
      <c r="DC23" s="282" t="str">
        <f aca="false">IF(DC$8&gt;$BV23,"",IF($BR$13&gt;$BS$13,"ns",IF(ABS($BX23-INDEX(RTO1CF_ORD,DC$8,2))&gt;$BN$28,"s","ns")))</f>
        <v/>
      </c>
      <c r="DD23" s="282" t="str">
        <f aca="false">IF(DD$8&gt;$BV23,"",IF($BR$13&gt;$BS$13,"ns",IF(ABS($BX23-INDEX(RTO1CF_ORD,DD$8,2))&gt;$BN$28,"s","ns")))</f>
        <v/>
      </c>
      <c r="DE23" s="282" t="str">
        <f aca="false">IF(DE$8&gt;$BV23,"",IF($BR$13&gt;$BS$13,"ns",IF(ABS($BX23-INDEX(RTO1CF_ORD,DE$8,2))&gt;$BN$28,"s","ns")))</f>
        <v/>
      </c>
      <c r="DF23" s="282" t="str">
        <f aca="false">IF(DF$8&gt;$BV23,"",IF($BR$13&gt;$BS$13,"ns",IF(ABS($BX23-INDEX(RTO1CF_ORD,DF$8,2))&gt;$BN$28,"s","ns")))</f>
        <v/>
      </c>
      <c r="DG23" s="282" t="str">
        <f aca="false">IF(DG$8&gt;$BV23,"",IF($BR$13&gt;$BS$13,"ns",IF(ABS($BX23-INDEX(RTO1CF_ORD,DG$8,2))&gt;$BN$28,"s","ns")))</f>
        <v/>
      </c>
      <c r="DH23" s="282" t="str">
        <f aca="false">IF(DH$8&gt;$BV23,"",IF($BR$13&gt;$BS$13,"ns",IF(ABS($BX23-INDEX(RTO1CF_ORD,DH$8,2))&gt;$BN$28,"s","ns")))</f>
        <v/>
      </c>
      <c r="DI23" s="282" t="str">
        <f aca="false">IF(DI$8&gt;$BV23,"",IF($BR$13&gt;$BS$13,"ns",IF(ABS($BX23-INDEX(RTO1CF_ORD,DI$8,2))&gt;$BN$28,"s","ns")))</f>
        <v/>
      </c>
      <c r="DJ23" s="282" t="str">
        <f aca="false">IF(DJ$8&gt;$BV23,"",IF($BR$13&gt;$BS$13,"ns",IF(ABS($BX23-INDEX(RTO1CF_ORD,DJ$8,2))&gt;$BN$28,"s","ns")))</f>
        <v/>
      </c>
      <c r="DK23" s="282" t="str">
        <f aca="false">IF(DK$8&gt;$BV23,"",IF($BR$13&gt;$BS$13,"ns",IF(ABS($BX23-INDEX(RTO1CF_ORD,DK$8,2))&gt;$BN$28,"s","ns")))</f>
        <v/>
      </c>
      <c r="DL23" s="282" t="str">
        <f aca="false">IF(DL$8&gt;$BV23,"",IF($BR$13&gt;$BS$13,"ns",IF(ABS($BX23-INDEX(RTO1CF_ORD,DL$8,2))&gt;$BN$28,"s","ns")))</f>
        <v/>
      </c>
      <c r="DM23" s="282" t="str">
        <f aca="false">IF(DM$8&gt;$BV23,"",IF($BR$13&gt;$BS$13,"ns",IF(ABS($BX23-INDEX(RTO1CF_ORD,DM$8,2))&gt;$BN$28,"s","ns")))</f>
        <v/>
      </c>
      <c r="DN23" s="282" t="str">
        <f aca="false">IF(DN$8&gt;$BV23,"",IF($BR$13&gt;$BS$13,"ns",IF(ABS($BX23-INDEX(RTO1CF_ORD,DN$8,2))&gt;$BN$28,"s","ns")))</f>
        <v/>
      </c>
      <c r="DO23" s="282" t="str">
        <f aca="false">IF(DO$8&gt;$BV23,"",IF($BR$13&gt;$BS$13,"ns",IF(ABS($BX23-INDEX(RTO1CF_ORD,DO$8,2))&gt;$BN$28,"s","ns")))</f>
        <v/>
      </c>
      <c r="DP23" s="282" t="str">
        <f aca="false">IF(DP$8&gt;$BV23,"",IF($BR$13&gt;$BS$13,"ns",IF(ABS($BX23-INDEX(RTO1CF_ORD,DP$8,2))&gt;$BN$28,"s","ns")))</f>
        <v/>
      </c>
      <c r="DQ23" s="282" t="str">
        <f aca="false">IF(DQ$8&gt;$BV23,"",IF($BR$13&gt;$BS$13,"ns",IF(ABS($BX23-INDEX(RTO1CF_ORD,DQ$8,2))&gt;$BN$28,"s","ns")))</f>
        <v/>
      </c>
      <c r="DR23" s="282" t="str">
        <f aca="false">IF(DR$8&gt;$BV23,"",IF($BR$13&gt;$BS$13,"ns",IF(ABS($BX23-INDEX(RTO1CF_ORD,DR$8,2))&gt;$BN$28,"s","ns")))</f>
        <v/>
      </c>
      <c r="DS23" s="282" t="str">
        <f aca="false">IF(DS$8&gt;$BV23,"",IF($BR$13&gt;$BS$13,"ns",IF(ABS($BX23-INDEX(RTO1CF_ORD,DS$8,2))&gt;$BN$28,"s","ns")))</f>
        <v/>
      </c>
      <c r="DT23" s="282" t="str">
        <f aca="false">IF(DT$8&gt;$BV23,"",IF($BR$13&gt;$BS$13,"ns",IF(ABS($BX23-INDEX(RTO1CF_ORD,DT$8,2))&gt;$BN$28,"s","ns")))</f>
        <v/>
      </c>
      <c r="DU23" s="282" t="str">
        <f aca="false">IF(DU$8&gt;$BV23,"",IF($BR$13&gt;$BS$13,"ns",IF(ABS($BX23-INDEX(RTO1CF_ORD,DU$8,2))&gt;$BN$28,"s","ns")))</f>
        <v/>
      </c>
      <c r="DV23" s="282" t="str">
        <f aca="false">IF(DV$8&gt;$BV23,"",IF($BR$13&gt;$BS$13,"ns",IF(ABS($BX23-INDEX(RTO1CF_ORD,DV$8,2))&gt;$BN$28,"s","ns")))</f>
        <v/>
      </c>
      <c r="DW23" s="283"/>
      <c r="DX23" s="283"/>
      <c r="DZ23" s="265" t="n">
        <f aca="false">DZ22+1</f>
        <v>16</v>
      </c>
      <c r="EA23" s="276" t="n">
        <f aca="false">IFERROR(INDEX(RTO1CV,$DZ23,1),0)</f>
        <v>0</v>
      </c>
      <c r="EB23" s="277" t="n">
        <f aca="false">IFERROR(INDEX(RTO1SF,$DZ23,EB$7),0)</f>
        <v>0</v>
      </c>
      <c r="EC23" s="277" t="n">
        <f aca="false">IFERROR(INDEX(RTO1SF,$DZ23,EC$7),0)</f>
        <v>0</v>
      </c>
      <c r="ED23" s="277" t="n">
        <f aca="false">IFERROR(INDEX(RTO1SF,$DZ23,ED$7),0)</f>
        <v>0</v>
      </c>
      <c r="EE23" s="277" t="n">
        <f aca="false">IFERROR(INDEX(RTO1SF,$DZ23,EE$7),0)</f>
        <v>0</v>
      </c>
      <c r="EF23" s="277" t="n">
        <f aca="false">COUNTIFS(EB23:EE23,"&gt;1")</f>
        <v>0</v>
      </c>
      <c r="EG23" s="277" t="n">
        <f aca="false">IFERROR(SUMIFS(EB23:EE23,EB23:EE23,"&gt;1"),0)</f>
        <v>0</v>
      </c>
      <c r="EH23" s="265"/>
      <c r="EI23" s="265" t="s">
        <v>349</v>
      </c>
      <c r="EJ23" s="297" t="str">
        <f aca="false">IF(EF58=0,"sd",SQRT(EJ22)/EJ12)</f>
        <v>sd</v>
      </c>
      <c r="EK23" s="266"/>
      <c r="EL23" s="265" t="n">
        <f aca="false">EL22+1</f>
        <v>16</v>
      </c>
      <c r="EM23" s="276" t="n">
        <f aca="false">IFERROR(INDEX(RTO1CV,$EL23,1),0)</f>
        <v>0</v>
      </c>
      <c r="EN23" s="277" t="n">
        <f aca="false">IFERROR(INDEX(RTO1CF,$EL23,'ANVA-MDS'!EB$7),0)</f>
        <v>0</v>
      </c>
      <c r="EO23" s="277" t="n">
        <f aca="false">IFERROR(INDEX(RTO1CF,$EL23,'ANVA-MDS'!EC$7),0)</f>
        <v>0</v>
      </c>
      <c r="EP23" s="277" t="n">
        <f aca="false">IFERROR(INDEX(RTO1CF,$EL23,'ANVA-MDS'!ED$7),0)</f>
        <v>0</v>
      </c>
      <c r="EQ23" s="277" t="n">
        <f aca="false">IFERROR(INDEX(RTO1CF,$EL23,'ANVA-MDS'!EE$7),0)</f>
        <v>0</v>
      </c>
      <c r="ER23" s="277" t="n">
        <f aca="false">COUNTIFS(EN23:EQ23,"&gt;1")</f>
        <v>0</v>
      </c>
      <c r="ES23" s="277" t="n">
        <f aca="false">IFERROR(SUMIFS(EN23:EQ23,EN23:EQ23,"&gt;1"),0)</f>
        <v>0</v>
      </c>
      <c r="ET23" s="265"/>
      <c r="EU23" s="265" t="s">
        <v>349</v>
      </c>
      <c r="EV23" s="297" t="n">
        <f aca="false">IF(ER58=0,"sd",SQRT(EV22)/EV12)</f>
        <v>0.131919833465479</v>
      </c>
      <c r="EW23" s="266"/>
      <c r="EX23" s="277" t="n">
        <f aca="false">EG23+ES23</f>
        <v>0</v>
      </c>
      <c r="EY23" s="296" t="s">
        <v>350</v>
      </c>
      <c r="EZ23" s="284" t="str">
        <f aca="false">IF(EZ27=0,"sd",EZ22*EZ14)</f>
        <v>sd</v>
      </c>
    </row>
    <row r="24" customFormat="false" ht="12.75" hidden="false" customHeight="true" outlineLevel="0" collapsed="false">
      <c r="A24" s="293"/>
      <c r="J24" s="270" t="n">
        <v>16</v>
      </c>
      <c r="K24" s="280" t="n">
        <f aca="false">IFERROR(INDEX(RTO1SF_ORD,J24,1),"sd")</f>
        <v>0</v>
      </c>
      <c r="L24" s="281" t="n">
        <f aca="false">IFERROR(INDEX(RTO1SF_ORD,J24,2),"sd")</f>
        <v>0.00034</v>
      </c>
      <c r="M24" s="281" t="str">
        <f aca="false">IF(M$8&gt;$J24,"",IF($F$13&gt;$G$13,"ns",IF(ABS($L24-INDEX(RTO1SF_ORD,M$8,2))&gt;$B$28,"s","ns")))</f>
        <v>ns</v>
      </c>
      <c r="N24" s="281" t="str">
        <f aca="false">IF(N$8&gt;$J24,"",IF($F$13&gt;$G$13,"ns",IF(ABS($L24-INDEX(RTO1SF_ORD,N$8,2))&gt;$B$28,"s","ns")))</f>
        <v>ns</v>
      </c>
      <c r="O24" s="281" t="str">
        <f aca="false">IF(O$8&gt;$J24,"",IF($F$13&gt;$G$13,"ns",IF(ABS($L24-INDEX(RTO1SF_ORD,O$8,2))&gt;$B$28,"s","ns")))</f>
        <v>ns</v>
      </c>
      <c r="P24" s="281" t="str">
        <f aca="false">IF(P$8&gt;$J24,"",IF($F$13&gt;$G$13,"ns",IF(ABS($L24-INDEX(RTO1SF_ORD,P$8,2))&gt;$B$28,"s","ns")))</f>
        <v>ns</v>
      </c>
      <c r="Q24" s="281" t="str">
        <f aca="false">IF(Q$8&gt;$J24,"",IF($F$13&gt;$G$13,"ns",IF(ABS($L24-INDEX(RTO1SF_ORD,Q$8,2))&gt;$B$28,"s","ns")))</f>
        <v>ns</v>
      </c>
      <c r="R24" s="281" t="str">
        <f aca="false">IF(R$8&gt;$J24,"",IF($F$13&gt;$G$13,"ns",IF(ABS($L24-INDEX(RTO1SF_ORD,R$8,2))&gt;$B$28,"s","ns")))</f>
        <v>ns</v>
      </c>
      <c r="S24" s="281" t="str">
        <f aca="false">IF(S$8&gt;$J24,"",IF($F$13&gt;$G$13,"ns",IF(ABS($L24-INDEX(RTO1SF_ORD,S$8,2))&gt;$B$28,"s","ns")))</f>
        <v>ns</v>
      </c>
      <c r="T24" s="281" t="str">
        <f aca="false">IF(T$8&gt;$J24,"",IF($F$13&gt;$G$13,"ns",IF(ABS($L24-INDEX(RTO1SF_ORD,T$8,2))&gt;$B$28,"s","ns")))</f>
        <v>ns</v>
      </c>
      <c r="U24" s="281" t="str">
        <f aca="false">IF(U$8&gt;$J24,"",IF($F$13&gt;$G$13,"ns",IF(ABS($L24-INDEX(RTO1SF_ORD,U$8,2))&gt;$B$28,"s","ns")))</f>
        <v>ns</v>
      </c>
      <c r="V24" s="281" t="str">
        <f aca="false">IF(V$8&gt;$J24,"",IF($F$13&gt;$G$13,"ns",IF(ABS($L24-INDEX(RTO1SF_ORD,V$8,2))&gt;$B$28,"s","ns")))</f>
        <v>ns</v>
      </c>
      <c r="W24" s="281" t="str">
        <f aca="false">IF(W$8&gt;$J24,"",IF($F$13&gt;$G$13,"ns",IF(ABS($L24-INDEX(RTO1SF_ORD,W$8,2))&gt;$B$28,"s","ns")))</f>
        <v>ns</v>
      </c>
      <c r="X24" s="281" t="str">
        <f aca="false">IF(X$8&gt;$J24,"",IF($F$13&gt;$G$13,"ns",IF(ABS($L24-INDEX(RTO1SF_ORD,X$8,2))&gt;$B$28,"s","ns")))</f>
        <v>ns</v>
      </c>
      <c r="Y24" s="281" t="str">
        <f aca="false">IF(Y$8&gt;$J24,"",IF($F$13&gt;$G$13,"ns",IF(ABS($L24-INDEX(RTO1SF_ORD,Y$8,2))&gt;$B$28,"s","ns")))</f>
        <v>ns</v>
      </c>
      <c r="Z24" s="281" t="str">
        <f aca="false">IF(Z$8&gt;$J24,"",IF($F$13&gt;$G$13,"ns",IF(ABS($L24-INDEX(RTO1SF_ORD,Z$8,2))&gt;$B$28,"s","ns")))</f>
        <v>ns</v>
      </c>
      <c r="AA24" s="281" t="str">
        <f aca="false">IF(AA$8&gt;$J24,"",IF($F$13&gt;$G$13,"ns",IF(ABS($L24-INDEX(RTO1SF_ORD,AA$8,2))&gt;$B$28,"s","ns")))</f>
        <v>ns</v>
      </c>
      <c r="AB24" s="281" t="str">
        <f aca="false">IF(AB$8&gt;$J24,"",IF($F$13&gt;$G$13,"ns",IF(ABS($L24-INDEX(RTO1SF_ORD,AB$8,2))&gt;$B$28,"s","ns")))</f>
        <v>ns</v>
      </c>
      <c r="AC24" s="281" t="str">
        <f aca="false">IF(AC$8&gt;$J24,"",IF($F$13&gt;$G$13,"ns",IF(ABS($L24-INDEX(RTO1SF_ORD,AC$8,2))&gt;$B$28,"s","ns")))</f>
        <v/>
      </c>
      <c r="AD24" s="281" t="str">
        <f aca="false">IF(AD$8&gt;$J24,"",IF($F$13&gt;$G$13,"ns",IF(ABS($L24-INDEX(RTO1SF_ORD,AD$8,2))&gt;$B$28,"s","ns")))</f>
        <v/>
      </c>
      <c r="AE24" s="281" t="str">
        <f aca="false">IF(AE$8&gt;$J24,"",IF($F$13&gt;$G$13,"ns",IF(ABS($L24-INDEX(RTO1SF_ORD,AE$8,2))&gt;$B$28,"s","ns")))</f>
        <v/>
      </c>
      <c r="AF24" s="281" t="str">
        <f aca="false">IF(AF$8&gt;$J24,"",IF($F$13&gt;$G$13,"ns",IF(ABS($L24-INDEX(RTO1SF_ORD,AF$8,2))&gt;$B$28,"s","ns")))</f>
        <v/>
      </c>
      <c r="AG24" s="281" t="str">
        <f aca="false">IF(AG$8&gt;$J24,"",IF($F$13&gt;$G$13,"ns",IF(ABS($L24-INDEX(RTO1SF_ORD,AG$8,2))&gt;$B$28,"s","ns")))</f>
        <v/>
      </c>
      <c r="AH24" s="281" t="str">
        <f aca="false">IF(AH$8&gt;$J24,"",IF($F$13&gt;$G$13,"ns",IF(ABS($L24-INDEX(RTO1SF_ORD,AH$8,2))&gt;$B$28,"s","ns")))</f>
        <v/>
      </c>
      <c r="AI24" s="281" t="str">
        <f aca="false">IF(AI$8&gt;$J24,"",IF($F$13&gt;$G$13,"ns",IF(ABS($L24-INDEX(RTO1SF_ORD,AI$8,2))&gt;$B$28,"s","ns")))</f>
        <v/>
      </c>
      <c r="AJ24" s="281" t="str">
        <f aca="false">IF(AJ$8&gt;$J24,"",IF($F$13&gt;$G$13,"ns",IF(ABS($L24-INDEX(RTO1SF_ORD,AJ$8,2))&gt;$B$28,"s","ns")))</f>
        <v/>
      </c>
      <c r="AK24" s="281" t="str">
        <f aca="false">IF(AK$8&gt;$J24,"",IF($F$13&gt;$G$13,"ns",IF(ABS($L24-INDEX(RTO1SF_ORD,AK$8,2))&gt;$B$28,"s","ns")))</f>
        <v/>
      </c>
      <c r="AL24" s="281" t="str">
        <f aca="false">IF(AL$8&gt;$J24,"",IF($F$13&gt;$G$13,"ns",IF(ABS($L24-INDEX(RTO1SF_ORD,AL$8,2))&gt;$B$28,"s","ns")))</f>
        <v/>
      </c>
      <c r="AM24" s="281" t="str">
        <f aca="false">IF(AM$8&gt;$J24,"",IF($F$13&gt;$G$13,"ns",IF(ABS($L24-INDEX(RTO1SF_ORD,AM$8,2))&gt;$B$28,"s","ns")))</f>
        <v/>
      </c>
      <c r="AN24" s="281" t="str">
        <f aca="false">IF(AN$8&gt;$J24,"",IF($F$13&gt;$G$13,"ns",IF(ABS($L24-INDEX(RTO1SF_ORD,AN$8,2))&gt;$B$28,"s","ns")))</f>
        <v/>
      </c>
      <c r="AO24" s="281" t="str">
        <f aca="false">IF(AO$8&gt;$J24,"",IF($F$13&gt;$G$13,"ns",IF(ABS($L24-INDEX(RTO1SF_ORD,AO$8,2))&gt;$B$28,"s","ns")))</f>
        <v/>
      </c>
      <c r="AP24" s="281" t="str">
        <f aca="false">IF(AP$8&gt;$J24,"",IF($F$13&gt;$G$13,"ns",IF(ABS($L24-INDEX(RTO1SF_ORD,AP$8,2))&gt;$B$28,"s","ns")))</f>
        <v/>
      </c>
      <c r="AQ24" s="281" t="str">
        <f aca="false">IF(AQ$8&gt;$J24,"",IF($F$13&gt;$G$13,"ns",IF(ABS($L24-INDEX(RTO1SF_ORD,AQ$8,2))&gt;$B$28,"s","ns")))</f>
        <v/>
      </c>
      <c r="AR24" s="281" t="str">
        <f aca="false">IF(AR$8&gt;$J24,"",IF($F$13&gt;$G$13,"ns",IF(ABS($L24-INDEX(RTO1SF_ORD,AR$8,2))&gt;$B$28,"s","ns")))</f>
        <v/>
      </c>
      <c r="AS24" s="281" t="str">
        <f aca="false">IF(AS$8&gt;$J24,"",IF($F$13&gt;$G$13,"ns",IF(ABS($L24-INDEX(RTO1SF_ORD,AS$8,2))&gt;$B$28,"s","ns")))</f>
        <v/>
      </c>
      <c r="AT24" s="281" t="str">
        <f aca="false">IF(AT$8&gt;$J24,"",IF($F$13&gt;$G$13,"ns",IF(ABS($L24-INDEX(RTO1SF_ORD,AT$8,2))&gt;$B$28,"s","ns")))</f>
        <v/>
      </c>
      <c r="AU24" s="281" t="str">
        <f aca="false">IF(AU$8&gt;$J24,"",IF($F$13&gt;$G$13,"ns",IF(ABS($L24-INDEX(RTO1SF_ORD,AU$8,2))&gt;$B$28,"s","ns")))</f>
        <v/>
      </c>
      <c r="AV24" s="281" t="str">
        <f aca="false">IF(AV$8&gt;$J24,"",IF($F$13&gt;$G$13,"ns",IF(ABS($L24-INDEX(RTO1SF_ORD,AV$8,2))&gt;$B$28,"s","ns")))</f>
        <v/>
      </c>
      <c r="AW24" s="281" t="str">
        <f aca="false">IF(AW$8&gt;$J24,"",IF($F$13&gt;$G$13,"ns",IF(ABS($L24-INDEX(RTO1SF_ORD,AW$8,2))&gt;$B$28,"s","ns")))</f>
        <v/>
      </c>
      <c r="AX24" s="281" t="str">
        <f aca="false">IF(AX$8&gt;$J24,"",IF($F$13&gt;$G$13,"ns",IF(ABS($L24-INDEX(RTO1SF_ORD,AX$8,2))&gt;$B$28,"s","ns")))</f>
        <v/>
      </c>
      <c r="AY24" s="281" t="str">
        <f aca="false">IF(AY$8&gt;$J24,"",IF($F$13&gt;$G$13,"ns",IF(ABS($L24-INDEX(RTO1SF_ORD,AY$8,2))&gt;$B$28,"s","ns")))</f>
        <v/>
      </c>
      <c r="AZ24" s="281" t="str">
        <f aca="false">IF(AZ$8&gt;$J24,"",IF($F$13&gt;$G$13,"ns",IF(ABS($L24-INDEX(RTO1SF_ORD,AZ$8,2))&gt;$B$28,"s","ns")))</f>
        <v/>
      </c>
      <c r="BA24" s="281" t="str">
        <f aca="false">IF(BA$8&gt;$J24,"",IF($F$13&gt;$G$13,"ns",IF(ABS($L24-INDEX(RTO1SF_ORD,BA$8,2))&gt;$B$28,"s","ns")))</f>
        <v/>
      </c>
      <c r="BB24" s="281" t="str">
        <f aca="false">IF(BB$8&gt;$J24,"",IF($F$13&gt;$G$13,"ns",IF(ABS($L24-INDEX(RTO1SF_ORD,BB$8,2))&gt;$B$28,"s","ns")))</f>
        <v/>
      </c>
      <c r="BC24" s="281" t="str">
        <f aca="false">IF(BC$8&gt;$J24,"",IF($F$13&gt;$G$13,"ns",IF(ABS($L24-INDEX(RTO1SF_ORD,BC$8,2))&gt;$B$28,"s","ns")))</f>
        <v/>
      </c>
      <c r="BD24" s="281" t="str">
        <f aca="false">IF(BD$8&gt;$J24,"",IF($F$13&gt;$G$13,"ns",IF(ABS($L24-INDEX(RTO1SF_ORD,BD$8,2))&gt;$B$28,"s","ns")))</f>
        <v/>
      </c>
      <c r="BE24" s="281" t="str">
        <f aca="false">IF(BE$8&gt;$J24,"",IF($F$13&gt;$G$13,"ns",IF(ABS($L24-INDEX(RTO1SF_ORD,BE$8,2))&gt;$B$28,"s","ns")))</f>
        <v/>
      </c>
      <c r="BF24" s="281" t="str">
        <f aca="false">IF(BF$8&gt;$J24,"",IF($F$13&gt;$G$13,"ns",IF(ABS($L24-INDEX(RTO1SF_ORD,BF$8,2))&gt;$B$28,"s","ns")))</f>
        <v/>
      </c>
      <c r="BG24" s="281" t="str">
        <f aca="false">IF(BG$8&gt;$J24,"",IF($F$13&gt;$G$13,"ns",IF(ABS($L24-INDEX(RTO1SF_ORD,BG$8,2))&gt;$B$28,"s","ns")))</f>
        <v/>
      </c>
      <c r="BH24" s="281" t="str">
        <f aca="false">IF(BH$8&gt;$J24,"",IF($F$13&gt;$G$13,"ns",IF(ABS($L24-INDEX(RTO1SF_ORD,BH$8,2))&gt;$B$28,"s","ns")))</f>
        <v/>
      </c>
      <c r="BI24" s="281" t="str">
        <f aca="false">IF(BI$8&gt;$J24,"",IF($F$13&gt;$G$13,"ns",IF(ABS($L24-INDEX(RTO1SF_ORD,BI$8,2))&gt;$B$28,"s","ns")))</f>
        <v/>
      </c>
      <c r="BJ24" s="281" t="str">
        <f aca="false">IF(BJ$8&gt;$J24,"",IF($F$13&gt;$G$13,"ns",IF(ABS($L24-INDEX(RTO1SF_ORD,BJ$8,2))&gt;$B$28,"s","ns")))</f>
        <v/>
      </c>
      <c r="BM24" s="293"/>
      <c r="BS24" s="249"/>
      <c r="BT24" s="249"/>
      <c r="BV24" s="270" t="n">
        <v>16</v>
      </c>
      <c r="BW24" s="280" t="n">
        <f aca="false">IFERROR(INDEX(RTO1CF_ORD,BV24,1),"sd")</f>
        <v>0</v>
      </c>
      <c r="BX24" s="281" t="n">
        <f aca="false">IFERROR(INDEX(RTO1CF_ORD,BV24,2),"sd")</f>
        <v>0.00034</v>
      </c>
      <c r="BY24" s="282" t="str">
        <f aca="false">IF(BY$8&gt;$BV24,"",IF($BR$13&gt;$BS$13,"ns",IF(ABS($BX24-INDEX(RTO1CF_ORD,BY$8,2))&gt;$BN$28,"s","ns")))</f>
        <v>s</v>
      </c>
      <c r="BZ24" s="282" t="str">
        <f aca="false">IF(BZ$8&gt;$BV24,"",IF($BR$13&gt;$BS$13,"ns",IF(ABS($BX24-INDEX(RTO1CF_ORD,BZ$8,2))&gt;$BN$28,"s","ns")))</f>
        <v>s</v>
      </c>
      <c r="CA24" s="282" t="str">
        <f aca="false">IF(CA$8&gt;$BV24,"",IF($BR$13&gt;$BS$13,"ns",IF(ABS($BX24-INDEX(RTO1CF_ORD,CA$8,2))&gt;$BN$28,"s","ns")))</f>
        <v>s</v>
      </c>
      <c r="CB24" s="282" t="str">
        <f aca="false">IF(CB$8&gt;$BV24,"",IF($BR$13&gt;$BS$13,"ns",IF(ABS($BX24-INDEX(RTO1CF_ORD,CB$8,2))&gt;$BN$28,"s","ns")))</f>
        <v>ns</v>
      </c>
      <c r="CC24" s="282" t="str">
        <f aca="false">IF(CC$8&gt;$BV24,"",IF($BR$13&gt;$BS$13,"ns",IF(ABS($BX24-INDEX(RTO1CF_ORD,CC$8,2))&gt;$BN$28,"s","ns")))</f>
        <v>ns</v>
      </c>
      <c r="CD24" s="282" t="str">
        <f aca="false">IF(CD$8&gt;$BV24,"",IF($BR$13&gt;$BS$13,"ns",IF(ABS($BX24-INDEX(RTO1CF_ORD,CD$8,2))&gt;$BN$28,"s","ns")))</f>
        <v>ns</v>
      </c>
      <c r="CE24" s="282" t="str">
        <f aca="false">IF(CE$8&gt;$BV24,"",IF($BR$13&gt;$BS$13,"ns",IF(ABS($BX24-INDEX(RTO1CF_ORD,CE$8,2))&gt;$BN$28,"s","ns")))</f>
        <v>ns</v>
      </c>
      <c r="CF24" s="282" t="str">
        <f aca="false">IF(CF$8&gt;$BV24,"",IF($BR$13&gt;$BS$13,"ns",IF(ABS($BX24-INDEX(RTO1CF_ORD,CF$8,2))&gt;$BN$28,"s","ns")))</f>
        <v>ns</v>
      </c>
      <c r="CG24" s="282" t="str">
        <f aca="false">IF(CG$8&gt;$BV24,"",IF($BR$13&gt;$BS$13,"ns",IF(ABS($BX24-INDEX(RTO1CF_ORD,CG$8,2))&gt;$BN$28,"s","ns")))</f>
        <v>ns</v>
      </c>
      <c r="CH24" s="282" t="str">
        <f aca="false">IF(CH$8&gt;$BV24,"",IF($BR$13&gt;$BS$13,"ns",IF(ABS($BX24-INDEX(RTO1CF_ORD,CH$8,2))&gt;$BN$28,"s","ns")))</f>
        <v>ns</v>
      </c>
      <c r="CI24" s="282" t="str">
        <f aca="false">IF(CI$8&gt;$BV24,"",IF($BR$13&gt;$BS$13,"ns",IF(ABS($BX24-INDEX(RTO1CF_ORD,CI$8,2))&gt;$BN$28,"s","ns")))</f>
        <v>ns</v>
      </c>
      <c r="CJ24" s="282" t="str">
        <f aca="false">IF(CJ$8&gt;$BV24,"",IF($BR$13&gt;$BS$13,"ns",IF(ABS($BX24-INDEX(RTO1CF_ORD,CJ$8,2))&gt;$BN$28,"s","ns")))</f>
        <v>ns</v>
      </c>
      <c r="CK24" s="282" t="str">
        <f aca="false">IF(CK$8&gt;$BV24,"",IF($BR$13&gt;$BS$13,"ns",IF(ABS($BX24-INDEX(RTO1CF_ORD,CK$8,2))&gt;$BN$28,"s","ns")))</f>
        <v>ns</v>
      </c>
      <c r="CL24" s="282" t="str">
        <f aca="false">IF(CL$8&gt;$BV24,"",IF($BR$13&gt;$BS$13,"ns",IF(ABS($BX24-INDEX(RTO1CF_ORD,CL$8,2))&gt;$BN$28,"s","ns")))</f>
        <v>ns</v>
      </c>
      <c r="CM24" s="282" t="str">
        <f aca="false">IF(CM$8&gt;$BV24,"",IF($BR$13&gt;$BS$13,"ns",IF(ABS($BX24-INDEX(RTO1CF_ORD,CM$8,2))&gt;$BN$28,"s","ns")))</f>
        <v>ns</v>
      </c>
      <c r="CN24" s="282" t="str">
        <f aca="false">IF(CN$8&gt;$BV24,"",IF($BR$13&gt;$BS$13,"ns",IF(ABS($BX24-INDEX(RTO1CF_ORD,CN$8,2))&gt;$BN$28,"s","ns")))</f>
        <v>ns</v>
      </c>
      <c r="CO24" s="282" t="str">
        <f aca="false">IF(CO$8&gt;$BV24,"",IF($BR$13&gt;$BS$13,"ns",IF(ABS($BX24-INDEX(RTO1CF_ORD,CO$8,2))&gt;$BN$28,"s","ns")))</f>
        <v/>
      </c>
      <c r="CP24" s="282" t="str">
        <f aca="false">IF(CP$8&gt;$BV24,"",IF($BR$13&gt;$BS$13,"ns",IF(ABS($BX24-INDEX(RTO1CF_ORD,CP$8,2))&gt;$BN$28,"s","ns")))</f>
        <v/>
      </c>
      <c r="CQ24" s="282" t="str">
        <f aca="false">IF(CQ$8&gt;$BV24,"",IF($BR$13&gt;$BS$13,"ns",IF(ABS($BX24-INDEX(RTO1CF_ORD,CQ$8,2))&gt;$BN$28,"s","ns")))</f>
        <v/>
      </c>
      <c r="CR24" s="282" t="str">
        <f aca="false">IF(CR$8&gt;$BV24,"",IF($BR$13&gt;$BS$13,"ns",IF(ABS($BX24-INDEX(RTO1CF_ORD,CR$8,2))&gt;$BN$28,"s","ns")))</f>
        <v/>
      </c>
      <c r="CS24" s="282" t="str">
        <f aca="false">IF(CS$8&gt;$BV24,"",IF($BR$13&gt;$BS$13,"ns",IF(ABS($BX24-INDEX(RTO1CF_ORD,CS$8,2))&gt;$BN$28,"s","ns")))</f>
        <v/>
      </c>
      <c r="CT24" s="282" t="str">
        <f aca="false">IF(CT$8&gt;$BV24,"",IF($BR$13&gt;$BS$13,"ns",IF(ABS($BX24-INDEX(RTO1CF_ORD,CT$8,2))&gt;$BN$28,"s","ns")))</f>
        <v/>
      </c>
      <c r="CU24" s="282" t="str">
        <f aca="false">IF(CU$8&gt;$BV24,"",IF($BR$13&gt;$BS$13,"ns",IF(ABS($BX24-INDEX(RTO1CF_ORD,CU$8,2))&gt;$BN$28,"s","ns")))</f>
        <v/>
      </c>
      <c r="CV24" s="282" t="str">
        <f aca="false">IF(CV$8&gt;$BV24,"",IF($BR$13&gt;$BS$13,"ns",IF(ABS($BX24-INDEX(RTO1CF_ORD,CV$8,2))&gt;$BN$28,"s","ns")))</f>
        <v/>
      </c>
      <c r="CW24" s="282" t="str">
        <f aca="false">IF(CW$8&gt;$BV24,"",IF($BR$13&gt;$BS$13,"ns",IF(ABS($BX24-INDEX(RTO1CF_ORD,CW$8,2))&gt;$BN$28,"s","ns")))</f>
        <v/>
      </c>
      <c r="CX24" s="282" t="str">
        <f aca="false">IF(CX$8&gt;$BV24,"",IF($BR$13&gt;$BS$13,"ns",IF(ABS($BX24-INDEX(RTO1CF_ORD,CX$8,2))&gt;$BN$28,"s","ns")))</f>
        <v/>
      </c>
      <c r="CY24" s="282" t="str">
        <f aca="false">IF(CY$8&gt;$BV24,"",IF($BR$13&gt;$BS$13,"ns",IF(ABS($BX24-INDEX(RTO1CF_ORD,CY$8,2))&gt;$BN$28,"s","ns")))</f>
        <v/>
      </c>
      <c r="CZ24" s="282" t="str">
        <f aca="false">IF(CZ$8&gt;$BV24,"",IF($BR$13&gt;$BS$13,"ns",IF(ABS($BX24-INDEX(RTO1CF_ORD,CZ$8,2))&gt;$BN$28,"s","ns")))</f>
        <v/>
      </c>
      <c r="DA24" s="282" t="str">
        <f aca="false">IF(DA$8&gt;$BV24,"",IF($BR$13&gt;$BS$13,"ns",IF(ABS($BX24-INDEX(RTO1CF_ORD,DA$8,2))&gt;$BN$28,"s","ns")))</f>
        <v/>
      </c>
      <c r="DB24" s="282" t="str">
        <f aca="false">IF(DB$8&gt;$BV24,"",IF($BR$13&gt;$BS$13,"ns",IF(ABS($BX24-INDEX(RTO1CF_ORD,DB$8,2))&gt;$BN$28,"s","ns")))</f>
        <v/>
      </c>
      <c r="DC24" s="282" t="str">
        <f aca="false">IF(DC$8&gt;$BV24,"",IF($BR$13&gt;$BS$13,"ns",IF(ABS($BX24-INDEX(RTO1CF_ORD,DC$8,2))&gt;$BN$28,"s","ns")))</f>
        <v/>
      </c>
      <c r="DD24" s="282" t="str">
        <f aca="false">IF(DD$8&gt;$BV24,"",IF($BR$13&gt;$BS$13,"ns",IF(ABS($BX24-INDEX(RTO1CF_ORD,DD$8,2))&gt;$BN$28,"s","ns")))</f>
        <v/>
      </c>
      <c r="DE24" s="282" t="str">
        <f aca="false">IF(DE$8&gt;$BV24,"",IF($BR$13&gt;$BS$13,"ns",IF(ABS($BX24-INDEX(RTO1CF_ORD,DE$8,2))&gt;$BN$28,"s","ns")))</f>
        <v/>
      </c>
      <c r="DF24" s="282" t="str">
        <f aca="false">IF(DF$8&gt;$BV24,"",IF($BR$13&gt;$BS$13,"ns",IF(ABS($BX24-INDEX(RTO1CF_ORD,DF$8,2))&gt;$BN$28,"s","ns")))</f>
        <v/>
      </c>
      <c r="DG24" s="282" t="str">
        <f aca="false">IF(DG$8&gt;$BV24,"",IF($BR$13&gt;$BS$13,"ns",IF(ABS($BX24-INDEX(RTO1CF_ORD,DG$8,2))&gt;$BN$28,"s","ns")))</f>
        <v/>
      </c>
      <c r="DH24" s="282" t="str">
        <f aca="false">IF(DH$8&gt;$BV24,"",IF($BR$13&gt;$BS$13,"ns",IF(ABS($BX24-INDEX(RTO1CF_ORD,DH$8,2))&gt;$BN$28,"s","ns")))</f>
        <v/>
      </c>
      <c r="DI24" s="282" t="str">
        <f aca="false">IF(DI$8&gt;$BV24,"",IF($BR$13&gt;$BS$13,"ns",IF(ABS($BX24-INDEX(RTO1CF_ORD,DI$8,2))&gt;$BN$28,"s","ns")))</f>
        <v/>
      </c>
      <c r="DJ24" s="282" t="str">
        <f aca="false">IF(DJ$8&gt;$BV24,"",IF($BR$13&gt;$BS$13,"ns",IF(ABS($BX24-INDEX(RTO1CF_ORD,DJ$8,2))&gt;$BN$28,"s","ns")))</f>
        <v/>
      </c>
      <c r="DK24" s="282" t="str">
        <f aca="false">IF(DK$8&gt;$BV24,"",IF($BR$13&gt;$BS$13,"ns",IF(ABS($BX24-INDEX(RTO1CF_ORD,DK$8,2))&gt;$BN$28,"s","ns")))</f>
        <v/>
      </c>
      <c r="DL24" s="282" t="str">
        <f aca="false">IF(DL$8&gt;$BV24,"",IF($BR$13&gt;$BS$13,"ns",IF(ABS($BX24-INDEX(RTO1CF_ORD,DL$8,2))&gt;$BN$28,"s","ns")))</f>
        <v/>
      </c>
      <c r="DM24" s="282" t="str">
        <f aca="false">IF(DM$8&gt;$BV24,"",IF($BR$13&gt;$BS$13,"ns",IF(ABS($BX24-INDEX(RTO1CF_ORD,DM$8,2))&gt;$BN$28,"s","ns")))</f>
        <v/>
      </c>
      <c r="DN24" s="282" t="str">
        <f aca="false">IF(DN$8&gt;$BV24,"",IF($BR$13&gt;$BS$13,"ns",IF(ABS($BX24-INDEX(RTO1CF_ORD,DN$8,2))&gt;$BN$28,"s","ns")))</f>
        <v/>
      </c>
      <c r="DO24" s="282" t="str">
        <f aca="false">IF(DO$8&gt;$BV24,"",IF($BR$13&gt;$BS$13,"ns",IF(ABS($BX24-INDEX(RTO1CF_ORD,DO$8,2))&gt;$BN$28,"s","ns")))</f>
        <v/>
      </c>
      <c r="DP24" s="282" t="str">
        <f aca="false">IF(DP$8&gt;$BV24,"",IF($BR$13&gt;$BS$13,"ns",IF(ABS($BX24-INDEX(RTO1CF_ORD,DP$8,2))&gt;$BN$28,"s","ns")))</f>
        <v/>
      </c>
      <c r="DQ24" s="282" t="str">
        <f aca="false">IF(DQ$8&gt;$BV24,"",IF($BR$13&gt;$BS$13,"ns",IF(ABS($BX24-INDEX(RTO1CF_ORD,DQ$8,2))&gt;$BN$28,"s","ns")))</f>
        <v/>
      </c>
      <c r="DR24" s="282" t="str">
        <f aca="false">IF(DR$8&gt;$BV24,"",IF($BR$13&gt;$BS$13,"ns",IF(ABS($BX24-INDEX(RTO1CF_ORD,DR$8,2))&gt;$BN$28,"s","ns")))</f>
        <v/>
      </c>
      <c r="DS24" s="282" t="str">
        <f aca="false">IF(DS$8&gt;$BV24,"",IF($BR$13&gt;$BS$13,"ns",IF(ABS($BX24-INDEX(RTO1CF_ORD,DS$8,2))&gt;$BN$28,"s","ns")))</f>
        <v/>
      </c>
      <c r="DT24" s="282" t="str">
        <f aca="false">IF(DT$8&gt;$BV24,"",IF($BR$13&gt;$BS$13,"ns",IF(ABS($BX24-INDEX(RTO1CF_ORD,DT$8,2))&gt;$BN$28,"s","ns")))</f>
        <v/>
      </c>
      <c r="DU24" s="282" t="str">
        <f aca="false">IF(DU$8&gt;$BV24,"",IF($BR$13&gt;$BS$13,"ns",IF(ABS($BX24-INDEX(RTO1CF_ORD,DU$8,2))&gt;$BN$28,"s","ns")))</f>
        <v/>
      </c>
      <c r="DV24" s="282" t="str">
        <f aca="false">IF(DV$8&gt;$BV24,"",IF($BR$13&gt;$BS$13,"ns",IF(ABS($BX24-INDEX(RTO1CF_ORD,DV$8,2))&gt;$BN$28,"s","ns")))</f>
        <v/>
      </c>
      <c r="DW24" s="283"/>
      <c r="DX24" s="283"/>
      <c r="DZ24" s="265" t="n">
        <f aca="false">DZ23+1</f>
        <v>17</v>
      </c>
      <c r="EA24" s="276" t="n">
        <f aca="false">IFERROR(INDEX(RTO1CV,$DZ24,1),0)</f>
        <v>0</v>
      </c>
      <c r="EB24" s="277" t="n">
        <f aca="false">IFERROR(INDEX(RTO1SF,$DZ24,EB$7),0)</f>
        <v>0</v>
      </c>
      <c r="EC24" s="277" t="n">
        <f aca="false">IFERROR(INDEX(RTO1SF,$DZ24,EC$7),0)</f>
        <v>0</v>
      </c>
      <c r="ED24" s="277" t="n">
        <f aca="false">IFERROR(INDEX(RTO1SF,$DZ24,ED$7),0)</f>
        <v>0</v>
      </c>
      <c r="EE24" s="277" t="n">
        <f aca="false">IFERROR(INDEX(RTO1SF,$DZ24,EE$7),0)</f>
        <v>0</v>
      </c>
      <c r="EF24" s="277" t="n">
        <f aca="false">COUNTIFS(EB24:EE24,"&gt;1")</f>
        <v>0</v>
      </c>
      <c r="EG24" s="277" t="n">
        <f aca="false">IFERROR(SUMIFS(EB24:EE24,EB24:EE24,"&gt;1"),0)</f>
        <v>0</v>
      </c>
      <c r="EH24" s="265"/>
      <c r="EI24" s="265" t="s">
        <v>351</v>
      </c>
      <c r="EJ24" s="264" t="str">
        <f aca="false">IF(EF58=0,"sd",SQRT(EJ22/EJ9))</f>
        <v>sd</v>
      </c>
      <c r="EK24" s="266"/>
      <c r="EL24" s="265" t="n">
        <f aca="false">EL23+1</f>
        <v>17</v>
      </c>
      <c r="EM24" s="276" t="n">
        <f aca="false">IFERROR(INDEX(RTO1CV,$EL24,1),0)</f>
        <v>0</v>
      </c>
      <c r="EN24" s="277" t="n">
        <f aca="false">IFERROR(INDEX(RTO1CF,$EL24,'ANVA-MDS'!EB$7),0)</f>
        <v>0</v>
      </c>
      <c r="EO24" s="277" t="n">
        <f aca="false">IFERROR(INDEX(RTO1CF,$EL24,'ANVA-MDS'!EC$7),0)</f>
        <v>0</v>
      </c>
      <c r="EP24" s="277" t="n">
        <f aca="false">IFERROR(INDEX(RTO1CF,$EL24,'ANVA-MDS'!ED$7),0)</f>
        <v>0</v>
      </c>
      <c r="EQ24" s="277" t="n">
        <f aca="false">IFERROR(INDEX(RTO1CF,$EL24,'ANVA-MDS'!EE$7),0)</f>
        <v>0</v>
      </c>
      <c r="ER24" s="277" t="n">
        <f aca="false">COUNTIFS(EN24:EQ24,"&gt;1")</f>
        <v>0</v>
      </c>
      <c r="ES24" s="277" t="n">
        <f aca="false">IFERROR(SUMIFS(EN24:EQ24,EN24:EQ24,"&gt;1"),0)</f>
        <v>0</v>
      </c>
      <c r="ET24" s="265"/>
      <c r="EU24" s="265" t="s">
        <v>351</v>
      </c>
      <c r="EV24" s="264" t="n">
        <f aca="false">IF(ER58=0,"sd",SQRT(EV22/EV9))</f>
        <v>104.797835892354</v>
      </c>
      <c r="EW24" s="266"/>
      <c r="EX24" s="277" t="n">
        <f aca="false">EG24+ES24</f>
        <v>0</v>
      </c>
      <c r="EY24" s="265" t="s">
        <v>338</v>
      </c>
      <c r="EZ24" s="284" t="str">
        <f aca="false">IF(EZ27=0,"sd",EZ14+EZ15+EZ16+EZ22+EZ23)</f>
        <v>sd</v>
      </c>
    </row>
    <row r="25" customFormat="false" ht="12.75" hidden="false" customHeight="true" outlineLevel="0" collapsed="false">
      <c r="A25" s="293"/>
      <c r="J25" s="270" t="n">
        <v>17</v>
      </c>
      <c r="K25" s="280" t="n">
        <f aca="false">IFERROR(INDEX(RTO1SF_ORD,J25,1),"sd")</f>
        <v>0</v>
      </c>
      <c r="L25" s="281" t="n">
        <f aca="false">IFERROR(INDEX(RTO1SF_ORD,J25,2),"sd")</f>
        <v>0.00033</v>
      </c>
      <c r="M25" s="281" t="str">
        <f aca="false">IF(M$8&gt;$J25,"",IF($F$13&gt;$G$13,"ns",IF(ABS($L25-INDEX(RTO1SF_ORD,M$8,2))&gt;$B$28,"s","ns")))</f>
        <v>ns</v>
      </c>
      <c r="N25" s="281" t="str">
        <f aca="false">IF(N$8&gt;$J25,"",IF($F$13&gt;$G$13,"ns",IF(ABS($L25-INDEX(RTO1SF_ORD,N$8,2))&gt;$B$28,"s","ns")))</f>
        <v>ns</v>
      </c>
      <c r="O25" s="281" t="str">
        <f aca="false">IF(O$8&gt;$J25,"",IF($F$13&gt;$G$13,"ns",IF(ABS($L25-INDEX(RTO1SF_ORD,O$8,2))&gt;$B$28,"s","ns")))</f>
        <v>ns</v>
      </c>
      <c r="P25" s="281" t="str">
        <f aca="false">IF(P$8&gt;$J25,"",IF($F$13&gt;$G$13,"ns",IF(ABS($L25-INDEX(RTO1SF_ORD,P$8,2))&gt;$B$28,"s","ns")))</f>
        <v>ns</v>
      </c>
      <c r="Q25" s="281" t="str">
        <f aca="false">IF(Q$8&gt;$J25,"",IF($F$13&gt;$G$13,"ns",IF(ABS($L25-INDEX(RTO1SF_ORD,Q$8,2))&gt;$B$28,"s","ns")))</f>
        <v>ns</v>
      </c>
      <c r="R25" s="281" t="str">
        <f aca="false">IF(R$8&gt;$J25,"",IF($F$13&gt;$G$13,"ns",IF(ABS($L25-INDEX(RTO1SF_ORD,R$8,2))&gt;$B$28,"s","ns")))</f>
        <v>ns</v>
      </c>
      <c r="S25" s="281" t="str">
        <f aca="false">IF(S$8&gt;$J25,"",IF($F$13&gt;$G$13,"ns",IF(ABS($L25-INDEX(RTO1SF_ORD,S$8,2))&gt;$B$28,"s","ns")))</f>
        <v>ns</v>
      </c>
      <c r="T25" s="281" t="str">
        <f aca="false">IF(T$8&gt;$J25,"",IF($F$13&gt;$G$13,"ns",IF(ABS($L25-INDEX(RTO1SF_ORD,T$8,2))&gt;$B$28,"s","ns")))</f>
        <v>ns</v>
      </c>
      <c r="U25" s="281" t="str">
        <f aca="false">IF(U$8&gt;$J25,"",IF($F$13&gt;$G$13,"ns",IF(ABS($L25-INDEX(RTO1SF_ORD,U$8,2))&gt;$B$28,"s","ns")))</f>
        <v>ns</v>
      </c>
      <c r="V25" s="281" t="str">
        <f aca="false">IF(V$8&gt;$J25,"",IF($F$13&gt;$G$13,"ns",IF(ABS($L25-INDEX(RTO1SF_ORD,V$8,2))&gt;$B$28,"s","ns")))</f>
        <v>ns</v>
      </c>
      <c r="W25" s="281" t="str">
        <f aca="false">IF(W$8&gt;$J25,"",IF($F$13&gt;$G$13,"ns",IF(ABS($L25-INDEX(RTO1SF_ORD,W$8,2))&gt;$B$28,"s","ns")))</f>
        <v>ns</v>
      </c>
      <c r="X25" s="281" t="str">
        <f aca="false">IF(X$8&gt;$J25,"",IF($F$13&gt;$G$13,"ns",IF(ABS($L25-INDEX(RTO1SF_ORD,X$8,2))&gt;$B$28,"s","ns")))</f>
        <v>ns</v>
      </c>
      <c r="Y25" s="281" t="str">
        <f aca="false">IF(Y$8&gt;$J25,"",IF($F$13&gt;$G$13,"ns",IF(ABS($L25-INDEX(RTO1SF_ORD,Y$8,2))&gt;$B$28,"s","ns")))</f>
        <v>ns</v>
      </c>
      <c r="Z25" s="281" t="str">
        <f aca="false">IF(Z$8&gt;$J25,"",IF($F$13&gt;$G$13,"ns",IF(ABS($L25-INDEX(RTO1SF_ORD,Z$8,2))&gt;$B$28,"s","ns")))</f>
        <v>ns</v>
      </c>
      <c r="AA25" s="281" t="str">
        <f aca="false">IF(AA$8&gt;$J25,"",IF($F$13&gt;$G$13,"ns",IF(ABS($L25-INDEX(RTO1SF_ORD,AA$8,2))&gt;$B$28,"s","ns")))</f>
        <v>ns</v>
      </c>
      <c r="AB25" s="281" t="str">
        <f aca="false">IF(AB$8&gt;$J25,"",IF($F$13&gt;$G$13,"ns",IF(ABS($L25-INDEX(RTO1SF_ORD,AB$8,2))&gt;$B$28,"s","ns")))</f>
        <v>ns</v>
      </c>
      <c r="AC25" s="281" t="str">
        <f aca="false">IF(AC$8&gt;$J25,"",IF($F$13&gt;$G$13,"ns",IF(ABS($L25-INDEX(RTO1SF_ORD,AC$8,2))&gt;$B$28,"s","ns")))</f>
        <v>ns</v>
      </c>
      <c r="AD25" s="281" t="str">
        <f aca="false">IF(AD$8&gt;$J25,"",IF($F$13&gt;$G$13,"ns",IF(ABS($L25-INDEX(RTO1SF_ORD,AD$8,2))&gt;$B$28,"s","ns")))</f>
        <v/>
      </c>
      <c r="AE25" s="281" t="str">
        <f aca="false">IF(AE$8&gt;$J25,"",IF($F$13&gt;$G$13,"ns",IF(ABS($L25-INDEX(RTO1SF_ORD,AE$8,2))&gt;$B$28,"s","ns")))</f>
        <v/>
      </c>
      <c r="AF25" s="281" t="str">
        <f aca="false">IF(AF$8&gt;$J25,"",IF($F$13&gt;$G$13,"ns",IF(ABS($L25-INDEX(RTO1SF_ORD,AF$8,2))&gt;$B$28,"s","ns")))</f>
        <v/>
      </c>
      <c r="AG25" s="281" t="str">
        <f aca="false">IF(AG$8&gt;$J25,"",IF($F$13&gt;$G$13,"ns",IF(ABS($L25-INDEX(RTO1SF_ORD,AG$8,2))&gt;$B$28,"s","ns")))</f>
        <v/>
      </c>
      <c r="AH25" s="281" t="str">
        <f aca="false">IF(AH$8&gt;$J25,"",IF($F$13&gt;$G$13,"ns",IF(ABS($L25-INDEX(RTO1SF_ORD,AH$8,2))&gt;$B$28,"s","ns")))</f>
        <v/>
      </c>
      <c r="AI25" s="281" t="str">
        <f aca="false">IF(AI$8&gt;$J25,"",IF($F$13&gt;$G$13,"ns",IF(ABS($L25-INDEX(RTO1SF_ORD,AI$8,2))&gt;$B$28,"s","ns")))</f>
        <v/>
      </c>
      <c r="AJ25" s="281" t="str">
        <f aca="false">IF(AJ$8&gt;$J25,"",IF($F$13&gt;$G$13,"ns",IF(ABS($L25-INDEX(RTO1SF_ORD,AJ$8,2))&gt;$B$28,"s","ns")))</f>
        <v/>
      </c>
      <c r="AK25" s="281" t="str">
        <f aca="false">IF(AK$8&gt;$J25,"",IF($F$13&gt;$G$13,"ns",IF(ABS($L25-INDEX(RTO1SF_ORD,AK$8,2))&gt;$B$28,"s","ns")))</f>
        <v/>
      </c>
      <c r="AL25" s="281" t="str">
        <f aca="false">IF(AL$8&gt;$J25,"",IF($F$13&gt;$G$13,"ns",IF(ABS($L25-INDEX(RTO1SF_ORD,AL$8,2))&gt;$B$28,"s","ns")))</f>
        <v/>
      </c>
      <c r="AM25" s="281" t="str">
        <f aca="false">IF(AM$8&gt;$J25,"",IF($F$13&gt;$G$13,"ns",IF(ABS($L25-INDEX(RTO1SF_ORD,AM$8,2))&gt;$B$28,"s","ns")))</f>
        <v/>
      </c>
      <c r="AN25" s="281" t="str">
        <f aca="false">IF(AN$8&gt;$J25,"",IF($F$13&gt;$G$13,"ns",IF(ABS($L25-INDEX(RTO1SF_ORD,AN$8,2))&gt;$B$28,"s","ns")))</f>
        <v/>
      </c>
      <c r="AO25" s="281" t="str">
        <f aca="false">IF(AO$8&gt;$J25,"",IF($F$13&gt;$G$13,"ns",IF(ABS($L25-INDEX(RTO1SF_ORD,AO$8,2))&gt;$B$28,"s","ns")))</f>
        <v/>
      </c>
      <c r="AP25" s="281" t="str">
        <f aca="false">IF(AP$8&gt;$J25,"",IF($F$13&gt;$G$13,"ns",IF(ABS($L25-INDEX(RTO1SF_ORD,AP$8,2))&gt;$B$28,"s","ns")))</f>
        <v/>
      </c>
      <c r="AQ25" s="281" t="str">
        <f aca="false">IF(AQ$8&gt;$J25,"",IF($F$13&gt;$G$13,"ns",IF(ABS($L25-INDEX(RTO1SF_ORD,AQ$8,2))&gt;$B$28,"s","ns")))</f>
        <v/>
      </c>
      <c r="AR25" s="281" t="str">
        <f aca="false">IF(AR$8&gt;$J25,"",IF($F$13&gt;$G$13,"ns",IF(ABS($L25-INDEX(RTO1SF_ORD,AR$8,2))&gt;$B$28,"s","ns")))</f>
        <v/>
      </c>
      <c r="AS25" s="281" t="str">
        <f aca="false">IF(AS$8&gt;$J25,"",IF($F$13&gt;$G$13,"ns",IF(ABS($L25-INDEX(RTO1SF_ORD,AS$8,2))&gt;$B$28,"s","ns")))</f>
        <v/>
      </c>
      <c r="AT25" s="281" t="str">
        <f aca="false">IF(AT$8&gt;$J25,"",IF($F$13&gt;$G$13,"ns",IF(ABS($L25-INDEX(RTO1SF_ORD,AT$8,2))&gt;$B$28,"s","ns")))</f>
        <v/>
      </c>
      <c r="AU25" s="281" t="str">
        <f aca="false">IF(AU$8&gt;$J25,"",IF($F$13&gt;$G$13,"ns",IF(ABS($L25-INDEX(RTO1SF_ORD,AU$8,2))&gt;$B$28,"s","ns")))</f>
        <v/>
      </c>
      <c r="AV25" s="281" t="str">
        <f aca="false">IF(AV$8&gt;$J25,"",IF($F$13&gt;$G$13,"ns",IF(ABS($L25-INDEX(RTO1SF_ORD,AV$8,2))&gt;$B$28,"s","ns")))</f>
        <v/>
      </c>
      <c r="AW25" s="281" t="str">
        <f aca="false">IF(AW$8&gt;$J25,"",IF($F$13&gt;$G$13,"ns",IF(ABS($L25-INDEX(RTO1SF_ORD,AW$8,2))&gt;$B$28,"s","ns")))</f>
        <v/>
      </c>
      <c r="AX25" s="281" t="str">
        <f aca="false">IF(AX$8&gt;$J25,"",IF($F$13&gt;$G$13,"ns",IF(ABS($L25-INDEX(RTO1SF_ORD,AX$8,2))&gt;$B$28,"s","ns")))</f>
        <v/>
      </c>
      <c r="AY25" s="281" t="str">
        <f aca="false">IF(AY$8&gt;$J25,"",IF($F$13&gt;$G$13,"ns",IF(ABS($L25-INDEX(RTO1SF_ORD,AY$8,2))&gt;$B$28,"s","ns")))</f>
        <v/>
      </c>
      <c r="AZ25" s="281" t="str">
        <f aca="false">IF(AZ$8&gt;$J25,"",IF($F$13&gt;$G$13,"ns",IF(ABS($L25-INDEX(RTO1SF_ORD,AZ$8,2))&gt;$B$28,"s","ns")))</f>
        <v/>
      </c>
      <c r="BA25" s="281" t="str">
        <f aca="false">IF(BA$8&gt;$J25,"",IF($F$13&gt;$G$13,"ns",IF(ABS($L25-INDEX(RTO1SF_ORD,BA$8,2))&gt;$B$28,"s","ns")))</f>
        <v/>
      </c>
      <c r="BB25" s="281" t="str">
        <f aca="false">IF(BB$8&gt;$J25,"",IF($F$13&gt;$G$13,"ns",IF(ABS($L25-INDEX(RTO1SF_ORD,BB$8,2))&gt;$B$28,"s","ns")))</f>
        <v/>
      </c>
      <c r="BC25" s="281" t="str">
        <f aca="false">IF(BC$8&gt;$J25,"",IF($F$13&gt;$G$13,"ns",IF(ABS($L25-INDEX(RTO1SF_ORD,BC$8,2))&gt;$B$28,"s","ns")))</f>
        <v/>
      </c>
      <c r="BD25" s="281" t="str">
        <f aca="false">IF(BD$8&gt;$J25,"",IF($F$13&gt;$G$13,"ns",IF(ABS($L25-INDEX(RTO1SF_ORD,BD$8,2))&gt;$B$28,"s","ns")))</f>
        <v/>
      </c>
      <c r="BE25" s="281" t="str">
        <f aca="false">IF(BE$8&gt;$J25,"",IF($F$13&gt;$G$13,"ns",IF(ABS($L25-INDEX(RTO1SF_ORD,BE$8,2))&gt;$B$28,"s","ns")))</f>
        <v/>
      </c>
      <c r="BF25" s="281" t="str">
        <f aca="false">IF(BF$8&gt;$J25,"",IF($F$13&gt;$G$13,"ns",IF(ABS($L25-INDEX(RTO1SF_ORD,BF$8,2))&gt;$B$28,"s","ns")))</f>
        <v/>
      </c>
      <c r="BG25" s="281" t="str">
        <f aca="false">IF(BG$8&gt;$J25,"",IF($F$13&gt;$G$13,"ns",IF(ABS($L25-INDEX(RTO1SF_ORD,BG$8,2))&gt;$B$28,"s","ns")))</f>
        <v/>
      </c>
      <c r="BH25" s="281" t="str">
        <f aca="false">IF(BH$8&gt;$J25,"",IF($F$13&gt;$G$13,"ns",IF(ABS($L25-INDEX(RTO1SF_ORD,BH$8,2))&gt;$B$28,"s","ns")))</f>
        <v/>
      </c>
      <c r="BI25" s="281" t="str">
        <f aca="false">IF(BI$8&gt;$J25,"",IF($F$13&gt;$G$13,"ns",IF(ABS($L25-INDEX(RTO1SF_ORD,BI$8,2))&gt;$B$28,"s","ns")))</f>
        <v/>
      </c>
      <c r="BJ25" s="281" t="str">
        <f aca="false">IF(BJ$8&gt;$J25,"",IF($F$13&gt;$G$13,"ns",IF(ABS($L25-INDEX(RTO1SF_ORD,BJ$8,2))&gt;$B$28,"s","ns")))</f>
        <v/>
      </c>
      <c r="BM25" s="293"/>
      <c r="BS25" s="249"/>
      <c r="BT25" s="249"/>
      <c r="BV25" s="270" t="n">
        <v>17</v>
      </c>
      <c r="BW25" s="280" t="n">
        <f aca="false">IFERROR(INDEX(RTO1CF_ORD,BV25,1),"sd")</f>
        <v>0</v>
      </c>
      <c r="BX25" s="281" t="n">
        <f aca="false">IFERROR(INDEX(RTO1CF_ORD,BV25,2),"sd")</f>
        <v>0.00033</v>
      </c>
      <c r="BY25" s="282" t="str">
        <f aca="false">IF(BY$8&gt;$BV25,"",IF($BR$13&gt;$BS$13,"ns",IF(ABS($BX25-INDEX(RTO1CF_ORD,BY$8,2))&gt;$BN$28,"s","ns")))</f>
        <v>s</v>
      </c>
      <c r="BZ25" s="282" t="str">
        <f aca="false">IF(BZ$8&gt;$BV25,"",IF($BR$13&gt;$BS$13,"ns",IF(ABS($BX25-INDEX(RTO1CF_ORD,BZ$8,2))&gt;$BN$28,"s","ns")))</f>
        <v>s</v>
      </c>
      <c r="CA25" s="282" t="str">
        <f aca="false">IF(CA$8&gt;$BV25,"",IF($BR$13&gt;$BS$13,"ns",IF(ABS($BX25-INDEX(RTO1CF_ORD,CA$8,2))&gt;$BN$28,"s","ns")))</f>
        <v>s</v>
      </c>
      <c r="CB25" s="282" t="str">
        <f aca="false">IF(CB$8&gt;$BV25,"",IF($BR$13&gt;$BS$13,"ns",IF(ABS($BX25-INDEX(RTO1CF_ORD,CB$8,2))&gt;$BN$28,"s","ns")))</f>
        <v>ns</v>
      </c>
      <c r="CC25" s="282" t="str">
        <f aca="false">IF(CC$8&gt;$BV25,"",IF($BR$13&gt;$BS$13,"ns",IF(ABS($BX25-INDEX(RTO1CF_ORD,CC$8,2))&gt;$BN$28,"s","ns")))</f>
        <v>ns</v>
      </c>
      <c r="CD25" s="282" t="str">
        <f aca="false">IF(CD$8&gt;$BV25,"",IF($BR$13&gt;$BS$13,"ns",IF(ABS($BX25-INDEX(RTO1CF_ORD,CD$8,2))&gt;$BN$28,"s","ns")))</f>
        <v>ns</v>
      </c>
      <c r="CE25" s="282" t="str">
        <f aca="false">IF(CE$8&gt;$BV25,"",IF($BR$13&gt;$BS$13,"ns",IF(ABS($BX25-INDEX(RTO1CF_ORD,CE$8,2))&gt;$BN$28,"s","ns")))</f>
        <v>ns</v>
      </c>
      <c r="CF25" s="282" t="str">
        <f aca="false">IF(CF$8&gt;$BV25,"",IF($BR$13&gt;$BS$13,"ns",IF(ABS($BX25-INDEX(RTO1CF_ORD,CF$8,2))&gt;$BN$28,"s","ns")))</f>
        <v>ns</v>
      </c>
      <c r="CG25" s="282" t="str">
        <f aca="false">IF(CG$8&gt;$BV25,"",IF($BR$13&gt;$BS$13,"ns",IF(ABS($BX25-INDEX(RTO1CF_ORD,CG$8,2))&gt;$BN$28,"s","ns")))</f>
        <v>ns</v>
      </c>
      <c r="CH25" s="282" t="str">
        <f aca="false">IF(CH$8&gt;$BV25,"",IF($BR$13&gt;$BS$13,"ns",IF(ABS($BX25-INDEX(RTO1CF_ORD,CH$8,2))&gt;$BN$28,"s","ns")))</f>
        <v>ns</v>
      </c>
      <c r="CI25" s="282" t="str">
        <f aca="false">IF(CI$8&gt;$BV25,"",IF($BR$13&gt;$BS$13,"ns",IF(ABS($BX25-INDEX(RTO1CF_ORD,CI$8,2))&gt;$BN$28,"s","ns")))</f>
        <v>ns</v>
      </c>
      <c r="CJ25" s="282" t="str">
        <f aca="false">IF(CJ$8&gt;$BV25,"",IF($BR$13&gt;$BS$13,"ns",IF(ABS($BX25-INDEX(RTO1CF_ORD,CJ$8,2))&gt;$BN$28,"s","ns")))</f>
        <v>ns</v>
      </c>
      <c r="CK25" s="282" t="str">
        <f aca="false">IF(CK$8&gt;$BV25,"",IF($BR$13&gt;$BS$13,"ns",IF(ABS($BX25-INDEX(RTO1CF_ORD,CK$8,2))&gt;$BN$28,"s","ns")))</f>
        <v>ns</v>
      </c>
      <c r="CL25" s="282" t="str">
        <f aca="false">IF(CL$8&gt;$BV25,"",IF($BR$13&gt;$BS$13,"ns",IF(ABS($BX25-INDEX(RTO1CF_ORD,CL$8,2))&gt;$BN$28,"s","ns")))</f>
        <v>ns</v>
      </c>
      <c r="CM25" s="282" t="str">
        <f aca="false">IF(CM$8&gt;$BV25,"",IF($BR$13&gt;$BS$13,"ns",IF(ABS($BX25-INDEX(RTO1CF_ORD,CM$8,2))&gt;$BN$28,"s","ns")))</f>
        <v>ns</v>
      </c>
      <c r="CN25" s="282" t="str">
        <f aca="false">IF(CN$8&gt;$BV25,"",IF($BR$13&gt;$BS$13,"ns",IF(ABS($BX25-INDEX(RTO1CF_ORD,CN$8,2))&gt;$BN$28,"s","ns")))</f>
        <v>ns</v>
      </c>
      <c r="CO25" s="282" t="str">
        <f aca="false">IF(CO$8&gt;$BV25,"",IF($BR$13&gt;$BS$13,"ns",IF(ABS($BX25-INDEX(RTO1CF_ORD,CO$8,2))&gt;$BN$28,"s","ns")))</f>
        <v>ns</v>
      </c>
      <c r="CP25" s="282" t="str">
        <f aca="false">IF(CP$8&gt;$BV25,"",IF($BR$13&gt;$BS$13,"ns",IF(ABS($BX25-INDEX(RTO1CF_ORD,CP$8,2))&gt;$BN$28,"s","ns")))</f>
        <v/>
      </c>
      <c r="CQ25" s="282" t="str">
        <f aca="false">IF(CQ$8&gt;$BV25,"",IF($BR$13&gt;$BS$13,"ns",IF(ABS($BX25-INDEX(RTO1CF_ORD,CQ$8,2))&gt;$BN$28,"s","ns")))</f>
        <v/>
      </c>
      <c r="CR25" s="282" t="str">
        <f aca="false">IF(CR$8&gt;$BV25,"",IF($BR$13&gt;$BS$13,"ns",IF(ABS($BX25-INDEX(RTO1CF_ORD,CR$8,2))&gt;$BN$28,"s","ns")))</f>
        <v/>
      </c>
      <c r="CS25" s="282" t="str">
        <f aca="false">IF(CS$8&gt;$BV25,"",IF($BR$13&gt;$BS$13,"ns",IF(ABS($BX25-INDEX(RTO1CF_ORD,CS$8,2))&gt;$BN$28,"s","ns")))</f>
        <v/>
      </c>
      <c r="CT25" s="282" t="str">
        <f aca="false">IF(CT$8&gt;$BV25,"",IF($BR$13&gt;$BS$13,"ns",IF(ABS($BX25-INDEX(RTO1CF_ORD,CT$8,2))&gt;$BN$28,"s","ns")))</f>
        <v/>
      </c>
      <c r="CU25" s="282" t="str">
        <f aca="false">IF(CU$8&gt;$BV25,"",IF($BR$13&gt;$BS$13,"ns",IF(ABS($BX25-INDEX(RTO1CF_ORD,CU$8,2))&gt;$BN$28,"s","ns")))</f>
        <v/>
      </c>
      <c r="CV25" s="282" t="str">
        <f aca="false">IF(CV$8&gt;$BV25,"",IF($BR$13&gt;$BS$13,"ns",IF(ABS($BX25-INDEX(RTO1CF_ORD,CV$8,2))&gt;$BN$28,"s","ns")))</f>
        <v/>
      </c>
      <c r="CW25" s="282" t="str">
        <f aca="false">IF(CW$8&gt;$BV25,"",IF($BR$13&gt;$BS$13,"ns",IF(ABS($BX25-INDEX(RTO1CF_ORD,CW$8,2))&gt;$BN$28,"s","ns")))</f>
        <v/>
      </c>
      <c r="CX25" s="282" t="str">
        <f aca="false">IF(CX$8&gt;$BV25,"",IF($BR$13&gt;$BS$13,"ns",IF(ABS($BX25-INDEX(RTO1CF_ORD,CX$8,2))&gt;$BN$28,"s","ns")))</f>
        <v/>
      </c>
      <c r="CY25" s="282" t="str">
        <f aca="false">IF(CY$8&gt;$BV25,"",IF($BR$13&gt;$BS$13,"ns",IF(ABS($BX25-INDEX(RTO1CF_ORD,CY$8,2))&gt;$BN$28,"s","ns")))</f>
        <v/>
      </c>
      <c r="CZ25" s="282" t="str">
        <f aca="false">IF(CZ$8&gt;$BV25,"",IF($BR$13&gt;$BS$13,"ns",IF(ABS($BX25-INDEX(RTO1CF_ORD,CZ$8,2))&gt;$BN$28,"s","ns")))</f>
        <v/>
      </c>
      <c r="DA25" s="282" t="str">
        <f aca="false">IF(DA$8&gt;$BV25,"",IF($BR$13&gt;$BS$13,"ns",IF(ABS($BX25-INDEX(RTO1CF_ORD,DA$8,2))&gt;$BN$28,"s","ns")))</f>
        <v/>
      </c>
      <c r="DB25" s="282" t="str">
        <f aca="false">IF(DB$8&gt;$BV25,"",IF($BR$13&gt;$BS$13,"ns",IF(ABS($BX25-INDEX(RTO1CF_ORD,DB$8,2))&gt;$BN$28,"s","ns")))</f>
        <v/>
      </c>
      <c r="DC25" s="282" t="str">
        <f aca="false">IF(DC$8&gt;$BV25,"",IF($BR$13&gt;$BS$13,"ns",IF(ABS($BX25-INDEX(RTO1CF_ORD,DC$8,2))&gt;$BN$28,"s","ns")))</f>
        <v/>
      </c>
      <c r="DD25" s="282" t="str">
        <f aca="false">IF(DD$8&gt;$BV25,"",IF($BR$13&gt;$BS$13,"ns",IF(ABS($BX25-INDEX(RTO1CF_ORD,DD$8,2))&gt;$BN$28,"s","ns")))</f>
        <v/>
      </c>
      <c r="DE25" s="282" t="str">
        <f aca="false">IF(DE$8&gt;$BV25,"",IF($BR$13&gt;$BS$13,"ns",IF(ABS($BX25-INDEX(RTO1CF_ORD,DE$8,2))&gt;$BN$28,"s","ns")))</f>
        <v/>
      </c>
      <c r="DF25" s="282" t="str">
        <f aca="false">IF(DF$8&gt;$BV25,"",IF($BR$13&gt;$BS$13,"ns",IF(ABS($BX25-INDEX(RTO1CF_ORD,DF$8,2))&gt;$BN$28,"s","ns")))</f>
        <v/>
      </c>
      <c r="DG25" s="282" t="str">
        <f aca="false">IF(DG$8&gt;$BV25,"",IF($BR$13&gt;$BS$13,"ns",IF(ABS($BX25-INDEX(RTO1CF_ORD,DG$8,2))&gt;$BN$28,"s","ns")))</f>
        <v/>
      </c>
      <c r="DH25" s="282" t="str">
        <f aca="false">IF(DH$8&gt;$BV25,"",IF($BR$13&gt;$BS$13,"ns",IF(ABS($BX25-INDEX(RTO1CF_ORD,DH$8,2))&gt;$BN$28,"s","ns")))</f>
        <v/>
      </c>
      <c r="DI25" s="282" t="str">
        <f aca="false">IF(DI$8&gt;$BV25,"",IF($BR$13&gt;$BS$13,"ns",IF(ABS($BX25-INDEX(RTO1CF_ORD,DI$8,2))&gt;$BN$28,"s","ns")))</f>
        <v/>
      </c>
      <c r="DJ25" s="282" t="str">
        <f aca="false">IF(DJ$8&gt;$BV25,"",IF($BR$13&gt;$BS$13,"ns",IF(ABS($BX25-INDEX(RTO1CF_ORD,DJ$8,2))&gt;$BN$28,"s","ns")))</f>
        <v/>
      </c>
      <c r="DK25" s="282" t="str">
        <f aca="false">IF(DK$8&gt;$BV25,"",IF($BR$13&gt;$BS$13,"ns",IF(ABS($BX25-INDEX(RTO1CF_ORD,DK$8,2))&gt;$BN$28,"s","ns")))</f>
        <v/>
      </c>
      <c r="DL25" s="282" t="str">
        <f aca="false">IF(DL$8&gt;$BV25,"",IF($BR$13&gt;$BS$13,"ns",IF(ABS($BX25-INDEX(RTO1CF_ORD,DL$8,2))&gt;$BN$28,"s","ns")))</f>
        <v/>
      </c>
      <c r="DM25" s="282" t="str">
        <f aca="false">IF(DM$8&gt;$BV25,"",IF($BR$13&gt;$BS$13,"ns",IF(ABS($BX25-INDEX(RTO1CF_ORD,DM$8,2))&gt;$BN$28,"s","ns")))</f>
        <v/>
      </c>
      <c r="DN25" s="282" t="str">
        <f aca="false">IF(DN$8&gt;$BV25,"",IF($BR$13&gt;$BS$13,"ns",IF(ABS($BX25-INDEX(RTO1CF_ORD,DN$8,2))&gt;$BN$28,"s","ns")))</f>
        <v/>
      </c>
      <c r="DO25" s="282" t="str">
        <f aca="false">IF(DO$8&gt;$BV25,"",IF($BR$13&gt;$BS$13,"ns",IF(ABS($BX25-INDEX(RTO1CF_ORD,DO$8,2))&gt;$BN$28,"s","ns")))</f>
        <v/>
      </c>
      <c r="DP25" s="282" t="str">
        <f aca="false">IF(DP$8&gt;$BV25,"",IF($BR$13&gt;$BS$13,"ns",IF(ABS($BX25-INDEX(RTO1CF_ORD,DP$8,2))&gt;$BN$28,"s","ns")))</f>
        <v/>
      </c>
      <c r="DQ25" s="282" t="str">
        <f aca="false">IF(DQ$8&gt;$BV25,"",IF($BR$13&gt;$BS$13,"ns",IF(ABS($BX25-INDEX(RTO1CF_ORD,DQ$8,2))&gt;$BN$28,"s","ns")))</f>
        <v/>
      </c>
      <c r="DR25" s="282" t="str">
        <f aca="false">IF(DR$8&gt;$BV25,"",IF($BR$13&gt;$BS$13,"ns",IF(ABS($BX25-INDEX(RTO1CF_ORD,DR$8,2))&gt;$BN$28,"s","ns")))</f>
        <v/>
      </c>
      <c r="DS25" s="282" t="str">
        <f aca="false">IF(DS$8&gt;$BV25,"",IF($BR$13&gt;$BS$13,"ns",IF(ABS($BX25-INDEX(RTO1CF_ORD,DS$8,2))&gt;$BN$28,"s","ns")))</f>
        <v/>
      </c>
      <c r="DT25" s="282" t="str">
        <f aca="false">IF(DT$8&gt;$BV25,"",IF($BR$13&gt;$BS$13,"ns",IF(ABS($BX25-INDEX(RTO1CF_ORD,DT$8,2))&gt;$BN$28,"s","ns")))</f>
        <v/>
      </c>
      <c r="DU25" s="282" t="str">
        <f aca="false">IF(DU$8&gt;$BV25,"",IF($BR$13&gt;$BS$13,"ns",IF(ABS($BX25-INDEX(RTO1CF_ORD,DU$8,2))&gt;$BN$28,"s","ns")))</f>
        <v/>
      </c>
      <c r="DV25" s="282" t="str">
        <f aca="false">IF(DV$8&gt;$BV25,"",IF($BR$13&gt;$BS$13,"ns",IF(ABS($BX25-INDEX(RTO1CF_ORD,DV$8,2))&gt;$BN$28,"s","ns")))</f>
        <v/>
      </c>
      <c r="DW25" s="283"/>
      <c r="DX25" s="283"/>
      <c r="DZ25" s="265" t="n">
        <f aca="false">DZ24+1</f>
        <v>18</v>
      </c>
      <c r="EA25" s="276" t="n">
        <f aca="false">IFERROR(INDEX(RTO1CV,$DZ25,1),0)</f>
        <v>0</v>
      </c>
      <c r="EB25" s="277" t="n">
        <f aca="false">IFERROR(INDEX(RTO1SF,$DZ25,EB$7),0)</f>
        <v>0</v>
      </c>
      <c r="EC25" s="277" t="n">
        <f aca="false">IFERROR(INDEX(RTO1SF,$DZ25,EC$7),0)</f>
        <v>0</v>
      </c>
      <c r="ED25" s="277" t="n">
        <f aca="false">IFERROR(INDEX(RTO1SF,$DZ25,ED$7),0)</f>
        <v>0</v>
      </c>
      <c r="EE25" s="277" t="n">
        <f aca="false">IFERROR(INDEX(RTO1SF,$DZ25,EE$7),0)</f>
        <v>0</v>
      </c>
      <c r="EF25" s="277" t="n">
        <f aca="false">COUNTIFS(EB25:EE25,"&gt;1")</f>
        <v>0</v>
      </c>
      <c r="EG25" s="277" t="n">
        <f aca="false">IFERROR(SUMIFS(EB25:EE25,EB25:EE25,"&gt;1"),0)</f>
        <v>0</v>
      </c>
      <c r="EH25" s="265"/>
      <c r="EI25" s="265" t="s">
        <v>352</v>
      </c>
      <c r="EJ25" s="264" t="str">
        <f aca="false">IF(EF58=0,"sd",EJ24*SQRT(2))</f>
        <v>sd</v>
      </c>
      <c r="EK25" s="266"/>
      <c r="EL25" s="265" t="n">
        <f aca="false">EL24+1</f>
        <v>18</v>
      </c>
      <c r="EM25" s="276" t="n">
        <f aca="false">IFERROR(INDEX(RTO1CV,$EL25,1),0)</f>
        <v>0</v>
      </c>
      <c r="EN25" s="277" t="n">
        <f aca="false">IFERROR(INDEX(RTO1CF,$EL25,'ANVA-MDS'!EB$7),0)</f>
        <v>0</v>
      </c>
      <c r="EO25" s="277" t="n">
        <f aca="false">IFERROR(INDEX(RTO1CF,$EL25,'ANVA-MDS'!EC$7),0)</f>
        <v>0</v>
      </c>
      <c r="EP25" s="277" t="n">
        <f aca="false">IFERROR(INDEX(RTO1CF,$EL25,'ANVA-MDS'!ED$7),0)</f>
        <v>0</v>
      </c>
      <c r="EQ25" s="277" t="n">
        <f aca="false">IFERROR(INDEX(RTO1CF,$EL25,'ANVA-MDS'!EE$7),0)</f>
        <v>0</v>
      </c>
      <c r="ER25" s="277" t="n">
        <f aca="false">COUNTIFS(EN25:EQ25,"&gt;1")</f>
        <v>0</v>
      </c>
      <c r="ES25" s="277" t="n">
        <f aca="false">IFERROR(SUMIFS(EN25:EQ25,EN25:EQ25,"&gt;1"),0)</f>
        <v>0</v>
      </c>
      <c r="ET25" s="265"/>
      <c r="EU25" s="265" t="s">
        <v>352</v>
      </c>
      <c r="EV25" s="264" t="n">
        <f aca="false">IF(ER58=0,"sd",EV24*SQRT(2))</f>
        <v>148.206520826317</v>
      </c>
      <c r="EW25" s="266"/>
      <c r="EX25" s="277" t="n">
        <f aca="false">EG25+ES25</f>
        <v>0</v>
      </c>
      <c r="EY25" s="296" t="s">
        <v>353</v>
      </c>
      <c r="EZ25" s="284" t="str">
        <f aca="false">IF(EZ27=0,"sd",(EJ11^2+EV11^2)/(EZ8*EZ9)-EZ13)</f>
        <v>sd</v>
      </c>
    </row>
    <row r="26" customFormat="false" ht="12.75" hidden="false" customHeight="true" outlineLevel="0" collapsed="false">
      <c r="A26" s="293" t="s">
        <v>354</v>
      </c>
      <c r="J26" s="270" t="n">
        <v>18</v>
      </c>
      <c r="K26" s="280" t="n">
        <f aca="false">IFERROR(INDEX(RTO1SF_ORD,J26,1),"sd")</f>
        <v>0</v>
      </c>
      <c r="L26" s="281" t="n">
        <f aca="false">IFERROR(INDEX(RTO1SF_ORD,J26,2),"sd")</f>
        <v>0.00032</v>
      </c>
      <c r="M26" s="281" t="str">
        <f aca="false">IF(M$8&gt;$J26,"",IF($F$13&gt;$G$13,"ns",IF(ABS($L26-INDEX(RTO1SF_ORD,M$8,2))&gt;$B$28,"s","ns")))</f>
        <v>ns</v>
      </c>
      <c r="N26" s="281" t="str">
        <f aca="false">IF(N$8&gt;$J26,"",IF($F$13&gt;$G$13,"ns",IF(ABS($L26-INDEX(RTO1SF_ORD,N$8,2))&gt;$B$28,"s","ns")))</f>
        <v>ns</v>
      </c>
      <c r="O26" s="281" t="str">
        <f aca="false">IF(O$8&gt;$J26,"",IF($F$13&gt;$G$13,"ns",IF(ABS($L26-INDEX(RTO1SF_ORD,O$8,2))&gt;$B$28,"s","ns")))</f>
        <v>ns</v>
      </c>
      <c r="P26" s="281" t="str">
        <f aca="false">IF(P$8&gt;$J26,"",IF($F$13&gt;$G$13,"ns",IF(ABS($L26-INDEX(RTO1SF_ORD,P$8,2))&gt;$B$28,"s","ns")))</f>
        <v>ns</v>
      </c>
      <c r="Q26" s="281" t="str">
        <f aca="false">IF(Q$8&gt;$J26,"",IF($F$13&gt;$G$13,"ns",IF(ABS($L26-INDEX(RTO1SF_ORD,Q$8,2))&gt;$B$28,"s","ns")))</f>
        <v>ns</v>
      </c>
      <c r="R26" s="281" t="str">
        <f aca="false">IF(R$8&gt;$J26,"",IF($F$13&gt;$G$13,"ns",IF(ABS($L26-INDEX(RTO1SF_ORD,R$8,2))&gt;$B$28,"s","ns")))</f>
        <v>ns</v>
      </c>
      <c r="S26" s="281" t="str">
        <f aca="false">IF(S$8&gt;$J26,"",IF($F$13&gt;$G$13,"ns",IF(ABS($L26-INDEX(RTO1SF_ORD,S$8,2))&gt;$B$28,"s","ns")))</f>
        <v>ns</v>
      </c>
      <c r="T26" s="281" t="str">
        <f aca="false">IF(T$8&gt;$J26,"",IF($F$13&gt;$G$13,"ns",IF(ABS($L26-INDEX(RTO1SF_ORD,T$8,2))&gt;$B$28,"s","ns")))</f>
        <v>ns</v>
      </c>
      <c r="U26" s="281" t="str">
        <f aca="false">IF(U$8&gt;$J26,"",IF($F$13&gt;$G$13,"ns",IF(ABS($L26-INDEX(RTO1SF_ORD,U$8,2))&gt;$B$28,"s","ns")))</f>
        <v>ns</v>
      </c>
      <c r="V26" s="281" t="str">
        <f aca="false">IF(V$8&gt;$J26,"",IF($F$13&gt;$G$13,"ns",IF(ABS($L26-INDEX(RTO1SF_ORD,V$8,2))&gt;$B$28,"s","ns")))</f>
        <v>ns</v>
      </c>
      <c r="W26" s="281" t="str">
        <f aca="false">IF(W$8&gt;$J26,"",IF($F$13&gt;$G$13,"ns",IF(ABS($L26-INDEX(RTO1SF_ORD,W$8,2))&gt;$B$28,"s","ns")))</f>
        <v>ns</v>
      </c>
      <c r="X26" s="281" t="str">
        <f aca="false">IF(X$8&gt;$J26,"",IF($F$13&gt;$G$13,"ns",IF(ABS($L26-INDEX(RTO1SF_ORD,X$8,2))&gt;$B$28,"s","ns")))</f>
        <v>ns</v>
      </c>
      <c r="Y26" s="281" t="str">
        <f aca="false">IF(Y$8&gt;$J26,"",IF($F$13&gt;$G$13,"ns",IF(ABS($L26-INDEX(RTO1SF_ORD,Y$8,2))&gt;$B$28,"s","ns")))</f>
        <v>ns</v>
      </c>
      <c r="Z26" s="281" t="str">
        <f aca="false">IF(Z$8&gt;$J26,"",IF($F$13&gt;$G$13,"ns",IF(ABS($L26-INDEX(RTO1SF_ORD,Z$8,2))&gt;$B$28,"s","ns")))</f>
        <v>ns</v>
      </c>
      <c r="AA26" s="281" t="str">
        <f aca="false">IF(AA$8&gt;$J26,"",IF($F$13&gt;$G$13,"ns",IF(ABS($L26-INDEX(RTO1SF_ORD,AA$8,2))&gt;$B$28,"s","ns")))</f>
        <v>ns</v>
      </c>
      <c r="AB26" s="281" t="str">
        <f aca="false">IF(AB$8&gt;$J26,"",IF($F$13&gt;$G$13,"ns",IF(ABS($L26-INDEX(RTO1SF_ORD,AB$8,2))&gt;$B$28,"s","ns")))</f>
        <v>ns</v>
      </c>
      <c r="AC26" s="281" t="str">
        <f aca="false">IF(AC$8&gt;$J26,"",IF($F$13&gt;$G$13,"ns",IF(ABS($L26-INDEX(RTO1SF_ORD,AC$8,2))&gt;$B$28,"s","ns")))</f>
        <v>ns</v>
      </c>
      <c r="AD26" s="281" t="str">
        <f aca="false">IF(AD$8&gt;$J26,"",IF($F$13&gt;$G$13,"ns",IF(ABS($L26-INDEX(RTO1SF_ORD,AD$8,2))&gt;$B$28,"s","ns")))</f>
        <v>ns</v>
      </c>
      <c r="AE26" s="281" t="str">
        <f aca="false">IF(AE$8&gt;$J26,"",IF($F$13&gt;$G$13,"ns",IF(ABS($L26-INDEX(RTO1SF_ORD,AE$8,2))&gt;$B$28,"s","ns")))</f>
        <v/>
      </c>
      <c r="AF26" s="281" t="str">
        <f aca="false">IF(AF$8&gt;$J26,"",IF($F$13&gt;$G$13,"ns",IF(ABS($L26-INDEX(RTO1SF_ORD,AF$8,2))&gt;$B$28,"s","ns")))</f>
        <v/>
      </c>
      <c r="AG26" s="281" t="str">
        <f aca="false">IF(AG$8&gt;$J26,"",IF($F$13&gt;$G$13,"ns",IF(ABS($L26-INDEX(RTO1SF_ORD,AG$8,2))&gt;$B$28,"s","ns")))</f>
        <v/>
      </c>
      <c r="AH26" s="281" t="str">
        <f aca="false">IF(AH$8&gt;$J26,"",IF($F$13&gt;$G$13,"ns",IF(ABS($L26-INDEX(RTO1SF_ORD,AH$8,2))&gt;$B$28,"s","ns")))</f>
        <v/>
      </c>
      <c r="AI26" s="281" t="str">
        <f aca="false">IF(AI$8&gt;$J26,"",IF($F$13&gt;$G$13,"ns",IF(ABS($L26-INDEX(RTO1SF_ORD,AI$8,2))&gt;$B$28,"s","ns")))</f>
        <v/>
      </c>
      <c r="AJ26" s="281" t="str">
        <f aca="false">IF(AJ$8&gt;$J26,"",IF($F$13&gt;$G$13,"ns",IF(ABS($L26-INDEX(RTO1SF_ORD,AJ$8,2))&gt;$B$28,"s","ns")))</f>
        <v/>
      </c>
      <c r="AK26" s="281" t="str">
        <f aca="false">IF(AK$8&gt;$J26,"",IF($F$13&gt;$G$13,"ns",IF(ABS($L26-INDEX(RTO1SF_ORD,AK$8,2))&gt;$B$28,"s","ns")))</f>
        <v/>
      </c>
      <c r="AL26" s="281" t="str">
        <f aca="false">IF(AL$8&gt;$J26,"",IF($F$13&gt;$G$13,"ns",IF(ABS($L26-INDEX(RTO1SF_ORD,AL$8,2))&gt;$B$28,"s","ns")))</f>
        <v/>
      </c>
      <c r="AM26" s="281" t="str">
        <f aca="false">IF(AM$8&gt;$J26,"",IF($F$13&gt;$G$13,"ns",IF(ABS($L26-INDEX(RTO1SF_ORD,AM$8,2))&gt;$B$28,"s","ns")))</f>
        <v/>
      </c>
      <c r="AN26" s="281" t="str">
        <f aca="false">IF(AN$8&gt;$J26,"",IF($F$13&gt;$G$13,"ns",IF(ABS($L26-INDEX(RTO1SF_ORD,AN$8,2))&gt;$B$28,"s","ns")))</f>
        <v/>
      </c>
      <c r="AO26" s="281" t="str">
        <f aca="false">IF(AO$8&gt;$J26,"",IF($F$13&gt;$G$13,"ns",IF(ABS($L26-INDEX(RTO1SF_ORD,AO$8,2))&gt;$B$28,"s","ns")))</f>
        <v/>
      </c>
      <c r="AP26" s="281" t="str">
        <f aca="false">IF(AP$8&gt;$J26,"",IF($F$13&gt;$G$13,"ns",IF(ABS($L26-INDEX(RTO1SF_ORD,AP$8,2))&gt;$B$28,"s","ns")))</f>
        <v/>
      </c>
      <c r="AQ26" s="281" t="str">
        <f aca="false">IF(AQ$8&gt;$J26,"",IF($F$13&gt;$G$13,"ns",IF(ABS($L26-INDEX(RTO1SF_ORD,AQ$8,2))&gt;$B$28,"s","ns")))</f>
        <v/>
      </c>
      <c r="AR26" s="281" t="str">
        <f aca="false">IF(AR$8&gt;$J26,"",IF($F$13&gt;$G$13,"ns",IF(ABS($L26-INDEX(RTO1SF_ORD,AR$8,2))&gt;$B$28,"s","ns")))</f>
        <v/>
      </c>
      <c r="AS26" s="281" t="str">
        <f aca="false">IF(AS$8&gt;$J26,"",IF($F$13&gt;$G$13,"ns",IF(ABS($L26-INDEX(RTO1SF_ORD,AS$8,2))&gt;$B$28,"s","ns")))</f>
        <v/>
      </c>
      <c r="AT26" s="281" t="str">
        <f aca="false">IF(AT$8&gt;$J26,"",IF($F$13&gt;$G$13,"ns",IF(ABS($L26-INDEX(RTO1SF_ORD,AT$8,2))&gt;$B$28,"s","ns")))</f>
        <v/>
      </c>
      <c r="AU26" s="281" t="str">
        <f aca="false">IF(AU$8&gt;$J26,"",IF($F$13&gt;$G$13,"ns",IF(ABS($L26-INDEX(RTO1SF_ORD,AU$8,2))&gt;$B$28,"s","ns")))</f>
        <v/>
      </c>
      <c r="AV26" s="281" t="str">
        <f aca="false">IF(AV$8&gt;$J26,"",IF($F$13&gt;$G$13,"ns",IF(ABS($L26-INDEX(RTO1SF_ORD,AV$8,2))&gt;$B$28,"s","ns")))</f>
        <v/>
      </c>
      <c r="AW26" s="281" t="str">
        <f aca="false">IF(AW$8&gt;$J26,"",IF($F$13&gt;$G$13,"ns",IF(ABS($L26-INDEX(RTO1SF_ORD,AW$8,2))&gt;$B$28,"s","ns")))</f>
        <v/>
      </c>
      <c r="AX26" s="281" t="str">
        <f aca="false">IF(AX$8&gt;$J26,"",IF($F$13&gt;$G$13,"ns",IF(ABS($L26-INDEX(RTO1SF_ORD,AX$8,2))&gt;$B$28,"s","ns")))</f>
        <v/>
      </c>
      <c r="AY26" s="281" t="str">
        <f aca="false">IF(AY$8&gt;$J26,"",IF($F$13&gt;$G$13,"ns",IF(ABS($L26-INDEX(RTO1SF_ORD,AY$8,2))&gt;$B$28,"s","ns")))</f>
        <v/>
      </c>
      <c r="AZ26" s="281" t="str">
        <f aca="false">IF(AZ$8&gt;$J26,"",IF($F$13&gt;$G$13,"ns",IF(ABS($L26-INDEX(RTO1SF_ORD,AZ$8,2))&gt;$B$28,"s","ns")))</f>
        <v/>
      </c>
      <c r="BA26" s="281" t="str">
        <f aca="false">IF(BA$8&gt;$J26,"",IF($F$13&gt;$G$13,"ns",IF(ABS($L26-INDEX(RTO1SF_ORD,BA$8,2))&gt;$B$28,"s","ns")))</f>
        <v/>
      </c>
      <c r="BB26" s="281" t="str">
        <f aca="false">IF(BB$8&gt;$J26,"",IF($F$13&gt;$G$13,"ns",IF(ABS($L26-INDEX(RTO1SF_ORD,BB$8,2))&gt;$B$28,"s","ns")))</f>
        <v/>
      </c>
      <c r="BC26" s="281" t="str">
        <f aca="false">IF(BC$8&gt;$J26,"",IF($F$13&gt;$G$13,"ns",IF(ABS($L26-INDEX(RTO1SF_ORD,BC$8,2))&gt;$B$28,"s","ns")))</f>
        <v/>
      </c>
      <c r="BD26" s="281" t="str">
        <f aca="false">IF(BD$8&gt;$J26,"",IF($F$13&gt;$G$13,"ns",IF(ABS($L26-INDEX(RTO1SF_ORD,BD$8,2))&gt;$B$28,"s","ns")))</f>
        <v/>
      </c>
      <c r="BE26" s="281" t="str">
        <f aca="false">IF(BE$8&gt;$J26,"",IF($F$13&gt;$G$13,"ns",IF(ABS($L26-INDEX(RTO1SF_ORD,BE$8,2))&gt;$B$28,"s","ns")))</f>
        <v/>
      </c>
      <c r="BF26" s="281" t="str">
        <f aca="false">IF(BF$8&gt;$J26,"",IF($F$13&gt;$G$13,"ns",IF(ABS($L26-INDEX(RTO1SF_ORD,BF$8,2))&gt;$B$28,"s","ns")))</f>
        <v/>
      </c>
      <c r="BG26" s="281" t="str">
        <f aca="false">IF(BG$8&gt;$J26,"",IF($F$13&gt;$G$13,"ns",IF(ABS($L26-INDEX(RTO1SF_ORD,BG$8,2))&gt;$B$28,"s","ns")))</f>
        <v/>
      </c>
      <c r="BH26" s="281" t="str">
        <f aca="false">IF(BH$8&gt;$J26,"",IF($F$13&gt;$G$13,"ns",IF(ABS($L26-INDEX(RTO1SF_ORD,BH$8,2))&gt;$B$28,"s","ns")))</f>
        <v/>
      </c>
      <c r="BI26" s="281" t="str">
        <f aca="false">IF(BI$8&gt;$J26,"",IF($F$13&gt;$G$13,"ns",IF(ABS($L26-INDEX(RTO1SF_ORD,BI$8,2))&gt;$B$28,"s","ns")))</f>
        <v/>
      </c>
      <c r="BJ26" s="281" t="str">
        <f aca="false">IF(BJ$8&gt;$J26,"",IF($F$13&gt;$G$13,"ns",IF(ABS($L26-INDEX(RTO1SF_ORD,BJ$8,2))&gt;$B$28,"s","ns")))</f>
        <v/>
      </c>
      <c r="BM26" s="293" t="s">
        <v>354</v>
      </c>
      <c r="BS26" s="249"/>
      <c r="BT26" s="249"/>
      <c r="BV26" s="270" t="n">
        <v>18</v>
      </c>
      <c r="BW26" s="280" t="n">
        <f aca="false">IFERROR(INDEX(RTO1CF_ORD,BV26,1),"sd")</f>
        <v>0</v>
      </c>
      <c r="BX26" s="281" t="n">
        <f aca="false">IFERROR(INDEX(RTO1CF_ORD,BV26,2),"sd")</f>
        <v>0.00032</v>
      </c>
      <c r="BY26" s="282" t="str">
        <f aca="false">IF(BY$8&gt;$BV26,"",IF($BR$13&gt;$BS$13,"ns",IF(ABS($BX26-INDEX(RTO1CF_ORD,BY$8,2))&gt;$BN$28,"s","ns")))</f>
        <v>s</v>
      </c>
      <c r="BZ26" s="282" t="str">
        <f aca="false">IF(BZ$8&gt;$BV26,"",IF($BR$13&gt;$BS$13,"ns",IF(ABS($BX26-INDEX(RTO1CF_ORD,BZ$8,2))&gt;$BN$28,"s","ns")))</f>
        <v>s</v>
      </c>
      <c r="CA26" s="282" t="str">
        <f aca="false">IF(CA$8&gt;$BV26,"",IF($BR$13&gt;$BS$13,"ns",IF(ABS($BX26-INDEX(RTO1CF_ORD,CA$8,2))&gt;$BN$28,"s","ns")))</f>
        <v>s</v>
      </c>
      <c r="CB26" s="282" t="str">
        <f aca="false">IF(CB$8&gt;$BV26,"",IF($BR$13&gt;$BS$13,"ns",IF(ABS($BX26-INDEX(RTO1CF_ORD,CB$8,2))&gt;$BN$28,"s","ns")))</f>
        <v>ns</v>
      </c>
      <c r="CC26" s="282" t="str">
        <f aca="false">IF(CC$8&gt;$BV26,"",IF($BR$13&gt;$BS$13,"ns",IF(ABS($BX26-INDEX(RTO1CF_ORD,CC$8,2))&gt;$BN$28,"s","ns")))</f>
        <v>ns</v>
      </c>
      <c r="CD26" s="282" t="str">
        <f aca="false">IF(CD$8&gt;$BV26,"",IF($BR$13&gt;$BS$13,"ns",IF(ABS($BX26-INDEX(RTO1CF_ORD,CD$8,2))&gt;$BN$28,"s","ns")))</f>
        <v>ns</v>
      </c>
      <c r="CE26" s="282" t="str">
        <f aca="false">IF(CE$8&gt;$BV26,"",IF($BR$13&gt;$BS$13,"ns",IF(ABS($BX26-INDEX(RTO1CF_ORD,CE$8,2))&gt;$BN$28,"s","ns")))</f>
        <v>ns</v>
      </c>
      <c r="CF26" s="282" t="str">
        <f aca="false">IF(CF$8&gt;$BV26,"",IF($BR$13&gt;$BS$13,"ns",IF(ABS($BX26-INDEX(RTO1CF_ORD,CF$8,2))&gt;$BN$28,"s","ns")))</f>
        <v>ns</v>
      </c>
      <c r="CG26" s="282" t="str">
        <f aca="false">IF(CG$8&gt;$BV26,"",IF($BR$13&gt;$BS$13,"ns",IF(ABS($BX26-INDEX(RTO1CF_ORD,CG$8,2))&gt;$BN$28,"s","ns")))</f>
        <v>ns</v>
      </c>
      <c r="CH26" s="282" t="str">
        <f aca="false">IF(CH$8&gt;$BV26,"",IF($BR$13&gt;$BS$13,"ns",IF(ABS($BX26-INDEX(RTO1CF_ORD,CH$8,2))&gt;$BN$28,"s","ns")))</f>
        <v>ns</v>
      </c>
      <c r="CI26" s="282" t="str">
        <f aca="false">IF(CI$8&gt;$BV26,"",IF($BR$13&gt;$BS$13,"ns",IF(ABS($BX26-INDEX(RTO1CF_ORD,CI$8,2))&gt;$BN$28,"s","ns")))</f>
        <v>ns</v>
      </c>
      <c r="CJ26" s="282" t="str">
        <f aca="false">IF(CJ$8&gt;$BV26,"",IF($BR$13&gt;$BS$13,"ns",IF(ABS($BX26-INDEX(RTO1CF_ORD,CJ$8,2))&gt;$BN$28,"s","ns")))</f>
        <v>ns</v>
      </c>
      <c r="CK26" s="282" t="str">
        <f aca="false">IF(CK$8&gt;$BV26,"",IF($BR$13&gt;$BS$13,"ns",IF(ABS($BX26-INDEX(RTO1CF_ORD,CK$8,2))&gt;$BN$28,"s","ns")))</f>
        <v>ns</v>
      </c>
      <c r="CL26" s="282" t="str">
        <f aca="false">IF(CL$8&gt;$BV26,"",IF($BR$13&gt;$BS$13,"ns",IF(ABS($BX26-INDEX(RTO1CF_ORD,CL$8,2))&gt;$BN$28,"s","ns")))</f>
        <v>ns</v>
      </c>
      <c r="CM26" s="282" t="str">
        <f aca="false">IF(CM$8&gt;$BV26,"",IF($BR$13&gt;$BS$13,"ns",IF(ABS($BX26-INDEX(RTO1CF_ORD,CM$8,2))&gt;$BN$28,"s","ns")))</f>
        <v>ns</v>
      </c>
      <c r="CN26" s="282" t="str">
        <f aca="false">IF(CN$8&gt;$BV26,"",IF($BR$13&gt;$BS$13,"ns",IF(ABS($BX26-INDEX(RTO1CF_ORD,CN$8,2))&gt;$BN$28,"s","ns")))</f>
        <v>ns</v>
      </c>
      <c r="CO26" s="282" t="str">
        <f aca="false">IF(CO$8&gt;$BV26,"",IF($BR$13&gt;$BS$13,"ns",IF(ABS($BX26-INDEX(RTO1CF_ORD,CO$8,2))&gt;$BN$28,"s","ns")))</f>
        <v>ns</v>
      </c>
      <c r="CP26" s="282" t="str">
        <f aca="false">IF(CP$8&gt;$BV26,"",IF($BR$13&gt;$BS$13,"ns",IF(ABS($BX26-INDEX(RTO1CF_ORD,CP$8,2))&gt;$BN$28,"s","ns")))</f>
        <v>ns</v>
      </c>
      <c r="CQ26" s="282" t="str">
        <f aca="false">IF(CQ$8&gt;$BV26,"",IF($BR$13&gt;$BS$13,"ns",IF(ABS($BX26-INDEX(RTO1CF_ORD,CQ$8,2))&gt;$BN$28,"s","ns")))</f>
        <v/>
      </c>
      <c r="CR26" s="282" t="str">
        <f aca="false">IF(CR$8&gt;$BV26,"",IF($BR$13&gt;$BS$13,"ns",IF(ABS($BX26-INDEX(RTO1CF_ORD,CR$8,2))&gt;$BN$28,"s","ns")))</f>
        <v/>
      </c>
      <c r="CS26" s="282" t="str">
        <f aca="false">IF(CS$8&gt;$BV26,"",IF($BR$13&gt;$BS$13,"ns",IF(ABS($BX26-INDEX(RTO1CF_ORD,CS$8,2))&gt;$BN$28,"s","ns")))</f>
        <v/>
      </c>
      <c r="CT26" s="282" t="str">
        <f aca="false">IF(CT$8&gt;$BV26,"",IF($BR$13&gt;$BS$13,"ns",IF(ABS($BX26-INDEX(RTO1CF_ORD,CT$8,2))&gt;$BN$28,"s","ns")))</f>
        <v/>
      </c>
      <c r="CU26" s="282" t="str">
        <f aca="false">IF(CU$8&gt;$BV26,"",IF($BR$13&gt;$BS$13,"ns",IF(ABS($BX26-INDEX(RTO1CF_ORD,CU$8,2))&gt;$BN$28,"s","ns")))</f>
        <v/>
      </c>
      <c r="CV26" s="282" t="str">
        <f aca="false">IF(CV$8&gt;$BV26,"",IF($BR$13&gt;$BS$13,"ns",IF(ABS($BX26-INDEX(RTO1CF_ORD,CV$8,2))&gt;$BN$28,"s","ns")))</f>
        <v/>
      </c>
      <c r="CW26" s="282" t="str">
        <f aca="false">IF(CW$8&gt;$BV26,"",IF($BR$13&gt;$BS$13,"ns",IF(ABS($BX26-INDEX(RTO1CF_ORD,CW$8,2))&gt;$BN$28,"s","ns")))</f>
        <v/>
      </c>
      <c r="CX26" s="282" t="str">
        <f aca="false">IF(CX$8&gt;$BV26,"",IF($BR$13&gt;$BS$13,"ns",IF(ABS($BX26-INDEX(RTO1CF_ORD,CX$8,2))&gt;$BN$28,"s","ns")))</f>
        <v/>
      </c>
      <c r="CY26" s="282" t="str">
        <f aca="false">IF(CY$8&gt;$BV26,"",IF($BR$13&gt;$BS$13,"ns",IF(ABS($BX26-INDEX(RTO1CF_ORD,CY$8,2))&gt;$BN$28,"s","ns")))</f>
        <v/>
      </c>
      <c r="CZ26" s="282" t="str">
        <f aca="false">IF(CZ$8&gt;$BV26,"",IF($BR$13&gt;$BS$13,"ns",IF(ABS($BX26-INDEX(RTO1CF_ORD,CZ$8,2))&gt;$BN$28,"s","ns")))</f>
        <v/>
      </c>
      <c r="DA26" s="282" t="str">
        <f aca="false">IF(DA$8&gt;$BV26,"",IF($BR$13&gt;$BS$13,"ns",IF(ABS($BX26-INDEX(RTO1CF_ORD,DA$8,2))&gt;$BN$28,"s","ns")))</f>
        <v/>
      </c>
      <c r="DB26" s="282" t="str">
        <f aca="false">IF(DB$8&gt;$BV26,"",IF($BR$13&gt;$BS$13,"ns",IF(ABS($BX26-INDEX(RTO1CF_ORD,DB$8,2))&gt;$BN$28,"s","ns")))</f>
        <v/>
      </c>
      <c r="DC26" s="282" t="str">
        <f aca="false">IF(DC$8&gt;$BV26,"",IF($BR$13&gt;$BS$13,"ns",IF(ABS($BX26-INDEX(RTO1CF_ORD,DC$8,2))&gt;$BN$28,"s","ns")))</f>
        <v/>
      </c>
      <c r="DD26" s="282" t="str">
        <f aca="false">IF(DD$8&gt;$BV26,"",IF($BR$13&gt;$BS$13,"ns",IF(ABS($BX26-INDEX(RTO1CF_ORD,DD$8,2))&gt;$BN$28,"s","ns")))</f>
        <v/>
      </c>
      <c r="DE26" s="282" t="str">
        <f aca="false">IF(DE$8&gt;$BV26,"",IF($BR$13&gt;$BS$13,"ns",IF(ABS($BX26-INDEX(RTO1CF_ORD,DE$8,2))&gt;$BN$28,"s","ns")))</f>
        <v/>
      </c>
      <c r="DF26" s="282" t="str">
        <f aca="false">IF(DF$8&gt;$BV26,"",IF($BR$13&gt;$BS$13,"ns",IF(ABS($BX26-INDEX(RTO1CF_ORD,DF$8,2))&gt;$BN$28,"s","ns")))</f>
        <v/>
      </c>
      <c r="DG26" s="282" t="str">
        <f aca="false">IF(DG$8&gt;$BV26,"",IF($BR$13&gt;$BS$13,"ns",IF(ABS($BX26-INDEX(RTO1CF_ORD,DG$8,2))&gt;$BN$28,"s","ns")))</f>
        <v/>
      </c>
      <c r="DH26" s="282" t="str">
        <f aca="false">IF(DH$8&gt;$BV26,"",IF($BR$13&gt;$BS$13,"ns",IF(ABS($BX26-INDEX(RTO1CF_ORD,DH$8,2))&gt;$BN$28,"s","ns")))</f>
        <v/>
      </c>
      <c r="DI26" s="282" t="str">
        <f aca="false">IF(DI$8&gt;$BV26,"",IF($BR$13&gt;$BS$13,"ns",IF(ABS($BX26-INDEX(RTO1CF_ORD,DI$8,2))&gt;$BN$28,"s","ns")))</f>
        <v/>
      </c>
      <c r="DJ26" s="282" t="str">
        <f aca="false">IF(DJ$8&gt;$BV26,"",IF($BR$13&gt;$BS$13,"ns",IF(ABS($BX26-INDEX(RTO1CF_ORD,DJ$8,2))&gt;$BN$28,"s","ns")))</f>
        <v/>
      </c>
      <c r="DK26" s="282" t="str">
        <f aca="false">IF(DK$8&gt;$BV26,"",IF($BR$13&gt;$BS$13,"ns",IF(ABS($BX26-INDEX(RTO1CF_ORD,DK$8,2))&gt;$BN$28,"s","ns")))</f>
        <v/>
      </c>
      <c r="DL26" s="282" t="str">
        <f aca="false">IF(DL$8&gt;$BV26,"",IF($BR$13&gt;$BS$13,"ns",IF(ABS($BX26-INDEX(RTO1CF_ORD,DL$8,2))&gt;$BN$28,"s","ns")))</f>
        <v/>
      </c>
      <c r="DM26" s="282" t="str">
        <f aca="false">IF(DM$8&gt;$BV26,"",IF($BR$13&gt;$BS$13,"ns",IF(ABS($BX26-INDEX(RTO1CF_ORD,DM$8,2))&gt;$BN$28,"s","ns")))</f>
        <v/>
      </c>
      <c r="DN26" s="282" t="str">
        <f aca="false">IF(DN$8&gt;$BV26,"",IF($BR$13&gt;$BS$13,"ns",IF(ABS($BX26-INDEX(RTO1CF_ORD,DN$8,2))&gt;$BN$28,"s","ns")))</f>
        <v/>
      </c>
      <c r="DO26" s="282" t="str">
        <f aca="false">IF(DO$8&gt;$BV26,"",IF($BR$13&gt;$BS$13,"ns",IF(ABS($BX26-INDEX(RTO1CF_ORD,DO$8,2))&gt;$BN$28,"s","ns")))</f>
        <v/>
      </c>
      <c r="DP26" s="282" t="str">
        <f aca="false">IF(DP$8&gt;$BV26,"",IF($BR$13&gt;$BS$13,"ns",IF(ABS($BX26-INDEX(RTO1CF_ORD,DP$8,2))&gt;$BN$28,"s","ns")))</f>
        <v/>
      </c>
      <c r="DQ26" s="282" t="str">
        <f aca="false">IF(DQ$8&gt;$BV26,"",IF($BR$13&gt;$BS$13,"ns",IF(ABS($BX26-INDEX(RTO1CF_ORD,DQ$8,2))&gt;$BN$28,"s","ns")))</f>
        <v/>
      </c>
      <c r="DR26" s="282" t="str">
        <f aca="false">IF(DR$8&gt;$BV26,"",IF($BR$13&gt;$BS$13,"ns",IF(ABS($BX26-INDEX(RTO1CF_ORD,DR$8,2))&gt;$BN$28,"s","ns")))</f>
        <v/>
      </c>
      <c r="DS26" s="282" t="str">
        <f aca="false">IF(DS$8&gt;$BV26,"",IF($BR$13&gt;$BS$13,"ns",IF(ABS($BX26-INDEX(RTO1CF_ORD,DS$8,2))&gt;$BN$28,"s","ns")))</f>
        <v/>
      </c>
      <c r="DT26" s="282" t="str">
        <f aca="false">IF(DT$8&gt;$BV26,"",IF($BR$13&gt;$BS$13,"ns",IF(ABS($BX26-INDEX(RTO1CF_ORD,DT$8,2))&gt;$BN$28,"s","ns")))</f>
        <v/>
      </c>
      <c r="DU26" s="282" t="str">
        <f aca="false">IF(DU$8&gt;$BV26,"",IF($BR$13&gt;$BS$13,"ns",IF(ABS($BX26-INDEX(RTO1CF_ORD,DU$8,2))&gt;$BN$28,"s","ns")))</f>
        <v/>
      </c>
      <c r="DV26" s="282" t="str">
        <f aca="false">IF(DV$8&gt;$BV26,"",IF($BR$13&gt;$BS$13,"ns",IF(ABS($BX26-INDEX(RTO1CF_ORD,DV$8,2))&gt;$BN$28,"s","ns")))</f>
        <v/>
      </c>
      <c r="DW26" s="283"/>
      <c r="DX26" s="283"/>
      <c r="DZ26" s="265" t="n">
        <f aca="false">DZ25+1</f>
        <v>19</v>
      </c>
      <c r="EA26" s="276" t="n">
        <f aca="false">IFERROR(INDEX(RTO1CV,$DZ26,1),0)</f>
        <v>0</v>
      </c>
      <c r="EB26" s="277" t="n">
        <f aca="false">IFERROR(INDEX(RTO1SF,$DZ26,EB$7),0)</f>
        <v>0</v>
      </c>
      <c r="EC26" s="277" t="n">
        <f aca="false">IFERROR(INDEX(RTO1SF,$DZ26,EC$7),0)</f>
        <v>0</v>
      </c>
      <c r="ED26" s="277" t="n">
        <f aca="false">IFERROR(INDEX(RTO1SF,$DZ26,ED$7),0)</f>
        <v>0</v>
      </c>
      <c r="EE26" s="277" t="n">
        <f aca="false">IFERROR(INDEX(RTO1SF,$DZ26,EE$7),0)</f>
        <v>0</v>
      </c>
      <c r="EF26" s="277" t="n">
        <f aca="false">COUNTIFS(EB26:EE26,"&gt;1")</f>
        <v>0</v>
      </c>
      <c r="EG26" s="277" t="n">
        <f aca="false">IFERROR(SUMIFS(EB26:EE26,EB26:EE26,"&gt;1"),0)</f>
        <v>0</v>
      </c>
      <c r="EH26" s="265"/>
      <c r="EI26" s="265" t="s">
        <v>355</v>
      </c>
      <c r="EJ26" s="264" t="str">
        <f aca="false">IF(EF58=0,"sd",TINV(0.05,EJ16)*EJ25)</f>
        <v>sd</v>
      </c>
      <c r="EK26" s="266"/>
      <c r="EL26" s="265" t="n">
        <f aca="false">EL25+1</f>
        <v>19</v>
      </c>
      <c r="EM26" s="276" t="n">
        <f aca="false">IFERROR(INDEX(RTO1CV,$EL26,1),0)</f>
        <v>0</v>
      </c>
      <c r="EN26" s="277" t="n">
        <f aca="false">IFERROR(INDEX(RTO1CF,$EL26,'ANVA-MDS'!EB$7),0)</f>
        <v>0</v>
      </c>
      <c r="EO26" s="277" t="n">
        <f aca="false">IFERROR(INDEX(RTO1CF,$EL26,'ANVA-MDS'!EC$7),0)</f>
        <v>0</v>
      </c>
      <c r="EP26" s="277" t="n">
        <f aca="false">IFERROR(INDEX(RTO1CF,$EL26,'ANVA-MDS'!ED$7),0)</f>
        <v>0</v>
      </c>
      <c r="EQ26" s="277" t="n">
        <f aca="false">IFERROR(INDEX(RTO1CF,$EL26,'ANVA-MDS'!EE$7),0)</f>
        <v>0</v>
      </c>
      <c r="ER26" s="277" t="n">
        <f aca="false">COUNTIFS(EN26:EQ26,"&gt;1")</f>
        <v>0</v>
      </c>
      <c r="ES26" s="277" t="n">
        <f aca="false">IFERROR(SUMIFS(EN26:EQ26,EN26:EQ26,"&gt;1"),0)</f>
        <v>0</v>
      </c>
      <c r="ET26" s="265"/>
      <c r="EU26" s="265" t="s">
        <v>355</v>
      </c>
      <c r="EV26" s="264" t="n">
        <f aca="false">IF(ER58=0,"sd",TINV(0.05,EV16)*EV25)</f>
        <v>411.487269306622</v>
      </c>
      <c r="EW26" s="266"/>
      <c r="EX26" s="277" t="n">
        <f aca="false">EG26+ES26</f>
        <v>0</v>
      </c>
      <c r="EY26" s="296" t="s">
        <v>356</v>
      </c>
      <c r="EZ26" s="284" t="str">
        <f aca="false" t="array" ref="EZ26:EZ26">IF(EZ27=0,"sd",(SUM(IF(EG8:EG57&gt;1,(EG8:EG57)^2))+SUM(IF(ES8:ES57&gt;1,(ES8:ES57)^2)))/EZ9-EZ17-EZ25-EZ13)</f>
        <v>sd</v>
      </c>
    </row>
    <row r="27" customFormat="false" ht="12.75" hidden="false" customHeight="true" outlineLevel="0" collapsed="false">
      <c r="A27" s="293" t="s">
        <v>357</v>
      </c>
      <c r="J27" s="270" t="n">
        <v>19</v>
      </c>
      <c r="K27" s="280" t="n">
        <f aca="false">IFERROR(INDEX(RTO1SF_ORD,J27,1),"sd")</f>
        <v>0</v>
      </c>
      <c r="L27" s="281" t="n">
        <f aca="false">IFERROR(INDEX(RTO1SF_ORD,J27,2),"sd")</f>
        <v>0.00031</v>
      </c>
      <c r="M27" s="281" t="str">
        <f aca="false">IF(M$8&gt;$J27,"",IF($F$13&gt;$G$13,"ns",IF(ABS($L27-INDEX(RTO1SF_ORD,M$8,2))&gt;$B$28,"s","ns")))</f>
        <v>ns</v>
      </c>
      <c r="N27" s="281" t="str">
        <f aca="false">IF(N$8&gt;$J27,"",IF($F$13&gt;$G$13,"ns",IF(ABS($L27-INDEX(RTO1SF_ORD,N$8,2))&gt;$B$28,"s","ns")))</f>
        <v>ns</v>
      </c>
      <c r="O27" s="281" t="str">
        <f aca="false">IF(O$8&gt;$J27,"",IF($F$13&gt;$G$13,"ns",IF(ABS($L27-INDEX(RTO1SF_ORD,O$8,2))&gt;$B$28,"s","ns")))</f>
        <v>ns</v>
      </c>
      <c r="P27" s="281" t="str">
        <f aca="false">IF(P$8&gt;$J27,"",IF($F$13&gt;$G$13,"ns",IF(ABS($L27-INDEX(RTO1SF_ORD,P$8,2))&gt;$B$28,"s","ns")))</f>
        <v>ns</v>
      </c>
      <c r="Q27" s="281" t="str">
        <f aca="false">IF(Q$8&gt;$J27,"",IF($F$13&gt;$G$13,"ns",IF(ABS($L27-INDEX(RTO1SF_ORD,Q$8,2))&gt;$B$28,"s","ns")))</f>
        <v>ns</v>
      </c>
      <c r="R27" s="281" t="str">
        <f aca="false">IF(R$8&gt;$J27,"",IF($F$13&gt;$G$13,"ns",IF(ABS($L27-INDEX(RTO1SF_ORD,R$8,2))&gt;$B$28,"s","ns")))</f>
        <v>ns</v>
      </c>
      <c r="S27" s="281" t="str">
        <f aca="false">IF(S$8&gt;$J27,"",IF($F$13&gt;$G$13,"ns",IF(ABS($L27-INDEX(RTO1SF_ORD,S$8,2))&gt;$B$28,"s","ns")))</f>
        <v>ns</v>
      </c>
      <c r="T27" s="281" t="str">
        <f aca="false">IF(T$8&gt;$J27,"",IF($F$13&gt;$G$13,"ns",IF(ABS($L27-INDEX(RTO1SF_ORD,T$8,2))&gt;$B$28,"s","ns")))</f>
        <v>ns</v>
      </c>
      <c r="U27" s="281" t="str">
        <f aca="false">IF(U$8&gt;$J27,"",IF($F$13&gt;$G$13,"ns",IF(ABS($L27-INDEX(RTO1SF_ORD,U$8,2))&gt;$B$28,"s","ns")))</f>
        <v>ns</v>
      </c>
      <c r="V27" s="281" t="str">
        <f aca="false">IF(V$8&gt;$J27,"",IF($F$13&gt;$G$13,"ns",IF(ABS($L27-INDEX(RTO1SF_ORD,V$8,2))&gt;$B$28,"s","ns")))</f>
        <v>ns</v>
      </c>
      <c r="W27" s="281" t="str">
        <f aca="false">IF(W$8&gt;$J27,"",IF($F$13&gt;$G$13,"ns",IF(ABS($L27-INDEX(RTO1SF_ORD,W$8,2))&gt;$B$28,"s","ns")))</f>
        <v>ns</v>
      </c>
      <c r="X27" s="281" t="str">
        <f aca="false">IF(X$8&gt;$J27,"",IF($F$13&gt;$G$13,"ns",IF(ABS($L27-INDEX(RTO1SF_ORD,X$8,2))&gt;$B$28,"s","ns")))</f>
        <v>ns</v>
      </c>
      <c r="Y27" s="281" t="str">
        <f aca="false">IF(Y$8&gt;$J27,"",IF($F$13&gt;$G$13,"ns",IF(ABS($L27-INDEX(RTO1SF_ORD,Y$8,2))&gt;$B$28,"s","ns")))</f>
        <v>ns</v>
      </c>
      <c r="Z27" s="281" t="str">
        <f aca="false">IF(Z$8&gt;$J27,"",IF($F$13&gt;$G$13,"ns",IF(ABS($L27-INDEX(RTO1SF_ORD,Z$8,2))&gt;$B$28,"s","ns")))</f>
        <v>ns</v>
      </c>
      <c r="AA27" s="281" t="str">
        <f aca="false">IF(AA$8&gt;$J27,"",IF($F$13&gt;$G$13,"ns",IF(ABS($L27-INDEX(RTO1SF_ORD,AA$8,2))&gt;$B$28,"s","ns")))</f>
        <v>ns</v>
      </c>
      <c r="AB27" s="281" t="str">
        <f aca="false">IF(AB$8&gt;$J27,"",IF($F$13&gt;$G$13,"ns",IF(ABS($L27-INDEX(RTO1SF_ORD,AB$8,2))&gt;$B$28,"s","ns")))</f>
        <v>ns</v>
      </c>
      <c r="AC27" s="281" t="str">
        <f aca="false">IF(AC$8&gt;$J27,"",IF($F$13&gt;$G$13,"ns",IF(ABS($L27-INDEX(RTO1SF_ORD,AC$8,2))&gt;$B$28,"s","ns")))</f>
        <v>ns</v>
      </c>
      <c r="AD27" s="281" t="str">
        <f aca="false">IF(AD$8&gt;$J27,"",IF($F$13&gt;$G$13,"ns",IF(ABS($L27-INDEX(RTO1SF_ORD,AD$8,2))&gt;$B$28,"s","ns")))</f>
        <v>ns</v>
      </c>
      <c r="AE27" s="281" t="str">
        <f aca="false">IF(AE$8&gt;$J27,"",IF($F$13&gt;$G$13,"ns",IF(ABS($L27-INDEX(RTO1SF_ORD,AE$8,2))&gt;$B$28,"s","ns")))</f>
        <v>ns</v>
      </c>
      <c r="AF27" s="281" t="str">
        <f aca="false">IF(AF$8&gt;$J27,"",IF($F$13&gt;$G$13,"ns",IF(ABS($L27-INDEX(RTO1SF_ORD,AF$8,2))&gt;$B$28,"s","ns")))</f>
        <v/>
      </c>
      <c r="AG27" s="281" t="str">
        <f aca="false">IF(AG$8&gt;$J27,"",IF($F$13&gt;$G$13,"ns",IF(ABS($L27-INDEX(RTO1SF_ORD,AG$8,2))&gt;$B$28,"s","ns")))</f>
        <v/>
      </c>
      <c r="AH27" s="281" t="str">
        <f aca="false">IF(AH$8&gt;$J27,"",IF($F$13&gt;$G$13,"ns",IF(ABS($L27-INDEX(RTO1SF_ORD,AH$8,2))&gt;$B$28,"s","ns")))</f>
        <v/>
      </c>
      <c r="AI27" s="281" t="str">
        <f aca="false">IF(AI$8&gt;$J27,"",IF($F$13&gt;$G$13,"ns",IF(ABS($L27-INDEX(RTO1SF_ORD,AI$8,2))&gt;$B$28,"s","ns")))</f>
        <v/>
      </c>
      <c r="AJ27" s="281" t="str">
        <f aca="false">IF(AJ$8&gt;$J27,"",IF($F$13&gt;$G$13,"ns",IF(ABS($L27-INDEX(RTO1SF_ORD,AJ$8,2))&gt;$B$28,"s","ns")))</f>
        <v/>
      </c>
      <c r="AK27" s="281" t="str">
        <f aca="false">IF(AK$8&gt;$J27,"",IF($F$13&gt;$G$13,"ns",IF(ABS($L27-INDEX(RTO1SF_ORD,AK$8,2))&gt;$B$28,"s","ns")))</f>
        <v/>
      </c>
      <c r="AL27" s="281" t="str">
        <f aca="false">IF(AL$8&gt;$J27,"",IF($F$13&gt;$G$13,"ns",IF(ABS($L27-INDEX(RTO1SF_ORD,AL$8,2))&gt;$B$28,"s","ns")))</f>
        <v/>
      </c>
      <c r="AM27" s="281" t="str">
        <f aca="false">IF(AM$8&gt;$J27,"",IF($F$13&gt;$G$13,"ns",IF(ABS($L27-INDEX(RTO1SF_ORD,AM$8,2))&gt;$B$28,"s","ns")))</f>
        <v/>
      </c>
      <c r="AN27" s="281" t="str">
        <f aca="false">IF(AN$8&gt;$J27,"",IF($F$13&gt;$G$13,"ns",IF(ABS($L27-INDEX(RTO1SF_ORD,AN$8,2))&gt;$B$28,"s","ns")))</f>
        <v/>
      </c>
      <c r="AO27" s="281" t="str">
        <f aca="false">IF(AO$8&gt;$J27,"",IF($F$13&gt;$G$13,"ns",IF(ABS($L27-INDEX(RTO1SF_ORD,AO$8,2))&gt;$B$28,"s","ns")))</f>
        <v/>
      </c>
      <c r="AP27" s="281" t="str">
        <f aca="false">IF(AP$8&gt;$J27,"",IF($F$13&gt;$G$13,"ns",IF(ABS($L27-INDEX(RTO1SF_ORD,AP$8,2))&gt;$B$28,"s","ns")))</f>
        <v/>
      </c>
      <c r="AQ27" s="281" t="str">
        <f aca="false">IF(AQ$8&gt;$J27,"",IF($F$13&gt;$G$13,"ns",IF(ABS($L27-INDEX(RTO1SF_ORD,AQ$8,2))&gt;$B$28,"s","ns")))</f>
        <v/>
      </c>
      <c r="AR27" s="281" t="str">
        <f aca="false">IF(AR$8&gt;$J27,"",IF($F$13&gt;$G$13,"ns",IF(ABS($L27-INDEX(RTO1SF_ORD,AR$8,2))&gt;$B$28,"s","ns")))</f>
        <v/>
      </c>
      <c r="AS27" s="281" t="str">
        <f aca="false">IF(AS$8&gt;$J27,"",IF($F$13&gt;$G$13,"ns",IF(ABS($L27-INDEX(RTO1SF_ORD,AS$8,2))&gt;$B$28,"s","ns")))</f>
        <v/>
      </c>
      <c r="AT27" s="281" t="str">
        <f aca="false">IF(AT$8&gt;$J27,"",IF($F$13&gt;$G$13,"ns",IF(ABS($L27-INDEX(RTO1SF_ORD,AT$8,2))&gt;$B$28,"s","ns")))</f>
        <v/>
      </c>
      <c r="AU27" s="281" t="str">
        <f aca="false">IF(AU$8&gt;$J27,"",IF($F$13&gt;$G$13,"ns",IF(ABS($L27-INDEX(RTO1SF_ORD,AU$8,2))&gt;$B$28,"s","ns")))</f>
        <v/>
      </c>
      <c r="AV27" s="281" t="str">
        <f aca="false">IF(AV$8&gt;$J27,"",IF($F$13&gt;$G$13,"ns",IF(ABS($L27-INDEX(RTO1SF_ORD,AV$8,2))&gt;$B$28,"s","ns")))</f>
        <v/>
      </c>
      <c r="AW27" s="281" t="str">
        <f aca="false">IF(AW$8&gt;$J27,"",IF($F$13&gt;$G$13,"ns",IF(ABS($L27-INDEX(RTO1SF_ORD,AW$8,2))&gt;$B$28,"s","ns")))</f>
        <v/>
      </c>
      <c r="AX27" s="281" t="str">
        <f aca="false">IF(AX$8&gt;$J27,"",IF($F$13&gt;$G$13,"ns",IF(ABS($L27-INDEX(RTO1SF_ORD,AX$8,2))&gt;$B$28,"s","ns")))</f>
        <v/>
      </c>
      <c r="AY27" s="281" t="str">
        <f aca="false">IF(AY$8&gt;$J27,"",IF($F$13&gt;$G$13,"ns",IF(ABS($L27-INDEX(RTO1SF_ORD,AY$8,2))&gt;$B$28,"s","ns")))</f>
        <v/>
      </c>
      <c r="AZ27" s="281" t="str">
        <f aca="false">IF(AZ$8&gt;$J27,"",IF($F$13&gt;$G$13,"ns",IF(ABS($L27-INDEX(RTO1SF_ORD,AZ$8,2))&gt;$B$28,"s","ns")))</f>
        <v/>
      </c>
      <c r="BA27" s="281" t="str">
        <f aca="false">IF(BA$8&gt;$J27,"",IF($F$13&gt;$G$13,"ns",IF(ABS($L27-INDEX(RTO1SF_ORD,BA$8,2))&gt;$B$28,"s","ns")))</f>
        <v/>
      </c>
      <c r="BB27" s="281" t="str">
        <f aca="false">IF(BB$8&gt;$J27,"",IF($F$13&gt;$G$13,"ns",IF(ABS($L27-INDEX(RTO1SF_ORD,BB$8,2))&gt;$B$28,"s","ns")))</f>
        <v/>
      </c>
      <c r="BC27" s="281" t="str">
        <f aca="false">IF(BC$8&gt;$J27,"",IF($F$13&gt;$G$13,"ns",IF(ABS($L27-INDEX(RTO1SF_ORD,BC$8,2))&gt;$B$28,"s","ns")))</f>
        <v/>
      </c>
      <c r="BD27" s="281" t="str">
        <f aca="false">IF(BD$8&gt;$J27,"",IF($F$13&gt;$G$13,"ns",IF(ABS($L27-INDEX(RTO1SF_ORD,BD$8,2))&gt;$B$28,"s","ns")))</f>
        <v/>
      </c>
      <c r="BE27" s="281" t="str">
        <f aca="false">IF(BE$8&gt;$J27,"",IF($F$13&gt;$G$13,"ns",IF(ABS($L27-INDEX(RTO1SF_ORD,BE$8,2))&gt;$B$28,"s","ns")))</f>
        <v/>
      </c>
      <c r="BF27" s="281" t="str">
        <f aca="false">IF(BF$8&gt;$J27,"",IF($F$13&gt;$G$13,"ns",IF(ABS($L27-INDEX(RTO1SF_ORD,BF$8,2))&gt;$B$28,"s","ns")))</f>
        <v/>
      </c>
      <c r="BG27" s="281" t="str">
        <f aca="false">IF(BG$8&gt;$J27,"",IF($F$13&gt;$G$13,"ns",IF(ABS($L27-INDEX(RTO1SF_ORD,BG$8,2))&gt;$B$28,"s","ns")))</f>
        <v/>
      </c>
      <c r="BH27" s="281" t="str">
        <f aca="false">IF(BH$8&gt;$J27,"",IF($F$13&gt;$G$13,"ns",IF(ABS($L27-INDEX(RTO1SF_ORD,BH$8,2))&gt;$B$28,"s","ns")))</f>
        <v/>
      </c>
      <c r="BI27" s="281" t="str">
        <f aca="false">IF(BI$8&gt;$J27,"",IF($F$13&gt;$G$13,"ns",IF(ABS($L27-INDEX(RTO1SF_ORD,BI$8,2))&gt;$B$28,"s","ns")))</f>
        <v/>
      </c>
      <c r="BJ27" s="281" t="str">
        <f aca="false">IF(BJ$8&gt;$J27,"",IF($F$13&gt;$G$13,"ns",IF(ABS($L27-INDEX(RTO1SF_ORD,BJ$8,2))&gt;$B$28,"s","ns")))</f>
        <v/>
      </c>
      <c r="BM27" s="293" t="s">
        <v>357</v>
      </c>
      <c r="BS27" s="249"/>
      <c r="BT27" s="249"/>
      <c r="BV27" s="270" t="n">
        <v>19</v>
      </c>
      <c r="BW27" s="280" t="n">
        <f aca="false">IFERROR(INDEX(RTO1CF_ORD,BV27,1),"sd")</f>
        <v>0</v>
      </c>
      <c r="BX27" s="281" t="n">
        <f aca="false">IFERROR(INDEX(RTO1CF_ORD,BV27,2),"sd")</f>
        <v>0.00031</v>
      </c>
      <c r="BY27" s="282" t="str">
        <f aca="false">IF(BY$8&gt;$BV27,"",IF($BR$13&gt;$BS$13,"ns",IF(ABS($BX27-INDEX(RTO1CF_ORD,BY$8,2))&gt;$BN$28,"s","ns")))</f>
        <v>s</v>
      </c>
      <c r="BZ27" s="282" t="str">
        <f aca="false">IF(BZ$8&gt;$BV27,"",IF($BR$13&gt;$BS$13,"ns",IF(ABS($BX27-INDEX(RTO1CF_ORD,BZ$8,2))&gt;$BN$28,"s","ns")))</f>
        <v>s</v>
      </c>
      <c r="CA27" s="282" t="str">
        <f aca="false">IF(CA$8&gt;$BV27,"",IF($BR$13&gt;$BS$13,"ns",IF(ABS($BX27-INDEX(RTO1CF_ORD,CA$8,2))&gt;$BN$28,"s","ns")))</f>
        <v>s</v>
      </c>
      <c r="CB27" s="282" t="str">
        <f aca="false">IF(CB$8&gt;$BV27,"",IF($BR$13&gt;$BS$13,"ns",IF(ABS($BX27-INDEX(RTO1CF_ORD,CB$8,2))&gt;$BN$28,"s","ns")))</f>
        <v>ns</v>
      </c>
      <c r="CC27" s="282" t="str">
        <f aca="false">IF(CC$8&gt;$BV27,"",IF($BR$13&gt;$BS$13,"ns",IF(ABS($BX27-INDEX(RTO1CF_ORD,CC$8,2))&gt;$BN$28,"s","ns")))</f>
        <v>ns</v>
      </c>
      <c r="CD27" s="282" t="str">
        <f aca="false">IF(CD$8&gt;$BV27,"",IF($BR$13&gt;$BS$13,"ns",IF(ABS($BX27-INDEX(RTO1CF_ORD,CD$8,2))&gt;$BN$28,"s","ns")))</f>
        <v>ns</v>
      </c>
      <c r="CE27" s="282" t="str">
        <f aca="false">IF(CE$8&gt;$BV27,"",IF($BR$13&gt;$BS$13,"ns",IF(ABS($BX27-INDEX(RTO1CF_ORD,CE$8,2))&gt;$BN$28,"s","ns")))</f>
        <v>ns</v>
      </c>
      <c r="CF27" s="282" t="str">
        <f aca="false">IF(CF$8&gt;$BV27,"",IF($BR$13&gt;$BS$13,"ns",IF(ABS($BX27-INDEX(RTO1CF_ORD,CF$8,2))&gt;$BN$28,"s","ns")))</f>
        <v>ns</v>
      </c>
      <c r="CG27" s="282" t="str">
        <f aca="false">IF(CG$8&gt;$BV27,"",IF($BR$13&gt;$BS$13,"ns",IF(ABS($BX27-INDEX(RTO1CF_ORD,CG$8,2))&gt;$BN$28,"s","ns")))</f>
        <v>ns</v>
      </c>
      <c r="CH27" s="282" t="str">
        <f aca="false">IF(CH$8&gt;$BV27,"",IF($BR$13&gt;$BS$13,"ns",IF(ABS($BX27-INDEX(RTO1CF_ORD,CH$8,2))&gt;$BN$28,"s","ns")))</f>
        <v>ns</v>
      </c>
      <c r="CI27" s="282" t="str">
        <f aca="false">IF(CI$8&gt;$BV27,"",IF($BR$13&gt;$BS$13,"ns",IF(ABS($BX27-INDEX(RTO1CF_ORD,CI$8,2))&gt;$BN$28,"s","ns")))</f>
        <v>ns</v>
      </c>
      <c r="CJ27" s="282" t="str">
        <f aca="false">IF(CJ$8&gt;$BV27,"",IF($BR$13&gt;$BS$13,"ns",IF(ABS($BX27-INDEX(RTO1CF_ORD,CJ$8,2))&gt;$BN$28,"s","ns")))</f>
        <v>ns</v>
      </c>
      <c r="CK27" s="282" t="str">
        <f aca="false">IF(CK$8&gt;$BV27,"",IF($BR$13&gt;$BS$13,"ns",IF(ABS($BX27-INDEX(RTO1CF_ORD,CK$8,2))&gt;$BN$28,"s","ns")))</f>
        <v>ns</v>
      </c>
      <c r="CL27" s="282" t="str">
        <f aca="false">IF(CL$8&gt;$BV27,"",IF($BR$13&gt;$BS$13,"ns",IF(ABS($BX27-INDEX(RTO1CF_ORD,CL$8,2))&gt;$BN$28,"s","ns")))</f>
        <v>ns</v>
      </c>
      <c r="CM27" s="282" t="str">
        <f aca="false">IF(CM$8&gt;$BV27,"",IF($BR$13&gt;$BS$13,"ns",IF(ABS($BX27-INDEX(RTO1CF_ORD,CM$8,2))&gt;$BN$28,"s","ns")))</f>
        <v>ns</v>
      </c>
      <c r="CN27" s="282" t="str">
        <f aca="false">IF(CN$8&gt;$BV27,"",IF($BR$13&gt;$BS$13,"ns",IF(ABS($BX27-INDEX(RTO1CF_ORD,CN$8,2))&gt;$BN$28,"s","ns")))</f>
        <v>ns</v>
      </c>
      <c r="CO27" s="282" t="str">
        <f aca="false">IF(CO$8&gt;$BV27,"",IF($BR$13&gt;$BS$13,"ns",IF(ABS($BX27-INDEX(RTO1CF_ORD,CO$8,2))&gt;$BN$28,"s","ns")))</f>
        <v>ns</v>
      </c>
      <c r="CP27" s="282" t="str">
        <f aca="false">IF(CP$8&gt;$BV27,"",IF($BR$13&gt;$BS$13,"ns",IF(ABS($BX27-INDEX(RTO1CF_ORD,CP$8,2))&gt;$BN$28,"s","ns")))</f>
        <v>ns</v>
      </c>
      <c r="CQ27" s="282" t="str">
        <f aca="false">IF(CQ$8&gt;$BV27,"",IF($BR$13&gt;$BS$13,"ns",IF(ABS($BX27-INDEX(RTO1CF_ORD,CQ$8,2))&gt;$BN$28,"s","ns")))</f>
        <v>ns</v>
      </c>
      <c r="CR27" s="282" t="str">
        <f aca="false">IF(CR$8&gt;$BV27,"",IF($BR$13&gt;$BS$13,"ns",IF(ABS($BX27-INDEX(RTO1CF_ORD,CR$8,2))&gt;$BN$28,"s","ns")))</f>
        <v/>
      </c>
      <c r="CS27" s="282" t="str">
        <f aca="false">IF(CS$8&gt;$BV27,"",IF($BR$13&gt;$BS$13,"ns",IF(ABS($BX27-INDEX(RTO1CF_ORD,CS$8,2))&gt;$BN$28,"s","ns")))</f>
        <v/>
      </c>
      <c r="CT27" s="282" t="str">
        <f aca="false">IF(CT$8&gt;$BV27,"",IF($BR$13&gt;$BS$13,"ns",IF(ABS($BX27-INDEX(RTO1CF_ORD,CT$8,2))&gt;$BN$28,"s","ns")))</f>
        <v/>
      </c>
      <c r="CU27" s="282" t="str">
        <f aca="false">IF(CU$8&gt;$BV27,"",IF($BR$13&gt;$BS$13,"ns",IF(ABS($BX27-INDEX(RTO1CF_ORD,CU$8,2))&gt;$BN$28,"s","ns")))</f>
        <v/>
      </c>
      <c r="CV27" s="282" t="str">
        <f aca="false">IF(CV$8&gt;$BV27,"",IF($BR$13&gt;$BS$13,"ns",IF(ABS($BX27-INDEX(RTO1CF_ORD,CV$8,2))&gt;$BN$28,"s","ns")))</f>
        <v/>
      </c>
      <c r="CW27" s="282" t="str">
        <f aca="false">IF(CW$8&gt;$BV27,"",IF($BR$13&gt;$BS$13,"ns",IF(ABS($BX27-INDEX(RTO1CF_ORD,CW$8,2))&gt;$BN$28,"s","ns")))</f>
        <v/>
      </c>
      <c r="CX27" s="282" t="str">
        <f aca="false">IF(CX$8&gt;$BV27,"",IF($BR$13&gt;$BS$13,"ns",IF(ABS($BX27-INDEX(RTO1CF_ORD,CX$8,2))&gt;$BN$28,"s","ns")))</f>
        <v/>
      </c>
      <c r="CY27" s="282" t="str">
        <f aca="false">IF(CY$8&gt;$BV27,"",IF($BR$13&gt;$BS$13,"ns",IF(ABS($BX27-INDEX(RTO1CF_ORD,CY$8,2))&gt;$BN$28,"s","ns")))</f>
        <v/>
      </c>
      <c r="CZ27" s="282" t="str">
        <f aca="false">IF(CZ$8&gt;$BV27,"",IF($BR$13&gt;$BS$13,"ns",IF(ABS($BX27-INDEX(RTO1CF_ORD,CZ$8,2))&gt;$BN$28,"s","ns")))</f>
        <v/>
      </c>
      <c r="DA27" s="282" t="str">
        <f aca="false">IF(DA$8&gt;$BV27,"",IF($BR$13&gt;$BS$13,"ns",IF(ABS($BX27-INDEX(RTO1CF_ORD,DA$8,2))&gt;$BN$28,"s","ns")))</f>
        <v/>
      </c>
      <c r="DB27" s="282" t="str">
        <f aca="false">IF(DB$8&gt;$BV27,"",IF($BR$13&gt;$BS$13,"ns",IF(ABS($BX27-INDEX(RTO1CF_ORD,DB$8,2))&gt;$BN$28,"s","ns")))</f>
        <v/>
      </c>
      <c r="DC27" s="282" t="str">
        <f aca="false">IF(DC$8&gt;$BV27,"",IF($BR$13&gt;$BS$13,"ns",IF(ABS($BX27-INDEX(RTO1CF_ORD,DC$8,2))&gt;$BN$28,"s","ns")))</f>
        <v/>
      </c>
      <c r="DD27" s="282" t="str">
        <f aca="false">IF(DD$8&gt;$BV27,"",IF($BR$13&gt;$BS$13,"ns",IF(ABS($BX27-INDEX(RTO1CF_ORD,DD$8,2))&gt;$BN$28,"s","ns")))</f>
        <v/>
      </c>
      <c r="DE27" s="282" t="str">
        <f aca="false">IF(DE$8&gt;$BV27,"",IF($BR$13&gt;$BS$13,"ns",IF(ABS($BX27-INDEX(RTO1CF_ORD,DE$8,2))&gt;$BN$28,"s","ns")))</f>
        <v/>
      </c>
      <c r="DF27" s="282" t="str">
        <f aca="false">IF(DF$8&gt;$BV27,"",IF($BR$13&gt;$BS$13,"ns",IF(ABS($BX27-INDEX(RTO1CF_ORD,DF$8,2))&gt;$BN$28,"s","ns")))</f>
        <v/>
      </c>
      <c r="DG27" s="282" t="str">
        <f aca="false">IF(DG$8&gt;$BV27,"",IF($BR$13&gt;$BS$13,"ns",IF(ABS($BX27-INDEX(RTO1CF_ORD,DG$8,2))&gt;$BN$28,"s","ns")))</f>
        <v/>
      </c>
      <c r="DH27" s="282" t="str">
        <f aca="false">IF(DH$8&gt;$BV27,"",IF($BR$13&gt;$BS$13,"ns",IF(ABS($BX27-INDEX(RTO1CF_ORD,DH$8,2))&gt;$BN$28,"s","ns")))</f>
        <v/>
      </c>
      <c r="DI27" s="282" t="str">
        <f aca="false">IF(DI$8&gt;$BV27,"",IF($BR$13&gt;$BS$13,"ns",IF(ABS($BX27-INDEX(RTO1CF_ORD,DI$8,2))&gt;$BN$28,"s","ns")))</f>
        <v/>
      </c>
      <c r="DJ27" s="282" t="str">
        <f aca="false">IF(DJ$8&gt;$BV27,"",IF($BR$13&gt;$BS$13,"ns",IF(ABS($BX27-INDEX(RTO1CF_ORD,DJ$8,2))&gt;$BN$28,"s","ns")))</f>
        <v/>
      </c>
      <c r="DK27" s="282" t="str">
        <f aca="false">IF(DK$8&gt;$BV27,"",IF($BR$13&gt;$BS$13,"ns",IF(ABS($BX27-INDEX(RTO1CF_ORD,DK$8,2))&gt;$BN$28,"s","ns")))</f>
        <v/>
      </c>
      <c r="DL27" s="282" t="str">
        <f aca="false">IF(DL$8&gt;$BV27,"",IF($BR$13&gt;$BS$13,"ns",IF(ABS($BX27-INDEX(RTO1CF_ORD,DL$8,2))&gt;$BN$28,"s","ns")))</f>
        <v/>
      </c>
      <c r="DM27" s="282" t="str">
        <f aca="false">IF(DM$8&gt;$BV27,"",IF($BR$13&gt;$BS$13,"ns",IF(ABS($BX27-INDEX(RTO1CF_ORD,DM$8,2))&gt;$BN$28,"s","ns")))</f>
        <v/>
      </c>
      <c r="DN27" s="282" t="str">
        <f aca="false">IF(DN$8&gt;$BV27,"",IF($BR$13&gt;$BS$13,"ns",IF(ABS($BX27-INDEX(RTO1CF_ORD,DN$8,2))&gt;$BN$28,"s","ns")))</f>
        <v/>
      </c>
      <c r="DO27" s="282" t="str">
        <f aca="false">IF(DO$8&gt;$BV27,"",IF($BR$13&gt;$BS$13,"ns",IF(ABS($BX27-INDEX(RTO1CF_ORD,DO$8,2))&gt;$BN$28,"s","ns")))</f>
        <v/>
      </c>
      <c r="DP27" s="282" t="str">
        <f aca="false">IF(DP$8&gt;$BV27,"",IF($BR$13&gt;$BS$13,"ns",IF(ABS($BX27-INDEX(RTO1CF_ORD,DP$8,2))&gt;$BN$28,"s","ns")))</f>
        <v/>
      </c>
      <c r="DQ27" s="282" t="str">
        <f aca="false">IF(DQ$8&gt;$BV27,"",IF($BR$13&gt;$BS$13,"ns",IF(ABS($BX27-INDEX(RTO1CF_ORD,DQ$8,2))&gt;$BN$28,"s","ns")))</f>
        <v/>
      </c>
      <c r="DR27" s="282" t="str">
        <f aca="false">IF(DR$8&gt;$BV27,"",IF($BR$13&gt;$BS$13,"ns",IF(ABS($BX27-INDEX(RTO1CF_ORD,DR$8,2))&gt;$BN$28,"s","ns")))</f>
        <v/>
      </c>
      <c r="DS27" s="282" t="str">
        <f aca="false">IF(DS$8&gt;$BV27,"",IF($BR$13&gt;$BS$13,"ns",IF(ABS($BX27-INDEX(RTO1CF_ORD,DS$8,2))&gt;$BN$28,"s","ns")))</f>
        <v/>
      </c>
      <c r="DT27" s="282" t="str">
        <f aca="false">IF(DT$8&gt;$BV27,"",IF($BR$13&gt;$BS$13,"ns",IF(ABS($BX27-INDEX(RTO1CF_ORD,DT$8,2))&gt;$BN$28,"s","ns")))</f>
        <v/>
      </c>
      <c r="DU27" s="282" t="str">
        <f aca="false">IF(DU$8&gt;$BV27,"",IF($BR$13&gt;$BS$13,"ns",IF(ABS($BX27-INDEX(RTO1CF_ORD,DU$8,2))&gt;$BN$28,"s","ns")))</f>
        <v/>
      </c>
      <c r="DV27" s="282" t="str">
        <f aca="false">IF(DV$8&gt;$BV27,"",IF($BR$13&gt;$BS$13,"ns",IF(ABS($BX27-INDEX(RTO1CF_ORD,DV$8,2))&gt;$BN$28,"s","ns")))</f>
        <v/>
      </c>
      <c r="DW27" s="283"/>
      <c r="DX27" s="283"/>
      <c r="DZ27" s="265" t="n">
        <f aca="false">DZ26+1</f>
        <v>20</v>
      </c>
      <c r="EA27" s="276" t="n">
        <f aca="false">IFERROR(INDEX(RTO1CV,$DZ27,1),0)</f>
        <v>0</v>
      </c>
      <c r="EB27" s="277" t="n">
        <f aca="false">IFERROR(INDEX(RTO1SF,$DZ27,EB$7),0)</f>
        <v>0</v>
      </c>
      <c r="EC27" s="277" t="n">
        <f aca="false">IFERROR(INDEX(RTO1SF,$DZ27,EC$7),0)</f>
        <v>0</v>
      </c>
      <c r="ED27" s="277" t="n">
        <f aca="false">IFERROR(INDEX(RTO1SF,$DZ27,ED$7),0)</f>
        <v>0</v>
      </c>
      <c r="EE27" s="277" t="n">
        <f aca="false">IFERROR(INDEX(RTO1SF,$DZ27,EE$7),0)</f>
        <v>0</v>
      </c>
      <c r="EF27" s="277" t="n">
        <f aca="false">COUNTIFS(EB27:EE27,"&gt;1")</f>
        <v>0</v>
      </c>
      <c r="EG27" s="277" t="n">
        <f aca="false">IFERROR(SUMIFS(EB27:EE27,EB27:EE27,"&gt;1"),0)</f>
        <v>0</v>
      </c>
      <c r="EH27" s="265"/>
      <c r="EI27" s="265" t="s">
        <v>358</v>
      </c>
      <c r="EJ27" s="264" t="str">
        <f aca="false">IF(EF58=0,"sd",EJ18/EJ21)</f>
        <v>sd</v>
      </c>
      <c r="EK27" s="266"/>
      <c r="EL27" s="265" t="n">
        <f aca="false">EL26+1</f>
        <v>20</v>
      </c>
      <c r="EM27" s="276" t="n">
        <f aca="false">IFERROR(INDEX(RTO1CV,$EL27,1),0)</f>
        <v>0</v>
      </c>
      <c r="EN27" s="277" t="n">
        <f aca="false">IFERROR(INDEX(RTO1CF,$EL27,'ANVA-MDS'!EB$7),0)</f>
        <v>0</v>
      </c>
      <c r="EO27" s="277" t="n">
        <f aca="false">IFERROR(INDEX(RTO1CF,$EL27,'ANVA-MDS'!EC$7),0)</f>
        <v>0</v>
      </c>
      <c r="EP27" s="277" t="n">
        <f aca="false">IFERROR(INDEX(RTO1CF,$EL27,'ANVA-MDS'!ED$7),0)</f>
        <v>0</v>
      </c>
      <c r="EQ27" s="277" t="n">
        <f aca="false">IFERROR(INDEX(RTO1CF,$EL27,'ANVA-MDS'!EE$7),0)</f>
        <v>0</v>
      </c>
      <c r="ER27" s="277" t="n">
        <f aca="false">COUNTIFS(EN27:EQ27,"&gt;1")</f>
        <v>0</v>
      </c>
      <c r="ES27" s="277" t="n">
        <f aca="false">IFERROR(SUMIFS(EN27:EQ27,EN27:EQ27,"&gt;1"),0)</f>
        <v>0</v>
      </c>
      <c r="ET27" s="265"/>
      <c r="EU27" s="265" t="s">
        <v>358</v>
      </c>
      <c r="EV27" s="264" t="n">
        <f aca="false">IF(ER58=0,"sd",EV18/EV21)</f>
        <v>0.876399731888695</v>
      </c>
      <c r="EW27" s="266"/>
      <c r="EX27" s="277" t="n">
        <f aca="false">EG27+ES27</f>
        <v>0</v>
      </c>
      <c r="EY27" s="266" t="s">
        <v>359</v>
      </c>
      <c r="EZ27" s="298" t="n">
        <f aca="false">IF(EF58=0,0,IF(ER58=0,0,1))</f>
        <v>0</v>
      </c>
    </row>
    <row r="28" customFormat="false" ht="12.75" hidden="false" customHeight="true" outlineLevel="0" collapsed="false">
      <c r="A28" s="293"/>
      <c r="B28" s="289" t="str">
        <f aca="false">'ANVA-MDS'!EJ26</f>
        <v>sd</v>
      </c>
      <c r="J28" s="270" t="n">
        <v>20</v>
      </c>
      <c r="K28" s="280" t="n">
        <f aca="false">IFERROR(INDEX(RTO1SF_ORD,J28,1),"sd")</f>
        <v>0</v>
      </c>
      <c r="L28" s="281" t="n">
        <f aca="false">IFERROR(INDEX(RTO1SF_ORD,J28,2),"sd")</f>
        <v>0.0003</v>
      </c>
      <c r="M28" s="281" t="str">
        <f aca="false">IF(M$8&gt;$J28,"",IF($F$13&gt;$G$13,"ns",IF(ABS($L28-INDEX(RTO1SF_ORD,M$8,2))&gt;$B$28,"s","ns")))</f>
        <v>ns</v>
      </c>
      <c r="N28" s="281" t="str">
        <f aca="false">IF(N$8&gt;$J28,"",IF($F$13&gt;$G$13,"ns",IF(ABS($L28-INDEX(RTO1SF_ORD,N$8,2))&gt;$B$28,"s","ns")))</f>
        <v>ns</v>
      </c>
      <c r="O28" s="281" t="str">
        <f aca="false">IF(O$8&gt;$J28,"",IF($F$13&gt;$G$13,"ns",IF(ABS($L28-INDEX(RTO1SF_ORD,O$8,2))&gt;$B$28,"s","ns")))</f>
        <v>ns</v>
      </c>
      <c r="P28" s="281" t="str">
        <f aca="false">IF(P$8&gt;$J28,"",IF($F$13&gt;$G$13,"ns",IF(ABS($L28-INDEX(RTO1SF_ORD,P$8,2))&gt;$B$28,"s","ns")))</f>
        <v>ns</v>
      </c>
      <c r="Q28" s="281" t="str">
        <f aca="false">IF(Q$8&gt;$J28,"",IF($F$13&gt;$G$13,"ns",IF(ABS($L28-INDEX(RTO1SF_ORD,Q$8,2))&gt;$B$28,"s","ns")))</f>
        <v>ns</v>
      </c>
      <c r="R28" s="281" t="str">
        <f aca="false">IF(R$8&gt;$J28,"",IF($F$13&gt;$G$13,"ns",IF(ABS($L28-INDEX(RTO1SF_ORD,R$8,2))&gt;$B$28,"s","ns")))</f>
        <v>ns</v>
      </c>
      <c r="S28" s="281" t="str">
        <f aca="false">IF(S$8&gt;$J28,"",IF($F$13&gt;$G$13,"ns",IF(ABS($L28-INDEX(RTO1SF_ORD,S$8,2))&gt;$B$28,"s","ns")))</f>
        <v>ns</v>
      </c>
      <c r="T28" s="281" t="str">
        <f aca="false">IF(T$8&gt;$J28,"",IF($F$13&gt;$G$13,"ns",IF(ABS($L28-INDEX(RTO1SF_ORD,T$8,2))&gt;$B$28,"s","ns")))</f>
        <v>ns</v>
      </c>
      <c r="U28" s="281" t="str">
        <f aca="false">IF(U$8&gt;$J28,"",IF($F$13&gt;$G$13,"ns",IF(ABS($L28-INDEX(RTO1SF_ORD,U$8,2))&gt;$B$28,"s","ns")))</f>
        <v>ns</v>
      </c>
      <c r="V28" s="281" t="str">
        <f aca="false">IF(V$8&gt;$J28,"",IF($F$13&gt;$G$13,"ns",IF(ABS($L28-INDEX(RTO1SF_ORD,V$8,2))&gt;$B$28,"s","ns")))</f>
        <v>ns</v>
      </c>
      <c r="W28" s="281" t="str">
        <f aca="false">IF(W$8&gt;$J28,"",IF($F$13&gt;$G$13,"ns",IF(ABS($L28-INDEX(RTO1SF_ORD,W$8,2))&gt;$B$28,"s","ns")))</f>
        <v>ns</v>
      </c>
      <c r="X28" s="281" t="str">
        <f aca="false">IF(X$8&gt;$J28,"",IF($F$13&gt;$G$13,"ns",IF(ABS($L28-INDEX(RTO1SF_ORD,X$8,2))&gt;$B$28,"s","ns")))</f>
        <v>ns</v>
      </c>
      <c r="Y28" s="281" t="str">
        <f aca="false">IF(Y$8&gt;$J28,"",IF($F$13&gt;$G$13,"ns",IF(ABS($L28-INDEX(RTO1SF_ORD,Y$8,2))&gt;$B$28,"s","ns")))</f>
        <v>ns</v>
      </c>
      <c r="Z28" s="281" t="str">
        <f aca="false">IF(Z$8&gt;$J28,"",IF($F$13&gt;$G$13,"ns",IF(ABS($L28-INDEX(RTO1SF_ORD,Z$8,2))&gt;$B$28,"s","ns")))</f>
        <v>ns</v>
      </c>
      <c r="AA28" s="281" t="str">
        <f aca="false">IF(AA$8&gt;$J28,"",IF($F$13&gt;$G$13,"ns",IF(ABS($L28-INDEX(RTO1SF_ORD,AA$8,2))&gt;$B$28,"s","ns")))</f>
        <v>ns</v>
      </c>
      <c r="AB28" s="281" t="str">
        <f aca="false">IF(AB$8&gt;$J28,"",IF($F$13&gt;$G$13,"ns",IF(ABS($L28-INDEX(RTO1SF_ORD,AB$8,2))&gt;$B$28,"s","ns")))</f>
        <v>ns</v>
      </c>
      <c r="AC28" s="281" t="str">
        <f aca="false">IF(AC$8&gt;$J28,"",IF($F$13&gt;$G$13,"ns",IF(ABS($L28-INDEX(RTO1SF_ORD,AC$8,2))&gt;$B$28,"s","ns")))</f>
        <v>ns</v>
      </c>
      <c r="AD28" s="281" t="str">
        <f aca="false">IF(AD$8&gt;$J28,"",IF($F$13&gt;$G$13,"ns",IF(ABS($L28-INDEX(RTO1SF_ORD,AD$8,2))&gt;$B$28,"s","ns")))</f>
        <v>ns</v>
      </c>
      <c r="AE28" s="281" t="str">
        <f aca="false">IF(AE$8&gt;$J28,"",IF($F$13&gt;$G$13,"ns",IF(ABS($L28-INDEX(RTO1SF_ORD,AE$8,2))&gt;$B$28,"s","ns")))</f>
        <v>ns</v>
      </c>
      <c r="AF28" s="281" t="str">
        <f aca="false">IF(AF$8&gt;$J28,"",IF($F$13&gt;$G$13,"ns",IF(ABS($L28-INDEX(RTO1SF_ORD,AF$8,2))&gt;$B$28,"s","ns")))</f>
        <v>ns</v>
      </c>
      <c r="AG28" s="281" t="str">
        <f aca="false">IF(AG$8&gt;$J28,"",IF($F$13&gt;$G$13,"ns",IF(ABS($L28-INDEX(RTO1SF_ORD,AG$8,2))&gt;$B$28,"s","ns")))</f>
        <v/>
      </c>
      <c r="AH28" s="281" t="str">
        <f aca="false">IF(AH$8&gt;$J28,"",IF($F$13&gt;$G$13,"ns",IF(ABS($L28-INDEX(RTO1SF_ORD,AH$8,2))&gt;$B$28,"s","ns")))</f>
        <v/>
      </c>
      <c r="AI28" s="281" t="str">
        <f aca="false">IF(AI$8&gt;$J28,"",IF($F$13&gt;$G$13,"ns",IF(ABS($L28-INDEX(RTO1SF_ORD,AI$8,2))&gt;$B$28,"s","ns")))</f>
        <v/>
      </c>
      <c r="AJ28" s="281" t="str">
        <f aca="false">IF(AJ$8&gt;$J28,"",IF($F$13&gt;$G$13,"ns",IF(ABS($L28-INDEX(RTO1SF_ORD,AJ$8,2))&gt;$B$28,"s","ns")))</f>
        <v/>
      </c>
      <c r="AK28" s="281" t="str">
        <f aca="false">IF(AK$8&gt;$J28,"",IF($F$13&gt;$G$13,"ns",IF(ABS($L28-INDEX(RTO1SF_ORD,AK$8,2))&gt;$B$28,"s","ns")))</f>
        <v/>
      </c>
      <c r="AL28" s="281" t="str">
        <f aca="false">IF(AL$8&gt;$J28,"",IF($F$13&gt;$G$13,"ns",IF(ABS($L28-INDEX(RTO1SF_ORD,AL$8,2))&gt;$B$28,"s","ns")))</f>
        <v/>
      </c>
      <c r="AM28" s="281" t="str">
        <f aca="false">IF(AM$8&gt;$J28,"",IF($F$13&gt;$G$13,"ns",IF(ABS($L28-INDEX(RTO1SF_ORD,AM$8,2))&gt;$B$28,"s","ns")))</f>
        <v/>
      </c>
      <c r="AN28" s="281" t="str">
        <f aca="false">IF(AN$8&gt;$J28,"",IF($F$13&gt;$G$13,"ns",IF(ABS($L28-INDEX(RTO1SF_ORD,AN$8,2))&gt;$B$28,"s","ns")))</f>
        <v/>
      </c>
      <c r="AO28" s="281" t="str">
        <f aca="false">IF(AO$8&gt;$J28,"",IF($F$13&gt;$G$13,"ns",IF(ABS($L28-INDEX(RTO1SF_ORD,AO$8,2))&gt;$B$28,"s","ns")))</f>
        <v/>
      </c>
      <c r="AP28" s="281" t="str">
        <f aca="false">IF(AP$8&gt;$J28,"",IF($F$13&gt;$G$13,"ns",IF(ABS($L28-INDEX(RTO1SF_ORD,AP$8,2))&gt;$B$28,"s","ns")))</f>
        <v/>
      </c>
      <c r="AQ28" s="281" t="str">
        <f aca="false">IF(AQ$8&gt;$J28,"",IF($F$13&gt;$G$13,"ns",IF(ABS($L28-INDEX(RTO1SF_ORD,AQ$8,2))&gt;$B$28,"s","ns")))</f>
        <v/>
      </c>
      <c r="AR28" s="281" t="str">
        <f aca="false">IF(AR$8&gt;$J28,"",IF($F$13&gt;$G$13,"ns",IF(ABS($L28-INDEX(RTO1SF_ORD,AR$8,2))&gt;$B$28,"s","ns")))</f>
        <v/>
      </c>
      <c r="AS28" s="281" t="str">
        <f aca="false">IF(AS$8&gt;$J28,"",IF($F$13&gt;$G$13,"ns",IF(ABS($L28-INDEX(RTO1SF_ORD,AS$8,2))&gt;$B$28,"s","ns")))</f>
        <v/>
      </c>
      <c r="AT28" s="281" t="str">
        <f aca="false">IF(AT$8&gt;$J28,"",IF($F$13&gt;$G$13,"ns",IF(ABS($L28-INDEX(RTO1SF_ORD,AT$8,2))&gt;$B$28,"s","ns")))</f>
        <v/>
      </c>
      <c r="AU28" s="281" t="str">
        <f aca="false">IF(AU$8&gt;$J28,"",IF($F$13&gt;$G$13,"ns",IF(ABS($L28-INDEX(RTO1SF_ORD,AU$8,2))&gt;$B$28,"s","ns")))</f>
        <v/>
      </c>
      <c r="AV28" s="281" t="str">
        <f aca="false">IF(AV$8&gt;$J28,"",IF($F$13&gt;$G$13,"ns",IF(ABS($L28-INDEX(RTO1SF_ORD,AV$8,2))&gt;$B$28,"s","ns")))</f>
        <v/>
      </c>
      <c r="AW28" s="281" t="str">
        <f aca="false">IF(AW$8&gt;$J28,"",IF($F$13&gt;$G$13,"ns",IF(ABS($L28-INDEX(RTO1SF_ORD,AW$8,2))&gt;$B$28,"s","ns")))</f>
        <v/>
      </c>
      <c r="AX28" s="281" t="str">
        <f aca="false">IF(AX$8&gt;$J28,"",IF($F$13&gt;$G$13,"ns",IF(ABS($L28-INDEX(RTO1SF_ORD,AX$8,2))&gt;$B$28,"s","ns")))</f>
        <v/>
      </c>
      <c r="AY28" s="281" t="str">
        <f aca="false">IF(AY$8&gt;$J28,"",IF($F$13&gt;$G$13,"ns",IF(ABS($L28-INDEX(RTO1SF_ORD,AY$8,2))&gt;$B$28,"s","ns")))</f>
        <v/>
      </c>
      <c r="AZ28" s="281" t="str">
        <f aca="false">IF(AZ$8&gt;$J28,"",IF($F$13&gt;$G$13,"ns",IF(ABS($L28-INDEX(RTO1SF_ORD,AZ$8,2))&gt;$B$28,"s","ns")))</f>
        <v/>
      </c>
      <c r="BA28" s="281" t="str">
        <f aca="false">IF(BA$8&gt;$J28,"",IF($F$13&gt;$G$13,"ns",IF(ABS($L28-INDEX(RTO1SF_ORD,BA$8,2))&gt;$B$28,"s","ns")))</f>
        <v/>
      </c>
      <c r="BB28" s="281" t="str">
        <f aca="false">IF(BB$8&gt;$J28,"",IF($F$13&gt;$G$13,"ns",IF(ABS($L28-INDEX(RTO1SF_ORD,BB$8,2))&gt;$B$28,"s","ns")))</f>
        <v/>
      </c>
      <c r="BC28" s="281" t="str">
        <f aca="false">IF(BC$8&gt;$J28,"",IF($F$13&gt;$G$13,"ns",IF(ABS($L28-INDEX(RTO1SF_ORD,BC$8,2))&gt;$B$28,"s","ns")))</f>
        <v/>
      </c>
      <c r="BD28" s="281" t="str">
        <f aca="false">IF(BD$8&gt;$J28,"",IF($F$13&gt;$G$13,"ns",IF(ABS($L28-INDEX(RTO1SF_ORD,BD$8,2))&gt;$B$28,"s","ns")))</f>
        <v/>
      </c>
      <c r="BE28" s="281" t="str">
        <f aca="false">IF(BE$8&gt;$J28,"",IF($F$13&gt;$G$13,"ns",IF(ABS($L28-INDEX(RTO1SF_ORD,BE$8,2))&gt;$B$28,"s","ns")))</f>
        <v/>
      </c>
      <c r="BF28" s="281" t="str">
        <f aca="false">IF(BF$8&gt;$J28,"",IF($F$13&gt;$G$13,"ns",IF(ABS($L28-INDEX(RTO1SF_ORD,BF$8,2))&gt;$B$28,"s","ns")))</f>
        <v/>
      </c>
      <c r="BG28" s="281" t="str">
        <f aca="false">IF(BG$8&gt;$J28,"",IF($F$13&gt;$G$13,"ns",IF(ABS($L28-INDEX(RTO1SF_ORD,BG$8,2))&gt;$B$28,"s","ns")))</f>
        <v/>
      </c>
      <c r="BH28" s="281" t="str">
        <f aca="false">IF(BH$8&gt;$J28,"",IF($F$13&gt;$G$13,"ns",IF(ABS($L28-INDEX(RTO1SF_ORD,BH$8,2))&gt;$B$28,"s","ns")))</f>
        <v/>
      </c>
      <c r="BI28" s="281" t="str">
        <f aca="false">IF(BI$8&gt;$J28,"",IF($F$13&gt;$G$13,"ns",IF(ABS($L28-INDEX(RTO1SF_ORD,BI$8,2))&gt;$B$28,"s","ns")))</f>
        <v/>
      </c>
      <c r="BJ28" s="281" t="str">
        <f aca="false">IF(BJ$8&gt;$J28,"",IF($F$13&gt;$G$13,"ns",IF(ABS($L28-INDEX(RTO1SF_ORD,BJ$8,2))&gt;$B$28,"s","ns")))</f>
        <v/>
      </c>
      <c r="BM28" s="293"/>
      <c r="BN28" s="289" t="n">
        <f aca="false">'ANVA-MDS'!EV26</f>
        <v>411.487269306622</v>
      </c>
      <c r="BS28" s="249"/>
      <c r="BT28" s="249"/>
      <c r="BV28" s="270" t="n">
        <v>20</v>
      </c>
      <c r="BW28" s="280" t="n">
        <f aca="false">IFERROR(INDEX(RTO1CF_ORD,BV28,1),"sd")</f>
        <v>0</v>
      </c>
      <c r="BX28" s="281" t="n">
        <f aca="false">IFERROR(INDEX(RTO1CF_ORD,BV28,2),"sd")</f>
        <v>0.0003</v>
      </c>
      <c r="BY28" s="282" t="str">
        <f aca="false">IF(BY$8&gt;$BV28,"",IF($BR$13&gt;$BS$13,"ns",IF(ABS($BX28-INDEX(RTO1CF_ORD,BY$8,2))&gt;$BN$28,"s","ns")))</f>
        <v>s</v>
      </c>
      <c r="BZ28" s="282" t="str">
        <f aca="false">IF(BZ$8&gt;$BV28,"",IF($BR$13&gt;$BS$13,"ns",IF(ABS($BX28-INDEX(RTO1CF_ORD,BZ$8,2))&gt;$BN$28,"s","ns")))</f>
        <v>s</v>
      </c>
      <c r="CA28" s="282" t="str">
        <f aca="false">IF(CA$8&gt;$BV28,"",IF($BR$13&gt;$BS$13,"ns",IF(ABS($BX28-INDEX(RTO1CF_ORD,CA$8,2))&gt;$BN$28,"s","ns")))</f>
        <v>s</v>
      </c>
      <c r="CB28" s="282" t="str">
        <f aca="false">IF(CB$8&gt;$BV28,"",IF($BR$13&gt;$BS$13,"ns",IF(ABS($BX28-INDEX(RTO1CF_ORD,CB$8,2))&gt;$BN$28,"s","ns")))</f>
        <v>ns</v>
      </c>
      <c r="CC28" s="282" t="str">
        <f aca="false">IF(CC$8&gt;$BV28,"",IF($BR$13&gt;$BS$13,"ns",IF(ABS($BX28-INDEX(RTO1CF_ORD,CC$8,2))&gt;$BN$28,"s","ns")))</f>
        <v>ns</v>
      </c>
      <c r="CD28" s="282" t="str">
        <f aca="false">IF(CD$8&gt;$BV28,"",IF($BR$13&gt;$BS$13,"ns",IF(ABS($BX28-INDEX(RTO1CF_ORD,CD$8,2))&gt;$BN$28,"s","ns")))</f>
        <v>ns</v>
      </c>
      <c r="CE28" s="282" t="str">
        <f aca="false">IF(CE$8&gt;$BV28,"",IF($BR$13&gt;$BS$13,"ns",IF(ABS($BX28-INDEX(RTO1CF_ORD,CE$8,2))&gt;$BN$28,"s","ns")))</f>
        <v>ns</v>
      </c>
      <c r="CF28" s="282" t="str">
        <f aca="false">IF(CF$8&gt;$BV28,"",IF($BR$13&gt;$BS$13,"ns",IF(ABS($BX28-INDEX(RTO1CF_ORD,CF$8,2))&gt;$BN$28,"s","ns")))</f>
        <v>ns</v>
      </c>
      <c r="CG28" s="282" t="str">
        <f aca="false">IF(CG$8&gt;$BV28,"",IF($BR$13&gt;$BS$13,"ns",IF(ABS($BX28-INDEX(RTO1CF_ORD,CG$8,2))&gt;$BN$28,"s","ns")))</f>
        <v>ns</v>
      </c>
      <c r="CH28" s="282" t="str">
        <f aca="false">IF(CH$8&gt;$BV28,"",IF($BR$13&gt;$BS$13,"ns",IF(ABS($BX28-INDEX(RTO1CF_ORD,CH$8,2))&gt;$BN$28,"s","ns")))</f>
        <v>ns</v>
      </c>
      <c r="CI28" s="282" t="str">
        <f aca="false">IF(CI$8&gt;$BV28,"",IF($BR$13&gt;$BS$13,"ns",IF(ABS($BX28-INDEX(RTO1CF_ORD,CI$8,2))&gt;$BN$28,"s","ns")))</f>
        <v>ns</v>
      </c>
      <c r="CJ28" s="282" t="str">
        <f aca="false">IF(CJ$8&gt;$BV28,"",IF($BR$13&gt;$BS$13,"ns",IF(ABS($BX28-INDEX(RTO1CF_ORD,CJ$8,2))&gt;$BN$28,"s","ns")))</f>
        <v>ns</v>
      </c>
      <c r="CK28" s="282" t="str">
        <f aca="false">IF(CK$8&gt;$BV28,"",IF($BR$13&gt;$BS$13,"ns",IF(ABS($BX28-INDEX(RTO1CF_ORD,CK$8,2))&gt;$BN$28,"s","ns")))</f>
        <v>ns</v>
      </c>
      <c r="CL28" s="282" t="str">
        <f aca="false">IF(CL$8&gt;$BV28,"",IF($BR$13&gt;$BS$13,"ns",IF(ABS($BX28-INDEX(RTO1CF_ORD,CL$8,2))&gt;$BN$28,"s","ns")))</f>
        <v>ns</v>
      </c>
      <c r="CM28" s="282" t="str">
        <f aca="false">IF(CM$8&gt;$BV28,"",IF($BR$13&gt;$BS$13,"ns",IF(ABS($BX28-INDEX(RTO1CF_ORD,CM$8,2))&gt;$BN$28,"s","ns")))</f>
        <v>ns</v>
      </c>
      <c r="CN28" s="282" t="str">
        <f aca="false">IF(CN$8&gt;$BV28,"",IF($BR$13&gt;$BS$13,"ns",IF(ABS($BX28-INDEX(RTO1CF_ORD,CN$8,2))&gt;$BN$28,"s","ns")))</f>
        <v>ns</v>
      </c>
      <c r="CO28" s="282" t="str">
        <f aca="false">IF(CO$8&gt;$BV28,"",IF($BR$13&gt;$BS$13,"ns",IF(ABS($BX28-INDEX(RTO1CF_ORD,CO$8,2))&gt;$BN$28,"s","ns")))</f>
        <v>ns</v>
      </c>
      <c r="CP28" s="282" t="str">
        <f aca="false">IF(CP$8&gt;$BV28,"",IF($BR$13&gt;$BS$13,"ns",IF(ABS($BX28-INDEX(RTO1CF_ORD,CP$8,2))&gt;$BN$28,"s","ns")))</f>
        <v>ns</v>
      </c>
      <c r="CQ28" s="282" t="str">
        <f aca="false">IF(CQ$8&gt;$BV28,"",IF($BR$13&gt;$BS$13,"ns",IF(ABS($BX28-INDEX(RTO1CF_ORD,CQ$8,2))&gt;$BN$28,"s","ns")))</f>
        <v>ns</v>
      </c>
      <c r="CR28" s="282" t="str">
        <f aca="false">IF(CR$8&gt;$BV28,"",IF($BR$13&gt;$BS$13,"ns",IF(ABS($BX28-INDEX(RTO1CF_ORD,CR$8,2))&gt;$BN$28,"s","ns")))</f>
        <v>ns</v>
      </c>
      <c r="CS28" s="282" t="str">
        <f aca="false">IF(CS$8&gt;$BV28,"",IF($BR$13&gt;$BS$13,"ns",IF(ABS($BX28-INDEX(RTO1CF_ORD,CS$8,2))&gt;$BN$28,"s","ns")))</f>
        <v/>
      </c>
      <c r="CT28" s="282" t="str">
        <f aca="false">IF(CT$8&gt;$BV28,"",IF($BR$13&gt;$BS$13,"ns",IF(ABS($BX28-INDEX(RTO1CF_ORD,CT$8,2))&gt;$BN$28,"s","ns")))</f>
        <v/>
      </c>
      <c r="CU28" s="282" t="str">
        <f aca="false">IF(CU$8&gt;$BV28,"",IF($BR$13&gt;$BS$13,"ns",IF(ABS($BX28-INDEX(RTO1CF_ORD,CU$8,2))&gt;$BN$28,"s","ns")))</f>
        <v/>
      </c>
      <c r="CV28" s="282" t="str">
        <f aca="false">IF(CV$8&gt;$BV28,"",IF($BR$13&gt;$BS$13,"ns",IF(ABS($BX28-INDEX(RTO1CF_ORD,CV$8,2))&gt;$BN$28,"s","ns")))</f>
        <v/>
      </c>
      <c r="CW28" s="282" t="str">
        <f aca="false">IF(CW$8&gt;$BV28,"",IF($BR$13&gt;$BS$13,"ns",IF(ABS($BX28-INDEX(RTO1CF_ORD,CW$8,2))&gt;$BN$28,"s","ns")))</f>
        <v/>
      </c>
      <c r="CX28" s="282" t="str">
        <f aca="false">IF(CX$8&gt;$BV28,"",IF($BR$13&gt;$BS$13,"ns",IF(ABS($BX28-INDEX(RTO1CF_ORD,CX$8,2))&gt;$BN$28,"s","ns")))</f>
        <v/>
      </c>
      <c r="CY28" s="282" t="str">
        <f aca="false">IF(CY$8&gt;$BV28,"",IF($BR$13&gt;$BS$13,"ns",IF(ABS($BX28-INDEX(RTO1CF_ORD,CY$8,2))&gt;$BN$28,"s","ns")))</f>
        <v/>
      </c>
      <c r="CZ28" s="282" t="str">
        <f aca="false">IF(CZ$8&gt;$BV28,"",IF($BR$13&gt;$BS$13,"ns",IF(ABS($BX28-INDEX(RTO1CF_ORD,CZ$8,2))&gt;$BN$28,"s","ns")))</f>
        <v/>
      </c>
      <c r="DA28" s="282" t="str">
        <f aca="false">IF(DA$8&gt;$BV28,"",IF($BR$13&gt;$BS$13,"ns",IF(ABS($BX28-INDEX(RTO1CF_ORD,DA$8,2))&gt;$BN$28,"s","ns")))</f>
        <v/>
      </c>
      <c r="DB28" s="282" t="str">
        <f aca="false">IF(DB$8&gt;$BV28,"",IF($BR$13&gt;$BS$13,"ns",IF(ABS($BX28-INDEX(RTO1CF_ORD,DB$8,2))&gt;$BN$28,"s","ns")))</f>
        <v/>
      </c>
      <c r="DC28" s="282" t="str">
        <f aca="false">IF(DC$8&gt;$BV28,"",IF($BR$13&gt;$BS$13,"ns",IF(ABS($BX28-INDEX(RTO1CF_ORD,DC$8,2))&gt;$BN$28,"s","ns")))</f>
        <v/>
      </c>
      <c r="DD28" s="282" t="str">
        <f aca="false">IF(DD$8&gt;$BV28,"",IF($BR$13&gt;$BS$13,"ns",IF(ABS($BX28-INDEX(RTO1CF_ORD,DD$8,2))&gt;$BN$28,"s","ns")))</f>
        <v/>
      </c>
      <c r="DE28" s="282" t="str">
        <f aca="false">IF(DE$8&gt;$BV28,"",IF($BR$13&gt;$BS$13,"ns",IF(ABS($BX28-INDEX(RTO1CF_ORD,DE$8,2))&gt;$BN$28,"s","ns")))</f>
        <v/>
      </c>
      <c r="DF28" s="282" t="str">
        <f aca="false">IF(DF$8&gt;$BV28,"",IF($BR$13&gt;$BS$13,"ns",IF(ABS($BX28-INDEX(RTO1CF_ORD,DF$8,2))&gt;$BN$28,"s","ns")))</f>
        <v/>
      </c>
      <c r="DG28" s="282" t="str">
        <f aca="false">IF(DG$8&gt;$BV28,"",IF($BR$13&gt;$BS$13,"ns",IF(ABS($BX28-INDEX(RTO1CF_ORD,DG$8,2))&gt;$BN$28,"s","ns")))</f>
        <v/>
      </c>
      <c r="DH28" s="282" t="str">
        <f aca="false">IF(DH$8&gt;$BV28,"",IF($BR$13&gt;$BS$13,"ns",IF(ABS($BX28-INDEX(RTO1CF_ORD,DH$8,2))&gt;$BN$28,"s","ns")))</f>
        <v/>
      </c>
      <c r="DI28" s="282" t="str">
        <f aca="false">IF(DI$8&gt;$BV28,"",IF($BR$13&gt;$BS$13,"ns",IF(ABS($BX28-INDEX(RTO1CF_ORD,DI$8,2))&gt;$BN$28,"s","ns")))</f>
        <v/>
      </c>
      <c r="DJ28" s="282" t="str">
        <f aca="false">IF(DJ$8&gt;$BV28,"",IF($BR$13&gt;$BS$13,"ns",IF(ABS($BX28-INDEX(RTO1CF_ORD,DJ$8,2))&gt;$BN$28,"s","ns")))</f>
        <v/>
      </c>
      <c r="DK28" s="282" t="str">
        <f aca="false">IF(DK$8&gt;$BV28,"",IF($BR$13&gt;$BS$13,"ns",IF(ABS($BX28-INDEX(RTO1CF_ORD,DK$8,2))&gt;$BN$28,"s","ns")))</f>
        <v/>
      </c>
      <c r="DL28" s="282" t="str">
        <f aca="false">IF(DL$8&gt;$BV28,"",IF($BR$13&gt;$BS$13,"ns",IF(ABS($BX28-INDEX(RTO1CF_ORD,DL$8,2))&gt;$BN$28,"s","ns")))</f>
        <v/>
      </c>
      <c r="DM28" s="282" t="str">
        <f aca="false">IF(DM$8&gt;$BV28,"",IF($BR$13&gt;$BS$13,"ns",IF(ABS($BX28-INDEX(RTO1CF_ORD,DM$8,2))&gt;$BN$28,"s","ns")))</f>
        <v/>
      </c>
      <c r="DN28" s="282" t="str">
        <f aca="false">IF(DN$8&gt;$BV28,"",IF($BR$13&gt;$BS$13,"ns",IF(ABS($BX28-INDEX(RTO1CF_ORD,DN$8,2))&gt;$BN$28,"s","ns")))</f>
        <v/>
      </c>
      <c r="DO28" s="282" t="str">
        <f aca="false">IF(DO$8&gt;$BV28,"",IF($BR$13&gt;$BS$13,"ns",IF(ABS($BX28-INDEX(RTO1CF_ORD,DO$8,2))&gt;$BN$28,"s","ns")))</f>
        <v/>
      </c>
      <c r="DP28" s="282" t="str">
        <f aca="false">IF(DP$8&gt;$BV28,"",IF($BR$13&gt;$BS$13,"ns",IF(ABS($BX28-INDEX(RTO1CF_ORD,DP$8,2))&gt;$BN$28,"s","ns")))</f>
        <v/>
      </c>
      <c r="DQ28" s="282" t="str">
        <f aca="false">IF(DQ$8&gt;$BV28,"",IF($BR$13&gt;$BS$13,"ns",IF(ABS($BX28-INDEX(RTO1CF_ORD,DQ$8,2))&gt;$BN$28,"s","ns")))</f>
        <v/>
      </c>
      <c r="DR28" s="282" t="str">
        <f aca="false">IF(DR$8&gt;$BV28,"",IF($BR$13&gt;$BS$13,"ns",IF(ABS($BX28-INDEX(RTO1CF_ORD,DR$8,2))&gt;$BN$28,"s","ns")))</f>
        <v/>
      </c>
      <c r="DS28" s="282" t="str">
        <f aca="false">IF(DS$8&gt;$BV28,"",IF($BR$13&gt;$BS$13,"ns",IF(ABS($BX28-INDEX(RTO1CF_ORD,DS$8,2))&gt;$BN$28,"s","ns")))</f>
        <v/>
      </c>
      <c r="DT28" s="282" t="str">
        <f aca="false">IF(DT$8&gt;$BV28,"",IF($BR$13&gt;$BS$13,"ns",IF(ABS($BX28-INDEX(RTO1CF_ORD,DT$8,2))&gt;$BN$28,"s","ns")))</f>
        <v/>
      </c>
      <c r="DU28" s="282" t="str">
        <f aca="false">IF(DU$8&gt;$BV28,"",IF($BR$13&gt;$BS$13,"ns",IF(ABS($BX28-INDEX(RTO1CF_ORD,DU$8,2))&gt;$BN$28,"s","ns")))</f>
        <v/>
      </c>
      <c r="DV28" s="282" t="str">
        <f aca="false">IF(DV$8&gt;$BV28,"",IF($BR$13&gt;$BS$13,"ns",IF(ABS($BX28-INDEX(RTO1CF_ORD,DV$8,2))&gt;$BN$28,"s","ns")))</f>
        <v/>
      </c>
      <c r="DW28" s="283"/>
      <c r="DX28" s="283"/>
      <c r="DZ28" s="265" t="n">
        <f aca="false">DZ27+1</f>
        <v>21</v>
      </c>
      <c r="EA28" s="276" t="n">
        <f aca="false">IFERROR(INDEX(RTO1CV,$DZ28,1),0)</f>
        <v>0</v>
      </c>
      <c r="EB28" s="277" t="n">
        <f aca="false">IFERROR(INDEX(RTO1SF,$DZ28,EB$7),0)</f>
        <v>0</v>
      </c>
      <c r="EC28" s="277" t="n">
        <f aca="false">IFERROR(INDEX(RTO1SF,$DZ28,EC$7),0)</f>
        <v>0</v>
      </c>
      <c r="ED28" s="277" t="n">
        <f aca="false">IFERROR(INDEX(RTO1SF,$DZ28,ED$7),0)</f>
        <v>0</v>
      </c>
      <c r="EE28" s="277" t="n">
        <f aca="false">IFERROR(INDEX(RTO1SF,$DZ28,EE$7),0)</f>
        <v>0</v>
      </c>
      <c r="EF28" s="277" t="n">
        <f aca="false">COUNTIFS(EB28:EE28,"&gt;1")</f>
        <v>0</v>
      </c>
      <c r="EG28" s="277" t="n">
        <f aca="false">IFERROR(SUMIFS(EB28:EE28,EB28:EE28,"&gt;1"),0)</f>
        <v>0</v>
      </c>
      <c r="EH28" s="265"/>
      <c r="EI28" s="266"/>
      <c r="EJ28" s="266"/>
      <c r="EK28" s="266"/>
      <c r="EL28" s="265" t="n">
        <f aca="false">EL27+1</f>
        <v>21</v>
      </c>
      <c r="EM28" s="276" t="n">
        <f aca="false">IFERROR(INDEX(RTO1CV,$EL28,1),0)</f>
        <v>0</v>
      </c>
      <c r="EN28" s="277" t="n">
        <f aca="false">IFERROR(INDEX(RTO1CF,$EL28,'ANVA-MDS'!EB$7),0)</f>
        <v>0</v>
      </c>
      <c r="EO28" s="277" t="n">
        <f aca="false">IFERROR(INDEX(RTO1CF,$EL28,'ANVA-MDS'!EC$7),0)</f>
        <v>0</v>
      </c>
      <c r="EP28" s="277" t="n">
        <f aca="false">IFERROR(INDEX(RTO1CF,$EL28,'ANVA-MDS'!ED$7),0)</f>
        <v>0</v>
      </c>
      <c r="EQ28" s="277" t="n">
        <f aca="false">IFERROR(INDEX(RTO1CF,$EL28,'ANVA-MDS'!EE$7),0)</f>
        <v>0</v>
      </c>
      <c r="ER28" s="277" t="n">
        <f aca="false">COUNTIFS(EN28:EQ28,"&gt;1")</f>
        <v>0</v>
      </c>
      <c r="ES28" s="277" t="n">
        <f aca="false">IFERROR(SUMIFS(EN28:EQ28,EN28:EQ28,"&gt;1"),0)</f>
        <v>0</v>
      </c>
      <c r="ET28" s="265"/>
      <c r="EU28" s="266"/>
      <c r="EV28" s="266"/>
      <c r="EW28" s="266"/>
      <c r="EX28" s="277" t="n">
        <f aca="false">EG28+ES28</f>
        <v>0</v>
      </c>
    </row>
    <row r="29" customFormat="false" ht="12.75" hidden="false" customHeight="true" outlineLevel="0" collapsed="false">
      <c r="A29" s="293" t="s">
        <v>360</v>
      </c>
      <c r="J29" s="270" t="n">
        <v>21</v>
      </c>
      <c r="K29" s="280" t="n">
        <f aca="false">IFERROR(INDEX(RTO1SF_ORD,J29,1),"sd")</f>
        <v>0</v>
      </c>
      <c r="L29" s="281" t="n">
        <f aca="false">IFERROR(INDEX(RTO1SF_ORD,J29,2),"sd")</f>
        <v>0.00029</v>
      </c>
      <c r="M29" s="281" t="str">
        <f aca="false">IF(M$8&gt;$J29,"",IF($F$13&gt;$G$13,"ns",IF(ABS($L29-INDEX(RTO1SF_ORD,M$8,2))&gt;$B$28,"s","ns")))</f>
        <v>ns</v>
      </c>
      <c r="N29" s="281" t="str">
        <f aca="false">IF(N$8&gt;$J29,"",IF($F$13&gt;$G$13,"ns",IF(ABS($L29-INDEX(RTO1SF_ORD,N$8,2))&gt;$B$28,"s","ns")))</f>
        <v>ns</v>
      </c>
      <c r="O29" s="281" t="str">
        <f aca="false">IF(O$8&gt;$J29,"",IF($F$13&gt;$G$13,"ns",IF(ABS($L29-INDEX(RTO1SF_ORD,O$8,2))&gt;$B$28,"s","ns")))</f>
        <v>ns</v>
      </c>
      <c r="P29" s="281" t="str">
        <f aca="false">IF(P$8&gt;$J29,"",IF($F$13&gt;$G$13,"ns",IF(ABS($L29-INDEX(RTO1SF_ORD,P$8,2))&gt;$B$28,"s","ns")))</f>
        <v>ns</v>
      </c>
      <c r="Q29" s="281" t="str">
        <f aca="false">IF(Q$8&gt;$J29,"",IF($F$13&gt;$G$13,"ns",IF(ABS($L29-INDEX(RTO1SF_ORD,Q$8,2))&gt;$B$28,"s","ns")))</f>
        <v>ns</v>
      </c>
      <c r="R29" s="281" t="str">
        <f aca="false">IF(R$8&gt;$J29,"",IF($F$13&gt;$G$13,"ns",IF(ABS($L29-INDEX(RTO1SF_ORD,R$8,2))&gt;$B$28,"s","ns")))</f>
        <v>ns</v>
      </c>
      <c r="S29" s="281" t="str">
        <f aca="false">IF(S$8&gt;$J29,"",IF($F$13&gt;$G$13,"ns",IF(ABS($L29-INDEX(RTO1SF_ORD,S$8,2))&gt;$B$28,"s","ns")))</f>
        <v>ns</v>
      </c>
      <c r="T29" s="281" t="str">
        <f aca="false">IF(T$8&gt;$J29,"",IF($F$13&gt;$G$13,"ns",IF(ABS($L29-INDEX(RTO1SF_ORD,T$8,2))&gt;$B$28,"s","ns")))</f>
        <v>ns</v>
      </c>
      <c r="U29" s="281" t="str">
        <f aca="false">IF(U$8&gt;$J29,"",IF($F$13&gt;$G$13,"ns",IF(ABS($L29-INDEX(RTO1SF_ORD,U$8,2))&gt;$B$28,"s","ns")))</f>
        <v>ns</v>
      </c>
      <c r="V29" s="281" t="str">
        <f aca="false">IF(V$8&gt;$J29,"",IF($F$13&gt;$G$13,"ns",IF(ABS($L29-INDEX(RTO1SF_ORD,V$8,2))&gt;$B$28,"s","ns")))</f>
        <v>ns</v>
      </c>
      <c r="W29" s="281" t="str">
        <f aca="false">IF(W$8&gt;$J29,"",IF($F$13&gt;$G$13,"ns",IF(ABS($L29-INDEX(RTO1SF_ORD,W$8,2))&gt;$B$28,"s","ns")))</f>
        <v>ns</v>
      </c>
      <c r="X29" s="281" t="str">
        <f aca="false">IF(X$8&gt;$J29,"",IF($F$13&gt;$G$13,"ns",IF(ABS($L29-INDEX(RTO1SF_ORD,X$8,2))&gt;$B$28,"s","ns")))</f>
        <v>ns</v>
      </c>
      <c r="Y29" s="281" t="str">
        <f aca="false">IF(Y$8&gt;$J29,"",IF($F$13&gt;$G$13,"ns",IF(ABS($L29-INDEX(RTO1SF_ORD,Y$8,2))&gt;$B$28,"s","ns")))</f>
        <v>ns</v>
      </c>
      <c r="Z29" s="281" t="str">
        <f aca="false">IF(Z$8&gt;$J29,"",IF($F$13&gt;$G$13,"ns",IF(ABS($L29-INDEX(RTO1SF_ORD,Z$8,2))&gt;$B$28,"s","ns")))</f>
        <v>ns</v>
      </c>
      <c r="AA29" s="281" t="str">
        <f aca="false">IF(AA$8&gt;$J29,"",IF($F$13&gt;$G$13,"ns",IF(ABS($L29-INDEX(RTO1SF_ORD,AA$8,2))&gt;$B$28,"s","ns")))</f>
        <v>ns</v>
      </c>
      <c r="AB29" s="281" t="str">
        <f aca="false">IF(AB$8&gt;$J29,"",IF($F$13&gt;$G$13,"ns",IF(ABS($L29-INDEX(RTO1SF_ORD,AB$8,2))&gt;$B$28,"s","ns")))</f>
        <v>ns</v>
      </c>
      <c r="AC29" s="281" t="str">
        <f aca="false">IF(AC$8&gt;$J29,"",IF($F$13&gt;$G$13,"ns",IF(ABS($L29-INDEX(RTO1SF_ORD,AC$8,2))&gt;$B$28,"s","ns")))</f>
        <v>ns</v>
      </c>
      <c r="AD29" s="281" t="str">
        <f aca="false">IF(AD$8&gt;$J29,"",IF($F$13&gt;$G$13,"ns",IF(ABS($L29-INDEX(RTO1SF_ORD,AD$8,2))&gt;$B$28,"s","ns")))</f>
        <v>ns</v>
      </c>
      <c r="AE29" s="281" t="str">
        <f aca="false">IF(AE$8&gt;$J29,"",IF($F$13&gt;$G$13,"ns",IF(ABS($L29-INDEX(RTO1SF_ORD,AE$8,2))&gt;$B$28,"s","ns")))</f>
        <v>ns</v>
      </c>
      <c r="AF29" s="281" t="str">
        <f aca="false">IF(AF$8&gt;$J29,"",IF($F$13&gt;$G$13,"ns",IF(ABS($L29-INDEX(RTO1SF_ORD,AF$8,2))&gt;$B$28,"s","ns")))</f>
        <v>ns</v>
      </c>
      <c r="AG29" s="281" t="str">
        <f aca="false">IF(AG$8&gt;$J29,"",IF($F$13&gt;$G$13,"ns",IF(ABS($L29-INDEX(RTO1SF_ORD,AG$8,2))&gt;$B$28,"s","ns")))</f>
        <v>ns</v>
      </c>
      <c r="AH29" s="281" t="str">
        <f aca="false">IF(AH$8&gt;$J29,"",IF($F$13&gt;$G$13,"ns",IF(ABS($L29-INDEX(RTO1SF_ORD,AH$8,2))&gt;$B$28,"s","ns")))</f>
        <v/>
      </c>
      <c r="AI29" s="281" t="str">
        <f aca="false">IF(AI$8&gt;$J29,"",IF($F$13&gt;$G$13,"ns",IF(ABS($L29-INDEX(RTO1SF_ORD,AI$8,2))&gt;$B$28,"s","ns")))</f>
        <v/>
      </c>
      <c r="AJ29" s="281" t="str">
        <f aca="false">IF(AJ$8&gt;$J29,"",IF($F$13&gt;$G$13,"ns",IF(ABS($L29-INDEX(RTO1SF_ORD,AJ$8,2))&gt;$B$28,"s","ns")))</f>
        <v/>
      </c>
      <c r="AK29" s="281" t="str">
        <f aca="false">IF(AK$8&gt;$J29,"",IF($F$13&gt;$G$13,"ns",IF(ABS($L29-INDEX(RTO1SF_ORD,AK$8,2))&gt;$B$28,"s","ns")))</f>
        <v/>
      </c>
      <c r="AL29" s="281" t="str">
        <f aca="false">IF(AL$8&gt;$J29,"",IF($F$13&gt;$G$13,"ns",IF(ABS($L29-INDEX(RTO1SF_ORD,AL$8,2))&gt;$B$28,"s","ns")))</f>
        <v/>
      </c>
      <c r="AM29" s="281" t="str">
        <f aca="false">IF(AM$8&gt;$J29,"",IF($F$13&gt;$G$13,"ns",IF(ABS($L29-INDEX(RTO1SF_ORD,AM$8,2))&gt;$B$28,"s","ns")))</f>
        <v/>
      </c>
      <c r="AN29" s="281" t="str">
        <f aca="false">IF(AN$8&gt;$J29,"",IF($F$13&gt;$G$13,"ns",IF(ABS($L29-INDEX(RTO1SF_ORD,AN$8,2))&gt;$B$28,"s","ns")))</f>
        <v/>
      </c>
      <c r="AO29" s="281" t="str">
        <f aca="false">IF(AO$8&gt;$J29,"",IF($F$13&gt;$G$13,"ns",IF(ABS($L29-INDEX(RTO1SF_ORD,AO$8,2))&gt;$B$28,"s","ns")))</f>
        <v/>
      </c>
      <c r="AP29" s="281" t="str">
        <f aca="false">IF(AP$8&gt;$J29,"",IF($F$13&gt;$G$13,"ns",IF(ABS($L29-INDEX(RTO1SF_ORD,AP$8,2))&gt;$B$28,"s","ns")))</f>
        <v/>
      </c>
      <c r="AQ29" s="281" t="str">
        <f aca="false">IF(AQ$8&gt;$J29,"",IF($F$13&gt;$G$13,"ns",IF(ABS($L29-INDEX(RTO1SF_ORD,AQ$8,2))&gt;$B$28,"s","ns")))</f>
        <v/>
      </c>
      <c r="AR29" s="281" t="str">
        <f aca="false">IF(AR$8&gt;$J29,"",IF($F$13&gt;$G$13,"ns",IF(ABS($L29-INDEX(RTO1SF_ORD,AR$8,2))&gt;$B$28,"s","ns")))</f>
        <v/>
      </c>
      <c r="AS29" s="281" t="str">
        <f aca="false">IF(AS$8&gt;$J29,"",IF($F$13&gt;$G$13,"ns",IF(ABS($L29-INDEX(RTO1SF_ORD,AS$8,2))&gt;$B$28,"s","ns")))</f>
        <v/>
      </c>
      <c r="AT29" s="281" t="str">
        <f aca="false">IF(AT$8&gt;$J29,"",IF($F$13&gt;$G$13,"ns",IF(ABS($L29-INDEX(RTO1SF_ORD,AT$8,2))&gt;$B$28,"s","ns")))</f>
        <v/>
      </c>
      <c r="AU29" s="281" t="str">
        <f aca="false">IF(AU$8&gt;$J29,"",IF($F$13&gt;$G$13,"ns",IF(ABS($L29-INDEX(RTO1SF_ORD,AU$8,2))&gt;$B$28,"s","ns")))</f>
        <v/>
      </c>
      <c r="AV29" s="281" t="str">
        <f aca="false">IF(AV$8&gt;$J29,"",IF($F$13&gt;$G$13,"ns",IF(ABS($L29-INDEX(RTO1SF_ORD,AV$8,2))&gt;$B$28,"s","ns")))</f>
        <v/>
      </c>
      <c r="AW29" s="281" t="str">
        <f aca="false">IF(AW$8&gt;$J29,"",IF($F$13&gt;$G$13,"ns",IF(ABS($L29-INDEX(RTO1SF_ORD,AW$8,2))&gt;$B$28,"s","ns")))</f>
        <v/>
      </c>
      <c r="AX29" s="281" t="str">
        <f aca="false">IF(AX$8&gt;$J29,"",IF($F$13&gt;$G$13,"ns",IF(ABS($L29-INDEX(RTO1SF_ORD,AX$8,2))&gt;$B$28,"s","ns")))</f>
        <v/>
      </c>
      <c r="AY29" s="281" t="str">
        <f aca="false">IF(AY$8&gt;$J29,"",IF($F$13&gt;$G$13,"ns",IF(ABS($L29-INDEX(RTO1SF_ORD,AY$8,2))&gt;$B$28,"s","ns")))</f>
        <v/>
      </c>
      <c r="AZ29" s="281" t="str">
        <f aca="false">IF(AZ$8&gt;$J29,"",IF($F$13&gt;$G$13,"ns",IF(ABS($L29-INDEX(RTO1SF_ORD,AZ$8,2))&gt;$B$28,"s","ns")))</f>
        <v/>
      </c>
      <c r="BA29" s="281" t="str">
        <f aca="false">IF(BA$8&gt;$J29,"",IF($F$13&gt;$G$13,"ns",IF(ABS($L29-INDEX(RTO1SF_ORD,BA$8,2))&gt;$B$28,"s","ns")))</f>
        <v/>
      </c>
      <c r="BB29" s="281" t="str">
        <f aca="false">IF(BB$8&gt;$J29,"",IF($F$13&gt;$G$13,"ns",IF(ABS($L29-INDEX(RTO1SF_ORD,BB$8,2))&gt;$B$28,"s","ns")))</f>
        <v/>
      </c>
      <c r="BC29" s="281" t="str">
        <f aca="false">IF(BC$8&gt;$J29,"",IF($F$13&gt;$G$13,"ns",IF(ABS($L29-INDEX(RTO1SF_ORD,BC$8,2))&gt;$B$28,"s","ns")))</f>
        <v/>
      </c>
      <c r="BD29" s="281" t="str">
        <f aca="false">IF(BD$8&gt;$J29,"",IF($F$13&gt;$G$13,"ns",IF(ABS($L29-INDEX(RTO1SF_ORD,BD$8,2))&gt;$B$28,"s","ns")))</f>
        <v/>
      </c>
      <c r="BE29" s="281" t="str">
        <f aca="false">IF(BE$8&gt;$J29,"",IF($F$13&gt;$G$13,"ns",IF(ABS($L29-INDEX(RTO1SF_ORD,BE$8,2))&gt;$B$28,"s","ns")))</f>
        <v/>
      </c>
      <c r="BF29" s="281" t="str">
        <f aca="false">IF(BF$8&gt;$J29,"",IF($F$13&gt;$G$13,"ns",IF(ABS($L29-INDEX(RTO1SF_ORD,BF$8,2))&gt;$B$28,"s","ns")))</f>
        <v/>
      </c>
      <c r="BG29" s="281" t="str">
        <f aca="false">IF(BG$8&gt;$J29,"",IF($F$13&gt;$G$13,"ns",IF(ABS($L29-INDEX(RTO1SF_ORD,BG$8,2))&gt;$B$28,"s","ns")))</f>
        <v/>
      </c>
      <c r="BH29" s="281" t="str">
        <f aca="false">IF(BH$8&gt;$J29,"",IF($F$13&gt;$G$13,"ns",IF(ABS($L29-INDEX(RTO1SF_ORD,BH$8,2))&gt;$B$28,"s","ns")))</f>
        <v/>
      </c>
      <c r="BI29" s="281" t="str">
        <f aca="false">IF(BI$8&gt;$J29,"",IF($F$13&gt;$G$13,"ns",IF(ABS($L29-INDEX(RTO1SF_ORD,BI$8,2))&gt;$B$28,"s","ns")))</f>
        <v/>
      </c>
      <c r="BJ29" s="281" t="str">
        <f aca="false">IF(BJ$8&gt;$J29,"",IF($F$13&gt;$G$13,"ns",IF(ABS($L29-INDEX(RTO1SF_ORD,BJ$8,2))&gt;$B$28,"s","ns")))</f>
        <v/>
      </c>
      <c r="BM29" s="293" t="s">
        <v>360</v>
      </c>
      <c r="BS29" s="249"/>
      <c r="BT29" s="249"/>
      <c r="BV29" s="270" t="n">
        <v>21</v>
      </c>
      <c r="BW29" s="280" t="n">
        <f aca="false">IFERROR(INDEX(RTO1CF_ORD,BV29,1),"sd")</f>
        <v>0</v>
      </c>
      <c r="BX29" s="281" t="n">
        <f aca="false">IFERROR(INDEX(RTO1CF_ORD,BV29,2),"sd")</f>
        <v>0.00029</v>
      </c>
      <c r="BY29" s="282" t="str">
        <f aca="false">IF(BY$8&gt;$BV29,"",IF($BR$13&gt;$BS$13,"ns",IF(ABS($BX29-INDEX(RTO1CF_ORD,BY$8,2))&gt;$BN$28,"s","ns")))</f>
        <v>s</v>
      </c>
      <c r="BZ29" s="282" t="str">
        <f aca="false">IF(BZ$8&gt;$BV29,"",IF($BR$13&gt;$BS$13,"ns",IF(ABS($BX29-INDEX(RTO1CF_ORD,BZ$8,2))&gt;$BN$28,"s","ns")))</f>
        <v>s</v>
      </c>
      <c r="CA29" s="282" t="str">
        <f aca="false">IF(CA$8&gt;$BV29,"",IF($BR$13&gt;$BS$13,"ns",IF(ABS($BX29-INDEX(RTO1CF_ORD,CA$8,2))&gt;$BN$28,"s","ns")))</f>
        <v>s</v>
      </c>
      <c r="CB29" s="282" t="str">
        <f aca="false">IF(CB$8&gt;$BV29,"",IF($BR$13&gt;$BS$13,"ns",IF(ABS($BX29-INDEX(RTO1CF_ORD,CB$8,2))&gt;$BN$28,"s","ns")))</f>
        <v>ns</v>
      </c>
      <c r="CC29" s="282" t="str">
        <f aca="false">IF(CC$8&gt;$BV29,"",IF($BR$13&gt;$BS$13,"ns",IF(ABS($BX29-INDEX(RTO1CF_ORD,CC$8,2))&gt;$BN$28,"s","ns")))</f>
        <v>ns</v>
      </c>
      <c r="CD29" s="282" t="str">
        <f aca="false">IF(CD$8&gt;$BV29,"",IF($BR$13&gt;$BS$13,"ns",IF(ABS($BX29-INDEX(RTO1CF_ORD,CD$8,2))&gt;$BN$28,"s","ns")))</f>
        <v>ns</v>
      </c>
      <c r="CE29" s="282" t="str">
        <f aca="false">IF(CE$8&gt;$BV29,"",IF($BR$13&gt;$BS$13,"ns",IF(ABS($BX29-INDEX(RTO1CF_ORD,CE$8,2))&gt;$BN$28,"s","ns")))</f>
        <v>ns</v>
      </c>
      <c r="CF29" s="282" t="str">
        <f aca="false">IF(CF$8&gt;$BV29,"",IF($BR$13&gt;$BS$13,"ns",IF(ABS($BX29-INDEX(RTO1CF_ORD,CF$8,2))&gt;$BN$28,"s","ns")))</f>
        <v>ns</v>
      </c>
      <c r="CG29" s="282" t="str">
        <f aca="false">IF(CG$8&gt;$BV29,"",IF($BR$13&gt;$BS$13,"ns",IF(ABS($BX29-INDEX(RTO1CF_ORD,CG$8,2))&gt;$BN$28,"s","ns")))</f>
        <v>ns</v>
      </c>
      <c r="CH29" s="282" t="str">
        <f aca="false">IF(CH$8&gt;$BV29,"",IF($BR$13&gt;$BS$13,"ns",IF(ABS($BX29-INDEX(RTO1CF_ORD,CH$8,2))&gt;$BN$28,"s","ns")))</f>
        <v>ns</v>
      </c>
      <c r="CI29" s="282" t="str">
        <f aca="false">IF(CI$8&gt;$BV29,"",IF($BR$13&gt;$BS$13,"ns",IF(ABS($BX29-INDEX(RTO1CF_ORD,CI$8,2))&gt;$BN$28,"s","ns")))</f>
        <v>ns</v>
      </c>
      <c r="CJ29" s="282" t="str">
        <f aca="false">IF(CJ$8&gt;$BV29,"",IF($BR$13&gt;$BS$13,"ns",IF(ABS($BX29-INDEX(RTO1CF_ORD,CJ$8,2))&gt;$BN$28,"s","ns")))</f>
        <v>ns</v>
      </c>
      <c r="CK29" s="282" t="str">
        <f aca="false">IF(CK$8&gt;$BV29,"",IF($BR$13&gt;$BS$13,"ns",IF(ABS($BX29-INDEX(RTO1CF_ORD,CK$8,2))&gt;$BN$28,"s","ns")))</f>
        <v>ns</v>
      </c>
      <c r="CL29" s="282" t="str">
        <f aca="false">IF(CL$8&gt;$BV29,"",IF($BR$13&gt;$BS$13,"ns",IF(ABS($BX29-INDEX(RTO1CF_ORD,CL$8,2))&gt;$BN$28,"s","ns")))</f>
        <v>ns</v>
      </c>
      <c r="CM29" s="282" t="str">
        <f aca="false">IF(CM$8&gt;$BV29,"",IF($BR$13&gt;$BS$13,"ns",IF(ABS($BX29-INDEX(RTO1CF_ORD,CM$8,2))&gt;$BN$28,"s","ns")))</f>
        <v>ns</v>
      </c>
      <c r="CN29" s="282" t="str">
        <f aca="false">IF(CN$8&gt;$BV29,"",IF($BR$13&gt;$BS$13,"ns",IF(ABS($BX29-INDEX(RTO1CF_ORD,CN$8,2))&gt;$BN$28,"s","ns")))</f>
        <v>ns</v>
      </c>
      <c r="CO29" s="282" t="str">
        <f aca="false">IF(CO$8&gt;$BV29,"",IF($BR$13&gt;$BS$13,"ns",IF(ABS($BX29-INDEX(RTO1CF_ORD,CO$8,2))&gt;$BN$28,"s","ns")))</f>
        <v>ns</v>
      </c>
      <c r="CP29" s="282" t="str">
        <f aca="false">IF(CP$8&gt;$BV29,"",IF($BR$13&gt;$BS$13,"ns",IF(ABS($BX29-INDEX(RTO1CF_ORD,CP$8,2))&gt;$BN$28,"s","ns")))</f>
        <v>ns</v>
      </c>
      <c r="CQ29" s="282" t="str">
        <f aca="false">IF(CQ$8&gt;$BV29,"",IF($BR$13&gt;$BS$13,"ns",IF(ABS($BX29-INDEX(RTO1CF_ORD,CQ$8,2))&gt;$BN$28,"s","ns")))</f>
        <v>ns</v>
      </c>
      <c r="CR29" s="282" t="str">
        <f aca="false">IF(CR$8&gt;$BV29,"",IF($BR$13&gt;$BS$13,"ns",IF(ABS($BX29-INDEX(RTO1CF_ORD,CR$8,2))&gt;$BN$28,"s","ns")))</f>
        <v>ns</v>
      </c>
      <c r="CS29" s="282" t="str">
        <f aca="false">IF(CS$8&gt;$BV29,"",IF($BR$13&gt;$BS$13,"ns",IF(ABS($BX29-INDEX(RTO1CF_ORD,CS$8,2))&gt;$BN$28,"s","ns")))</f>
        <v>ns</v>
      </c>
      <c r="CT29" s="282" t="str">
        <f aca="false">IF(CT$8&gt;$BV29,"",IF($BR$13&gt;$BS$13,"ns",IF(ABS($BX29-INDEX(RTO1CF_ORD,CT$8,2))&gt;$BN$28,"s","ns")))</f>
        <v/>
      </c>
      <c r="CU29" s="282" t="str">
        <f aca="false">IF(CU$8&gt;$BV29,"",IF($BR$13&gt;$BS$13,"ns",IF(ABS($BX29-INDEX(RTO1CF_ORD,CU$8,2))&gt;$BN$28,"s","ns")))</f>
        <v/>
      </c>
      <c r="CV29" s="282" t="str">
        <f aca="false">IF(CV$8&gt;$BV29,"",IF($BR$13&gt;$BS$13,"ns",IF(ABS($BX29-INDEX(RTO1CF_ORD,CV$8,2))&gt;$BN$28,"s","ns")))</f>
        <v/>
      </c>
      <c r="CW29" s="282" t="str">
        <f aca="false">IF(CW$8&gt;$BV29,"",IF($BR$13&gt;$BS$13,"ns",IF(ABS($BX29-INDEX(RTO1CF_ORD,CW$8,2))&gt;$BN$28,"s","ns")))</f>
        <v/>
      </c>
      <c r="CX29" s="282" t="str">
        <f aca="false">IF(CX$8&gt;$BV29,"",IF($BR$13&gt;$BS$13,"ns",IF(ABS($BX29-INDEX(RTO1CF_ORD,CX$8,2))&gt;$BN$28,"s","ns")))</f>
        <v/>
      </c>
      <c r="CY29" s="282" t="str">
        <f aca="false">IF(CY$8&gt;$BV29,"",IF($BR$13&gt;$BS$13,"ns",IF(ABS($BX29-INDEX(RTO1CF_ORD,CY$8,2))&gt;$BN$28,"s","ns")))</f>
        <v/>
      </c>
      <c r="CZ29" s="282" t="str">
        <f aca="false">IF(CZ$8&gt;$BV29,"",IF($BR$13&gt;$BS$13,"ns",IF(ABS($BX29-INDEX(RTO1CF_ORD,CZ$8,2))&gt;$BN$28,"s","ns")))</f>
        <v/>
      </c>
      <c r="DA29" s="282" t="str">
        <f aca="false">IF(DA$8&gt;$BV29,"",IF($BR$13&gt;$BS$13,"ns",IF(ABS($BX29-INDEX(RTO1CF_ORD,DA$8,2))&gt;$BN$28,"s","ns")))</f>
        <v/>
      </c>
      <c r="DB29" s="282" t="str">
        <f aca="false">IF(DB$8&gt;$BV29,"",IF($BR$13&gt;$BS$13,"ns",IF(ABS($BX29-INDEX(RTO1CF_ORD,DB$8,2))&gt;$BN$28,"s","ns")))</f>
        <v/>
      </c>
      <c r="DC29" s="282" t="str">
        <f aca="false">IF(DC$8&gt;$BV29,"",IF($BR$13&gt;$BS$13,"ns",IF(ABS($BX29-INDEX(RTO1CF_ORD,DC$8,2))&gt;$BN$28,"s","ns")))</f>
        <v/>
      </c>
      <c r="DD29" s="282" t="str">
        <f aca="false">IF(DD$8&gt;$BV29,"",IF($BR$13&gt;$BS$13,"ns",IF(ABS($BX29-INDEX(RTO1CF_ORD,DD$8,2))&gt;$BN$28,"s","ns")))</f>
        <v/>
      </c>
      <c r="DE29" s="282" t="str">
        <f aca="false">IF(DE$8&gt;$BV29,"",IF($BR$13&gt;$BS$13,"ns",IF(ABS($BX29-INDEX(RTO1CF_ORD,DE$8,2))&gt;$BN$28,"s","ns")))</f>
        <v/>
      </c>
      <c r="DF29" s="282" t="str">
        <f aca="false">IF(DF$8&gt;$BV29,"",IF($BR$13&gt;$BS$13,"ns",IF(ABS($BX29-INDEX(RTO1CF_ORD,DF$8,2))&gt;$BN$28,"s","ns")))</f>
        <v/>
      </c>
      <c r="DG29" s="282" t="str">
        <f aca="false">IF(DG$8&gt;$BV29,"",IF($BR$13&gt;$BS$13,"ns",IF(ABS($BX29-INDEX(RTO1CF_ORD,DG$8,2))&gt;$BN$28,"s","ns")))</f>
        <v/>
      </c>
      <c r="DH29" s="282" t="str">
        <f aca="false">IF(DH$8&gt;$BV29,"",IF($BR$13&gt;$BS$13,"ns",IF(ABS($BX29-INDEX(RTO1CF_ORD,DH$8,2))&gt;$BN$28,"s","ns")))</f>
        <v/>
      </c>
      <c r="DI29" s="282" t="str">
        <f aca="false">IF(DI$8&gt;$BV29,"",IF($BR$13&gt;$BS$13,"ns",IF(ABS($BX29-INDEX(RTO1CF_ORD,DI$8,2))&gt;$BN$28,"s","ns")))</f>
        <v/>
      </c>
      <c r="DJ29" s="282" t="str">
        <f aca="false">IF(DJ$8&gt;$BV29,"",IF($BR$13&gt;$BS$13,"ns",IF(ABS($BX29-INDEX(RTO1CF_ORD,DJ$8,2))&gt;$BN$28,"s","ns")))</f>
        <v/>
      </c>
      <c r="DK29" s="282" t="str">
        <f aca="false">IF(DK$8&gt;$BV29,"",IF($BR$13&gt;$BS$13,"ns",IF(ABS($BX29-INDEX(RTO1CF_ORD,DK$8,2))&gt;$BN$28,"s","ns")))</f>
        <v/>
      </c>
      <c r="DL29" s="282" t="str">
        <f aca="false">IF(DL$8&gt;$BV29,"",IF($BR$13&gt;$BS$13,"ns",IF(ABS($BX29-INDEX(RTO1CF_ORD,DL$8,2))&gt;$BN$28,"s","ns")))</f>
        <v/>
      </c>
      <c r="DM29" s="282" t="str">
        <f aca="false">IF(DM$8&gt;$BV29,"",IF($BR$13&gt;$BS$13,"ns",IF(ABS($BX29-INDEX(RTO1CF_ORD,DM$8,2))&gt;$BN$28,"s","ns")))</f>
        <v/>
      </c>
      <c r="DN29" s="282" t="str">
        <f aca="false">IF(DN$8&gt;$BV29,"",IF($BR$13&gt;$BS$13,"ns",IF(ABS($BX29-INDEX(RTO1CF_ORD,DN$8,2))&gt;$BN$28,"s","ns")))</f>
        <v/>
      </c>
      <c r="DO29" s="282" t="str">
        <f aca="false">IF(DO$8&gt;$BV29,"",IF($BR$13&gt;$BS$13,"ns",IF(ABS($BX29-INDEX(RTO1CF_ORD,DO$8,2))&gt;$BN$28,"s","ns")))</f>
        <v/>
      </c>
      <c r="DP29" s="282" t="str">
        <f aca="false">IF(DP$8&gt;$BV29,"",IF($BR$13&gt;$BS$13,"ns",IF(ABS($BX29-INDEX(RTO1CF_ORD,DP$8,2))&gt;$BN$28,"s","ns")))</f>
        <v/>
      </c>
      <c r="DQ29" s="282" t="str">
        <f aca="false">IF(DQ$8&gt;$BV29,"",IF($BR$13&gt;$BS$13,"ns",IF(ABS($BX29-INDEX(RTO1CF_ORD,DQ$8,2))&gt;$BN$28,"s","ns")))</f>
        <v/>
      </c>
      <c r="DR29" s="282" t="str">
        <f aca="false">IF(DR$8&gt;$BV29,"",IF($BR$13&gt;$BS$13,"ns",IF(ABS($BX29-INDEX(RTO1CF_ORD,DR$8,2))&gt;$BN$28,"s","ns")))</f>
        <v/>
      </c>
      <c r="DS29" s="282" t="str">
        <f aca="false">IF(DS$8&gt;$BV29,"",IF($BR$13&gt;$BS$13,"ns",IF(ABS($BX29-INDEX(RTO1CF_ORD,DS$8,2))&gt;$BN$28,"s","ns")))</f>
        <v/>
      </c>
      <c r="DT29" s="282" t="str">
        <f aca="false">IF(DT$8&gt;$BV29,"",IF($BR$13&gt;$BS$13,"ns",IF(ABS($BX29-INDEX(RTO1CF_ORD,DT$8,2))&gt;$BN$28,"s","ns")))</f>
        <v/>
      </c>
      <c r="DU29" s="282" t="str">
        <f aca="false">IF(DU$8&gt;$BV29,"",IF($BR$13&gt;$BS$13,"ns",IF(ABS($BX29-INDEX(RTO1CF_ORD,DU$8,2))&gt;$BN$28,"s","ns")))</f>
        <v/>
      </c>
      <c r="DV29" s="282" t="str">
        <f aca="false">IF(DV$8&gt;$BV29,"",IF($BR$13&gt;$BS$13,"ns",IF(ABS($BX29-INDEX(RTO1CF_ORD,DV$8,2))&gt;$BN$28,"s","ns")))</f>
        <v/>
      </c>
      <c r="DW29" s="283"/>
      <c r="DX29" s="283"/>
      <c r="DZ29" s="265" t="n">
        <f aca="false">DZ28+1</f>
        <v>22</v>
      </c>
      <c r="EA29" s="276" t="n">
        <f aca="false">IFERROR(INDEX(RTO1CV,$DZ29,1),0)</f>
        <v>0</v>
      </c>
      <c r="EB29" s="277" t="n">
        <f aca="false">IFERROR(INDEX(RTO1SF,$DZ29,EB$7),0)</f>
        <v>0</v>
      </c>
      <c r="EC29" s="277" t="n">
        <f aca="false">IFERROR(INDEX(RTO1SF,$DZ29,EC$7),0)</f>
        <v>0</v>
      </c>
      <c r="ED29" s="277" t="n">
        <f aca="false">IFERROR(INDEX(RTO1SF,$DZ29,ED$7),0)</f>
        <v>0</v>
      </c>
      <c r="EE29" s="277" t="n">
        <f aca="false">IFERROR(INDEX(RTO1SF,$DZ29,EE$7),0)</f>
        <v>0</v>
      </c>
      <c r="EF29" s="277" t="n">
        <f aca="false">COUNTIFS(EB29:EE29,"&gt;1")</f>
        <v>0</v>
      </c>
      <c r="EG29" s="277" t="n">
        <f aca="false">IFERROR(SUMIFS(EB29:EE29,EB29:EE29,"&gt;1"),0)</f>
        <v>0</v>
      </c>
      <c r="EH29" s="265"/>
      <c r="EI29" s="266"/>
      <c r="EJ29" s="266"/>
      <c r="EK29" s="266"/>
      <c r="EL29" s="265" t="n">
        <f aca="false">EL28+1</f>
        <v>22</v>
      </c>
      <c r="EM29" s="276" t="n">
        <f aca="false">IFERROR(INDEX(RTO1CV,$EL29,1),0)</f>
        <v>0</v>
      </c>
      <c r="EN29" s="277" t="n">
        <f aca="false">IFERROR(INDEX(RTO1CF,$EL29,'ANVA-MDS'!EB$7),0)</f>
        <v>0</v>
      </c>
      <c r="EO29" s="277" t="n">
        <f aca="false">IFERROR(INDEX(RTO1CF,$EL29,'ANVA-MDS'!EC$7),0)</f>
        <v>0</v>
      </c>
      <c r="EP29" s="277" t="n">
        <f aca="false">IFERROR(INDEX(RTO1CF,$EL29,'ANVA-MDS'!ED$7),0)</f>
        <v>0</v>
      </c>
      <c r="EQ29" s="277" t="n">
        <f aca="false">IFERROR(INDEX(RTO1CF,$EL29,'ANVA-MDS'!EE$7),0)</f>
        <v>0</v>
      </c>
      <c r="ER29" s="277" t="n">
        <f aca="false">COUNTIFS(EN29:EQ29,"&gt;1")</f>
        <v>0</v>
      </c>
      <c r="ES29" s="277" t="n">
        <f aca="false">IFERROR(SUMIFS(EN29:EQ29,EN29:EQ29,"&gt;1"),0)</f>
        <v>0</v>
      </c>
      <c r="ET29" s="265"/>
      <c r="EU29" s="266"/>
      <c r="EV29" s="266"/>
      <c r="EW29" s="266"/>
      <c r="EX29" s="277" t="n">
        <f aca="false">EG29+ES29</f>
        <v>0</v>
      </c>
    </row>
    <row r="30" customFormat="false" ht="12.75" hidden="false" customHeight="true" outlineLevel="0" collapsed="false">
      <c r="A30" s="293" t="s">
        <v>361</v>
      </c>
      <c r="J30" s="270" t="n">
        <v>22</v>
      </c>
      <c r="K30" s="280" t="n">
        <f aca="false">IFERROR(INDEX(RTO1SF_ORD,J30,1),"sd")</f>
        <v>0</v>
      </c>
      <c r="L30" s="281" t="n">
        <f aca="false">IFERROR(INDEX(RTO1SF_ORD,J30,2),"sd")</f>
        <v>0.00028</v>
      </c>
      <c r="M30" s="281" t="str">
        <f aca="false">IF(M$8&gt;$J30,"",IF($F$13&gt;$G$13,"ns",IF(ABS($L30-INDEX(RTO1SF_ORD,M$8,2))&gt;$B$28,"s","ns")))</f>
        <v>ns</v>
      </c>
      <c r="N30" s="281" t="str">
        <f aca="false">IF(N$8&gt;$J30,"",IF($F$13&gt;$G$13,"ns",IF(ABS($L30-INDEX(RTO1SF_ORD,N$8,2))&gt;$B$28,"s","ns")))</f>
        <v>ns</v>
      </c>
      <c r="O30" s="281" t="str">
        <f aca="false">IF(O$8&gt;$J30,"",IF($F$13&gt;$G$13,"ns",IF(ABS($L30-INDEX(RTO1SF_ORD,O$8,2))&gt;$B$28,"s","ns")))</f>
        <v>ns</v>
      </c>
      <c r="P30" s="281" t="str">
        <f aca="false">IF(P$8&gt;$J30,"",IF($F$13&gt;$G$13,"ns",IF(ABS($L30-INDEX(RTO1SF_ORD,P$8,2))&gt;$B$28,"s","ns")))</f>
        <v>ns</v>
      </c>
      <c r="Q30" s="281" t="str">
        <f aca="false">IF(Q$8&gt;$J30,"",IF($F$13&gt;$G$13,"ns",IF(ABS($L30-INDEX(RTO1SF_ORD,Q$8,2))&gt;$B$28,"s","ns")))</f>
        <v>ns</v>
      </c>
      <c r="R30" s="281" t="str">
        <f aca="false">IF(R$8&gt;$J30,"",IF($F$13&gt;$G$13,"ns",IF(ABS($L30-INDEX(RTO1SF_ORD,R$8,2))&gt;$B$28,"s","ns")))</f>
        <v>ns</v>
      </c>
      <c r="S30" s="281" t="str">
        <f aca="false">IF(S$8&gt;$J30,"",IF($F$13&gt;$G$13,"ns",IF(ABS($L30-INDEX(RTO1SF_ORD,S$8,2))&gt;$B$28,"s","ns")))</f>
        <v>ns</v>
      </c>
      <c r="T30" s="281" t="str">
        <f aca="false">IF(T$8&gt;$J30,"",IF($F$13&gt;$G$13,"ns",IF(ABS($L30-INDEX(RTO1SF_ORD,T$8,2))&gt;$B$28,"s","ns")))</f>
        <v>ns</v>
      </c>
      <c r="U30" s="281" t="str">
        <f aca="false">IF(U$8&gt;$J30,"",IF($F$13&gt;$G$13,"ns",IF(ABS($L30-INDEX(RTO1SF_ORD,U$8,2))&gt;$B$28,"s","ns")))</f>
        <v>ns</v>
      </c>
      <c r="V30" s="281" t="str">
        <f aca="false">IF(V$8&gt;$J30,"",IF($F$13&gt;$G$13,"ns",IF(ABS($L30-INDEX(RTO1SF_ORD,V$8,2))&gt;$B$28,"s","ns")))</f>
        <v>ns</v>
      </c>
      <c r="W30" s="281" t="str">
        <f aca="false">IF(W$8&gt;$J30,"",IF($F$13&gt;$G$13,"ns",IF(ABS($L30-INDEX(RTO1SF_ORD,W$8,2))&gt;$B$28,"s","ns")))</f>
        <v>ns</v>
      </c>
      <c r="X30" s="281" t="str">
        <f aca="false">IF(X$8&gt;$J30,"",IF($F$13&gt;$G$13,"ns",IF(ABS($L30-INDEX(RTO1SF_ORD,X$8,2))&gt;$B$28,"s","ns")))</f>
        <v>ns</v>
      </c>
      <c r="Y30" s="281" t="str">
        <f aca="false">IF(Y$8&gt;$J30,"",IF($F$13&gt;$G$13,"ns",IF(ABS($L30-INDEX(RTO1SF_ORD,Y$8,2))&gt;$B$28,"s","ns")))</f>
        <v>ns</v>
      </c>
      <c r="Z30" s="281" t="str">
        <f aca="false">IF(Z$8&gt;$J30,"",IF($F$13&gt;$G$13,"ns",IF(ABS($L30-INDEX(RTO1SF_ORD,Z$8,2))&gt;$B$28,"s","ns")))</f>
        <v>ns</v>
      </c>
      <c r="AA30" s="281" t="str">
        <f aca="false">IF(AA$8&gt;$J30,"",IF($F$13&gt;$G$13,"ns",IF(ABS($L30-INDEX(RTO1SF_ORD,AA$8,2))&gt;$B$28,"s","ns")))</f>
        <v>ns</v>
      </c>
      <c r="AB30" s="281" t="str">
        <f aca="false">IF(AB$8&gt;$J30,"",IF($F$13&gt;$G$13,"ns",IF(ABS($L30-INDEX(RTO1SF_ORD,AB$8,2))&gt;$B$28,"s","ns")))</f>
        <v>ns</v>
      </c>
      <c r="AC30" s="281" t="str">
        <f aca="false">IF(AC$8&gt;$J30,"",IF($F$13&gt;$G$13,"ns",IF(ABS($L30-INDEX(RTO1SF_ORD,AC$8,2))&gt;$B$28,"s","ns")))</f>
        <v>ns</v>
      </c>
      <c r="AD30" s="281" t="str">
        <f aca="false">IF(AD$8&gt;$J30,"",IF($F$13&gt;$G$13,"ns",IF(ABS($L30-INDEX(RTO1SF_ORD,AD$8,2))&gt;$B$28,"s","ns")))</f>
        <v>ns</v>
      </c>
      <c r="AE30" s="281" t="str">
        <f aca="false">IF(AE$8&gt;$J30,"",IF($F$13&gt;$G$13,"ns",IF(ABS($L30-INDEX(RTO1SF_ORD,AE$8,2))&gt;$B$28,"s","ns")))</f>
        <v>ns</v>
      </c>
      <c r="AF30" s="281" t="str">
        <f aca="false">IF(AF$8&gt;$J30,"",IF($F$13&gt;$G$13,"ns",IF(ABS($L30-INDEX(RTO1SF_ORD,AF$8,2))&gt;$B$28,"s","ns")))</f>
        <v>ns</v>
      </c>
      <c r="AG30" s="281" t="str">
        <f aca="false">IF(AG$8&gt;$J30,"",IF($F$13&gt;$G$13,"ns",IF(ABS($L30-INDEX(RTO1SF_ORD,AG$8,2))&gt;$B$28,"s","ns")))</f>
        <v>ns</v>
      </c>
      <c r="AH30" s="281" t="str">
        <f aca="false">IF(AH$8&gt;$J30,"",IF($F$13&gt;$G$13,"ns",IF(ABS($L30-INDEX(RTO1SF_ORD,AH$8,2))&gt;$B$28,"s","ns")))</f>
        <v>ns</v>
      </c>
      <c r="AI30" s="281" t="str">
        <f aca="false">IF(AI$8&gt;$J30,"",IF($F$13&gt;$G$13,"ns",IF(ABS($L30-INDEX(RTO1SF_ORD,AI$8,2))&gt;$B$28,"s","ns")))</f>
        <v/>
      </c>
      <c r="AJ30" s="281" t="str">
        <f aca="false">IF(AJ$8&gt;$J30,"",IF($F$13&gt;$G$13,"ns",IF(ABS($L30-INDEX(RTO1SF_ORD,AJ$8,2))&gt;$B$28,"s","ns")))</f>
        <v/>
      </c>
      <c r="AK30" s="281" t="str">
        <f aca="false">IF(AK$8&gt;$J30,"",IF($F$13&gt;$G$13,"ns",IF(ABS($L30-INDEX(RTO1SF_ORD,AK$8,2))&gt;$B$28,"s","ns")))</f>
        <v/>
      </c>
      <c r="AL30" s="281" t="str">
        <f aca="false">IF(AL$8&gt;$J30,"",IF($F$13&gt;$G$13,"ns",IF(ABS($L30-INDEX(RTO1SF_ORD,AL$8,2))&gt;$B$28,"s","ns")))</f>
        <v/>
      </c>
      <c r="AM30" s="281" t="str">
        <f aca="false">IF(AM$8&gt;$J30,"",IF($F$13&gt;$G$13,"ns",IF(ABS($L30-INDEX(RTO1SF_ORD,AM$8,2))&gt;$B$28,"s","ns")))</f>
        <v/>
      </c>
      <c r="AN30" s="281" t="str">
        <f aca="false">IF(AN$8&gt;$J30,"",IF($F$13&gt;$G$13,"ns",IF(ABS($L30-INDEX(RTO1SF_ORD,AN$8,2))&gt;$B$28,"s","ns")))</f>
        <v/>
      </c>
      <c r="AO30" s="281" t="str">
        <f aca="false">IF(AO$8&gt;$J30,"",IF($F$13&gt;$G$13,"ns",IF(ABS($L30-INDEX(RTO1SF_ORD,AO$8,2))&gt;$B$28,"s","ns")))</f>
        <v/>
      </c>
      <c r="AP30" s="281" t="str">
        <f aca="false">IF(AP$8&gt;$J30,"",IF($F$13&gt;$G$13,"ns",IF(ABS($L30-INDEX(RTO1SF_ORD,AP$8,2))&gt;$B$28,"s","ns")))</f>
        <v/>
      </c>
      <c r="AQ30" s="281" t="str">
        <f aca="false">IF(AQ$8&gt;$J30,"",IF($F$13&gt;$G$13,"ns",IF(ABS($L30-INDEX(RTO1SF_ORD,AQ$8,2))&gt;$B$28,"s","ns")))</f>
        <v/>
      </c>
      <c r="AR30" s="281" t="str">
        <f aca="false">IF(AR$8&gt;$J30,"",IF($F$13&gt;$G$13,"ns",IF(ABS($L30-INDEX(RTO1SF_ORD,AR$8,2))&gt;$B$28,"s","ns")))</f>
        <v/>
      </c>
      <c r="AS30" s="281" t="str">
        <f aca="false">IF(AS$8&gt;$J30,"",IF($F$13&gt;$G$13,"ns",IF(ABS($L30-INDEX(RTO1SF_ORD,AS$8,2))&gt;$B$28,"s","ns")))</f>
        <v/>
      </c>
      <c r="AT30" s="281" t="str">
        <f aca="false">IF(AT$8&gt;$J30,"",IF($F$13&gt;$G$13,"ns",IF(ABS($L30-INDEX(RTO1SF_ORD,AT$8,2))&gt;$B$28,"s","ns")))</f>
        <v/>
      </c>
      <c r="AU30" s="281" t="str">
        <f aca="false">IF(AU$8&gt;$J30,"",IF($F$13&gt;$G$13,"ns",IF(ABS($L30-INDEX(RTO1SF_ORD,AU$8,2))&gt;$B$28,"s","ns")))</f>
        <v/>
      </c>
      <c r="AV30" s="281" t="str">
        <f aca="false">IF(AV$8&gt;$J30,"",IF($F$13&gt;$G$13,"ns",IF(ABS($L30-INDEX(RTO1SF_ORD,AV$8,2))&gt;$B$28,"s","ns")))</f>
        <v/>
      </c>
      <c r="AW30" s="281" t="str">
        <f aca="false">IF(AW$8&gt;$J30,"",IF($F$13&gt;$G$13,"ns",IF(ABS($L30-INDEX(RTO1SF_ORD,AW$8,2))&gt;$B$28,"s","ns")))</f>
        <v/>
      </c>
      <c r="AX30" s="281" t="str">
        <f aca="false">IF(AX$8&gt;$J30,"",IF($F$13&gt;$G$13,"ns",IF(ABS($L30-INDEX(RTO1SF_ORD,AX$8,2))&gt;$B$28,"s","ns")))</f>
        <v/>
      </c>
      <c r="AY30" s="281" t="str">
        <f aca="false">IF(AY$8&gt;$J30,"",IF($F$13&gt;$G$13,"ns",IF(ABS($L30-INDEX(RTO1SF_ORD,AY$8,2))&gt;$B$28,"s","ns")))</f>
        <v/>
      </c>
      <c r="AZ30" s="281" t="str">
        <f aca="false">IF(AZ$8&gt;$J30,"",IF($F$13&gt;$G$13,"ns",IF(ABS($L30-INDEX(RTO1SF_ORD,AZ$8,2))&gt;$B$28,"s","ns")))</f>
        <v/>
      </c>
      <c r="BA30" s="281" t="str">
        <f aca="false">IF(BA$8&gt;$J30,"",IF($F$13&gt;$G$13,"ns",IF(ABS($L30-INDEX(RTO1SF_ORD,BA$8,2))&gt;$B$28,"s","ns")))</f>
        <v/>
      </c>
      <c r="BB30" s="281" t="str">
        <f aca="false">IF(BB$8&gt;$J30,"",IF($F$13&gt;$G$13,"ns",IF(ABS($L30-INDEX(RTO1SF_ORD,BB$8,2))&gt;$B$28,"s","ns")))</f>
        <v/>
      </c>
      <c r="BC30" s="281" t="str">
        <f aca="false">IF(BC$8&gt;$J30,"",IF($F$13&gt;$G$13,"ns",IF(ABS($L30-INDEX(RTO1SF_ORD,BC$8,2))&gt;$B$28,"s","ns")))</f>
        <v/>
      </c>
      <c r="BD30" s="281" t="str">
        <f aca="false">IF(BD$8&gt;$J30,"",IF($F$13&gt;$G$13,"ns",IF(ABS($L30-INDEX(RTO1SF_ORD,BD$8,2))&gt;$B$28,"s","ns")))</f>
        <v/>
      </c>
      <c r="BE30" s="281" t="str">
        <f aca="false">IF(BE$8&gt;$J30,"",IF($F$13&gt;$G$13,"ns",IF(ABS($L30-INDEX(RTO1SF_ORD,BE$8,2))&gt;$B$28,"s","ns")))</f>
        <v/>
      </c>
      <c r="BF30" s="281" t="str">
        <f aca="false">IF(BF$8&gt;$J30,"",IF($F$13&gt;$G$13,"ns",IF(ABS($L30-INDEX(RTO1SF_ORD,BF$8,2))&gt;$B$28,"s","ns")))</f>
        <v/>
      </c>
      <c r="BG30" s="281" t="str">
        <f aca="false">IF(BG$8&gt;$J30,"",IF($F$13&gt;$G$13,"ns",IF(ABS($L30-INDEX(RTO1SF_ORD,BG$8,2))&gt;$B$28,"s","ns")))</f>
        <v/>
      </c>
      <c r="BH30" s="281" t="str">
        <f aca="false">IF(BH$8&gt;$J30,"",IF($F$13&gt;$G$13,"ns",IF(ABS($L30-INDEX(RTO1SF_ORD,BH$8,2))&gt;$B$28,"s","ns")))</f>
        <v/>
      </c>
      <c r="BI30" s="281" t="str">
        <f aca="false">IF(BI$8&gt;$J30,"",IF($F$13&gt;$G$13,"ns",IF(ABS($L30-INDEX(RTO1SF_ORD,BI$8,2))&gt;$B$28,"s","ns")))</f>
        <v/>
      </c>
      <c r="BJ30" s="281" t="str">
        <f aca="false">IF(BJ$8&gt;$J30,"",IF($F$13&gt;$G$13,"ns",IF(ABS($L30-INDEX(RTO1SF_ORD,BJ$8,2))&gt;$B$28,"s","ns")))</f>
        <v/>
      </c>
      <c r="BM30" s="293" t="s">
        <v>361</v>
      </c>
      <c r="BS30" s="249"/>
      <c r="BT30" s="249"/>
      <c r="BV30" s="270" t="n">
        <v>22</v>
      </c>
      <c r="BW30" s="280" t="n">
        <f aca="false">IFERROR(INDEX(RTO1CF_ORD,BV30,1),"sd")</f>
        <v>0</v>
      </c>
      <c r="BX30" s="281" t="n">
        <f aca="false">IFERROR(INDEX(RTO1CF_ORD,BV30,2),"sd")</f>
        <v>0.00028</v>
      </c>
      <c r="BY30" s="282" t="str">
        <f aca="false">IF(BY$8&gt;$BV30,"",IF($BR$13&gt;$BS$13,"ns",IF(ABS($BX30-INDEX(RTO1CF_ORD,BY$8,2))&gt;$BN$28,"s","ns")))</f>
        <v>s</v>
      </c>
      <c r="BZ30" s="282" t="str">
        <f aca="false">IF(BZ$8&gt;$BV30,"",IF($BR$13&gt;$BS$13,"ns",IF(ABS($BX30-INDEX(RTO1CF_ORD,BZ$8,2))&gt;$BN$28,"s","ns")))</f>
        <v>s</v>
      </c>
      <c r="CA30" s="282" t="str">
        <f aca="false">IF(CA$8&gt;$BV30,"",IF($BR$13&gt;$BS$13,"ns",IF(ABS($BX30-INDEX(RTO1CF_ORD,CA$8,2))&gt;$BN$28,"s","ns")))</f>
        <v>s</v>
      </c>
      <c r="CB30" s="282" t="str">
        <f aca="false">IF(CB$8&gt;$BV30,"",IF($BR$13&gt;$BS$13,"ns",IF(ABS($BX30-INDEX(RTO1CF_ORD,CB$8,2))&gt;$BN$28,"s","ns")))</f>
        <v>ns</v>
      </c>
      <c r="CC30" s="282" t="str">
        <f aca="false">IF(CC$8&gt;$BV30,"",IF($BR$13&gt;$BS$13,"ns",IF(ABS($BX30-INDEX(RTO1CF_ORD,CC$8,2))&gt;$BN$28,"s","ns")))</f>
        <v>ns</v>
      </c>
      <c r="CD30" s="282" t="str">
        <f aca="false">IF(CD$8&gt;$BV30,"",IF($BR$13&gt;$BS$13,"ns",IF(ABS($BX30-INDEX(RTO1CF_ORD,CD$8,2))&gt;$BN$28,"s","ns")))</f>
        <v>ns</v>
      </c>
      <c r="CE30" s="282" t="str">
        <f aca="false">IF(CE$8&gt;$BV30,"",IF($BR$13&gt;$BS$13,"ns",IF(ABS($BX30-INDEX(RTO1CF_ORD,CE$8,2))&gt;$BN$28,"s","ns")))</f>
        <v>ns</v>
      </c>
      <c r="CF30" s="282" t="str">
        <f aca="false">IF(CF$8&gt;$BV30,"",IF($BR$13&gt;$BS$13,"ns",IF(ABS($BX30-INDEX(RTO1CF_ORD,CF$8,2))&gt;$BN$28,"s","ns")))</f>
        <v>ns</v>
      </c>
      <c r="CG30" s="282" t="str">
        <f aca="false">IF(CG$8&gt;$BV30,"",IF($BR$13&gt;$BS$13,"ns",IF(ABS($BX30-INDEX(RTO1CF_ORD,CG$8,2))&gt;$BN$28,"s","ns")))</f>
        <v>ns</v>
      </c>
      <c r="CH30" s="282" t="str">
        <f aca="false">IF(CH$8&gt;$BV30,"",IF($BR$13&gt;$BS$13,"ns",IF(ABS($BX30-INDEX(RTO1CF_ORD,CH$8,2))&gt;$BN$28,"s","ns")))</f>
        <v>ns</v>
      </c>
      <c r="CI30" s="282" t="str">
        <f aca="false">IF(CI$8&gt;$BV30,"",IF($BR$13&gt;$BS$13,"ns",IF(ABS($BX30-INDEX(RTO1CF_ORD,CI$8,2))&gt;$BN$28,"s","ns")))</f>
        <v>ns</v>
      </c>
      <c r="CJ30" s="282" t="str">
        <f aca="false">IF(CJ$8&gt;$BV30,"",IF($BR$13&gt;$BS$13,"ns",IF(ABS($BX30-INDEX(RTO1CF_ORD,CJ$8,2))&gt;$BN$28,"s","ns")))</f>
        <v>ns</v>
      </c>
      <c r="CK30" s="282" t="str">
        <f aca="false">IF(CK$8&gt;$BV30,"",IF($BR$13&gt;$BS$13,"ns",IF(ABS($BX30-INDEX(RTO1CF_ORD,CK$8,2))&gt;$BN$28,"s","ns")))</f>
        <v>ns</v>
      </c>
      <c r="CL30" s="282" t="str">
        <f aca="false">IF(CL$8&gt;$BV30,"",IF($BR$13&gt;$BS$13,"ns",IF(ABS($BX30-INDEX(RTO1CF_ORD,CL$8,2))&gt;$BN$28,"s","ns")))</f>
        <v>ns</v>
      </c>
      <c r="CM30" s="282" t="str">
        <f aca="false">IF(CM$8&gt;$BV30,"",IF($BR$13&gt;$BS$13,"ns",IF(ABS($BX30-INDEX(RTO1CF_ORD,CM$8,2))&gt;$BN$28,"s","ns")))</f>
        <v>ns</v>
      </c>
      <c r="CN30" s="282" t="str">
        <f aca="false">IF(CN$8&gt;$BV30,"",IF($BR$13&gt;$BS$13,"ns",IF(ABS($BX30-INDEX(RTO1CF_ORD,CN$8,2))&gt;$BN$28,"s","ns")))</f>
        <v>ns</v>
      </c>
      <c r="CO30" s="282" t="str">
        <f aca="false">IF(CO$8&gt;$BV30,"",IF($BR$13&gt;$BS$13,"ns",IF(ABS($BX30-INDEX(RTO1CF_ORD,CO$8,2))&gt;$BN$28,"s","ns")))</f>
        <v>ns</v>
      </c>
      <c r="CP30" s="282" t="str">
        <f aca="false">IF(CP$8&gt;$BV30,"",IF($BR$13&gt;$BS$13,"ns",IF(ABS($BX30-INDEX(RTO1CF_ORD,CP$8,2))&gt;$BN$28,"s","ns")))</f>
        <v>ns</v>
      </c>
      <c r="CQ30" s="282" t="str">
        <f aca="false">IF(CQ$8&gt;$BV30,"",IF($BR$13&gt;$BS$13,"ns",IF(ABS($BX30-INDEX(RTO1CF_ORD,CQ$8,2))&gt;$BN$28,"s","ns")))</f>
        <v>ns</v>
      </c>
      <c r="CR30" s="282" t="str">
        <f aca="false">IF(CR$8&gt;$BV30,"",IF($BR$13&gt;$BS$13,"ns",IF(ABS($BX30-INDEX(RTO1CF_ORD,CR$8,2))&gt;$BN$28,"s","ns")))</f>
        <v>ns</v>
      </c>
      <c r="CS30" s="282" t="str">
        <f aca="false">IF(CS$8&gt;$BV30,"",IF($BR$13&gt;$BS$13,"ns",IF(ABS($BX30-INDEX(RTO1CF_ORD,CS$8,2))&gt;$BN$28,"s","ns")))</f>
        <v>ns</v>
      </c>
      <c r="CT30" s="282" t="str">
        <f aca="false">IF(CT$8&gt;$BV30,"",IF($BR$13&gt;$BS$13,"ns",IF(ABS($BX30-INDEX(RTO1CF_ORD,CT$8,2))&gt;$BN$28,"s","ns")))</f>
        <v>ns</v>
      </c>
      <c r="CU30" s="282" t="str">
        <f aca="false">IF(CU$8&gt;$BV30,"",IF($BR$13&gt;$BS$13,"ns",IF(ABS($BX30-INDEX(RTO1CF_ORD,CU$8,2))&gt;$BN$28,"s","ns")))</f>
        <v/>
      </c>
      <c r="CV30" s="282" t="str">
        <f aca="false">IF(CV$8&gt;$BV30,"",IF($BR$13&gt;$BS$13,"ns",IF(ABS($BX30-INDEX(RTO1CF_ORD,CV$8,2))&gt;$BN$28,"s","ns")))</f>
        <v/>
      </c>
      <c r="CW30" s="282" t="str">
        <f aca="false">IF(CW$8&gt;$BV30,"",IF($BR$13&gt;$BS$13,"ns",IF(ABS($BX30-INDEX(RTO1CF_ORD,CW$8,2))&gt;$BN$28,"s","ns")))</f>
        <v/>
      </c>
      <c r="CX30" s="282" t="str">
        <f aca="false">IF(CX$8&gt;$BV30,"",IF($BR$13&gt;$BS$13,"ns",IF(ABS($BX30-INDEX(RTO1CF_ORD,CX$8,2))&gt;$BN$28,"s","ns")))</f>
        <v/>
      </c>
      <c r="CY30" s="282" t="str">
        <f aca="false">IF(CY$8&gt;$BV30,"",IF($BR$13&gt;$BS$13,"ns",IF(ABS($BX30-INDEX(RTO1CF_ORD,CY$8,2))&gt;$BN$28,"s","ns")))</f>
        <v/>
      </c>
      <c r="CZ30" s="282" t="str">
        <f aca="false">IF(CZ$8&gt;$BV30,"",IF($BR$13&gt;$BS$13,"ns",IF(ABS($BX30-INDEX(RTO1CF_ORD,CZ$8,2))&gt;$BN$28,"s","ns")))</f>
        <v/>
      </c>
      <c r="DA30" s="282" t="str">
        <f aca="false">IF(DA$8&gt;$BV30,"",IF($BR$13&gt;$BS$13,"ns",IF(ABS($BX30-INDEX(RTO1CF_ORD,DA$8,2))&gt;$BN$28,"s","ns")))</f>
        <v/>
      </c>
      <c r="DB30" s="282" t="str">
        <f aca="false">IF(DB$8&gt;$BV30,"",IF($BR$13&gt;$BS$13,"ns",IF(ABS($BX30-INDEX(RTO1CF_ORD,DB$8,2))&gt;$BN$28,"s","ns")))</f>
        <v/>
      </c>
      <c r="DC30" s="282" t="str">
        <f aca="false">IF(DC$8&gt;$BV30,"",IF($BR$13&gt;$BS$13,"ns",IF(ABS($BX30-INDEX(RTO1CF_ORD,DC$8,2))&gt;$BN$28,"s","ns")))</f>
        <v/>
      </c>
      <c r="DD30" s="282" t="str">
        <f aca="false">IF(DD$8&gt;$BV30,"",IF($BR$13&gt;$BS$13,"ns",IF(ABS($BX30-INDEX(RTO1CF_ORD,DD$8,2))&gt;$BN$28,"s","ns")))</f>
        <v/>
      </c>
      <c r="DE30" s="282" t="str">
        <f aca="false">IF(DE$8&gt;$BV30,"",IF($BR$13&gt;$BS$13,"ns",IF(ABS($BX30-INDEX(RTO1CF_ORD,DE$8,2))&gt;$BN$28,"s","ns")))</f>
        <v/>
      </c>
      <c r="DF30" s="282" t="str">
        <f aca="false">IF(DF$8&gt;$BV30,"",IF($BR$13&gt;$BS$13,"ns",IF(ABS($BX30-INDEX(RTO1CF_ORD,DF$8,2))&gt;$BN$28,"s","ns")))</f>
        <v/>
      </c>
      <c r="DG30" s="282" t="str">
        <f aca="false">IF(DG$8&gt;$BV30,"",IF($BR$13&gt;$BS$13,"ns",IF(ABS($BX30-INDEX(RTO1CF_ORD,DG$8,2))&gt;$BN$28,"s","ns")))</f>
        <v/>
      </c>
      <c r="DH30" s="282" t="str">
        <f aca="false">IF(DH$8&gt;$BV30,"",IF($BR$13&gt;$BS$13,"ns",IF(ABS($BX30-INDEX(RTO1CF_ORD,DH$8,2))&gt;$BN$28,"s","ns")))</f>
        <v/>
      </c>
      <c r="DI30" s="282" t="str">
        <f aca="false">IF(DI$8&gt;$BV30,"",IF($BR$13&gt;$BS$13,"ns",IF(ABS($BX30-INDEX(RTO1CF_ORD,DI$8,2))&gt;$BN$28,"s","ns")))</f>
        <v/>
      </c>
      <c r="DJ30" s="282" t="str">
        <f aca="false">IF(DJ$8&gt;$BV30,"",IF($BR$13&gt;$BS$13,"ns",IF(ABS($BX30-INDEX(RTO1CF_ORD,DJ$8,2))&gt;$BN$28,"s","ns")))</f>
        <v/>
      </c>
      <c r="DK30" s="282" t="str">
        <f aca="false">IF(DK$8&gt;$BV30,"",IF($BR$13&gt;$BS$13,"ns",IF(ABS($BX30-INDEX(RTO1CF_ORD,DK$8,2))&gt;$BN$28,"s","ns")))</f>
        <v/>
      </c>
      <c r="DL30" s="282" t="str">
        <f aca="false">IF(DL$8&gt;$BV30,"",IF($BR$13&gt;$BS$13,"ns",IF(ABS($BX30-INDEX(RTO1CF_ORD,DL$8,2))&gt;$BN$28,"s","ns")))</f>
        <v/>
      </c>
      <c r="DM30" s="282" t="str">
        <f aca="false">IF(DM$8&gt;$BV30,"",IF($BR$13&gt;$BS$13,"ns",IF(ABS($BX30-INDEX(RTO1CF_ORD,DM$8,2))&gt;$BN$28,"s","ns")))</f>
        <v/>
      </c>
      <c r="DN30" s="282" t="str">
        <f aca="false">IF(DN$8&gt;$BV30,"",IF($BR$13&gt;$BS$13,"ns",IF(ABS($BX30-INDEX(RTO1CF_ORD,DN$8,2))&gt;$BN$28,"s","ns")))</f>
        <v/>
      </c>
      <c r="DO30" s="282" t="str">
        <f aca="false">IF(DO$8&gt;$BV30,"",IF($BR$13&gt;$BS$13,"ns",IF(ABS($BX30-INDEX(RTO1CF_ORD,DO$8,2))&gt;$BN$28,"s","ns")))</f>
        <v/>
      </c>
      <c r="DP30" s="282" t="str">
        <f aca="false">IF(DP$8&gt;$BV30,"",IF($BR$13&gt;$BS$13,"ns",IF(ABS($BX30-INDEX(RTO1CF_ORD,DP$8,2))&gt;$BN$28,"s","ns")))</f>
        <v/>
      </c>
      <c r="DQ30" s="282" t="str">
        <f aca="false">IF(DQ$8&gt;$BV30,"",IF($BR$13&gt;$BS$13,"ns",IF(ABS($BX30-INDEX(RTO1CF_ORD,DQ$8,2))&gt;$BN$28,"s","ns")))</f>
        <v/>
      </c>
      <c r="DR30" s="282" t="str">
        <f aca="false">IF(DR$8&gt;$BV30,"",IF($BR$13&gt;$BS$13,"ns",IF(ABS($BX30-INDEX(RTO1CF_ORD,DR$8,2))&gt;$BN$28,"s","ns")))</f>
        <v/>
      </c>
      <c r="DS30" s="282" t="str">
        <f aca="false">IF(DS$8&gt;$BV30,"",IF($BR$13&gt;$BS$13,"ns",IF(ABS($BX30-INDEX(RTO1CF_ORD,DS$8,2))&gt;$BN$28,"s","ns")))</f>
        <v/>
      </c>
      <c r="DT30" s="282" t="str">
        <f aca="false">IF(DT$8&gt;$BV30,"",IF($BR$13&gt;$BS$13,"ns",IF(ABS($BX30-INDEX(RTO1CF_ORD,DT$8,2))&gt;$BN$28,"s","ns")))</f>
        <v/>
      </c>
      <c r="DU30" s="282" t="str">
        <f aca="false">IF(DU$8&gt;$BV30,"",IF($BR$13&gt;$BS$13,"ns",IF(ABS($BX30-INDEX(RTO1CF_ORD,DU$8,2))&gt;$BN$28,"s","ns")))</f>
        <v/>
      </c>
      <c r="DV30" s="282" t="str">
        <f aca="false">IF(DV$8&gt;$BV30,"",IF($BR$13&gt;$BS$13,"ns",IF(ABS($BX30-INDEX(RTO1CF_ORD,DV$8,2))&gt;$BN$28,"s","ns")))</f>
        <v/>
      </c>
      <c r="DW30" s="283"/>
      <c r="DX30" s="283"/>
      <c r="DZ30" s="265" t="n">
        <f aca="false">DZ29+1</f>
        <v>23</v>
      </c>
      <c r="EA30" s="276" t="n">
        <f aca="false">IFERROR(INDEX(RTO1CV,$DZ30,1),0)</f>
        <v>0</v>
      </c>
      <c r="EB30" s="277" t="n">
        <f aca="false">IFERROR(INDEX(RTO1SF,$DZ30,EB$7),0)</f>
        <v>0</v>
      </c>
      <c r="EC30" s="277" t="n">
        <f aca="false">IFERROR(INDEX(RTO1SF,$DZ30,EC$7),0)</f>
        <v>0</v>
      </c>
      <c r="ED30" s="277" t="n">
        <f aca="false">IFERROR(INDEX(RTO1SF,$DZ30,ED$7),0)</f>
        <v>0</v>
      </c>
      <c r="EE30" s="277" t="n">
        <f aca="false">IFERROR(INDEX(RTO1SF,$DZ30,EE$7),0)</f>
        <v>0</v>
      </c>
      <c r="EF30" s="277" t="n">
        <f aca="false">COUNTIFS(EB30:EE30,"&gt;1")</f>
        <v>0</v>
      </c>
      <c r="EG30" s="277" t="n">
        <f aca="false">IFERROR(SUMIFS(EB30:EE30,EB30:EE30,"&gt;1"),0)</f>
        <v>0</v>
      </c>
      <c r="EH30" s="265"/>
      <c r="EI30" s="266"/>
      <c r="EJ30" s="266"/>
      <c r="EK30" s="266"/>
      <c r="EL30" s="265" t="n">
        <f aca="false">EL29+1</f>
        <v>23</v>
      </c>
      <c r="EM30" s="276" t="n">
        <f aca="false">IFERROR(INDEX(RTO1CV,$EL30,1),0)</f>
        <v>0</v>
      </c>
      <c r="EN30" s="277" t="n">
        <f aca="false">IFERROR(INDEX(RTO1CF,$EL30,'ANVA-MDS'!EB$7),0)</f>
        <v>0</v>
      </c>
      <c r="EO30" s="277" t="n">
        <f aca="false">IFERROR(INDEX(RTO1CF,$EL30,'ANVA-MDS'!EC$7),0)</f>
        <v>0</v>
      </c>
      <c r="EP30" s="277" t="n">
        <f aca="false">IFERROR(INDEX(RTO1CF,$EL30,'ANVA-MDS'!ED$7),0)</f>
        <v>0</v>
      </c>
      <c r="EQ30" s="277" t="n">
        <f aca="false">IFERROR(INDEX(RTO1CF,$EL30,'ANVA-MDS'!EE$7),0)</f>
        <v>0</v>
      </c>
      <c r="ER30" s="277" t="n">
        <f aca="false">COUNTIFS(EN30:EQ30,"&gt;1")</f>
        <v>0</v>
      </c>
      <c r="ES30" s="277" t="n">
        <f aca="false">IFERROR(SUMIFS(EN30:EQ30,EN30:EQ30,"&gt;1"),0)</f>
        <v>0</v>
      </c>
      <c r="ET30" s="265"/>
      <c r="EU30" s="266"/>
      <c r="EV30" s="266"/>
      <c r="EW30" s="266"/>
      <c r="EX30" s="277" t="n">
        <f aca="false">EG30+ES30</f>
        <v>0</v>
      </c>
    </row>
    <row r="31" customFormat="false" ht="12.75" hidden="false" customHeight="true" outlineLevel="0" collapsed="false">
      <c r="A31" s="249"/>
      <c r="J31" s="270" t="n">
        <v>23</v>
      </c>
      <c r="K31" s="280" t="n">
        <f aca="false">IFERROR(INDEX(RTO1SF_ORD,J31,1),"sd")</f>
        <v>0</v>
      </c>
      <c r="L31" s="281" t="n">
        <f aca="false">IFERROR(INDEX(RTO1SF_ORD,J31,2),"sd")</f>
        <v>0.00027</v>
      </c>
      <c r="M31" s="281" t="str">
        <f aca="false">IF(M$8&gt;$J31,"",IF($F$13&gt;$G$13,"ns",IF(ABS($L31-INDEX(RTO1SF_ORD,M$8,2))&gt;$B$28,"s","ns")))</f>
        <v>ns</v>
      </c>
      <c r="N31" s="281" t="str">
        <f aca="false">IF(N$8&gt;$J31,"",IF($F$13&gt;$G$13,"ns",IF(ABS($L31-INDEX(RTO1SF_ORD,N$8,2))&gt;$B$28,"s","ns")))</f>
        <v>ns</v>
      </c>
      <c r="O31" s="281" t="str">
        <f aca="false">IF(O$8&gt;$J31,"",IF($F$13&gt;$G$13,"ns",IF(ABS($L31-INDEX(RTO1SF_ORD,O$8,2))&gt;$B$28,"s","ns")))</f>
        <v>ns</v>
      </c>
      <c r="P31" s="281" t="str">
        <f aca="false">IF(P$8&gt;$J31,"",IF($F$13&gt;$G$13,"ns",IF(ABS($L31-INDEX(RTO1SF_ORD,P$8,2))&gt;$B$28,"s","ns")))</f>
        <v>ns</v>
      </c>
      <c r="Q31" s="281" t="str">
        <f aca="false">IF(Q$8&gt;$J31,"",IF($F$13&gt;$G$13,"ns",IF(ABS($L31-INDEX(RTO1SF_ORD,Q$8,2))&gt;$B$28,"s","ns")))</f>
        <v>ns</v>
      </c>
      <c r="R31" s="281" t="str">
        <f aca="false">IF(R$8&gt;$J31,"",IF($F$13&gt;$G$13,"ns",IF(ABS($L31-INDEX(RTO1SF_ORD,R$8,2))&gt;$B$28,"s","ns")))</f>
        <v>ns</v>
      </c>
      <c r="S31" s="281" t="str">
        <f aca="false">IF(S$8&gt;$J31,"",IF($F$13&gt;$G$13,"ns",IF(ABS($L31-INDEX(RTO1SF_ORD,S$8,2))&gt;$B$28,"s","ns")))</f>
        <v>ns</v>
      </c>
      <c r="T31" s="281" t="str">
        <f aca="false">IF(T$8&gt;$J31,"",IF($F$13&gt;$G$13,"ns",IF(ABS($L31-INDEX(RTO1SF_ORD,T$8,2))&gt;$B$28,"s","ns")))</f>
        <v>ns</v>
      </c>
      <c r="U31" s="281" t="str">
        <f aca="false">IF(U$8&gt;$J31,"",IF($F$13&gt;$G$13,"ns",IF(ABS($L31-INDEX(RTO1SF_ORD,U$8,2))&gt;$B$28,"s","ns")))</f>
        <v>ns</v>
      </c>
      <c r="V31" s="281" t="str">
        <f aca="false">IF(V$8&gt;$J31,"",IF($F$13&gt;$G$13,"ns",IF(ABS($L31-INDEX(RTO1SF_ORD,V$8,2))&gt;$B$28,"s","ns")))</f>
        <v>ns</v>
      </c>
      <c r="W31" s="281" t="str">
        <f aca="false">IF(W$8&gt;$J31,"",IF($F$13&gt;$G$13,"ns",IF(ABS($L31-INDEX(RTO1SF_ORD,W$8,2))&gt;$B$28,"s","ns")))</f>
        <v>ns</v>
      </c>
      <c r="X31" s="281" t="str">
        <f aca="false">IF(X$8&gt;$J31,"",IF($F$13&gt;$G$13,"ns",IF(ABS($L31-INDEX(RTO1SF_ORD,X$8,2))&gt;$B$28,"s","ns")))</f>
        <v>ns</v>
      </c>
      <c r="Y31" s="281" t="str">
        <f aca="false">IF(Y$8&gt;$J31,"",IF($F$13&gt;$G$13,"ns",IF(ABS($L31-INDEX(RTO1SF_ORD,Y$8,2))&gt;$B$28,"s","ns")))</f>
        <v>ns</v>
      </c>
      <c r="Z31" s="281" t="str">
        <f aca="false">IF(Z$8&gt;$J31,"",IF($F$13&gt;$G$13,"ns",IF(ABS($L31-INDEX(RTO1SF_ORD,Z$8,2))&gt;$B$28,"s","ns")))</f>
        <v>ns</v>
      </c>
      <c r="AA31" s="281" t="str">
        <f aca="false">IF(AA$8&gt;$J31,"",IF($F$13&gt;$G$13,"ns",IF(ABS($L31-INDEX(RTO1SF_ORD,AA$8,2))&gt;$B$28,"s","ns")))</f>
        <v>ns</v>
      </c>
      <c r="AB31" s="281" t="str">
        <f aca="false">IF(AB$8&gt;$J31,"",IF($F$13&gt;$G$13,"ns",IF(ABS($L31-INDEX(RTO1SF_ORD,AB$8,2))&gt;$B$28,"s","ns")))</f>
        <v>ns</v>
      </c>
      <c r="AC31" s="281" t="str">
        <f aca="false">IF(AC$8&gt;$J31,"",IF($F$13&gt;$G$13,"ns",IF(ABS($L31-INDEX(RTO1SF_ORD,AC$8,2))&gt;$B$28,"s","ns")))</f>
        <v>ns</v>
      </c>
      <c r="AD31" s="281" t="str">
        <f aca="false">IF(AD$8&gt;$J31,"",IF($F$13&gt;$G$13,"ns",IF(ABS($L31-INDEX(RTO1SF_ORD,AD$8,2))&gt;$B$28,"s","ns")))</f>
        <v>ns</v>
      </c>
      <c r="AE31" s="281" t="str">
        <f aca="false">IF(AE$8&gt;$J31,"",IF($F$13&gt;$G$13,"ns",IF(ABS($L31-INDEX(RTO1SF_ORD,AE$8,2))&gt;$B$28,"s","ns")))</f>
        <v>ns</v>
      </c>
      <c r="AF31" s="281" t="str">
        <f aca="false">IF(AF$8&gt;$J31,"",IF($F$13&gt;$G$13,"ns",IF(ABS($L31-INDEX(RTO1SF_ORD,AF$8,2))&gt;$B$28,"s","ns")))</f>
        <v>ns</v>
      </c>
      <c r="AG31" s="281" t="str">
        <f aca="false">IF(AG$8&gt;$J31,"",IF($F$13&gt;$G$13,"ns",IF(ABS($L31-INDEX(RTO1SF_ORD,AG$8,2))&gt;$B$28,"s","ns")))</f>
        <v>ns</v>
      </c>
      <c r="AH31" s="281" t="str">
        <f aca="false">IF(AH$8&gt;$J31,"",IF($F$13&gt;$G$13,"ns",IF(ABS($L31-INDEX(RTO1SF_ORD,AH$8,2))&gt;$B$28,"s","ns")))</f>
        <v>ns</v>
      </c>
      <c r="AI31" s="281" t="str">
        <f aca="false">IF(AI$8&gt;$J31,"",IF($F$13&gt;$G$13,"ns",IF(ABS($L31-INDEX(RTO1SF_ORD,AI$8,2))&gt;$B$28,"s","ns")))</f>
        <v>ns</v>
      </c>
      <c r="AJ31" s="281" t="str">
        <f aca="false">IF(AJ$8&gt;$J31,"",IF($F$13&gt;$G$13,"ns",IF(ABS($L31-INDEX(RTO1SF_ORD,AJ$8,2))&gt;$B$28,"s","ns")))</f>
        <v/>
      </c>
      <c r="AK31" s="281" t="str">
        <f aca="false">IF(AK$8&gt;$J31,"",IF($F$13&gt;$G$13,"ns",IF(ABS($L31-INDEX(RTO1SF_ORD,AK$8,2))&gt;$B$28,"s","ns")))</f>
        <v/>
      </c>
      <c r="AL31" s="281" t="str">
        <f aca="false">IF(AL$8&gt;$J31,"",IF($F$13&gt;$G$13,"ns",IF(ABS($L31-INDEX(RTO1SF_ORD,AL$8,2))&gt;$B$28,"s","ns")))</f>
        <v/>
      </c>
      <c r="AM31" s="281" t="str">
        <f aca="false">IF(AM$8&gt;$J31,"",IF($F$13&gt;$G$13,"ns",IF(ABS($L31-INDEX(RTO1SF_ORD,AM$8,2))&gt;$B$28,"s","ns")))</f>
        <v/>
      </c>
      <c r="AN31" s="281" t="str">
        <f aca="false">IF(AN$8&gt;$J31,"",IF($F$13&gt;$G$13,"ns",IF(ABS($L31-INDEX(RTO1SF_ORD,AN$8,2))&gt;$B$28,"s","ns")))</f>
        <v/>
      </c>
      <c r="AO31" s="281" t="str">
        <f aca="false">IF(AO$8&gt;$J31,"",IF($F$13&gt;$G$13,"ns",IF(ABS($L31-INDEX(RTO1SF_ORD,AO$8,2))&gt;$B$28,"s","ns")))</f>
        <v/>
      </c>
      <c r="AP31" s="281" t="str">
        <f aca="false">IF(AP$8&gt;$J31,"",IF($F$13&gt;$G$13,"ns",IF(ABS($L31-INDEX(RTO1SF_ORD,AP$8,2))&gt;$B$28,"s","ns")))</f>
        <v/>
      </c>
      <c r="AQ31" s="281" t="str">
        <f aca="false">IF(AQ$8&gt;$J31,"",IF($F$13&gt;$G$13,"ns",IF(ABS($L31-INDEX(RTO1SF_ORD,AQ$8,2))&gt;$B$28,"s","ns")))</f>
        <v/>
      </c>
      <c r="AR31" s="281" t="str">
        <f aca="false">IF(AR$8&gt;$J31,"",IF($F$13&gt;$G$13,"ns",IF(ABS($L31-INDEX(RTO1SF_ORD,AR$8,2))&gt;$B$28,"s","ns")))</f>
        <v/>
      </c>
      <c r="AS31" s="281" t="str">
        <f aca="false">IF(AS$8&gt;$J31,"",IF($F$13&gt;$G$13,"ns",IF(ABS($L31-INDEX(RTO1SF_ORD,AS$8,2))&gt;$B$28,"s","ns")))</f>
        <v/>
      </c>
      <c r="AT31" s="281" t="str">
        <f aca="false">IF(AT$8&gt;$J31,"",IF($F$13&gt;$G$13,"ns",IF(ABS($L31-INDEX(RTO1SF_ORD,AT$8,2))&gt;$B$28,"s","ns")))</f>
        <v/>
      </c>
      <c r="AU31" s="281" t="str">
        <f aca="false">IF(AU$8&gt;$J31,"",IF($F$13&gt;$G$13,"ns",IF(ABS($L31-INDEX(RTO1SF_ORD,AU$8,2))&gt;$B$28,"s","ns")))</f>
        <v/>
      </c>
      <c r="AV31" s="281" t="str">
        <f aca="false">IF(AV$8&gt;$J31,"",IF($F$13&gt;$G$13,"ns",IF(ABS($L31-INDEX(RTO1SF_ORD,AV$8,2))&gt;$B$28,"s","ns")))</f>
        <v/>
      </c>
      <c r="AW31" s="281" t="str">
        <f aca="false">IF(AW$8&gt;$J31,"",IF($F$13&gt;$G$13,"ns",IF(ABS($L31-INDEX(RTO1SF_ORD,AW$8,2))&gt;$B$28,"s","ns")))</f>
        <v/>
      </c>
      <c r="AX31" s="281" t="str">
        <f aca="false">IF(AX$8&gt;$J31,"",IF($F$13&gt;$G$13,"ns",IF(ABS($L31-INDEX(RTO1SF_ORD,AX$8,2))&gt;$B$28,"s","ns")))</f>
        <v/>
      </c>
      <c r="AY31" s="281" t="str">
        <f aca="false">IF(AY$8&gt;$J31,"",IF($F$13&gt;$G$13,"ns",IF(ABS($L31-INDEX(RTO1SF_ORD,AY$8,2))&gt;$B$28,"s","ns")))</f>
        <v/>
      </c>
      <c r="AZ31" s="281" t="str">
        <f aca="false">IF(AZ$8&gt;$J31,"",IF($F$13&gt;$G$13,"ns",IF(ABS($L31-INDEX(RTO1SF_ORD,AZ$8,2))&gt;$B$28,"s","ns")))</f>
        <v/>
      </c>
      <c r="BA31" s="281" t="str">
        <f aca="false">IF(BA$8&gt;$J31,"",IF($F$13&gt;$G$13,"ns",IF(ABS($L31-INDEX(RTO1SF_ORD,BA$8,2))&gt;$B$28,"s","ns")))</f>
        <v/>
      </c>
      <c r="BB31" s="281" t="str">
        <f aca="false">IF(BB$8&gt;$J31,"",IF($F$13&gt;$G$13,"ns",IF(ABS($L31-INDEX(RTO1SF_ORD,BB$8,2))&gt;$B$28,"s","ns")))</f>
        <v/>
      </c>
      <c r="BC31" s="281" t="str">
        <f aca="false">IF(BC$8&gt;$J31,"",IF($F$13&gt;$G$13,"ns",IF(ABS($L31-INDEX(RTO1SF_ORD,BC$8,2))&gt;$B$28,"s","ns")))</f>
        <v/>
      </c>
      <c r="BD31" s="281" t="str">
        <f aca="false">IF(BD$8&gt;$J31,"",IF($F$13&gt;$G$13,"ns",IF(ABS($L31-INDEX(RTO1SF_ORD,BD$8,2))&gt;$B$28,"s","ns")))</f>
        <v/>
      </c>
      <c r="BE31" s="281" t="str">
        <f aca="false">IF(BE$8&gt;$J31,"",IF($F$13&gt;$G$13,"ns",IF(ABS($L31-INDEX(RTO1SF_ORD,BE$8,2))&gt;$B$28,"s","ns")))</f>
        <v/>
      </c>
      <c r="BF31" s="281" t="str">
        <f aca="false">IF(BF$8&gt;$J31,"",IF($F$13&gt;$G$13,"ns",IF(ABS($L31-INDEX(RTO1SF_ORD,BF$8,2))&gt;$B$28,"s","ns")))</f>
        <v/>
      </c>
      <c r="BG31" s="281" t="str">
        <f aca="false">IF(BG$8&gt;$J31,"",IF($F$13&gt;$G$13,"ns",IF(ABS($L31-INDEX(RTO1SF_ORD,BG$8,2))&gt;$B$28,"s","ns")))</f>
        <v/>
      </c>
      <c r="BH31" s="281" t="str">
        <f aca="false">IF(BH$8&gt;$J31,"",IF($F$13&gt;$G$13,"ns",IF(ABS($L31-INDEX(RTO1SF_ORD,BH$8,2))&gt;$B$28,"s","ns")))</f>
        <v/>
      </c>
      <c r="BI31" s="281" t="str">
        <f aca="false">IF(BI$8&gt;$J31,"",IF($F$13&gt;$G$13,"ns",IF(ABS($L31-INDEX(RTO1SF_ORD,BI$8,2))&gt;$B$28,"s","ns")))</f>
        <v/>
      </c>
      <c r="BJ31" s="281" t="str">
        <f aca="false">IF(BJ$8&gt;$J31,"",IF($F$13&gt;$G$13,"ns",IF(ABS($L31-INDEX(RTO1SF_ORD,BJ$8,2))&gt;$B$28,"s","ns")))</f>
        <v/>
      </c>
      <c r="BM31" s="249"/>
      <c r="BS31" s="249"/>
      <c r="BT31" s="249"/>
      <c r="BU31" s="263"/>
      <c r="BV31" s="270" t="n">
        <v>23</v>
      </c>
      <c r="BW31" s="280" t="n">
        <f aca="false">IFERROR(INDEX(RTO1CF_ORD,BV31,1),"sd")</f>
        <v>0</v>
      </c>
      <c r="BX31" s="281" t="n">
        <f aca="false">IFERROR(INDEX(RTO1CF_ORD,BV31,2),"sd")</f>
        <v>0.00027</v>
      </c>
      <c r="BY31" s="282" t="str">
        <f aca="false">IF(BY$8&gt;$BV31,"",IF($BR$13&gt;$BS$13,"ns",IF(ABS($BX31-INDEX(RTO1CF_ORD,BY$8,2))&gt;$BN$28,"s","ns")))</f>
        <v>s</v>
      </c>
      <c r="BZ31" s="282" t="str">
        <f aca="false">IF(BZ$8&gt;$BV31,"",IF($BR$13&gt;$BS$13,"ns",IF(ABS($BX31-INDEX(RTO1CF_ORD,BZ$8,2))&gt;$BN$28,"s","ns")))</f>
        <v>s</v>
      </c>
      <c r="CA31" s="282" t="str">
        <f aca="false">IF(CA$8&gt;$BV31,"",IF($BR$13&gt;$BS$13,"ns",IF(ABS($BX31-INDEX(RTO1CF_ORD,CA$8,2))&gt;$BN$28,"s","ns")))</f>
        <v>s</v>
      </c>
      <c r="CB31" s="282" t="str">
        <f aca="false">IF(CB$8&gt;$BV31,"",IF($BR$13&gt;$BS$13,"ns",IF(ABS($BX31-INDEX(RTO1CF_ORD,CB$8,2))&gt;$BN$28,"s","ns")))</f>
        <v>ns</v>
      </c>
      <c r="CC31" s="282" t="str">
        <f aca="false">IF(CC$8&gt;$BV31,"",IF($BR$13&gt;$BS$13,"ns",IF(ABS($BX31-INDEX(RTO1CF_ORD,CC$8,2))&gt;$BN$28,"s","ns")))</f>
        <v>ns</v>
      </c>
      <c r="CD31" s="282" t="str">
        <f aca="false">IF(CD$8&gt;$BV31,"",IF($BR$13&gt;$BS$13,"ns",IF(ABS($BX31-INDEX(RTO1CF_ORD,CD$8,2))&gt;$BN$28,"s","ns")))</f>
        <v>ns</v>
      </c>
      <c r="CE31" s="282" t="str">
        <f aca="false">IF(CE$8&gt;$BV31,"",IF($BR$13&gt;$BS$13,"ns",IF(ABS($BX31-INDEX(RTO1CF_ORD,CE$8,2))&gt;$BN$28,"s","ns")))</f>
        <v>ns</v>
      </c>
      <c r="CF31" s="282" t="str">
        <f aca="false">IF(CF$8&gt;$BV31,"",IF($BR$13&gt;$BS$13,"ns",IF(ABS($BX31-INDEX(RTO1CF_ORD,CF$8,2))&gt;$BN$28,"s","ns")))</f>
        <v>ns</v>
      </c>
      <c r="CG31" s="282" t="str">
        <f aca="false">IF(CG$8&gt;$BV31,"",IF($BR$13&gt;$BS$13,"ns",IF(ABS($BX31-INDEX(RTO1CF_ORD,CG$8,2))&gt;$BN$28,"s","ns")))</f>
        <v>ns</v>
      </c>
      <c r="CH31" s="282" t="str">
        <f aca="false">IF(CH$8&gt;$BV31,"",IF($BR$13&gt;$BS$13,"ns",IF(ABS($BX31-INDEX(RTO1CF_ORD,CH$8,2))&gt;$BN$28,"s","ns")))</f>
        <v>ns</v>
      </c>
      <c r="CI31" s="282" t="str">
        <f aca="false">IF(CI$8&gt;$BV31,"",IF($BR$13&gt;$BS$13,"ns",IF(ABS($BX31-INDEX(RTO1CF_ORD,CI$8,2))&gt;$BN$28,"s","ns")))</f>
        <v>ns</v>
      </c>
      <c r="CJ31" s="282" t="str">
        <f aca="false">IF(CJ$8&gt;$BV31,"",IF($BR$13&gt;$BS$13,"ns",IF(ABS($BX31-INDEX(RTO1CF_ORD,CJ$8,2))&gt;$BN$28,"s","ns")))</f>
        <v>ns</v>
      </c>
      <c r="CK31" s="282" t="str">
        <f aca="false">IF(CK$8&gt;$BV31,"",IF($BR$13&gt;$BS$13,"ns",IF(ABS($BX31-INDEX(RTO1CF_ORD,CK$8,2))&gt;$BN$28,"s","ns")))</f>
        <v>ns</v>
      </c>
      <c r="CL31" s="282" t="str">
        <f aca="false">IF(CL$8&gt;$BV31,"",IF($BR$13&gt;$BS$13,"ns",IF(ABS($BX31-INDEX(RTO1CF_ORD,CL$8,2))&gt;$BN$28,"s","ns")))</f>
        <v>ns</v>
      </c>
      <c r="CM31" s="282" t="str">
        <f aca="false">IF(CM$8&gt;$BV31,"",IF($BR$13&gt;$BS$13,"ns",IF(ABS($BX31-INDEX(RTO1CF_ORD,CM$8,2))&gt;$BN$28,"s","ns")))</f>
        <v>ns</v>
      </c>
      <c r="CN31" s="282" t="str">
        <f aca="false">IF(CN$8&gt;$BV31,"",IF($BR$13&gt;$BS$13,"ns",IF(ABS($BX31-INDEX(RTO1CF_ORD,CN$8,2))&gt;$BN$28,"s","ns")))</f>
        <v>ns</v>
      </c>
      <c r="CO31" s="282" t="str">
        <f aca="false">IF(CO$8&gt;$BV31,"",IF($BR$13&gt;$BS$13,"ns",IF(ABS($BX31-INDEX(RTO1CF_ORD,CO$8,2))&gt;$BN$28,"s","ns")))</f>
        <v>ns</v>
      </c>
      <c r="CP31" s="282" t="str">
        <f aca="false">IF(CP$8&gt;$BV31,"",IF($BR$13&gt;$BS$13,"ns",IF(ABS($BX31-INDEX(RTO1CF_ORD,CP$8,2))&gt;$BN$28,"s","ns")))</f>
        <v>ns</v>
      </c>
      <c r="CQ31" s="282" t="str">
        <f aca="false">IF(CQ$8&gt;$BV31,"",IF($BR$13&gt;$BS$13,"ns",IF(ABS($BX31-INDEX(RTO1CF_ORD,CQ$8,2))&gt;$BN$28,"s","ns")))</f>
        <v>ns</v>
      </c>
      <c r="CR31" s="282" t="str">
        <f aca="false">IF(CR$8&gt;$BV31,"",IF($BR$13&gt;$BS$13,"ns",IF(ABS($BX31-INDEX(RTO1CF_ORD,CR$8,2))&gt;$BN$28,"s","ns")))</f>
        <v>ns</v>
      </c>
      <c r="CS31" s="282" t="str">
        <f aca="false">IF(CS$8&gt;$BV31,"",IF($BR$13&gt;$BS$13,"ns",IF(ABS($BX31-INDEX(RTO1CF_ORD,CS$8,2))&gt;$BN$28,"s","ns")))</f>
        <v>ns</v>
      </c>
      <c r="CT31" s="282" t="str">
        <f aca="false">IF(CT$8&gt;$BV31,"",IF($BR$13&gt;$BS$13,"ns",IF(ABS($BX31-INDEX(RTO1CF_ORD,CT$8,2))&gt;$BN$28,"s","ns")))</f>
        <v>ns</v>
      </c>
      <c r="CU31" s="282" t="str">
        <f aca="false">IF(CU$8&gt;$BV31,"",IF($BR$13&gt;$BS$13,"ns",IF(ABS($BX31-INDEX(RTO1CF_ORD,CU$8,2))&gt;$BN$28,"s","ns")))</f>
        <v>ns</v>
      </c>
      <c r="CV31" s="282" t="str">
        <f aca="false">IF(CV$8&gt;$BV31,"",IF($BR$13&gt;$BS$13,"ns",IF(ABS($BX31-INDEX(RTO1CF_ORD,CV$8,2))&gt;$BN$28,"s","ns")))</f>
        <v/>
      </c>
      <c r="CW31" s="282" t="str">
        <f aca="false">IF(CW$8&gt;$BV31,"",IF($BR$13&gt;$BS$13,"ns",IF(ABS($BX31-INDEX(RTO1CF_ORD,CW$8,2))&gt;$BN$28,"s","ns")))</f>
        <v/>
      </c>
      <c r="CX31" s="282" t="str">
        <f aca="false">IF(CX$8&gt;$BV31,"",IF($BR$13&gt;$BS$13,"ns",IF(ABS($BX31-INDEX(RTO1CF_ORD,CX$8,2))&gt;$BN$28,"s","ns")))</f>
        <v/>
      </c>
      <c r="CY31" s="282" t="str">
        <f aca="false">IF(CY$8&gt;$BV31,"",IF($BR$13&gt;$BS$13,"ns",IF(ABS($BX31-INDEX(RTO1CF_ORD,CY$8,2))&gt;$BN$28,"s","ns")))</f>
        <v/>
      </c>
      <c r="CZ31" s="282" t="str">
        <f aca="false">IF(CZ$8&gt;$BV31,"",IF($BR$13&gt;$BS$13,"ns",IF(ABS($BX31-INDEX(RTO1CF_ORD,CZ$8,2))&gt;$BN$28,"s","ns")))</f>
        <v/>
      </c>
      <c r="DA31" s="282" t="str">
        <f aca="false">IF(DA$8&gt;$BV31,"",IF($BR$13&gt;$BS$13,"ns",IF(ABS($BX31-INDEX(RTO1CF_ORD,DA$8,2))&gt;$BN$28,"s","ns")))</f>
        <v/>
      </c>
      <c r="DB31" s="282" t="str">
        <f aca="false">IF(DB$8&gt;$BV31,"",IF($BR$13&gt;$BS$13,"ns",IF(ABS($BX31-INDEX(RTO1CF_ORD,DB$8,2))&gt;$BN$28,"s","ns")))</f>
        <v/>
      </c>
      <c r="DC31" s="282" t="str">
        <f aca="false">IF(DC$8&gt;$BV31,"",IF($BR$13&gt;$BS$13,"ns",IF(ABS($BX31-INDEX(RTO1CF_ORD,DC$8,2))&gt;$BN$28,"s","ns")))</f>
        <v/>
      </c>
      <c r="DD31" s="282" t="str">
        <f aca="false">IF(DD$8&gt;$BV31,"",IF($BR$13&gt;$BS$13,"ns",IF(ABS($BX31-INDEX(RTO1CF_ORD,DD$8,2))&gt;$BN$28,"s","ns")))</f>
        <v/>
      </c>
      <c r="DE31" s="282" t="str">
        <f aca="false">IF(DE$8&gt;$BV31,"",IF($BR$13&gt;$BS$13,"ns",IF(ABS($BX31-INDEX(RTO1CF_ORD,DE$8,2))&gt;$BN$28,"s","ns")))</f>
        <v/>
      </c>
      <c r="DF31" s="282" t="str">
        <f aca="false">IF(DF$8&gt;$BV31,"",IF($BR$13&gt;$BS$13,"ns",IF(ABS($BX31-INDEX(RTO1CF_ORD,DF$8,2))&gt;$BN$28,"s","ns")))</f>
        <v/>
      </c>
      <c r="DG31" s="282" t="str">
        <f aca="false">IF(DG$8&gt;$BV31,"",IF($BR$13&gt;$BS$13,"ns",IF(ABS($BX31-INDEX(RTO1CF_ORD,DG$8,2))&gt;$BN$28,"s","ns")))</f>
        <v/>
      </c>
      <c r="DH31" s="282" t="str">
        <f aca="false">IF(DH$8&gt;$BV31,"",IF($BR$13&gt;$BS$13,"ns",IF(ABS($BX31-INDEX(RTO1CF_ORD,DH$8,2))&gt;$BN$28,"s","ns")))</f>
        <v/>
      </c>
      <c r="DI31" s="282" t="str">
        <f aca="false">IF(DI$8&gt;$BV31,"",IF($BR$13&gt;$BS$13,"ns",IF(ABS($BX31-INDEX(RTO1CF_ORD,DI$8,2))&gt;$BN$28,"s","ns")))</f>
        <v/>
      </c>
      <c r="DJ31" s="282" t="str">
        <f aca="false">IF(DJ$8&gt;$BV31,"",IF($BR$13&gt;$BS$13,"ns",IF(ABS($BX31-INDEX(RTO1CF_ORD,DJ$8,2))&gt;$BN$28,"s","ns")))</f>
        <v/>
      </c>
      <c r="DK31" s="282" t="str">
        <f aca="false">IF(DK$8&gt;$BV31,"",IF($BR$13&gt;$BS$13,"ns",IF(ABS($BX31-INDEX(RTO1CF_ORD,DK$8,2))&gt;$BN$28,"s","ns")))</f>
        <v/>
      </c>
      <c r="DL31" s="282" t="str">
        <f aca="false">IF(DL$8&gt;$BV31,"",IF($BR$13&gt;$BS$13,"ns",IF(ABS($BX31-INDEX(RTO1CF_ORD,DL$8,2))&gt;$BN$28,"s","ns")))</f>
        <v/>
      </c>
      <c r="DM31" s="282" t="str">
        <f aca="false">IF(DM$8&gt;$BV31,"",IF($BR$13&gt;$BS$13,"ns",IF(ABS($BX31-INDEX(RTO1CF_ORD,DM$8,2))&gt;$BN$28,"s","ns")))</f>
        <v/>
      </c>
      <c r="DN31" s="282" t="str">
        <f aca="false">IF(DN$8&gt;$BV31,"",IF($BR$13&gt;$BS$13,"ns",IF(ABS($BX31-INDEX(RTO1CF_ORD,DN$8,2))&gt;$BN$28,"s","ns")))</f>
        <v/>
      </c>
      <c r="DO31" s="282" t="str">
        <f aca="false">IF(DO$8&gt;$BV31,"",IF($BR$13&gt;$BS$13,"ns",IF(ABS($BX31-INDEX(RTO1CF_ORD,DO$8,2))&gt;$BN$28,"s","ns")))</f>
        <v/>
      </c>
      <c r="DP31" s="282" t="str">
        <f aca="false">IF(DP$8&gt;$BV31,"",IF($BR$13&gt;$BS$13,"ns",IF(ABS($BX31-INDEX(RTO1CF_ORD,DP$8,2))&gt;$BN$28,"s","ns")))</f>
        <v/>
      </c>
      <c r="DQ31" s="282" t="str">
        <f aca="false">IF(DQ$8&gt;$BV31,"",IF($BR$13&gt;$BS$13,"ns",IF(ABS($BX31-INDEX(RTO1CF_ORD,DQ$8,2))&gt;$BN$28,"s","ns")))</f>
        <v/>
      </c>
      <c r="DR31" s="282" t="str">
        <f aca="false">IF(DR$8&gt;$BV31,"",IF($BR$13&gt;$BS$13,"ns",IF(ABS($BX31-INDEX(RTO1CF_ORD,DR$8,2))&gt;$BN$28,"s","ns")))</f>
        <v/>
      </c>
      <c r="DS31" s="282" t="str">
        <f aca="false">IF(DS$8&gt;$BV31,"",IF($BR$13&gt;$BS$13,"ns",IF(ABS($BX31-INDEX(RTO1CF_ORD,DS$8,2))&gt;$BN$28,"s","ns")))</f>
        <v/>
      </c>
      <c r="DT31" s="282" t="str">
        <f aca="false">IF(DT$8&gt;$BV31,"",IF($BR$13&gt;$BS$13,"ns",IF(ABS($BX31-INDEX(RTO1CF_ORD,DT$8,2))&gt;$BN$28,"s","ns")))</f>
        <v/>
      </c>
      <c r="DU31" s="282" t="str">
        <f aca="false">IF(DU$8&gt;$BV31,"",IF($BR$13&gt;$BS$13,"ns",IF(ABS($BX31-INDEX(RTO1CF_ORD,DU$8,2))&gt;$BN$28,"s","ns")))</f>
        <v/>
      </c>
      <c r="DV31" s="282" t="str">
        <f aca="false">IF(DV$8&gt;$BV31,"",IF($BR$13&gt;$BS$13,"ns",IF(ABS($BX31-INDEX(RTO1CF_ORD,DV$8,2))&gt;$BN$28,"s","ns")))</f>
        <v/>
      </c>
      <c r="DW31" s="283"/>
      <c r="DX31" s="283"/>
      <c r="DZ31" s="265" t="n">
        <f aca="false">DZ30+1</f>
        <v>24</v>
      </c>
      <c r="EA31" s="276" t="n">
        <f aca="false">IFERROR(INDEX(RTO1CV,$DZ31,1),0)</f>
        <v>0</v>
      </c>
      <c r="EB31" s="277" t="n">
        <f aca="false">IFERROR(INDEX(RTO1SF,$DZ31,EB$7),0)</f>
        <v>0</v>
      </c>
      <c r="EC31" s="277" t="n">
        <f aca="false">IFERROR(INDEX(RTO1SF,$DZ31,EC$7),0)</f>
        <v>0</v>
      </c>
      <c r="ED31" s="277" t="n">
        <f aca="false">IFERROR(INDEX(RTO1SF,$DZ31,ED$7),0)</f>
        <v>0</v>
      </c>
      <c r="EE31" s="277" t="n">
        <f aca="false">IFERROR(INDEX(RTO1SF,$DZ31,EE$7),0)</f>
        <v>0</v>
      </c>
      <c r="EF31" s="277" t="n">
        <f aca="false">COUNTIFS(EB31:EE31,"&gt;1")</f>
        <v>0</v>
      </c>
      <c r="EG31" s="277" t="n">
        <f aca="false">IFERROR(SUMIFS(EB31:EE31,EB31:EE31,"&gt;1"),0)</f>
        <v>0</v>
      </c>
      <c r="EH31" s="265"/>
      <c r="EI31" s="266"/>
      <c r="EJ31" s="266"/>
      <c r="EK31" s="266"/>
      <c r="EL31" s="265" t="n">
        <f aca="false">EL30+1</f>
        <v>24</v>
      </c>
      <c r="EM31" s="276" t="n">
        <f aca="false">IFERROR(INDEX(RTO1CV,$EL31,1),0)</f>
        <v>0</v>
      </c>
      <c r="EN31" s="277" t="n">
        <f aca="false">IFERROR(INDEX(RTO1CF,$EL31,'ANVA-MDS'!EB$7),0)</f>
        <v>0</v>
      </c>
      <c r="EO31" s="277" t="n">
        <f aca="false">IFERROR(INDEX(RTO1CF,$EL31,'ANVA-MDS'!EC$7),0)</f>
        <v>0</v>
      </c>
      <c r="EP31" s="277" t="n">
        <f aca="false">IFERROR(INDEX(RTO1CF,$EL31,'ANVA-MDS'!ED$7),0)</f>
        <v>0</v>
      </c>
      <c r="EQ31" s="277" t="n">
        <f aca="false">IFERROR(INDEX(RTO1CF,$EL31,'ANVA-MDS'!EE$7),0)</f>
        <v>0</v>
      </c>
      <c r="ER31" s="277" t="n">
        <f aca="false">COUNTIFS(EN31:EQ31,"&gt;1")</f>
        <v>0</v>
      </c>
      <c r="ES31" s="277" t="n">
        <f aca="false">IFERROR(SUMIFS(EN31:EQ31,EN31:EQ31,"&gt;1"),0)</f>
        <v>0</v>
      </c>
      <c r="ET31" s="265"/>
      <c r="EU31" s="266"/>
      <c r="EV31" s="266"/>
      <c r="EW31" s="266"/>
      <c r="EX31" s="277" t="n">
        <f aca="false">EG31+ES31</f>
        <v>0</v>
      </c>
      <c r="EY31" s="296"/>
      <c r="EZ31" s="266"/>
    </row>
    <row r="32" customFormat="false" ht="12.75" hidden="false" customHeight="true" outlineLevel="0" collapsed="false">
      <c r="A32" s="293" t="s">
        <v>362</v>
      </c>
      <c r="J32" s="270" t="n">
        <v>24</v>
      </c>
      <c r="K32" s="280" t="n">
        <f aca="false">IFERROR(INDEX(RTO1SF_ORD,J32,1),"sd")</f>
        <v>0</v>
      </c>
      <c r="L32" s="281" t="n">
        <f aca="false">IFERROR(INDEX(RTO1SF_ORD,J32,2),"sd")</f>
        <v>0.00026</v>
      </c>
      <c r="M32" s="281" t="str">
        <f aca="false">IF(M$8&gt;$J32,"",IF($F$13&gt;$G$13,"ns",IF(ABS($L32-INDEX(RTO1SF_ORD,M$8,2))&gt;$B$28,"s","ns")))</f>
        <v>ns</v>
      </c>
      <c r="N32" s="281" t="str">
        <f aca="false">IF(N$8&gt;$J32,"",IF($F$13&gt;$G$13,"ns",IF(ABS($L32-INDEX(RTO1SF_ORD,N$8,2))&gt;$B$28,"s","ns")))</f>
        <v>ns</v>
      </c>
      <c r="O32" s="281" t="str">
        <f aca="false">IF(O$8&gt;$J32,"",IF($F$13&gt;$G$13,"ns",IF(ABS($L32-INDEX(RTO1SF_ORD,O$8,2))&gt;$B$28,"s","ns")))</f>
        <v>ns</v>
      </c>
      <c r="P32" s="281" t="str">
        <f aca="false">IF(P$8&gt;$J32,"",IF($F$13&gt;$G$13,"ns",IF(ABS($L32-INDEX(RTO1SF_ORD,P$8,2))&gt;$B$28,"s","ns")))</f>
        <v>ns</v>
      </c>
      <c r="Q32" s="281" t="str">
        <f aca="false">IF(Q$8&gt;$J32,"",IF($F$13&gt;$G$13,"ns",IF(ABS($L32-INDEX(RTO1SF_ORD,Q$8,2))&gt;$B$28,"s","ns")))</f>
        <v>ns</v>
      </c>
      <c r="R32" s="281" t="str">
        <f aca="false">IF(R$8&gt;$J32,"",IF($F$13&gt;$G$13,"ns",IF(ABS($L32-INDEX(RTO1SF_ORD,R$8,2))&gt;$B$28,"s","ns")))</f>
        <v>ns</v>
      </c>
      <c r="S32" s="281" t="str">
        <f aca="false">IF(S$8&gt;$J32,"",IF($F$13&gt;$G$13,"ns",IF(ABS($L32-INDEX(RTO1SF_ORD,S$8,2))&gt;$B$28,"s","ns")))</f>
        <v>ns</v>
      </c>
      <c r="T32" s="281" t="str">
        <f aca="false">IF(T$8&gt;$J32,"",IF($F$13&gt;$G$13,"ns",IF(ABS($L32-INDEX(RTO1SF_ORD,T$8,2))&gt;$B$28,"s","ns")))</f>
        <v>ns</v>
      </c>
      <c r="U32" s="281" t="str">
        <f aca="false">IF(U$8&gt;$J32,"",IF($F$13&gt;$G$13,"ns",IF(ABS($L32-INDEX(RTO1SF_ORD,U$8,2))&gt;$B$28,"s","ns")))</f>
        <v>ns</v>
      </c>
      <c r="V32" s="281" t="str">
        <f aca="false">IF(V$8&gt;$J32,"",IF($F$13&gt;$G$13,"ns",IF(ABS($L32-INDEX(RTO1SF_ORD,V$8,2))&gt;$B$28,"s","ns")))</f>
        <v>ns</v>
      </c>
      <c r="W32" s="281" t="str">
        <f aca="false">IF(W$8&gt;$J32,"",IF($F$13&gt;$G$13,"ns",IF(ABS($L32-INDEX(RTO1SF_ORD,W$8,2))&gt;$B$28,"s","ns")))</f>
        <v>ns</v>
      </c>
      <c r="X32" s="281" t="str">
        <f aca="false">IF(X$8&gt;$J32,"",IF($F$13&gt;$G$13,"ns",IF(ABS($L32-INDEX(RTO1SF_ORD,X$8,2))&gt;$B$28,"s","ns")))</f>
        <v>ns</v>
      </c>
      <c r="Y32" s="281" t="str">
        <f aca="false">IF(Y$8&gt;$J32,"",IF($F$13&gt;$G$13,"ns",IF(ABS($L32-INDEX(RTO1SF_ORD,Y$8,2))&gt;$B$28,"s","ns")))</f>
        <v>ns</v>
      </c>
      <c r="Z32" s="281" t="str">
        <f aca="false">IF(Z$8&gt;$J32,"",IF($F$13&gt;$G$13,"ns",IF(ABS($L32-INDEX(RTO1SF_ORD,Z$8,2))&gt;$B$28,"s","ns")))</f>
        <v>ns</v>
      </c>
      <c r="AA32" s="281" t="str">
        <f aca="false">IF(AA$8&gt;$J32,"",IF($F$13&gt;$G$13,"ns",IF(ABS($L32-INDEX(RTO1SF_ORD,AA$8,2))&gt;$B$28,"s","ns")))</f>
        <v>ns</v>
      </c>
      <c r="AB32" s="281" t="str">
        <f aca="false">IF(AB$8&gt;$J32,"",IF($F$13&gt;$G$13,"ns",IF(ABS($L32-INDEX(RTO1SF_ORD,AB$8,2))&gt;$B$28,"s","ns")))</f>
        <v>ns</v>
      </c>
      <c r="AC32" s="281" t="str">
        <f aca="false">IF(AC$8&gt;$J32,"",IF($F$13&gt;$G$13,"ns",IF(ABS($L32-INDEX(RTO1SF_ORD,AC$8,2))&gt;$B$28,"s","ns")))</f>
        <v>ns</v>
      </c>
      <c r="AD32" s="281" t="str">
        <f aca="false">IF(AD$8&gt;$J32,"",IF($F$13&gt;$G$13,"ns",IF(ABS($L32-INDEX(RTO1SF_ORD,AD$8,2))&gt;$B$28,"s","ns")))</f>
        <v>ns</v>
      </c>
      <c r="AE32" s="281" t="str">
        <f aca="false">IF(AE$8&gt;$J32,"",IF($F$13&gt;$G$13,"ns",IF(ABS($L32-INDEX(RTO1SF_ORD,AE$8,2))&gt;$B$28,"s","ns")))</f>
        <v>ns</v>
      </c>
      <c r="AF32" s="281" t="str">
        <f aca="false">IF(AF$8&gt;$J32,"",IF($F$13&gt;$G$13,"ns",IF(ABS($L32-INDEX(RTO1SF_ORD,AF$8,2))&gt;$B$28,"s","ns")))</f>
        <v>ns</v>
      </c>
      <c r="AG32" s="281" t="str">
        <f aca="false">IF(AG$8&gt;$J32,"",IF($F$13&gt;$G$13,"ns",IF(ABS($L32-INDEX(RTO1SF_ORD,AG$8,2))&gt;$B$28,"s","ns")))</f>
        <v>ns</v>
      </c>
      <c r="AH32" s="281" t="str">
        <f aca="false">IF(AH$8&gt;$J32,"",IF($F$13&gt;$G$13,"ns",IF(ABS($L32-INDEX(RTO1SF_ORD,AH$8,2))&gt;$B$28,"s","ns")))</f>
        <v>ns</v>
      </c>
      <c r="AI32" s="281" t="str">
        <f aca="false">IF(AI$8&gt;$J32,"",IF($F$13&gt;$G$13,"ns",IF(ABS($L32-INDEX(RTO1SF_ORD,AI$8,2))&gt;$B$28,"s","ns")))</f>
        <v>ns</v>
      </c>
      <c r="AJ32" s="281" t="str">
        <f aca="false">IF(AJ$8&gt;$J32,"",IF($F$13&gt;$G$13,"ns",IF(ABS($L32-INDEX(RTO1SF_ORD,AJ$8,2))&gt;$B$28,"s","ns")))</f>
        <v>ns</v>
      </c>
      <c r="AK32" s="281" t="str">
        <f aca="false">IF(AK$8&gt;$J32,"",IF($F$13&gt;$G$13,"ns",IF(ABS($L32-INDEX(RTO1SF_ORD,AK$8,2))&gt;$B$28,"s","ns")))</f>
        <v/>
      </c>
      <c r="AL32" s="281" t="str">
        <f aca="false">IF(AL$8&gt;$J32,"",IF($F$13&gt;$G$13,"ns",IF(ABS($L32-INDEX(RTO1SF_ORD,AL$8,2))&gt;$B$28,"s","ns")))</f>
        <v/>
      </c>
      <c r="AM32" s="281" t="str">
        <f aca="false">IF(AM$8&gt;$J32,"",IF($F$13&gt;$G$13,"ns",IF(ABS($L32-INDEX(RTO1SF_ORD,AM$8,2))&gt;$B$28,"s","ns")))</f>
        <v/>
      </c>
      <c r="AN32" s="281" t="str">
        <f aca="false">IF(AN$8&gt;$J32,"",IF($F$13&gt;$G$13,"ns",IF(ABS($L32-INDEX(RTO1SF_ORD,AN$8,2))&gt;$B$28,"s","ns")))</f>
        <v/>
      </c>
      <c r="AO32" s="281" t="str">
        <f aca="false">IF(AO$8&gt;$J32,"",IF($F$13&gt;$G$13,"ns",IF(ABS($L32-INDEX(RTO1SF_ORD,AO$8,2))&gt;$B$28,"s","ns")))</f>
        <v/>
      </c>
      <c r="AP32" s="281" t="str">
        <f aca="false">IF(AP$8&gt;$J32,"",IF($F$13&gt;$G$13,"ns",IF(ABS($L32-INDEX(RTO1SF_ORD,AP$8,2))&gt;$B$28,"s","ns")))</f>
        <v/>
      </c>
      <c r="AQ32" s="281" t="str">
        <f aca="false">IF(AQ$8&gt;$J32,"",IF($F$13&gt;$G$13,"ns",IF(ABS($L32-INDEX(RTO1SF_ORD,AQ$8,2))&gt;$B$28,"s","ns")))</f>
        <v/>
      </c>
      <c r="AR32" s="281" t="str">
        <f aca="false">IF(AR$8&gt;$J32,"",IF($F$13&gt;$G$13,"ns",IF(ABS($L32-INDEX(RTO1SF_ORD,AR$8,2))&gt;$B$28,"s","ns")))</f>
        <v/>
      </c>
      <c r="AS32" s="281" t="str">
        <f aca="false">IF(AS$8&gt;$J32,"",IF($F$13&gt;$G$13,"ns",IF(ABS($L32-INDEX(RTO1SF_ORD,AS$8,2))&gt;$B$28,"s","ns")))</f>
        <v/>
      </c>
      <c r="AT32" s="281" t="str">
        <f aca="false">IF(AT$8&gt;$J32,"",IF($F$13&gt;$G$13,"ns",IF(ABS($L32-INDEX(RTO1SF_ORD,AT$8,2))&gt;$B$28,"s","ns")))</f>
        <v/>
      </c>
      <c r="AU32" s="281" t="str">
        <f aca="false">IF(AU$8&gt;$J32,"",IF($F$13&gt;$G$13,"ns",IF(ABS($L32-INDEX(RTO1SF_ORD,AU$8,2))&gt;$B$28,"s","ns")))</f>
        <v/>
      </c>
      <c r="AV32" s="281" t="str">
        <f aca="false">IF(AV$8&gt;$J32,"",IF($F$13&gt;$G$13,"ns",IF(ABS($L32-INDEX(RTO1SF_ORD,AV$8,2))&gt;$B$28,"s","ns")))</f>
        <v/>
      </c>
      <c r="AW32" s="281" t="str">
        <f aca="false">IF(AW$8&gt;$J32,"",IF($F$13&gt;$G$13,"ns",IF(ABS($L32-INDEX(RTO1SF_ORD,AW$8,2))&gt;$B$28,"s","ns")))</f>
        <v/>
      </c>
      <c r="AX32" s="281" t="str">
        <f aca="false">IF(AX$8&gt;$J32,"",IF($F$13&gt;$G$13,"ns",IF(ABS($L32-INDEX(RTO1SF_ORD,AX$8,2))&gt;$B$28,"s","ns")))</f>
        <v/>
      </c>
      <c r="AY32" s="281" t="str">
        <f aca="false">IF(AY$8&gt;$J32,"",IF($F$13&gt;$G$13,"ns",IF(ABS($L32-INDEX(RTO1SF_ORD,AY$8,2))&gt;$B$28,"s","ns")))</f>
        <v/>
      </c>
      <c r="AZ32" s="281" t="str">
        <f aca="false">IF(AZ$8&gt;$J32,"",IF($F$13&gt;$G$13,"ns",IF(ABS($L32-INDEX(RTO1SF_ORD,AZ$8,2))&gt;$B$28,"s","ns")))</f>
        <v/>
      </c>
      <c r="BA32" s="281" t="str">
        <f aca="false">IF(BA$8&gt;$J32,"",IF($F$13&gt;$G$13,"ns",IF(ABS($L32-INDEX(RTO1SF_ORD,BA$8,2))&gt;$B$28,"s","ns")))</f>
        <v/>
      </c>
      <c r="BB32" s="281" t="str">
        <f aca="false">IF(BB$8&gt;$J32,"",IF($F$13&gt;$G$13,"ns",IF(ABS($L32-INDEX(RTO1SF_ORD,BB$8,2))&gt;$B$28,"s","ns")))</f>
        <v/>
      </c>
      <c r="BC32" s="281" t="str">
        <f aca="false">IF(BC$8&gt;$J32,"",IF($F$13&gt;$G$13,"ns",IF(ABS($L32-INDEX(RTO1SF_ORD,BC$8,2))&gt;$B$28,"s","ns")))</f>
        <v/>
      </c>
      <c r="BD32" s="281" t="str">
        <f aca="false">IF(BD$8&gt;$J32,"",IF($F$13&gt;$G$13,"ns",IF(ABS($L32-INDEX(RTO1SF_ORD,BD$8,2))&gt;$B$28,"s","ns")))</f>
        <v/>
      </c>
      <c r="BE32" s="281" t="str">
        <f aca="false">IF(BE$8&gt;$J32,"",IF($F$13&gt;$G$13,"ns",IF(ABS($L32-INDEX(RTO1SF_ORD,BE$8,2))&gt;$B$28,"s","ns")))</f>
        <v/>
      </c>
      <c r="BF32" s="281" t="str">
        <f aca="false">IF(BF$8&gt;$J32,"",IF($F$13&gt;$G$13,"ns",IF(ABS($L32-INDEX(RTO1SF_ORD,BF$8,2))&gt;$B$28,"s","ns")))</f>
        <v/>
      </c>
      <c r="BG32" s="281" t="str">
        <f aca="false">IF(BG$8&gt;$J32,"",IF($F$13&gt;$G$13,"ns",IF(ABS($L32-INDEX(RTO1SF_ORD,BG$8,2))&gt;$B$28,"s","ns")))</f>
        <v/>
      </c>
      <c r="BH32" s="281" t="str">
        <f aca="false">IF(BH$8&gt;$J32,"",IF($F$13&gt;$G$13,"ns",IF(ABS($L32-INDEX(RTO1SF_ORD,BH$8,2))&gt;$B$28,"s","ns")))</f>
        <v/>
      </c>
      <c r="BI32" s="281" t="str">
        <f aca="false">IF(BI$8&gt;$J32,"",IF($F$13&gt;$G$13,"ns",IF(ABS($L32-INDEX(RTO1SF_ORD,BI$8,2))&gt;$B$28,"s","ns")))</f>
        <v/>
      </c>
      <c r="BJ32" s="281" t="str">
        <f aca="false">IF(BJ$8&gt;$J32,"",IF($F$13&gt;$G$13,"ns",IF(ABS($L32-INDEX(RTO1SF_ORD,BJ$8,2))&gt;$B$28,"s","ns")))</f>
        <v/>
      </c>
      <c r="BM32" s="293" t="s">
        <v>362</v>
      </c>
      <c r="BS32" s="249"/>
      <c r="BT32" s="249"/>
      <c r="BU32" s="249"/>
      <c r="BV32" s="270" t="n">
        <v>24</v>
      </c>
      <c r="BW32" s="280" t="n">
        <f aca="false">IFERROR(INDEX(RTO1CF_ORD,BV32,1),"sd")</f>
        <v>0</v>
      </c>
      <c r="BX32" s="281" t="n">
        <f aca="false">IFERROR(INDEX(RTO1CF_ORD,BV32,2),"sd")</f>
        <v>0.00026</v>
      </c>
      <c r="BY32" s="282" t="str">
        <f aca="false">IF(BY$8&gt;$BV32,"",IF($BR$13&gt;$BS$13,"ns",IF(ABS($BX32-INDEX(RTO1CF_ORD,BY$8,2))&gt;$BN$28,"s","ns")))</f>
        <v>s</v>
      </c>
      <c r="BZ32" s="282" t="str">
        <f aca="false">IF(BZ$8&gt;$BV32,"",IF($BR$13&gt;$BS$13,"ns",IF(ABS($BX32-INDEX(RTO1CF_ORD,BZ$8,2))&gt;$BN$28,"s","ns")))</f>
        <v>s</v>
      </c>
      <c r="CA32" s="282" t="str">
        <f aca="false">IF(CA$8&gt;$BV32,"",IF($BR$13&gt;$BS$13,"ns",IF(ABS($BX32-INDEX(RTO1CF_ORD,CA$8,2))&gt;$BN$28,"s","ns")))</f>
        <v>s</v>
      </c>
      <c r="CB32" s="282" t="str">
        <f aca="false">IF(CB$8&gt;$BV32,"",IF($BR$13&gt;$BS$13,"ns",IF(ABS($BX32-INDEX(RTO1CF_ORD,CB$8,2))&gt;$BN$28,"s","ns")))</f>
        <v>ns</v>
      </c>
      <c r="CC32" s="282" t="str">
        <f aca="false">IF(CC$8&gt;$BV32,"",IF($BR$13&gt;$BS$13,"ns",IF(ABS($BX32-INDEX(RTO1CF_ORD,CC$8,2))&gt;$BN$28,"s","ns")))</f>
        <v>ns</v>
      </c>
      <c r="CD32" s="282" t="str">
        <f aca="false">IF(CD$8&gt;$BV32,"",IF($BR$13&gt;$BS$13,"ns",IF(ABS($BX32-INDEX(RTO1CF_ORD,CD$8,2))&gt;$BN$28,"s","ns")))</f>
        <v>ns</v>
      </c>
      <c r="CE32" s="282" t="str">
        <f aca="false">IF(CE$8&gt;$BV32,"",IF($BR$13&gt;$BS$13,"ns",IF(ABS($BX32-INDEX(RTO1CF_ORD,CE$8,2))&gt;$BN$28,"s","ns")))</f>
        <v>ns</v>
      </c>
      <c r="CF32" s="282" t="str">
        <f aca="false">IF(CF$8&gt;$BV32,"",IF($BR$13&gt;$BS$13,"ns",IF(ABS($BX32-INDEX(RTO1CF_ORD,CF$8,2))&gt;$BN$28,"s","ns")))</f>
        <v>ns</v>
      </c>
      <c r="CG32" s="282" t="str">
        <f aca="false">IF(CG$8&gt;$BV32,"",IF($BR$13&gt;$BS$13,"ns",IF(ABS($BX32-INDEX(RTO1CF_ORD,CG$8,2))&gt;$BN$28,"s","ns")))</f>
        <v>ns</v>
      </c>
      <c r="CH32" s="282" t="str">
        <f aca="false">IF(CH$8&gt;$BV32,"",IF($BR$13&gt;$BS$13,"ns",IF(ABS($BX32-INDEX(RTO1CF_ORD,CH$8,2))&gt;$BN$28,"s","ns")))</f>
        <v>ns</v>
      </c>
      <c r="CI32" s="282" t="str">
        <f aca="false">IF(CI$8&gt;$BV32,"",IF($BR$13&gt;$BS$13,"ns",IF(ABS($BX32-INDEX(RTO1CF_ORD,CI$8,2))&gt;$BN$28,"s","ns")))</f>
        <v>ns</v>
      </c>
      <c r="CJ32" s="282" t="str">
        <f aca="false">IF(CJ$8&gt;$BV32,"",IF($BR$13&gt;$BS$13,"ns",IF(ABS($BX32-INDEX(RTO1CF_ORD,CJ$8,2))&gt;$BN$28,"s","ns")))</f>
        <v>ns</v>
      </c>
      <c r="CK32" s="282" t="str">
        <f aca="false">IF(CK$8&gt;$BV32,"",IF($BR$13&gt;$BS$13,"ns",IF(ABS($BX32-INDEX(RTO1CF_ORD,CK$8,2))&gt;$BN$28,"s","ns")))</f>
        <v>ns</v>
      </c>
      <c r="CL32" s="282" t="str">
        <f aca="false">IF(CL$8&gt;$BV32,"",IF($BR$13&gt;$BS$13,"ns",IF(ABS($BX32-INDEX(RTO1CF_ORD,CL$8,2))&gt;$BN$28,"s","ns")))</f>
        <v>ns</v>
      </c>
      <c r="CM32" s="282" t="str">
        <f aca="false">IF(CM$8&gt;$BV32,"",IF($BR$13&gt;$BS$13,"ns",IF(ABS($BX32-INDEX(RTO1CF_ORD,CM$8,2))&gt;$BN$28,"s","ns")))</f>
        <v>ns</v>
      </c>
      <c r="CN32" s="282" t="str">
        <f aca="false">IF(CN$8&gt;$BV32,"",IF($BR$13&gt;$BS$13,"ns",IF(ABS($BX32-INDEX(RTO1CF_ORD,CN$8,2))&gt;$BN$28,"s","ns")))</f>
        <v>ns</v>
      </c>
      <c r="CO32" s="282" t="str">
        <f aca="false">IF(CO$8&gt;$BV32,"",IF($BR$13&gt;$BS$13,"ns",IF(ABS($BX32-INDEX(RTO1CF_ORD,CO$8,2))&gt;$BN$28,"s","ns")))</f>
        <v>ns</v>
      </c>
      <c r="CP32" s="282" t="str">
        <f aca="false">IF(CP$8&gt;$BV32,"",IF($BR$13&gt;$BS$13,"ns",IF(ABS($BX32-INDEX(RTO1CF_ORD,CP$8,2))&gt;$BN$28,"s","ns")))</f>
        <v>ns</v>
      </c>
      <c r="CQ32" s="282" t="str">
        <f aca="false">IF(CQ$8&gt;$BV32,"",IF($BR$13&gt;$BS$13,"ns",IF(ABS($BX32-INDEX(RTO1CF_ORD,CQ$8,2))&gt;$BN$28,"s","ns")))</f>
        <v>ns</v>
      </c>
      <c r="CR32" s="282" t="str">
        <f aca="false">IF(CR$8&gt;$BV32,"",IF($BR$13&gt;$BS$13,"ns",IF(ABS($BX32-INDEX(RTO1CF_ORD,CR$8,2))&gt;$BN$28,"s","ns")))</f>
        <v>ns</v>
      </c>
      <c r="CS32" s="282" t="str">
        <f aca="false">IF(CS$8&gt;$BV32,"",IF($BR$13&gt;$BS$13,"ns",IF(ABS($BX32-INDEX(RTO1CF_ORD,CS$8,2))&gt;$BN$28,"s","ns")))</f>
        <v>ns</v>
      </c>
      <c r="CT32" s="282" t="str">
        <f aca="false">IF(CT$8&gt;$BV32,"",IF($BR$13&gt;$BS$13,"ns",IF(ABS($BX32-INDEX(RTO1CF_ORD,CT$8,2))&gt;$BN$28,"s","ns")))</f>
        <v>ns</v>
      </c>
      <c r="CU32" s="282" t="str">
        <f aca="false">IF(CU$8&gt;$BV32,"",IF($BR$13&gt;$BS$13,"ns",IF(ABS($BX32-INDEX(RTO1CF_ORD,CU$8,2))&gt;$BN$28,"s","ns")))</f>
        <v>ns</v>
      </c>
      <c r="CV32" s="282" t="str">
        <f aca="false">IF(CV$8&gt;$BV32,"",IF($BR$13&gt;$BS$13,"ns",IF(ABS($BX32-INDEX(RTO1CF_ORD,CV$8,2))&gt;$BN$28,"s","ns")))</f>
        <v>ns</v>
      </c>
      <c r="CW32" s="282" t="str">
        <f aca="false">IF(CW$8&gt;$BV32,"",IF($BR$13&gt;$BS$13,"ns",IF(ABS($BX32-INDEX(RTO1CF_ORD,CW$8,2))&gt;$BN$28,"s","ns")))</f>
        <v/>
      </c>
      <c r="CX32" s="282" t="str">
        <f aca="false">IF(CX$8&gt;$BV32,"",IF($BR$13&gt;$BS$13,"ns",IF(ABS($BX32-INDEX(RTO1CF_ORD,CX$8,2))&gt;$BN$28,"s","ns")))</f>
        <v/>
      </c>
      <c r="CY32" s="282" t="str">
        <f aca="false">IF(CY$8&gt;$BV32,"",IF($BR$13&gt;$BS$13,"ns",IF(ABS($BX32-INDEX(RTO1CF_ORD,CY$8,2))&gt;$BN$28,"s","ns")))</f>
        <v/>
      </c>
      <c r="CZ32" s="282" t="str">
        <f aca="false">IF(CZ$8&gt;$BV32,"",IF($BR$13&gt;$BS$13,"ns",IF(ABS($BX32-INDEX(RTO1CF_ORD,CZ$8,2))&gt;$BN$28,"s","ns")))</f>
        <v/>
      </c>
      <c r="DA32" s="282" t="str">
        <f aca="false">IF(DA$8&gt;$BV32,"",IF($BR$13&gt;$BS$13,"ns",IF(ABS($BX32-INDEX(RTO1CF_ORD,DA$8,2))&gt;$BN$28,"s","ns")))</f>
        <v/>
      </c>
      <c r="DB32" s="282" t="str">
        <f aca="false">IF(DB$8&gt;$BV32,"",IF($BR$13&gt;$BS$13,"ns",IF(ABS($BX32-INDEX(RTO1CF_ORD,DB$8,2))&gt;$BN$28,"s","ns")))</f>
        <v/>
      </c>
      <c r="DC32" s="282" t="str">
        <f aca="false">IF(DC$8&gt;$BV32,"",IF($BR$13&gt;$BS$13,"ns",IF(ABS($BX32-INDEX(RTO1CF_ORD,DC$8,2))&gt;$BN$28,"s","ns")))</f>
        <v/>
      </c>
      <c r="DD32" s="282" t="str">
        <f aca="false">IF(DD$8&gt;$BV32,"",IF($BR$13&gt;$BS$13,"ns",IF(ABS($BX32-INDEX(RTO1CF_ORD,DD$8,2))&gt;$BN$28,"s","ns")))</f>
        <v/>
      </c>
      <c r="DE32" s="282" t="str">
        <f aca="false">IF(DE$8&gt;$BV32,"",IF($BR$13&gt;$BS$13,"ns",IF(ABS($BX32-INDEX(RTO1CF_ORD,DE$8,2))&gt;$BN$28,"s","ns")))</f>
        <v/>
      </c>
      <c r="DF32" s="282" t="str">
        <f aca="false">IF(DF$8&gt;$BV32,"",IF($BR$13&gt;$BS$13,"ns",IF(ABS($BX32-INDEX(RTO1CF_ORD,DF$8,2))&gt;$BN$28,"s","ns")))</f>
        <v/>
      </c>
      <c r="DG32" s="282" t="str">
        <f aca="false">IF(DG$8&gt;$BV32,"",IF($BR$13&gt;$BS$13,"ns",IF(ABS($BX32-INDEX(RTO1CF_ORD,DG$8,2))&gt;$BN$28,"s","ns")))</f>
        <v/>
      </c>
      <c r="DH32" s="282" t="str">
        <f aca="false">IF(DH$8&gt;$BV32,"",IF($BR$13&gt;$BS$13,"ns",IF(ABS($BX32-INDEX(RTO1CF_ORD,DH$8,2))&gt;$BN$28,"s","ns")))</f>
        <v/>
      </c>
      <c r="DI32" s="282" t="str">
        <f aca="false">IF(DI$8&gt;$BV32,"",IF($BR$13&gt;$BS$13,"ns",IF(ABS($BX32-INDEX(RTO1CF_ORD,DI$8,2))&gt;$BN$28,"s","ns")))</f>
        <v/>
      </c>
      <c r="DJ32" s="282" t="str">
        <f aca="false">IF(DJ$8&gt;$BV32,"",IF($BR$13&gt;$BS$13,"ns",IF(ABS($BX32-INDEX(RTO1CF_ORD,DJ$8,2))&gt;$BN$28,"s","ns")))</f>
        <v/>
      </c>
      <c r="DK32" s="282" t="str">
        <f aca="false">IF(DK$8&gt;$BV32,"",IF($BR$13&gt;$BS$13,"ns",IF(ABS($BX32-INDEX(RTO1CF_ORD,DK$8,2))&gt;$BN$28,"s","ns")))</f>
        <v/>
      </c>
      <c r="DL32" s="282" t="str">
        <f aca="false">IF(DL$8&gt;$BV32,"",IF($BR$13&gt;$BS$13,"ns",IF(ABS($BX32-INDEX(RTO1CF_ORD,DL$8,2))&gt;$BN$28,"s","ns")))</f>
        <v/>
      </c>
      <c r="DM32" s="282" t="str">
        <f aca="false">IF(DM$8&gt;$BV32,"",IF($BR$13&gt;$BS$13,"ns",IF(ABS($BX32-INDEX(RTO1CF_ORD,DM$8,2))&gt;$BN$28,"s","ns")))</f>
        <v/>
      </c>
      <c r="DN32" s="282" t="str">
        <f aca="false">IF(DN$8&gt;$BV32,"",IF($BR$13&gt;$BS$13,"ns",IF(ABS($BX32-INDEX(RTO1CF_ORD,DN$8,2))&gt;$BN$28,"s","ns")))</f>
        <v/>
      </c>
      <c r="DO32" s="282" t="str">
        <f aca="false">IF(DO$8&gt;$BV32,"",IF($BR$13&gt;$BS$13,"ns",IF(ABS($BX32-INDEX(RTO1CF_ORD,DO$8,2))&gt;$BN$28,"s","ns")))</f>
        <v/>
      </c>
      <c r="DP32" s="282" t="str">
        <f aca="false">IF(DP$8&gt;$BV32,"",IF($BR$13&gt;$BS$13,"ns",IF(ABS($BX32-INDEX(RTO1CF_ORD,DP$8,2))&gt;$BN$28,"s","ns")))</f>
        <v/>
      </c>
      <c r="DQ32" s="282" t="str">
        <f aca="false">IF(DQ$8&gt;$BV32,"",IF($BR$13&gt;$BS$13,"ns",IF(ABS($BX32-INDEX(RTO1CF_ORD,DQ$8,2))&gt;$BN$28,"s","ns")))</f>
        <v/>
      </c>
      <c r="DR32" s="282" t="str">
        <f aca="false">IF(DR$8&gt;$BV32,"",IF($BR$13&gt;$BS$13,"ns",IF(ABS($BX32-INDEX(RTO1CF_ORD,DR$8,2))&gt;$BN$28,"s","ns")))</f>
        <v/>
      </c>
      <c r="DS32" s="282" t="str">
        <f aca="false">IF(DS$8&gt;$BV32,"",IF($BR$13&gt;$BS$13,"ns",IF(ABS($BX32-INDEX(RTO1CF_ORD,DS$8,2))&gt;$BN$28,"s","ns")))</f>
        <v/>
      </c>
      <c r="DT32" s="282" t="str">
        <f aca="false">IF(DT$8&gt;$BV32,"",IF($BR$13&gt;$BS$13,"ns",IF(ABS($BX32-INDEX(RTO1CF_ORD,DT$8,2))&gt;$BN$28,"s","ns")))</f>
        <v/>
      </c>
      <c r="DU32" s="282" t="str">
        <f aca="false">IF(DU$8&gt;$BV32,"",IF($BR$13&gt;$BS$13,"ns",IF(ABS($BX32-INDEX(RTO1CF_ORD,DU$8,2))&gt;$BN$28,"s","ns")))</f>
        <v/>
      </c>
      <c r="DV32" s="282" t="str">
        <f aca="false">IF(DV$8&gt;$BV32,"",IF($BR$13&gt;$BS$13,"ns",IF(ABS($BX32-INDEX(RTO1CF_ORD,DV$8,2))&gt;$BN$28,"s","ns")))</f>
        <v/>
      </c>
      <c r="DW32" s="283"/>
      <c r="DX32" s="283"/>
      <c r="DZ32" s="265" t="n">
        <f aca="false">DZ31+1</f>
        <v>25</v>
      </c>
      <c r="EA32" s="276" t="n">
        <f aca="false">IFERROR(INDEX(RTO1CV,$DZ32,1),0)</f>
        <v>0</v>
      </c>
      <c r="EB32" s="277" t="n">
        <f aca="false">IFERROR(INDEX(RTO1SF,$DZ32,EB$7),0)</f>
        <v>0</v>
      </c>
      <c r="EC32" s="277" t="n">
        <f aca="false">IFERROR(INDEX(RTO1SF,$DZ32,EC$7),0)</f>
        <v>0</v>
      </c>
      <c r="ED32" s="277" t="n">
        <f aca="false">IFERROR(INDEX(RTO1SF,$DZ32,ED$7),0)</f>
        <v>0</v>
      </c>
      <c r="EE32" s="277" t="n">
        <f aca="false">IFERROR(INDEX(RTO1SF,$DZ32,EE$7),0)</f>
        <v>0</v>
      </c>
      <c r="EF32" s="277" t="n">
        <f aca="false">COUNTIFS(EB32:EE32,"&gt;1")</f>
        <v>0</v>
      </c>
      <c r="EG32" s="277" t="n">
        <f aca="false">IFERROR(SUMIFS(EB32:EE32,EB32:EE32,"&gt;1"),0)</f>
        <v>0</v>
      </c>
      <c r="EH32" s="265"/>
      <c r="EI32" s="266"/>
      <c r="EJ32" s="266"/>
      <c r="EK32" s="266"/>
      <c r="EL32" s="265" t="n">
        <f aca="false">EL31+1</f>
        <v>25</v>
      </c>
      <c r="EM32" s="276" t="n">
        <f aca="false">IFERROR(INDEX(RTO1CV,$EL32,1),0)</f>
        <v>0</v>
      </c>
      <c r="EN32" s="277" t="n">
        <f aca="false">IFERROR(INDEX(RTO1CF,$EL32,'ANVA-MDS'!EB$7),0)</f>
        <v>0</v>
      </c>
      <c r="EO32" s="277" t="n">
        <f aca="false">IFERROR(INDEX(RTO1CF,$EL32,'ANVA-MDS'!EC$7),0)</f>
        <v>0</v>
      </c>
      <c r="EP32" s="277" t="n">
        <f aca="false">IFERROR(INDEX(RTO1CF,$EL32,'ANVA-MDS'!ED$7),0)</f>
        <v>0</v>
      </c>
      <c r="EQ32" s="277" t="n">
        <f aca="false">IFERROR(INDEX(RTO1CF,$EL32,'ANVA-MDS'!EE$7),0)</f>
        <v>0</v>
      </c>
      <c r="ER32" s="277" t="n">
        <f aca="false">COUNTIFS(EN32:EQ32,"&gt;1")</f>
        <v>0</v>
      </c>
      <c r="ES32" s="277" t="n">
        <f aca="false">IFERROR(SUMIFS(EN32:EQ32,EN32:EQ32,"&gt;1"),0)</f>
        <v>0</v>
      </c>
      <c r="ET32" s="265"/>
      <c r="EU32" s="266"/>
      <c r="EV32" s="266"/>
      <c r="EW32" s="266"/>
      <c r="EX32" s="277" t="n">
        <f aca="false">EG32+ES32</f>
        <v>0</v>
      </c>
    </row>
    <row r="33" customFormat="false" ht="12.75" hidden="false" customHeight="true" outlineLevel="0" collapsed="false">
      <c r="B33" s="289" t="str">
        <f aca="false">'ANVA-MDS'!EJ12</f>
        <v>sd</v>
      </c>
      <c r="J33" s="270" t="n">
        <v>25</v>
      </c>
      <c r="K33" s="280" t="n">
        <f aca="false">IFERROR(INDEX(RTO1SF_ORD,J33,1),"sd")</f>
        <v>0</v>
      </c>
      <c r="L33" s="281" t="n">
        <f aca="false">IFERROR(INDEX(RTO1SF_ORD,J33,2),"sd")</f>
        <v>0.00025</v>
      </c>
      <c r="M33" s="281" t="str">
        <f aca="false">IF(M$8&gt;$J33,"",IF($F$13&gt;$G$13,"ns",IF(ABS($L33-INDEX(RTO1SF_ORD,M$8,2))&gt;$B$28,"s","ns")))</f>
        <v>ns</v>
      </c>
      <c r="N33" s="281" t="str">
        <f aca="false">IF(N$8&gt;$J33,"",IF($F$13&gt;$G$13,"ns",IF(ABS($L33-INDEX(RTO1SF_ORD,N$8,2))&gt;$B$28,"s","ns")))</f>
        <v>ns</v>
      </c>
      <c r="O33" s="281" t="str">
        <f aca="false">IF(O$8&gt;$J33,"",IF($F$13&gt;$G$13,"ns",IF(ABS($L33-INDEX(RTO1SF_ORD,O$8,2))&gt;$B$28,"s","ns")))</f>
        <v>ns</v>
      </c>
      <c r="P33" s="281" t="str">
        <f aca="false">IF(P$8&gt;$J33,"",IF($F$13&gt;$G$13,"ns",IF(ABS($L33-INDEX(RTO1SF_ORD,P$8,2))&gt;$B$28,"s","ns")))</f>
        <v>ns</v>
      </c>
      <c r="Q33" s="281" t="str">
        <f aca="false">IF(Q$8&gt;$J33,"",IF($F$13&gt;$G$13,"ns",IF(ABS($L33-INDEX(RTO1SF_ORD,Q$8,2))&gt;$B$28,"s","ns")))</f>
        <v>ns</v>
      </c>
      <c r="R33" s="281" t="str">
        <f aca="false">IF(R$8&gt;$J33,"",IF($F$13&gt;$G$13,"ns",IF(ABS($L33-INDEX(RTO1SF_ORD,R$8,2))&gt;$B$28,"s","ns")))</f>
        <v>ns</v>
      </c>
      <c r="S33" s="281" t="str">
        <f aca="false">IF(S$8&gt;$J33,"",IF($F$13&gt;$G$13,"ns",IF(ABS($L33-INDEX(RTO1SF_ORD,S$8,2))&gt;$B$28,"s","ns")))</f>
        <v>ns</v>
      </c>
      <c r="T33" s="281" t="str">
        <f aca="false">IF(T$8&gt;$J33,"",IF($F$13&gt;$G$13,"ns",IF(ABS($L33-INDEX(RTO1SF_ORD,T$8,2))&gt;$B$28,"s","ns")))</f>
        <v>ns</v>
      </c>
      <c r="U33" s="281" t="str">
        <f aca="false">IF(U$8&gt;$J33,"",IF($F$13&gt;$G$13,"ns",IF(ABS($L33-INDEX(RTO1SF_ORD,U$8,2))&gt;$B$28,"s","ns")))</f>
        <v>ns</v>
      </c>
      <c r="V33" s="281" t="str">
        <f aca="false">IF(V$8&gt;$J33,"",IF($F$13&gt;$G$13,"ns",IF(ABS($L33-INDEX(RTO1SF_ORD,V$8,2))&gt;$B$28,"s","ns")))</f>
        <v>ns</v>
      </c>
      <c r="W33" s="281" t="str">
        <f aca="false">IF(W$8&gt;$J33,"",IF($F$13&gt;$G$13,"ns",IF(ABS($L33-INDEX(RTO1SF_ORD,W$8,2))&gt;$B$28,"s","ns")))</f>
        <v>ns</v>
      </c>
      <c r="X33" s="281" t="str">
        <f aca="false">IF(X$8&gt;$J33,"",IF($F$13&gt;$G$13,"ns",IF(ABS($L33-INDEX(RTO1SF_ORD,X$8,2))&gt;$B$28,"s","ns")))</f>
        <v>ns</v>
      </c>
      <c r="Y33" s="281" t="str">
        <f aca="false">IF(Y$8&gt;$J33,"",IF($F$13&gt;$G$13,"ns",IF(ABS($L33-INDEX(RTO1SF_ORD,Y$8,2))&gt;$B$28,"s","ns")))</f>
        <v>ns</v>
      </c>
      <c r="Z33" s="281" t="str">
        <f aca="false">IF(Z$8&gt;$J33,"",IF($F$13&gt;$G$13,"ns",IF(ABS($L33-INDEX(RTO1SF_ORD,Z$8,2))&gt;$B$28,"s","ns")))</f>
        <v>ns</v>
      </c>
      <c r="AA33" s="281" t="str">
        <f aca="false">IF(AA$8&gt;$J33,"",IF($F$13&gt;$G$13,"ns",IF(ABS($L33-INDEX(RTO1SF_ORD,AA$8,2))&gt;$B$28,"s","ns")))</f>
        <v>ns</v>
      </c>
      <c r="AB33" s="281" t="str">
        <f aca="false">IF(AB$8&gt;$J33,"",IF($F$13&gt;$G$13,"ns",IF(ABS($L33-INDEX(RTO1SF_ORD,AB$8,2))&gt;$B$28,"s","ns")))</f>
        <v>ns</v>
      </c>
      <c r="AC33" s="281" t="str">
        <f aca="false">IF(AC$8&gt;$J33,"",IF($F$13&gt;$G$13,"ns",IF(ABS($L33-INDEX(RTO1SF_ORD,AC$8,2))&gt;$B$28,"s","ns")))</f>
        <v>ns</v>
      </c>
      <c r="AD33" s="281" t="str">
        <f aca="false">IF(AD$8&gt;$J33,"",IF($F$13&gt;$G$13,"ns",IF(ABS($L33-INDEX(RTO1SF_ORD,AD$8,2))&gt;$B$28,"s","ns")))</f>
        <v>ns</v>
      </c>
      <c r="AE33" s="281" t="str">
        <f aca="false">IF(AE$8&gt;$J33,"",IF($F$13&gt;$G$13,"ns",IF(ABS($L33-INDEX(RTO1SF_ORD,AE$8,2))&gt;$B$28,"s","ns")))</f>
        <v>ns</v>
      </c>
      <c r="AF33" s="281" t="str">
        <f aca="false">IF(AF$8&gt;$J33,"",IF($F$13&gt;$G$13,"ns",IF(ABS($L33-INDEX(RTO1SF_ORD,AF$8,2))&gt;$B$28,"s","ns")))</f>
        <v>ns</v>
      </c>
      <c r="AG33" s="281" t="str">
        <f aca="false">IF(AG$8&gt;$J33,"",IF($F$13&gt;$G$13,"ns",IF(ABS($L33-INDEX(RTO1SF_ORD,AG$8,2))&gt;$B$28,"s","ns")))</f>
        <v>ns</v>
      </c>
      <c r="AH33" s="281" t="str">
        <f aca="false">IF(AH$8&gt;$J33,"",IF($F$13&gt;$G$13,"ns",IF(ABS($L33-INDEX(RTO1SF_ORD,AH$8,2))&gt;$B$28,"s","ns")))</f>
        <v>ns</v>
      </c>
      <c r="AI33" s="281" t="str">
        <f aca="false">IF(AI$8&gt;$J33,"",IF($F$13&gt;$G$13,"ns",IF(ABS($L33-INDEX(RTO1SF_ORD,AI$8,2))&gt;$B$28,"s","ns")))</f>
        <v>ns</v>
      </c>
      <c r="AJ33" s="281" t="str">
        <f aca="false">IF(AJ$8&gt;$J33,"",IF($F$13&gt;$G$13,"ns",IF(ABS($L33-INDEX(RTO1SF_ORD,AJ$8,2))&gt;$B$28,"s","ns")))</f>
        <v>ns</v>
      </c>
      <c r="AK33" s="281" t="str">
        <f aca="false">IF(AK$8&gt;$J33,"",IF($F$13&gt;$G$13,"ns",IF(ABS($L33-INDEX(RTO1SF_ORD,AK$8,2))&gt;$B$28,"s","ns")))</f>
        <v>ns</v>
      </c>
      <c r="AL33" s="281" t="str">
        <f aca="false">IF(AL$8&gt;$J33,"",IF($F$13&gt;$G$13,"ns",IF(ABS($L33-INDEX(RTO1SF_ORD,AL$8,2))&gt;$B$28,"s","ns")))</f>
        <v/>
      </c>
      <c r="AM33" s="281" t="str">
        <f aca="false">IF(AM$8&gt;$J33,"",IF($F$13&gt;$G$13,"ns",IF(ABS($L33-INDEX(RTO1SF_ORD,AM$8,2))&gt;$B$28,"s","ns")))</f>
        <v/>
      </c>
      <c r="AN33" s="281" t="str">
        <f aca="false">IF(AN$8&gt;$J33,"",IF($F$13&gt;$G$13,"ns",IF(ABS($L33-INDEX(RTO1SF_ORD,AN$8,2))&gt;$B$28,"s","ns")))</f>
        <v/>
      </c>
      <c r="AO33" s="281" t="str">
        <f aca="false">IF(AO$8&gt;$J33,"",IF($F$13&gt;$G$13,"ns",IF(ABS($L33-INDEX(RTO1SF_ORD,AO$8,2))&gt;$B$28,"s","ns")))</f>
        <v/>
      </c>
      <c r="AP33" s="281" t="str">
        <f aca="false">IF(AP$8&gt;$J33,"",IF($F$13&gt;$G$13,"ns",IF(ABS($L33-INDEX(RTO1SF_ORD,AP$8,2))&gt;$B$28,"s","ns")))</f>
        <v/>
      </c>
      <c r="AQ33" s="281" t="str">
        <f aca="false">IF(AQ$8&gt;$J33,"",IF($F$13&gt;$G$13,"ns",IF(ABS($L33-INDEX(RTO1SF_ORD,AQ$8,2))&gt;$B$28,"s","ns")))</f>
        <v/>
      </c>
      <c r="AR33" s="281" t="str">
        <f aca="false">IF(AR$8&gt;$J33,"",IF($F$13&gt;$G$13,"ns",IF(ABS($L33-INDEX(RTO1SF_ORD,AR$8,2))&gt;$B$28,"s","ns")))</f>
        <v/>
      </c>
      <c r="AS33" s="281" t="str">
        <f aca="false">IF(AS$8&gt;$J33,"",IF($F$13&gt;$G$13,"ns",IF(ABS($L33-INDEX(RTO1SF_ORD,AS$8,2))&gt;$B$28,"s","ns")))</f>
        <v/>
      </c>
      <c r="AT33" s="281" t="str">
        <f aca="false">IF(AT$8&gt;$J33,"",IF($F$13&gt;$G$13,"ns",IF(ABS($L33-INDEX(RTO1SF_ORD,AT$8,2))&gt;$B$28,"s","ns")))</f>
        <v/>
      </c>
      <c r="AU33" s="281" t="str">
        <f aca="false">IF(AU$8&gt;$J33,"",IF($F$13&gt;$G$13,"ns",IF(ABS($L33-INDEX(RTO1SF_ORD,AU$8,2))&gt;$B$28,"s","ns")))</f>
        <v/>
      </c>
      <c r="AV33" s="281" t="str">
        <f aca="false">IF(AV$8&gt;$J33,"",IF($F$13&gt;$G$13,"ns",IF(ABS($L33-INDEX(RTO1SF_ORD,AV$8,2))&gt;$B$28,"s","ns")))</f>
        <v/>
      </c>
      <c r="AW33" s="281" t="str">
        <f aca="false">IF(AW$8&gt;$J33,"",IF($F$13&gt;$G$13,"ns",IF(ABS($L33-INDEX(RTO1SF_ORD,AW$8,2))&gt;$B$28,"s","ns")))</f>
        <v/>
      </c>
      <c r="AX33" s="281" t="str">
        <f aca="false">IF(AX$8&gt;$J33,"",IF($F$13&gt;$G$13,"ns",IF(ABS($L33-INDEX(RTO1SF_ORD,AX$8,2))&gt;$B$28,"s","ns")))</f>
        <v/>
      </c>
      <c r="AY33" s="281" t="str">
        <f aca="false">IF(AY$8&gt;$J33,"",IF($F$13&gt;$G$13,"ns",IF(ABS($L33-INDEX(RTO1SF_ORD,AY$8,2))&gt;$B$28,"s","ns")))</f>
        <v/>
      </c>
      <c r="AZ33" s="281" t="str">
        <f aca="false">IF(AZ$8&gt;$J33,"",IF($F$13&gt;$G$13,"ns",IF(ABS($L33-INDEX(RTO1SF_ORD,AZ$8,2))&gt;$B$28,"s","ns")))</f>
        <v/>
      </c>
      <c r="BA33" s="281" t="str">
        <f aca="false">IF(BA$8&gt;$J33,"",IF($F$13&gt;$G$13,"ns",IF(ABS($L33-INDEX(RTO1SF_ORD,BA$8,2))&gt;$B$28,"s","ns")))</f>
        <v/>
      </c>
      <c r="BB33" s="281" t="str">
        <f aca="false">IF(BB$8&gt;$J33,"",IF($F$13&gt;$G$13,"ns",IF(ABS($L33-INDEX(RTO1SF_ORD,BB$8,2))&gt;$B$28,"s","ns")))</f>
        <v/>
      </c>
      <c r="BC33" s="281" t="str">
        <f aca="false">IF(BC$8&gt;$J33,"",IF($F$13&gt;$G$13,"ns",IF(ABS($L33-INDEX(RTO1SF_ORD,BC$8,2))&gt;$B$28,"s","ns")))</f>
        <v/>
      </c>
      <c r="BD33" s="281" t="str">
        <f aca="false">IF(BD$8&gt;$J33,"",IF($F$13&gt;$G$13,"ns",IF(ABS($L33-INDEX(RTO1SF_ORD,BD$8,2))&gt;$B$28,"s","ns")))</f>
        <v/>
      </c>
      <c r="BE33" s="281" t="str">
        <f aca="false">IF(BE$8&gt;$J33,"",IF($F$13&gt;$G$13,"ns",IF(ABS($L33-INDEX(RTO1SF_ORD,BE$8,2))&gt;$B$28,"s","ns")))</f>
        <v/>
      </c>
      <c r="BF33" s="281" t="str">
        <f aca="false">IF(BF$8&gt;$J33,"",IF($F$13&gt;$G$13,"ns",IF(ABS($L33-INDEX(RTO1SF_ORD,BF$8,2))&gt;$B$28,"s","ns")))</f>
        <v/>
      </c>
      <c r="BG33" s="281" t="str">
        <f aca="false">IF(BG$8&gt;$J33,"",IF($F$13&gt;$G$13,"ns",IF(ABS($L33-INDEX(RTO1SF_ORD,BG$8,2))&gt;$B$28,"s","ns")))</f>
        <v/>
      </c>
      <c r="BH33" s="281" t="str">
        <f aca="false">IF(BH$8&gt;$J33,"",IF($F$13&gt;$G$13,"ns",IF(ABS($L33-INDEX(RTO1SF_ORD,BH$8,2))&gt;$B$28,"s","ns")))</f>
        <v/>
      </c>
      <c r="BI33" s="281" t="str">
        <f aca="false">IF(BI$8&gt;$J33,"",IF($F$13&gt;$G$13,"ns",IF(ABS($L33-INDEX(RTO1SF_ORD,BI$8,2))&gt;$B$28,"s","ns")))</f>
        <v/>
      </c>
      <c r="BJ33" s="281" t="str">
        <f aca="false">IF(BJ$8&gt;$J33,"",IF($F$13&gt;$G$13,"ns",IF(ABS($L33-INDEX(RTO1SF_ORD,BJ$8,2))&gt;$B$28,"s","ns")))</f>
        <v/>
      </c>
      <c r="BN33" s="289" t="n">
        <f aca="false">'ANVA-MDS'!EV12</f>
        <v>1375.95061728395</v>
      </c>
      <c r="BS33" s="249"/>
      <c r="BT33" s="249"/>
      <c r="BV33" s="270" t="n">
        <v>25</v>
      </c>
      <c r="BW33" s="280" t="n">
        <f aca="false">IFERROR(INDEX(RTO1CF_ORD,BV33,1),"sd")</f>
        <v>0</v>
      </c>
      <c r="BX33" s="281" t="n">
        <f aca="false">IFERROR(INDEX(RTO1CF_ORD,BV33,2),"sd")</f>
        <v>0.00025</v>
      </c>
      <c r="BY33" s="282" t="str">
        <f aca="false">IF(BY$8&gt;$BV33,"",IF($BR$13&gt;$BS$13,"ns",IF(ABS($BX33-INDEX(RTO1CF_ORD,BY$8,2))&gt;$BN$28,"s","ns")))</f>
        <v>s</v>
      </c>
      <c r="BZ33" s="282" t="str">
        <f aca="false">IF(BZ$8&gt;$BV33,"",IF($BR$13&gt;$BS$13,"ns",IF(ABS($BX33-INDEX(RTO1CF_ORD,BZ$8,2))&gt;$BN$28,"s","ns")))</f>
        <v>s</v>
      </c>
      <c r="CA33" s="282" t="str">
        <f aca="false">IF(CA$8&gt;$BV33,"",IF($BR$13&gt;$BS$13,"ns",IF(ABS($BX33-INDEX(RTO1CF_ORD,CA$8,2))&gt;$BN$28,"s","ns")))</f>
        <v>s</v>
      </c>
      <c r="CB33" s="282" t="str">
        <f aca="false">IF(CB$8&gt;$BV33,"",IF($BR$13&gt;$BS$13,"ns",IF(ABS($BX33-INDEX(RTO1CF_ORD,CB$8,2))&gt;$BN$28,"s","ns")))</f>
        <v>ns</v>
      </c>
      <c r="CC33" s="282" t="str">
        <f aca="false">IF(CC$8&gt;$BV33,"",IF($BR$13&gt;$BS$13,"ns",IF(ABS($BX33-INDEX(RTO1CF_ORD,CC$8,2))&gt;$BN$28,"s","ns")))</f>
        <v>ns</v>
      </c>
      <c r="CD33" s="282" t="str">
        <f aca="false">IF(CD$8&gt;$BV33,"",IF($BR$13&gt;$BS$13,"ns",IF(ABS($BX33-INDEX(RTO1CF_ORD,CD$8,2))&gt;$BN$28,"s","ns")))</f>
        <v>ns</v>
      </c>
      <c r="CE33" s="282" t="str">
        <f aca="false">IF(CE$8&gt;$BV33,"",IF($BR$13&gt;$BS$13,"ns",IF(ABS($BX33-INDEX(RTO1CF_ORD,CE$8,2))&gt;$BN$28,"s","ns")))</f>
        <v>ns</v>
      </c>
      <c r="CF33" s="282" t="str">
        <f aca="false">IF(CF$8&gt;$BV33,"",IF($BR$13&gt;$BS$13,"ns",IF(ABS($BX33-INDEX(RTO1CF_ORD,CF$8,2))&gt;$BN$28,"s","ns")))</f>
        <v>ns</v>
      </c>
      <c r="CG33" s="282" t="str">
        <f aca="false">IF(CG$8&gt;$BV33,"",IF($BR$13&gt;$BS$13,"ns",IF(ABS($BX33-INDEX(RTO1CF_ORD,CG$8,2))&gt;$BN$28,"s","ns")))</f>
        <v>ns</v>
      </c>
      <c r="CH33" s="282" t="str">
        <f aca="false">IF(CH$8&gt;$BV33,"",IF($BR$13&gt;$BS$13,"ns",IF(ABS($BX33-INDEX(RTO1CF_ORD,CH$8,2))&gt;$BN$28,"s","ns")))</f>
        <v>ns</v>
      </c>
      <c r="CI33" s="282" t="str">
        <f aca="false">IF(CI$8&gt;$BV33,"",IF($BR$13&gt;$BS$13,"ns",IF(ABS($BX33-INDEX(RTO1CF_ORD,CI$8,2))&gt;$BN$28,"s","ns")))</f>
        <v>ns</v>
      </c>
      <c r="CJ33" s="282" t="str">
        <f aca="false">IF(CJ$8&gt;$BV33,"",IF($BR$13&gt;$BS$13,"ns",IF(ABS($BX33-INDEX(RTO1CF_ORD,CJ$8,2))&gt;$BN$28,"s","ns")))</f>
        <v>ns</v>
      </c>
      <c r="CK33" s="282" t="str">
        <f aca="false">IF(CK$8&gt;$BV33,"",IF($BR$13&gt;$BS$13,"ns",IF(ABS($BX33-INDEX(RTO1CF_ORD,CK$8,2))&gt;$BN$28,"s","ns")))</f>
        <v>ns</v>
      </c>
      <c r="CL33" s="282" t="str">
        <f aca="false">IF(CL$8&gt;$BV33,"",IF($BR$13&gt;$BS$13,"ns",IF(ABS($BX33-INDEX(RTO1CF_ORD,CL$8,2))&gt;$BN$28,"s","ns")))</f>
        <v>ns</v>
      </c>
      <c r="CM33" s="282" t="str">
        <f aca="false">IF(CM$8&gt;$BV33,"",IF($BR$13&gt;$BS$13,"ns",IF(ABS($BX33-INDEX(RTO1CF_ORD,CM$8,2))&gt;$BN$28,"s","ns")))</f>
        <v>ns</v>
      </c>
      <c r="CN33" s="282" t="str">
        <f aca="false">IF(CN$8&gt;$BV33,"",IF($BR$13&gt;$BS$13,"ns",IF(ABS($BX33-INDEX(RTO1CF_ORD,CN$8,2))&gt;$BN$28,"s","ns")))</f>
        <v>ns</v>
      </c>
      <c r="CO33" s="282" t="str">
        <f aca="false">IF(CO$8&gt;$BV33,"",IF($BR$13&gt;$BS$13,"ns",IF(ABS($BX33-INDEX(RTO1CF_ORD,CO$8,2))&gt;$BN$28,"s","ns")))</f>
        <v>ns</v>
      </c>
      <c r="CP33" s="282" t="str">
        <f aca="false">IF(CP$8&gt;$BV33,"",IF($BR$13&gt;$BS$13,"ns",IF(ABS($BX33-INDEX(RTO1CF_ORD,CP$8,2))&gt;$BN$28,"s","ns")))</f>
        <v>ns</v>
      </c>
      <c r="CQ33" s="282" t="str">
        <f aca="false">IF(CQ$8&gt;$BV33,"",IF($BR$13&gt;$BS$13,"ns",IF(ABS($BX33-INDEX(RTO1CF_ORD,CQ$8,2))&gt;$BN$28,"s","ns")))</f>
        <v>ns</v>
      </c>
      <c r="CR33" s="282" t="str">
        <f aca="false">IF(CR$8&gt;$BV33,"",IF($BR$13&gt;$BS$13,"ns",IF(ABS($BX33-INDEX(RTO1CF_ORD,CR$8,2))&gt;$BN$28,"s","ns")))</f>
        <v>ns</v>
      </c>
      <c r="CS33" s="282" t="str">
        <f aca="false">IF(CS$8&gt;$BV33,"",IF($BR$13&gt;$BS$13,"ns",IF(ABS($BX33-INDEX(RTO1CF_ORD,CS$8,2))&gt;$BN$28,"s","ns")))</f>
        <v>ns</v>
      </c>
      <c r="CT33" s="282" t="str">
        <f aca="false">IF(CT$8&gt;$BV33,"",IF($BR$13&gt;$BS$13,"ns",IF(ABS($BX33-INDEX(RTO1CF_ORD,CT$8,2))&gt;$BN$28,"s","ns")))</f>
        <v>ns</v>
      </c>
      <c r="CU33" s="282" t="str">
        <f aca="false">IF(CU$8&gt;$BV33,"",IF($BR$13&gt;$BS$13,"ns",IF(ABS($BX33-INDEX(RTO1CF_ORD,CU$8,2))&gt;$BN$28,"s","ns")))</f>
        <v>ns</v>
      </c>
      <c r="CV33" s="282" t="str">
        <f aca="false">IF(CV$8&gt;$BV33,"",IF($BR$13&gt;$BS$13,"ns",IF(ABS($BX33-INDEX(RTO1CF_ORD,CV$8,2))&gt;$BN$28,"s","ns")))</f>
        <v>ns</v>
      </c>
      <c r="CW33" s="282" t="str">
        <f aca="false">IF(CW$8&gt;$BV33,"",IF($BR$13&gt;$BS$13,"ns",IF(ABS($BX33-INDEX(RTO1CF_ORD,CW$8,2))&gt;$BN$28,"s","ns")))</f>
        <v>ns</v>
      </c>
      <c r="CX33" s="282" t="str">
        <f aca="false">IF(CX$8&gt;$BV33,"",IF($BR$13&gt;$BS$13,"ns",IF(ABS($BX33-INDEX(RTO1CF_ORD,CX$8,2))&gt;$BN$28,"s","ns")))</f>
        <v/>
      </c>
      <c r="CY33" s="282" t="str">
        <f aca="false">IF(CY$8&gt;$BV33,"",IF($BR$13&gt;$BS$13,"ns",IF(ABS($BX33-INDEX(RTO1CF_ORD,CY$8,2))&gt;$BN$28,"s","ns")))</f>
        <v/>
      </c>
      <c r="CZ33" s="282" t="str">
        <f aca="false">IF(CZ$8&gt;$BV33,"",IF($BR$13&gt;$BS$13,"ns",IF(ABS($BX33-INDEX(RTO1CF_ORD,CZ$8,2))&gt;$BN$28,"s","ns")))</f>
        <v/>
      </c>
      <c r="DA33" s="282" t="str">
        <f aca="false">IF(DA$8&gt;$BV33,"",IF($BR$13&gt;$BS$13,"ns",IF(ABS($BX33-INDEX(RTO1CF_ORD,DA$8,2))&gt;$BN$28,"s","ns")))</f>
        <v/>
      </c>
      <c r="DB33" s="282" t="str">
        <f aca="false">IF(DB$8&gt;$BV33,"",IF($BR$13&gt;$BS$13,"ns",IF(ABS($BX33-INDEX(RTO1CF_ORD,DB$8,2))&gt;$BN$28,"s","ns")))</f>
        <v/>
      </c>
      <c r="DC33" s="282" t="str">
        <f aca="false">IF(DC$8&gt;$BV33,"",IF($BR$13&gt;$BS$13,"ns",IF(ABS($BX33-INDEX(RTO1CF_ORD,DC$8,2))&gt;$BN$28,"s","ns")))</f>
        <v/>
      </c>
      <c r="DD33" s="282" t="str">
        <f aca="false">IF(DD$8&gt;$BV33,"",IF($BR$13&gt;$BS$13,"ns",IF(ABS($BX33-INDEX(RTO1CF_ORD,DD$8,2))&gt;$BN$28,"s","ns")))</f>
        <v/>
      </c>
      <c r="DE33" s="282" t="str">
        <f aca="false">IF(DE$8&gt;$BV33,"",IF($BR$13&gt;$BS$13,"ns",IF(ABS($BX33-INDEX(RTO1CF_ORD,DE$8,2))&gt;$BN$28,"s","ns")))</f>
        <v/>
      </c>
      <c r="DF33" s="282" t="str">
        <f aca="false">IF(DF$8&gt;$BV33,"",IF($BR$13&gt;$BS$13,"ns",IF(ABS($BX33-INDEX(RTO1CF_ORD,DF$8,2))&gt;$BN$28,"s","ns")))</f>
        <v/>
      </c>
      <c r="DG33" s="282" t="str">
        <f aca="false">IF(DG$8&gt;$BV33,"",IF($BR$13&gt;$BS$13,"ns",IF(ABS($BX33-INDEX(RTO1CF_ORD,DG$8,2))&gt;$BN$28,"s","ns")))</f>
        <v/>
      </c>
      <c r="DH33" s="282" t="str">
        <f aca="false">IF(DH$8&gt;$BV33,"",IF($BR$13&gt;$BS$13,"ns",IF(ABS($BX33-INDEX(RTO1CF_ORD,DH$8,2))&gt;$BN$28,"s","ns")))</f>
        <v/>
      </c>
      <c r="DI33" s="282" t="str">
        <f aca="false">IF(DI$8&gt;$BV33,"",IF($BR$13&gt;$BS$13,"ns",IF(ABS($BX33-INDEX(RTO1CF_ORD,DI$8,2))&gt;$BN$28,"s","ns")))</f>
        <v/>
      </c>
      <c r="DJ33" s="282" t="str">
        <f aca="false">IF(DJ$8&gt;$BV33,"",IF($BR$13&gt;$BS$13,"ns",IF(ABS($BX33-INDEX(RTO1CF_ORD,DJ$8,2))&gt;$BN$28,"s","ns")))</f>
        <v/>
      </c>
      <c r="DK33" s="282" t="str">
        <f aca="false">IF(DK$8&gt;$BV33,"",IF($BR$13&gt;$BS$13,"ns",IF(ABS($BX33-INDEX(RTO1CF_ORD,DK$8,2))&gt;$BN$28,"s","ns")))</f>
        <v/>
      </c>
      <c r="DL33" s="282" t="str">
        <f aca="false">IF(DL$8&gt;$BV33,"",IF($BR$13&gt;$BS$13,"ns",IF(ABS($BX33-INDEX(RTO1CF_ORD,DL$8,2))&gt;$BN$28,"s","ns")))</f>
        <v/>
      </c>
      <c r="DM33" s="282" t="str">
        <f aca="false">IF(DM$8&gt;$BV33,"",IF($BR$13&gt;$BS$13,"ns",IF(ABS($BX33-INDEX(RTO1CF_ORD,DM$8,2))&gt;$BN$28,"s","ns")))</f>
        <v/>
      </c>
      <c r="DN33" s="282" t="str">
        <f aca="false">IF(DN$8&gt;$BV33,"",IF($BR$13&gt;$BS$13,"ns",IF(ABS($BX33-INDEX(RTO1CF_ORD,DN$8,2))&gt;$BN$28,"s","ns")))</f>
        <v/>
      </c>
      <c r="DO33" s="282" t="str">
        <f aca="false">IF(DO$8&gt;$BV33,"",IF($BR$13&gt;$BS$13,"ns",IF(ABS($BX33-INDEX(RTO1CF_ORD,DO$8,2))&gt;$BN$28,"s","ns")))</f>
        <v/>
      </c>
      <c r="DP33" s="282" t="str">
        <f aca="false">IF(DP$8&gt;$BV33,"",IF($BR$13&gt;$BS$13,"ns",IF(ABS($BX33-INDEX(RTO1CF_ORD,DP$8,2))&gt;$BN$28,"s","ns")))</f>
        <v/>
      </c>
      <c r="DQ33" s="282" t="str">
        <f aca="false">IF(DQ$8&gt;$BV33,"",IF($BR$13&gt;$BS$13,"ns",IF(ABS($BX33-INDEX(RTO1CF_ORD,DQ$8,2))&gt;$BN$28,"s","ns")))</f>
        <v/>
      </c>
      <c r="DR33" s="282" t="str">
        <f aca="false">IF(DR$8&gt;$BV33,"",IF($BR$13&gt;$BS$13,"ns",IF(ABS($BX33-INDEX(RTO1CF_ORD,DR$8,2))&gt;$BN$28,"s","ns")))</f>
        <v/>
      </c>
      <c r="DS33" s="282" t="str">
        <f aca="false">IF(DS$8&gt;$BV33,"",IF($BR$13&gt;$BS$13,"ns",IF(ABS($BX33-INDEX(RTO1CF_ORD,DS$8,2))&gt;$BN$28,"s","ns")))</f>
        <v/>
      </c>
      <c r="DT33" s="282" t="str">
        <f aca="false">IF(DT$8&gt;$BV33,"",IF($BR$13&gt;$BS$13,"ns",IF(ABS($BX33-INDEX(RTO1CF_ORD,DT$8,2))&gt;$BN$28,"s","ns")))</f>
        <v/>
      </c>
      <c r="DU33" s="282" t="str">
        <f aca="false">IF(DU$8&gt;$BV33,"",IF($BR$13&gt;$BS$13,"ns",IF(ABS($BX33-INDEX(RTO1CF_ORD,DU$8,2))&gt;$BN$28,"s","ns")))</f>
        <v/>
      </c>
      <c r="DV33" s="282" t="str">
        <f aca="false">IF(DV$8&gt;$BV33,"",IF($BR$13&gt;$BS$13,"ns",IF(ABS($BX33-INDEX(RTO1CF_ORD,DV$8,2))&gt;$BN$28,"s","ns")))</f>
        <v/>
      </c>
      <c r="DW33" s="283"/>
      <c r="DX33" s="283"/>
      <c r="DZ33" s="265" t="n">
        <f aca="false">DZ32+1</f>
        <v>26</v>
      </c>
      <c r="EA33" s="276" t="n">
        <f aca="false">IFERROR(INDEX(RTO1CV,$DZ33,1),0)</f>
        <v>0</v>
      </c>
      <c r="EB33" s="277" t="n">
        <f aca="false">IFERROR(INDEX(RTO1SF,$DZ33,EB$7),0)</f>
        <v>0</v>
      </c>
      <c r="EC33" s="277" t="n">
        <f aca="false">IFERROR(INDEX(RTO1SF,$DZ33,EC$7),0)</f>
        <v>0</v>
      </c>
      <c r="ED33" s="277" t="n">
        <f aca="false">IFERROR(INDEX(RTO1SF,$DZ33,ED$7),0)</f>
        <v>0</v>
      </c>
      <c r="EE33" s="277" t="n">
        <f aca="false">IFERROR(INDEX(RTO1SF,$DZ33,EE$7),0)</f>
        <v>0</v>
      </c>
      <c r="EF33" s="277" t="n">
        <f aca="false">COUNTIFS(EB33:EE33,"&gt;1")</f>
        <v>0</v>
      </c>
      <c r="EG33" s="277" t="n">
        <f aca="false">IFERROR(SUMIFS(EB33:EE33,EB33:EE33,"&gt;1"),0)</f>
        <v>0</v>
      </c>
      <c r="EH33" s="265"/>
      <c r="EI33" s="266"/>
      <c r="EJ33" s="266"/>
      <c r="EK33" s="266"/>
      <c r="EL33" s="265" t="n">
        <f aca="false">EL32+1</f>
        <v>26</v>
      </c>
      <c r="EM33" s="276" t="n">
        <f aca="false">IFERROR(INDEX(RTO1CV,$EL33,1),0)</f>
        <v>0</v>
      </c>
      <c r="EN33" s="277" t="n">
        <f aca="false">IFERROR(INDEX(RTO1CF,$EL33,'ANVA-MDS'!EB$7),0)</f>
        <v>0</v>
      </c>
      <c r="EO33" s="277" t="n">
        <f aca="false">IFERROR(INDEX(RTO1CF,$EL33,'ANVA-MDS'!EC$7),0)</f>
        <v>0</v>
      </c>
      <c r="EP33" s="277" t="n">
        <f aca="false">IFERROR(INDEX(RTO1CF,$EL33,'ANVA-MDS'!ED$7),0)</f>
        <v>0</v>
      </c>
      <c r="EQ33" s="277" t="n">
        <f aca="false">IFERROR(INDEX(RTO1CF,$EL33,'ANVA-MDS'!EE$7),0)</f>
        <v>0</v>
      </c>
      <c r="ER33" s="277" t="n">
        <f aca="false">COUNTIFS(EN33:EQ33,"&gt;1")</f>
        <v>0</v>
      </c>
      <c r="ES33" s="277" t="n">
        <f aca="false">IFERROR(SUMIFS(EN33:EQ33,EN33:EQ33,"&gt;1"),0)</f>
        <v>0</v>
      </c>
      <c r="ET33" s="265"/>
      <c r="EU33" s="266"/>
      <c r="EV33" s="266"/>
      <c r="EW33" s="266"/>
      <c r="EX33" s="277" t="n">
        <f aca="false">EG33+ES33</f>
        <v>0</v>
      </c>
      <c r="EY33" s="266"/>
      <c r="EZ33" s="266"/>
    </row>
    <row r="34" customFormat="false" ht="12.75" hidden="false" customHeight="true" outlineLevel="0" collapsed="false">
      <c r="J34" s="270" t="n">
        <v>26</v>
      </c>
      <c r="K34" s="280" t="n">
        <f aca="false">IFERROR(INDEX(RTO1SF_ORD,J34,1),"sd")</f>
        <v>0</v>
      </c>
      <c r="L34" s="281" t="n">
        <f aca="false">IFERROR(INDEX(RTO1SF_ORD,J34,2),"sd")</f>
        <v>0.00024</v>
      </c>
      <c r="M34" s="281" t="str">
        <f aca="false">IF(M$8&gt;$J34,"",IF($F$13&gt;$G$13,"ns",IF(ABS($L34-INDEX(RTO1SF_ORD,M$8,2))&gt;$B$28,"s","ns")))</f>
        <v>ns</v>
      </c>
      <c r="N34" s="281" t="str">
        <f aca="false">IF(N$8&gt;$J34,"",IF($F$13&gt;$G$13,"ns",IF(ABS($L34-INDEX(RTO1SF_ORD,N$8,2))&gt;$B$28,"s","ns")))</f>
        <v>ns</v>
      </c>
      <c r="O34" s="281" t="str">
        <f aca="false">IF(O$8&gt;$J34,"",IF($F$13&gt;$G$13,"ns",IF(ABS($L34-INDEX(RTO1SF_ORD,O$8,2))&gt;$B$28,"s","ns")))</f>
        <v>ns</v>
      </c>
      <c r="P34" s="281" t="str">
        <f aca="false">IF(P$8&gt;$J34,"",IF($F$13&gt;$G$13,"ns",IF(ABS($L34-INDEX(RTO1SF_ORD,P$8,2))&gt;$B$28,"s","ns")))</f>
        <v>ns</v>
      </c>
      <c r="Q34" s="281" t="str">
        <f aca="false">IF(Q$8&gt;$J34,"",IF($F$13&gt;$G$13,"ns",IF(ABS($L34-INDEX(RTO1SF_ORD,Q$8,2))&gt;$B$28,"s","ns")))</f>
        <v>ns</v>
      </c>
      <c r="R34" s="281" t="str">
        <f aca="false">IF(R$8&gt;$J34,"",IF($F$13&gt;$G$13,"ns",IF(ABS($L34-INDEX(RTO1SF_ORD,R$8,2))&gt;$B$28,"s","ns")))</f>
        <v>ns</v>
      </c>
      <c r="S34" s="281" t="str">
        <f aca="false">IF(S$8&gt;$J34,"",IF($F$13&gt;$G$13,"ns",IF(ABS($L34-INDEX(RTO1SF_ORD,S$8,2))&gt;$B$28,"s","ns")))</f>
        <v>ns</v>
      </c>
      <c r="T34" s="281" t="str">
        <f aca="false">IF(T$8&gt;$J34,"",IF($F$13&gt;$G$13,"ns",IF(ABS($L34-INDEX(RTO1SF_ORD,T$8,2))&gt;$B$28,"s","ns")))</f>
        <v>ns</v>
      </c>
      <c r="U34" s="281" t="str">
        <f aca="false">IF(U$8&gt;$J34,"",IF($F$13&gt;$G$13,"ns",IF(ABS($L34-INDEX(RTO1SF_ORD,U$8,2))&gt;$B$28,"s","ns")))</f>
        <v>ns</v>
      </c>
      <c r="V34" s="281" t="str">
        <f aca="false">IF(V$8&gt;$J34,"",IF($F$13&gt;$G$13,"ns",IF(ABS($L34-INDEX(RTO1SF_ORD,V$8,2))&gt;$B$28,"s","ns")))</f>
        <v>ns</v>
      </c>
      <c r="W34" s="281" t="str">
        <f aca="false">IF(W$8&gt;$J34,"",IF($F$13&gt;$G$13,"ns",IF(ABS($L34-INDEX(RTO1SF_ORD,W$8,2))&gt;$B$28,"s","ns")))</f>
        <v>ns</v>
      </c>
      <c r="X34" s="281" t="str">
        <f aca="false">IF(X$8&gt;$J34,"",IF($F$13&gt;$G$13,"ns",IF(ABS($L34-INDEX(RTO1SF_ORD,X$8,2))&gt;$B$28,"s","ns")))</f>
        <v>ns</v>
      </c>
      <c r="Y34" s="281" t="str">
        <f aca="false">IF(Y$8&gt;$J34,"",IF($F$13&gt;$G$13,"ns",IF(ABS($L34-INDEX(RTO1SF_ORD,Y$8,2))&gt;$B$28,"s","ns")))</f>
        <v>ns</v>
      </c>
      <c r="Z34" s="281" t="str">
        <f aca="false">IF(Z$8&gt;$J34,"",IF($F$13&gt;$G$13,"ns",IF(ABS($L34-INDEX(RTO1SF_ORD,Z$8,2))&gt;$B$28,"s","ns")))</f>
        <v>ns</v>
      </c>
      <c r="AA34" s="281" t="str">
        <f aca="false">IF(AA$8&gt;$J34,"",IF($F$13&gt;$G$13,"ns",IF(ABS($L34-INDEX(RTO1SF_ORD,AA$8,2))&gt;$B$28,"s","ns")))</f>
        <v>ns</v>
      </c>
      <c r="AB34" s="281" t="str">
        <f aca="false">IF(AB$8&gt;$J34,"",IF($F$13&gt;$G$13,"ns",IF(ABS($L34-INDEX(RTO1SF_ORD,AB$8,2))&gt;$B$28,"s","ns")))</f>
        <v>ns</v>
      </c>
      <c r="AC34" s="281" t="str">
        <f aca="false">IF(AC$8&gt;$J34,"",IF($F$13&gt;$G$13,"ns",IF(ABS($L34-INDEX(RTO1SF_ORD,AC$8,2))&gt;$B$28,"s","ns")))</f>
        <v>ns</v>
      </c>
      <c r="AD34" s="281" t="str">
        <f aca="false">IF(AD$8&gt;$J34,"",IF($F$13&gt;$G$13,"ns",IF(ABS($L34-INDEX(RTO1SF_ORD,AD$8,2))&gt;$B$28,"s","ns")))</f>
        <v>ns</v>
      </c>
      <c r="AE34" s="281" t="str">
        <f aca="false">IF(AE$8&gt;$J34,"",IF($F$13&gt;$G$13,"ns",IF(ABS($L34-INDEX(RTO1SF_ORD,AE$8,2))&gt;$B$28,"s","ns")))</f>
        <v>ns</v>
      </c>
      <c r="AF34" s="281" t="str">
        <f aca="false">IF(AF$8&gt;$J34,"",IF($F$13&gt;$G$13,"ns",IF(ABS($L34-INDEX(RTO1SF_ORD,AF$8,2))&gt;$B$28,"s","ns")))</f>
        <v>ns</v>
      </c>
      <c r="AG34" s="281" t="str">
        <f aca="false">IF(AG$8&gt;$J34,"",IF($F$13&gt;$G$13,"ns",IF(ABS($L34-INDEX(RTO1SF_ORD,AG$8,2))&gt;$B$28,"s","ns")))</f>
        <v>ns</v>
      </c>
      <c r="AH34" s="281" t="str">
        <f aca="false">IF(AH$8&gt;$J34,"",IF($F$13&gt;$G$13,"ns",IF(ABS($L34-INDEX(RTO1SF_ORD,AH$8,2))&gt;$B$28,"s","ns")))</f>
        <v>ns</v>
      </c>
      <c r="AI34" s="281" t="str">
        <f aca="false">IF(AI$8&gt;$J34,"",IF($F$13&gt;$G$13,"ns",IF(ABS($L34-INDEX(RTO1SF_ORD,AI$8,2))&gt;$B$28,"s","ns")))</f>
        <v>ns</v>
      </c>
      <c r="AJ34" s="281" t="str">
        <f aca="false">IF(AJ$8&gt;$J34,"",IF($F$13&gt;$G$13,"ns",IF(ABS($L34-INDEX(RTO1SF_ORD,AJ$8,2))&gt;$B$28,"s","ns")))</f>
        <v>ns</v>
      </c>
      <c r="AK34" s="281" t="str">
        <f aca="false">IF(AK$8&gt;$J34,"",IF($F$13&gt;$G$13,"ns",IF(ABS($L34-INDEX(RTO1SF_ORD,AK$8,2))&gt;$B$28,"s","ns")))</f>
        <v>ns</v>
      </c>
      <c r="AL34" s="281" t="str">
        <f aca="false">IF(AL$8&gt;$J34,"",IF($F$13&gt;$G$13,"ns",IF(ABS($L34-INDEX(RTO1SF_ORD,AL$8,2))&gt;$B$28,"s","ns")))</f>
        <v>ns</v>
      </c>
      <c r="AM34" s="281" t="str">
        <f aca="false">IF(AM$8&gt;$J34,"",IF($F$13&gt;$G$13,"ns",IF(ABS($L34-INDEX(RTO1SF_ORD,AM$8,2))&gt;$B$28,"s","ns")))</f>
        <v/>
      </c>
      <c r="AN34" s="281" t="str">
        <f aca="false">IF(AN$8&gt;$J34,"",IF($F$13&gt;$G$13,"ns",IF(ABS($L34-INDEX(RTO1SF_ORD,AN$8,2))&gt;$B$28,"s","ns")))</f>
        <v/>
      </c>
      <c r="AO34" s="281" t="str">
        <f aca="false">IF(AO$8&gt;$J34,"",IF($F$13&gt;$G$13,"ns",IF(ABS($L34-INDEX(RTO1SF_ORD,AO$8,2))&gt;$B$28,"s","ns")))</f>
        <v/>
      </c>
      <c r="AP34" s="281" t="str">
        <f aca="false">IF(AP$8&gt;$J34,"",IF($F$13&gt;$G$13,"ns",IF(ABS($L34-INDEX(RTO1SF_ORD,AP$8,2))&gt;$B$28,"s","ns")))</f>
        <v/>
      </c>
      <c r="AQ34" s="281" t="str">
        <f aca="false">IF(AQ$8&gt;$J34,"",IF($F$13&gt;$G$13,"ns",IF(ABS($L34-INDEX(RTO1SF_ORD,AQ$8,2))&gt;$B$28,"s","ns")))</f>
        <v/>
      </c>
      <c r="AR34" s="281" t="str">
        <f aca="false">IF(AR$8&gt;$J34,"",IF($F$13&gt;$G$13,"ns",IF(ABS($L34-INDEX(RTO1SF_ORD,AR$8,2))&gt;$B$28,"s","ns")))</f>
        <v/>
      </c>
      <c r="AS34" s="281" t="str">
        <f aca="false">IF(AS$8&gt;$J34,"",IF($F$13&gt;$G$13,"ns",IF(ABS($L34-INDEX(RTO1SF_ORD,AS$8,2))&gt;$B$28,"s","ns")))</f>
        <v/>
      </c>
      <c r="AT34" s="281" t="str">
        <f aca="false">IF(AT$8&gt;$J34,"",IF($F$13&gt;$G$13,"ns",IF(ABS($L34-INDEX(RTO1SF_ORD,AT$8,2))&gt;$B$28,"s","ns")))</f>
        <v/>
      </c>
      <c r="AU34" s="281" t="str">
        <f aca="false">IF(AU$8&gt;$J34,"",IF($F$13&gt;$G$13,"ns",IF(ABS($L34-INDEX(RTO1SF_ORD,AU$8,2))&gt;$B$28,"s","ns")))</f>
        <v/>
      </c>
      <c r="AV34" s="281" t="str">
        <f aca="false">IF(AV$8&gt;$J34,"",IF($F$13&gt;$G$13,"ns",IF(ABS($L34-INDEX(RTO1SF_ORD,AV$8,2))&gt;$B$28,"s","ns")))</f>
        <v/>
      </c>
      <c r="AW34" s="281" t="str">
        <f aca="false">IF(AW$8&gt;$J34,"",IF($F$13&gt;$G$13,"ns",IF(ABS($L34-INDEX(RTO1SF_ORD,AW$8,2))&gt;$B$28,"s","ns")))</f>
        <v/>
      </c>
      <c r="AX34" s="281" t="str">
        <f aca="false">IF(AX$8&gt;$J34,"",IF($F$13&gt;$G$13,"ns",IF(ABS($L34-INDEX(RTO1SF_ORD,AX$8,2))&gt;$B$28,"s","ns")))</f>
        <v/>
      </c>
      <c r="AY34" s="281" t="str">
        <f aca="false">IF(AY$8&gt;$J34,"",IF($F$13&gt;$G$13,"ns",IF(ABS($L34-INDEX(RTO1SF_ORD,AY$8,2))&gt;$B$28,"s","ns")))</f>
        <v/>
      </c>
      <c r="AZ34" s="281" t="str">
        <f aca="false">IF(AZ$8&gt;$J34,"",IF($F$13&gt;$G$13,"ns",IF(ABS($L34-INDEX(RTO1SF_ORD,AZ$8,2))&gt;$B$28,"s","ns")))</f>
        <v/>
      </c>
      <c r="BA34" s="281" t="str">
        <f aca="false">IF(BA$8&gt;$J34,"",IF($F$13&gt;$G$13,"ns",IF(ABS($L34-INDEX(RTO1SF_ORD,BA$8,2))&gt;$B$28,"s","ns")))</f>
        <v/>
      </c>
      <c r="BB34" s="281" t="str">
        <f aca="false">IF(BB$8&gt;$J34,"",IF($F$13&gt;$G$13,"ns",IF(ABS($L34-INDEX(RTO1SF_ORD,BB$8,2))&gt;$B$28,"s","ns")))</f>
        <v/>
      </c>
      <c r="BC34" s="281" t="str">
        <f aca="false">IF(BC$8&gt;$J34,"",IF($F$13&gt;$G$13,"ns",IF(ABS($L34-INDEX(RTO1SF_ORD,BC$8,2))&gt;$B$28,"s","ns")))</f>
        <v/>
      </c>
      <c r="BD34" s="281" t="str">
        <f aca="false">IF(BD$8&gt;$J34,"",IF($F$13&gt;$G$13,"ns",IF(ABS($L34-INDEX(RTO1SF_ORD,BD$8,2))&gt;$B$28,"s","ns")))</f>
        <v/>
      </c>
      <c r="BE34" s="281" t="str">
        <f aca="false">IF(BE$8&gt;$J34,"",IF($F$13&gt;$G$13,"ns",IF(ABS($L34-INDEX(RTO1SF_ORD,BE$8,2))&gt;$B$28,"s","ns")))</f>
        <v/>
      </c>
      <c r="BF34" s="281" t="str">
        <f aca="false">IF(BF$8&gt;$J34,"",IF($F$13&gt;$G$13,"ns",IF(ABS($L34-INDEX(RTO1SF_ORD,BF$8,2))&gt;$B$28,"s","ns")))</f>
        <v/>
      </c>
      <c r="BG34" s="281" t="str">
        <f aca="false">IF(BG$8&gt;$J34,"",IF($F$13&gt;$G$13,"ns",IF(ABS($L34-INDEX(RTO1SF_ORD,BG$8,2))&gt;$B$28,"s","ns")))</f>
        <v/>
      </c>
      <c r="BH34" s="281" t="str">
        <f aca="false">IF(BH$8&gt;$J34,"",IF($F$13&gt;$G$13,"ns",IF(ABS($L34-INDEX(RTO1SF_ORD,BH$8,2))&gt;$B$28,"s","ns")))</f>
        <v/>
      </c>
      <c r="BI34" s="281" t="str">
        <f aca="false">IF(BI$8&gt;$J34,"",IF($F$13&gt;$G$13,"ns",IF(ABS($L34-INDEX(RTO1SF_ORD,BI$8,2))&gt;$B$28,"s","ns")))</f>
        <v/>
      </c>
      <c r="BJ34" s="281" t="str">
        <f aca="false">IF(BJ$8&gt;$J34,"",IF($F$13&gt;$G$13,"ns",IF(ABS($L34-INDEX(RTO1SF_ORD,BJ$8,2))&gt;$B$28,"s","ns")))</f>
        <v/>
      </c>
      <c r="BS34" s="249"/>
      <c r="BT34" s="249"/>
      <c r="BV34" s="270" t="n">
        <v>26</v>
      </c>
      <c r="BW34" s="280" t="n">
        <f aca="false">IFERROR(INDEX(RTO1CF_ORD,BV34,1),"sd")</f>
        <v>0</v>
      </c>
      <c r="BX34" s="281" t="n">
        <f aca="false">IFERROR(INDEX(RTO1CF_ORD,BV34,2),"sd")</f>
        <v>0.00024</v>
      </c>
      <c r="BY34" s="282" t="str">
        <f aca="false">IF(BY$8&gt;$BV34,"",IF($BR$13&gt;$BS$13,"ns",IF(ABS($BX34-INDEX(RTO1CF_ORD,BY$8,2))&gt;$BN$28,"s","ns")))</f>
        <v>s</v>
      </c>
      <c r="BZ34" s="282" t="str">
        <f aca="false">IF(BZ$8&gt;$BV34,"",IF($BR$13&gt;$BS$13,"ns",IF(ABS($BX34-INDEX(RTO1CF_ORD,BZ$8,2))&gt;$BN$28,"s","ns")))</f>
        <v>s</v>
      </c>
      <c r="CA34" s="282" t="str">
        <f aca="false">IF(CA$8&gt;$BV34,"",IF($BR$13&gt;$BS$13,"ns",IF(ABS($BX34-INDEX(RTO1CF_ORD,CA$8,2))&gt;$BN$28,"s","ns")))</f>
        <v>s</v>
      </c>
      <c r="CB34" s="282" t="str">
        <f aca="false">IF(CB$8&gt;$BV34,"",IF($BR$13&gt;$BS$13,"ns",IF(ABS($BX34-INDEX(RTO1CF_ORD,CB$8,2))&gt;$BN$28,"s","ns")))</f>
        <v>ns</v>
      </c>
      <c r="CC34" s="282" t="str">
        <f aca="false">IF(CC$8&gt;$BV34,"",IF($BR$13&gt;$BS$13,"ns",IF(ABS($BX34-INDEX(RTO1CF_ORD,CC$8,2))&gt;$BN$28,"s","ns")))</f>
        <v>ns</v>
      </c>
      <c r="CD34" s="282" t="str">
        <f aca="false">IF(CD$8&gt;$BV34,"",IF($BR$13&gt;$BS$13,"ns",IF(ABS($BX34-INDEX(RTO1CF_ORD,CD$8,2))&gt;$BN$28,"s","ns")))</f>
        <v>ns</v>
      </c>
      <c r="CE34" s="282" t="str">
        <f aca="false">IF(CE$8&gt;$BV34,"",IF($BR$13&gt;$BS$13,"ns",IF(ABS($BX34-INDEX(RTO1CF_ORD,CE$8,2))&gt;$BN$28,"s","ns")))</f>
        <v>ns</v>
      </c>
      <c r="CF34" s="282" t="str">
        <f aca="false">IF(CF$8&gt;$BV34,"",IF($BR$13&gt;$BS$13,"ns",IF(ABS($BX34-INDEX(RTO1CF_ORD,CF$8,2))&gt;$BN$28,"s","ns")))</f>
        <v>ns</v>
      </c>
      <c r="CG34" s="282" t="str">
        <f aca="false">IF(CG$8&gt;$BV34,"",IF($BR$13&gt;$BS$13,"ns",IF(ABS($BX34-INDEX(RTO1CF_ORD,CG$8,2))&gt;$BN$28,"s","ns")))</f>
        <v>ns</v>
      </c>
      <c r="CH34" s="282" t="str">
        <f aca="false">IF(CH$8&gt;$BV34,"",IF($BR$13&gt;$BS$13,"ns",IF(ABS($BX34-INDEX(RTO1CF_ORD,CH$8,2))&gt;$BN$28,"s","ns")))</f>
        <v>ns</v>
      </c>
      <c r="CI34" s="282" t="str">
        <f aca="false">IF(CI$8&gt;$BV34,"",IF($BR$13&gt;$BS$13,"ns",IF(ABS($BX34-INDEX(RTO1CF_ORD,CI$8,2))&gt;$BN$28,"s","ns")))</f>
        <v>ns</v>
      </c>
      <c r="CJ34" s="282" t="str">
        <f aca="false">IF(CJ$8&gt;$BV34,"",IF($BR$13&gt;$BS$13,"ns",IF(ABS($BX34-INDEX(RTO1CF_ORD,CJ$8,2))&gt;$BN$28,"s","ns")))</f>
        <v>ns</v>
      </c>
      <c r="CK34" s="282" t="str">
        <f aca="false">IF(CK$8&gt;$BV34,"",IF($BR$13&gt;$BS$13,"ns",IF(ABS($BX34-INDEX(RTO1CF_ORD,CK$8,2))&gt;$BN$28,"s","ns")))</f>
        <v>ns</v>
      </c>
      <c r="CL34" s="282" t="str">
        <f aca="false">IF(CL$8&gt;$BV34,"",IF($BR$13&gt;$BS$13,"ns",IF(ABS($BX34-INDEX(RTO1CF_ORD,CL$8,2))&gt;$BN$28,"s","ns")))</f>
        <v>ns</v>
      </c>
      <c r="CM34" s="282" t="str">
        <f aca="false">IF(CM$8&gt;$BV34,"",IF($BR$13&gt;$BS$13,"ns",IF(ABS($BX34-INDEX(RTO1CF_ORD,CM$8,2))&gt;$BN$28,"s","ns")))</f>
        <v>ns</v>
      </c>
      <c r="CN34" s="282" t="str">
        <f aca="false">IF(CN$8&gt;$BV34,"",IF($BR$13&gt;$BS$13,"ns",IF(ABS($BX34-INDEX(RTO1CF_ORD,CN$8,2))&gt;$BN$28,"s","ns")))</f>
        <v>ns</v>
      </c>
      <c r="CO34" s="282" t="str">
        <f aca="false">IF(CO$8&gt;$BV34,"",IF($BR$13&gt;$BS$13,"ns",IF(ABS($BX34-INDEX(RTO1CF_ORD,CO$8,2))&gt;$BN$28,"s","ns")))</f>
        <v>ns</v>
      </c>
      <c r="CP34" s="282" t="str">
        <f aca="false">IF(CP$8&gt;$BV34,"",IF($BR$13&gt;$BS$13,"ns",IF(ABS($BX34-INDEX(RTO1CF_ORD,CP$8,2))&gt;$BN$28,"s","ns")))</f>
        <v>ns</v>
      </c>
      <c r="CQ34" s="282" t="str">
        <f aca="false">IF(CQ$8&gt;$BV34,"",IF($BR$13&gt;$BS$13,"ns",IF(ABS($BX34-INDEX(RTO1CF_ORD,CQ$8,2))&gt;$BN$28,"s","ns")))</f>
        <v>ns</v>
      </c>
      <c r="CR34" s="282" t="str">
        <f aca="false">IF(CR$8&gt;$BV34,"",IF($BR$13&gt;$BS$13,"ns",IF(ABS($BX34-INDEX(RTO1CF_ORD,CR$8,2))&gt;$BN$28,"s","ns")))</f>
        <v>ns</v>
      </c>
      <c r="CS34" s="282" t="str">
        <f aca="false">IF(CS$8&gt;$BV34,"",IF($BR$13&gt;$BS$13,"ns",IF(ABS($BX34-INDEX(RTO1CF_ORD,CS$8,2))&gt;$BN$28,"s","ns")))</f>
        <v>ns</v>
      </c>
      <c r="CT34" s="282" t="str">
        <f aca="false">IF(CT$8&gt;$BV34,"",IF($BR$13&gt;$BS$13,"ns",IF(ABS($BX34-INDEX(RTO1CF_ORD,CT$8,2))&gt;$BN$28,"s","ns")))</f>
        <v>ns</v>
      </c>
      <c r="CU34" s="282" t="str">
        <f aca="false">IF(CU$8&gt;$BV34,"",IF($BR$13&gt;$BS$13,"ns",IF(ABS($BX34-INDEX(RTO1CF_ORD,CU$8,2))&gt;$BN$28,"s","ns")))</f>
        <v>ns</v>
      </c>
      <c r="CV34" s="282" t="str">
        <f aca="false">IF(CV$8&gt;$BV34,"",IF($BR$13&gt;$BS$13,"ns",IF(ABS($BX34-INDEX(RTO1CF_ORD,CV$8,2))&gt;$BN$28,"s","ns")))</f>
        <v>ns</v>
      </c>
      <c r="CW34" s="282" t="str">
        <f aca="false">IF(CW$8&gt;$BV34,"",IF($BR$13&gt;$BS$13,"ns",IF(ABS($BX34-INDEX(RTO1CF_ORD,CW$8,2))&gt;$BN$28,"s","ns")))</f>
        <v>ns</v>
      </c>
      <c r="CX34" s="282" t="str">
        <f aca="false">IF(CX$8&gt;$BV34,"",IF($BR$13&gt;$BS$13,"ns",IF(ABS($BX34-INDEX(RTO1CF_ORD,CX$8,2))&gt;$BN$28,"s","ns")))</f>
        <v>ns</v>
      </c>
      <c r="CY34" s="282" t="str">
        <f aca="false">IF(CY$8&gt;$BV34,"",IF($BR$13&gt;$BS$13,"ns",IF(ABS($BX34-INDEX(RTO1CF_ORD,CY$8,2))&gt;$BN$28,"s","ns")))</f>
        <v/>
      </c>
      <c r="CZ34" s="282" t="str">
        <f aca="false">IF(CZ$8&gt;$BV34,"",IF($BR$13&gt;$BS$13,"ns",IF(ABS($BX34-INDEX(RTO1CF_ORD,CZ$8,2))&gt;$BN$28,"s","ns")))</f>
        <v/>
      </c>
      <c r="DA34" s="282" t="str">
        <f aca="false">IF(DA$8&gt;$BV34,"",IF($BR$13&gt;$BS$13,"ns",IF(ABS($BX34-INDEX(RTO1CF_ORD,DA$8,2))&gt;$BN$28,"s","ns")))</f>
        <v/>
      </c>
      <c r="DB34" s="282" t="str">
        <f aca="false">IF(DB$8&gt;$BV34,"",IF($BR$13&gt;$BS$13,"ns",IF(ABS($BX34-INDEX(RTO1CF_ORD,DB$8,2))&gt;$BN$28,"s","ns")))</f>
        <v/>
      </c>
      <c r="DC34" s="282" t="str">
        <f aca="false">IF(DC$8&gt;$BV34,"",IF($BR$13&gt;$BS$13,"ns",IF(ABS($BX34-INDEX(RTO1CF_ORD,DC$8,2))&gt;$BN$28,"s","ns")))</f>
        <v/>
      </c>
      <c r="DD34" s="282" t="str">
        <f aca="false">IF(DD$8&gt;$BV34,"",IF($BR$13&gt;$BS$13,"ns",IF(ABS($BX34-INDEX(RTO1CF_ORD,DD$8,2))&gt;$BN$28,"s","ns")))</f>
        <v/>
      </c>
      <c r="DE34" s="282" t="str">
        <f aca="false">IF(DE$8&gt;$BV34,"",IF($BR$13&gt;$BS$13,"ns",IF(ABS($BX34-INDEX(RTO1CF_ORD,DE$8,2))&gt;$BN$28,"s","ns")))</f>
        <v/>
      </c>
      <c r="DF34" s="282" t="str">
        <f aca="false">IF(DF$8&gt;$BV34,"",IF($BR$13&gt;$BS$13,"ns",IF(ABS($BX34-INDEX(RTO1CF_ORD,DF$8,2))&gt;$BN$28,"s","ns")))</f>
        <v/>
      </c>
      <c r="DG34" s="282" t="str">
        <f aca="false">IF(DG$8&gt;$BV34,"",IF($BR$13&gt;$BS$13,"ns",IF(ABS($BX34-INDEX(RTO1CF_ORD,DG$8,2))&gt;$BN$28,"s","ns")))</f>
        <v/>
      </c>
      <c r="DH34" s="282" t="str">
        <f aca="false">IF(DH$8&gt;$BV34,"",IF($BR$13&gt;$BS$13,"ns",IF(ABS($BX34-INDEX(RTO1CF_ORD,DH$8,2))&gt;$BN$28,"s","ns")))</f>
        <v/>
      </c>
      <c r="DI34" s="282" t="str">
        <f aca="false">IF(DI$8&gt;$BV34,"",IF($BR$13&gt;$BS$13,"ns",IF(ABS($BX34-INDEX(RTO1CF_ORD,DI$8,2))&gt;$BN$28,"s","ns")))</f>
        <v/>
      </c>
      <c r="DJ34" s="282" t="str">
        <f aca="false">IF(DJ$8&gt;$BV34,"",IF($BR$13&gt;$BS$13,"ns",IF(ABS($BX34-INDEX(RTO1CF_ORD,DJ$8,2))&gt;$BN$28,"s","ns")))</f>
        <v/>
      </c>
      <c r="DK34" s="282" t="str">
        <f aca="false">IF(DK$8&gt;$BV34,"",IF($BR$13&gt;$BS$13,"ns",IF(ABS($BX34-INDEX(RTO1CF_ORD,DK$8,2))&gt;$BN$28,"s","ns")))</f>
        <v/>
      </c>
      <c r="DL34" s="282" t="str">
        <f aca="false">IF(DL$8&gt;$BV34,"",IF($BR$13&gt;$BS$13,"ns",IF(ABS($BX34-INDEX(RTO1CF_ORD,DL$8,2))&gt;$BN$28,"s","ns")))</f>
        <v/>
      </c>
      <c r="DM34" s="282" t="str">
        <f aca="false">IF(DM$8&gt;$BV34,"",IF($BR$13&gt;$BS$13,"ns",IF(ABS($BX34-INDEX(RTO1CF_ORD,DM$8,2))&gt;$BN$28,"s","ns")))</f>
        <v/>
      </c>
      <c r="DN34" s="282" t="str">
        <f aca="false">IF(DN$8&gt;$BV34,"",IF($BR$13&gt;$BS$13,"ns",IF(ABS($BX34-INDEX(RTO1CF_ORD,DN$8,2))&gt;$BN$28,"s","ns")))</f>
        <v/>
      </c>
      <c r="DO34" s="282" t="str">
        <f aca="false">IF(DO$8&gt;$BV34,"",IF($BR$13&gt;$BS$13,"ns",IF(ABS($BX34-INDEX(RTO1CF_ORD,DO$8,2))&gt;$BN$28,"s","ns")))</f>
        <v/>
      </c>
      <c r="DP34" s="282" t="str">
        <f aca="false">IF(DP$8&gt;$BV34,"",IF($BR$13&gt;$BS$13,"ns",IF(ABS($BX34-INDEX(RTO1CF_ORD,DP$8,2))&gt;$BN$28,"s","ns")))</f>
        <v/>
      </c>
      <c r="DQ34" s="282" t="str">
        <f aca="false">IF(DQ$8&gt;$BV34,"",IF($BR$13&gt;$BS$13,"ns",IF(ABS($BX34-INDEX(RTO1CF_ORD,DQ$8,2))&gt;$BN$28,"s","ns")))</f>
        <v/>
      </c>
      <c r="DR34" s="282" t="str">
        <f aca="false">IF(DR$8&gt;$BV34,"",IF($BR$13&gt;$BS$13,"ns",IF(ABS($BX34-INDEX(RTO1CF_ORD,DR$8,2))&gt;$BN$28,"s","ns")))</f>
        <v/>
      </c>
      <c r="DS34" s="282" t="str">
        <f aca="false">IF(DS$8&gt;$BV34,"",IF($BR$13&gt;$BS$13,"ns",IF(ABS($BX34-INDEX(RTO1CF_ORD,DS$8,2))&gt;$BN$28,"s","ns")))</f>
        <v/>
      </c>
      <c r="DT34" s="282" t="str">
        <f aca="false">IF(DT$8&gt;$BV34,"",IF($BR$13&gt;$BS$13,"ns",IF(ABS($BX34-INDEX(RTO1CF_ORD,DT$8,2))&gt;$BN$28,"s","ns")))</f>
        <v/>
      </c>
      <c r="DU34" s="282" t="str">
        <f aca="false">IF(DU$8&gt;$BV34,"",IF($BR$13&gt;$BS$13,"ns",IF(ABS($BX34-INDEX(RTO1CF_ORD,DU$8,2))&gt;$BN$28,"s","ns")))</f>
        <v/>
      </c>
      <c r="DV34" s="282" t="str">
        <f aca="false">IF(DV$8&gt;$BV34,"",IF($BR$13&gt;$BS$13,"ns",IF(ABS($BX34-INDEX(RTO1CF_ORD,DV$8,2))&gt;$BN$28,"s","ns")))</f>
        <v/>
      </c>
      <c r="DW34" s="283"/>
      <c r="DX34" s="283"/>
      <c r="DZ34" s="265" t="n">
        <f aca="false">DZ33+1</f>
        <v>27</v>
      </c>
      <c r="EA34" s="276" t="n">
        <f aca="false">IFERROR(INDEX(RTO1CV,$DZ34,1),0)</f>
        <v>0</v>
      </c>
      <c r="EB34" s="277" t="n">
        <f aca="false">IFERROR(INDEX(RTO1SF,$DZ34,EB$7),0)</f>
        <v>0</v>
      </c>
      <c r="EC34" s="277" t="n">
        <f aca="false">IFERROR(INDEX(RTO1SF,$DZ34,EC$7),0)</f>
        <v>0</v>
      </c>
      <c r="ED34" s="277" t="n">
        <f aca="false">IFERROR(INDEX(RTO1SF,$DZ34,ED$7),0)</f>
        <v>0</v>
      </c>
      <c r="EE34" s="277" t="n">
        <f aca="false">IFERROR(INDEX(RTO1SF,$DZ34,EE$7),0)</f>
        <v>0</v>
      </c>
      <c r="EF34" s="277" t="n">
        <f aca="false">COUNTIFS(EB34:EE34,"&gt;1")</f>
        <v>0</v>
      </c>
      <c r="EG34" s="277" t="n">
        <f aca="false">IFERROR(SUMIFS(EB34:EE34,EB34:EE34,"&gt;1"),0)</f>
        <v>0</v>
      </c>
      <c r="EH34" s="265"/>
      <c r="EI34" s="266"/>
      <c r="EJ34" s="266"/>
      <c r="EK34" s="266"/>
      <c r="EL34" s="265" t="n">
        <f aca="false">EL33+1</f>
        <v>27</v>
      </c>
      <c r="EM34" s="276" t="n">
        <f aca="false">IFERROR(INDEX(RTO1CV,$EL34,1),0)</f>
        <v>0</v>
      </c>
      <c r="EN34" s="277" t="n">
        <f aca="false">IFERROR(INDEX(RTO1CF,$EL34,'ANVA-MDS'!EB$7),0)</f>
        <v>0</v>
      </c>
      <c r="EO34" s="277" t="n">
        <f aca="false">IFERROR(INDEX(RTO1CF,$EL34,'ANVA-MDS'!EC$7),0)</f>
        <v>0</v>
      </c>
      <c r="EP34" s="277" t="n">
        <f aca="false">IFERROR(INDEX(RTO1CF,$EL34,'ANVA-MDS'!ED$7),0)</f>
        <v>0</v>
      </c>
      <c r="EQ34" s="277" t="n">
        <f aca="false">IFERROR(INDEX(RTO1CF,$EL34,'ANVA-MDS'!EE$7),0)</f>
        <v>0</v>
      </c>
      <c r="ER34" s="277" t="n">
        <f aca="false">COUNTIFS(EN34:EQ34,"&gt;1")</f>
        <v>0</v>
      </c>
      <c r="ES34" s="277" t="n">
        <f aca="false">IFERROR(SUMIFS(EN34:EQ34,EN34:EQ34,"&gt;1"),0)</f>
        <v>0</v>
      </c>
      <c r="ET34" s="265"/>
      <c r="EU34" s="266"/>
      <c r="EV34" s="266"/>
      <c r="EW34" s="266"/>
      <c r="EX34" s="277" t="n">
        <f aca="false">EG34+ES34</f>
        <v>0</v>
      </c>
      <c r="EY34" s="266"/>
      <c r="EZ34" s="266"/>
    </row>
    <row r="35" customFormat="false" ht="12.75" hidden="false" customHeight="true" outlineLevel="0" collapsed="false">
      <c r="J35" s="270" t="n">
        <v>27</v>
      </c>
      <c r="K35" s="280" t="n">
        <f aca="false">IFERROR(INDEX(RTO1SF_ORD,J35,1),"sd")</f>
        <v>0</v>
      </c>
      <c r="L35" s="281" t="n">
        <f aca="false">IFERROR(INDEX(RTO1SF_ORD,J35,2),"sd")</f>
        <v>0.00023</v>
      </c>
      <c r="M35" s="281" t="str">
        <f aca="false">IF(M$8&gt;$J35,"",IF($F$13&gt;$G$13,"ns",IF(ABS($L35-INDEX(RTO1SF_ORD,M$8,2))&gt;$B$28,"s","ns")))</f>
        <v>ns</v>
      </c>
      <c r="N35" s="281" t="str">
        <f aca="false">IF(N$8&gt;$J35,"",IF($F$13&gt;$G$13,"ns",IF(ABS($L35-INDEX(RTO1SF_ORD,N$8,2))&gt;$B$28,"s","ns")))</f>
        <v>ns</v>
      </c>
      <c r="O35" s="281" t="str">
        <f aca="false">IF(O$8&gt;$J35,"",IF($F$13&gt;$G$13,"ns",IF(ABS($L35-INDEX(RTO1SF_ORD,O$8,2))&gt;$B$28,"s","ns")))</f>
        <v>ns</v>
      </c>
      <c r="P35" s="281" t="str">
        <f aca="false">IF(P$8&gt;$J35,"",IF($F$13&gt;$G$13,"ns",IF(ABS($L35-INDEX(RTO1SF_ORD,P$8,2))&gt;$B$28,"s","ns")))</f>
        <v>ns</v>
      </c>
      <c r="Q35" s="281" t="str">
        <f aca="false">IF(Q$8&gt;$J35,"",IF($F$13&gt;$G$13,"ns",IF(ABS($L35-INDEX(RTO1SF_ORD,Q$8,2))&gt;$B$28,"s","ns")))</f>
        <v>ns</v>
      </c>
      <c r="R35" s="281" t="str">
        <f aca="false">IF(R$8&gt;$J35,"",IF($F$13&gt;$G$13,"ns",IF(ABS($L35-INDEX(RTO1SF_ORD,R$8,2))&gt;$B$28,"s","ns")))</f>
        <v>ns</v>
      </c>
      <c r="S35" s="281" t="str">
        <f aca="false">IF(S$8&gt;$J35,"",IF($F$13&gt;$G$13,"ns",IF(ABS($L35-INDEX(RTO1SF_ORD,S$8,2))&gt;$B$28,"s","ns")))</f>
        <v>ns</v>
      </c>
      <c r="T35" s="281" t="str">
        <f aca="false">IF(T$8&gt;$J35,"",IF($F$13&gt;$G$13,"ns",IF(ABS($L35-INDEX(RTO1SF_ORD,T$8,2))&gt;$B$28,"s","ns")))</f>
        <v>ns</v>
      </c>
      <c r="U35" s="281" t="str">
        <f aca="false">IF(U$8&gt;$J35,"",IF($F$13&gt;$G$13,"ns",IF(ABS($L35-INDEX(RTO1SF_ORD,U$8,2))&gt;$B$28,"s","ns")))</f>
        <v>ns</v>
      </c>
      <c r="V35" s="281" t="str">
        <f aca="false">IF(V$8&gt;$J35,"",IF($F$13&gt;$G$13,"ns",IF(ABS($L35-INDEX(RTO1SF_ORD,V$8,2))&gt;$B$28,"s","ns")))</f>
        <v>ns</v>
      </c>
      <c r="W35" s="281" t="str">
        <f aca="false">IF(W$8&gt;$J35,"",IF($F$13&gt;$G$13,"ns",IF(ABS($L35-INDEX(RTO1SF_ORD,W$8,2))&gt;$B$28,"s","ns")))</f>
        <v>ns</v>
      </c>
      <c r="X35" s="281" t="str">
        <f aca="false">IF(X$8&gt;$J35,"",IF($F$13&gt;$G$13,"ns",IF(ABS($L35-INDEX(RTO1SF_ORD,X$8,2))&gt;$B$28,"s","ns")))</f>
        <v>ns</v>
      </c>
      <c r="Y35" s="281" t="str">
        <f aca="false">IF(Y$8&gt;$J35,"",IF($F$13&gt;$G$13,"ns",IF(ABS($L35-INDEX(RTO1SF_ORD,Y$8,2))&gt;$B$28,"s","ns")))</f>
        <v>ns</v>
      </c>
      <c r="Z35" s="281" t="str">
        <f aca="false">IF(Z$8&gt;$J35,"",IF($F$13&gt;$G$13,"ns",IF(ABS($L35-INDEX(RTO1SF_ORD,Z$8,2))&gt;$B$28,"s","ns")))</f>
        <v>ns</v>
      </c>
      <c r="AA35" s="281" t="str">
        <f aca="false">IF(AA$8&gt;$J35,"",IF($F$13&gt;$G$13,"ns",IF(ABS($L35-INDEX(RTO1SF_ORD,AA$8,2))&gt;$B$28,"s","ns")))</f>
        <v>ns</v>
      </c>
      <c r="AB35" s="281" t="str">
        <f aca="false">IF(AB$8&gt;$J35,"",IF($F$13&gt;$G$13,"ns",IF(ABS($L35-INDEX(RTO1SF_ORD,AB$8,2))&gt;$B$28,"s","ns")))</f>
        <v>ns</v>
      </c>
      <c r="AC35" s="281" t="str">
        <f aca="false">IF(AC$8&gt;$J35,"",IF($F$13&gt;$G$13,"ns",IF(ABS($L35-INDEX(RTO1SF_ORD,AC$8,2))&gt;$B$28,"s","ns")))</f>
        <v>ns</v>
      </c>
      <c r="AD35" s="281" t="str">
        <f aca="false">IF(AD$8&gt;$J35,"",IF($F$13&gt;$G$13,"ns",IF(ABS($L35-INDEX(RTO1SF_ORD,AD$8,2))&gt;$B$28,"s","ns")))</f>
        <v>ns</v>
      </c>
      <c r="AE35" s="281" t="str">
        <f aca="false">IF(AE$8&gt;$J35,"",IF($F$13&gt;$G$13,"ns",IF(ABS($L35-INDEX(RTO1SF_ORD,AE$8,2))&gt;$B$28,"s","ns")))</f>
        <v>ns</v>
      </c>
      <c r="AF35" s="281" t="str">
        <f aca="false">IF(AF$8&gt;$J35,"",IF($F$13&gt;$G$13,"ns",IF(ABS($L35-INDEX(RTO1SF_ORD,AF$8,2))&gt;$B$28,"s","ns")))</f>
        <v>ns</v>
      </c>
      <c r="AG35" s="281" t="str">
        <f aca="false">IF(AG$8&gt;$J35,"",IF($F$13&gt;$G$13,"ns",IF(ABS($L35-INDEX(RTO1SF_ORD,AG$8,2))&gt;$B$28,"s","ns")))</f>
        <v>ns</v>
      </c>
      <c r="AH35" s="281" t="str">
        <f aca="false">IF(AH$8&gt;$J35,"",IF($F$13&gt;$G$13,"ns",IF(ABS($L35-INDEX(RTO1SF_ORD,AH$8,2))&gt;$B$28,"s","ns")))</f>
        <v>ns</v>
      </c>
      <c r="AI35" s="281" t="str">
        <f aca="false">IF(AI$8&gt;$J35,"",IF($F$13&gt;$G$13,"ns",IF(ABS($L35-INDEX(RTO1SF_ORD,AI$8,2))&gt;$B$28,"s","ns")))</f>
        <v>ns</v>
      </c>
      <c r="AJ35" s="281" t="str">
        <f aca="false">IF(AJ$8&gt;$J35,"",IF($F$13&gt;$G$13,"ns",IF(ABS($L35-INDEX(RTO1SF_ORD,AJ$8,2))&gt;$B$28,"s","ns")))</f>
        <v>ns</v>
      </c>
      <c r="AK35" s="281" t="str">
        <f aca="false">IF(AK$8&gt;$J35,"",IF($F$13&gt;$G$13,"ns",IF(ABS($L35-INDEX(RTO1SF_ORD,AK$8,2))&gt;$B$28,"s","ns")))</f>
        <v>ns</v>
      </c>
      <c r="AL35" s="281" t="str">
        <f aca="false">IF(AL$8&gt;$J35,"",IF($F$13&gt;$G$13,"ns",IF(ABS($L35-INDEX(RTO1SF_ORD,AL$8,2))&gt;$B$28,"s","ns")))</f>
        <v>ns</v>
      </c>
      <c r="AM35" s="281" t="str">
        <f aca="false">IF(AM$8&gt;$J35,"",IF($F$13&gt;$G$13,"ns",IF(ABS($L35-INDEX(RTO1SF_ORD,AM$8,2))&gt;$B$28,"s","ns")))</f>
        <v>ns</v>
      </c>
      <c r="AN35" s="281" t="str">
        <f aca="false">IF(AN$8&gt;$J35,"",IF($F$13&gt;$G$13,"ns",IF(ABS($L35-INDEX(RTO1SF_ORD,AN$8,2))&gt;$B$28,"s","ns")))</f>
        <v/>
      </c>
      <c r="AO35" s="281" t="str">
        <f aca="false">IF(AO$8&gt;$J35,"",IF($F$13&gt;$G$13,"ns",IF(ABS($L35-INDEX(RTO1SF_ORD,AO$8,2))&gt;$B$28,"s","ns")))</f>
        <v/>
      </c>
      <c r="AP35" s="281" t="str">
        <f aca="false">IF(AP$8&gt;$J35,"",IF($F$13&gt;$G$13,"ns",IF(ABS($L35-INDEX(RTO1SF_ORD,AP$8,2))&gt;$B$28,"s","ns")))</f>
        <v/>
      </c>
      <c r="AQ35" s="281" t="str">
        <f aca="false">IF(AQ$8&gt;$J35,"",IF($F$13&gt;$G$13,"ns",IF(ABS($L35-INDEX(RTO1SF_ORD,AQ$8,2))&gt;$B$28,"s","ns")))</f>
        <v/>
      </c>
      <c r="AR35" s="281" t="str">
        <f aca="false">IF(AR$8&gt;$J35,"",IF($F$13&gt;$G$13,"ns",IF(ABS($L35-INDEX(RTO1SF_ORD,AR$8,2))&gt;$B$28,"s","ns")))</f>
        <v/>
      </c>
      <c r="AS35" s="281" t="str">
        <f aca="false">IF(AS$8&gt;$J35,"",IF($F$13&gt;$G$13,"ns",IF(ABS($L35-INDEX(RTO1SF_ORD,AS$8,2))&gt;$B$28,"s","ns")))</f>
        <v/>
      </c>
      <c r="AT35" s="281" t="str">
        <f aca="false">IF(AT$8&gt;$J35,"",IF($F$13&gt;$G$13,"ns",IF(ABS($L35-INDEX(RTO1SF_ORD,AT$8,2))&gt;$B$28,"s","ns")))</f>
        <v/>
      </c>
      <c r="AU35" s="281" t="str">
        <f aca="false">IF(AU$8&gt;$J35,"",IF($F$13&gt;$G$13,"ns",IF(ABS($L35-INDEX(RTO1SF_ORD,AU$8,2))&gt;$B$28,"s","ns")))</f>
        <v/>
      </c>
      <c r="AV35" s="281" t="str">
        <f aca="false">IF(AV$8&gt;$J35,"",IF($F$13&gt;$G$13,"ns",IF(ABS($L35-INDEX(RTO1SF_ORD,AV$8,2))&gt;$B$28,"s","ns")))</f>
        <v/>
      </c>
      <c r="AW35" s="281" t="str">
        <f aca="false">IF(AW$8&gt;$J35,"",IF($F$13&gt;$G$13,"ns",IF(ABS($L35-INDEX(RTO1SF_ORD,AW$8,2))&gt;$B$28,"s","ns")))</f>
        <v/>
      </c>
      <c r="AX35" s="281" t="str">
        <f aca="false">IF(AX$8&gt;$J35,"",IF($F$13&gt;$G$13,"ns",IF(ABS($L35-INDEX(RTO1SF_ORD,AX$8,2))&gt;$B$28,"s","ns")))</f>
        <v/>
      </c>
      <c r="AY35" s="281" t="str">
        <f aca="false">IF(AY$8&gt;$J35,"",IF($F$13&gt;$G$13,"ns",IF(ABS($L35-INDEX(RTO1SF_ORD,AY$8,2))&gt;$B$28,"s","ns")))</f>
        <v/>
      </c>
      <c r="AZ35" s="281" t="str">
        <f aca="false">IF(AZ$8&gt;$J35,"",IF($F$13&gt;$G$13,"ns",IF(ABS($L35-INDEX(RTO1SF_ORD,AZ$8,2))&gt;$B$28,"s","ns")))</f>
        <v/>
      </c>
      <c r="BA35" s="281" t="str">
        <f aca="false">IF(BA$8&gt;$J35,"",IF($F$13&gt;$G$13,"ns",IF(ABS($L35-INDEX(RTO1SF_ORD,BA$8,2))&gt;$B$28,"s","ns")))</f>
        <v/>
      </c>
      <c r="BB35" s="281" t="str">
        <f aca="false">IF(BB$8&gt;$J35,"",IF($F$13&gt;$G$13,"ns",IF(ABS($L35-INDEX(RTO1SF_ORD,BB$8,2))&gt;$B$28,"s","ns")))</f>
        <v/>
      </c>
      <c r="BC35" s="281" t="str">
        <f aca="false">IF(BC$8&gt;$J35,"",IF($F$13&gt;$G$13,"ns",IF(ABS($L35-INDEX(RTO1SF_ORD,BC$8,2))&gt;$B$28,"s","ns")))</f>
        <v/>
      </c>
      <c r="BD35" s="281" t="str">
        <f aca="false">IF(BD$8&gt;$J35,"",IF($F$13&gt;$G$13,"ns",IF(ABS($L35-INDEX(RTO1SF_ORD,BD$8,2))&gt;$B$28,"s","ns")))</f>
        <v/>
      </c>
      <c r="BE35" s="281" t="str">
        <f aca="false">IF(BE$8&gt;$J35,"",IF($F$13&gt;$G$13,"ns",IF(ABS($L35-INDEX(RTO1SF_ORD,BE$8,2))&gt;$B$28,"s","ns")))</f>
        <v/>
      </c>
      <c r="BF35" s="281" t="str">
        <f aca="false">IF(BF$8&gt;$J35,"",IF($F$13&gt;$G$13,"ns",IF(ABS($L35-INDEX(RTO1SF_ORD,BF$8,2))&gt;$B$28,"s","ns")))</f>
        <v/>
      </c>
      <c r="BG35" s="281" t="str">
        <f aca="false">IF(BG$8&gt;$J35,"",IF($F$13&gt;$G$13,"ns",IF(ABS($L35-INDEX(RTO1SF_ORD,BG$8,2))&gt;$B$28,"s","ns")))</f>
        <v/>
      </c>
      <c r="BH35" s="281" t="str">
        <f aca="false">IF(BH$8&gt;$J35,"",IF($F$13&gt;$G$13,"ns",IF(ABS($L35-INDEX(RTO1SF_ORD,BH$8,2))&gt;$B$28,"s","ns")))</f>
        <v/>
      </c>
      <c r="BI35" s="281" t="str">
        <f aca="false">IF(BI$8&gt;$J35,"",IF($F$13&gt;$G$13,"ns",IF(ABS($L35-INDEX(RTO1SF_ORD,BI$8,2))&gt;$B$28,"s","ns")))</f>
        <v/>
      </c>
      <c r="BJ35" s="281" t="str">
        <f aca="false">IF(BJ$8&gt;$J35,"",IF($F$13&gt;$G$13,"ns",IF(ABS($L35-INDEX(RTO1SF_ORD,BJ$8,2))&gt;$B$28,"s","ns")))</f>
        <v/>
      </c>
      <c r="BS35" s="249"/>
      <c r="BT35" s="249"/>
      <c r="BV35" s="270" t="n">
        <v>27</v>
      </c>
      <c r="BW35" s="280" t="n">
        <f aca="false">IFERROR(INDEX(RTO1CF_ORD,BV35,1),"sd")</f>
        <v>0</v>
      </c>
      <c r="BX35" s="281" t="n">
        <f aca="false">IFERROR(INDEX(RTO1CF_ORD,BV35,2),"sd")</f>
        <v>0.00023</v>
      </c>
      <c r="BY35" s="282" t="str">
        <f aca="false">IF(BY$8&gt;$BV35,"",IF($BR$13&gt;$BS$13,"ns",IF(ABS($BX35-INDEX(RTO1CF_ORD,BY$8,2))&gt;$BN$28,"s","ns")))</f>
        <v>s</v>
      </c>
      <c r="BZ35" s="282" t="str">
        <f aca="false">IF(BZ$8&gt;$BV35,"",IF($BR$13&gt;$BS$13,"ns",IF(ABS($BX35-INDEX(RTO1CF_ORD,BZ$8,2))&gt;$BN$28,"s","ns")))</f>
        <v>s</v>
      </c>
      <c r="CA35" s="282" t="str">
        <f aca="false">IF(CA$8&gt;$BV35,"",IF($BR$13&gt;$BS$13,"ns",IF(ABS($BX35-INDEX(RTO1CF_ORD,CA$8,2))&gt;$BN$28,"s","ns")))</f>
        <v>s</v>
      </c>
      <c r="CB35" s="282" t="str">
        <f aca="false">IF(CB$8&gt;$BV35,"",IF($BR$13&gt;$BS$13,"ns",IF(ABS($BX35-INDEX(RTO1CF_ORD,CB$8,2))&gt;$BN$28,"s","ns")))</f>
        <v>ns</v>
      </c>
      <c r="CC35" s="282" t="str">
        <f aca="false">IF(CC$8&gt;$BV35,"",IF($BR$13&gt;$BS$13,"ns",IF(ABS($BX35-INDEX(RTO1CF_ORD,CC$8,2))&gt;$BN$28,"s","ns")))</f>
        <v>ns</v>
      </c>
      <c r="CD35" s="282" t="str">
        <f aca="false">IF(CD$8&gt;$BV35,"",IF($BR$13&gt;$BS$13,"ns",IF(ABS($BX35-INDEX(RTO1CF_ORD,CD$8,2))&gt;$BN$28,"s","ns")))</f>
        <v>ns</v>
      </c>
      <c r="CE35" s="282" t="str">
        <f aca="false">IF(CE$8&gt;$BV35,"",IF($BR$13&gt;$BS$13,"ns",IF(ABS($BX35-INDEX(RTO1CF_ORD,CE$8,2))&gt;$BN$28,"s","ns")))</f>
        <v>ns</v>
      </c>
      <c r="CF35" s="282" t="str">
        <f aca="false">IF(CF$8&gt;$BV35,"",IF($BR$13&gt;$BS$13,"ns",IF(ABS($BX35-INDEX(RTO1CF_ORD,CF$8,2))&gt;$BN$28,"s","ns")))</f>
        <v>ns</v>
      </c>
      <c r="CG35" s="282" t="str">
        <f aca="false">IF(CG$8&gt;$BV35,"",IF($BR$13&gt;$BS$13,"ns",IF(ABS($BX35-INDEX(RTO1CF_ORD,CG$8,2))&gt;$BN$28,"s","ns")))</f>
        <v>ns</v>
      </c>
      <c r="CH35" s="282" t="str">
        <f aca="false">IF(CH$8&gt;$BV35,"",IF($BR$13&gt;$BS$13,"ns",IF(ABS($BX35-INDEX(RTO1CF_ORD,CH$8,2))&gt;$BN$28,"s","ns")))</f>
        <v>ns</v>
      </c>
      <c r="CI35" s="282" t="str">
        <f aca="false">IF(CI$8&gt;$BV35,"",IF($BR$13&gt;$BS$13,"ns",IF(ABS($BX35-INDEX(RTO1CF_ORD,CI$8,2))&gt;$BN$28,"s","ns")))</f>
        <v>ns</v>
      </c>
      <c r="CJ35" s="282" t="str">
        <f aca="false">IF(CJ$8&gt;$BV35,"",IF($BR$13&gt;$BS$13,"ns",IF(ABS($BX35-INDEX(RTO1CF_ORD,CJ$8,2))&gt;$BN$28,"s","ns")))</f>
        <v>ns</v>
      </c>
      <c r="CK35" s="282" t="str">
        <f aca="false">IF(CK$8&gt;$BV35,"",IF($BR$13&gt;$BS$13,"ns",IF(ABS($BX35-INDEX(RTO1CF_ORD,CK$8,2))&gt;$BN$28,"s","ns")))</f>
        <v>ns</v>
      </c>
      <c r="CL35" s="282" t="str">
        <f aca="false">IF(CL$8&gt;$BV35,"",IF($BR$13&gt;$BS$13,"ns",IF(ABS($BX35-INDEX(RTO1CF_ORD,CL$8,2))&gt;$BN$28,"s","ns")))</f>
        <v>ns</v>
      </c>
      <c r="CM35" s="282" t="str">
        <f aca="false">IF(CM$8&gt;$BV35,"",IF($BR$13&gt;$BS$13,"ns",IF(ABS($BX35-INDEX(RTO1CF_ORD,CM$8,2))&gt;$BN$28,"s","ns")))</f>
        <v>ns</v>
      </c>
      <c r="CN35" s="282" t="str">
        <f aca="false">IF(CN$8&gt;$BV35,"",IF($BR$13&gt;$BS$13,"ns",IF(ABS($BX35-INDEX(RTO1CF_ORD,CN$8,2))&gt;$BN$28,"s","ns")))</f>
        <v>ns</v>
      </c>
      <c r="CO35" s="282" t="str">
        <f aca="false">IF(CO$8&gt;$BV35,"",IF($BR$13&gt;$BS$13,"ns",IF(ABS($BX35-INDEX(RTO1CF_ORD,CO$8,2))&gt;$BN$28,"s","ns")))</f>
        <v>ns</v>
      </c>
      <c r="CP35" s="282" t="str">
        <f aca="false">IF(CP$8&gt;$BV35,"",IF($BR$13&gt;$BS$13,"ns",IF(ABS($BX35-INDEX(RTO1CF_ORD,CP$8,2))&gt;$BN$28,"s","ns")))</f>
        <v>ns</v>
      </c>
      <c r="CQ35" s="282" t="str">
        <f aca="false">IF(CQ$8&gt;$BV35,"",IF($BR$13&gt;$BS$13,"ns",IF(ABS($BX35-INDEX(RTO1CF_ORD,CQ$8,2))&gt;$BN$28,"s","ns")))</f>
        <v>ns</v>
      </c>
      <c r="CR35" s="282" t="str">
        <f aca="false">IF(CR$8&gt;$BV35,"",IF($BR$13&gt;$BS$13,"ns",IF(ABS($BX35-INDEX(RTO1CF_ORD,CR$8,2))&gt;$BN$28,"s","ns")))</f>
        <v>ns</v>
      </c>
      <c r="CS35" s="282" t="str">
        <f aca="false">IF(CS$8&gt;$BV35,"",IF($BR$13&gt;$BS$13,"ns",IF(ABS($BX35-INDEX(RTO1CF_ORD,CS$8,2))&gt;$BN$28,"s","ns")))</f>
        <v>ns</v>
      </c>
      <c r="CT35" s="282" t="str">
        <f aca="false">IF(CT$8&gt;$BV35,"",IF($BR$13&gt;$BS$13,"ns",IF(ABS($BX35-INDEX(RTO1CF_ORD,CT$8,2))&gt;$BN$28,"s","ns")))</f>
        <v>ns</v>
      </c>
      <c r="CU35" s="282" t="str">
        <f aca="false">IF(CU$8&gt;$BV35,"",IF($BR$13&gt;$BS$13,"ns",IF(ABS($BX35-INDEX(RTO1CF_ORD,CU$8,2))&gt;$BN$28,"s","ns")))</f>
        <v>ns</v>
      </c>
      <c r="CV35" s="282" t="str">
        <f aca="false">IF(CV$8&gt;$BV35,"",IF($BR$13&gt;$BS$13,"ns",IF(ABS($BX35-INDEX(RTO1CF_ORD,CV$8,2))&gt;$BN$28,"s","ns")))</f>
        <v>ns</v>
      </c>
      <c r="CW35" s="282" t="str">
        <f aca="false">IF(CW$8&gt;$BV35,"",IF($BR$13&gt;$BS$13,"ns",IF(ABS($BX35-INDEX(RTO1CF_ORD,CW$8,2))&gt;$BN$28,"s","ns")))</f>
        <v>ns</v>
      </c>
      <c r="CX35" s="282" t="str">
        <f aca="false">IF(CX$8&gt;$BV35,"",IF($BR$13&gt;$BS$13,"ns",IF(ABS($BX35-INDEX(RTO1CF_ORD,CX$8,2))&gt;$BN$28,"s","ns")))</f>
        <v>ns</v>
      </c>
      <c r="CY35" s="282" t="str">
        <f aca="false">IF(CY$8&gt;$BV35,"",IF($BR$13&gt;$BS$13,"ns",IF(ABS($BX35-INDEX(RTO1CF_ORD,CY$8,2))&gt;$BN$28,"s","ns")))</f>
        <v>ns</v>
      </c>
      <c r="CZ35" s="282" t="str">
        <f aca="false">IF(CZ$8&gt;$BV35,"",IF($BR$13&gt;$BS$13,"ns",IF(ABS($BX35-INDEX(RTO1CF_ORD,CZ$8,2))&gt;$BN$28,"s","ns")))</f>
        <v/>
      </c>
      <c r="DA35" s="282" t="str">
        <f aca="false">IF(DA$8&gt;$BV35,"",IF($BR$13&gt;$BS$13,"ns",IF(ABS($BX35-INDEX(RTO1CF_ORD,DA$8,2))&gt;$BN$28,"s","ns")))</f>
        <v/>
      </c>
      <c r="DB35" s="282" t="str">
        <f aca="false">IF(DB$8&gt;$BV35,"",IF($BR$13&gt;$BS$13,"ns",IF(ABS($BX35-INDEX(RTO1CF_ORD,DB$8,2))&gt;$BN$28,"s","ns")))</f>
        <v/>
      </c>
      <c r="DC35" s="282" t="str">
        <f aca="false">IF(DC$8&gt;$BV35,"",IF($BR$13&gt;$BS$13,"ns",IF(ABS($BX35-INDEX(RTO1CF_ORD,DC$8,2))&gt;$BN$28,"s","ns")))</f>
        <v/>
      </c>
      <c r="DD35" s="282" t="str">
        <f aca="false">IF(DD$8&gt;$BV35,"",IF($BR$13&gt;$BS$13,"ns",IF(ABS($BX35-INDEX(RTO1CF_ORD,DD$8,2))&gt;$BN$28,"s","ns")))</f>
        <v/>
      </c>
      <c r="DE35" s="282" t="str">
        <f aca="false">IF(DE$8&gt;$BV35,"",IF($BR$13&gt;$BS$13,"ns",IF(ABS($BX35-INDEX(RTO1CF_ORD,DE$8,2))&gt;$BN$28,"s","ns")))</f>
        <v/>
      </c>
      <c r="DF35" s="282" t="str">
        <f aca="false">IF(DF$8&gt;$BV35,"",IF($BR$13&gt;$BS$13,"ns",IF(ABS($BX35-INDEX(RTO1CF_ORD,DF$8,2))&gt;$BN$28,"s","ns")))</f>
        <v/>
      </c>
      <c r="DG35" s="282" t="str">
        <f aca="false">IF(DG$8&gt;$BV35,"",IF($BR$13&gt;$BS$13,"ns",IF(ABS($BX35-INDEX(RTO1CF_ORD,DG$8,2))&gt;$BN$28,"s","ns")))</f>
        <v/>
      </c>
      <c r="DH35" s="282" t="str">
        <f aca="false">IF(DH$8&gt;$BV35,"",IF($BR$13&gt;$BS$13,"ns",IF(ABS($BX35-INDEX(RTO1CF_ORD,DH$8,2))&gt;$BN$28,"s","ns")))</f>
        <v/>
      </c>
      <c r="DI35" s="282" t="str">
        <f aca="false">IF(DI$8&gt;$BV35,"",IF($BR$13&gt;$BS$13,"ns",IF(ABS($BX35-INDEX(RTO1CF_ORD,DI$8,2))&gt;$BN$28,"s","ns")))</f>
        <v/>
      </c>
      <c r="DJ35" s="282" t="str">
        <f aca="false">IF(DJ$8&gt;$BV35,"",IF($BR$13&gt;$BS$13,"ns",IF(ABS($BX35-INDEX(RTO1CF_ORD,DJ$8,2))&gt;$BN$28,"s","ns")))</f>
        <v/>
      </c>
      <c r="DK35" s="282" t="str">
        <f aca="false">IF(DK$8&gt;$BV35,"",IF($BR$13&gt;$BS$13,"ns",IF(ABS($BX35-INDEX(RTO1CF_ORD,DK$8,2))&gt;$BN$28,"s","ns")))</f>
        <v/>
      </c>
      <c r="DL35" s="282" t="str">
        <f aca="false">IF(DL$8&gt;$BV35,"",IF($BR$13&gt;$BS$13,"ns",IF(ABS($BX35-INDEX(RTO1CF_ORD,DL$8,2))&gt;$BN$28,"s","ns")))</f>
        <v/>
      </c>
      <c r="DM35" s="282" t="str">
        <f aca="false">IF(DM$8&gt;$BV35,"",IF($BR$13&gt;$BS$13,"ns",IF(ABS($BX35-INDEX(RTO1CF_ORD,DM$8,2))&gt;$BN$28,"s","ns")))</f>
        <v/>
      </c>
      <c r="DN35" s="282" t="str">
        <f aca="false">IF(DN$8&gt;$BV35,"",IF($BR$13&gt;$BS$13,"ns",IF(ABS($BX35-INDEX(RTO1CF_ORD,DN$8,2))&gt;$BN$28,"s","ns")))</f>
        <v/>
      </c>
      <c r="DO35" s="282" t="str">
        <f aca="false">IF(DO$8&gt;$BV35,"",IF($BR$13&gt;$BS$13,"ns",IF(ABS($BX35-INDEX(RTO1CF_ORD,DO$8,2))&gt;$BN$28,"s","ns")))</f>
        <v/>
      </c>
      <c r="DP35" s="282" t="str">
        <f aca="false">IF(DP$8&gt;$BV35,"",IF($BR$13&gt;$BS$13,"ns",IF(ABS($BX35-INDEX(RTO1CF_ORD,DP$8,2))&gt;$BN$28,"s","ns")))</f>
        <v/>
      </c>
      <c r="DQ35" s="282" t="str">
        <f aca="false">IF(DQ$8&gt;$BV35,"",IF($BR$13&gt;$BS$13,"ns",IF(ABS($BX35-INDEX(RTO1CF_ORD,DQ$8,2))&gt;$BN$28,"s","ns")))</f>
        <v/>
      </c>
      <c r="DR35" s="282" t="str">
        <f aca="false">IF(DR$8&gt;$BV35,"",IF($BR$13&gt;$BS$13,"ns",IF(ABS($BX35-INDEX(RTO1CF_ORD,DR$8,2))&gt;$BN$28,"s","ns")))</f>
        <v/>
      </c>
      <c r="DS35" s="282" t="str">
        <f aca="false">IF(DS$8&gt;$BV35,"",IF($BR$13&gt;$BS$13,"ns",IF(ABS($BX35-INDEX(RTO1CF_ORD,DS$8,2))&gt;$BN$28,"s","ns")))</f>
        <v/>
      </c>
      <c r="DT35" s="282" t="str">
        <f aca="false">IF(DT$8&gt;$BV35,"",IF($BR$13&gt;$BS$13,"ns",IF(ABS($BX35-INDEX(RTO1CF_ORD,DT$8,2))&gt;$BN$28,"s","ns")))</f>
        <v/>
      </c>
      <c r="DU35" s="282" t="str">
        <f aca="false">IF(DU$8&gt;$BV35,"",IF($BR$13&gt;$BS$13,"ns",IF(ABS($BX35-INDEX(RTO1CF_ORD,DU$8,2))&gt;$BN$28,"s","ns")))</f>
        <v/>
      </c>
      <c r="DV35" s="282" t="str">
        <f aca="false">IF(DV$8&gt;$BV35,"",IF($BR$13&gt;$BS$13,"ns",IF(ABS($BX35-INDEX(RTO1CF_ORD,DV$8,2))&gt;$BN$28,"s","ns")))</f>
        <v/>
      </c>
      <c r="DW35" s="283"/>
      <c r="DX35" s="283"/>
      <c r="DZ35" s="265" t="n">
        <f aca="false">DZ34+1</f>
        <v>28</v>
      </c>
      <c r="EA35" s="276" t="n">
        <f aca="false">IFERROR(INDEX(RTO1CV,$DZ35,1),0)</f>
        <v>0</v>
      </c>
      <c r="EB35" s="277" t="n">
        <f aca="false">IFERROR(INDEX(RTO1SF,$DZ35,EB$7),0)</f>
        <v>0</v>
      </c>
      <c r="EC35" s="277" t="n">
        <f aca="false">IFERROR(INDEX(RTO1SF,$DZ35,EC$7),0)</f>
        <v>0</v>
      </c>
      <c r="ED35" s="277" t="n">
        <f aca="false">IFERROR(INDEX(RTO1SF,$DZ35,ED$7),0)</f>
        <v>0</v>
      </c>
      <c r="EE35" s="277" t="n">
        <f aca="false">IFERROR(INDEX(RTO1SF,$DZ35,EE$7),0)</f>
        <v>0</v>
      </c>
      <c r="EF35" s="277" t="n">
        <f aca="false">COUNTIFS(EB35:EE35,"&gt;1")</f>
        <v>0</v>
      </c>
      <c r="EG35" s="277" t="n">
        <f aca="false">IFERROR(SUMIFS(EB35:EE35,EB35:EE35,"&gt;1"),0)</f>
        <v>0</v>
      </c>
      <c r="EH35" s="265"/>
      <c r="EI35" s="265"/>
      <c r="EJ35" s="265"/>
      <c r="EK35" s="266"/>
      <c r="EL35" s="265" t="n">
        <f aca="false">EL34+1</f>
        <v>28</v>
      </c>
      <c r="EM35" s="276" t="n">
        <f aca="false">IFERROR(INDEX(RTO1CV,$EL35,1),0)</f>
        <v>0</v>
      </c>
      <c r="EN35" s="277" t="n">
        <f aca="false">IFERROR(INDEX(RTO1CF,$EL35,'ANVA-MDS'!EB$7),0)</f>
        <v>0</v>
      </c>
      <c r="EO35" s="277" t="n">
        <f aca="false">IFERROR(INDEX(RTO1CF,$EL35,'ANVA-MDS'!EC$7),0)</f>
        <v>0</v>
      </c>
      <c r="EP35" s="277" t="n">
        <f aca="false">IFERROR(INDEX(RTO1CF,$EL35,'ANVA-MDS'!ED$7),0)</f>
        <v>0</v>
      </c>
      <c r="EQ35" s="277" t="n">
        <f aca="false">IFERROR(INDEX(RTO1CF,$EL35,'ANVA-MDS'!EE$7),0)</f>
        <v>0</v>
      </c>
      <c r="ER35" s="277" t="n">
        <f aca="false">COUNTIFS(EN35:EQ35,"&gt;1")</f>
        <v>0</v>
      </c>
      <c r="ES35" s="277" t="n">
        <f aca="false">IFERROR(SUMIFS(EN35:EQ35,EN35:EQ35,"&gt;1"),0)</f>
        <v>0</v>
      </c>
      <c r="ET35" s="265"/>
      <c r="EU35" s="265"/>
      <c r="EV35" s="265"/>
      <c r="EW35" s="266"/>
      <c r="EX35" s="277" t="n">
        <f aca="false">EG35+ES35</f>
        <v>0</v>
      </c>
      <c r="EY35" s="266"/>
      <c r="EZ35" s="266"/>
    </row>
    <row r="36" customFormat="false" ht="12.75" hidden="false" customHeight="true" outlineLevel="0" collapsed="false">
      <c r="J36" s="270" t="n">
        <v>28</v>
      </c>
      <c r="K36" s="280" t="n">
        <f aca="false">IFERROR(INDEX(RTO1SF_ORD,J36,1),"sd")</f>
        <v>0</v>
      </c>
      <c r="L36" s="281" t="n">
        <f aca="false">IFERROR(INDEX(RTO1SF_ORD,J36,2),"sd")</f>
        <v>0.00022</v>
      </c>
      <c r="M36" s="281" t="str">
        <f aca="false">IF(M$8&gt;$J36,"",IF($F$13&gt;$G$13,"ns",IF(ABS($L36-INDEX(RTO1SF_ORD,M$8,2))&gt;$B$28,"s","ns")))</f>
        <v>ns</v>
      </c>
      <c r="N36" s="281" t="str">
        <f aca="false">IF(N$8&gt;$J36,"",IF($F$13&gt;$G$13,"ns",IF(ABS($L36-INDEX(RTO1SF_ORD,N$8,2))&gt;$B$28,"s","ns")))</f>
        <v>ns</v>
      </c>
      <c r="O36" s="281" t="str">
        <f aca="false">IF(O$8&gt;$J36,"",IF($F$13&gt;$G$13,"ns",IF(ABS($L36-INDEX(RTO1SF_ORD,O$8,2))&gt;$B$28,"s","ns")))</f>
        <v>ns</v>
      </c>
      <c r="P36" s="281" t="str">
        <f aca="false">IF(P$8&gt;$J36,"",IF($F$13&gt;$G$13,"ns",IF(ABS($L36-INDEX(RTO1SF_ORD,P$8,2))&gt;$B$28,"s","ns")))</f>
        <v>ns</v>
      </c>
      <c r="Q36" s="281" t="str">
        <f aca="false">IF(Q$8&gt;$J36,"",IF($F$13&gt;$G$13,"ns",IF(ABS($L36-INDEX(RTO1SF_ORD,Q$8,2))&gt;$B$28,"s","ns")))</f>
        <v>ns</v>
      </c>
      <c r="R36" s="281" t="str">
        <f aca="false">IF(R$8&gt;$J36,"",IF($F$13&gt;$G$13,"ns",IF(ABS($L36-INDEX(RTO1SF_ORD,R$8,2))&gt;$B$28,"s","ns")))</f>
        <v>ns</v>
      </c>
      <c r="S36" s="281" t="str">
        <f aca="false">IF(S$8&gt;$J36,"",IF($F$13&gt;$G$13,"ns",IF(ABS($L36-INDEX(RTO1SF_ORD,S$8,2))&gt;$B$28,"s","ns")))</f>
        <v>ns</v>
      </c>
      <c r="T36" s="281" t="str">
        <f aca="false">IF(T$8&gt;$J36,"",IF($F$13&gt;$G$13,"ns",IF(ABS($L36-INDEX(RTO1SF_ORD,T$8,2))&gt;$B$28,"s","ns")))</f>
        <v>ns</v>
      </c>
      <c r="U36" s="281" t="str">
        <f aca="false">IF(U$8&gt;$J36,"",IF($F$13&gt;$G$13,"ns",IF(ABS($L36-INDEX(RTO1SF_ORD,U$8,2))&gt;$B$28,"s","ns")))</f>
        <v>ns</v>
      </c>
      <c r="V36" s="281" t="str">
        <f aca="false">IF(V$8&gt;$J36,"",IF($F$13&gt;$G$13,"ns",IF(ABS($L36-INDEX(RTO1SF_ORD,V$8,2))&gt;$B$28,"s","ns")))</f>
        <v>ns</v>
      </c>
      <c r="W36" s="281" t="str">
        <f aca="false">IF(W$8&gt;$J36,"",IF($F$13&gt;$G$13,"ns",IF(ABS($L36-INDEX(RTO1SF_ORD,W$8,2))&gt;$B$28,"s","ns")))</f>
        <v>ns</v>
      </c>
      <c r="X36" s="281" t="str">
        <f aca="false">IF(X$8&gt;$J36,"",IF($F$13&gt;$G$13,"ns",IF(ABS($L36-INDEX(RTO1SF_ORD,X$8,2))&gt;$B$28,"s","ns")))</f>
        <v>ns</v>
      </c>
      <c r="Y36" s="281" t="str">
        <f aca="false">IF(Y$8&gt;$J36,"",IF($F$13&gt;$G$13,"ns",IF(ABS($L36-INDEX(RTO1SF_ORD,Y$8,2))&gt;$B$28,"s","ns")))</f>
        <v>ns</v>
      </c>
      <c r="Z36" s="281" t="str">
        <f aca="false">IF(Z$8&gt;$J36,"",IF($F$13&gt;$G$13,"ns",IF(ABS($L36-INDEX(RTO1SF_ORD,Z$8,2))&gt;$B$28,"s","ns")))</f>
        <v>ns</v>
      </c>
      <c r="AA36" s="281" t="str">
        <f aca="false">IF(AA$8&gt;$J36,"",IF($F$13&gt;$G$13,"ns",IF(ABS($L36-INDEX(RTO1SF_ORD,AA$8,2))&gt;$B$28,"s","ns")))</f>
        <v>ns</v>
      </c>
      <c r="AB36" s="281" t="str">
        <f aca="false">IF(AB$8&gt;$J36,"",IF($F$13&gt;$G$13,"ns",IF(ABS($L36-INDEX(RTO1SF_ORD,AB$8,2))&gt;$B$28,"s","ns")))</f>
        <v>ns</v>
      </c>
      <c r="AC36" s="281" t="str">
        <f aca="false">IF(AC$8&gt;$J36,"",IF($F$13&gt;$G$13,"ns",IF(ABS($L36-INDEX(RTO1SF_ORD,AC$8,2))&gt;$B$28,"s","ns")))</f>
        <v>ns</v>
      </c>
      <c r="AD36" s="281" t="str">
        <f aca="false">IF(AD$8&gt;$J36,"",IF($F$13&gt;$G$13,"ns",IF(ABS($L36-INDEX(RTO1SF_ORD,AD$8,2))&gt;$B$28,"s","ns")))</f>
        <v>ns</v>
      </c>
      <c r="AE36" s="281" t="str">
        <f aca="false">IF(AE$8&gt;$J36,"",IF($F$13&gt;$G$13,"ns",IF(ABS($L36-INDEX(RTO1SF_ORD,AE$8,2))&gt;$B$28,"s","ns")))</f>
        <v>ns</v>
      </c>
      <c r="AF36" s="281" t="str">
        <f aca="false">IF(AF$8&gt;$J36,"",IF($F$13&gt;$G$13,"ns",IF(ABS($L36-INDEX(RTO1SF_ORD,AF$8,2))&gt;$B$28,"s","ns")))</f>
        <v>ns</v>
      </c>
      <c r="AG36" s="281" t="str">
        <f aca="false">IF(AG$8&gt;$J36,"",IF($F$13&gt;$G$13,"ns",IF(ABS($L36-INDEX(RTO1SF_ORD,AG$8,2))&gt;$B$28,"s","ns")))</f>
        <v>ns</v>
      </c>
      <c r="AH36" s="281" t="str">
        <f aca="false">IF(AH$8&gt;$J36,"",IF($F$13&gt;$G$13,"ns",IF(ABS($L36-INDEX(RTO1SF_ORD,AH$8,2))&gt;$B$28,"s","ns")))</f>
        <v>ns</v>
      </c>
      <c r="AI36" s="281" t="str">
        <f aca="false">IF(AI$8&gt;$J36,"",IF($F$13&gt;$G$13,"ns",IF(ABS($L36-INDEX(RTO1SF_ORD,AI$8,2))&gt;$B$28,"s","ns")))</f>
        <v>ns</v>
      </c>
      <c r="AJ36" s="281" t="str">
        <f aca="false">IF(AJ$8&gt;$J36,"",IF($F$13&gt;$G$13,"ns",IF(ABS($L36-INDEX(RTO1SF_ORD,AJ$8,2))&gt;$B$28,"s","ns")))</f>
        <v>ns</v>
      </c>
      <c r="AK36" s="281" t="str">
        <f aca="false">IF(AK$8&gt;$J36,"",IF($F$13&gt;$G$13,"ns",IF(ABS($L36-INDEX(RTO1SF_ORD,AK$8,2))&gt;$B$28,"s","ns")))</f>
        <v>ns</v>
      </c>
      <c r="AL36" s="281" t="str">
        <f aca="false">IF(AL$8&gt;$J36,"",IF($F$13&gt;$G$13,"ns",IF(ABS($L36-INDEX(RTO1SF_ORD,AL$8,2))&gt;$B$28,"s","ns")))</f>
        <v>ns</v>
      </c>
      <c r="AM36" s="281" t="str">
        <f aca="false">IF(AM$8&gt;$J36,"",IF($F$13&gt;$G$13,"ns",IF(ABS($L36-INDEX(RTO1SF_ORD,AM$8,2))&gt;$B$28,"s","ns")))</f>
        <v>ns</v>
      </c>
      <c r="AN36" s="281" t="str">
        <f aca="false">IF(AN$8&gt;$J36,"",IF($F$13&gt;$G$13,"ns",IF(ABS($L36-INDEX(RTO1SF_ORD,AN$8,2))&gt;$B$28,"s","ns")))</f>
        <v>ns</v>
      </c>
      <c r="AO36" s="281" t="str">
        <f aca="false">IF(AO$8&gt;$J36,"",IF($F$13&gt;$G$13,"ns",IF(ABS($L36-INDEX(RTO1SF_ORD,AO$8,2))&gt;$B$28,"s","ns")))</f>
        <v/>
      </c>
      <c r="AP36" s="281" t="str">
        <f aca="false">IF(AP$8&gt;$J36,"",IF($F$13&gt;$G$13,"ns",IF(ABS($L36-INDEX(RTO1SF_ORD,AP$8,2))&gt;$B$28,"s","ns")))</f>
        <v/>
      </c>
      <c r="AQ36" s="281" t="str">
        <f aca="false">IF(AQ$8&gt;$J36,"",IF($F$13&gt;$G$13,"ns",IF(ABS($L36-INDEX(RTO1SF_ORD,AQ$8,2))&gt;$B$28,"s","ns")))</f>
        <v/>
      </c>
      <c r="AR36" s="281" t="str">
        <f aca="false">IF(AR$8&gt;$J36,"",IF($F$13&gt;$G$13,"ns",IF(ABS($L36-INDEX(RTO1SF_ORD,AR$8,2))&gt;$B$28,"s","ns")))</f>
        <v/>
      </c>
      <c r="AS36" s="281" t="str">
        <f aca="false">IF(AS$8&gt;$J36,"",IF($F$13&gt;$G$13,"ns",IF(ABS($L36-INDEX(RTO1SF_ORD,AS$8,2))&gt;$B$28,"s","ns")))</f>
        <v/>
      </c>
      <c r="AT36" s="281" t="str">
        <f aca="false">IF(AT$8&gt;$J36,"",IF($F$13&gt;$G$13,"ns",IF(ABS($L36-INDEX(RTO1SF_ORD,AT$8,2))&gt;$B$28,"s","ns")))</f>
        <v/>
      </c>
      <c r="AU36" s="281" t="str">
        <f aca="false">IF(AU$8&gt;$J36,"",IF($F$13&gt;$G$13,"ns",IF(ABS($L36-INDEX(RTO1SF_ORD,AU$8,2))&gt;$B$28,"s","ns")))</f>
        <v/>
      </c>
      <c r="AV36" s="281" t="str">
        <f aca="false">IF(AV$8&gt;$J36,"",IF($F$13&gt;$G$13,"ns",IF(ABS($L36-INDEX(RTO1SF_ORD,AV$8,2))&gt;$B$28,"s","ns")))</f>
        <v/>
      </c>
      <c r="AW36" s="281" t="str">
        <f aca="false">IF(AW$8&gt;$J36,"",IF($F$13&gt;$G$13,"ns",IF(ABS($L36-INDEX(RTO1SF_ORD,AW$8,2))&gt;$B$28,"s","ns")))</f>
        <v/>
      </c>
      <c r="AX36" s="281" t="str">
        <f aca="false">IF(AX$8&gt;$J36,"",IF($F$13&gt;$G$13,"ns",IF(ABS($L36-INDEX(RTO1SF_ORD,AX$8,2))&gt;$B$28,"s","ns")))</f>
        <v/>
      </c>
      <c r="AY36" s="281" t="str">
        <f aca="false">IF(AY$8&gt;$J36,"",IF($F$13&gt;$G$13,"ns",IF(ABS($L36-INDEX(RTO1SF_ORD,AY$8,2))&gt;$B$28,"s","ns")))</f>
        <v/>
      </c>
      <c r="AZ36" s="281" t="str">
        <f aca="false">IF(AZ$8&gt;$J36,"",IF($F$13&gt;$G$13,"ns",IF(ABS($L36-INDEX(RTO1SF_ORD,AZ$8,2))&gt;$B$28,"s","ns")))</f>
        <v/>
      </c>
      <c r="BA36" s="281" t="str">
        <f aca="false">IF(BA$8&gt;$J36,"",IF($F$13&gt;$G$13,"ns",IF(ABS($L36-INDEX(RTO1SF_ORD,BA$8,2))&gt;$B$28,"s","ns")))</f>
        <v/>
      </c>
      <c r="BB36" s="281" t="str">
        <f aca="false">IF(BB$8&gt;$J36,"",IF($F$13&gt;$G$13,"ns",IF(ABS($L36-INDEX(RTO1SF_ORD,BB$8,2))&gt;$B$28,"s","ns")))</f>
        <v/>
      </c>
      <c r="BC36" s="281" t="str">
        <f aca="false">IF(BC$8&gt;$J36,"",IF($F$13&gt;$G$13,"ns",IF(ABS($L36-INDEX(RTO1SF_ORD,BC$8,2))&gt;$B$28,"s","ns")))</f>
        <v/>
      </c>
      <c r="BD36" s="281" t="str">
        <f aca="false">IF(BD$8&gt;$J36,"",IF($F$13&gt;$G$13,"ns",IF(ABS($L36-INDEX(RTO1SF_ORD,BD$8,2))&gt;$B$28,"s","ns")))</f>
        <v/>
      </c>
      <c r="BE36" s="281" t="str">
        <f aca="false">IF(BE$8&gt;$J36,"",IF($F$13&gt;$G$13,"ns",IF(ABS($L36-INDEX(RTO1SF_ORD,BE$8,2))&gt;$B$28,"s","ns")))</f>
        <v/>
      </c>
      <c r="BF36" s="281" t="str">
        <f aca="false">IF(BF$8&gt;$J36,"",IF($F$13&gt;$G$13,"ns",IF(ABS($L36-INDEX(RTO1SF_ORD,BF$8,2))&gt;$B$28,"s","ns")))</f>
        <v/>
      </c>
      <c r="BG36" s="281" t="str">
        <f aca="false">IF(BG$8&gt;$J36,"",IF($F$13&gt;$G$13,"ns",IF(ABS($L36-INDEX(RTO1SF_ORD,BG$8,2))&gt;$B$28,"s","ns")))</f>
        <v/>
      </c>
      <c r="BH36" s="281" t="str">
        <f aca="false">IF(BH$8&gt;$J36,"",IF($F$13&gt;$G$13,"ns",IF(ABS($L36-INDEX(RTO1SF_ORD,BH$8,2))&gt;$B$28,"s","ns")))</f>
        <v/>
      </c>
      <c r="BI36" s="281" t="str">
        <f aca="false">IF(BI$8&gt;$J36,"",IF($F$13&gt;$G$13,"ns",IF(ABS($L36-INDEX(RTO1SF_ORD,BI$8,2))&gt;$B$28,"s","ns")))</f>
        <v/>
      </c>
      <c r="BJ36" s="281" t="str">
        <f aca="false">IF(BJ$8&gt;$J36,"",IF($F$13&gt;$G$13,"ns",IF(ABS($L36-INDEX(RTO1SF_ORD,BJ$8,2))&gt;$B$28,"s","ns")))</f>
        <v/>
      </c>
      <c r="BS36" s="249"/>
      <c r="BT36" s="249"/>
      <c r="BV36" s="270" t="n">
        <v>28</v>
      </c>
      <c r="BW36" s="280" t="n">
        <f aca="false">IFERROR(INDEX(RTO1CF_ORD,BV36,1),"sd")</f>
        <v>0</v>
      </c>
      <c r="BX36" s="281" t="n">
        <f aca="false">IFERROR(INDEX(RTO1CF_ORD,BV36,2),"sd")</f>
        <v>0.00022</v>
      </c>
      <c r="BY36" s="282" t="str">
        <f aca="false">IF(BY$8&gt;$BV36,"",IF($BR$13&gt;$BS$13,"ns",IF(ABS($BX36-INDEX(RTO1CF_ORD,BY$8,2))&gt;$BN$28,"s","ns")))</f>
        <v>s</v>
      </c>
      <c r="BZ36" s="282" t="str">
        <f aca="false">IF(BZ$8&gt;$BV36,"",IF($BR$13&gt;$BS$13,"ns",IF(ABS($BX36-INDEX(RTO1CF_ORD,BZ$8,2))&gt;$BN$28,"s","ns")))</f>
        <v>s</v>
      </c>
      <c r="CA36" s="282" t="str">
        <f aca="false">IF(CA$8&gt;$BV36,"",IF($BR$13&gt;$BS$13,"ns",IF(ABS($BX36-INDEX(RTO1CF_ORD,CA$8,2))&gt;$BN$28,"s","ns")))</f>
        <v>s</v>
      </c>
      <c r="CB36" s="282" t="str">
        <f aca="false">IF(CB$8&gt;$BV36,"",IF($BR$13&gt;$BS$13,"ns",IF(ABS($BX36-INDEX(RTO1CF_ORD,CB$8,2))&gt;$BN$28,"s","ns")))</f>
        <v>ns</v>
      </c>
      <c r="CC36" s="282" t="str">
        <f aca="false">IF(CC$8&gt;$BV36,"",IF($BR$13&gt;$BS$13,"ns",IF(ABS($BX36-INDEX(RTO1CF_ORD,CC$8,2))&gt;$BN$28,"s","ns")))</f>
        <v>ns</v>
      </c>
      <c r="CD36" s="282" t="str">
        <f aca="false">IF(CD$8&gt;$BV36,"",IF($BR$13&gt;$BS$13,"ns",IF(ABS($BX36-INDEX(RTO1CF_ORD,CD$8,2))&gt;$BN$28,"s","ns")))</f>
        <v>ns</v>
      </c>
      <c r="CE36" s="282" t="str">
        <f aca="false">IF(CE$8&gt;$BV36,"",IF($BR$13&gt;$BS$13,"ns",IF(ABS($BX36-INDEX(RTO1CF_ORD,CE$8,2))&gt;$BN$28,"s","ns")))</f>
        <v>ns</v>
      </c>
      <c r="CF36" s="282" t="str">
        <f aca="false">IF(CF$8&gt;$BV36,"",IF($BR$13&gt;$BS$13,"ns",IF(ABS($BX36-INDEX(RTO1CF_ORD,CF$8,2))&gt;$BN$28,"s","ns")))</f>
        <v>ns</v>
      </c>
      <c r="CG36" s="282" t="str">
        <f aca="false">IF(CG$8&gt;$BV36,"",IF($BR$13&gt;$BS$13,"ns",IF(ABS($BX36-INDEX(RTO1CF_ORD,CG$8,2))&gt;$BN$28,"s","ns")))</f>
        <v>ns</v>
      </c>
      <c r="CH36" s="282" t="str">
        <f aca="false">IF(CH$8&gt;$BV36,"",IF($BR$13&gt;$BS$13,"ns",IF(ABS($BX36-INDEX(RTO1CF_ORD,CH$8,2))&gt;$BN$28,"s","ns")))</f>
        <v>ns</v>
      </c>
      <c r="CI36" s="282" t="str">
        <f aca="false">IF(CI$8&gt;$BV36,"",IF($BR$13&gt;$BS$13,"ns",IF(ABS($BX36-INDEX(RTO1CF_ORD,CI$8,2))&gt;$BN$28,"s","ns")))</f>
        <v>ns</v>
      </c>
      <c r="CJ36" s="282" t="str">
        <f aca="false">IF(CJ$8&gt;$BV36,"",IF($BR$13&gt;$BS$13,"ns",IF(ABS($BX36-INDEX(RTO1CF_ORD,CJ$8,2))&gt;$BN$28,"s","ns")))</f>
        <v>ns</v>
      </c>
      <c r="CK36" s="282" t="str">
        <f aca="false">IF(CK$8&gt;$BV36,"",IF($BR$13&gt;$BS$13,"ns",IF(ABS($BX36-INDEX(RTO1CF_ORD,CK$8,2))&gt;$BN$28,"s","ns")))</f>
        <v>ns</v>
      </c>
      <c r="CL36" s="282" t="str">
        <f aca="false">IF(CL$8&gt;$BV36,"",IF($BR$13&gt;$BS$13,"ns",IF(ABS($BX36-INDEX(RTO1CF_ORD,CL$8,2))&gt;$BN$28,"s","ns")))</f>
        <v>ns</v>
      </c>
      <c r="CM36" s="282" t="str">
        <f aca="false">IF(CM$8&gt;$BV36,"",IF($BR$13&gt;$BS$13,"ns",IF(ABS($BX36-INDEX(RTO1CF_ORD,CM$8,2))&gt;$BN$28,"s","ns")))</f>
        <v>ns</v>
      </c>
      <c r="CN36" s="282" t="str">
        <f aca="false">IF(CN$8&gt;$BV36,"",IF($BR$13&gt;$BS$13,"ns",IF(ABS($BX36-INDEX(RTO1CF_ORD,CN$8,2))&gt;$BN$28,"s","ns")))</f>
        <v>ns</v>
      </c>
      <c r="CO36" s="282" t="str">
        <f aca="false">IF(CO$8&gt;$BV36,"",IF($BR$13&gt;$BS$13,"ns",IF(ABS($BX36-INDEX(RTO1CF_ORD,CO$8,2))&gt;$BN$28,"s","ns")))</f>
        <v>ns</v>
      </c>
      <c r="CP36" s="282" t="str">
        <f aca="false">IF(CP$8&gt;$BV36,"",IF($BR$13&gt;$BS$13,"ns",IF(ABS($BX36-INDEX(RTO1CF_ORD,CP$8,2))&gt;$BN$28,"s","ns")))</f>
        <v>ns</v>
      </c>
      <c r="CQ36" s="282" t="str">
        <f aca="false">IF(CQ$8&gt;$BV36,"",IF($BR$13&gt;$BS$13,"ns",IF(ABS($BX36-INDEX(RTO1CF_ORD,CQ$8,2))&gt;$BN$28,"s","ns")))</f>
        <v>ns</v>
      </c>
      <c r="CR36" s="282" t="str">
        <f aca="false">IF(CR$8&gt;$BV36,"",IF($BR$13&gt;$BS$13,"ns",IF(ABS($BX36-INDEX(RTO1CF_ORD,CR$8,2))&gt;$BN$28,"s","ns")))</f>
        <v>ns</v>
      </c>
      <c r="CS36" s="282" t="str">
        <f aca="false">IF(CS$8&gt;$BV36,"",IF($BR$13&gt;$BS$13,"ns",IF(ABS($BX36-INDEX(RTO1CF_ORD,CS$8,2))&gt;$BN$28,"s","ns")))</f>
        <v>ns</v>
      </c>
      <c r="CT36" s="282" t="str">
        <f aca="false">IF(CT$8&gt;$BV36,"",IF($BR$13&gt;$BS$13,"ns",IF(ABS($BX36-INDEX(RTO1CF_ORD,CT$8,2))&gt;$BN$28,"s","ns")))</f>
        <v>ns</v>
      </c>
      <c r="CU36" s="282" t="str">
        <f aca="false">IF(CU$8&gt;$BV36,"",IF($BR$13&gt;$BS$13,"ns",IF(ABS($BX36-INDEX(RTO1CF_ORD,CU$8,2))&gt;$BN$28,"s","ns")))</f>
        <v>ns</v>
      </c>
      <c r="CV36" s="282" t="str">
        <f aca="false">IF(CV$8&gt;$BV36,"",IF($BR$13&gt;$BS$13,"ns",IF(ABS($BX36-INDEX(RTO1CF_ORD,CV$8,2))&gt;$BN$28,"s","ns")))</f>
        <v>ns</v>
      </c>
      <c r="CW36" s="282" t="str">
        <f aca="false">IF(CW$8&gt;$BV36,"",IF($BR$13&gt;$BS$13,"ns",IF(ABS($BX36-INDEX(RTO1CF_ORD,CW$8,2))&gt;$BN$28,"s","ns")))</f>
        <v>ns</v>
      </c>
      <c r="CX36" s="282" t="str">
        <f aca="false">IF(CX$8&gt;$BV36,"",IF($BR$13&gt;$BS$13,"ns",IF(ABS($BX36-INDEX(RTO1CF_ORD,CX$8,2))&gt;$BN$28,"s","ns")))</f>
        <v>ns</v>
      </c>
      <c r="CY36" s="282" t="str">
        <f aca="false">IF(CY$8&gt;$BV36,"",IF($BR$13&gt;$BS$13,"ns",IF(ABS($BX36-INDEX(RTO1CF_ORD,CY$8,2))&gt;$BN$28,"s","ns")))</f>
        <v>ns</v>
      </c>
      <c r="CZ36" s="282" t="str">
        <f aca="false">IF(CZ$8&gt;$BV36,"",IF($BR$13&gt;$BS$13,"ns",IF(ABS($BX36-INDEX(RTO1CF_ORD,CZ$8,2))&gt;$BN$28,"s","ns")))</f>
        <v>ns</v>
      </c>
      <c r="DA36" s="282" t="str">
        <f aca="false">IF(DA$8&gt;$BV36,"",IF($BR$13&gt;$BS$13,"ns",IF(ABS($BX36-INDEX(RTO1CF_ORD,DA$8,2))&gt;$BN$28,"s","ns")))</f>
        <v/>
      </c>
      <c r="DB36" s="282" t="str">
        <f aca="false">IF(DB$8&gt;$BV36,"",IF($BR$13&gt;$BS$13,"ns",IF(ABS($BX36-INDEX(RTO1CF_ORD,DB$8,2))&gt;$BN$28,"s","ns")))</f>
        <v/>
      </c>
      <c r="DC36" s="282" t="str">
        <f aca="false">IF(DC$8&gt;$BV36,"",IF($BR$13&gt;$BS$13,"ns",IF(ABS($BX36-INDEX(RTO1CF_ORD,DC$8,2))&gt;$BN$28,"s","ns")))</f>
        <v/>
      </c>
      <c r="DD36" s="282" t="str">
        <f aca="false">IF(DD$8&gt;$BV36,"",IF($BR$13&gt;$BS$13,"ns",IF(ABS($BX36-INDEX(RTO1CF_ORD,DD$8,2))&gt;$BN$28,"s","ns")))</f>
        <v/>
      </c>
      <c r="DE36" s="282" t="str">
        <f aca="false">IF(DE$8&gt;$BV36,"",IF($BR$13&gt;$BS$13,"ns",IF(ABS($BX36-INDEX(RTO1CF_ORD,DE$8,2))&gt;$BN$28,"s","ns")))</f>
        <v/>
      </c>
      <c r="DF36" s="282" t="str">
        <f aca="false">IF(DF$8&gt;$BV36,"",IF($BR$13&gt;$BS$13,"ns",IF(ABS($BX36-INDEX(RTO1CF_ORD,DF$8,2))&gt;$BN$28,"s","ns")))</f>
        <v/>
      </c>
      <c r="DG36" s="282" t="str">
        <f aca="false">IF(DG$8&gt;$BV36,"",IF($BR$13&gt;$BS$13,"ns",IF(ABS($BX36-INDEX(RTO1CF_ORD,DG$8,2))&gt;$BN$28,"s","ns")))</f>
        <v/>
      </c>
      <c r="DH36" s="282" t="str">
        <f aca="false">IF(DH$8&gt;$BV36,"",IF($BR$13&gt;$BS$13,"ns",IF(ABS($BX36-INDEX(RTO1CF_ORD,DH$8,2))&gt;$BN$28,"s","ns")))</f>
        <v/>
      </c>
      <c r="DI36" s="282" t="str">
        <f aca="false">IF(DI$8&gt;$BV36,"",IF($BR$13&gt;$BS$13,"ns",IF(ABS($BX36-INDEX(RTO1CF_ORD,DI$8,2))&gt;$BN$28,"s","ns")))</f>
        <v/>
      </c>
      <c r="DJ36" s="282" t="str">
        <f aca="false">IF(DJ$8&gt;$BV36,"",IF($BR$13&gt;$BS$13,"ns",IF(ABS($BX36-INDEX(RTO1CF_ORD,DJ$8,2))&gt;$BN$28,"s","ns")))</f>
        <v/>
      </c>
      <c r="DK36" s="282" t="str">
        <f aca="false">IF(DK$8&gt;$BV36,"",IF($BR$13&gt;$BS$13,"ns",IF(ABS($BX36-INDEX(RTO1CF_ORD,DK$8,2))&gt;$BN$28,"s","ns")))</f>
        <v/>
      </c>
      <c r="DL36" s="282" t="str">
        <f aca="false">IF(DL$8&gt;$BV36,"",IF($BR$13&gt;$BS$13,"ns",IF(ABS($BX36-INDEX(RTO1CF_ORD,DL$8,2))&gt;$BN$28,"s","ns")))</f>
        <v/>
      </c>
      <c r="DM36" s="282" t="str">
        <f aca="false">IF(DM$8&gt;$BV36,"",IF($BR$13&gt;$BS$13,"ns",IF(ABS($BX36-INDEX(RTO1CF_ORD,DM$8,2))&gt;$BN$28,"s","ns")))</f>
        <v/>
      </c>
      <c r="DN36" s="282" t="str">
        <f aca="false">IF(DN$8&gt;$BV36,"",IF($BR$13&gt;$BS$13,"ns",IF(ABS($BX36-INDEX(RTO1CF_ORD,DN$8,2))&gt;$BN$28,"s","ns")))</f>
        <v/>
      </c>
      <c r="DO36" s="282" t="str">
        <f aca="false">IF(DO$8&gt;$BV36,"",IF($BR$13&gt;$BS$13,"ns",IF(ABS($BX36-INDEX(RTO1CF_ORD,DO$8,2))&gt;$BN$28,"s","ns")))</f>
        <v/>
      </c>
      <c r="DP36" s="282" t="str">
        <f aca="false">IF(DP$8&gt;$BV36,"",IF($BR$13&gt;$BS$13,"ns",IF(ABS($BX36-INDEX(RTO1CF_ORD,DP$8,2))&gt;$BN$28,"s","ns")))</f>
        <v/>
      </c>
      <c r="DQ36" s="282" t="str">
        <f aca="false">IF(DQ$8&gt;$BV36,"",IF($BR$13&gt;$BS$13,"ns",IF(ABS($BX36-INDEX(RTO1CF_ORD,DQ$8,2))&gt;$BN$28,"s","ns")))</f>
        <v/>
      </c>
      <c r="DR36" s="282" t="str">
        <f aca="false">IF(DR$8&gt;$BV36,"",IF($BR$13&gt;$BS$13,"ns",IF(ABS($BX36-INDEX(RTO1CF_ORD,DR$8,2))&gt;$BN$28,"s","ns")))</f>
        <v/>
      </c>
      <c r="DS36" s="282" t="str">
        <f aca="false">IF(DS$8&gt;$BV36,"",IF($BR$13&gt;$BS$13,"ns",IF(ABS($BX36-INDEX(RTO1CF_ORD,DS$8,2))&gt;$BN$28,"s","ns")))</f>
        <v/>
      </c>
      <c r="DT36" s="282" t="str">
        <f aca="false">IF(DT$8&gt;$BV36,"",IF($BR$13&gt;$BS$13,"ns",IF(ABS($BX36-INDEX(RTO1CF_ORD,DT$8,2))&gt;$BN$28,"s","ns")))</f>
        <v/>
      </c>
      <c r="DU36" s="282" t="str">
        <f aca="false">IF(DU$8&gt;$BV36,"",IF($BR$13&gt;$BS$13,"ns",IF(ABS($BX36-INDEX(RTO1CF_ORD,DU$8,2))&gt;$BN$28,"s","ns")))</f>
        <v/>
      </c>
      <c r="DV36" s="282" t="str">
        <f aca="false">IF(DV$8&gt;$BV36,"",IF($BR$13&gt;$BS$13,"ns",IF(ABS($BX36-INDEX(RTO1CF_ORD,DV$8,2))&gt;$BN$28,"s","ns")))</f>
        <v/>
      </c>
      <c r="DW36" s="283"/>
      <c r="DX36" s="283"/>
      <c r="DZ36" s="265" t="n">
        <f aca="false">DZ35+1</f>
        <v>29</v>
      </c>
      <c r="EA36" s="276" t="n">
        <f aca="false">IFERROR(INDEX(RTO1CV,$DZ36,1),0)</f>
        <v>0</v>
      </c>
      <c r="EB36" s="277" t="n">
        <f aca="false">IFERROR(INDEX(RTO1SF,$DZ36,EB$7),0)</f>
        <v>0</v>
      </c>
      <c r="EC36" s="277" t="n">
        <f aca="false">IFERROR(INDEX(RTO1SF,$DZ36,EC$7),0)</f>
        <v>0</v>
      </c>
      <c r="ED36" s="277" t="n">
        <f aca="false">IFERROR(INDEX(RTO1SF,$DZ36,ED$7),0)</f>
        <v>0</v>
      </c>
      <c r="EE36" s="277" t="n">
        <f aca="false">IFERROR(INDEX(RTO1SF,$DZ36,EE$7),0)</f>
        <v>0</v>
      </c>
      <c r="EF36" s="277" t="n">
        <f aca="false">COUNTIFS(EB36:EE36,"&gt;1")</f>
        <v>0</v>
      </c>
      <c r="EG36" s="277" t="n">
        <f aca="false">IFERROR(SUMIFS(EB36:EE36,EB36:EE36,"&gt;1"),0)</f>
        <v>0</v>
      </c>
      <c r="EH36" s="265"/>
      <c r="EI36" s="265"/>
      <c r="EJ36" s="265"/>
      <c r="EK36" s="266"/>
      <c r="EL36" s="265" t="n">
        <f aca="false">EL35+1</f>
        <v>29</v>
      </c>
      <c r="EM36" s="276" t="n">
        <f aca="false">IFERROR(INDEX(RTO1CV,$EL36,1),0)</f>
        <v>0</v>
      </c>
      <c r="EN36" s="277" t="n">
        <f aca="false">IFERROR(INDEX(RTO1CF,$EL36,'ANVA-MDS'!EB$7),0)</f>
        <v>0</v>
      </c>
      <c r="EO36" s="277" t="n">
        <f aca="false">IFERROR(INDEX(RTO1CF,$EL36,'ANVA-MDS'!EC$7),0)</f>
        <v>0</v>
      </c>
      <c r="EP36" s="277" t="n">
        <f aca="false">IFERROR(INDEX(RTO1CF,$EL36,'ANVA-MDS'!ED$7),0)</f>
        <v>0</v>
      </c>
      <c r="EQ36" s="277" t="n">
        <f aca="false">IFERROR(INDEX(RTO1CF,$EL36,'ANVA-MDS'!EE$7),0)</f>
        <v>0</v>
      </c>
      <c r="ER36" s="277" t="n">
        <f aca="false">COUNTIFS(EN36:EQ36,"&gt;1")</f>
        <v>0</v>
      </c>
      <c r="ES36" s="277" t="n">
        <f aca="false">IFERROR(SUMIFS(EN36:EQ36,EN36:EQ36,"&gt;1"),0)</f>
        <v>0</v>
      </c>
      <c r="ET36" s="265"/>
      <c r="EU36" s="265"/>
      <c r="EV36" s="265"/>
      <c r="EW36" s="266"/>
      <c r="EX36" s="277" t="n">
        <f aca="false">EG36+ES36</f>
        <v>0</v>
      </c>
      <c r="EY36" s="266"/>
      <c r="EZ36" s="266"/>
    </row>
    <row r="37" customFormat="false" ht="12.75" hidden="false" customHeight="true" outlineLevel="0" collapsed="false">
      <c r="J37" s="270" t="n">
        <v>29</v>
      </c>
      <c r="K37" s="280" t="n">
        <f aca="false">IFERROR(INDEX(RTO1SF_ORD,J37,1),"sd")</f>
        <v>0</v>
      </c>
      <c r="L37" s="281" t="n">
        <f aca="false">IFERROR(INDEX(RTO1SF_ORD,J37,2),"sd")</f>
        <v>0.00021</v>
      </c>
      <c r="M37" s="281" t="str">
        <f aca="false">IF(M$8&gt;$J37,"",IF($F$13&gt;$G$13,"ns",IF(ABS($L37-INDEX(RTO1SF_ORD,M$8,2))&gt;$B$28,"s","ns")))</f>
        <v>ns</v>
      </c>
      <c r="N37" s="281" t="str">
        <f aca="false">IF(N$8&gt;$J37,"",IF($F$13&gt;$G$13,"ns",IF(ABS($L37-INDEX(RTO1SF_ORD,N$8,2))&gt;$B$28,"s","ns")))</f>
        <v>ns</v>
      </c>
      <c r="O37" s="281" t="str">
        <f aca="false">IF(O$8&gt;$J37,"",IF($F$13&gt;$G$13,"ns",IF(ABS($L37-INDEX(RTO1SF_ORD,O$8,2))&gt;$B$28,"s","ns")))</f>
        <v>ns</v>
      </c>
      <c r="P37" s="281" t="str">
        <f aca="false">IF(P$8&gt;$J37,"",IF($F$13&gt;$G$13,"ns",IF(ABS($L37-INDEX(RTO1SF_ORD,P$8,2))&gt;$B$28,"s","ns")))</f>
        <v>ns</v>
      </c>
      <c r="Q37" s="281" t="str">
        <f aca="false">IF(Q$8&gt;$J37,"",IF($F$13&gt;$G$13,"ns",IF(ABS($L37-INDEX(RTO1SF_ORD,Q$8,2))&gt;$B$28,"s","ns")))</f>
        <v>ns</v>
      </c>
      <c r="R37" s="281" t="str">
        <f aca="false">IF(R$8&gt;$J37,"",IF($F$13&gt;$G$13,"ns",IF(ABS($L37-INDEX(RTO1SF_ORD,R$8,2))&gt;$B$28,"s","ns")))</f>
        <v>ns</v>
      </c>
      <c r="S37" s="281" t="str">
        <f aca="false">IF(S$8&gt;$J37,"",IF($F$13&gt;$G$13,"ns",IF(ABS($L37-INDEX(RTO1SF_ORD,S$8,2))&gt;$B$28,"s","ns")))</f>
        <v>ns</v>
      </c>
      <c r="T37" s="281" t="str">
        <f aca="false">IF(T$8&gt;$J37,"",IF($F$13&gt;$G$13,"ns",IF(ABS($L37-INDEX(RTO1SF_ORD,T$8,2))&gt;$B$28,"s","ns")))</f>
        <v>ns</v>
      </c>
      <c r="U37" s="281" t="str">
        <f aca="false">IF(U$8&gt;$J37,"",IF($F$13&gt;$G$13,"ns",IF(ABS($L37-INDEX(RTO1SF_ORD,U$8,2))&gt;$B$28,"s","ns")))</f>
        <v>ns</v>
      </c>
      <c r="V37" s="281" t="str">
        <f aca="false">IF(V$8&gt;$J37,"",IF($F$13&gt;$G$13,"ns",IF(ABS($L37-INDEX(RTO1SF_ORD,V$8,2))&gt;$B$28,"s","ns")))</f>
        <v>ns</v>
      </c>
      <c r="W37" s="281" t="str">
        <f aca="false">IF(W$8&gt;$J37,"",IF($F$13&gt;$G$13,"ns",IF(ABS($L37-INDEX(RTO1SF_ORD,W$8,2))&gt;$B$28,"s","ns")))</f>
        <v>ns</v>
      </c>
      <c r="X37" s="281" t="str">
        <f aca="false">IF(X$8&gt;$J37,"",IF($F$13&gt;$G$13,"ns",IF(ABS($L37-INDEX(RTO1SF_ORD,X$8,2))&gt;$B$28,"s","ns")))</f>
        <v>ns</v>
      </c>
      <c r="Y37" s="281" t="str">
        <f aca="false">IF(Y$8&gt;$J37,"",IF($F$13&gt;$G$13,"ns",IF(ABS($L37-INDEX(RTO1SF_ORD,Y$8,2))&gt;$B$28,"s","ns")))</f>
        <v>ns</v>
      </c>
      <c r="Z37" s="281" t="str">
        <f aca="false">IF(Z$8&gt;$J37,"",IF($F$13&gt;$G$13,"ns",IF(ABS($L37-INDEX(RTO1SF_ORD,Z$8,2))&gt;$B$28,"s","ns")))</f>
        <v>ns</v>
      </c>
      <c r="AA37" s="281" t="str">
        <f aca="false">IF(AA$8&gt;$J37,"",IF($F$13&gt;$G$13,"ns",IF(ABS($L37-INDEX(RTO1SF_ORD,AA$8,2))&gt;$B$28,"s","ns")))</f>
        <v>ns</v>
      </c>
      <c r="AB37" s="281" t="str">
        <f aca="false">IF(AB$8&gt;$J37,"",IF($F$13&gt;$G$13,"ns",IF(ABS($L37-INDEX(RTO1SF_ORD,AB$8,2))&gt;$B$28,"s","ns")))</f>
        <v>ns</v>
      </c>
      <c r="AC37" s="281" t="str">
        <f aca="false">IF(AC$8&gt;$J37,"",IF($F$13&gt;$G$13,"ns",IF(ABS($L37-INDEX(RTO1SF_ORD,AC$8,2))&gt;$B$28,"s","ns")))</f>
        <v>ns</v>
      </c>
      <c r="AD37" s="281" t="str">
        <f aca="false">IF(AD$8&gt;$J37,"",IF($F$13&gt;$G$13,"ns",IF(ABS($L37-INDEX(RTO1SF_ORD,AD$8,2))&gt;$B$28,"s","ns")))</f>
        <v>ns</v>
      </c>
      <c r="AE37" s="281" t="str">
        <f aca="false">IF(AE$8&gt;$J37,"",IF($F$13&gt;$G$13,"ns",IF(ABS($L37-INDEX(RTO1SF_ORD,AE$8,2))&gt;$B$28,"s","ns")))</f>
        <v>ns</v>
      </c>
      <c r="AF37" s="281" t="str">
        <f aca="false">IF(AF$8&gt;$J37,"",IF($F$13&gt;$G$13,"ns",IF(ABS($L37-INDEX(RTO1SF_ORD,AF$8,2))&gt;$B$28,"s","ns")))</f>
        <v>ns</v>
      </c>
      <c r="AG37" s="281" t="str">
        <f aca="false">IF(AG$8&gt;$J37,"",IF($F$13&gt;$G$13,"ns",IF(ABS($L37-INDEX(RTO1SF_ORD,AG$8,2))&gt;$B$28,"s","ns")))</f>
        <v>ns</v>
      </c>
      <c r="AH37" s="281" t="str">
        <f aca="false">IF(AH$8&gt;$J37,"",IF($F$13&gt;$G$13,"ns",IF(ABS($L37-INDEX(RTO1SF_ORD,AH$8,2))&gt;$B$28,"s","ns")))</f>
        <v>ns</v>
      </c>
      <c r="AI37" s="281" t="str">
        <f aca="false">IF(AI$8&gt;$J37,"",IF($F$13&gt;$G$13,"ns",IF(ABS($L37-INDEX(RTO1SF_ORD,AI$8,2))&gt;$B$28,"s","ns")))</f>
        <v>ns</v>
      </c>
      <c r="AJ37" s="281" t="str">
        <f aca="false">IF(AJ$8&gt;$J37,"",IF($F$13&gt;$G$13,"ns",IF(ABS($L37-INDEX(RTO1SF_ORD,AJ$8,2))&gt;$B$28,"s","ns")))</f>
        <v>ns</v>
      </c>
      <c r="AK37" s="281" t="str">
        <f aca="false">IF(AK$8&gt;$J37,"",IF($F$13&gt;$G$13,"ns",IF(ABS($L37-INDEX(RTO1SF_ORD,AK$8,2))&gt;$B$28,"s","ns")))</f>
        <v>ns</v>
      </c>
      <c r="AL37" s="281" t="str">
        <f aca="false">IF(AL$8&gt;$J37,"",IF($F$13&gt;$G$13,"ns",IF(ABS($L37-INDEX(RTO1SF_ORD,AL$8,2))&gt;$B$28,"s","ns")))</f>
        <v>ns</v>
      </c>
      <c r="AM37" s="281" t="str">
        <f aca="false">IF(AM$8&gt;$J37,"",IF($F$13&gt;$G$13,"ns",IF(ABS($L37-INDEX(RTO1SF_ORD,AM$8,2))&gt;$B$28,"s","ns")))</f>
        <v>ns</v>
      </c>
      <c r="AN37" s="281" t="str">
        <f aca="false">IF(AN$8&gt;$J37,"",IF($F$13&gt;$G$13,"ns",IF(ABS($L37-INDEX(RTO1SF_ORD,AN$8,2))&gt;$B$28,"s","ns")))</f>
        <v>ns</v>
      </c>
      <c r="AO37" s="281" t="str">
        <f aca="false">IF(AO$8&gt;$J37,"",IF($F$13&gt;$G$13,"ns",IF(ABS($L37-INDEX(RTO1SF_ORD,AO$8,2))&gt;$B$28,"s","ns")))</f>
        <v>ns</v>
      </c>
      <c r="AP37" s="281" t="str">
        <f aca="false">IF(AP$8&gt;$J37,"",IF($F$13&gt;$G$13,"ns",IF(ABS($L37-INDEX(RTO1SF_ORD,AP$8,2))&gt;$B$28,"s","ns")))</f>
        <v/>
      </c>
      <c r="AQ37" s="281" t="str">
        <f aca="false">IF(AQ$8&gt;$J37,"",IF($F$13&gt;$G$13,"ns",IF(ABS($L37-INDEX(RTO1SF_ORD,AQ$8,2))&gt;$B$28,"s","ns")))</f>
        <v/>
      </c>
      <c r="AR37" s="281" t="str">
        <f aca="false">IF(AR$8&gt;$J37,"",IF($F$13&gt;$G$13,"ns",IF(ABS($L37-INDEX(RTO1SF_ORD,AR$8,2))&gt;$B$28,"s","ns")))</f>
        <v/>
      </c>
      <c r="AS37" s="281" t="str">
        <f aca="false">IF(AS$8&gt;$J37,"",IF($F$13&gt;$G$13,"ns",IF(ABS($L37-INDEX(RTO1SF_ORD,AS$8,2))&gt;$B$28,"s","ns")))</f>
        <v/>
      </c>
      <c r="AT37" s="281" t="str">
        <f aca="false">IF(AT$8&gt;$J37,"",IF($F$13&gt;$G$13,"ns",IF(ABS($L37-INDEX(RTO1SF_ORD,AT$8,2))&gt;$B$28,"s","ns")))</f>
        <v/>
      </c>
      <c r="AU37" s="281" t="str">
        <f aca="false">IF(AU$8&gt;$J37,"",IF($F$13&gt;$G$13,"ns",IF(ABS($L37-INDEX(RTO1SF_ORD,AU$8,2))&gt;$B$28,"s","ns")))</f>
        <v/>
      </c>
      <c r="AV37" s="281" t="str">
        <f aca="false">IF(AV$8&gt;$J37,"",IF($F$13&gt;$G$13,"ns",IF(ABS($L37-INDEX(RTO1SF_ORD,AV$8,2))&gt;$B$28,"s","ns")))</f>
        <v/>
      </c>
      <c r="AW37" s="281" t="str">
        <f aca="false">IF(AW$8&gt;$J37,"",IF($F$13&gt;$G$13,"ns",IF(ABS($L37-INDEX(RTO1SF_ORD,AW$8,2))&gt;$B$28,"s","ns")))</f>
        <v/>
      </c>
      <c r="AX37" s="281" t="str">
        <f aca="false">IF(AX$8&gt;$J37,"",IF($F$13&gt;$G$13,"ns",IF(ABS($L37-INDEX(RTO1SF_ORD,AX$8,2))&gt;$B$28,"s","ns")))</f>
        <v/>
      </c>
      <c r="AY37" s="281" t="str">
        <f aca="false">IF(AY$8&gt;$J37,"",IF($F$13&gt;$G$13,"ns",IF(ABS($L37-INDEX(RTO1SF_ORD,AY$8,2))&gt;$B$28,"s","ns")))</f>
        <v/>
      </c>
      <c r="AZ37" s="281" t="str">
        <f aca="false">IF(AZ$8&gt;$J37,"",IF($F$13&gt;$G$13,"ns",IF(ABS($L37-INDEX(RTO1SF_ORD,AZ$8,2))&gt;$B$28,"s","ns")))</f>
        <v/>
      </c>
      <c r="BA37" s="281" t="str">
        <f aca="false">IF(BA$8&gt;$J37,"",IF($F$13&gt;$G$13,"ns",IF(ABS($L37-INDEX(RTO1SF_ORD,BA$8,2))&gt;$B$28,"s","ns")))</f>
        <v/>
      </c>
      <c r="BB37" s="281" t="str">
        <f aca="false">IF(BB$8&gt;$J37,"",IF($F$13&gt;$G$13,"ns",IF(ABS($L37-INDEX(RTO1SF_ORD,BB$8,2))&gt;$B$28,"s","ns")))</f>
        <v/>
      </c>
      <c r="BC37" s="281" t="str">
        <f aca="false">IF(BC$8&gt;$J37,"",IF($F$13&gt;$G$13,"ns",IF(ABS($L37-INDEX(RTO1SF_ORD,BC$8,2))&gt;$B$28,"s","ns")))</f>
        <v/>
      </c>
      <c r="BD37" s="281" t="str">
        <f aca="false">IF(BD$8&gt;$J37,"",IF($F$13&gt;$G$13,"ns",IF(ABS($L37-INDEX(RTO1SF_ORD,BD$8,2))&gt;$B$28,"s","ns")))</f>
        <v/>
      </c>
      <c r="BE37" s="281" t="str">
        <f aca="false">IF(BE$8&gt;$J37,"",IF($F$13&gt;$G$13,"ns",IF(ABS($L37-INDEX(RTO1SF_ORD,BE$8,2))&gt;$B$28,"s","ns")))</f>
        <v/>
      </c>
      <c r="BF37" s="281" t="str">
        <f aca="false">IF(BF$8&gt;$J37,"",IF($F$13&gt;$G$13,"ns",IF(ABS($L37-INDEX(RTO1SF_ORD,BF$8,2))&gt;$B$28,"s","ns")))</f>
        <v/>
      </c>
      <c r="BG37" s="281" t="str">
        <f aca="false">IF(BG$8&gt;$J37,"",IF($F$13&gt;$G$13,"ns",IF(ABS($L37-INDEX(RTO1SF_ORD,BG$8,2))&gt;$B$28,"s","ns")))</f>
        <v/>
      </c>
      <c r="BH37" s="281" t="str">
        <f aca="false">IF(BH$8&gt;$J37,"",IF($F$13&gt;$G$13,"ns",IF(ABS($L37-INDEX(RTO1SF_ORD,BH$8,2))&gt;$B$28,"s","ns")))</f>
        <v/>
      </c>
      <c r="BI37" s="281" t="str">
        <f aca="false">IF(BI$8&gt;$J37,"",IF($F$13&gt;$G$13,"ns",IF(ABS($L37-INDEX(RTO1SF_ORD,BI$8,2))&gt;$B$28,"s","ns")))</f>
        <v/>
      </c>
      <c r="BJ37" s="281" t="str">
        <f aca="false">IF(BJ$8&gt;$J37,"",IF($F$13&gt;$G$13,"ns",IF(ABS($L37-INDEX(RTO1SF_ORD,BJ$8,2))&gt;$B$28,"s","ns")))</f>
        <v/>
      </c>
      <c r="BS37" s="249"/>
      <c r="BT37" s="249"/>
      <c r="BV37" s="270" t="n">
        <v>29</v>
      </c>
      <c r="BW37" s="280" t="n">
        <f aca="false">IFERROR(INDEX(RTO1CF_ORD,BV37,1),"sd")</f>
        <v>0</v>
      </c>
      <c r="BX37" s="281" t="n">
        <f aca="false">IFERROR(INDEX(RTO1CF_ORD,BV37,2),"sd")</f>
        <v>0.00021</v>
      </c>
      <c r="BY37" s="282" t="str">
        <f aca="false">IF(BY$8&gt;$BV37,"",IF($BR$13&gt;$BS$13,"ns",IF(ABS($BX37-INDEX(RTO1CF_ORD,BY$8,2))&gt;$BN$28,"s","ns")))</f>
        <v>s</v>
      </c>
      <c r="BZ37" s="282" t="str">
        <f aca="false">IF(BZ$8&gt;$BV37,"",IF($BR$13&gt;$BS$13,"ns",IF(ABS($BX37-INDEX(RTO1CF_ORD,BZ$8,2))&gt;$BN$28,"s","ns")))</f>
        <v>s</v>
      </c>
      <c r="CA37" s="282" t="str">
        <f aca="false">IF(CA$8&gt;$BV37,"",IF($BR$13&gt;$BS$13,"ns",IF(ABS($BX37-INDEX(RTO1CF_ORD,CA$8,2))&gt;$BN$28,"s","ns")))</f>
        <v>s</v>
      </c>
      <c r="CB37" s="282" t="str">
        <f aca="false">IF(CB$8&gt;$BV37,"",IF($BR$13&gt;$BS$13,"ns",IF(ABS($BX37-INDEX(RTO1CF_ORD,CB$8,2))&gt;$BN$28,"s","ns")))</f>
        <v>ns</v>
      </c>
      <c r="CC37" s="282" t="str">
        <f aca="false">IF(CC$8&gt;$BV37,"",IF($BR$13&gt;$BS$13,"ns",IF(ABS($BX37-INDEX(RTO1CF_ORD,CC$8,2))&gt;$BN$28,"s","ns")))</f>
        <v>ns</v>
      </c>
      <c r="CD37" s="282" t="str">
        <f aca="false">IF(CD$8&gt;$BV37,"",IF($BR$13&gt;$BS$13,"ns",IF(ABS($BX37-INDEX(RTO1CF_ORD,CD$8,2))&gt;$BN$28,"s","ns")))</f>
        <v>ns</v>
      </c>
      <c r="CE37" s="282" t="str">
        <f aca="false">IF(CE$8&gt;$BV37,"",IF($BR$13&gt;$BS$13,"ns",IF(ABS($BX37-INDEX(RTO1CF_ORD,CE$8,2))&gt;$BN$28,"s","ns")))</f>
        <v>ns</v>
      </c>
      <c r="CF37" s="282" t="str">
        <f aca="false">IF(CF$8&gt;$BV37,"",IF($BR$13&gt;$BS$13,"ns",IF(ABS($BX37-INDEX(RTO1CF_ORD,CF$8,2))&gt;$BN$28,"s","ns")))</f>
        <v>ns</v>
      </c>
      <c r="CG37" s="282" t="str">
        <f aca="false">IF(CG$8&gt;$BV37,"",IF($BR$13&gt;$BS$13,"ns",IF(ABS($BX37-INDEX(RTO1CF_ORD,CG$8,2))&gt;$BN$28,"s","ns")))</f>
        <v>ns</v>
      </c>
      <c r="CH37" s="282" t="str">
        <f aca="false">IF(CH$8&gt;$BV37,"",IF($BR$13&gt;$BS$13,"ns",IF(ABS($BX37-INDEX(RTO1CF_ORD,CH$8,2))&gt;$BN$28,"s","ns")))</f>
        <v>ns</v>
      </c>
      <c r="CI37" s="282" t="str">
        <f aca="false">IF(CI$8&gt;$BV37,"",IF($BR$13&gt;$BS$13,"ns",IF(ABS($BX37-INDEX(RTO1CF_ORD,CI$8,2))&gt;$BN$28,"s","ns")))</f>
        <v>ns</v>
      </c>
      <c r="CJ37" s="282" t="str">
        <f aca="false">IF(CJ$8&gt;$BV37,"",IF($BR$13&gt;$BS$13,"ns",IF(ABS($BX37-INDEX(RTO1CF_ORD,CJ$8,2))&gt;$BN$28,"s","ns")))</f>
        <v>ns</v>
      </c>
      <c r="CK37" s="282" t="str">
        <f aca="false">IF(CK$8&gt;$BV37,"",IF($BR$13&gt;$BS$13,"ns",IF(ABS($BX37-INDEX(RTO1CF_ORD,CK$8,2))&gt;$BN$28,"s","ns")))</f>
        <v>ns</v>
      </c>
      <c r="CL37" s="282" t="str">
        <f aca="false">IF(CL$8&gt;$BV37,"",IF($BR$13&gt;$BS$13,"ns",IF(ABS($BX37-INDEX(RTO1CF_ORD,CL$8,2))&gt;$BN$28,"s","ns")))</f>
        <v>ns</v>
      </c>
      <c r="CM37" s="282" t="str">
        <f aca="false">IF(CM$8&gt;$BV37,"",IF($BR$13&gt;$BS$13,"ns",IF(ABS($BX37-INDEX(RTO1CF_ORD,CM$8,2))&gt;$BN$28,"s","ns")))</f>
        <v>ns</v>
      </c>
      <c r="CN37" s="282" t="str">
        <f aca="false">IF(CN$8&gt;$BV37,"",IF($BR$13&gt;$BS$13,"ns",IF(ABS($BX37-INDEX(RTO1CF_ORD,CN$8,2))&gt;$BN$28,"s","ns")))</f>
        <v>ns</v>
      </c>
      <c r="CO37" s="282" t="str">
        <f aca="false">IF(CO$8&gt;$BV37,"",IF($BR$13&gt;$BS$13,"ns",IF(ABS($BX37-INDEX(RTO1CF_ORD,CO$8,2))&gt;$BN$28,"s","ns")))</f>
        <v>ns</v>
      </c>
      <c r="CP37" s="282" t="str">
        <f aca="false">IF(CP$8&gt;$BV37,"",IF($BR$13&gt;$BS$13,"ns",IF(ABS($BX37-INDEX(RTO1CF_ORD,CP$8,2))&gt;$BN$28,"s","ns")))</f>
        <v>ns</v>
      </c>
      <c r="CQ37" s="282" t="str">
        <f aca="false">IF(CQ$8&gt;$BV37,"",IF($BR$13&gt;$BS$13,"ns",IF(ABS($BX37-INDEX(RTO1CF_ORD,CQ$8,2))&gt;$BN$28,"s","ns")))</f>
        <v>ns</v>
      </c>
      <c r="CR37" s="282" t="str">
        <f aca="false">IF(CR$8&gt;$BV37,"",IF($BR$13&gt;$BS$13,"ns",IF(ABS($BX37-INDEX(RTO1CF_ORD,CR$8,2))&gt;$BN$28,"s","ns")))</f>
        <v>ns</v>
      </c>
      <c r="CS37" s="282" t="str">
        <f aca="false">IF(CS$8&gt;$BV37,"",IF($BR$13&gt;$BS$13,"ns",IF(ABS($BX37-INDEX(RTO1CF_ORD,CS$8,2))&gt;$BN$28,"s","ns")))</f>
        <v>ns</v>
      </c>
      <c r="CT37" s="282" t="str">
        <f aca="false">IF(CT$8&gt;$BV37,"",IF($BR$13&gt;$BS$13,"ns",IF(ABS($BX37-INDEX(RTO1CF_ORD,CT$8,2))&gt;$BN$28,"s","ns")))</f>
        <v>ns</v>
      </c>
      <c r="CU37" s="282" t="str">
        <f aca="false">IF(CU$8&gt;$BV37,"",IF($BR$13&gt;$BS$13,"ns",IF(ABS($BX37-INDEX(RTO1CF_ORD,CU$8,2))&gt;$BN$28,"s","ns")))</f>
        <v>ns</v>
      </c>
      <c r="CV37" s="282" t="str">
        <f aca="false">IF(CV$8&gt;$BV37,"",IF($BR$13&gt;$BS$13,"ns",IF(ABS($BX37-INDEX(RTO1CF_ORD,CV$8,2))&gt;$BN$28,"s","ns")))</f>
        <v>ns</v>
      </c>
      <c r="CW37" s="282" t="str">
        <f aca="false">IF(CW$8&gt;$BV37,"",IF($BR$13&gt;$BS$13,"ns",IF(ABS($BX37-INDEX(RTO1CF_ORD,CW$8,2))&gt;$BN$28,"s","ns")))</f>
        <v>ns</v>
      </c>
      <c r="CX37" s="282" t="str">
        <f aca="false">IF(CX$8&gt;$BV37,"",IF($BR$13&gt;$BS$13,"ns",IF(ABS($BX37-INDEX(RTO1CF_ORD,CX$8,2))&gt;$BN$28,"s","ns")))</f>
        <v>ns</v>
      </c>
      <c r="CY37" s="282" t="str">
        <f aca="false">IF(CY$8&gt;$BV37,"",IF($BR$13&gt;$BS$13,"ns",IF(ABS($BX37-INDEX(RTO1CF_ORD,CY$8,2))&gt;$BN$28,"s","ns")))</f>
        <v>ns</v>
      </c>
      <c r="CZ37" s="282" t="str">
        <f aca="false">IF(CZ$8&gt;$BV37,"",IF($BR$13&gt;$BS$13,"ns",IF(ABS($BX37-INDEX(RTO1CF_ORD,CZ$8,2))&gt;$BN$28,"s","ns")))</f>
        <v>ns</v>
      </c>
      <c r="DA37" s="282" t="str">
        <f aca="false">IF(DA$8&gt;$BV37,"",IF($BR$13&gt;$BS$13,"ns",IF(ABS($BX37-INDEX(RTO1CF_ORD,DA$8,2))&gt;$BN$28,"s","ns")))</f>
        <v>ns</v>
      </c>
      <c r="DB37" s="282" t="str">
        <f aca="false">IF(DB$8&gt;$BV37,"",IF($BR$13&gt;$BS$13,"ns",IF(ABS($BX37-INDEX(RTO1CF_ORD,DB$8,2))&gt;$BN$28,"s","ns")))</f>
        <v/>
      </c>
      <c r="DC37" s="282" t="str">
        <f aca="false">IF(DC$8&gt;$BV37,"",IF($BR$13&gt;$BS$13,"ns",IF(ABS($BX37-INDEX(RTO1CF_ORD,DC$8,2))&gt;$BN$28,"s","ns")))</f>
        <v/>
      </c>
      <c r="DD37" s="282" t="str">
        <f aca="false">IF(DD$8&gt;$BV37,"",IF($BR$13&gt;$BS$13,"ns",IF(ABS($BX37-INDEX(RTO1CF_ORD,DD$8,2))&gt;$BN$28,"s","ns")))</f>
        <v/>
      </c>
      <c r="DE37" s="282" t="str">
        <f aca="false">IF(DE$8&gt;$BV37,"",IF($BR$13&gt;$BS$13,"ns",IF(ABS($BX37-INDEX(RTO1CF_ORD,DE$8,2))&gt;$BN$28,"s","ns")))</f>
        <v/>
      </c>
      <c r="DF37" s="282" t="str">
        <f aca="false">IF(DF$8&gt;$BV37,"",IF($BR$13&gt;$BS$13,"ns",IF(ABS($BX37-INDEX(RTO1CF_ORD,DF$8,2))&gt;$BN$28,"s","ns")))</f>
        <v/>
      </c>
      <c r="DG37" s="282" t="str">
        <f aca="false">IF(DG$8&gt;$BV37,"",IF($BR$13&gt;$BS$13,"ns",IF(ABS($BX37-INDEX(RTO1CF_ORD,DG$8,2))&gt;$BN$28,"s","ns")))</f>
        <v/>
      </c>
      <c r="DH37" s="282" t="str">
        <f aca="false">IF(DH$8&gt;$BV37,"",IF($BR$13&gt;$BS$13,"ns",IF(ABS($BX37-INDEX(RTO1CF_ORD,DH$8,2))&gt;$BN$28,"s","ns")))</f>
        <v/>
      </c>
      <c r="DI37" s="282" t="str">
        <f aca="false">IF(DI$8&gt;$BV37,"",IF($BR$13&gt;$BS$13,"ns",IF(ABS($BX37-INDEX(RTO1CF_ORD,DI$8,2))&gt;$BN$28,"s","ns")))</f>
        <v/>
      </c>
      <c r="DJ37" s="282" t="str">
        <f aca="false">IF(DJ$8&gt;$BV37,"",IF($BR$13&gt;$BS$13,"ns",IF(ABS($BX37-INDEX(RTO1CF_ORD,DJ$8,2))&gt;$BN$28,"s","ns")))</f>
        <v/>
      </c>
      <c r="DK37" s="282" t="str">
        <f aca="false">IF(DK$8&gt;$BV37,"",IF($BR$13&gt;$BS$13,"ns",IF(ABS($BX37-INDEX(RTO1CF_ORD,DK$8,2))&gt;$BN$28,"s","ns")))</f>
        <v/>
      </c>
      <c r="DL37" s="282" t="str">
        <f aca="false">IF(DL$8&gt;$BV37,"",IF($BR$13&gt;$BS$13,"ns",IF(ABS($BX37-INDEX(RTO1CF_ORD,DL$8,2))&gt;$BN$28,"s","ns")))</f>
        <v/>
      </c>
      <c r="DM37" s="282" t="str">
        <f aca="false">IF(DM$8&gt;$BV37,"",IF($BR$13&gt;$BS$13,"ns",IF(ABS($BX37-INDEX(RTO1CF_ORD,DM$8,2))&gt;$BN$28,"s","ns")))</f>
        <v/>
      </c>
      <c r="DN37" s="282" t="str">
        <f aca="false">IF(DN$8&gt;$BV37,"",IF($BR$13&gt;$BS$13,"ns",IF(ABS($BX37-INDEX(RTO1CF_ORD,DN$8,2))&gt;$BN$28,"s","ns")))</f>
        <v/>
      </c>
      <c r="DO37" s="282" t="str">
        <f aca="false">IF(DO$8&gt;$BV37,"",IF($BR$13&gt;$BS$13,"ns",IF(ABS($BX37-INDEX(RTO1CF_ORD,DO$8,2))&gt;$BN$28,"s","ns")))</f>
        <v/>
      </c>
      <c r="DP37" s="282" t="str">
        <f aca="false">IF(DP$8&gt;$BV37,"",IF($BR$13&gt;$BS$13,"ns",IF(ABS($BX37-INDEX(RTO1CF_ORD,DP$8,2))&gt;$BN$28,"s","ns")))</f>
        <v/>
      </c>
      <c r="DQ37" s="282" t="str">
        <f aca="false">IF(DQ$8&gt;$BV37,"",IF($BR$13&gt;$BS$13,"ns",IF(ABS($BX37-INDEX(RTO1CF_ORD,DQ$8,2))&gt;$BN$28,"s","ns")))</f>
        <v/>
      </c>
      <c r="DR37" s="282" t="str">
        <f aca="false">IF(DR$8&gt;$BV37,"",IF($BR$13&gt;$BS$13,"ns",IF(ABS($BX37-INDEX(RTO1CF_ORD,DR$8,2))&gt;$BN$28,"s","ns")))</f>
        <v/>
      </c>
      <c r="DS37" s="282" t="str">
        <f aca="false">IF(DS$8&gt;$BV37,"",IF($BR$13&gt;$BS$13,"ns",IF(ABS($BX37-INDEX(RTO1CF_ORD,DS$8,2))&gt;$BN$28,"s","ns")))</f>
        <v/>
      </c>
      <c r="DT37" s="282" t="str">
        <f aca="false">IF(DT$8&gt;$BV37,"",IF($BR$13&gt;$BS$13,"ns",IF(ABS($BX37-INDEX(RTO1CF_ORD,DT$8,2))&gt;$BN$28,"s","ns")))</f>
        <v/>
      </c>
      <c r="DU37" s="282" t="str">
        <f aca="false">IF(DU$8&gt;$BV37,"",IF($BR$13&gt;$BS$13,"ns",IF(ABS($BX37-INDEX(RTO1CF_ORD,DU$8,2))&gt;$BN$28,"s","ns")))</f>
        <v/>
      </c>
      <c r="DV37" s="282" t="str">
        <f aca="false">IF(DV$8&gt;$BV37,"",IF($BR$13&gt;$BS$13,"ns",IF(ABS($BX37-INDEX(RTO1CF_ORD,DV$8,2))&gt;$BN$28,"s","ns")))</f>
        <v/>
      </c>
      <c r="DW37" s="283"/>
      <c r="DX37" s="283"/>
      <c r="DZ37" s="265" t="n">
        <f aca="false">DZ36+1</f>
        <v>30</v>
      </c>
      <c r="EA37" s="276" t="n">
        <f aca="false">IFERROR(INDEX(RTO1CV,$DZ37,1),0)</f>
        <v>0</v>
      </c>
      <c r="EB37" s="277" t="n">
        <f aca="false">IFERROR(INDEX(RTO1SF,$DZ37,EB$7),0)</f>
        <v>0</v>
      </c>
      <c r="EC37" s="277" t="n">
        <f aca="false">IFERROR(INDEX(RTO1SF,$DZ37,EC$7),0)</f>
        <v>0</v>
      </c>
      <c r="ED37" s="277" t="n">
        <f aca="false">IFERROR(INDEX(RTO1SF,$DZ37,ED$7),0)</f>
        <v>0</v>
      </c>
      <c r="EE37" s="277" t="n">
        <f aca="false">IFERROR(INDEX(RTO1SF,$DZ37,EE$7),0)</f>
        <v>0</v>
      </c>
      <c r="EF37" s="277" t="n">
        <f aca="false">COUNTIFS(EB37:EE37,"&gt;1")</f>
        <v>0</v>
      </c>
      <c r="EG37" s="277" t="n">
        <f aca="false">IFERROR(SUMIFS(EB37:EE37,EB37:EE37,"&gt;1"),0)</f>
        <v>0</v>
      </c>
      <c r="EH37" s="265"/>
      <c r="EI37" s="265"/>
      <c r="EJ37" s="265"/>
      <c r="EK37" s="266"/>
      <c r="EL37" s="265" t="n">
        <f aca="false">EL36+1</f>
        <v>30</v>
      </c>
      <c r="EM37" s="276" t="n">
        <f aca="false">IFERROR(INDEX(RTO1CV,$EL37,1),0)</f>
        <v>0</v>
      </c>
      <c r="EN37" s="277" t="n">
        <f aca="false">IFERROR(INDEX(RTO1CF,$EL37,'ANVA-MDS'!EB$7),0)</f>
        <v>0</v>
      </c>
      <c r="EO37" s="277" t="n">
        <f aca="false">IFERROR(INDEX(RTO1CF,$EL37,'ANVA-MDS'!EC$7),0)</f>
        <v>0</v>
      </c>
      <c r="EP37" s="277" t="n">
        <f aca="false">IFERROR(INDEX(RTO1CF,$EL37,'ANVA-MDS'!ED$7),0)</f>
        <v>0</v>
      </c>
      <c r="EQ37" s="277" t="n">
        <f aca="false">IFERROR(INDEX(RTO1CF,$EL37,'ANVA-MDS'!EE$7),0)</f>
        <v>0</v>
      </c>
      <c r="ER37" s="277" t="n">
        <f aca="false">COUNTIFS(EN37:EQ37,"&gt;1")</f>
        <v>0</v>
      </c>
      <c r="ES37" s="277" t="n">
        <f aca="false">IFERROR(SUMIFS(EN37:EQ37,EN37:EQ37,"&gt;1"),0)</f>
        <v>0</v>
      </c>
      <c r="ET37" s="265"/>
      <c r="EU37" s="265"/>
      <c r="EV37" s="265"/>
      <c r="EW37" s="266"/>
      <c r="EX37" s="277" t="n">
        <f aca="false">EG37+ES37</f>
        <v>0</v>
      </c>
      <c r="EY37" s="266"/>
      <c r="EZ37" s="266"/>
    </row>
    <row r="38" customFormat="false" ht="12.75" hidden="false" customHeight="true" outlineLevel="0" collapsed="false">
      <c r="J38" s="270" t="n">
        <v>30</v>
      </c>
      <c r="K38" s="280" t="n">
        <f aca="false">IFERROR(INDEX(RTO1SF_ORD,J38,1),"sd")</f>
        <v>0</v>
      </c>
      <c r="L38" s="281" t="n">
        <f aca="false">IFERROR(INDEX(RTO1SF_ORD,J38,2),"sd")</f>
        <v>0.0002</v>
      </c>
      <c r="M38" s="281" t="str">
        <f aca="false">IF(M$8&gt;$J38,"",IF($F$13&gt;$G$13,"ns",IF(ABS($L38-INDEX(RTO1SF_ORD,M$8,2))&gt;$B$28,"s","ns")))</f>
        <v>ns</v>
      </c>
      <c r="N38" s="281" t="str">
        <f aca="false">IF(N$8&gt;$J38,"",IF($F$13&gt;$G$13,"ns",IF(ABS($L38-INDEX(RTO1SF_ORD,N$8,2))&gt;$B$28,"s","ns")))</f>
        <v>ns</v>
      </c>
      <c r="O38" s="281" t="str">
        <f aca="false">IF(O$8&gt;$J38,"",IF($F$13&gt;$G$13,"ns",IF(ABS($L38-INDEX(RTO1SF_ORD,O$8,2))&gt;$B$28,"s","ns")))</f>
        <v>ns</v>
      </c>
      <c r="P38" s="281" t="str">
        <f aca="false">IF(P$8&gt;$J38,"",IF($F$13&gt;$G$13,"ns",IF(ABS($L38-INDEX(RTO1SF_ORD,P$8,2))&gt;$B$28,"s","ns")))</f>
        <v>ns</v>
      </c>
      <c r="Q38" s="281" t="str">
        <f aca="false">IF(Q$8&gt;$J38,"",IF($F$13&gt;$G$13,"ns",IF(ABS($L38-INDEX(RTO1SF_ORD,Q$8,2))&gt;$B$28,"s","ns")))</f>
        <v>ns</v>
      </c>
      <c r="R38" s="281" t="str">
        <f aca="false">IF(R$8&gt;$J38,"",IF($F$13&gt;$G$13,"ns",IF(ABS($L38-INDEX(RTO1SF_ORD,R$8,2))&gt;$B$28,"s","ns")))</f>
        <v>ns</v>
      </c>
      <c r="S38" s="281" t="str">
        <f aca="false">IF(S$8&gt;$J38,"",IF($F$13&gt;$G$13,"ns",IF(ABS($L38-INDEX(RTO1SF_ORD,S$8,2))&gt;$B$28,"s","ns")))</f>
        <v>ns</v>
      </c>
      <c r="T38" s="281" t="str">
        <f aca="false">IF(T$8&gt;$J38,"",IF($F$13&gt;$G$13,"ns",IF(ABS($L38-INDEX(RTO1SF_ORD,T$8,2))&gt;$B$28,"s","ns")))</f>
        <v>ns</v>
      </c>
      <c r="U38" s="281" t="str">
        <f aca="false">IF(U$8&gt;$J38,"",IF($F$13&gt;$G$13,"ns",IF(ABS($L38-INDEX(RTO1SF_ORD,U$8,2))&gt;$B$28,"s","ns")))</f>
        <v>ns</v>
      </c>
      <c r="V38" s="281" t="str">
        <f aca="false">IF(V$8&gt;$J38,"",IF($F$13&gt;$G$13,"ns",IF(ABS($L38-INDEX(RTO1SF_ORD,V$8,2))&gt;$B$28,"s","ns")))</f>
        <v>ns</v>
      </c>
      <c r="W38" s="281" t="str">
        <f aca="false">IF(W$8&gt;$J38,"",IF($F$13&gt;$G$13,"ns",IF(ABS($L38-INDEX(RTO1SF_ORD,W$8,2))&gt;$B$28,"s","ns")))</f>
        <v>ns</v>
      </c>
      <c r="X38" s="281" t="str">
        <f aca="false">IF(X$8&gt;$J38,"",IF($F$13&gt;$G$13,"ns",IF(ABS($L38-INDEX(RTO1SF_ORD,X$8,2))&gt;$B$28,"s","ns")))</f>
        <v>ns</v>
      </c>
      <c r="Y38" s="281" t="str">
        <f aca="false">IF(Y$8&gt;$J38,"",IF($F$13&gt;$G$13,"ns",IF(ABS($L38-INDEX(RTO1SF_ORD,Y$8,2))&gt;$B$28,"s","ns")))</f>
        <v>ns</v>
      </c>
      <c r="Z38" s="281" t="str">
        <f aca="false">IF(Z$8&gt;$J38,"",IF($F$13&gt;$G$13,"ns",IF(ABS($L38-INDEX(RTO1SF_ORD,Z$8,2))&gt;$B$28,"s","ns")))</f>
        <v>ns</v>
      </c>
      <c r="AA38" s="281" t="str">
        <f aca="false">IF(AA$8&gt;$J38,"",IF($F$13&gt;$G$13,"ns",IF(ABS($L38-INDEX(RTO1SF_ORD,AA$8,2))&gt;$B$28,"s","ns")))</f>
        <v>ns</v>
      </c>
      <c r="AB38" s="281" t="str">
        <f aca="false">IF(AB$8&gt;$J38,"",IF($F$13&gt;$G$13,"ns",IF(ABS($L38-INDEX(RTO1SF_ORD,AB$8,2))&gt;$B$28,"s","ns")))</f>
        <v>ns</v>
      </c>
      <c r="AC38" s="281" t="str">
        <f aca="false">IF(AC$8&gt;$J38,"",IF($F$13&gt;$G$13,"ns",IF(ABS($L38-INDEX(RTO1SF_ORD,AC$8,2))&gt;$B$28,"s","ns")))</f>
        <v>ns</v>
      </c>
      <c r="AD38" s="281" t="str">
        <f aca="false">IF(AD$8&gt;$J38,"",IF($F$13&gt;$G$13,"ns",IF(ABS($L38-INDEX(RTO1SF_ORD,AD$8,2))&gt;$B$28,"s","ns")))</f>
        <v>ns</v>
      </c>
      <c r="AE38" s="281" t="str">
        <f aca="false">IF(AE$8&gt;$J38,"",IF($F$13&gt;$G$13,"ns",IF(ABS($L38-INDEX(RTO1SF_ORD,AE$8,2))&gt;$B$28,"s","ns")))</f>
        <v>ns</v>
      </c>
      <c r="AF38" s="281" t="str">
        <f aca="false">IF(AF$8&gt;$J38,"",IF($F$13&gt;$G$13,"ns",IF(ABS($L38-INDEX(RTO1SF_ORD,AF$8,2))&gt;$B$28,"s","ns")))</f>
        <v>ns</v>
      </c>
      <c r="AG38" s="281" t="str">
        <f aca="false">IF(AG$8&gt;$J38,"",IF($F$13&gt;$G$13,"ns",IF(ABS($L38-INDEX(RTO1SF_ORD,AG$8,2))&gt;$B$28,"s","ns")))</f>
        <v>ns</v>
      </c>
      <c r="AH38" s="281" t="str">
        <f aca="false">IF(AH$8&gt;$J38,"",IF($F$13&gt;$G$13,"ns",IF(ABS($L38-INDEX(RTO1SF_ORD,AH$8,2))&gt;$B$28,"s","ns")))</f>
        <v>ns</v>
      </c>
      <c r="AI38" s="281" t="str">
        <f aca="false">IF(AI$8&gt;$J38,"",IF($F$13&gt;$G$13,"ns",IF(ABS($L38-INDEX(RTO1SF_ORD,AI$8,2))&gt;$B$28,"s","ns")))</f>
        <v>ns</v>
      </c>
      <c r="AJ38" s="281" t="str">
        <f aca="false">IF(AJ$8&gt;$J38,"",IF($F$13&gt;$G$13,"ns",IF(ABS($L38-INDEX(RTO1SF_ORD,AJ$8,2))&gt;$B$28,"s","ns")))</f>
        <v>ns</v>
      </c>
      <c r="AK38" s="281" t="str">
        <f aca="false">IF(AK$8&gt;$J38,"",IF($F$13&gt;$G$13,"ns",IF(ABS($L38-INDEX(RTO1SF_ORD,AK$8,2))&gt;$B$28,"s","ns")))</f>
        <v>ns</v>
      </c>
      <c r="AL38" s="281" t="str">
        <f aca="false">IF(AL$8&gt;$J38,"",IF($F$13&gt;$G$13,"ns",IF(ABS($L38-INDEX(RTO1SF_ORD,AL$8,2))&gt;$B$28,"s","ns")))</f>
        <v>ns</v>
      </c>
      <c r="AM38" s="281" t="str">
        <f aca="false">IF(AM$8&gt;$J38,"",IF($F$13&gt;$G$13,"ns",IF(ABS($L38-INDEX(RTO1SF_ORD,AM$8,2))&gt;$B$28,"s","ns")))</f>
        <v>ns</v>
      </c>
      <c r="AN38" s="281" t="str">
        <f aca="false">IF(AN$8&gt;$J38,"",IF($F$13&gt;$G$13,"ns",IF(ABS($L38-INDEX(RTO1SF_ORD,AN$8,2))&gt;$B$28,"s","ns")))</f>
        <v>ns</v>
      </c>
      <c r="AO38" s="281" t="str">
        <f aca="false">IF(AO$8&gt;$J38,"",IF($F$13&gt;$G$13,"ns",IF(ABS($L38-INDEX(RTO1SF_ORD,AO$8,2))&gt;$B$28,"s","ns")))</f>
        <v>ns</v>
      </c>
      <c r="AP38" s="281" t="str">
        <f aca="false">IF(AP$8&gt;$J38,"",IF($F$13&gt;$G$13,"ns",IF(ABS($L38-INDEX(RTO1SF_ORD,AP$8,2))&gt;$B$28,"s","ns")))</f>
        <v>ns</v>
      </c>
      <c r="AQ38" s="281" t="str">
        <f aca="false">IF(AQ$8&gt;$J38,"",IF($F$13&gt;$G$13,"ns",IF(ABS($L38-INDEX(RTO1SF_ORD,AQ$8,2))&gt;$B$28,"s","ns")))</f>
        <v/>
      </c>
      <c r="AR38" s="281" t="str">
        <f aca="false">IF(AR$8&gt;$J38,"",IF($F$13&gt;$G$13,"ns",IF(ABS($L38-INDEX(RTO1SF_ORD,AR$8,2))&gt;$B$28,"s","ns")))</f>
        <v/>
      </c>
      <c r="AS38" s="281" t="str">
        <f aca="false">IF(AS$8&gt;$J38,"",IF($F$13&gt;$G$13,"ns",IF(ABS($L38-INDEX(RTO1SF_ORD,AS$8,2))&gt;$B$28,"s","ns")))</f>
        <v/>
      </c>
      <c r="AT38" s="281" t="str">
        <f aca="false">IF(AT$8&gt;$J38,"",IF($F$13&gt;$G$13,"ns",IF(ABS($L38-INDEX(RTO1SF_ORD,AT$8,2))&gt;$B$28,"s","ns")))</f>
        <v/>
      </c>
      <c r="AU38" s="281" t="str">
        <f aca="false">IF(AU$8&gt;$J38,"",IF($F$13&gt;$G$13,"ns",IF(ABS($L38-INDEX(RTO1SF_ORD,AU$8,2))&gt;$B$28,"s","ns")))</f>
        <v/>
      </c>
      <c r="AV38" s="281" t="str">
        <f aca="false">IF(AV$8&gt;$J38,"",IF($F$13&gt;$G$13,"ns",IF(ABS($L38-INDEX(RTO1SF_ORD,AV$8,2))&gt;$B$28,"s","ns")))</f>
        <v/>
      </c>
      <c r="AW38" s="281" t="str">
        <f aca="false">IF(AW$8&gt;$J38,"",IF($F$13&gt;$G$13,"ns",IF(ABS($L38-INDEX(RTO1SF_ORD,AW$8,2))&gt;$B$28,"s","ns")))</f>
        <v/>
      </c>
      <c r="AX38" s="281" t="str">
        <f aca="false">IF(AX$8&gt;$J38,"",IF($F$13&gt;$G$13,"ns",IF(ABS($L38-INDEX(RTO1SF_ORD,AX$8,2))&gt;$B$28,"s","ns")))</f>
        <v/>
      </c>
      <c r="AY38" s="281" t="str">
        <f aca="false">IF(AY$8&gt;$J38,"",IF($F$13&gt;$G$13,"ns",IF(ABS($L38-INDEX(RTO1SF_ORD,AY$8,2))&gt;$B$28,"s","ns")))</f>
        <v/>
      </c>
      <c r="AZ38" s="281" t="str">
        <f aca="false">IF(AZ$8&gt;$J38,"",IF($F$13&gt;$G$13,"ns",IF(ABS($L38-INDEX(RTO1SF_ORD,AZ$8,2))&gt;$B$28,"s","ns")))</f>
        <v/>
      </c>
      <c r="BA38" s="281" t="str">
        <f aca="false">IF(BA$8&gt;$J38,"",IF($F$13&gt;$G$13,"ns",IF(ABS($L38-INDEX(RTO1SF_ORD,BA$8,2))&gt;$B$28,"s","ns")))</f>
        <v/>
      </c>
      <c r="BB38" s="281" t="str">
        <f aca="false">IF(BB$8&gt;$J38,"",IF($F$13&gt;$G$13,"ns",IF(ABS($L38-INDEX(RTO1SF_ORD,BB$8,2))&gt;$B$28,"s","ns")))</f>
        <v/>
      </c>
      <c r="BC38" s="281" t="str">
        <f aca="false">IF(BC$8&gt;$J38,"",IF($F$13&gt;$G$13,"ns",IF(ABS($L38-INDEX(RTO1SF_ORD,BC$8,2))&gt;$B$28,"s","ns")))</f>
        <v/>
      </c>
      <c r="BD38" s="281" t="str">
        <f aca="false">IF(BD$8&gt;$J38,"",IF($F$13&gt;$G$13,"ns",IF(ABS($L38-INDEX(RTO1SF_ORD,BD$8,2))&gt;$B$28,"s","ns")))</f>
        <v/>
      </c>
      <c r="BE38" s="281" t="str">
        <f aca="false">IF(BE$8&gt;$J38,"",IF($F$13&gt;$G$13,"ns",IF(ABS($L38-INDEX(RTO1SF_ORD,BE$8,2))&gt;$B$28,"s","ns")))</f>
        <v/>
      </c>
      <c r="BF38" s="281" t="str">
        <f aca="false">IF(BF$8&gt;$J38,"",IF($F$13&gt;$G$13,"ns",IF(ABS($L38-INDEX(RTO1SF_ORD,BF$8,2))&gt;$B$28,"s","ns")))</f>
        <v/>
      </c>
      <c r="BG38" s="281" t="str">
        <f aca="false">IF(BG$8&gt;$J38,"",IF($F$13&gt;$G$13,"ns",IF(ABS($L38-INDEX(RTO1SF_ORD,BG$8,2))&gt;$B$28,"s","ns")))</f>
        <v/>
      </c>
      <c r="BH38" s="281" t="str">
        <f aca="false">IF(BH$8&gt;$J38,"",IF($F$13&gt;$G$13,"ns",IF(ABS($L38-INDEX(RTO1SF_ORD,BH$8,2))&gt;$B$28,"s","ns")))</f>
        <v/>
      </c>
      <c r="BI38" s="281" t="str">
        <f aca="false">IF(BI$8&gt;$J38,"",IF($F$13&gt;$G$13,"ns",IF(ABS($L38-INDEX(RTO1SF_ORD,BI$8,2))&gt;$B$28,"s","ns")))</f>
        <v/>
      </c>
      <c r="BJ38" s="281" t="str">
        <f aca="false">IF(BJ$8&gt;$J38,"",IF($F$13&gt;$G$13,"ns",IF(ABS($L38-INDEX(RTO1SF_ORD,BJ$8,2))&gt;$B$28,"s","ns")))</f>
        <v/>
      </c>
      <c r="BS38" s="249"/>
      <c r="BT38" s="249"/>
      <c r="BV38" s="270" t="n">
        <v>30</v>
      </c>
      <c r="BW38" s="280" t="n">
        <f aca="false">IFERROR(INDEX(RTO1CF_ORD,BV38,1),"sd")</f>
        <v>0</v>
      </c>
      <c r="BX38" s="281" t="n">
        <f aca="false">IFERROR(INDEX(RTO1CF_ORD,BV38,2),"sd")</f>
        <v>0.0002</v>
      </c>
      <c r="BY38" s="282" t="str">
        <f aca="false">IF(BY$8&gt;$BV38,"",IF($BR$13&gt;$BS$13,"ns",IF(ABS($BX38-INDEX(RTO1CF_ORD,BY$8,2))&gt;$BN$28,"s","ns")))</f>
        <v>s</v>
      </c>
      <c r="BZ38" s="282" t="str">
        <f aca="false">IF(BZ$8&gt;$BV38,"",IF($BR$13&gt;$BS$13,"ns",IF(ABS($BX38-INDEX(RTO1CF_ORD,BZ$8,2))&gt;$BN$28,"s","ns")))</f>
        <v>s</v>
      </c>
      <c r="CA38" s="282" t="str">
        <f aca="false">IF(CA$8&gt;$BV38,"",IF($BR$13&gt;$BS$13,"ns",IF(ABS($BX38-INDEX(RTO1CF_ORD,CA$8,2))&gt;$BN$28,"s","ns")))</f>
        <v>s</v>
      </c>
      <c r="CB38" s="282" t="str">
        <f aca="false">IF(CB$8&gt;$BV38,"",IF($BR$13&gt;$BS$13,"ns",IF(ABS($BX38-INDEX(RTO1CF_ORD,CB$8,2))&gt;$BN$28,"s","ns")))</f>
        <v>ns</v>
      </c>
      <c r="CC38" s="282" t="str">
        <f aca="false">IF(CC$8&gt;$BV38,"",IF($BR$13&gt;$BS$13,"ns",IF(ABS($BX38-INDEX(RTO1CF_ORD,CC$8,2))&gt;$BN$28,"s","ns")))</f>
        <v>ns</v>
      </c>
      <c r="CD38" s="282" t="str">
        <f aca="false">IF(CD$8&gt;$BV38,"",IF($BR$13&gt;$BS$13,"ns",IF(ABS($BX38-INDEX(RTO1CF_ORD,CD$8,2))&gt;$BN$28,"s","ns")))</f>
        <v>ns</v>
      </c>
      <c r="CE38" s="282" t="str">
        <f aca="false">IF(CE$8&gt;$BV38,"",IF($BR$13&gt;$BS$13,"ns",IF(ABS($BX38-INDEX(RTO1CF_ORD,CE$8,2))&gt;$BN$28,"s","ns")))</f>
        <v>ns</v>
      </c>
      <c r="CF38" s="282" t="str">
        <f aca="false">IF(CF$8&gt;$BV38,"",IF($BR$13&gt;$BS$13,"ns",IF(ABS($BX38-INDEX(RTO1CF_ORD,CF$8,2))&gt;$BN$28,"s","ns")))</f>
        <v>ns</v>
      </c>
      <c r="CG38" s="282" t="str">
        <f aca="false">IF(CG$8&gt;$BV38,"",IF($BR$13&gt;$BS$13,"ns",IF(ABS($BX38-INDEX(RTO1CF_ORD,CG$8,2))&gt;$BN$28,"s","ns")))</f>
        <v>ns</v>
      </c>
      <c r="CH38" s="282" t="str">
        <f aca="false">IF(CH$8&gt;$BV38,"",IF($BR$13&gt;$BS$13,"ns",IF(ABS($BX38-INDEX(RTO1CF_ORD,CH$8,2))&gt;$BN$28,"s","ns")))</f>
        <v>ns</v>
      </c>
      <c r="CI38" s="282" t="str">
        <f aca="false">IF(CI$8&gt;$BV38,"",IF($BR$13&gt;$BS$13,"ns",IF(ABS($BX38-INDEX(RTO1CF_ORD,CI$8,2))&gt;$BN$28,"s","ns")))</f>
        <v>ns</v>
      </c>
      <c r="CJ38" s="282" t="str">
        <f aca="false">IF(CJ$8&gt;$BV38,"",IF($BR$13&gt;$BS$13,"ns",IF(ABS($BX38-INDEX(RTO1CF_ORD,CJ$8,2))&gt;$BN$28,"s","ns")))</f>
        <v>ns</v>
      </c>
      <c r="CK38" s="282" t="str">
        <f aca="false">IF(CK$8&gt;$BV38,"",IF($BR$13&gt;$BS$13,"ns",IF(ABS($BX38-INDEX(RTO1CF_ORD,CK$8,2))&gt;$BN$28,"s","ns")))</f>
        <v>ns</v>
      </c>
      <c r="CL38" s="282" t="str">
        <f aca="false">IF(CL$8&gt;$BV38,"",IF($BR$13&gt;$BS$13,"ns",IF(ABS($BX38-INDEX(RTO1CF_ORD,CL$8,2))&gt;$BN$28,"s","ns")))</f>
        <v>ns</v>
      </c>
      <c r="CM38" s="282" t="str">
        <f aca="false">IF(CM$8&gt;$BV38,"",IF($BR$13&gt;$BS$13,"ns",IF(ABS($BX38-INDEX(RTO1CF_ORD,CM$8,2))&gt;$BN$28,"s","ns")))</f>
        <v>ns</v>
      </c>
      <c r="CN38" s="282" t="str">
        <f aca="false">IF(CN$8&gt;$BV38,"",IF($BR$13&gt;$BS$13,"ns",IF(ABS($BX38-INDEX(RTO1CF_ORD,CN$8,2))&gt;$BN$28,"s","ns")))</f>
        <v>ns</v>
      </c>
      <c r="CO38" s="282" t="str">
        <f aca="false">IF(CO$8&gt;$BV38,"",IF($BR$13&gt;$BS$13,"ns",IF(ABS($BX38-INDEX(RTO1CF_ORD,CO$8,2))&gt;$BN$28,"s","ns")))</f>
        <v>ns</v>
      </c>
      <c r="CP38" s="282" t="str">
        <f aca="false">IF(CP$8&gt;$BV38,"",IF($BR$13&gt;$BS$13,"ns",IF(ABS($BX38-INDEX(RTO1CF_ORD,CP$8,2))&gt;$BN$28,"s","ns")))</f>
        <v>ns</v>
      </c>
      <c r="CQ38" s="282" t="str">
        <f aca="false">IF(CQ$8&gt;$BV38,"",IF($BR$13&gt;$BS$13,"ns",IF(ABS($BX38-INDEX(RTO1CF_ORD,CQ$8,2))&gt;$BN$28,"s","ns")))</f>
        <v>ns</v>
      </c>
      <c r="CR38" s="282" t="str">
        <f aca="false">IF(CR$8&gt;$BV38,"",IF($BR$13&gt;$BS$13,"ns",IF(ABS($BX38-INDEX(RTO1CF_ORD,CR$8,2))&gt;$BN$28,"s","ns")))</f>
        <v>ns</v>
      </c>
      <c r="CS38" s="282" t="str">
        <f aca="false">IF(CS$8&gt;$BV38,"",IF($BR$13&gt;$BS$13,"ns",IF(ABS($BX38-INDEX(RTO1CF_ORD,CS$8,2))&gt;$BN$28,"s","ns")))</f>
        <v>ns</v>
      </c>
      <c r="CT38" s="282" t="str">
        <f aca="false">IF(CT$8&gt;$BV38,"",IF($BR$13&gt;$BS$13,"ns",IF(ABS($BX38-INDEX(RTO1CF_ORD,CT$8,2))&gt;$BN$28,"s","ns")))</f>
        <v>ns</v>
      </c>
      <c r="CU38" s="282" t="str">
        <f aca="false">IF(CU$8&gt;$BV38,"",IF($BR$13&gt;$BS$13,"ns",IF(ABS($BX38-INDEX(RTO1CF_ORD,CU$8,2))&gt;$BN$28,"s","ns")))</f>
        <v>ns</v>
      </c>
      <c r="CV38" s="282" t="str">
        <f aca="false">IF(CV$8&gt;$BV38,"",IF($BR$13&gt;$BS$13,"ns",IF(ABS($BX38-INDEX(RTO1CF_ORD,CV$8,2))&gt;$BN$28,"s","ns")))</f>
        <v>ns</v>
      </c>
      <c r="CW38" s="282" t="str">
        <f aca="false">IF(CW$8&gt;$BV38,"",IF($BR$13&gt;$BS$13,"ns",IF(ABS($BX38-INDEX(RTO1CF_ORD,CW$8,2))&gt;$BN$28,"s","ns")))</f>
        <v>ns</v>
      </c>
      <c r="CX38" s="282" t="str">
        <f aca="false">IF(CX$8&gt;$BV38,"",IF($BR$13&gt;$BS$13,"ns",IF(ABS($BX38-INDEX(RTO1CF_ORD,CX$8,2))&gt;$BN$28,"s","ns")))</f>
        <v>ns</v>
      </c>
      <c r="CY38" s="282" t="str">
        <f aca="false">IF(CY$8&gt;$BV38,"",IF($BR$13&gt;$BS$13,"ns",IF(ABS($BX38-INDEX(RTO1CF_ORD,CY$8,2))&gt;$BN$28,"s","ns")))</f>
        <v>ns</v>
      </c>
      <c r="CZ38" s="282" t="str">
        <f aca="false">IF(CZ$8&gt;$BV38,"",IF($BR$13&gt;$BS$13,"ns",IF(ABS($BX38-INDEX(RTO1CF_ORD,CZ$8,2))&gt;$BN$28,"s","ns")))</f>
        <v>ns</v>
      </c>
      <c r="DA38" s="282" t="str">
        <f aca="false">IF(DA$8&gt;$BV38,"",IF($BR$13&gt;$BS$13,"ns",IF(ABS($BX38-INDEX(RTO1CF_ORD,DA$8,2))&gt;$BN$28,"s","ns")))</f>
        <v>ns</v>
      </c>
      <c r="DB38" s="282" t="str">
        <f aca="false">IF(DB$8&gt;$BV38,"",IF($BR$13&gt;$BS$13,"ns",IF(ABS($BX38-INDEX(RTO1CF_ORD,DB$8,2))&gt;$BN$28,"s","ns")))</f>
        <v>ns</v>
      </c>
      <c r="DC38" s="282" t="str">
        <f aca="false">IF(DC$8&gt;$BV38,"",IF($BR$13&gt;$BS$13,"ns",IF(ABS($BX38-INDEX(RTO1CF_ORD,DC$8,2))&gt;$BN$28,"s","ns")))</f>
        <v/>
      </c>
      <c r="DD38" s="282" t="str">
        <f aca="false">IF(DD$8&gt;$BV38,"",IF($BR$13&gt;$BS$13,"ns",IF(ABS($BX38-INDEX(RTO1CF_ORD,DD$8,2))&gt;$BN$28,"s","ns")))</f>
        <v/>
      </c>
      <c r="DE38" s="282" t="str">
        <f aca="false">IF(DE$8&gt;$BV38,"",IF($BR$13&gt;$BS$13,"ns",IF(ABS($BX38-INDEX(RTO1CF_ORD,DE$8,2))&gt;$BN$28,"s","ns")))</f>
        <v/>
      </c>
      <c r="DF38" s="282" t="str">
        <f aca="false">IF(DF$8&gt;$BV38,"",IF($BR$13&gt;$BS$13,"ns",IF(ABS($BX38-INDEX(RTO1CF_ORD,DF$8,2))&gt;$BN$28,"s","ns")))</f>
        <v/>
      </c>
      <c r="DG38" s="282" t="str">
        <f aca="false">IF(DG$8&gt;$BV38,"",IF($BR$13&gt;$BS$13,"ns",IF(ABS($BX38-INDEX(RTO1CF_ORD,DG$8,2))&gt;$BN$28,"s","ns")))</f>
        <v/>
      </c>
      <c r="DH38" s="282" t="str">
        <f aca="false">IF(DH$8&gt;$BV38,"",IF($BR$13&gt;$BS$13,"ns",IF(ABS($BX38-INDEX(RTO1CF_ORD,DH$8,2))&gt;$BN$28,"s","ns")))</f>
        <v/>
      </c>
      <c r="DI38" s="282" t="str">
        <f aca="false">IF(DI$8&gt;$BV38,"",IF($BR$13&gt;$BS$13,"ns",IF(ABS($BX38-INDEX(RTO1CF_ORD,DI$8,2))&gt;$BN$28,"s","ns")))</f>
        <v/>
      </c>
      <c r="DJ38" s="282" t="str">
        <f aca="false">IF(DJ$8&gt;$BV38,"",IF($BR$13&gt;$BS$13,"ns",IF(ABS($BX38-INDEX(RTO1CF_ORD,DJ$8,2))&gt;$BN$28,"s","ns")))</f>
        <v/>
      </c>
      <c r="DK38" s="282" t="str">
        <f aca="false">IF(DK$8&gt;$BV38,"",IF($BR$13&gt;$BS$13,"ns",IF(ABS($BX38-INDEX(RTO1CF_ORD,DK$8,2))&gt;$BN$28,"s","ns")))</f>
        <v/>
      </c>
      <c r="DL38" s="282" t="str">
        <f aca="false">IF(DL$8&gt;$BV38,"",IF($BR$13&gt;$BS$13,"ns",IF(ABS($BX38-INDEX(RTO1CF_ORD,DL$8,2))&gt;$BN$28,"s","ns")))</f>
        <v/>
      </c>
      <c r="DM38" s="282" t="str">
        <f aca="false">IF(DM$8&gt;$BV38,"",IF($BR$13&gt;$BS$13,"ns",IF(ABS($BX38-INDEX(RTO1CF_ORD,DM$8,2))&gt;$BN$28,"s","ns")))</f>
        <v/>
      </c>
      <c r="DN38" s="282" t="str">
        <f aca="false">IF(DN$8&gt;$BV38,"",IF($BR$13&gt;$BS$13,"ns",IF(ABS($BX38-INDEX(RTO1CF_ORD,DN$8,2))&gt;$BN$28,"s","ns")))</f>
        <v/>
      </c>
      <c r="DO38" s="282" t="str">
        <f aca="false">IF(DO$8&gt;$BV38,"",IF($BR$13&gt;$BS$13,"ns",IF(ABS($BX38-INDEX(RTO1CF_ORD,DO$8,2))&gt;$BN$28,"s","ns")))</f>
        <v/>
      </c>
      <c r="DP38" s="282" t="str">
        <f aca="false">IF(DP$8&gt;$BV38,"",IF($BR$13&gt;$BS$13,"ns",IF(ABS($BX38-INDEX(RTO1CF_ORD,DP$8,2))&gt;$BN$28,"s","ns")))</f>
        <v/>
      </c>
      <c r="DQ38" s="282" t="str">
        <f aca="false">IF(DQ$8&gt;$BV38,"",IF($BR$13&gt;$BS$13,"ns",IF(ABS($BX38-INDEX(RTO1CF_ORD,DQ$8,2))&gt;$BN$28,"s","ns")))</f>
        <v/>
      </c>
      <c r="DR38" s="282" t="str">
        <f aca="false">IF(DR$8&gt;$BV38,"",IF($BR$13&gt;$BS$13,"ns",IF(ABS($BX38-INDEX(RTO1CF_ORD,DR$8,2))&gt;$BN$28,"s","ns")))</f>
        <v/>
      </c>
      <c r="DS38" s="282" t="str">
        <f aca="false">IF(DS$8&gt;$BV38,"",IF($BR$13&gt;$BS$13,"ns",IF(ABS($BX38-INDEX(RTO1CF_ORD,DS$8,2))&gt;$BN$28,"s","ns")))</f>
        <v/>
      </c>
      <c r="DT38" s="282" t="str">
        <f aca="false">IF(DT$8&gt;$BV38,"",IF($BR$13&gt;$BS$13,"ns",IF(ABS($BX38-INDEX(RTO1CF_ORD,DT$8,2))&gt;$BN$28,"s","ns")))</f>
        <v/>
      </c>
      <c r="DU38" s="282" t="str">
        <f aca="false">IF(DU$8&gt;$BV38,"",IF($BR$13&gt;$BS$13,"ns",IF(ABS($BX38-INDEX(RTO1CF_ORD,DU$8,2))&gt;$BN$28,"s","ns")))</f>
        <v/>
      </c>
      <c r="DV38" s="282" t="str">
        <f aca="false">IF(DV$8&gt;$BV38,"",IF($BR$13&gt;$BS$13,"ns",IF(ABS($BX38-INDEX(RTO1CF_ORD,DV$8,2))&gt;$BN$28,"s","ns")))</f>
        <v/>
      </c>
      <c r="DW38" s="283"/>
      <c r="DX38" s="283"/>
      <c r="DZ38" s="265" t="n">
        <f aca="false">DZ37+1</f>
        <v>31</v>
      </c>
      <c r="EA38" s="276" t="n">
        <f aca="false">IFERROR(INDEX(RTO1CV,$DZ38,1),0)</f>
        <v>0</v>
      </c>
      <c r="EB38" s="277" t="n">
        <f aca="false">IFERROR(INDEX(RTO1SF,$DZ38,EB$7),0)</f>
        <v>0</v>
      </c>
      <c r="EC38" s="277" t="n">
        <f aca="false">IFERROR(INDEX(RTO1SF,$DZ38,EC$7),0)</f>
        <v>0</v>
      </c>
      <c r="ED38" s="277" t="n">
        <f aca="false">IFERROR(INDEX(RTO1SF,$DZ38,ED$7),0)</f>
        <v>0</v>
      </c>
      <c r="EE38" s="277" t="n">
        <f aca="false">IFERROR(INDEX(RTO1SF,$DZ38,EE$7),0)</f>
        <v>0</v>
      </c>
      <c r="EF38" s="277" t="n">
        <f aca="false">COUNTIFS(EB38:EE38,"&gt;1")</f>
        <v>0</v>
      </c>
      <c r="EG38" s="277" t="n">
        <f aca="false">IFERROR(SUMIFS(EB38:EE38,EB38:EE38,"&gt;1"),0)</f>
        <v>0</v>
      </c>
      <c r="EH38" s="265"/>
      <c r="EI38" s="265"/>
      <c r="EJ38" s="265"/>
      <c r="EK38" s="266"/>
      <c r="EL38" s="265" t="n">
        <f aca="false">EL37+1</f>
        <v>31</v>
      </c>
      <c r="EM38" s="276" t="n">
        <f aca="false">IFERROR(INDEX(RTO1CV,$EL38,1),0)</f>
        <v>0</v>
      </c>
      <c r="EN38" s="277" t="n">
        <f aca="false">IFERROR(INDEX(RTO1CF,$EL38,'ANVA-MDS'!EB$7),0)</f>
        <v>0</v>
      </c>
      <c r="EO38" s="277" t="n">
        <f aca="false">IFERROR(INDEX(RTO1CF,$EL38,'ANVA-MDS'!EC$7),0)</f>
        <v>0</v>
      </c>
      <c r="EP38" s="277" t="n">
        <f aca="false">IFERROR(INDEX(RTO1CF,$EL38,'ANVA-MDS'!ED$7),0)</f>
        <v>0</v>
      </c>
      <c r="EQ38" s="277" t="n">
        <f aca="false">IFERROR(INDEX(RTO1CF,$EL38,'ANVA-MDS'!EE$7),0)</f>
        <v>0</v>
      </c>
      <c r="ER38" s="277" t="n">
        <f aca="false">COUNTIFS(EN38:EQ38,"&gt;1")</f>
        <v>0</v>
      </c>
      <c r="ES38" s="277" t="n">
        <f aca="false">IFERROR(SUMIFS(EN38:EQ38,EN38:EQ38,"&gt;1"),0)</f>
        <v>0</v>
      </c>
      <c r="ET38" s="265"/>
      <c r="EU38" s="265"/>
      <c r="EV38" s="265"/>
      <c r="EW38" s="266"/>
      <c r="EX38" s="277" t="n">
        <f aca="false">EG38+ES38</f>
        <v>0</v>
      </c>
      <c r="EY38" s="266"/>
      <c r="EZ38" s="266"/>
    </row>
    <row r="39" customFormat="false" ht="12.75" hidden="false" customHeight="true" outlineLevel="0" collapsed="false">
      <c r="J39" s="270" t="n">
        <v>31</v>
      </c>
      <c r="K39" s="280" t="n">
        <f aca="false">IFERROR(INDEX(RTO1SF_ORD,J39,1),"sd")</f>
        <v>0</v>
      </c>
      <c r="L39" s="281" t="n">
        <f aca="false">IFERROR(INDEX(RTO1SF_ORD,J39,2),"sd")</f>
        <v>0.00019</v>
      </c>
      <c r="M39" s="281" t="str">
        <f aca="false">IF(M$8&gt;$J39,"",IF($F$13&gt;$G$13,"ns",IF(ABS($L39-INDEX(RTO1SF_ORD,M$8,2))&gt;$B$28,"s","ns")))</f>
        <v>ns</v>
      </c>
      <c r="N39" s="281" t="str">
        <f aca="false">IF(N$8&gt;$J39,"",IF($F$13&gt;$G$13,"ns",IF(ABS($L39-INDEX(RTO1SF_ORD,N$8,2))&gt;$B$28,"s","ns")))</f>
        <v>ns</v>
      </c>
      <c r="O39" s="281" t="str">
        <f aca="false">IF(O$8&gt;$J39,"",IF($F$13&gt;$G$13,"ns",IF(ABS($L39-INDEX(RTO1SF_ORD,O$8,2))&gt;$B$28,"s","ns")))</f>
        <v>ns</v>
      </c>
      <c r="P39" s="281" t="str">
        <f aca="false">IF(P$8&gt;$J39,"",IF($F$13&gt;$G$13,"ns",IF(ABS($L39-INDEX(RTO1SF_ORD,P$8,2))&gt;$B$28,"s","ns")))</f>
        <v>ns</v>
      </c>
      <c r="Q39" s="281" t="str">
        <f aca="false">IF(Q$8&gt;$J39,"",IF($F$13&gt;$G$13,"ns",IF(ABS($L39-INDEX(RTO1SF_ORD,Q$8,2))&gt;$B$28,"s","ns")))</f>
        <v>ns</v>
      </c>
      <c r="R39" s="281" t="str">
        <f aca="false">IF(R$8&gt;$J39,"",IF($F$13&gt;$G$13,"ns",IF(ABS($L39-INDEX(RTO1SF_ORD,R$8,2))&gt;$B$28,"s","ns")))</f>
        <v>ns</v>
      </c>
      <c r="S39" s="281" t="str">
        <f aca="false">IF(S$8&gt;$J39,"",IF($F$13&gt;$G$13,"ns",IF(ABS($L39-INDEX(RTO1SF_ORD,S$8,2))&gt;$B$28,"s","ns")))</f>
        <v>ns</v>
      </c>
      <c r="T39" s="281" t="str">
        <f aca="false">IF(T$8&gt;$J39,"",IF($F$13&gt;$G$13,"ns",IF(ABS($L39-INDEX(RTO1SF_ORD,T$8,2))&gt;$B$28,"s","ns")))</f>
        <v>ns</v>
      </c>
      <c r="U39" s="281" t="str">
        <f aca="false">IF(U$8&gt;$J39,"",IF($F$13&gt;$G$13,"ns",IF(ABS($L39-INDEX(RTO1SF_ORD,U$8,2))&gt;$B$28,"s","ns")))</f>
        <v>ns</v>
      </c>
      <c r="V39" s="281" t="str">
        <f aca="false">IF(V$8&gt;$J39,"",IF($F$13&gt;$G$13,"ns",IF(ABS($L39-INDEX(RTO1SF_ORD,V$8,2))&gt;$B$28,"s","ns")))</f>
        <v>ns</v>
      </c>
      <c r="W39" s="281" t="str">
        <f aca="false">IF(W$8&gt;$J39,"",IF($F$13&gt;$G$13,"ns",IF(ABS($L39-INDEX(RTO1SF_ORD,W$8,2))&gt;$B$28,"s","ns")))</f>
        <v>ns</v>
      </c>
      <c r="X39" s="281" t="str">
        <f aca="false">IF(X$8&gt;$J39,"",IF($F$13&gt;$G$13,"ns",IF(ABS($L39-INDEX(RTO1SF_ORD,X$8,2))&gt;$B$28,"s","ns")))</f>
        <v>ns</v>
      </c>
      <c r="Y39" s="281" t="str">
        <f aca="false">IF(Y$8&gt;$J39,"",IF($F$13&gt;$G$13,"ns",IF(ABS($L39-INDEX(RTO1SF_ORD,Y$8,2))&gt;$B$28,"s","ns")))</f>
        <v>ns</v>
      </c>
      <c r="Z39" s="281" t="str">
        <f aca="false">IF(Z$8&gt;$J39,"",IF($F$13&gt;$G$13,"ns",IF(ABS($L39-INDEX(RTO1SF_ORD,Z$8,2))&gt;$B$28,"s","ns")))</f>
        <v>ns</v>
      </c>
      <c r="AA39" s="281" t="str">
        <f aca="false">IF(AA$8&gt;$J39,"",IF($F$13&gt;$G$13,"ns",IF(ABS($L39-INDEX(RTO1SF_ORD,AA$8,2))&gt;$B$28,"s","ns")))</f>
        <v>ns</v>
      </c>
      <c r="AB39" s="281" t="str">
        <f aca="false">IF(AB$8&gt;$J39,"",IF($F$13&gt;$G$13,"ns",IF(ABS($L39-INDEX(RTO1SF_ORD,AB$8,2))&gt;$B$28,"s","ns")))</f>
        <v>ns</v>
      </c>
      <c r="AC39" s="281" t="str">
        <f aca="false">IF(AC$8&gt;$J39,"",IF($F$13&gt;$G$13,"ns",IF(ABS($L39-INDEX(RTO1SF_ORD,AC$8,2))&gt;$B$28,"s","ns")))</f>
        <v>ns</v>
      </c>
      <c r="AD39" s="281" t="str">
        <f aca="false">IF(AD$8&gt;$J39,"",IF($F$13&gt;$G$13,"ns",IF(ABS($L39-INDEX(RTO1SF_ORD,AD$8,2))&gt;$B$28,"s","ns")))</f>
        <v>ns</v>
      </c>
      <c r="AE39" s="281" t="str">
        <f aca="false">IF(AE$8&gt;$J39,"",IF($F$13&gt;$G$13,"ns",IF(ABS($L39-INDEX(RTO1SF_ORD,AE$8,2))&gt;$B$28,"s","ns")))</f>
        <v>ns</v>
      </c>
      <c r="AF39" s="281" t="str">
        <f aca="false">IF(AF$8&gt;$J39,"",IF($F$13&gt;$G$13,"ns",IF(ABS($L39-INDEX(RTO1SF_ORD,AF$8,2))&gt;$B$28,"s","ns")))</f>
        <v>ns</v>
      </c>
      <c r="AG39" s="281" t="str">
        <f aca="false">IF(AG$8&gt;$J39,"",IF($F$13&gt;$G$13,"ns",IF(ABS($L39-INDEX(RTO1SF_ORD,AG$8,2))&gt;$B$28,"s","ns")))</f>
        <v>ns</v>
      </c>
      <c r="AH39" s="281" t="str">
        <f aca="false">IF(AH$8&gt;$J39,"",IF($F$13&gt;$G$13,"ns",IF(ABS($L39-INDEX(RTO1SF_ORD,AH$8,2))&gt;$B$28,"s","ns")))</f>
        <v>ns</v>
      </c>
      <c r="AI39" s="281" t="str">
        <f aca="false">IF(AI$8&gt;$J39,"",IF($F$13&gt;$G$13,"ns",IF(ABS($L39-INDEX(RTO1SF_ORD,AI$8,2))&gt;$B$28,"s","ns")))</f>
        <v>ns</v>
      </c>
      <c r="AJ39" s="281" t="str">
        <f aca="false">IF(AJ$8&gt;$J39,"",IF($F$13&gt;$G$13,"ns",IF(ABS($L39-INDEX(RTO1SF_ORD,AJ$8,2))&gt;$B$28,"s","ns")))</f>
        <v>ns</v>
      </c>
      <c r="AK39" s="281" t="str">
        <f aca="false">IF(AK$8&gt;$J39,"",IF($F$13&gt;$G$13,"ns",IF(ABS($L39-INDEX(RTO1SF_ORD,AK$8,2))&gt;$B$28,"s","ns")))</f>
        <v>ns</v>
      </c>
      <c r="AL39" s="281" t="str">
        <f aca="false">IF(AL$8&gt;$J39,"",IF($F$13&gt;$G$13,"ns",IF(ABS($L39-INDEX(RTO1SF_ORD,AL$8,2))&gt;$B$28,"s","ns")))</f>
        <v>ns</v>
      </c>
      <c r="AM39" s="281" t="str">
        <f aca="false">IF(AM$8&gt;$J39,"",IF($F$13&gt;$G$13,"ns",IF(ABS($L39-INDEX(RTO1SF_ORD,AM$8,2))&gt;$B$28,"s","ns")))</f>
        <v>ns</v>
      </c>
      <c r="AN39" s="281" t="str">
        <f aca="false">IF(AN$8&gt;$J39,"",IF($F$13&gt;$G$13,"ns",IF(ABS($L39-INDEX(RTO1SF_ORD,AN$8,2))&gt;$B$28,"s","ns")))</f>
        <v>ns</v>
      </c>
      <c r="AO39" s="281" t="str">
        <f aca="false">IF(AO$8&gt;$J39,"",IF($F$13&gt;$G$13,"ns",IF(ABS($L39-INDEX(RTO1SF_ORD,AO$8,2))&gt;$B$28,"s","ns")))</f>
        <v>ns</v>
      </c>
      <c r="AP39" s="281" t="str">
        <f aca="false">IF(AP$8&gt;$J39,"",IF($F$13&gt;$G$13,"ns",IF(ABS($L39-INDEX(RTO1SF_ORD,AP$8,2))&gt;$B$28,"s","ns")))</f>
        <v>ns</v>
      </c>
      <c r="AQ39" s="281" t="str">
        <f aca="false">IF(AQ$8&gt;$J39,"",IF($F$13&gt;$G$13,"ns",IF(ABS($L39-INDEX(RTO1SF_ORD,AQ$8,2))&gt;$B$28,"s","ns")))</f>
        <v>ns</v>
      </c>
      <c r="AR39" s="281" t="str">
        <f aca="false">IF(AR$8&gt;$J39,"",IF($F$13&gt;$G$13,"ns",IF(ABS($L39-INDEX(RTO1SF_ORD,AR$8,2))&gt;$B$28,"s","ns")))</f>
        <v/>
      </c>
      <c r="AS39" s="281" t="str">
        <f aca="false">IF(AS$8&gt;$J39,"",IF($F$13&gt;$G$13,"ns",IF(ABS($L39-INDEX(RTO1SF_ORD,AS$8,2))&gt;$B$28,"s","ns")))</f>
        <v/>
      </c>
      <c r="AT39" s="281" t="str">
        <f aca="false">IF(AT$8&gt;$J39,"",IF($F$13&gt;$G$13,"ns",IF(ABS($L39-INDEX(RTO1SF_ORD,AT$8,2))&gt;$B$28,"s","ns")))</f>
        <v/>
      </c>
      <c r="AU39" s="281" t="str">
        <f aca="false">IF(AU$8&gt;$J39,"",IF($F$13&gt;$G$13,"ns",IF(ABS($L39-INDEX(RTO1SF_ORD,AU$8,2))&gt;$B$28,"s","ns")))</f>
        <v/>
      </c>
      <c r="AV39" s="281" t="str">
        <f aca="false">IF(AV$8&gt;$J39,"",IF($F$13&gt;$G$13,"ns",IF(ABS($L39-INDEX(RTO1SF_ORD,AV$8,2))&gt;$B$28,"s","ns")))</f>
        <v/>
      </c>
      <c r="AW39" s="281" t="str">
        <f aca="false">IF(AW$8&gt;$J39,"",IF($F$13&gt;$G$13,"ns",IF(ABS($L39-INDEX(RTO1SF_ORD,AW$8,2))&gt;$B$28,"s","ns")))</f>
        <v/>
      </c>
      <c r="AX39" s="281" t="str">
        <f aca="false">IF(AX$8&gt;$J39,"",IF($F$13&gt;$G$13,"ns",IF(ABS($L39-INDEX(RTO1SF_ORD,AX$8,2))&gt;$B$28,"s","ns")))</f>
        <v/>
      </c>
      <c r="AY39" s="281" t="str">
        <f aca="false">IF(AY$8&gt;$J39,"",IF($F$13&gt;$G$13,"ns",IF(ABS($L39-INDEX(RTO1SF_ORD,AY$8,2))&gt;$B$28,"s","ns")))</f>
        <v/>
      </c>
      <c r="AZ39" s="281" t="str">
        <f aca="false">IF(AZ$8&gt;$J39,"",IF($F$13&gt;$G$13,"ns",IF(ABS($L39-INDEX(RTO1SF_ORD,AZ$8,2))&gt;$B$28,"s","ns")))</f>
        <v/>
      </c>
      <c r="BA39" s="281" t="str">
        <f aca="false">IF(BA$8&gt;$J39,"",IF($F$13&gt;$G$13,"ns",IF(ABS($L39-INDEX(RTO1SF_ORD,BA$8,2))&gt;$B$28,"s","ns")))</f>
        <v/>
      </c>
      <c r="BB39" s="281" t="str">
        <f aca="false">IF(BB$8&gt;$J39,"",IF($F$13&gt;$G$13,"ns",IF(ABS($L39-INDEX(RTO1SF_ORD,BB$8,2))&gt;$B$28,"s","ns")))</f>
        <v/>
      </c>
      <c r="BC39" s="281" t="str">
        <f aca="false">IF(BC$8&gt;$J39,"",IF($F$13&gt;$G$13,"ns",IF(ABS($L39-INDEX(RTO1SF_ORD,BC$8,2))&gt;$B$28,"s","ns")))</f>
        <v/>
      </c>
      <c r="BD39" s="281" t="str">
        <f aca="false">IF(BD$8&gt;$J39,"",IF($F$13&gt;$G$13,"ns",IF(ABS($L39-INDEX(RTO1SF_ORD,BD$8,2))&gt;$B$28,"s","ns")))</f>
        <v/>
      </c>
      <c r="BE39" s="281" t="str">
        <f aca="false">IF(BE$8&gt;$J39,"",IF($F$13&gt;$G$13,"ns",IF(ABS($L39-INDEX(RTO1SF_ORD,BE$8,2))&gt;$B$28,"s","ns")))</f>
        <v/>
      </c>
      <c r="BF39" s="281" t="str">
        <f aca="false">IF(BF$8&gt;$J39,"",IF($F$13&gt;$G$13,"ns",IF(ABS($L39-INDEX(RTO1SF_ORD,BF$8,2))&gt;$B$28,"s","ns")))</f>
        <v/>
      </c>
      <c r="BG39" s="281" t="str">
        <f aca="false">IF(BG$8&gt;$J39,"",IF($F$13&gt;$G$13,"ns",IF(ABS($L39-INDEX(RTO1SF_ORD,BG$8,2))&gt;$B$28,"s","ns")))</f>
        <v/>
      </c>
      <c r="BH39" s="281" t="str">
        <f aca="false">IF(BH$8&gt;$J39,"",IF($F$13&gt;$G$13,"ns",IF(ABS($L39-INDEX(RTO1SF_ORD,BH$8,2))&gt;$B$28,"s","ns")))</f>
        <v/>
      </c>
      <c r="BI39" s="281" t="str">
        <f aca="false">IF(BI$8&gt;$J39,"",IF($F$13&gt;$G$13,"ns",IF(ABS($L39-INDEX(RTO1SF_ORD,BI$8,2))&gt;$B$28,"s","ns")))</f>
        <v/>
      </c>
      <c r="BJ39" s="281" t="str">
        <f aca="false">IF(BJ$8&gt;$J39,"",IF($F$13&gt;$G$13,"ns",IF(ABS($L39-INDEX(RTO1SF_ORD,BJ$8,2))&gt;$B$28,"s","ns")))</f>
        <v/>
      </c>
      <c r="BS39" s="249"/>
      <c r="BT39" s="249"/>
      <c r="BV39" s="270" t="n">
        <v>31</v>
      </c>
      <c r="BW39" s="280" t="n">
        <f aca="false">IFERROR(INDEX(RTO1CF_ORD,BV39,1),"sd")</f>
        <v>0</v>
      </c>
      <c r="BX39" s="281" t="n">
        <f aca="false">IFERROR(INDEX(RTO1CF_ORD,BV39,2),"sd")</f>
        <v>0.00019</v>
      </c>
      <c r="BY39" s="282" t="str">
        <f aca="false">IF(BY$8&gt;$BV39,"",IF($BR$13&gt;$BS$13,"ns",IF(ABS($BX39-INDEX(RTO1CF_ORD,BY$8,2))&gt;$BN$28,"s","ns")))</f>
        <v>s</v>
      </c>
      <c r="BZ39" s="282" t="str">
        <f aca="false">IF(BZ$8&gt;$BV39,"",IF($BR$13&gt;$BS$13,"ns",IF(ABS($BX39-INDEX(RTO1CF_ORD,BZ$8,2))&gt;$BN$28,"s","ns")))</f>
        <v>s</v>
      </c>
      <c r="CA39" s="282" t="str">
        <f aca="false">IF(CA$8&gt;$BV39,"",IF($BR$13&gt;$BS$13,"ns",IF(ABS($BX39-INDEX(RTO1CF_ORD,CA$8,2))&gt;$BN$28,"s","ns")))</f>
        <v>s</v>
      </c>
      <c r="CB39" s="282" t="str">
        <f aca="false">IF(CB$8&gt;$BV39,"",IF($BR$13&gt;$BS$13,"ns",IF(ABS($BX39-INDEX(RTO1CF_ORD,CB$8,2))&gt;$BN$28,"s","ns")))</f>
        <v>ns</v>
      </c>
      <c r="CC39" s="282" t="str">
        <f aca="false">IF(CC$8&gt;$BV39,"",IF($BR$13&gt;$BS$13,"ns",IF(ABS($BX39-INDEX(RTO1CF_ORD,CC$8,2))&gt;$BN$28,"s","ns")))</f>
        <v>ns</v>
      </c>
      <c r="CD39" s="282" t="str">
        <f aca="false">IF(CD$8&gt;$BV39,"",IF($BR$13&gt;$BS$13,"ns",IF(ABS($BX39-INDEX(RTO1CF_ORD,CD$8,2))&gt;$BN$28,"s","ns")))</f>
        <v>ns</v>
      </c>
      <c r="CE39" s="282" t="str">
        <f aca="false">IF(CE$8&gt;$BV39,"",IF($BR$13&gt;$BS$13,"ns",IF(ABS($BX39-INDEX(RTO1CF_ORD,CE$8,2))&gt;$BN$28,"s","ns")))</f>
        <v>ns</v>
      </c>
      <c r="CF39" s="282" t="str">
        <f aca="false">IF(CF$8&gt;$BV39,"",IF($BR$13&gt;$BS$13,"ns",IF(ABS($BX39-INDEX(RTO1CF_ORD,CF$8,2))&gt;$BN$28,"s","ns")))</f>
        <v>ns</v>
      </c>
      <c r="CG39" s="282" t="str">
        <f aca="false">IF(CG$8&gt;$BV39,"",IF($BR$13&gt;$BS$13,"ns",IF(ABS($BX39-INDEX(RTO1CF_ORD,CG$8,2))&gt;$BN$28,"s","ns")))</f>
        <v>ns</v>
      </c>
      <c r="CH39" s="282" t="str">
        <f aca="false">IF(CH$8&gt;$BV39,"",IF($BR$13&gt;$BS$13,"ns",IF(ABS($BX39-INDEX(RTO1CF_ORD,CH$8,2))&gt;$BN$28,"s","ns")))</f>
        <v>ns</v>
      </c>
      <c r="CI39" s="282" t="str">
        <f aca="false">IF(CI$8&gt;$BV39,"",IF($BR$13&gt;$BS$13,"ns",IF(ABS($BX39-INDEX(RTO1CF_ORD,CI$8,2))&gt;$BN$28,"s","ns")))</f>
        <v>ns</v>
      </c>
      <c r="CJ39" s="282" t="str">
        <f aca="false">IF(CJ$8&gt;$BV39,"",IF($BR$13&gt;$BS$13,"ns",IF(ABS($BX39-INDEX(RTO1CF_ORD,CJ$8,2))&gt;$BN$28,"s","ns")))</f>
        <v>ns</v>
      </c>
      <c r="CK39" s="282" t="str">
        <f aca="false">IF(CK$8&gt;$BV39,"",IF($BR$13&gt;$BS$13,"ns",IF(ABS($BX39-INDEX(RTO1CF_ORD,CK$8,2))&gt;$BN$28,"s","ns")))</f>
        <v>ns</v>
      </c>
      <c r="CL39" s="282" t="str">
        <f aca="false">IF(CL$8&gt;$BV39,"",IF($BR$13&gt;$BS$13,"ns",IF(ABS($BX39-INDEX(RTO1CF_ORD,CL$8,2))&gt;$BN$28,"s","ns")))</f>
        <v>ns</v>
      </c>
      <c r="CM39" s="282" t="str">
        <f aca="false">IF(CM$8&gt;$BV39,"",IF($BR$13&gt;$BS$13,"ns",IF(ABS($BX39-INDEX(RTO1CF_ORD,CM$8,2))&gt;$BN$28,"s","ns")))</f>
        <v>ns</v>
      </c>
      <c r="CN39" s="282" t="str">
        <f aca="false">IF(CN$8&gt;$BV39,"",IF($BR$13&gt;$BS$13,"ns",IF(ABS($BX39-INDEX(RTO1CF_ORD,CN$8,2))&gt;$BN$28,"s","ns")))</f>
        <v>ns</v>
      </c>
      <c r="CO39" s="282" t="str">
        <f aca="false">IF(CO$8&gt;$BV39,"",IF($BR$13&gt;$BS$13,"ns",IF(ABS($BX39-INDEX(RTO1CF_ORD,CO$8,2))&gt;$BN$28,"s","ns")))</f>
        <v>ns</v>
      </c>
      <c r="CP39" s="282" t="str">
        <f aca="false">IF(CP$8&gt;$BV39,"",IF($BR$13&gt;$BS$13,"ns",IF(ABS($BX39-INDEX(RTO1CF_ORD,CP$8,2))&gt;$BN$28,"s","ns")))</f>
        <v>ns</v>
      </c>
      <c r="CQ39" s="282" t="str">
        <f aca="false">IF(CQ$8&gt;$BV39,"",IF($BR$13&gt;$BS$13,"ns",IF(ABS($BX39-INDEX(RTO1CF_ORD,CQ$8,2))&gt;$BN$28,"s","ns")))</f>
        <v>ns</v>
      </c>
      <c r="CR39" s="282" t="str">
        <f aca="false">IF(CR$8&gt;$BV39,"",IF($BR$13&gt;$BS$13,"ns",IF(ABS($BX39-INDEX(RTO1CF_ORD,CR$8,2))&gt;$BN$28,"s","ns")))</f>
        <v>ns</v>
      </c>
      <c r="CS39" s="282" t="str">
        <f aca="false">IF(CS$8&gt;$BV39,"",IF($BR$13&gt;$BS$13,"ns",IF(ABS($BX39-INDEX(RTO1CF_ORD,CS$8,2))&gt;$BN$28,"s","ns")))</f>
        <v>ns</v>
      </c>
      <c r="CT39" s="282" t="str">
        <f aca="false">IF(CT$8&gt;$BV39,"",IF($BR$13&gt;$BS$13,"ns",IF(ABS($BX39-INDEX(RTO1CF_ORD,CT$8,2))&gt;$BN$28,"s","ns")))</f>
        <v>ns</v>
      </c>
      <c r="CU39" s="282" t="str">
        <f aca="false">IF(CU$8&gt;$BV39,"",IF($BR$13&gt;$BS$13,"ns",IF(ABS($BX39-INDEX(RTO1CF_ORD,CU$8,2))&gt;$BN$28,"s","ns")))</f>
        <v>ns</v>
      </c>
      <c r="CV39" s="282" t="str">
        <f aca="false">IF(CV$8&gt;$BV39,"",IF($BR$13&gt;$BS$13,"ns",IF(ABS($BX39-INDEX(RTO1CF_ORD,CV$8,2))&gt;$BN$28,"s","ns")))</f>
        <v>ns</v>
      </c>
      <c r="CW39" s="282" t="str">
        <f aca="false">IF(CW$8&gt;$BV39,"",IF($BR$13&gt;$BS$13,"ns",IF(ABS($BX39-INDEX(RTO1CF_ORD,CW$8,2))&gt;$BN$28,"s","ns")))</f>
        <v>ns</v>
      </c>
      <c r="CX39" s="282" t="str">
        <f aca="false">IF(CX$8&gt;$BV39,"",IF($BR$13&gt;$BS$13,"ns",IF(ABS($BX39-INDEX(RTO1CF_ORD,CX$8,2))&gt;$BN$28,"s","ns")))</f>
        <v>ns</v>
      </c>
      <c r="CY39" s="282" t="str">
        <f aca="false">IF(CY$8&gt;$BV39,"",IF($BR$13&gt;$BS$13,"ns",IF(ABS($BX39-INDEX(RTO1CF_ORD,CY$8,2))&gt;$BN$28,"s","ns")))</f>
        <v>ns</v>
      </c>
      <c r="CZ39" s="282" t="str">
        <f aca="false">IF(CZ$8&gt;$BV39,"",IF($BR$13&gt;$BS$13,"ns",IF(ABS($BX39-INDEX(RTO1CF_ORD,CZ$8,2))&gt;$BN$28,"s","ns")))</f>
        <v>ns</v>
      </c>
      <c r="DA39" s="282" t="str">
        <f aca="false">IF(DA$8&gt;$BV39,"",IF($BR$13&gt;$BS$13,"ns",IF(ABS($BX39-INDEX(RTO1CF_ORD,DA$8,2))&gt;$BN$28,"s","ns")))</f>
        <v>ns</v>
      </c>
      <c r="DB39" s="282" t="str">
        <f aca="false">IF(DB$8&gt;$BV39,"",IF($BR$13&gt;$BS$13,"ns",IF(ABS($BX39-INDEX(RTO1CF_ORD,DB$8,2))&gt;$BN$28,"s","ns")))</f>
        <v>ns</v>
      </c>
      <c r="DC39" s="282" t="str">
        <f aca="false">IF(DC$8&gt;$BV39,"",IF($BR$13&gt;$BS$13,"ns",IF(ABS($BX39-INDEX(RTO1CF_ORD,DC$8,2))&gt;$BN$28,"s","ns")))</f>
        <v>ns</v>
      </c>
      <c r="DD39" s="282" t="str">
        <f aca="false">IF(DD$8&gt;$BV39,"",IF($BR$13&gt;$BS$13,"ns",IF(ABS($BX39-INDEX(RTO1CF_ORD,DD$8,2))&gt;$BN$28,"s","ns")))</f>
        <v/>
      </c>
      <c r="DE39" s="282" t="str">
        <f aca="false">IF(DE$8&gt;$BV39,"",IF($BR$13&gt;$BS$13,"ns",IF(ABS($BX39-INDEX(RTO1CF_ORD,DE$8,2))&gt;$BN$28,"s","ns")))</f>
        <v/>
      </c>
      <c r="DF39" s="282" t="str">
        <f aca="false">IF(DF$8&gt;$BV39,"",IF($BR$13&gt;$BS$13,"ns",IF(ABS($BX39-INDEX(RTO1CF_ORD,DF$8,2))&gt;$BN$28,"s","ns")))</f>
        <v/>
      </c>
      <c r="DG39" s="282" t="str">
        <f aca="false">IF(DG$8&gt;$BV39,"",IF($BR$13&gt;$BS$13,"ns",IF(ABS($BX39-INDEX(RTO1CF_ORD,DG$8,2))&gt;$BN$28,"s","ns")))</f>
        <v/>
      </c>
      <c r="DH39" s="282" t="str">
        <f aca="false">IF(DH$8&gt;$BV39,"",IF($BR$13&gt;$BS$13,"ns",IF(ABS($BX39-INDEX(RTO1CF_ORD,DH$8,2))&gt;$BN$28,"s","ns")))</f>
        <v/>
      </c>
      <c r="DI39" s="282" t="str">
        <f aca="false">IF(DI$8&gt;$BV39,"",IF($BR$13&gt;$BS$13,"ns",IF(ABS($BX39-INDEX(RTO1CF_ORD,DI$8,2))&gt;$BN$28,"s","ns")))</f>
        <v/>
      </c>
      <c r="DJ39" s="282" t="str">
        <f aca="false">IF(DJ$8&gt;$BV39,"",IF($BR$13&gt;$BS$13,"ns",IF(ABS($BX39-INDEX(RTO1CF_ORD,DJ$8,2))&gt;$BN$28,"s","ns")))</f>
        <v/>
      </c>
      <c r="DK39" s="282" t="str">
        <f aca="false">IF(DK$8&gt;$BV39,"",IF($BR$13&gt;$BS$13,"ns",IF(ABS($BX39-INDEX(RTO1CF_ORD,DK$8,2))&gt;$BN$28,"s","ns")))</f>
        <v/>
      </c>
      <c r="DL39" s="282" t="str">
        <f aca="false">IF(DL$8&gt;$BV39,"",IF($BR$13&gt;$BS$13,"ns",IF(ABS($BX39-INDEX(RTO1CF_ORD,DL$8,2))&gt;$BN$28,"s","ns")))</f>
        <v/>
      </c>
      <c r="DM39" s="282" t="str">
        <f aca="false">IF(DM$8&gt;$BV39,"",IF($BR$13&gt;$BS$13,"ns",IF(ABS($BX39-INDEX(RTO1CF_ORD,DM$8,2))&gt;$BN$28,"s","ns")))</f>
        <v/>
      </c>
      <c r="DN39" s="282" t="str">
        <f aca="false">IF(DN$8&gt;$BV39,"",IF($BR$13&gt;$BS$13,"ns",IF(ABS($BX39-INDEX(RTO1CF_ORD,DN$8,2))&gt;$BN$28,"s","ns")))</f>
        <v/>
      </c>
      <c r="DO39" s="282" t="str">
        <f aca="false">IF(DO$8&gt;$BV39,"",IF($BR$13&gt;$BS$13,"ns",IF(ABS($BX39-INDEX(RTO1CF_ORD,DO$8,2))&gt;$BN$28,"s","ns")))</f>
        <v/>
      </c>
      <c r="DP39" s="282" t="str">
        <f aca="false">IF(DP$8&gt;$BV39,"",IF($BR$13&gt;$BS$13,"ns",IF(ABS($BX39-INDEX(RTO1CF_ORD,DP$8,2))&gt;$BN$28,"s","ns")))</f>
        <v/>
      </c>
      <c r="DQ39" s="282" t="str">
        <f aca="false">IF(DQ$8&gt;$BV39,"",IF($BR$13&gt;$BS$13,"ns",IF(ABS($BX39-INDEX(RTO1CF_ORD,DQ$8,2))&gt;$BN$28,"s","ns")))</f>
        <v/>
      </c>
      <c r="DR39" s="282" t="str">
        <f aca="false">IF(DR$8&gt;$BV39,"",IF($BR$13&gt;$BS$13,"ns",IF(ABS($BX39-INDEX(RTO1CF_ORD,DR$8,2))&gt;$BN$28,"s","ns")))</f>
        <v/>
      </c>
      <c r="DS39" s="282" t="str">
        <f aca="false">IF(DS$8&gt;$BV39,"",IF($BR$13&gt;$BS$13,"ns",IF(ABS($BX39-INDEX(RTO1CF_ORD,DS$8,2))&gt;$BN$28,"s","ns")))</f>
        <v/>
      </c>
      <c r="DT39" s="282" t="str">
        <f aca="false">IF(DT$8&gt;$BV39,"",IF($BR$13&gt;$BS$13,"ns",IF(ABS($BX39-INDEX(RTO1CF_ORD,DT$8,2))&gt;$BN$28,"s","ns")))</f>
        <v/>
      </c>
      <c r="DU39" s="282" t="str">
        <f aca="false">IF(DU$8&gt;$BV39,"",IF($BR$13&gt;$BS$13,"ns",IF(ABS($BX39-INDEX(RTO1CF_ORD,DU$8,2))&gt;$BN$28,"s","ns")))</f>
        <v/>
      </c>
      <c r="DV39" s="282" t="str">
        <f aca="false">IF(DV$8&gt;$BV39,"",IF($BR$13&gt;$BS$13,"ns",IF(ABS($BX39-INDEX(RTO1CF_ORD,DV$8,2))&gt;$BN$28,"s","ns")))</f>
        <v/>
      </c>
      <c r="DW39" s="283"/>
      <c r="DX39" s="283"/>
      <c r="DZ39" s="265" t="n">
        <f aca="false">DZ38+1</f>
        <v>32</v>
      </c>
      <c r="EA39" s="276" t="n">
        <f aca="false">IFERROR(INDEX(RTO1CV,$DZ39,1),0)</f>
        <v>0</v>
      </c>
      <c r="EB39" s="277" t="n">
        <f aca="false">IFERROR(INDEX(RTO1SF,$DZ39,EB$7),0)</f>
        <v>0</v>
      </c>
      <c r="EC39" s="277" t="n">
        <f aca="false">IFERROR(INDEX(RTO1SF,$DZ39,EC$7),0)</f>
        <v>0</v>
      </c>
      <c r="ED39" s="277" t="n">
        <f aca="false">IFERROR(INDEX(RTO1SF,$DZ39,ED$7),0)</f>
        <v>0</v>
      </c>
      <c r="EE39" s="277" t="n">
        <f aca="false">IFERROR(INDEX(RTO1SF,$DZ39,EE$7),0)</f>
        <v>0</v>
      </c>
      <c r="EF39" s="277" t="n">
        <f aca="false">COUNTIFS(EB39:EE39,"&gt;1")</f>
        <v>0</v>
      </c>
      <c r="EG39" s="277" t="n">
        <f aca="false">IFERROR(SUMIFS(EB39:EE39,EB39:EE39,"&gt;1"),0)</f>
        <v>0</v>
      </c>
      <c r="EH39" s="265"/>
      <c r="EI39" s="265"/>
      <c r="EJ39" s="265"/>
      <c r="EK39" s="266"/>
      <c r="EL39" s="265" t="n">
        <f aca="false">EL38+1</f>
        <v>32</v>
      </c>
      <c r="EM39" s="276" t="n">
        <f aca="false">IFERROR(INDEX(RTO1CV,$EL39,1),0)</f>
        <v>0</v>
      </c>
      <c r="EN39" s="277" t="n">
        <f aca="false">IFERROR(INDEX(RTO1CF,$EL39,'ANVA-MDS'!EB$7),0)</f>
        <v>0</v>
      </c>
      <c r="EO39" s="277" t="n">
        <f aca="false">IFERROR(INDEX(RTO1CF,$EL39,'ANVA-MDS'!EC$7),0)</f>
        <v>0</v>
      </c>
      <c r="EP39" s="277" t="n">
        <f aca="false">IFERROR(INDEX(RTO1CF,$EL39,'ANVA-MDS'!ED$7),0)</f>
        <v>0</v>
      </c>
      <c r="EQ39" s="277" t="n">
        <f aca="false">IFERROR(INDEX(RTO1CF,$EL39,'ANVA-MDS'!EE$7),0)</f>
        <v>0</v>
      </c>
      <c r="ER39" s="277" t="n">
        <f aca="false">COUNTIFS(EN39:EQ39,"&gt;1")</f>
        <v>0</v>
      </c>
      <c r="ES39" s="277" t="n">
        <f aca="false">IFERROR(SUMIFS(EN39:EQ39,EN39:EQ39,"&gt;1"),0)</f>
        <v>0</v>
      </c>
      <c r="ET39" s="265"/>
      <c r="EU39" s="265"/>
      <c r="EV39" s="265"/>
      <c r="EW39" s="266"/>
      <c r="EX39" s="277" t="n">
        <f aca="false">EG39+ES39</f>
        <v>0</v>
      </c>
      <c r="EY39" s="266"/>
      <c r="EZ39" s="266"/>
    </row>
    <row r="40" customFormat="false" ht="12.75" hidden="false" customHeight="true" outlineLevel="0" collapsed="false">
      <c r="J40" s="270" t="n">
        <v>32</v>
      </c>
      <c r="K40" s="280" t="n">
        <f aca="false">IFERROR(INDEX(RTO1SF_ORD,J40,1),"sd")</f>
        <v>0</v>
      </c>
      <c r="L40" s="281" t="n">
        <f aca="false">IFERROR(INDEX(RTO1SF_ORD,J40,2),"sd")</f>
        <v>0.00018</v>
      </c>
      <c r="M40" s="281" t="str">
        <f aca="false">IF(M$8&gt;$J40,"",IF($F$13&gt;$G$13,"ns",IF(ABS($L40-INDEX(RTO1SF_ORD,M$8,2))&gt;$B$28,"s","ns")))</f>
        <v>ns</v>
      </c>
      <c r="N40" s="281" t="str">
        <f aca="false">IF(N$8&gt;$J40,"",IF($F$13&gt;$G$13,"ns",IF(ABS($L40-INDEX(RTO1SF_ORD,N$8,2))&gt;$B$28,"s","ns")))</f>
        <v>ns</v>
      </c>
      <c r="O40" s="281" t="str">
        <f aca="false">IF(O$8&gt;$J40,"",IF($F$13&gt;$G$13,"ns",IF(ABS($L40-INDEX(RTO1SF_ORD,O$8,2))&gt;$B$28,"s","ns")))</f>
        <v>ns</v>
      </c>
      <c r="P40" s="281" t="str">
        <f aca="false">IF(P$8&gt;$J40,"",IF($F$13&gt;$G$13,"ns",IF(ABS($L40-INDEX(RTO1SF_ORD,P$8,2))&gt;$B$28,"s","ns")))</f>
        <v>ns</v>
      </c>
      <c r="Q40" s="281" t="str">
        <f aca="false">IF(Q$8&gt;$J40,"",IF($F$13&gt;$G$13,"ns",IF(ABS($L40-INDEX(RTO1SF_ORD,Q$8,2))&gt;$B$28,"s","ns")))</f>
        <v>ns</v>
      </c>
      <c r="R40" s="281" t="str">
        <f aca="false">IF(R$8&gt;$J40,"",IF($F$13&gt;$G$13,"ns",IF(ABS($L40-INDEX(RTO1SF_ORD,R$8,2))&gt;$B$28,"s","ns")))</f>
        <v>ns</v>
      </c>
      <c r="S40" s="281" t="str">
        <f aca="false">IF(S$8&gt;$J40,"",IF($F$13&gt;$G$13,"ns",IF(ABS($L40-INDEX(RTO1SF_ORD,S$8,2))&gt;$B$28,"s","ns")))</f>
        <v>ns</v>
      </c>
      <c r="T40" s="281" t="str">
        <f aca="false">IF(T$8&gt;$J40,"",IF($F$13&gt;$G$13,"ns",IF(ABS($L40-INDEX(RTO1SF_ORD,T$8,2))&gt;$B$28,"s","ns")))</f>
        <v>ns</v>
      </c>
      <c r="U40" s="281" t="str">
        <f aca="false">IF(U$8&gt;$J40,"",IF($F$13&gt;$G$13,"ns",IF(ABS($L40-INDEX(RTO1SF_ORD,U$8,2))&gt;$B$28,"s","ns")))</f>
        <v>ns</v>
      </c>
      <c r="V40" s="281" t="str">
        <f aca="false">IF(V$8&gt;$J40,"",IF($F$13&gt;$G$13,"ns",IF(ABS($L40-INDEX(RTO1SF_ORD,V$8,2))&gt;$B$28,"s","ns")))</f>
        <v>ns</v>
      </c>
      <c r="W40" s="281" t="str">
        <f aca="false">IF(W$8&gt;$J40,"",IF($F$13&gt;$G$13,"ns",IF(ABS($L40-INDEX(RTO1SF_ORD,W$8,2))&gt;$B$28,"s","ns")))</f>
        <v>ns</v>
      </c>
      <c r="X40" s="281" t="str">
        <f aca="false">IF(X$8&gt;$J40,"",IF($F$13&gt;$G$13,"ns",IF(ABS($L40-INDEX(RTO1SF_ORD,X$8,2))&gt;$B$28,"s","ns")))</f>
        <v>ns</v>
      </c>
      <c r="Y40" s="281" t="str">
        <f aca="false">IF(Y$8&gt;$J40,"",IF($F$13&gt;$G$13,"ns",IF(ABS($L40-INDEX(RTO1SF_ORD,Y$8,2))&gt;$B$28,"s","ns")))</f>
        <v>ns</v>
      </c>
      <c r="Z40" s="281" t="str">
        <f aca="false">IF(Z$8&gt;$J40,"",IF($F$13&gt;$G$13,"ns",IF(ABS($L40-INDEX(RTO1SF_ORD,Z$8,2))&gt;$B$28,"s","ns")))</f>
        <v>ns</v>
      </c>
      <c r="AA40" s="281" t="str">
        <f aca="false">IF(AA$8&gt;$J40,"",IF($F$13&gt;$G$13,"ns",IF(ABS($L40-INDEX(RTO1SF_ORD,AA$8,2))&gt;$B$28,"s","ns")))</f>
        <v>ns</v>
      </c>
      <c r="AB40" s="281" t="str">
        <f aca="false">IF(AB$8&gt;$J40,"",IF($F$13&gt;$G$13,"ns",IF(ABS($L40-INDEX(RTO1SF_ORD,AB$8,2))&gt;$B$28,"s","ns")))</f>
        <v>ns</v>
      </c>
      <c r="AC40" s="281" t="str">
        <f aca="false">IF(AC$8&gt;$J40,"",IF($F$13&gt;$G$13,"ns",IF(ABS($L40-INDEX(RTO1SF_ORD,AC$8,2))&gt;$B$28,"s","ns")))</f>
        <v>ns</v>
      </c>
      <c r="AD40" s="281" t="str">
        <f aca="false">IF(AD$8&gt;$J40,"",IF($F$13&gt;$G$13,"ns",IF(ABS($L40-INDEX(RTO1SF_ORD,AD$8,2))&gt;$B$28,"s","ns")))</f>
        <v>ns</v>
      </c>
      <c r="AE40" s="281" t="str">
        <f aca="false">IF(AE$8&gt;$J40,"",IF($F$13&gt;$G$13,"ns",IF(ABS($L40-INDEX(RTO1SF_ORD,AE$8,2))&gt;$B$28,"s","ns")))</f>
        <v>ns</v>
      </c>
      <c r="AF40" s="281" t="str">
        <f aca="false">IF(AF$8&gt;$J40,"",IF($F$13&gt;$G$13,"ns",IF(ABS($L40-INDEX(RTO1SF_ORD,AF$8,2))&gt;$B$28,"s","ns")))</f>
        <v>ns</v>
      </c>
      <c r="AG40" s="281" t="str">
        <f aca="false">IF(AG$8&gt;$J40,"",IF($F$13&gt;$G$13,"ns",IF(ABS($L40-INDEX(RTO1SF_ORD,AG$8,2))&gt;$B$28,"s","ns")))</f>
        <v>ns</v>
      </c>
      <c r="AH40" s="281" t="str">
        <f aca="false">IF(AH$8&gt;$J40,"",IF($F$13&gt;$G$13,"ns",IF(ABS($L40-INDEX(RTO1SF_ORD,AH$8,2))&gt;$B$28,"s","ns")))</f>
        <v>ns</v>
      </c>
      <c r="AI40" s="281" t="str">
        <f aca="false">IF(AI$8&gt;$J40,"",IF($F$13&gt;$G$13,"ns",IF(ABS($L40-INDEX(RTO1SF_ORD,AI$8,2))&gt;$B$28,"s","ns")))</f>
        <v>ns</v>
      </c>
      <c r="AJ40" s="281" t="str">
        <f aca="false">IF(AJ$8&gt;$J40,"",IF($F$13&gt;$G$13,"ns",IF(ABS($L40-INDEX(RTO1SF_ORD,AJ$8,2))&gt;$B$28,"s","ns")))</f>
        <v>ns</v>
      </c>
      <c r="AK40" s="281" t="str">
        <f aca="false">IF(AK$8&gt;$J40,"",IF($F$13&gt;$G$13,"ns",IF(ABS($L40-INDEX(RTO1SF_ORD,AK$8,2))&gt;$B$28,"s","ns")))</f>
        <v>ns</v>
      </c>
      <c r="AL40" s="281" t="str">
        <f aca="false">IF(AL$8&gt;$J40,"",IF($F$13&gt;$G$13,"ns",IF(ABS($L40-INDEX(RTO1SF_ORD,AL$8,2))&gt;$B$28,"s","ns")))</f>
        <v>ns</v>
      </c>
      <c r="AM40" s="281" t="str">
        <f aca="false">IF(AM$8&gt;$J40,"",IF($F$13&gt;$G$13,"ns",IF(ABS($L40-INDEX(RTO1SF_ORD,AM$8,2))&gt;$B$28,"s","ns")))</f>
        <v>ns</v>
      </c>
      <c r="AN40" s="281" t="str">
        <f aca="false">IF(AN$8&gt;$J40,"",IF($F$13&gt;$G$13,"ns",IF(ABS($L40-INDEX(RTO1SF_ORD,AN$8,2))&gt;$B$28,"s","ns")))</f>
        <v>ns</v>
      </c>
      <c r="AO40" s="281" t="str">
        <f aca="false">IF(AO$8&gt;$J40,"",IF($F$13&gt;$G$13,"ns",IF(ABS($L40-INDEX(RTO1SF_ORD,AO$8,2))&gt;$B$28,"s","ns")))</f>
        <v>ns</v>
      </c>
      <c r="AP40" s="281" t="str">
        <f aca="false">IF(AP$8&gt;$J40,"",IF($F$13&gt;$G$13,"ns",IF(ABS($L40-INDEX(RTO1SF_ORD,AP$8,2))&gt;$B$28,"s","ns")))</f>
        <v>ns</v>
      </c>
      <c r="AQ40" s="281" t="str">
        <f aca="false">IF(AQ$8&gt;$J40,"",IF($F$13&gt;$G$13,"ns",IF(ABS($L40-INDEX(RTO1SF_ORD,AQ$8,2))&gt;$B$28,"s","ns")))</f>
        <v>ns</v>
      </c>
      <c r="AR40" s="281" t="str">
        <f aca="false">IF(AR$8&gt;$J40,"",IF($F$13&gt;$G$13,"ns",IF(ABS($L40-INDEX(RTO1SF_ORD,AR$8,2))&gt;$B$28,"s","ns")))</f>
        <v>ns</v>
      </c>
      <c r="AS40" s="281" t="str">
        <f aca="false">IF(AS$8&gt;$J40,"",IF($F$13&gt;$G$13,"ns",IF(ABS($L40-INDEX(RTO1SF_ORD,AS$8,2))&gt;$B$28,"s","ns")))</f>
        <v/>
      </c>
      <c r="AT40" s="281" t="str">
        <f aca="false">IF(AT$8&gt;$J40,"",IF($F$13&gt;$G$13,"ns",IF(ABS($L40-INDEX(RTO1SF_ORD,AT$8,2))&gt;$B$28,"s","ns")))</f>
        <v/>
      </c>
      <c r="AU40" s="281" t="str">
        <f aca="false">IF(AU$8&gt;$J40,"",IF($F$13&gt;$G$13,"ns",IF(ABS($L40-INDEX(RTO1SF_ORD,AU$8,2))&gt;$B$28,"s","ns")))</f>
        <v/>
      </c>
      <c r="AV40" s="281" t="str">
        <f aca="false">IF(AV$8&gt;$J40,"",IF($F$13&gt;$G$13,"ns",IF(ABS($L40-INDEX(RTO1SF_ORD,AV$8,2))&gt;$B$28,"s","ns")))</f>
        <v/>
      </c>
      <c r="AW40" s="281" t="str">
        <f aca="false">IF(AW$8&gt;$J40,"",IF($F$13&gt;$G$13,"ns",IF(ABS($L40-INDEX(RTO1SF_ORD,AW$8,2))&gt;$B$28,"s","ns")))</f>
        <v/>
      </c>
      <c r="AX40" s="281" t="str">
        <f aca="false">IF(AX$8&gt;$J40,"",IF($F$13&gt;$G$13,"ns",IF(ABS($L40-INDEX(RTO1SF_ORD,AX$8,2))&gt;$B$28,"s","ns")))</f>
        <v/>
      </c>
      <c r="AY40" s="281" t="str">
        <f aca="false">IF(AY$8&gt;$J40,"",IF($F$13&gt;$G$13,"ns",IF(ABS($L40-INDEX(RTO1SF_ORD,AY$8,2))&gt;$B$28,"s","ns")))</f>
        <v/>
      </c>
      <c r="AZ40" s="281" t="str">
        <f aca="false">IF(AZ$8&gt;$J40,"",IF($F$13&gt;$G$13,"ns",IF(ABS($L40-INDEX(RTO1SF_ORD,AZ$8,2))&gt;$B$28,"s","ns")))</f>
        <v/>
      </c>
      <c r="BA40" s="281" t="str">
        <f aca="false">IF(BA$8&gt;$J40,"",IF($F$13&gt;$G$13,"ns",IF(ABS($L40-INDEX(RTO1SF_ORD,BA$8,2))&gt;$B$28,"s","ns")))</f>
        <v/>
      </c>
      <c r="BB40" s="281" t="str">
        <f aca="false">IF(BB$8&gt;$J40,"",IF($F$13&gt;$G$13,"ns",IF(ABS($L40-INDEX(RTO1SF_ORD,BB$8,2))&gt;$B$28,"s","ns")))</f>
        <v/>
      </c>
      <c r="BC40" s="281" t="str">
        <f aca="false">IF(BC$8&gt;$J40,"",IF($F$13&gt;$G$13,"ns",IF(ABS($L40-INDEX(RTO1SF_ORD,BC$8,2))&gt;$B$28,"s","ns")))</f>
        <v/>
      </c>
      <c r="BD40" s="281" t="str">
        <f aca="false">IF(BD$8&gt;$J40,"",IF($F$13&gt;$G$13,"ns",IF(ABS($L40-INDEX(RTO1SF_ORD,BD$8,2))&gt;$B$28,"s","ns")))</f>
        <v/>
      </c>
      <c r="BE40" s="281" t="str">
        <f aca="false">IF(BE$8&gt;$J40,"",IF($F$13&gt;$G$13,"ns",IF(ABS($L40-INDEX(RTO1SF_ORD,BE$8,2))&gt;$B$28,"s","ns")))</f>
        <v/>
      </c>
      <c r="BF40" s="281" t="str">
        <f aca="false">IF(BF$8&gt;$J40,"",IF($F$13&gt;$G$13,"ns",IF(ABS($L40-INDEX(RTO1SF_ORD,BF$8,2))&gt;$B$28,"s","ns")))</f>
        <v/>
      </c>
      <c r="BG40" s="281" t="str">
        <f aca="false">IF(BG$8&gt;$J40,"",IF($F$13&gt;$G$13,"ns",IF(ABS($L40-INDEX(RTO1SF_ORD,BG$8,2))&gt;$B$28,"s","ns")))</f>
        <v/>
      </c>
      <c r="BH40" s="281" t="str">
        <f aca="false">IF(BH$8&gt;$J40,"",IF($F$13&gt;$G$13,"ns",IF(ABS($L40-INDEX(RTO1SF_ORD,BH$8,2))&gt;$B$28,"s","ns")))</f>
        <v/>
      </c>
      <c r="BI40" s="281" t="str">
        <f aca="false">IF(BI$8&gt;$J40,"",IF($F$13&gt;$G$13,"ns",IF(ABS($L40-INDEX(RTO1SF_ORD,BI$8,2))&gt;$B$28,"s","ns")))</f>
        <v/>
      </c>
      <c r="BJ40" s="281" t="str">
        <f aca="false">IF(BJ$8&gt;$J40,"",IF($F$13&gt;$G$13,"ns",IF(ABS($L40-INDEX(RTO1SF_ORD,BJ$8,2))&gt;$B$28,"s","ns")))</f>
        <v/>
      </c>
      <c r="BS40" s="249"/>
      <c r="BT40" s="249"/>
      <c r="BV40" s="270" t="n">
        <v>32</v>
      </c>
      <c r="BW40" s="280" t="n">
        <f aca="false">IFERROR(INDEX(RTO1CF_ORD,BV40,1),"sd")</f>
        <v>0</v>
      </c>
      <c r="BX40" s="281" t="n">
        <f aca="false">IFERROR(INDEX(RTO1CF_ORD,BV40,2),"sd")</f>
        <v>0.00018</v>
      </c>
      <c r="BY40" s="282" t="str">
        <f aca="false">IF(BY$8&gt;$BV40,"",IF($BR$13&gt;$BS$13,"ns",IF(ABS($BX40-INDEX(RTO1CF_ORD,BY$8,2))&gt;$BN$28,"s","ns")))</f>
        <v>s</v>
      </c>
      <c r="BZ40" s="282" t="str">
        <f aca="false">IF(BZ$8&gt;$BV40,"",IF($BR$13&gt;$BS$13,"ns",IF(ABS($BX40-INDEX(RTO1CF_ORD,BZ$8,2))&gt;$BN$28,"s","ns")))</f>
        <v>s</v>
      </c>
      <c r="CA40" s="282" t="str">
        <f aca="false">IF(CA$8&gt;$BV40,"",IF($BR$13&gt;$BS$13,"ns",IF(ABS($BX40-INDEX(RTO1CF_ORD,CA$8,2))&gt;$BN$28,"s","ns")))</f>
        <v>s</v>
      </c>
      <c r="CB40" s="282" t="str">
        <f aca="false">IF(CB$8&gt;$BV40,"",IF($BR$13&gt;$BS$13,"ns",IF(ABS($BX40-INDEX(RTO1CF_ORD,CB$8,2))&gt;$BN$28,"s","ns")))</f>
        <v>ns</v>
      </c>
      <c r="CC40" s="282" t="str">
        <f aca="false">IF(CC$8&gt;$BV40,"",IF($BR$13&gt;$BS$13,"ns",IF(ABS($BX40-INDEX(RTO1CF_ORD,CC$8,2))&gt;$BN$28,"s","ns")))</f>
        <v>ns</v>
      </c>
      <c r="CD40" s="282" t="str">
        <f aca="false">IF(CD$8&gt;$BV40,"",IF($BR$13&gt;$BS$13,"ns",IF(ABS($BX40-INDEX(RTO1CF_ORD,CD$8,2))&gt;$BN$28,"s","ns")))</f>
        <v>ns</v>
      </c>
      <c r="CE40" s="282" t="str">
        <f aca="false">IF(CE$8&gt;$BV40,"",IF($BR$13&gt;$BS$13,"ns",IF(ABS($BX40-INDEX(RTO1CF_ORD,CE$8,2))&gt;$BN$28,"s","ns")))</f>
        <v>ns</v>
      </c>
      <c r="CF40" s="282" t="str">
        <f aca="false">IF(CF$8&gt;$BV40,"",IF($BR$13&gt;$BS$13,"ns",IF(ABS($BX40-INDEX(RTO1CF_ORD,CF$8,2))&gt;$BN$28,"s","ns")))</f>
        <v>ns</v>
      </c>
      <c r="CG40" s="282" t="str">
        <f aca="false">IF(CG$8&gt;$BV40,"",IF($BR$13&gt;$BS$13,"ns",IF(ABS($BX40-INDEX(RTO1CF_ORD,CG$8,2))&gt;$BN$28,"s","ns")))</f>
        <v>ns</v>
      </c>
      <c r="CH40" s="282" t="str">
        <f aca="false">IF(CH$8&gt;$BV40,"",IF($BR$13&gt;$BS$13,"ns",IF(ABS($BX40-INDEX(RTO1CF_ORD,CH$8,2))&gt;$BN$28,"s","ns")))</f>
        <v>ns</v>
      </c>
      <c r="CI40" s="282" t="str">
        <f aca="false">IF(CI$8&gt;$BV40,"",IF($BR$13&gt;$BS$13,"ns",IF(ABS($BX40-INDEX(RTO1CF_ORD,CI$8,2))&gt;$BN$28,"s","ns")))</f>
        <v>ns</v>
      </c>
      <c r="CJ40" s="282" t="str">
        <f aca="false">IF(CJ$8&gt;$BV40,"",IF($BR$13&gt;$BS$13,"ns",IF(ABS($BX40-INDEX(RTO1CF_ORD,CJ$8,2))&gt;$BN$28,"s","ns")))</f>
        <v>ns</v>
      </c>
      <c r="CK40" s="282" t="str">
        <f aca="false">IF(CK$8&gt;$BV40,"",IF($BR$13&gt;$BS$13,"ns",IF(ABS($BX40-INDEX(RTO1CF_ORD,CK$8,2))&gt;$BN$28,"s","ns")))</f>
        <v>ns</v>
      </c>
      <c r="CL40" s="282" t="str">
        <f aca="false">IF(CL$8&gt;$BV40,"",IF($BR$13&gt;$BS$13,"ns",IF(ABS($BX40-INDEX(RTO1CF_ORD,CL$8,2))&gt;$BN$28,"s","ns")))</f>
        <v>ns</v>
      </c>
      <c r="CM40" s="282" t="str">
        <f aca="false">IF(CM$8&gt;$BV40,"",IF($BR$13&gt;$BS$13,"ns",IF(ABS($BX40-INDEX(RTO1CF_ORD,CM$8,2))&gt;$BN$28,"s","ns")))</f>
        <v>ns</v>
      </c>
      <c r="CN40" s="282" t="str">
        <f aca="false">IF(CN$8&gt;$BV40,"",IF($BR$13&gt;$BS$13,"ns",IF(ABS($BX40-INDEX(RTO1CF_ORD,CN$8,2))&gt;$BN$28,"s","ns")))</f>
        <v>ns</v>
      </c>
      <c r="CO40" s="282" t="str">
        <f aca="false">IF(CO$8&gt;$BV40,"",IF($BR$13&gt;$BS$13,"ns",IF(ABS($BX40-INDEX(RTO1CF_ORD,CO$8,2))&gt;$BN$28,"s","ns")))</f>
        <v>ns</v>
      </c>
      <c r="CP40" s="282" t="str">
        <f aca="false">IF(CP$8&gt;$BV40,"",IF($BR$13&gt;$BS$13,"ns",IF(ABS($BX40-INDEX(RTO1CF_ORD,CP$8,2))&gt;$BN$28,"s","ns")))</f>
        <v>ns</v>
      </c>
      <c r="CQ40" s="282" t="str">
        <f aca="false">IF(CQ$8&gt;$BV40,"",IF($BR$13&gt;$BS$13,"ns",IF(ABS($BX40-INDEX(RTO1CF_ORD,CQ$8,2))&gt;$BN$28,"s","ns")))</f>
        <v>ns</v>
      </c>
      <c r="CR40" s="282" t="str">
        <f aca="false">IF(CR$8&gt;$BV40,"",IF($BR$13&gt;$BS$13,"ns",IF(ABS($BX40-INDEX(RTO1CF_ORD,CR$8,2))&gt;$BN$28,"s","ns")))</f>
        <v>ns</v>
      </c>
      <c r="CS40" s="282" t="str">
        <f aca="false">IF(CS$8&gt;$BV40,"",IF($BR$13&gt;$BS$13,"ns",IF(ABS($BX40-INDEX(RTO1CF_ORD,CS$8,2))&gt;$BN$28,"s","ns")))</f>
        <v>ns</v>
      </c>
      <c r="CT40" s="282" t="str">
        <f aca="false">IF(CT$8&gt;$BV40,"",IF($BR$13&gt;$BS$13,"ns",IF(ABS($BX40-INDEX(RTO1CF_ORD,CT$8,2))&gt;$BN$28,"s","ns")))</f>
        <v>ns</v>
      </c>
      <c r="CU40" s="282" t="str">
        <f aca="false">IF(CU$8&gt;$BV40,"",IF($BR$13&gt;$BS$13,"ns",IF(ABS($BX40-INDEX(RTO1CF_ORD,CU$8,2))&gt;$BN$28,"s","ns")))</f>
        <v>ns</v>
      </c>
      <c r="CV40" s="282" t="str">
        <f aca="false">IF(CV$8&gt;$BV40,"",IF($BR$13&gt;$BS$13,"ns",IF(ABS($BX40-INDEX(RTO1CF_ORD,CV$8,2))&gt;$BN$28,"s","ns")))</f>
        <v>ns</v>
      </c>
      <c r="CW40" s="282" t="str">
        <f aca="false">IF(CW$8&gt;$BV40,"",IF($BR$13&gt;$BS$13,"ns",IF(ABS($BX40-INDEX(RTO1CF_ORD,CW$8,2))&gt;$BN$28,"s","ns")))</f>
        <v>ns</v>
      </c>
      <c r="CX40" s="282" t="str">
        <f aca="false">IF(CX$8&gt;$BV40,"",IF($BR$13&gt;$BS$13,"ns",IF(ABS($BX40-INDEX(RTO1CF_ORD,CX$8,2))&gt;$BN$28,"s","ns")))</f>
        <v>ns</v>
      </c>
      <c r="CY40" s="282" t="str">
        <f aca="false">IF(CY$8&gt;$BV40,"",IF($BR$13&gt;$BS$13,"ns",IF(ABS($BX40-INDEX(RTO1CF_ORD,CY$8,2))&gt;$BN$28,"s","ns")))</f>
        <v>ns</v>
      </c>
      <c r="CZ40" s="282" t="str">
        <f aca="false">IF(CZ$8&gt;$BV40,"",IF($BR$13&gt;$BS$13,"ns",IF(ABS($BX40-INDEX(RTO1CF_ORD,CZ$8,2))&gt;$BN$28,"s","ns")))</f>
        <v>ns</v>
      </c>
      <c r="DA40" s="282" t="str">
        <f aca="false">IF(DA$8&gt;$BV40,"",IF($BR$13&gt;$BS$13,"ns",IF(ABS($BX40-INDEX(RTO1CF_ORD,DA$8,2))&gt;$BN$28,"s","ns")))</f>
        <v>ns</v>
      </c>
      <c r="DB40" s="282" t="str">
        <f aca="false">IF(DB$8&gt;$BV40,"",IF($BR$13&gt;$BS$13,"ns",IF(ABS($BX40-INDEX(RTO1CF_ORD,DB$8,2))&gt;$BN$28,"s","ns")))</f>
        <v>ns</v>
      </c>
      <c r="DC40" s="282" t="str">
        <f aca="false">IF(DC$8&gt;$BV40,"",IF($BR$13&gt;$BS$13,"ns",IF(ABS($BX40-INDEX(RTO1CF_ORD,DC$8,2))&gt;$BN$28,"s","ns")))</f>
        <v>ns</v>
      </c>
      <c r="DD40" s="282" t="str">
        <f aca="false">IF(DD$8&gt;$BV40,"",IF($BR$13&gt;$BS$13,"ns",IF(ABS($BX40-INDEX(RTO1CF_ORD,DD$8,2))&gt;$BN$28,"s","ns")))</f>
        <v>ns</v>
      </c>
      <c r="DE40" s="282" t="str">
        <f aca="false">IF(DE$8&gt;$BV40,"",IF($BR$13&gt;$BS$13,"ns",IF(ABS($BX40-INDEX(RTO1CF_ORD,DE$8,2))&gt;$BN$28,"s","ns")))</f>
        <v/>
      </c>
      <c r="DF40" s="282" t="str">
        <f aca="false">IF(DF$8&gt;$BV40,"",IF($BR$13&gt;$BS$13,"ns",IF(ABS($BX40-INDEX(RTO1CF_ORD,DF$8,2))&gt;$BN$28,"s","ns")))</f>
        <v/>
      </c>
      <c r="DG40" s="282" t="str">
        <f aca="false">IF(DG$8&gt;$BV40,"",IF($BR$13&gt;$BS$13,"ns",IF(ABS($BX40-INDEX(RTO1CF_ORD,DG$8,2))&gt;$BN$28,"s","ns")))</f>
        <v/>
      </c>
      <c r="DH40" s="282" t="str">
        <f aca="false">IF(DH$8&gt;$BV40,"",IF($BR$13&gt;$BS$13,"ns",IF(ABS($BX40-INDEX(RTO1CF_ORD,DH$8,2))&gt;$BN$28,"s","ns")))</f>
        <v/>
      </c>
      <c r="DI40" s="282" t="str">
        <f aca="false">IF(DI$8&gt;$BV40,"",IF($BR$13&gt;$BS$13,"ns",IF(ABS($BX40-INDEX(RTO1CF_ORD,DI$8,2))&gt;$BN$28,"s","ns")))</f>
        <v/>
      </c>
      <c r="DJ40" s="282" t="str">
        <f aca="false">IF(DJ$8&gt;$BV40,"",IF($BR$13&gt;$BS$13,"ns",IF(ABS($BX40-INDEX(RTO1CF_ORD,DJ$8,2))&gt;$BN$28,"s","ns")))</f>
        <v/>
      </c>
      <c r="DK40" s="282" t="str">
        <f aca="false">IF(DK$8&gt;$BV40,"",IF($BR$13&gt;$BS$13,"ns",IF(ABS($BX40-INDEX(RTO1CF_ORD,DK$8,2))&gt;$BN$28,"s","ns")))</f>
        <v/>
      </c>
      <c r="DL40" s="282" t="str">
        <f aca="false">IF(DL$8&gt;$BV40,"",IF($BR$13&gt;$BS$13,"ns",IF(ABS($BX40-INDEX(RTO1CF_ORD,DL$8,2))&gt;$BN$28,"s","ns")))</f>
        <v/>
      </c>
      <c r="DM40" s="282" t="str">
        <f aca="false">IF(DM$8&gt;$BV40,"",IF($BR$13&gt;$BS$13,"ns",IF(ABS($BX40-INDEX(RTO1CF_ORD,DM$8,2))&gt;$BN$28,"s","ns")))</f>
        <v/>
      </c>
      <c r="DN40" s="282" t="str">
        <f aca="false">IF(DN$8&gt;$BV40,"",IF($BR$13&gt;$BS$13,"ns",IF(ABS($BX40-INDEX(RTO1CF_ORD,DN$8,2))&gt;$BN$28,"s","ns")))</f>
        <v/>
      </c>
      <c r="DO40" s="282" t="str">
        <f aca="false">IF(DO$8&gt;$BV40,"",IF($BR$13&gt;$BS$13,"ns",IF(ABS($BX40-INDEX(RTO1CF_ORD,DO$8,2))&gt;$BN$28,"s","ns")))</f>
        <v/>
      </c>
      <c r="DP40" s="282" t="str">
        <f aca="false">IF(DP$8&gt;$BV40,"",IF($BR$13&gt;$BS$13,"ns",IF(ABS($BX40-INDEX(RTO1CF_ORD,DP$8,2))&gt;$BN$28,"s","ns")))</f>
        <v/>
      </c>
      <c r="DQ40" s="282" t="str">
        <f aca="false">IF(DQ$8&gt;$BV40,"",IF($BR$13&gt;$BS$13,"ns",IF(ABS($BX40-INDEX(RTO1CF_ORD,DQ$8,2))&gt;$BN$28,"s","ns")))</f>
        <v/>
      </c>
      <c r="DR40" s="282" t="str">
        <f aca="false">IF(DR$8&gt;$BV40,"",IF($BR$13&gt;$BS$13,"ns",IF(ABS($BX40-INDEX(RTO1CF_ORD,DR$8,2))&gt;$BN$28,"s","ns")))</f>
        <v/>
      </c>
      <c r="DS40" s="282" t="str">
        <f aca="false">IF(DS$8&gt;$BV40,"",IF($BR$13&gt;$BS$13,"ns",IF(ABS($BX40-INDEX(RTO1CF_ORD,DS$8,2))&gt;$BN$28,"s","ns")))</f>
        <v/>
      </c>
      <c r="DT40" s="282" t="str">
        <f aca="false">IF(DT$8&gt;$BV40,"",IF($BR$13&gt;$BS$13,"ns",IF(ABS($BX40-INDEX(RTO1CF_ORD,DT$8,2))&gt;$BN$28,"s","ns")))</f>
        <v/>
      </c>
      <c r="DU40" s="282" t="str">
        <f aca="false">IF(DU$8&gt;$BV40,"",IF($BR$13&gt;$BS$13,"ns",IF(ABS($BX40-INDEX(RTO1CF_ORD,DU$8,2))&gt;$BN$28,"s","ns")))</f>
        <v/>
      </c>
      <c r="DV40" s="282" t="str">
        <f aca="false">IF(DV$8&gt;$BV40,"",IF($BR$13&gt;$BS$13,"ns",IF(ABS($BX40-INDEX(RTO1CF_ORD,DV$8,2))&gt;$BN$28,"s","ns")))</f>
        <v/>
      </c>
      <c r="DW40" s="283"/>
      <c r="DX40" s="283"/>
      <c r="DZ40" s="265" t="n">
        <f aca="false">DZ39+1</f>
        <v>33</v>
      </c>
      <c r="EA40" s="276" t="n">
        <f aca="false">IFERROR(INDEX(RTO1CV,$DZ40,1),0)</f>
        <v>0</v>
      </c>
      <c r="EB40" s="277" t="n">
        <f aca="false">IFERROR(INDEX(RTO1SF,$DZ40,EB$7),0)</f>
        <v>0</v>
      </c>
      <c r="EC40" s="277" t="n">
        <f aca="false">IFERROR(INDEX(RTO1SF,$DZ40,EC$7),0)</f>
        <v>0</v>
      </c>
      <c r="ED40" s="277" t="n">
        <f aca="false">IFERROR(INDEX(RTO1SF,$DZ40,ED$7),0)</f>
        <v>0</v>
      </c>
      <c r="EE40" s="277" t="n">
        <f aca="false">IFERROR(INDEX(RTO1SF,$DZ40,EE$7),0)</f>
        <v>0</v>
      </c>
      <c r="EF40" s="277" t="n">
        <f aca="false">COUNTIFS(EB40:EE40,"&gt;1")</f>
        <v>0</v>
      </c>
      <c r="EG40" s="277" t="n">
        <f aca="false">IFERROR(SUMIFS(EB40:EE40,EB40:EE40,"&gt;1"),0)</f>
        <v>0</v>
      </c>
      <c r="EH40" s="265"/>
      <c r="EI40" s="265"/>
      <c r="EJ40" s="265"/>
      <c r="EK40" s="266"/>
      <c r="EL40" s="265" t="n">
        <f aca="false">EL39+1</f>
        <v>33</v>
      </c>
      <c r="EM40" s="276" t="n">
        <f aca="false">IFERROR(INDEX(RTO1CV,$EL40,1),0)</f>
        <v>0</v>
      </c>
      <c r="EN40" s="277" t="n">
        <f aca="false">IFERROR(INDEX(RTO1CF,$EL40,'ANVA-MDS'!EB$7),0)</f>
        <v>0</v>
      </c>
      <c r="EO40" s="277" t="n">
        <f aca="false">IFERROR(INDEX(RTO1CF,$EL40,'ANVA-MDS'!EC$7),0)</f>
        <v>0</v>
      </c>
      <c r="EP40" s="277" t="n">
        <f aca="false">IFERROR(INDEX(RTO1CF,$EL40,'ANVA-MDS'!ED$7),0)</f>
        <v>0</v>
      </c>
      <c r="EQ40" s="277" t="n">
        <f aca="false">IFERROR(INDEX(RTO1CF,$EL40,'ANVA-MDS'!EE$7),0)</f>
        <v>0</v>
      </c>
      <c r="ER40" s="277" t="n">
        <f aca="false">COUNTIFS(EN40:EQ40,"&gt;1")</f>
        <v>0</v>
      </c>
      <c r="ES40" s="277" t="n">
        <f aca="false">IFERROR(SUMIFS(EN40:EQ40,EN40:EQ40,"&gt;1"),0)</f>
        <v>0</v>
      </c>
      <c r="ET40" s="265"/>
      <c r="EU40" s="265"/>
      <c r="EV40" s="265"/>
      <c r="EW40" s="266"/>
      <c r="EX40" s="277" t="n">
        <f aca="false">EG40+ES40</f>
        <v>0</v>
      </c>
      <c r="EY40" s="266"/>
      <c r="EZ40" s="266"/>
    </row>
    <row r="41" customFormat="false" ht="12.75" hidden="false" customHeight="true" outlineLevel="0" collapsed="false">
      <c r="J41" s="270" t="n">
        <v>33</v>
      </c>
      <c r="K41" s="280" t="n">
        <f aca="false">IFERROR(INDEX(RTO1SF_ORD,J41,1),"sd")</f>
        <v>0</v>
      </c>
      <c r="L41" s="281" t="n">
        <f aca="false">IFERROR(INDEX(RTO1SF_ORD,J41,2),"sd")</f>
        <v>0.00017</v>
      </c>
      <c r="M41" s="281" t="str">
        <f aca="false">IF(M$8&gt;$J41,"",IF($F$13&gt;$G$13,"ns",IF(ABS($L41-INDEX(RTO1SF_ORD,M$8,2))&gt;$B$28,"s","ns")))</f>
        <v>ns</v>
      </c>
      <c r="N41" s="281" t="str">
        <f aca="false">IF(N$8&gt;$J41,"",IF($F$13&gt;$G$13,"ns",IF(ABS($L41-INDEX(RTO1SF_ORD,N$8,2))&gt;$B$28,"s","ns")))</f>
        <v>ns</v>
      </c>
      <c r="O41" s="281" t="str">
        <f aca="false">IF(O$8&gt;$J41,"",IF($F$13&gt;$G$13,"ns",IF(ABS($L41-INDEX(RTO1SF_ORD,O$8,2))&gt;$B$28,"s","ns")))</f>
        <v>ns</v>
      </c>
      <c r="P41" s="281" t="str">
        <f aca="false">IF(P$8&gt;$J41,"",IF($F$13&gt;$G$13,"ns",IF(ABS($L41-INDEX(RTO1SF_ORD,P$8,2))&gt;$B$28,"s","ns")))</f>
        <v>ns</v>
      </c>
      <c r="Q41" s="281" t="str">
        <f aca="false">IF(Q$8&gt;$J41,"",IF($F$13&gt;$G$13,"ns",IF(ABS($L41-INDEX(RTO1SF_ORD,Q$8,2))&gt;$B$28,"s","ns")))</f>
        <v>ns</v>
      </c>
      <c r="R41" s="281" t="str">
        <f aca="false">IF(R$8&gt;$J41,"",IF($F$13&gt;$G$13,"ns",IF(ABS($L41-INDEX(RTO1SF_ORD,R$8,2))&gt;$B$28,"s","ns")))</f>
        <v>ns</v>
      </c>
      <c r="S41" s="281" t="str">
        <f aca="false">IF(S$8&gt;$J41,"",IF($F$13&gt;$G$13,"ns",IF(ABS($L41-INDEX(RTO1SF_ORD,S$8,2))&gt;$B$28,"s","ns")))</f>
        <v>ns</v>
      </c>
      <c r="T41" s="281" t="str">
        <f aca="false">IF(T$8&gt;$J41,"",IF($F$13&gt;$G$13,"ns",IF(ABS($L41-INDEX(RTO1SF_ORD,T$8,2))&gt;$B$28,"s","ns")))</f>
        <v>ns</v>
      </c>
      <c r="U41" s="281" t="str">
        <f aca="false">IF(U$8&gt;$J41,"",IF($F$13&gt;$G$13,"ns",IF(ABS($L41-INDEX(RTO1SF_ORD,U$8,2))&gt;$B$28,"s","ns")))</f>
        <v>ns</v>
      </c>
      <c r="V41" s="281" t="str">
        <f aca="false">IF(V$8&gt;$J41,"",IF($F$13&gt;$G$13,"ns",IF(ABS($L41-INDEX(RTO1SF_ORD,V$8,2))&gt;$B$28,"s","ns")))</f>
        <v>ns</v>
      </c>
      <c r="W41" s="281" t="str">
        <f aca="false">IF(W$8&gt;$J41,"",IF($F$13&gt;$G$13,"ns",IF(ABS($L41-INDEX(RTO1SF_ORD,W$8,2))&gt;$B$28,"s","ns")))</f>
        <v>ns</v>
      </c>
      <c r="X41" s="281" t="str">
        <f aca="false">IF(X$8&gt;$J41,"",IF($F$13&gt;$G$13,"ns",IF(ABS($L41-INDEX(RTO1SF_ORD,X$8,2))&gt;$B$28,"s","ns")))</f>
        <v>ns</v>
      </c>
      <c r="Y41" s="281" t="str">
        <f aca="false">IF(Y$8&gt;$J41,"",IF($F$13&gt;$G$13,"ns",IF(ABS($L41-INDEX(RTO1SF_ORD,Y$8,2))&gt;$B$28,"s","ns")))</f>
        <v>ns</v>
      </c>
      <c r="Z41" s="281" t="str">
        <f aca="false">IF(Z$8&gt;$J41,"",IF($F$13&gt;$G$13,"ns",IF(ABS($L41-INDEX(RTO1SF_ORD,Z$8,2))&gt;$B$28,"s","ns")))</f>
        <v>ns</v>
      </c>
      <c r="AA41" s="281" t="str">
        <f aca="false">IF(AA$8&gt;$J41,"",IF($F$13&gt;$G$13,"ns",IF(ABS($L41-INDEX(RTO1SF_ORD,AA$8,2))&gt;$B$28,"s","ns")))</f>
        <v>ns</v>
      </c>
      <c r="AB41" s="281" t="str">
        <f aca="false">IF(AB$8&gt;$J41,"",IF($F$13&gt;$G$13,"ns",IF(ABS($L41-INDEX(RTO1SF_ORD,AB$8,2))&gt;$B$28,"s","ns")))</f>
        <v>ns</v>
      </c>
      <c r="AC41" s="281" t="str">
        <f aca="false">IF(AC$8&gt;$J41,"",IF($F$13&gt;$G$13,"ns",IF(ABS($L41-INDEX(RTO1SF_ORD,AC$8,2))&gt;$B$28,"s","ns")))</f>
        <v>ns</v>
      </c>
      <c r="AD41" s="281" t="str">
        <f aca="false">IF(AD$8&gt;$J41,"",IF($F$13&gt;$G$13,"ns",IF(ABS($L41-INDEX(RTO1SF_ORD,AD$8,2))&gt;$B$28,"s","ns")))</f>
        <v>ns</v>
      </c>
      <c r="AE41" s="281" t="str">
        <f aca="false">IF(AE$8&gt;$J41,"",IF($F$13&gt;$G$13,"ns",IF(ABS($L41-INDEX(RTO1SF_ORD,AE$8,2))&gt;$B$28,"s","ns")))</f>
        <v>ns</v>
      </c>
      <c r="AF41" s="281" t="str">
        <f aca="false">IF(AF$8&gt;$J41,"",IF($F$13&gt;$G$13,"ns",IF(ABS($L41-INDEX(RTO1SF_ORD,AF$8,2))&gt;$B$28,"s","ns")))</f>
        <v>ns</v>
      </c>
      <c r="AG41" s="281" t="str">
        <f aca="false">IF(AG$8&gt;$J41,"",IF($F$13&gt;$G$13,"ns",IF(ABS($L41-INDEX(RTO1SF_ORD,AG$8,2))&gt;$B$28,"s","ns")))</f>
        <v>ns</v>
      </c>
      <c r="AH41" s="281" t="str">
        <f aca="false">IF(AH$8&gt;$J41,"",IF($F$13&gt;$G$13,"ns",IF(ABS($L41-INDEX(RTO1SF_ORD,AH$8,2))&gt;$B$28,"s","ns")))</f>
        <v>ns</v>
      </c>
      <c r="AI41" s="281" t="str">
        <f aca="false">IF(AI$8&gt;$J41,"",IF($F$13&gt;$G$13,"ns",IF(ABS($L41-INDEX(RTO1SF_ORD,AI$8,2))&gt;$B$28,"s","ns")))</f>
        <v>ns</v>
      </c>
      <c r="AJ41" s="281" t="str">
        <f aca="false">IF(AJ$8&gt;$J41,"",IF($F$13&gt;$G$13,"ns",IF(ABS($L41-INDEX(RTO1SF_ORD,AJ$8,2))&gt;$B$28,"s","ns")))</f>
        <v>ns</v>
      </c>
      <c r="AK41" s="281" t="str">
        <f aca="false">IF(AK$8&gt;$J41,"",IF($F$13&gt;$G$13,"ns",IF(ABS($L41-INDEX(RTO1SF_ORD,AK$8,2))&gt;$B$28,"s","ns")))</f>
        <v>ns</v>
      </c>
      <c r="AL41" s="281" t="str">
        <f aca="false">IF(AL$8&gt;$J41,"",IF($F$13&gt;$G$13,"ns",IF(ABS($L41-INDEX(RTO1SF_ORD,AL$8,2))&gt;$B$28,"s","ns")))</f>
        <v>ns</v>
      </c>
      <c r="AM41" s="281" t="str">
        <f aca="false">IF(AM$8&gt;$J41,"",IF($F$13&gt;$G$13,"ns",IF(ABS($L41-INDEX(RTO1SF_ORD,AM$8,2))&gt;$B$28,"s","ns")))</f>
        <v>ns</v>
      </c>
      <c r="AN41" s="281" t="str">
        <f aca="false">IF(AN$8&gt;$J41,"",IF($F$13&gt;$G$13,"ns",IF(ABS($L41-INDEX(RTO1SF_ORD,AN$8,2))&gt;$B$28,"s","ns")))</f>
        <v>ns</v>
      </c>
      <c r="AO41" s="281" t="str">
        <f aca="false">IF(AO$8&gt;$J41,"",IF($F$13&gt;$G$13,"ns",IF(ABS($L41-INDEX(RTO1SF_ORD,AO$8,2))&gt;$B$28,"s","ns")))</f>
        <v>ns</v>
      </c>
      <c r="AP41" s="281" t="str">
        <f aca="false">IF(AP$8&gt;$J41,"",IF($F$13&gt;$G$13,"ns",IF(ABS($L41-INDEX(RTO1SF_ORD,AP$8,2))&gt;$B$28,"s","ns")))</f>
        <v>ns</v>
      </c>
      <c r="AQ41" s="281" t="str">
        <f aca="false">IF(AQ$8&gt;$J41,"",IF($F$13&gt;$G$13,"ns",IF(ABS($L41-INDEX(RTO1SF_ORD,AQ$8,2))&gt;$B$28,"s","ns")))</f>
        <v>ns</v>
      </c>
      <c r="AR41" s="281" t="str">
        <f aca="false">IF(AR$8&gt;$J41,"",IF($F$13&gt;$G$13,"ns",IF(ABS($L41-INDEX(RTO1SF_ORD,AR$8,2))&gt;$B$28,"s","ns")))</f>
        <v>ns</v>
      </c>
      <c r="AS41" s="281" t="str">
        <f aca="false">IF(AS$8&gt;$J41,"",IF($F$13&gt;$G$13,"ns",IF(ABS($L41-INDEX(RTO1SF_ORD,AS$8,2))&gt;$B$28,"s","ns")))</f>
        <v>ns</v>
      </c>
      <c r="AT41" s="281" t="str">
        <f aca="false">IF(AT$8&gt;$J41,"",IF($F$13&gt;$G$13,"ns",IF(ABS($L41-INDEX(RTO1SF_ORD,AT$8,2))&gt;$B$28,"s","ns")))</f>
        <v/>
      </c>
      <c r="AU41" s="281" t="str">
        <f aca="false">IF(AU$8&gt;$J41,"",IF($F$13&gt;$G$13,"ns",IF(ABS($L41-INDEX(RTO1SF_ORD,AU$8,2))&gt;$B$28,"s","ns")))</f>
        <v/>
      </c>
      <c r="AV41" s="281" t="str">
        <f aca="false">IF(AV$8&gt;$J41,"",IF($F$13&gt;$G$13,"ns",IF(ABS($L41-INDEX(RTO1SF_ORD,AV$8,2))&gt;$B$28,"s","ns")))</f>
        <v/>
      </c>
      <c r="AW41" s="281" t="str">
        <f aca="false">IF(AW$8&gt;$J41,"",IF($F$13&gt;$G$13,"ns",IF(ABS($L41-INDEX(RTO1SF_ORD,AW$8,2))&gt;$B$28,"s","ns")))</f>
        <v/>
      </c>
      <c r="AX41" s="281" t="str">
        <f aca="false">IF(AX$8&gt;$J41,"",IF($F$13&gt;$G$13,"ns",IF(ABS($L41-INDEX(RTO1SF_ORD,AX$8,2))&gt;$B$28,"s","ns")))</f>
        <v/>
      </c>
      <c r="AY41" s="281" t="str">
        <f aca="false">IF(AY$8&gt;$J41,"",IF($F$13&gt;$G$13,"ns",IF(ABS($L41-INDEX(RTO1SF_ORD,AY$8,2))&gt;$B$28,"s","ns")))</f>
        <v/>
      </c>
      <c r="AZ41" s="281" t="str">
        <f aca="false">IF(AZ$8&gt;$J41,"",IF($F$13&gt;$G$13,"ns",IF(ABS($L41-INDEX(RTO1SF_ORD,AZ$8,2))&gt;$B$28,"s","ns")))</f>
        <v/>
      </c>
      <c r="BA41" s="281" t="str">
        <f aca="false">IF(BA$8&gt;$J41,"",IF($F$13&gt;$G$13,"ns",IF(ABS($L41-INDEX(RTO1SF_ORD,BA$8,2))&gt;$B$28,"s","ns")))</f>
        <v/>
      </c>
      <c r="BB41" s="281" t="str">
        <f aca="false">IF(BB$8&gt;$J41,"",IF($F$13&gt;$G$13,"ns",IF(ABS($L41-INDEX(RTO1SF_ORD,BB$8,2))&gt;$B$28,"s","ns")))</f>
        <v/>
      </c>
      <c r="BC41" s="281" t="str">
        <f aca="false">IF(BC$8&gt;$J41,"",IF($F$13&gt;$G$13,"ns",IF(ABS($L41-INDEX(RTO1SF_ORD,BC$8,2))&gt;$B$28,"s","ns")))</f>
        <v/>
      </c>
      <c r="BD41" s="281" t="str">
        <f aca="false">IF(BD$8&gt;$J41,"",IF($F$13&gt;$G$13,"ns",IF(ABS($L41-INDEX(RTO1SF_ORD,BD$8,2))&gt;$B$28,"s","ns")))</f>
        <v/>
      </c>
      <c r="BE41" s="281" t="str">
        <f aca="false">IF(BE$8&gt;$J41,"",IF($F$13&gt;$G$13,"ns",IF(ABS($L41-INDEX(RTO1SF_ORD,BE$8,2))&gt;$B$28,"s","ns")))</f>
        <v/>
      </c>
      <c r="BF41" s="281" t="str">
        <f aca="false">IF(BF$8&gt;$J41,"",IF($F$13&gt;$G$13,"ns",IF(ABS($L41-INDEX(RTO1SF_ORD,BF$8,2))&gt;$B$28,"s","ns")))</f>
        <v/>
      </c>
      <c r="BG41" s="281" t="str">
        <f aca="false">IF(BG$8&gt;$J41,"",IF($F$13&gt;$G$13,"ns",IF(ABS($L41-INDEX(RTO1SF_ORD,BG$8,2))&gt;$B$28,"s","ns")))</f>
        <v/>
      </c>
      <c r="BH41" s="281" t="str">
        <f aca="false">IF(BH$8&gt;$J41,"",IF($F$13&gt;$G$13,"ns",IF(ABS($L41-INDEX(RTO1SF_ORD,BH$8,2))&gt;$B$28,"s","ns")))</f>
        <v/>
      </c>
      <c r="BI41" s="281" t="str">
        <f aca="false">IF(BI$8&gt;$J41,"",IF($F$13&gt;$G$13,"ns",IF(ABS($L41-INDEX(RTO1SF_ORD,BI$8,2))&gt;$B$28,"s","ns")))</f>
        <v/>
      </c>
      <c r="BJ41" s="281" t="str">
        <f aca="false">IF(BJ$8&gt;$J41,"",IF($F$13&gt;$G$13,"ns",IF(ABS($L41-INDEX(RTO1SF_ORD,BJ$8,2))&gt;$B$28,"s","ns")))</f>
        <v/>
      </c>
      <c r="BS41" s="249"/>
      <c r="BT41" s="293"/>
      <c r="BV41" s="270" t="n">
        <v>33</v>
      </c>
      <c r="BW41" s="280" t="n">
        <f aca="false">IFERROR(INDEX(RTO1CF_ORD,BV41,1),"sd")</f>
        <v>0</v>
      </c>
      <c r="BX41" s="281" t="n">
        <f aca="false">IFERROR(INDEX(RTO1CF_ORD,BV41,2),"sd")</f>
        <v>0.00017</v>
      </c>
      <c r="BY41" s="282" t="str">
        <f aca="false">IF(BY$8&gt;$BV41,"",IF($BR$13&gt;$BS$13,"ns",IF(ABS($BX41-INDEX(RTO1CF_ORD,BY$8,2))&gt;$BN$28,"s","ns")))</f>
        <v>s</v>
      </c>
      <c r="BZ41" s="282" t="str">
        <f aca="false">IF(BZ$8&gt;$BV41,"",IF($BR$13&gt;$BS$13,"ns",IF(ABS($BX41-INDEX(RTO1CF_ORD,BZ$8,2))&gt;$BN$28,"s","ns")))</f>
        <v>s</v>
      </c>
      <c r="CA41" s="282" t="str">
        <f aca="false">IF(CA$8&gt;$BV41,"",IF($BR$13&gt;$BS$13,"ns",IF(ABS($BX41-INDEX(RTO1CF_ORD,CA$8,2))&gt;$BN$28,"s","ns")))</f>
        <v>s</v>
      </c>
      <c r="CB41" s="282" t="str">
        <f aca="false">IF(CB$8&gt;$BV41,"",IF($BR$13&gt;$BS$13,"ns",IF(ABS($BX41-INDEX(RTO1CF_ORD,CB$8,2))&gt;$BN$28,"s","ns")))</f>
        <v>ns</v>
      </c>
      <c r="CC41" s="282" t="str">
        <f aca="false">IF(CC$8&gt;$BV41,"",IF($BR$13&gt;$BS$13,"ns",IF(ABS($BX41-INDEX(RTO1CF_ORD,CC$8,2))&gt;$BN$28,"s","ns")))</f>
        <v>ns</v>
      </c>
      <c r="CD41" s="282" t="str">
        <f aca="false">IF(CD$8&gt;$BV41,"",IF($BR$13&gt;$BS$13,"ns",IF(ABS($BX41-INDEX(RTO1CF_ORD,CD$8,2))&gt;$BN$28,"s","ns")))</f>
        <v>ns</v>
      </c>
      <c r="CE41" s="282" t="str">
        <f aca="false">IF(CE$8&gt;$BV41,"",IF($BR$13&gt;$BS$13,"ns",IF(ABS($BX41-INDEX(RTO1CF_ORD,CE$8,2))&gt;$BN$28,"s","ns")))</f>
        <v>ns</v>
      </c>
      <c r="CF41" s="282" t="str">
        <f aca="false">IF(CF$8&gt;$BV41,"",IF($BR$13&gt;$BS$13,"ns",IF(ABS($BX41-INDEX(RTO1CF_ORD,CF$8,2))&gt;$BN$28,"s","ns")))</f>
        <v>ns</v>
      </c>
      <c r="CG41" s="282" t="str">
        <f aca="false">IF(CG$8&gt;$BV41,"",IF($BR$13&gt;$BS$13,"ns",IF(ABS($BX41-INDEX(RTO1CF_ORD,CG$8,2))&gt;$BN$28,"s","ns")))</f>
        <v>ns</v>
      </c>
      <c r="CH41" s="282" t="str">
        <f aca="false">IF(CH$8&gt;$BV41,"",IF($BR$13&gt;$BS$13,"ns",IF(ABS($BX41-INDEX(RTO1CF_ORD,CH$8,2))&gt;$BN$28,"s","ns")))</f>
        <v>ns</v>
      </c>
      <c r="CI41" s="282" t="str">
        <f aca="false">IF(CI$8&gt;$BV41,"",IF($BR$13&gt;$BS$13,"ns",IF(ABS($BX41-INDEX(RTO1CF_ORD,CI$8,2))&gt;$BN$28,"s","ns")))</f>
        <v>ns</v>
      </c>
      <c r="CJ41" s="282" t="str">
        <f aca="false">IF(CJ$8&gt;$BV41,"",IF($BR$13&gt;$BS$13,"ns",IF(ABS($BX41-INDEX(RTO1CF_ORD,CJ$8,2))&gt;$BN$28,"s","ns")))</f>
        <v>ns</v>
      </c>
      <c r="CK41" s="282" t="str">
        <f aca="false">IF(CK$8&gt;$BV41,"",IF($BR$13&gt;$BS$13,"ns",IF(ABS($BX41-INDEX(RTO1CF_ORD,CK$8,2))&gt;$BN$28,"s","ns")))</f>
        <v>ns</v>
      </c>
      <c r="CL41" s="282" t="str">
        <f aca="false">IF(CL$8&gt;$BV41,"",IF($BR$13&gt;$BS$13,"ns",IF(ABS($BX41-INDEX(RTO1CF_ORD,CL$8,2))&gt;$BN$28,"s","ns")))</f>
        <v>ns</v>
      </c>
      <c r="CM41" s="282" t="str">
        <f aca="false">IF(CM$8&gt;$BV41,"",IF($BR$13&gt;$BS$13,"ns",IF(ABS($BX41-INDEX(RTO1CF_ORD,CM$8,2))&gt;$BN$28,"s","ns")))</f>
        <v>ns</v>
      </c>
      <c r="CN41" s="282" t="str">
        <f aca="false">IF(CN$8&gt;$BV41,"",IF($BR$13&gt;$BS$13,"ns",IF(ABS($BX41-INDEX(RTO1CF_ORD,CN$8,2))&gt;$BN$28,"s","ns")))</f>
        <v>ns</v>
      </c>
      <c r="CO41" s="282" t="str">
        <f aca="false">IF(CO$8&gt;$BV41,"",IF($BR$13&gt;$BS$13,"ns",IF(ABS($BX41-INDEX(RTO1CF_ORD,CO$8,2))&gt;$BN$28,"s","ns")))</f>
        <v>ns</v>
      </c>
      <c r="CP41" s="282" t="str">
        <f aca="false">IF(CP$8&gt;$BV41,"",IF($BR$13&gt;$BS$13,"ns",IF(ABS($BX41-INDEX(RTO1CF_ORD,CP$8,2))&gt;$BN$28,"s","ns")))</f>
        <v>ns</v>
      </c>
      <c r="CQ41" s="282" t="str">
        <f aca="false">IF(CQ$8&gt;$BV41,"",IF($BR$13&gt;$BS$13,"ns",IF(ABS($BX41-INDEX(RTO1CF_ORD,CQ$8,2))&gt;$BN$28,"s","ns")))</f>
        <v>ns</v>
      </c>
      <c r="CR41" s="282" t="str">
        <f aca="false">IF(CR$8&gt;$BV41,"",IF($BR$13&gt;$BS$13,"ns",IF(ABS($BX41-INDEX(RTO1CF_ORD,CR$8,2))&gt;$BN$28,"s","ns")))</f>
        <v>ns</v>
      </c>
      <c r="CS41" s="282" t="str">
        <f aca="false">IF(CS$8&gt;$BV41,"",IF($BR$13&gt;$BS$13,"ns",IF(ABS($BX41-INDEX(RTO1CF_ORD,CS$8,2))&gt;$BN$28,"s","ns")))</f>
        <v>ns</v>
      </c>
      <c r="CT41" s="282" t="str">
        <f aca="false">IF(CT$8&gt;$BV41,"",IF($BR$13&gt;$BS$13,"ns",IF(ABS($BX41-INDEX(RTO1CF_ORD,CT$8,2))&gt;$BN$28,"s","ns")))</f>
        <v>ns</v>
      </c>
      <c r="CU41" s="282" t="str">
        <f aca="false">IF(CU$8&gt;$BV41,"",IF($BR$13&gt;$BS$13,"ns",IF(ABS($BX41-INDEX(RTO1CF_ORD,CU$8,2))&gt;$BN$28,"s","ns")))</f>
        <v>ns</v>
      </c>
      <c r="CV41" s="282" t="str">
        <f aca="false">IF(CV$8&gt;$BV41,"",IF($BR$13&gt;$BS$13,"ns",IF(ABS($BX41-INDEX(RTO1CF_ORD,CV$8,2))&gt;$BN$28,"s","ns")))</f>
        <v>ns</v>
      </c>
      <c r="CW41" s="282" t="str">
        <f aca="false">IF(CW$8&gt;$BV41,"",IF($BR$13&gt;$BS$13,"ns",IF(ABS($BX41-INDEX(RTO1CF_ORD,CW$8,2))&gt;$BN$28,"s","ns")))</f>
        <v>ns</v>
      </c>
      <c r="CX41" s="282" t="str">
        <f aca="false">IF(CX$8&gt;$BV41,"",IF($BR$13&gt;$BS$13,"ns",IF(ABS($BX41-INDEX(RTO1CF_ORD,CX$8,2))&gt;$BN$28,"s","ns")))</f>
        <v>ns</v>
      </c>
      <c r="CY41" s="282" t="str">
        <f aca="false">IF(CY$8&gt;$BV41,"",IF($BR$13&gt;$BS$13,"ns",IF(ABS($BX41-INDEX(RTO1CF_ORD,CY$8,2))&gt;$BN$28,"s","ns")))</f>
        <v>ns</v>
      </c>
      <c r="CZ41" s="282" t="str">
        <f aca="false">IF(CZ$8&gt;$BV41,"",IF($BR$13&gt;$BS$13,"ns",IF(ABS($BX41-INDEX(RTO1CF_ORD,CZ$8,2))&gt;$BN$28,"s","ns")))</f>
        <v>ns</v>
      </c>
      <c r="DA41" s="282" t="str">
        <f aca="false">IF(DA$8&gt;$BV41,"",IF($BR$13&gt;$BS$13,"ns",IF(ABS($BX41-INDEX(RTO1CF_ORD,DA$8,2))&gt;$BN$28,"s","ns")))</f>
        <v>ns</v>
      </c>
      <c r="DB41" s="282" t="str">
        <f aca="false">IF(DB$8&gt;$BV41,"",IF($BR$13&gt;$BS$13,"ns",IF(ABS($BX41-INDEX(RTO1CF_ORD,DB$8,2))&gt;$BN$28,"s","ns")))</f>
        <v>ns</v>
      </c>
      <c r="DC41" s="282" t="str">
        <f aca="false">IF(DC$8&gt;$BV41,"",IF($BR$13&gt;$BS$13,"ns",IF(ABS($BX41-INDEX(RTO1CF_ORD,DC$8,2))&gt;$BN$28,"s","ns")))</f>
        <v>ns</v>
      </c>
      <c r="DD41" s="282" t="str">
        <f aca="false">IF(DD$8&gt;$BV41,"",IF($BR$13&gt;$BS$13,"ns",IF(ABS($BX41-INDEX(RTO1CF_ORD,DD$8,2))&gt;$BN$28,"s","ns")))</f>
        <v>ns</v>
      </c>
      <c r="DE41" s="282" t="str">
        <f aca="false">IF(DE$8&gt;$BV41,"",IF($BR$13&gt;$BS$13,"ns",IF(ABS($BX41-INDEX(RTO1CF_ORD,DE$8,2))&gt;$BN$28,"s","ns")))</f>
        <v>ns</v>
      </c>
      <c r="DF41" s="282" t="str">
        <f aca="false">IF(DF$8&gt;$BV41,"",IF($BR$13&gt;$BS$13,"ns",IF(ABS($BX41-INDEX(RTO1CF_ORD,DF$8,2))&gt;$BN$28,"s","ns")))</f>
        <v/>
      </c>
      <c r="DG41" s="282" t="str">
        <f aca="false">IF(DG$8&gt;$BV41,"",IF($BR$13&gt;$BS$13,"ns",IF(ABS($BX41-INDEX(RTO1CF_ORD,DG$8,2))&gt;$BN$28,"s","ns")))</f>
        <v/>
      </c>
      <c r="DH41" s="282" t="str">
        <f aca="false">IF(DH$8&gt;$BV41,"",IF($BR$13&gt;$BS$13,"ns",IF(ABS($BX41-INDEX(RTO1CF_ORD,DH$8,2))&gt;$BN$28,"s","ns")))</f>
        <v/>
      </c>
      <c r="DI41" s="282" t="str">
        <f aca="false">IF(DI$8&gt;$BV41,"",IF($BR$13&gt;$BS$13,"ns",IF(ABS($BX41-INDEX(RTO1CF_ORD,DI$8,2))&gt;$BN$28,"s","ns")))</f>
        <v/>
      </c>
      <c r="DJ41" s="282" t="str">
        <f aca="false">IF(DJ$8&gt;$BV41,"",IF($BR$13&gt;$BS$13,"ns",IF(ABS($BX41-INDEX(RTO1CF_ORD,DJ$8,2))&gt;$BN$28,"s","ns")))</f>
        <v/>
      </c>
      <c r="DK41" s="282" t="str">
        <f aca="false">IF(DK$8&gt;$BV41,"",IF($BR$13&gt;$BS$13,"ns",IF(ABS($BX41-INDEX(RTO1CF_ORD,DK$8,2))&gt;$BN$28,"s","ns")))</f>
        <v/>
      </c>
      <c r="DL41" s="282" t="str">
        <f aca="false">IF(DL$8&gt;$BV41,"",IF($BR$13&gt;$BS$13,"ns",IF(ABS($BX41-INDEX(RTO1CF_ORD,DL$8,2))&gt;$BN$28,"s","ns")))</f>
        <v/>
      </c>
      <c r="DM41" s="282" t="str">
        <f aca="false">IF(DM$8&gt;$BV41,"",IF($BR$13&gt;$BS$13,"ns",IF(ABS($BX41-INDEX(RTO1CF_ORD,DM$8,2))&gt;$BN$28,"s","ns")))</f>
        <v/>
      </c>
      <c r="DN41" s="282" t="str">
        <f aca="false">IF(DN$8&gt;$BV41,"",IF($BR$13&gt;$BS$13,"ns",IF(ABS($BX41-INDEX(RTO1CF_ORD,DN$8,2))&gt;$BN$28,"s","ns")))</f>
        <v/>
      </c>
      <c r="DO41" s="282" t="str">
        <f aca="false">IF(DO$8&gt;$BV41,"",IF($BR$13&gt;$BS$13,"ns",IF(ABS($BX41-INDEX(RTO1CF_ORD,DO$8,2))&gt;$BN$28,"s","ns")))</f>
        <v/>
      </c>
      <c r="DP41" s="282" t="str">
        <f aca="false">IF(DP$8&gt;$BV41,"",IF($BR$13&gt;$BS$13,"ns",IF(ABS($BX41-INDEX(RTO1CF_ORD,DP$8,2))&gt;$BN$28,"s","ns")))</f>
        <v/>
      </c>
      <c r="DQ41" s="282" t="str">
        <f aca="false">IF(DQ$8&gt;$BV41,"",IF($BR$13&gt;$BS$13,"ns",IF(ABS($BX41-INDEX(RTO1CF_ORD,DQ$8,2))&gt;$BN$28,"s","ns")))</f>
        <v/>
      </c>
      <c r="DR41" s="282" t="str">
        <f aca="false">IF(DR$8&gt;$BV41,"",IF($BR$13&gt;$BS$13,"ns",IF(ABS($BX41-INDEX(RTO1CF_ORD,DR$8,2))&gt;$BN$28,"s","ns")))</f>
        <v/>
      </c>
      <c r="DS41" s="282" t="str">
        <f aca="false">IF(DS$8&gt;$BV41,"",IF($BR$13&gt;$BS$13,"ns",IF(ABS($BX41-INDEX(RTO1CF_ORD,DS$8,2))&gt;$BN$28,"s","ns")))</f>
        <v/>
      </c>
      <c r="DT41" s="282" t="str">
        <f aca="false">IF(DT$8&gt;$BV41,"",IF($BR$13&gt;$BS$13,"ns",IF(ABS($BX41-INDEX(RTO1CF_ORD,DT$8,2))&gt;$BN$28,"s","ns")))</f>
        <v/>
      </c>
      <c r="DU41" s="282" t="str">
        <f aca="false">IF(DU$8&gt;$BV41,"",IF($BR$13&gt;$BS$13,"ns",IF(ABS($BX41-INDEX(RTO1CF_ORD,DU$8,2))&gt;$BN$28,"s","ns")))</f>
        <v/>
      </c>
      <c r="DV41" s="282" t="str">
        <f aca="false">IF(DV$8&gt;$BV41,"",IF($BR$13&gt;$BS$13,"ns",IF(ABS($BX41-INDEX(RTO1CF_ORD,DV$8,2))&gt;$BN$28,"s","ns")))</f>
        <v/>
      </c>
      <c r="DW41" s="283"/>
      <c r="DX41" s="283"/>
      <c r="DZ41" s="265" t="n">
        <f aca="false">DZ40+1</f>
        <v>34</v>
      </c>
      <c r="EA41" s="276" t="n">
        <f aca="false">IFERROR(INDEX(RTO1CV,$DZ41,1),0)</f>
        <v>0</v>
      </c>
      <c r="EB41" s="277" t="n">
        <f aca="false">IFERROR(INDEX(RTO1SF,$DZ41,EB$7),0)</f>
        <v>0</v>
      </c>
      <c r="EC41" s="277" t="n">
        <f aca="false">IFERROR(INDEX(RTO1SF,$DZ41,EC$7),0)</f>
        <v>0</v>
      </c>
      <c r="ED41" s="277" t="n">
        <f aca="false">IFERROR(INDEX(RTO1SF,$DZ41,ED$7),0)</f>
        <v>0</v>
      </c>
      <c r="EE41" s="277" t="n">
        <f aca="false">IFERROR(INDEX(RTO1SF,$DZ41,EE$7),0)</f>
        <v>0</v>
      </c>
      <c r="EF41" s="277" t="n">
        <f aca="false">COUNTIFS(EB41:EE41,"&gt;1")</f>
        <v>0</v>
      </c>
      <c r="EG41" s="277" t="n">
        <f aca="false">IFERROR(SUMIFS(EB41:EE41,EB41:EE41,"&gt;1"),0)</f>
        <v>0</v>
      </c>
      <c r="EH41" s="265"/>
      <c r="EI41" s="265"/>
      <c r="EJ41" s="265"/>
      <c r="EK41" s="266"/>
      <c r="EL41" s="265" t="n">
        <f aca="false">EL40+1</f>
        <v>34</v>
      </c>
      <c r="EM41" s="276" t="n">
        <f aca="false">IFERROR(INDEX(RTO1CV,$EL41,1),0)</f>
        <v>0</v>
      </c>
      <c r="EN41" s="277" t="n">
        <f aca="false">IFERROR(INDEX(RTO1CF,$EL41,'ANVA-MDS'!EB$7),0)</f>
        <v>0</v>
      </c>
      <c r="EO41" s="277" t="n">
        <f aca="false">IFERROR(INDEX(RTO1CF,$EL41,'ANVA-MDS'!EC$7),0)</f>
        <v>0</v>
      </c>
      <c r="EP41" s="277" t="n">
        <f aca="false">IFERROR(INDEX(RTO1CF,$EL41,'ANVA-MDS'!ED$7),0)</f>
        <v>0</v>
      </c>
      <c r="EQ41" s="277" t="n">
        <f aca="false">IFERROR(INDEX(RTO1CF,$EL41,'ANVA-MDS'!EE$7),0)</f>
        <v>0</v>
      </c>
      <c r="ER41" s="277" t="n">
        <f aca="false">COUNTIFS(EN41:EQ41,"&gt;1")</f>
        <v>0</v>
      </c>
      <c r="ES41" s="277" t="n">
        <f aca="false">IFERROR(SUMIFS(EN41:EQ41,EN41:EQ41,"&gt;1"),0)</f>
        <v>0</v>
      </c>
      <c r="ET41" s="265"/>
      <c r="EU41" s="265"/>
      <c r="EV41" s="265"/>
      <c r="EW41" s="266"/>
      <c r="EX41" s="277" t="n">
        <f aca="false">EG41+ES41</f>
        <v>0</v>
      </c>
      <c r="EY41" s="266"/>
      <c r="EZ41" s="266"/>
    </row>
    <row r="42" customFormat="false" ht="12.75" hidden="false" customHeight="true" outlineLevel="0" collapsed="false">
      <c r="J42" s="270" t="n">
        <v>34</v>
      </c>
      <c r="K42" s="280" t="n">
        <f aca="false">IFERROR(INDEX(RTO1SF_ORD,J42,1),"sd")</f>
        <v>0</v>
      </c>
      <c r="L42" s="281" t="n">
        <f aca="false">IFERROR(INDEX(RTO1SF_ORD,J42,2),"sd")</f>
        <v>0.00016</v>
      </c>
      <c r="M42" s="281" t="str">
        <f aca="false">IF(M$8&gt;$J42,"",IF($F$13&gt;$G$13,"ns",IF(ABS($L42-INDEX(RTO1SF_ORD,M$8,2))&gt;$B$28,"s","ns")))</f>
        <v>ns</v>
      </c>
      <c r="N42" s="281" t="str">
        <f aca="false">IF(N$8&gt;$J42,"",IF($F$13&gt;$G$13,"ns",IF(ABS($L42-INDEX(RTO1SF_ORD,N$8,2))&gt;$B$28,"s","ns")))</f>
        <v>ns</v>
      </c>
      <c r="O42" s="281" t="str">
        <f aca="false">IF(O$8&gt;$J42,"",IF($F$13&gt;$G$13,"ns",IF(ABS($L42-INDEX(RTO1SF_ORD,O$8,2))&gt;$B$28,"s","ns")))</f>
        <v>ns</v>
      </c>
      <c r="P42" s="281" t="str">
        <f aca="false">IF(P$8&gt;$J42,"",IF($F$13&gt;$G$13,"ns",IF(ABS($L42-INDEX(RTO1SF_ORD,P$8,2))&gt;$B$28,"s","ns")))</f>
        <v>ns</v>
      </c>
      <c r="Q42" s="281" t="str">
        <f aca="false">IF(Q$8&gt;$J42,"",IF($F$13&gt;$G$13,"ns",IF(ABS($L42-INDEX(RTO1SF_ORD,Q$8,2))&gt;$B$28,"s","ns")))</f>
        <v>ns</v>
      </c>
      <c r="R42" s="281" t="str">
        <f aca="false">IF(R$8&gt;$J42,"",IF($F$13&gt;$G$13,"ns",IF(ABS($L42-INDEX(RTO1SF_ORD,R$8,2))&gt;$B$28,"s","ns")))</f>
        <v>ns</v>
      </c>
      <c r="S42" s="281" t="str">
        <f aca="false">IF(S$8&gt;$J42,"",IF($F$13&gt;$G$13,"ns",IF(ABS($L42-INDEX(RTO1SF_ORD,S$8,2))&gt;$B$28,"s","ns")))</f>
        <v>ns</v>
      </c>
      <c r="T42" s="281" t="str">
        <f aca="false">IF(T$8&gt;$J42,"",IF($F$13&gt;$G$13,"ns",IF(ABS($L42-INDEX(RTO1SF_ORD,T$8,2))&gt;$B$28,"s","ns")))</f>
        <v>ns</v>
      </c>
      <c r="U42" s="281" t="str">
        <f aca="false">IF(U$8&gt;$J42,"",IF($F$13&gt;$G$13,"ns",IF(ABS($L42-INDEX(RTO1SF_ORD,U$8,2))&gt;$B$28,"s","ns")))</f>
        <v>ns</v>
      </c>
      <c r="V42" s="281" t="str">
        <f aca="false">IF(V$8&gt;$J42,"",IF($F$13&gt;$G$13,"ns",IF(ABS($L42-INDEX(RTO1SF_ORD,V$8,2))&gt;$B$28,"s","ns")))</f>
        <v>ns</v>
      </c>
      <c r="W42" s="281" t="str">
        <f aca="false">IF(W$8&gt;$J42,"",IF($F$13&gt;$G$13,"ns",IF(ABS($L42-INDEX(RTO1SF_ORD,W$8,2))&gt;$B$28,"s","ns")))</f>
        <v>ns</v>
      </c>
      <c r="X42" s="281" t="str">
        <f aca="false">IF(X$8&gt;$J42,"",IF($F$13&gt;$G$13,"ns",IF(ABS($L42-INDEX(RTO1SF_ORD,X$8,2))&gt;$B$28,"s","ns")))</f>
        <v>ns</v>
      </c>
      <c r="Y42" s="281" t="str">
        <f aca="false">IF(Y$8&gt;$J42,"",IF($F$13&gt;$G$13,"ns",IF(ABS($L42-INDEX(RTO1SF_ORD,Y$8,2))&gt;$B$28,"s","ns")))</f>
        <v>ns</v>
      </c>
      <c r="Z42" s="281" t="str">
        <f aca="false">IF(Z$8&gt;$J42,"",IF($F$13&gt;$G$13,"ns",IF(ABS($L42-INDEX(RTO1SF_ORD,Z$8,2))&gt;$B$28,"s","ns")))</f>
        <v>ns</v>
      </c>
      <c r="AA42" s="281" t="str">
        <f aca="false">IF(AA$8&gt;$J42,"",IF($F$13&gt;$G$13,"ns",IF(ABS($L42-INDEX(RTO1SF_ORD,AA$8,2))&gt;$B$28,"s","ns")))</f>
        <v>ns</v>
      </c>
      <c r="AB42" s="281" t="str">
        <f aca="false">IF(AB$8&gt;$J42,"",IF($F$13&gt;$G$13,"ns",IF(ABS($L42-INDEX(RTO1SF_ORD,AB$8,2))&gt;$B$28,"s","ns")))</f>
        <v>ns</v>
      </c>
      <c r="AC42" s="281" t="str">
        <f aca="false">IF(AC$8&gt;$J42,"",IF($F$13&gt;$G$13,"ns",IF(ABS($L42-INDEX(RTO1SF_ORD,AC$8,2))&gt;$B$28,"s","ns")))</f>
        <v>ns</v>
      </c>
      <c r="AD42" s="281" t="str">
        <f aca="false">IF(AD$8&gt;$J42,"",IF($F$13&gt;$G$13,"ns",IF(ABS($L42-INDEX(RTO1SF_ORD,AD$8,2))&gt;$B$28,"s","ns")))</f>
        <v>ns</v>
      </c>
      <c r="AE42" s="281" t="str">
        <f aca="false">IF(AE$8&gt;$J42,"",IF($F$13&gt;$G$13,"ns",IF(ABS($L42-INDEX(RTO1SF_ORD,AE$8,2))&gt;$B$28,"s","ns")))</f>
        <v>ns</v>
      </c>
      <c r="AF42" s="281" t="str">
        <f aca="false">IF(AF$8&gt;$J42,"",IF($F$13&gt;$G$13,"ns",IF(ABS($L42-INDEX(RTO1SF_ORD,AF$8,2))&gt;$B$28,"s","ns")))</f>
        <v>ns</v>
      </c>
      <c r="AG42" s="281" t="str">
        <f aca="false">IF(AG$8&gt;$J42,"",IF($F$13&gt;$G$13,"ns",IF(ABS($L42-INDEX(RTO1SF_ORD,AG$8,2))&gt;$B$28,"s","ns")))</f>
        <v>ns</v>
      </c>
      <c r="AH42" s="281" t="str">
        <f aca="false">IF(AH$8&gt;$J42,"",IF($F$13&gt;$G$13,"ns",IF(ABS($L42-INDEX(RTO1SF_ORD,AH$8,2))&gt;$B$28,"s","ns")))</f>
        <v>ns</v>
      </c>
      <c r="AI42" s="281" t="str">
        <f aca="false">IF(AI$8&gt;$J42,"",IF($F$13&gt;$G$13,"ns",IF(ABS($L42-INDEX(RTO1SF_ORD,AI$8,2))&gt;$B$28,"s","ns")))</f>
        <v>ns</v>
      </c>
      <c r="AJ42" s="281" t="str">
        <f aca="false">IF(AJ$8&gt;$J42,"",IF($F$13&gt;$G$13,"ns",IF(ABS($L42-INDEX(RTO1SF_ORD,AJ$8,2))&gt;$B$28,"s","ns")))</f>
        <v>ns</v>
      </c>
      <c r="AK42" s="281" t="str">
        <f aca="false">IF(AK$8&gt;$J42,"",IF($F$13&gt;$G$13,"ns",IF(ABS($L42-INDEX(RTO1SF_ORD,AK$8,2))&gt;$B$28,"s","ns")))</f>
        <v>ns</v>
      </c>
      <c r="AL42" s="281" t="str">
        <f aca="false">IF(AL$8&gt;$J42,"",IF($F$13&gt;$G$13,"ns",IF(ABS($L42-INDEX(RTO1SF_ORD,AL$8,2))&gt;$B$28,"s","ns")))</f>
        <v>ns</v>
      </c>
      <c r="AM42" s="281" t="str">
        <f aca="false">IF(AM$8&gt;$J42,"",IF($F$13&gt;$G$13,"ns",IF(ABS($L42-INDEX(RTO1SF_ORD,AM$8,2))&gt;$B$28,"s","ns")))</f>
        <v>ns</v>
      </c>
      <c r="AN42" s="281" t="str">
        <f aca="false">IF(AN$8&gt;$J42,"",IF($F$13&gt;$G$13,"ns",IF(ABS($L42-INDEX(RTO1SF_ORD,AN$8,2))&gt;$B$28,"s","ns")))</f>
        <v>ns</v>
      </c>
      <c r="AO42" s="281" t="str">
        <f aca="false">IF(AO$8&gt;$J42,"",IF($F$13&gt;$G$13,"ns",IF(ABS($L42-INDEX(RTO1SF_ORD,AO$8,2))&gt;$B$28,"s","ns")))</f>
        <v>ns</v>
      </c>
      <c r="AP42" s="281" t="str">
        <f aca="false">IF(AP$8&gt;$J42,"",IF($F$13&gt;$G$13,"ns",IF(ABS($L42-INDEX(RTO1SF_ORD,AP$8,2))&gt;$B$28,"s","ns")))</f>
        <v>ns</v>
      </c>
      <c r="AQ42" s="281" t="str">
        <f aca="false">IF(AQ$8&gt;$J42,"",IF($F$13&gt;$G$13,"ns",IF(ABS($L42-INDEX(RTO1SF_ORD,AQ$8,2))&gt;$B$28,"s","ns")))</f>
        <v>ns</v>
      </c>
      <c r="AR42" s="281" t="str">
        <f aca="false">IF(AR$8&gt;$J42,"",IF($F$13&gt;$G$13,"ns",IF(ABS($L42-INDEX(RTO1SF_ORD,AR$8,2))&gt;$B$28,"s","ns")))</f>
        <v>ns</v>
      </c>
      <c r="AS42" s="281" t="str">
        <f aca="false">IF(AS$8&gt;$J42,"",IF($F$13&gt;$G$13,"ns",IF(ABS($L42-INDEX(RTO1SF_ORD,AS$8,2))&gt;$B$28,"s","ns")))</f>
        <v>ns</v>
      </c>
      <c r="AT42" s="281" t="str">
        <f aca="false">IF(AT$8&gt;$J42,"",IF($F$13&gt;$G$13,"ns",IF(ABS($L42-INDEX(RTO1SF_ORD,AT$8,2))&gt;$B$28,"s","ns")))</f>
        <v>ns</v>
      </c>
      <c r="AU42" s="281" t="str">
        <f aca="false">IF(AU$8&gt;$J42,"",IF($F$13&gt;$G$13,"ns",IF(ABS($L42-INDEX(RTO1SF_ORD,AU$8,2))&gt;$B$28,"s","ns")))</f>
        <v/>
      </c>
      <c r="AV42" s="281" t="str">
        <f aca="false">IF(AV$8&gt;$J42,"",IF($F$13&gt;$G$13,"ns",IF(ABS($L42-INDEX(RTO1SF_ORD,AV$8,2))&gt;$B$28,"s","ns")))</f>
        <v/>
      </c>
      <c r="AW42" s="281" t="str">
        <f aca="false">IF(AW$8&gt;$J42,"",IF($F$13&gt;$G$13,"ns",IF(ABS($L42-INDEX(RTO1SF_ORD,AW$8,2))&gt;$B$28,"s","ns")))</f>
        <v/>
      </c>
      <c r="AX42" s="281" t="str">
        <f aca="false">IF(AX$8&gt;$J42,"",IF($F$13&gt;$G$13,"ns",IF(ABS($L42-INDEX(RTO1SF_ORD,AX$8,2))&gt;$B$28,"s","ns")))</f>
        <v/>
      </c>
      <c r="AY42" s="281" t="str">
        <f aca="false">IF(AY$8&gt;$J42,"",IF($F$13&gt;$G$13,"ns",IF(ABS($L42-INDEX(RTO1SF_ORD,AY$8,2))&gt;$B$28,"s","ns")))</f>
        <v/>
      </c>
      <c r="AZ42" s="281" t="str">
        <f aca="false">IF(AZ$8&gt;$J42,"",IF($F$13&gt;$G$13,"ns",IF(ABS($L42-INDEX(RTO1SF_ORD,AZ$8,2))&gt;$B$28,"s","ns")))</f>
        <v/>
      </c>
      <c r="BA42" s="281" t="str">
        <f aca="false">IF(BA$8&gt;$J42,"",IF($F$13&gt;$G$13,"ns",IF(ABS($L42-INDEX(RTO1SF_ORD,BA$8,2))&gt;$B$28,"s","ns")))</f>
        <v/>
      </c>
      <c r="BB42" s="281" t="str">
        <f aca="false">IF(BB$8&gt;$J42,"",IF($F$13&gt;$G$13,"ns",IF(ABS($L42-INDEX(RTO1SF_ORD,BB$8,2))&gt;$B$28,"s","ns")))</f>
        <v/>
      </c>
      <c r="BC42" s="281" t="str">
        <f aca="false">IF(BC$8&gt;$J42,"",IF($F$13&gt;$G$13,"ns",IF(ABS($L42-INDEX(RTO1SF_ORD,BC$8,2))&gt;$B$28,"s","ns")))</f>
        <v/>
      </c>
      <c r="BD42" s="281" t="str">
        <f aca="false">IF(BD$8&gt;$J42,"",IF($F$13&gt;$G$13,"ns",IF(ABS($L42-INDEX(RTO1SF_ORD,BD$8,2))&gt;$B$28,"s","ns")))</f>
        <v/>
      </c>
      <c r="BE42" s="281" t="str">
        <f aca="false">IF(BE$8&gt;$J42,"",IF($F$13&gt;$G$13,"ns",IF(ABS($L42-INDEX(RTO1SF_ORD,BE$8,2))&gt;$B$28,"s","ns")))</f>
        <v/>
      </c>
      <c r="BF42" s="281" t="str">
        <f aca="false">IF(BF$8&gt;$J42,"",IF($F$13&gt;$G$13,"ns",IF(ABS($L42-INDEX(RTO1SF_ORD,BF$8,2))&gt;$B$28,"s","ns")))</f>
        <v/>
      </c>
      <c r="BG42" s="281" t="str">
        <f aca="false">IF(BG$8&gt;$J42,"",IF($F$13&gt;$G$13,"ns",IF(ABS($L42-INDEX(RTO1SF_ORD,BG$8,2))&gt;$B$28,"s","ns")))</f>
        <v/>
      </c>
      <c r="BH42" s="281" t="str">
        <f aca="false">IF(BH$8&gt;$J42,"",IF($F$13&gt;$G$13,"ns",IF(ABS($L42-INDEX(RTO1SF_ORD,BH$8,2))&gt;$B$28,"s","ns")))</f>
        <v/>
      </c>
      <c r="BI42" s="281" t="str">
        <f aca="false">IF(BI$8&gt;$J42,"",IF($F$13&gt;$G$13,"ns",IF(ABS($L42-INDEX(RTO1SF_ORD,BI$8,2))&gt;$B$28,"s","ns")))</f>
        <v/>
      </c>
      <c r="BJ42" s="281" t="str">
        <f aca="false">IF(BJ$8&gt;$J42,"",IF($F$13&gt;$G$13,"ns",IF(ABS($L42-INDEX(RTO1SF_ORD,BJ$8,2))&gt;$B$28,"s","ns")))</f>
        <v/>
      </c>
      <c r="BS42" s="249"/>
      <c r="BT42" s="293"/>
      <c r="BV42" s="270" t="n">
        <v>34</v>
      </c>
      <c r="BW42" s="280" t="n">
        <f aca="false">IFERROR(INDEX(RTO1CF_ORD,BV42,1),"sd")</f>
        <v>0</v>
      </c>
      <c r="BX42" s="281" t="n">
        <f aca="false">IFERROR(INDEX(RTO1CF_ORD,BV42,2),"sd")</f>
        <v>0.00016</v>
      </c>
      <c r="BY42" s="282" t="str">
        <f aca="false">IF(BY$8&gt;$BV42,"",IF($BR$13&gt;$BS$13,"ns",IF(ABS($BX42-INDEX(RTO1CF_ORD,BY$8,2))&gt;$BN$28,"s","ns")))</f>
        <v>s</v>
      </c>
      <c r="BZ42" s="282" t="str">
        <f aca="false">IF(BZ$8&gt;$BV42,"",IF($BR$13&gt;$BS$13,"ns",IF(ABS($BX42-INDEX(RTO1CF_ORD,BZ$8,2))&gt;$BN$28,"s","ns")))</f>
        <v>s</v>
      </c>
      <c r="CA42" s="282" t="str">
        <f aca="false">IF(CA$8&gt;$BV42,"",IF($BR$13&gt;$BS$13,"ns",IF(ABS($BX42-INDEX(RTO1CF_ORD,CA$8,2))&gt;$BN$28,"s","ns")))</f>
        <v>s</v>
      </c>
      <c r="CB42" s="282" t="str">
        <f aca="false">IF(CB$8&gt;$BV42,"",IF($BR$13&gt;$BS$13,"ns",IF(ABS($BX42-INDEX(RTO1CF_ORD,CB$8,2))&gt;$BN$28,"s","ns")))</f>
        <v>ns</v>
      </c>
      <c r="CC42" s="282" t="str">
        <f aca="false">IF(CC$8&gt;$BV42,"",IF($BR$13&gt;$BS$13,"ns",IF(ABS($BX42-INDEX(RTO1CF_ORD,CC$8,2))&gt;$BN$28,"s","ns")))</f>
        <v>ns</v>
      </c>
      <c r="CD42" s="282" t="str">
        <f aca="false">IF(CD$8&gt;$BV42,"",IF($BR$13&gt;$BS$13,"ns",IF(ABS($BX42-INDEX(RTO1CF_ORD,CD$8,2))&gt;$BN$28,"s","ns")))</f>
        <v>ns</v>
      </c>
      <c r="CE42" s="282" t="str">
        <f aca="false">IF(CE$8&gt;$BV42,"",IF($BR$13&gt;$BS$13,"ns",IF(ABS($BX42-INDEX(RTO1CF_ORD,CE$8,2))&gt;$BN$28,"s","ns")))</f>
        <v>ns</v>
      </c>
      <c r="CF42" s="282" t="str">
        <f aca="false">IF(CF$8&gt;$BV42,"",IF($BR$13&gt;$BS$13,"ns",IF(ABS($BX42-INDEX(RTO1CF_ORD,CF$8,2))&gt;$BN$28,"s","ns")))</f>
        <v>ns</v>
      </c>
      <c r="CG42" s="282" t="str">
        <f aca="false">IF(CG$8&gt;$BV42,"",IF($BR$13&gt;$BS$13,"ns",IF(ABS($BX42-INDEX(RTO1CF_ORD,CG$8,2))&gt;$BN$28,"s","ns")))</f>
        <v>ns</v>
      </c>
      <c r="CH42" s="282" t="str">
        <f aca="false">IF(CH$8&gt;$BV42,"",IF($BR$13&gt;$BS$13,"ns",IF(ABS($BX42-INDEX(RTO1CF_ORD,CH$8,2))&gt;$BN$28,"s","ns")))</f>
        <v>ns</v>
      </c>
      <c r="CI42" s="282" t="str">
        <f aca="false">IF(CI$8&gt;$BV42,"",IF($BR$13&gt;$BS$13,"ns",IF(ABS($BX42-INDEX(RTO1CF_ORD,CI$8,2))&gt;$BN$28,"s","ns")))</f>
        <v>ns</v>
      </c>
      <c r="CJ42" s="282" t="str">
        <f aca="false">IF(CJ$8&gt;$BV42,"",IF($BR$13&gt;$BS$13,"ns",IF(ABS($BX42-INDEX(RTO1CF_ORD,CJ$8,2))&gt;$BN$28,"s","ns")))</f>
        <v>ns</v>
      </c>
      <c r="CK42" s="282" t="str">
        <f aca="false">IF(CK$8&gt;$BV42,"",IF($BR$13&gt;$BS$13,"ns",IF(ABS($BX42-INDEX(RTO1CF_ORD,CK$8,2))&gt;$BN$28,"s","ns")))</f>
        <v>ns</v>
      </c>
      <c r="CL42" s="282" t="str">
        <f aca="false">IF(CL$8&gt;$BV42,"",IF($BR$13&gt;$BS$13,"ns",IF(ABS($BX42-INDEX(RTO1CF_ORD,CL$8,2))&gt;$BN$28,"s","ns")))</f>
        <v>ns</v>
      </c>
      <c r="CM42" s="282" t="str">
        <f aca="false">IF(CM$8&gt;$BV42,"",IF($BR$13&gt;$BS$13,"ns",IF(ABS($BX42-INDEX(RTO1CF_ORD,CM$8,2))&gt;$BN$28,"s","ns")))</f>
        <v>ns</v>
      </c>
      <c r="CN42" s="282" t="str">
        <f aca="false">IF(CN$8&gt;$BV42,"",IF($BR$13&gt;$BS$13,"ns",IF(ABS($BX42-INDEX(RTO1CF_ORD,CN$8,2))&gt;$BN$28,"s","ns")))</f>
        <v>ns</v>
      </c>
      <c r="CO42" s="282" t="str">
        <f aca="false">IF(CO$8&gt;$BV42,"",IF($BR$13&gt;$BS$13,"ns",IF(ABS($BX42-INDEX(RTO1CF_ORD,CO$8,2))&gt;$BN$28,"s","ns")))</f>
        <v>ns</v>
      </c>
      <c r="CP42" s="282" t="str">
        <f aca="false">IF(CP$8&gt;$BV42,"",IF($BR$13&gt;$BS$13,"ns",IF(ABS($BX42-INDEX(RTO1CF_ORD,CP$8,2))&gt;$BN$28,"s","ns")))</f>
        <v>ns</v>
      </c>
      <c r="CQ42" s="282" t="str">
        <f aca="false">IF(CQ$8&gt;$BV42,"",IF($BR$13&gt;$BS$13,"ns",IF(ABS($BX42-INDEX(RTO1CF_ORD,CQ$8,2))&gt;$BN$28,"s","ns")))</f>
        <v>ns</v>
      </c>
      <c r="CR42" s="282" t="str">
        <f aca="false">IF(CR$8&gt;$BV42,"",IF($BR$13&gt;$BS$13,"ns",IF(ABS($BX42-INDEX(RTO1CF_ORD,CR$8,2))&gt;$BN$28,"s","ns")))</f>
        <v>ns</v>
      </c>
      <c r="CS42" s="282" t="str">
        <f aca="false">IF(CS$8&gt;$BV42,"",IF($BR$13&gt;$BS$13,"ns",IF(ABS($BX42-INDEX(RTO1CF_ORD,CS$8,2))&gt;$BN$28,"s","ns")))</f>
        <v>ns</v>
      </c>
      <c r="CT42" s="282" t="str">
        <f aca="false">IF(CT$8&gt;$BV42,"",IF($BR$13&gt;$BS$13,"ns",IF(ABS($BX42-INDEX(RTO1CF_ORD,CT$8,2))&gt;$BN$28,"s","ns")))</f>
        <v>ns</v>
      </c>
      <c r="CU42" s="282" t="str">
        <f aca="false">IF(CU$8&gt;$BV42,"",IF($BR$13&gt;$BS$13,"ns",IF(ABS($BX42-INDEX(RTO1CF_ORD,CU$8,2))&gt;$BN$28,"s","ns")))</f>
        <v>ns</v>
      </c>
      <c r="CV42" s="282" t="str">
        <f aca="false">IF(CV$8&gt;$BV42,"",IF($BR$13&gt;$BS$13,"ns",IF(ABS($BX42-INDEX(RTO1CF_ORD,CV$8,2))&gt;$BN$28,"s","ns")))</f>
        <v>ns</v>
      </c>
      <c r="CW42" s="282" t="str">
        <f aca="false">IF(CW$8&gt;$BV42,"",IF($BR$13&gt;$BS$13,"ns",IF(ABS($BX42-INDEX(RTO1CF_ORD,CW$8,2))&gt;$BN$28,"s","ns")))</f>
        <v>ns</v>
      </c>
      <c r="CX42" s="282" t="str">
        <f aca="false">IF(CX$8&gt;$BV42,"",IF($BR$13&gt;$BS$13,"ns",IF(ABS($BX42-INDEX(RTO1CF_ORD,CX$8,2))&gt;$BN$28,"s","ns")))</f>
        <v>ns</v>
      </c>
      <c r="CY42" s="282" t="str">
        <f aca="false">IF(CY$8&gt;$BV42,"",IF($BR$13&gt;$BS$13,"ns",IF(ABS($BX42-INDEX(RTO1CF_ORD,CY$8,2))&gt;$BN$28,"s","ns")))</f>
        <v>ns</v>
      </c>
      <c r="CZ42" s="282" t="str">
        <f aca="false">IF(CZ$8&gt;$BV42,"",IF($BR$13&gt;$BS$13,"ns",IF(ABS($BX42-INDEX(RTO1CF_ORD,CZ$8,2))&gt;$BN$28,"s","ns")))</f>
        <v>ns</v>
      </c>
      <c r="DA42" s="282" t="str">
        <f aca="false">IF(DA$8&gt;$BV42,"",IF($BR$13&gt;$BS$13,"ns",IF(ABS($BX42-INDEX(RTO1CF_ORD,DA$8,2))&gt;$BN$28,"s","ns")))</f>
        <v>ns</v>
      </c>
      <c r="DB42" s="282" t="str">
        <f aca="false">IF(DB$8&gt;$BV42,"",IF($BR$13&gt;$BS$13,"ns",IF(ABS($BX42-INDEX(RTO1CF_ORD,DB$8,2))&gt;$BN$28,"s","ns")))</f>
        <v>ns</v>
      </c>
      <c r="DC42" s="282" t="str">
        <f aca="false">IF(DC$8&gt;$BV42,"",IF($BR$13&gt;$BS$13,"ns",IF(ABS($BX42-INDEX(RTO1CF_ORD,DC$8,2))&gt;$BN$28,"s","ns")))</f>
        <v>ns</v>
      </c>
      <c r="DD42" s="282" t="str">
        <f aca="false">IF(DD$8&gt;$BV42,"",IF($BR$13&gt;$BS$13,"ns",IF(ABS($BX42-INDEX(RTO1CF_ORD,DD$8,2))&gt;$BN$28,"s","ns")))</f>
        <v>ns</v>
      </c>
      <c r="DE42" s="282" t="str">
        <f aca="false">IF(DE$8&gt;$BV42,"",IF($BR$13&gt;$BS$13,"ns",IF(ABS($BX42-INDEX(RTO1CF_ORD,DE$8,2))&gt;$BN$28,"s","ns")))</f>
        <v>ns</v>
      </c>
      <c r="DF42" s="282" t="str">
        <f aca="false">IF(DF$8&gt;$BV42,"",IF($BR$13&gt;$BS$13,"ns",IF(ABS($BX42-INDEX(RTO1CF_ORD,DF$8,2))&gt;$BN$28,"s","ns")))</f>
        <v>ns</v>
      </c>
      <c r="DG42" s="282" t="str">
        <f aca="false">IF(DG$8&gt;$BV42,"",IF($BR$13&gt;$BS$13,"ns",IF(ABS($BX42-INDEX(RTO1CF_ORD,DG$8,2))&gt;$BN$28,"s","ns")))</f>
        <v/>
      </c>
      <c r="DH42" s="282" t="str">
        <f aca="false">IF(DH$8&gt;$BV42,"",IF($BR$13&gt;$BS$13,"ns",IF(ABS($BX42-INDEX(RTO1CF_ORD,DH$8,2))&gt;$BN$28,"s","ns")))</f>
        <v/>
      </c>
      <c r="DI42" s="282" t="str">
        <f aca="false">IF(DI$8&gt;$BV42,"",IF($BR$13&gt;$BS$13,"ns",IF(ABS($BX42-INDEX(RTO1CF_ORD,DI$8,2))&gt;$BN$28,"s","ns")))</f>
        <v/>
      </c>
      <c r="DJ42" s="282" t="str">
        <f aca="false">IF(DJ$8&gt;$BV42,"",IF($BR$13&gt;$BS$13,"ns",IF(ABS($BX42-INDEX(RTO1CF_ORD,DJ$8,2))&gt;$BN$28,"s","ns")))</f>
        <v/>
      </c>
      <c r="DK42" s="282" t="str">
        <f aca="false">IF(DK$8&gt;$BV42,"",IF($BR$13&gt;$BS$13,"ns",IF(ABS($BX42-INDEX(RTO1CF_ORD,DK$8,2))&gt;$BN$28,"s","ns")))</f>
        <v/>
      </c>
      <c r="DL42" s="282" t="str">
        <f aca="false">IF(DL$8&gt;$BV42,"",IF($BR$13&gt;$BS$13,"ns",IF(ABS($BX42-INDEX(RTO1CF_ORD,DL$8,2))&gt;$BN$28,"s","ns")))</f>
        <v/>
      </c>
      <c r="DM42" s="282" t="str">
        <f aca="false">IF(DM$8&gt;$BV42,"",IF($BR$13&gt;$BS$13,"ns",IF(ABS($BX42-INDEX(RTO1CF_ORD,DM$8,2))&gt;$BN$28,"s","ns")))</f>
        <v/>
      </c>
      <c r="DN42" s="282" t="str">
        <f aca="false">IF(DN$8&gt;$BV42,"",IF($BR$13&gt;$BS$13,"ns",IF(ABS($BX42-INDEX(RTO1CF_ORD,DN$8,2))&gt;$BN$28,"s","ns")))</f>
        <v/>
      </c>
      <c r="DO42" s="282" t="str">
        <f aca="false">IF(DO$8&gt;$BV42,"",IF($BR$13&gt;$BS$13,"ns",IF(ABS($BX42-INDEX(RTO1CF_ORD,DO$8,2))&gt;$BN$28,"s","ns")))</f>
        <v/>
      </c>
      <c r="DP42" s="282" t="str">
        <f aca="false">IF(DP$8&gt;$BV42,"",IF($BR$13&gt;$BS$13,"ns",IF(ABS($BX42-INDEX(RTO1CF_ORD,DP$8,2))&gt;$BN$28,"s","ns")))</f>
        <v/>
      </c>
      <c r="DQ42" s="282" t="str">
        <f aca="false">IF(DQ$8&gt;$BV42,"",IF($BR$13&gt;$BS$13,"ns",IF(ABS($BX42-INDEX(RTO1CF_ORD,DQ$8,2))&gt;$BN$28,"s","ns")))</f>
        <v/>
      </c>
      <c r="DR42" s="282" t="str">
        <f aca="false">IF(DR$8&gt;$BV42,"",IF($BR$13&gt;$BS$13,"ns",IF(ABS($BX42-INDEX(RTO1CF_ORD,DR$8,2))&gt;$BN$28,"s","ns")))</f>
        <v/>
      </c>
      <c r="DS42" s="282" t="str">
        <f aca="false">IF(DS$8&gt;$BV42,"",IF($BR$13&gt;$BS$13,"ns",IF(ABS($BX42-INDEX(RTO1CF_ORD,DS$8,2))&gt;$BN$28,"s","ns")))</f>
        <v/>
      </c>
      <c r="DT42" s="282" t="str">
        <f aca="false">IF(DT$8&gt;$BV42,"",IF($BR$13&gt;$BS$13,"ns",IF(ABS($BX42-INDEX(RTO1CF_ORD,DT$8,2))&gt;$BN$28,"s","ns")))</f>
        <v/>
      </c>
      <c r="DU42" s="282" t="str">
        <f aca="false">IF(DU$8&gt;$BV42,"",IF($BR$13&gt;$BS$13,"ns",IF(ABS($BX42-INDEX(RTO1CF_ORD,DU$8,2))&gt;$BN$28,"s","ns")))</f>
        <v/>
      </c>
      <c r="DV42" s="282" t="str">
        <f aca="false">IF(DV$8&gt;$BV42,"",IF($BR$13&gt;$BS$13,"ns",IF(ABS($BX42-INDEX(RTO1CF_ORD,DV$8,2))&gt;$BN$28,"s","ns")))</f>
        <v/>
      </c>
      <c r="DW42" s="283"/>
      <c r="DX42" s="283"/>
      <c r="DZ42" s="265" t="n">
        <f aca="false">DZ41+1</f>
        <v>35</v>
      </c>
      <c r="EA42" s="276" t="n">
        <f aca="false">IFERROR(INDEX(RTO1CV,$DZ42,1),0)</f>
        <v>0</v>
      </c>
      <c r="EB42" s="277" t="n">
        <f aca="false">IFERROR(INDEX(RTO1SF,$DZ42,EB$7),0)</f>
        <v>0</v>
      </c>
      <c r="EC42" s="277" t="n">
        <f aca="false">IFERROR(INDEX(RTO1SF,$DZ42,EC$7),0)</f>
        <v>0</v>
      </c>
      <c r="ED42" s="277" t="n">
        <f aca="false">IFERROR(INDEX(RTO1SF,$DZ42,ED$7),0)</f>
        <v>0</v>
      </c>
      <c r="EE42" s="277" t="n">
        <f aca="false">IFERROR(INDEX(RTO1SF,$DZ42,EE$7),0)</f>
        <v>0</v>
      </c>
      <c r="EF42" s="277" t="n">
        <f aca="false">COUNTIFS(EB42:EE42,"&gt;1")</f>
        <v>0</v>
      </c>
      <c r="EG42" s="277" t="n">
        <f aca="false">IFERROR(SUMIFS(EB42:EE42,EB42:EE42,"&gt;1"),0)</f>
        <v>0</v>
      </c>
      <c r="EH42" s="265"/>
      <c r="EI42" s="265"/>
      <c r="EJ42" s="265"/>
      <c r="EK42" s="266"/>
      <c r="EL42" s="265" t="n">
        <f aca="false">EL41+1</f>
        <v>35</v>
      </c>
      <c r="EM42" s="276" t="n">
        <f aca="false">IFERROR(INDEX(RTO1CV,$EL42,1),0)</f>
        <v>0</v>
      </c>
      <c r="EN42" s="277" t="n">
        <f aca="false">IFERROR(INDEX(RTO1CF,$EL42,'ANVA-MDS'!EB$7),0)</f>
        <v>0</v>
      </c>
      <c r="EO42" s="277" t="n">
        <f aca="false">IFERROR(INDEX(RTO1CF,$EL42,'ANVA-MDS'!EC$7),0)</f>
        <v>0</v>
      </c>
      <c r="EP42" s="277" t="n">
        <f aca="false">IFERROR(INDEX(RTO1CF,$EL42,'ANVA-MDS'!ED$7),0)</f>
        <v>0</v>
      </c>
      <c r="EQ42" s="277" t="n">
        <f aca="false">IFERROR(INDEX(RTO1CF,$EL42,'ANVA-MDS'!EE$7),0)</f>
        <v>0</v>
      </c>
      <c r="ER42" s="277" t="n">
        <f aca="false">COUNTIFS(EN42:EQ42,"&gt;1")</f>
        <v>0</v>
      </c>
      <c r="ES42" s="277" t="n">
        <f aca="false">IFERROR(SUMIFS(EN42:EQ42,EN42:EQ42,"&gt;1"),0)</f>
        <v>0</v>
      </c>
      <c r="ET42" s="265"/>
      <c r="EU42" s="265"/>
      <c r="EV42" s="265"/>
      <c r="EW42" s="266"/>
      <c r="EX42" s="277" t="n">
        <f aca="false">EG42+ES42</f>
        <v>0</v>
      </c>
      <c r="EY42" s="266"/>
      <c r="EZ42" s="266"/>
    </row>
    <row r="43" customFormat="false" ht="12.75" hidden="false" customHeight="true" outlineLevel="0" collapsed="false">
      <c r="J43" s="270" t="n">
        <v>35</v>
      </c>
      <c r="K43" s="280" t="n">
        <f aca="false">IFERROR(INDEX(RTO1SF_ORD,J43,1),"sd")</f>
        <v>0</v>
      </c>
      <c r="L43" s="281" t="n">
        <f aca="false">IFERROR(INDEX(RTO1SF_ORD,J43,2),"sd")</f>
        <v>0.00015</v>
      </c>
      <c r="M43" s="281" t="str">
        <f aca="false">IF(M$8&gt;$J43,"",IF($F$13&gt;$G$13,"ns",IF(ABS($L43-INDEX(RTO1SF_ORD,M$8,2))&gt;$B$28,"s","ns")))</f>
        <v>ns</v>
      </c>
      <c r="N43" s="281" t="str">
        <f aca="false">IF(N$8&gt;$J43,"",IF($F$13&gt;$G$13,"ns",IF(ABS($L43-INDEX(RTO1SF_ORD,N$8,2))&gt;$B$28,"s","ns")))</f>
        <v>ns</v>
      </c>
      <c r="O43" s="281" t="str">
        <f aca="false">IF(O$8&gt;$J43,"",IF($F$13&gt;$G$13,"ns",IF(ABS($L43-INDEX(RTO1SF_ORD,O$8,2))&gt;$B$28,"s","ns")))</f>
        <v>ns</v>
      </c>
      <c r="P43" s="281" t="str">
        <f aca="false">IF(P$8&gt;$J43,"",IF($F$13&gt;$G$13,"ns",IF(ABS($L43-INDEX(RTO1SF_ORD,P$8,2))&gt;$B$28,"s","ns")))</f>
        <v>ns</v>
      </c>
      <c r="Q43" s="281" t="str">
        <f aca="false">IF(Q$8&gt;$J43,"",IF($F$13&gt;$G$13,"ns",IF(ABS($L43-INDEX(RTO1SF_ORD,Q$8,2))&gt;$B$28,"s","ns")))</f>
        <v>ns</v>
      </c>
      <c r="R43" s="281" t="str">
        <f aca="false">IF(R$8&gt;$J43,"",IF($F$13&gt;$G$13,"ns",IF(ABS($L43-INDEX(RTO1SF_ORD,R$8,2))&gt;$B$28,"s","ns")))</f>
        <v>ns</v>
      </c>
      <c r="S43" s="281" t="str">
        <f aca="false">IF(S$8&gt;$J43,"",IF($F$13&gt;$G$13,"ns",IF(ABS($L43-INDEX(RTO1SF_ORD,S$8,2))&gt;$B$28,"s","ns")))</f>
        <v>ns</v>
      </c>
      <c r="T43" s="281" t="str">
        <f aca="false">IF(T$8&gt;$J43,"",IF($F$13&gt;$G$13,"ns",IF(ABS($L43-INDEX(RTO1SF_ORD,T$8,2))&gt;$B$28,"s","ns")))</f>
        <v>ns</v>
      </c>
      <c r="U43" s="281" t="str">
        <f aca="false">IF(U$8&gt;$J43,"",IF($F$13&gt;$G$13,"ns",IF(ABS($L43-INDEX(RTO1SF_ORD,U$8,2))&gt;$B$28,"s","ns")))</f>
        <v>ns</v>
      </c>
      <c r="V43" s="281" t="str">
        <f aca="false">IF(V$8&gt;$J43,"",IF($F$13&gt;$G$13,"ns",IF(ABS($L43-INDEX(RTO1SF_ORD,V$8,2))&gt;$B$28,"s","ns")))</f>
        <v>ns</v>
      </c>
      <c r="W43" s="281" t="str">
        <f aca="false">IF(W$8&gt;$J43,"",IF($F$13&gt;$G$13,"ns",IF(ABS($L43-INDEX(RTO1SF_ORD,W$8,2))&gt;$B$28,"s","ns")))</f>
        <v>ns</v>
      </c>
      <c r="X43" s="281" t="str">
        <f aca="false">IF(X$8&gt;$J43,"",IF($F$13&gt;$G$13,"ns",IF(ABS($L43-INDEX(RTO1SF_ORD,X$8,2))&gt;$B$28,"s","ns")))</f>
        <v>ns</v>
      </c>
      <c r="Y43" s="281" t="str">
        <f aca="false">IF(Y$8&gt;$J43,"",IF($F$13&gt;$G$13,"ns",IF(ABS($L43-INDEX(RTO1SF_ORD,Y$8,2))&gt;$B$28,"s","ns")))</f>
        <v>ns</v>
      </c>
      <c r="Z43" s="281" t="str">
        <f aca="false">IF(Z$8&gt;$J43,"",IF($F$13&gt;$G$13,"ns",IF(ABS($L43-INDEX(RTO1SF_ORD,Z$8,2))&gt;$B$28,"s","ns")))</f>
        <v>ns</v>
      </c>
      <c r="AA43" s="281" t="str">
        <f aca="false">IF(AA$8&gt;$J43,"",IF($F$13&gt;$G$13,"ns",IF(ABS($L43-INDEX(RTO1SF_ORD,AA$8,2))&gt;$B$28,"s","ns")))</f>
        <v>ns</v>
      </c>
      <c r="AB43" s="281" t="str">
        <f aca="false">IF(AB$8&gt;$J43,"",IF($F$13&gt;$G$13,"ns",IF(ABS($L43-INDEX(RTO1SF_ORD,AB$8,2))&gt;$B$28,"s","ns")))</f>
        <v>ns</v>
      </c>
      <c r="AC43" s="281" t="str">
        <f aca="false">IF(AC$8&gt;$J43,"",IF($F$13&gt;$G$13,"ns",IF(ABS($L43-INDEX(RTO1SF_ORD,AC$8,2))&gt;$B$28,"s","ns")))</f>
        <v>ns</v>
      </c>
      <c r="AD43" s="281" t="str">
        <f aca="false">IF(AD$8&gt;$J43,"",IF($F$13&gt;$G$13,"ns",IF(ABS($L43-INDEX(RTO1SF_ORD,AD$8,2))&gt;$B$28,"s","ns")))</f>
        <v>ns</v>
      </c>
      <c r="AE43" s="281" t="str">
        <f aca="false">IF(AE$8&gt;$J43,"",IF($F$13&gt;$G$13,"ns",IF(ABS($L43-INDEX(RTO1SF_ORD,AE$8,2))&gt;$B$28,"s","ns")))</f>
        <v>ns</v>
      </c>
      <c r="AF43" s="281" t="str">
        <f aca="false">IF(AF$8&gt;$J43,"",IF($F$13&gt;$G$13,"ns",IF(ABS($L43-INDEX(RTO1SF_ORD,AF$8,2))&gt;$B$28,"s","ns")))</f>
        <v>ns</v>
      </c>
      <c r="AG43" s="281" t="str">
        <f aca="false">IF(AG$8&gt;$J43,"",IF($F$13&gt;$G$13,"ns",IF(ABS($L43-INDEX(RTO1SF_ORD,AG$8,2))&gt;$B$28,"s","ns")))</f>
        <v>ns</v>
      </c>
      <c r="AH43" s="281" t="str">
        <f aca="false">IF(AH$8&gt;$J43,"",IF($F$13&gt;$G$13,"ns",IF(ABS($L43-INDEX(RTO1SF_ORD,AH$8,2))&gt;$B$28,"s","ns")))</f>
        <v>ns</v>
      </c>
      <c r="AI43" s="281" t="str">
        <f aca="false">IF(AI$8&gt;$J43,"",IF($F$13&gt;$G$13,"ns",IF(ABS($L43-INDEX(RTO1SF_ORD,AI$8,2))&gt;$B$28,"s","ns")))</f>
        <v>ns</v>
      </c>
      <c r="AJ43" s="281" t="str">
        <f aca="false">IF(AJ$8&gt;$J43,"",IF($F$13&gt;$G$13,"ns",IF(ABS($L43-INDEX(RTO1SF_ORD,AJ$8,2))&gt;$B$28,"s","ns")))</f>
        <v>ns</v>
      </c>
      <c r="AK43" s="281" t="str">
        <f aca="false">IF(AK$8&gt;$J43,"",IF($F$13&gt;$G$13,"ns",IF(ABS($L43-INDEX(RTO1SF_ORD,AK$8,2))&gt;$B$28,"s","ns")))</f>
        <v>ns</v>
      </c>
      <c r="AL43" s="281" t="str">
        <f aca="false">IF(AL$8&gt;$J43,"",IF($F$13&gt;$G$13,"ns",IF(ABS($L43-INDEX(RTO1SF_ORD,AL$8,2))&gt;$B$28,"s","ns")))</f>
        <v>ns</v>
      </c>
      <c r="AM43" s="281" t="str">
        <f aca="false">IF(AM$8&gt;$J43,"",IF($F$13&gt;$G$13,"ns",IF(ABS($L43-INDEX(RTO1SF_ORD,AM$8,2))&gt;$B$28,"s","ns")))</f>
        <v>ns</v>
      </c>
      <c r="AN43" s="281" t="str">
        <f aca="false">IF(AN$8&gt;$J43,"",IF($F$13&gt;$G$13,"ns",IF(ABS($L43-INDEX(RTO1SF_ORD,AN$8,2))&gt;$B$28,"s","ns")))</f>
        <v>ns</v>
      </c>
      <c r="AO43" s="281" t="str">
        <f aca="false">IF(AO$8&gt;$J43,"",IF($F$13&gt;$G$13,"ns",IF(ABS($L43-INDEX(RTO1SF_ORD,AO$8,2))&gt;$B$28,"s","ns")))</f>
        <v>ns</v>
      </c>
      <c r="AP43" s="281" t="str">
        <f aca="false">IF(AP$8&gt;$J43,"",IF($F$13&gt;$G$13,"ns",IF(ABS($L43-INDEX(RTO1SF_ORD,AP$8,2))&gt;$B$28,"s","ns")))</f>
        <v>ns</v>
      </c>
      <c r="AQ43" s="281" t="str">
        <f aca="false">IF(AQ$8&gt;$J43,"",IF($F$13&gt;$G$13,"ns",IF(ABS($L43-INDEX(RTO1SF_ORD,AQ$8,2))&gt;$B$28,"s","ns")))</f>
        <v>ns</v>
      </c>
      <c r="AR43" s="281" t="str">
        <f aca="false">IF(AR$8&gt;$J43,"",IF($F$13&gt;$G$13,"ns",IF(ABS($L43-INDEX(RTO1SF_ORD,AR$8,2))&gt;$B$28,"s","ns")))</f>
        <v>ns</v>
      </c>
      <c r="AS43" s="281" t="str">
        <f aca="false">IF(AS$8&gt;$J43,"",IF($F$13&gt;$G$13,"ns",IF(ABS($L43-INDEX(RTO1SF_ORD,AS$8,2))&gt;$B$28,"s","ns")))</f>
        <v>ns</v>
      </c>
      <c r="AT43" s="281" t="str">
        <f aca="false">IF(AT$8&gt;$J43,"",IF($F$13&gt;$G$13,"ns",IF(ABS($L43-INDEX(RTO1SF_ORD,AT$8,2))&gt;$B$28,"s","ns")))</f>
        <v>ns</v>
      </c>
      <c r="AU43" s="281" t="str">
        <f aca="false">IF(AU$8&gt;$J43,"",IF($F$13&gt;$G$13,"ns",IF(ABS($L43-INDEX(RTO1SF_ORD,AU$8,2))&gt;$B$28,"s","ns")))</f>
        <v>ns</v>
      </c>
      <c r="AV43" s="281" t="str">
        <f aca="false">IF(AV$8&gt;$J43,"",IF($F$13&gt;$G$13,"ns",IF(ABS($L43-INDEX(RTO1SF_ORD,AV$8,2))&gt;$B$28,"s","ns")))</f>
        <v/>
      </c>
      <c r="AW43" s="281" t="str">
        <f aca="false">IF(AW$8&gt;$J43,"",IF($F$13&gt;$G$13,"ns",IF(ABS($L43-INDEX(RTO1SF_ORD,AW$8,2))&gt;$B$28,"s","ns")))</f>
        <v/>
      </c>
      <c r="AX43" s="281" t="str">
        <f aca="false">IF(AX$8&gt;$J43,"",IF($F$13&gt;$G$13,"ns",IF(ABS($L43-INDEX(RTO1SF_ORD,AX$8,2))&gt;$B$28,"s","ns")))</f>
        <v/>
      </c>
      <c r="AY43" s="281" t="str">
        <f aca="false">IF(AY$8&gt;$J43,"",IF($F$13&gt;$G$13,"ns",IF(ABS($L43-INDEX(RTO1SF_ORD,AY$8,2))&gt;$B$28,"s","ns")))</f>
        <v/>
      </c>
      <c r="AZ43" s="281" t="str">
        <f aca="false">IF(AZ$8&gt;$J43,"",IF($F$13&gt;$G$13,"ns",IF(ABS($L43-INDEX(RTO1SF_ORD,AZ$8,2))&gt;$B$28,"s","ns")))</f>
        <v/>
      </c>
      <c r="BA43" s="281" t="str">
        <f aca="false">IF(BA$8&gt;$J43,"",IF($F$13&gt;$G$13,"ns",IF(ABS($L43-INDEX(RTO1SF_ORD,BA$8,2))&gt;$B$28,"s","ns")))</f>
        <v/>
      </c>
      <c r="BB43" s="281" t="str">
        <f aca="false">IF(BB$8&gt;$J43,"",IF($F$13&gt;$G$13,"ns",IF(ABS($L43-INDEX(RTO1SF_ORD,BB$8,2))&gt;$B$28,"s","ns")))</f>
        <v/>
      </c>
      <c r="BC43" s="281" t="str">
        <f aca="false">IF(BC$8&gt;$J43,"",IF($F$13&gt;$G$13,"ns",IF(ABS($L43-INDEX(RTO1SF_ORD,BC$8,2))&gt;$B$28,"s","ns")))</f>
        <v/>
      </c>
      <c r="BD43" s="281" t="str">
        <f aca="false">IF(BD$8&gt;$J43,"",IF($F$13&gt;$G$13,"ns",IF(ABS($L43-INDEX(RTO1SF_ORD,BD$8,2))&gt;$B$28,"s","ns")))</f>
        <v/>
      </c>
      <c r="BE43" s="281" t="str">
        <f aca="false">IF(BE$8&gt;$J43,"",IF($F$13&gt;$G$13,"ns",IF(ABS($L43-INDEX(RTO1SF_ORD,BE$8,2))&gt;$B$28,"s","ns")))</f>
        <v/>
      </c>
      <c r="BF43" s="281" t="str">
        <f aca="false">IF(BF$8&gt;$J43,"",IF($F$13&gt;$G$13,"ns",IF(ABS($L43-INDEX(RTO1SF_ORD,BF$8,2))&gt;$B$28,"s","ns")))</f>
        <v/>
      </c>
      <c r="BG43" s="281" t="str">
        <f aca="false">IF(BG$8&gt;$J43,"",IF($F$13&gt;$G$13,"ns",IF(ABS($L43-INDEX(RTO1SF_ORD,BG$8,2))&gt;$B$28,"s","ns")))</f>
        <v/>
      </c>
      <c r="BH43" s="281" t="str">
        <f aca="false">IF(BH$8&gt;$J43,"",IF($F$13&gt;$G$13,"ns",IF(ABS($L43-INDEX(RTO1SF_ORD,BH$8,2))&gt;$B$28,"s","ns")))</f>
        <v/>
      </c>
      <c r="BI43" s="281" t="str">
        <f aca="false">IF(BI$8&gt;$J43,"",IF($F$13&gt;$G$13,"ns",IF(ABS($L43-INDEX(RTO1SF_ORD,BI$8,2))&gt;$B$28,"s","ns")))</f>
        <v/>
      </c>
      <c r="BJ43" s="281" t="str">
        <f aca="false">IF(BJ$8&gt;$J43,"",IF($F$13&gt;$G$13,"ns",IF(ABS($L43-INDEX(RTO1SF_ORD,BJ$8,2))&gt;$B$28,"s","ns")))</f>
        <v/>
      </c>
      <c r="BS43" s="249"/>
      <c r="BT43" s="249"/>
      <c r="BV43" s="270" t="n">
        <v>35</v>
      </c>
      <c r="BW43" s="280" t="n">
        <f aca="false">IFERROR(INDEX(RTO1CF_ORD,BV43,1),"sd")</f>
        <v>0</v>
      </c>
      <c r="BX43" s="281" t="n">
        <f aca="false">IFERROR(INDEX(RTO1CF_ORD,BV43,2),"sd")</f>
        <v>0.00015</v>
      </c>
      <c r="BY43" s="282" t="str">
        <f aca="false">IF(BY$8&gt;$BV43,"",IF($BR$13&gt;$BS$13,"ns",IF(ABS($BX43-INDEX(RTO1CF_ORD,BY$8,2))&gt;$BN$28,"s","ns")))</f>
        <v>s</v>
      </c>
      <c r="BZ43" s="282" t="str">
        <f aca="false">IF(BZ$8&gt;$BV43,"",IF($BR$13&gt;$BS$13,"ns",IF(ABS($BX43-INDEX(RTO1CF_ORD,BZ$8,2))&gt;$BN$28,"s","ns")))</f>
        <v>s</v>
      </c>
      <c r="CA43" s="282" t="str">
        <f aca="false">IF(CA$8&gt;$BV43,"",IF($BR$13&gt;$BS$13,"ns",IF(ABS($BX43-INDEX(RTO1CF_ORD,CA$8,2))&gt;$BN$28,"s","ns")))</f>
        <v>s</v>
      </c>
      <c r="CB43" s="282" t="str">
        <f aca="false">IF(CB$8&gt;$BV43,"",IF($BR$13&gt;$BS$13,"ns",IF(ABS($BX43-INDEX(RTO1CF_ORD,CB$8,2))&gt;$BN$28,"s","ns")))</f>
        <v>ns</v>
      </c>
      <c r="CC43" s="282" t="str">
        <f aca="false">IF(CC$8&gt;$BV43,"",IF($BR$13&gt;$BS$13,"ns",IF(ABS($BX43-INDEX(RTO1CF_ORD,CC$8,2))&gt;$BN$28,"s","ns")))</f>
        <v>ns</v>
      </c>
      <c r="CD43" s="282" t="str">
        <f aca="false">IF(CD$8&gt;$BV43,"",IF($BR$13&gt;$BS$13,"ns",IF(ABS($BX43-INDEX(RTO1CF_ORD,CD$8,2))&gt;$BN$28,"s","ns")))</f>
        <v>ns</v>
      </c>
      <c r="CE43" s="282" t="str">
        <f aca="false">IF(CE$8&gt;$BV43,"",IF($BR$13&gt;$BS$13,"ns",IF(ABS($BX43-INDEX(RTO1CF_ORD,CE$8,2))&gt;$BN$28,"s","ns")))</f>
        <v>ns</v>
      </c>
      <c r="CF43" s="282" t="str">
        <f aca="false">IF(CF$8&gt;$BV43,"",IF($BR$13&gt;$BS$13,"ns",IF(ABS($BX43-INDEX(RTO1CF_ORD,CF$8,2))&gt;$BN$28,"s","ns")))</f>
        <v>ns</v>
      </c>
      <c r="CG43" s="282" t="str">
        <f aca="false">IF(CG$8&gt;$BV43,"",IF($BR$13&gt;$BS$13,"ns",IF(ABS($BX43-INDEX(RTO1CF_ORD,CG$8,2))&gt;$BN$28,"s","ns")))</f>
        <v>ns</v>
      </c>
      <c r="CH43" s="282" t="str">
        <f aca="false">IF(CH$8&gt;$BV43,"",IF($BR$13&gt;$BS$13,"ns",IF(ABS($BX43-INDEX(RTO1CF_ORD,CH$8,2))&gt;$BN$28,"s","ns")))</f>
        <v>ns</v>
      </c>
      <c r="CI43" s="282" t="str">
        <f aca="false">IF(CI$8&gt;$BV43,"",IF($BR$13&gt;$BS$13,"ns",IF(ABS($BX43-INDEX(RTO1CF_ORD,CI$8,2))&gt;$BN$28,"s","ns")))</f>
        <v>ns</v>
      </c>
      <c r="CJ43" s="282" t="str">
        <f aca="false">IF(CJ$8&gt;$BV43,"",IF($BR$13&gt;$BS$13,"ns",IF(ABS($BX43-INDEX(RTO1CF_ORD,CJ$8,2))&gt;$BN$28,"s","ns")))</f>
        <v>ns</v>
      </c>
      <c r="CK43" s="282" t="str">
        <f aca="false">IF(CK$8&gt;$BV43,"",IF($BR$13&gt;$BS$13,"ns",IF(ABS($BX43-INDEX(RTO1CF_ORD,CK$8,2))&gt;$BN$28,"s","ns")))</f>
        <v>ns</v>
      </c>
      <c r="CL43" s="282" t="str">
        <f aca="false">IF(CL$8&gt;$BV43,"",IF($BR$13&gt;$BS$13,"ns",IF(ABS($BX43-INDEX(RTO1CF_ORD,CL$8,2))&gt;$BN$28,"s","ns")))</f>
        <v>ns</v>
      </c>
      <c r="CM43" s="282" t="str">
        <f aca="false">IF(CM$8&gt;$BV43,"",IF($BR$13&gt;$BS$13,"ns",IF(ABS($BX43-INDEX(RTO1CF_ORD,CM$8,2))&gt;$BN$28,"s","ns")))</f>
        <v>ns</v>
      </c>
      <c r="CN43" s="282" t="str">
        <f aca="false">IF(CN$8&gt;$BV43,"",IF($BR$13&gt;$BS$13,"ns",IF(ABS($BX43-INDEX(RTO1CF_ORD,CN$8,2))&gt;$BN$28,"s","ns")))</f>
        <v>ns</v>
      </c>
      <c r="CO43" s="282" t="str">
        <f aca="false">IF(CO$8&gt;$BV43,"",IF($BR$13&gt;$BS$13,"ns",IF(ABS($BX43-INDEX(RTO1CF_ORD,CO$8,2))&gt;$BN$28,"s","ns")))</f>
        <v>ns</v>
      </c>
      <c r="CP43" s="282" t="str">
        <f aca="false">IF(CP$8&gt;$BV43,"",IF($BR$13&gt;$BS$13,"ns",IF(ABS($BX43-INDEX(RTO1CF_ORD,CP$8,2))&gt;$BN$28,"s","ns")))</f>
        <v>ns</v>
      </c>
      <c r="CQ43" s="282" t="str">
        <f aca="false">IF(CQ$8&gt;$BV43,"",IF($BR$13&gt;$BS$13,"ns",IF(ABS($BX43-INDEX(RTO1CF_ORD,CQ$8,2))&gt;$BN$28,"s","ns")))</f>
        <v>ns</v>
      </c>
      <c r="CR43" s="282" t="str">
        <f aca="false">IF(CR$8&gt;$BV43,"",IF($BR$13&gt;$BS$13,"ns",IF(ABS($BX43-INDEX(RTO1CF_ORD,CR$8,2))&gt;$BN$28,"s","ns")))</f>
        <v>ns</v>
      </c>
      <c r="CS43" s="282" t="str">
        <f aca="false">IF(CS$8&gt;$BV43,"",IF($BR$13&gt;$BS$13,"ns",IF(ABS($BX43-INDEX(RTO1CF_ORD,CS$8,2))&gt;$BN$28,"s","ns")))</f>
        <v>ns</v>
      </c>
      <c r="CT43" s="282" t="str">
        <f aca="false">IF(CT$8&gt;$BV43,"",IF($BR$13&gt;$BS$13,"ns",IF(ABS($BX43-INDEX(RTO1CF_ORD,CT$8,2))&gt;$BN$28,"s","ns")))</f>
        <v>ns</v>
      </c>
      <c r="CU43" s="282" t="str">
        <f aca="false">IF(CU$8&gt;$BV43,"",IF($BR$13&gt;$BS$13,"ns",IF(ABS($BX43-INDEX(RTO1CF_ORD,CU$8,2))&gt;$BN$28,"s","ns")))</f>
        <v>ns</v>
      </c>
      <c r="CV43" s="282" t="str">
        <f aca="false">IF(CV$8&gt;$BV43,"",IF($BR$13&gt;$BS$13,"ns",IF(ABS($BX43-INDEX(RTO1CF_ORD,CV$8,2))&gt;$BN$28,"s","ns")))</f>
        <v>ns</v>
      </c>
      <c r="CW43" s="282" t="str">
        <f aca="false">IF(CW$8&gt;$BV43,"",IF($BR$13&gt;$BS$13,"ns",IF(ABS($BX43-INDEX(RTO1CF_ORD,CW$8,2))&gt;$BN$28,"s","ns")))</f>
        <v>ns</v>
      </c>
      <c r="CX43" s="282" t="str">
        <f aca="false">IF(CX$8&gt;$BV43,"",IF($BR$13&gt;$BS$13,"ns",IF(ABS($BX43-INDEX(RTO1CF_ORD,CX$8,2))&gt;$BN$28,"s","ns")))</f>
        <v>ns</v>
      </c>
      <c r="CY43" s="282" t="str">
        <f aca="false">IF(CY$8&gt;$BV43,"",IF($BR$13&gt;$BS$13,"ns",IF(ABS($BX43-INDEX(RTO1CF_ORD,CY$8,2))&gt;$BN$28,"s","ns")))</f>
        <v>ns</v>
      </c>
      <c r="CZ43" s="282" t="str">
        <f aca="false">IF(CZ$8&gt;$BV43,"",IF($BR$13&gt;$BS$13,"ns",IF(ABS($BX43-INDEX(RTO1CF_ORD,CZ$8,2))&gt;$BN$28,"s","ns")))</f>
        <v>ns</v>
      </c>
      <c r="DA43" s="282" t="str">
        <f aca="false">IF(DA$8&gt;$BV43,"",IF($BR$13&gt;$BS$13,"ns",IF(ABS($BX43-INDEX(RTO1CF_ORD,DA$8,2))&gt;$BN$28,"s","ns")))</f>
        <v>ns</v>
      </c>
      <c r="DB43" s="282" t="str">
        <f aca="false">IF(DB$8&gt;$BV43,"",IF($BR$13&gt;$BS$13,"ns",IF(ABS($BX43-INDEX(RTO1CF_ORD,DB$8,2))&gt;$BN$28,"s","ns")))</f>
        <v>ns</v>
      </c>
      <c r="DC43" s="282" t="str">
        <f aca="false">IF(DC$8&gt;$BV43,"",IF($BR$13&gt;$BS$13,"ns",IF(ABS($BX43-INDEX(RTO1CF_ORD,DC$8,2))&gt;$BN$28,"s","ns")))</f>
        <v>ns</v>
      </c>
      <c r="DD43" s="282" t="str">
        <f aca="false">IF(DD$8&gt;$BV43,"",IF($BR$13&gt;$BS$13,"ns",IF(ABS($BX43-INDEX(RTO1CF_ORD,DD$8,2))&gt;$BN$28,"s","ns")))</f>
        <v>ns</v>
      </c>
      <c r="DE43" s="282" t="str">
        <f aca="false">IF(DE$8&gt;$BV43,"",IF($BR$13&gt;$BS$13,"ns",IF(ABS($BX43-INDEX(RTO1CF_ORD,DE$8,2))&gt;$BN$28,"s","ns")))</f>
        <v>ns</v>
      </c>
      <c r="DF43" s="282" t="str">
        <f aca="false">IF(DF$8&gt;$BV43,"",IF($BR$13&gt;$BS$13,"ns",IF(ABS($BX43-INDEX(RTO1CF_ORD,DF$8,2))&gt;$BN$28,"s","ns")))</f>
        <v>ns</v>
      </c>
      <c r="DG43" s="282" t="str">
        <f aca="false">IF(DG$8&gt;$BV43,"",IF($BR$13&gt;$BS$13,"ns",IF(ABS($BX43-INDEX(RTO1CF_ORD,DG$8,2))&gt;$BN$28,"s","ns")))</f>
        <v>ns</v>
      </c>
      <c r="DH43" s="282" t="str">
        <f aca="false">IF(DH$8&gt;$BV43,"",IF($BR$13&gt;$BS$13,"ns",IF(ABS($BX43-INDEX(RTO1CF_ORD,DH$8,2))&gt;$BN$28,"s","ns")))</f>
        <v/>
      </c>
      <c r="DI43" s="282" t="str">
        <f aca="false">IF(DI$8&gt;$BV43,"",IF($BR$13&gt;$BS$13,"ns",IF(ABS($BX43-INDEX(RTO1CF_ORD,DI$8,2))&gt;$BN$28,"s","ns")))</f>
        <v/>
      </c>
      <c r="DJ43" s="282" t="str">
        <f aca="false">IF(DJ$8&gt;$BV43,"",IF($BR$13&gt;$BS$13,"ns",IF(ABS($BX43-INDEX(RTO1CF_ORD,DJ$8,2))&gt;$BN$28,"s","ns")))</f>
        <v/>
      </c>
      <c r="DK43" s="282" t="str">
        <f aca="false">IF(DK$8&gt;$BV43,"",IF($BR$13&gt;$BS$13,"ns",IF(ABS($BX43-INDEX(RTO1CF_ORD,DK$8,2))&gt;$BN$28,"s","ns")))</f>
        <v/>
      </c>
      <c r="DL43" s="282" t="str">
        <f aca="false">IF(DL$8&gt;$BV43,"",IF($BR$13&gt;$BS$13,"ns",IF(ABS($BX43-INDEX(RTO1CF_ORD,DL$8,2))&gt;$BN$28,"s","ns")))</f>
        <v/>
      </c>
      <c r="DM43" s="282" t="str">
        <f aca="false">IF(DM$8&gt;$BV43,"",IF($BR$13&gt;$BS$13,"ns",IF(ABS($BX43-INDEX(RTO1CF_ORD,DM$8,2))&gt;$BN$28,"s","ns")))</f>
        <v/>
      </c>
      <c r="DN43" s="282" t="str">
        <f aca="false">IF(DN$8&gt;$BV43,"",IF($BR$13&gt;$BS$13,"ns",IF(ABS($BX43-INDEX(RTO1CF_ORD,DN$8,2))&gt;$BN$28,"s","ns")))</f>
        <v/>
      </c>
      <c r="DO43" s="282" t="str">
        <f aca="false">IF(DO$8&gt;$BV43,"",IF($BR$13&gt;$BS$13,"ns",IF(ABS($BX43-INDEX(RTO1CF_ORD,DO$8,2))&gt;$BN$28,"s","ns")))</f>
        <v/>
      </c>
      <c r="DP43" s="282" t="str">
        <f aca="false">IF(DP$8&gt;$BV43,"",IF($BR$13&gt;$BS$13,"ns",IF(ABS($BX43-INDEX(RTO1CF_ORD,DP$8,2))&gt;$BN$28,"s","ns")))</f>
        <v/>
      </c>
      <c r="DQ43" s="282" t="str">
        <f aca="false">IF(DQ$8&gt;$BV43,"",IF($BR$13&gt;$BS$13,"ns",IF(ABS($BX43-INDEX(RTO1CF_ORD,DQ$8,2))&gt;$BN$28,"s","ns")))</f>
        <v/>
      </c>
      <c r="DR43" s="282" t="str">
        <f aca="false">IF(DR$8&gt;$BV43,"",IF($BR$13&gt;$BS$13,"ns",IF(ABS($BX43-INDEX(RTO1CF_ORD,DR$8,2))&gt;$BN$28,"s","ns")))</f>
        <v/>
      </c>
      <c r="DS43" s="282" t="str">
        <f aca="false">IF(DS$8&gt;$BV43,"",IF($BR$13&gt;$BS$13,"ns",IF(ABS($BX43-INDEX(RTO1CF_ORD,DS$8,2))&gt;$BN$28,"s","ns")))</f>
        <v/>
      </c>
      <c r="DT43" s="282" t="str">
        <f aca="false">IF(DT$8&gt;$BV43,"",IF($BR$13&gt;$BS$13,"ns",IF(ABS($BX43-INDEX(RTO1CF_ORD,DT$8,2))&gt;$BN$28,"s","ns")))</f>
        <v/>
      </c>
      <c r="DU43" s="282" t="str">
        <f aca="false">IF(DU$8&gt;$BV43,"",IF($BR$13&gt;$BS$13,"ns",IF(ABS($BX43-INDEX(RTO1CF_ORD,DU$8,2))&gt;$BN$28,"s","ns")))</f>
        <v/>
      </c>
      <c r="DV43" s="282" t="str">
        <f aca="false">IF(DV$8&gt;$BV43,"",IF($BR$13&gt;$BS$13,"ns",IF(ABS($BX43-INDEX(RTO1CF_ORD,DV$8,2))&gt;$BN$28,"s","ns")))</f>
        <v/>
      </c>
      <c r="DW43" s="283"/>
      <c r="DX43" s="283"/>
      <c r="DZ43" s="265" t="n">
        <f aca="false">DZ42+1</f>
        <v>36</v>
      </c>
      <c r="EA43" s="276" t="n">
        <f aca="false">IFERROR(INDEX(RTO1CV,$DZ43,1),0)</f>
        <v>0</v>
      </c>
      <c r="EB43" s="277" t="n">
        <f aca="false">IFERROR(INDEX(RTO1SF,$DZ43,EB$7),0)</f>
        <v>0</v>
      </c>
      <c r="EC43" s="277" t="n">
        <f aca="false">IFERROR(INDEX(RTO1SF,$DZ43,EC$7),0)</f>
        <v>0</v>
      </c>
      <c r="ED43" s="277" t="n">
        <f aca="false">IFERROR(INDEX(RTO1SF,$DZ43,ED$7),0)</f>
        <v>0</v>
      </c>
      <c r="EE43" s="277" t="n">
        <f aca="false">IFERROR(INDEX(RTO1SF,$DZ43,EE$7),0)</f>
        <v>0</v>
      </c>
      <c r="EF43" s="277" t="n">
        <f aca="false">COUNTIFS(EB43:EE43,"&gt;1")</f>
        <v>0</v>
      </c>
      <c r="EG43" s="277" t="n">
        <f aca="false">IFERROR(SUMIFS(EB43:EE43,EB43:EE43,"&gt;1"),0)</f>
        <v>0</v>
      </c>
      <c r="EH43" s="265"/>
      <c r="EI43" s="265"/>
      <c r="EJ43" s="265"/>
      <c r="EK43" s="266"/>
      <c r="EL43" s="265" t="n">
        <f aca="false">EL42+1</f>
        <v>36</v>
      </c>
      <c r="EM43" s="276" t="n">
        <f aca="false">IFERROR(INDEX(RTO1CV,$EL43,1),0)</f>
        <v>0</v>
      </c>
      <c r="EN43" s="277" t="n">
        <f aca="false">IFERROR(INDEX(RTO1CF,$EL43,'ANVA-MDS'!EB$7),0)</f>
        <v>0</v>
      </c>
      <c r="EO43" s="277" t="n">
        <f aca="false">IFERROR(INDEX(RTO1CF,$EL43,'ANVA-MDS'!EC$7),0)</f>
        <v>0</v>
      </c>
      <c r="EP43" s="277" t="n">
        <f aca="false">IFERROR(INDEX(RTO1CF,$EL43,'ANVA-MDS'!ED$7),0)</f>
        <v>0</v>
      </c>
      <c r="EQ43" s="277" t="n">
        <f aca="false">IFERROR(INDEX(RTO1CF,$EL43,'ANVA-MDS'!EE$7),0)</f>
        <v>0</v>
      </c>
      <c r="ER43" s="277" t="n">
        <f aca="false">COUNTIFS(EN43:EQ43,"&gt;1")</f>
        <v>0</v>
      </c>
      <c r="ES43" s="277" t="n">
        <f aca="false">IFERROR(SUMIFS(EN43:EQ43,EN43:EQ43,"&gt;1"),0)</f>
        <v>0</v>
      </c>
      <c r="ET43" s="265"/>
      <c r="EU43" s="265"/>
      <c r="EV43" s="265"/>
      <c r="EW43" s="266"/>
      <c r="EX43" s="277" t="n">
        <f aca="false">EG43+ES43</f>
        <v>0</v>
      </c>
      <c r="EY43" s="266"/>
      <c r="EZ43" s="266"/>
    </row>
    <row r="44" customFormat="false" ht="12.75" hidden="false" customHeight="true" outlineLevel="0" collapsed="false">
      <c r="J44" s="270" t="n">
        <v>36</v>
      </c>
      <c r="K44" s="280" t="n">
        <f aca="false">IFERROR(INDEX(RTO1SF_ORD,J44,1),"sd")</f>
        <v>0</v>
      </c>
      <c r="L44" s="281" t="n">
        <f aca="false">IFERROR(INDEX(RTO1SF_ORD,J44,2),"sd")</f>
        <v>0.00014</v>
      </c>
      <c r="M44" s="281" t="str">
        <f aca="false">IF(M$8&gt;$J44,"",IF($F$13&gt;$G$13,"ns",IF(ABS($L44-INDEX(RTO1SF_ORD,M$8,2))&gt;$B$28,"s","ns")))</f>
        <v>ns</v>
      </c>
      <c r="N44" s="281" t="str">
        <f aca="false">IF(N$8&gt;$J44,"",IF($F$13&gt;$G$13,"ns",IF(ABS($L44-INDEX(RTO1SF_ORD,N$8,2))&gt;$B$28,"s","ns")))</f>
        <v>ns</v>
      </c>
      <c r="O44" s="281" t="str">
        <f aca="false">IF(O$8&gt;$J44,"",IF($F$13&gt;$G$13,"ns",IF(ABS($L44-INDEX(RTO1SF_ORD,O$8,2))&gt;$B$28,"s","ns")))</f>
        <v>ns</v>
      </c>
      <c r="P44" s="281" t="str">
        <f aca="false">IF(P$8&gt;$J44,"",IF($F$13&gt;$G$13,"ns",IF(ABS($L44-INDEX(RTO1SF_ORD,P$8,2))&gt;$B$28,"s","ns")))</f>
        <v>ns</v>
      </c>
      <c r="Q44" s="281" t="str">
        <f aca="false">IF(Q$8&gt;$J44,"",IF($F$13&gt;$G$13,"ns",IF(ABS($L44-INDEX(RTO1SF_ORD,Q$8,2))&gt;$B$28,"s","ns")))</f>
        <v>ns</v>
      </c>
      <c r="R44" s="281" t="str">
        <f aca="false">IF(R$8&gt;$J44,"",IF($F$13&gt;$G$13,"ns",IF(ABS($L44-INDEX(RTO1SF_ORD,R$8,2))&gt;$B$28,"s","ns")))</f>
        <v>ns</v>
      </c>
      <c r="S44" s="281" t="str">
        <f aca="false">IF(S$8&gt;$J44,"",IF($F$13&gt;$G$13,"ns",IF(ABS($L44-INDEX(RTO1SF_ORD,S$8,2))&gt;$B$28,"s","ns")))</f>
        <v>ns</v>
      </c>
      <c r="T44" s="281" t="str">
        <f aca="false">IF(T$8&gt;$J44,"",IF($F$13&gt;$G$13,"ns",IF(ABS($L44-INDEX(RTO1SF_ORD,T$8,2))&gt;$B$28,"s","ns")))</f>
        <v>ns</v>
      </c>
      <c r="U44" s="281" t="str">
        <f aca="false">IF(U$8&gt;$J44,"",IF($F$13&gt;$G$13,"ns",IF(ABS($L44-INDEX(RTO1SF_ORD,U$8,2))&gt;$B$28,"s","ns")))</f>
        <v>ns</v>
      </c>
      <c r="V44" s="281" t="str">
        <f aca="false">IF(V$8&gt;$J44,"",IF($F$13&gt;$G$13,"ns",IF(ABS($L44-INDEX(RTO1SF_ORD,V$8,2))&gt;$B$28,"s","ns")))</f>
        <v>ns</v>
      </c>
      <c r="W44" s="281" t="str">
        <f aca="false">IF(W$8&gt;$J44,"",IF($F$13&gt;$G$13,"ns",IF(ABS($L44-INDEX(RTO1SF_ORD,W$8,2))&gt;$B$28,"s","ns")))</f>
        <v>ns</v>
      </c>
      <c r="X44" s="281" t="str">
        <f aca="false">IF(X$8&gt;$J44,"",IF($F$13&gt;$G$13,"ns",IF(ABS($L44-INDEX(RTO1SF_ORD,X$8,2))&gt;$B$28,"s","ns")))</f>
        <v>ns</v>
      </c>
      <c r="Y44" s="281" t="str">
        <f aca="false">IF(Y$8&gt;$J44,"",IF($F$13&gt;$G$13,"ns",IF(ABS($L44-INDEX(RTO1SF_ORD,Y$8,2))&gt;$B$28,"s","ns")))</f>
        <v>ns</v>
      </c>
      <c r="Z44" s="281" t="str">
        <f aca="false">IF(Z$8&gt;$J44,"",IF($F$13&gt;$G$13,"ns",IF(ABS($L44-INDEX(RTO1SF_ORD,Z$8,2))&gt;$B$28,"s","ns")))</f>
        <v>ns</v>
      </c>
      <c r="AA44" s="281" t="str">
        <f aca="false">IF(AA$8&gt;$J44,"",IF($F$13&gt;$G$13,"ns",IF(ABS($L44-INDEX(RTO1SF_ORD,AA$8,2))&gt;$B$28,"s","ns")))</f>
        <v>ns</v>
      </c>
      <c r="AB44" s="281" t="str">
        <f aca="false">IF(AB$8&gt;$J44,"",IF($F$13&gt;$G$13,"ns",IF(ABS($L44-INDEX(RTO1SF_ORD,AB$8,2))&gt;$B$28,"s","ns")))</f>
        <v>ns</v>
      </c>
      <c r="AC44" s="281" t="str">
        <f aca="false">IF(AC$8&gt;$J44,"",IF($F$13&gt;$G$13,"ns",IF(ABS($L44-INDEX(RTO1SF_ORD,AC$8,2))&gt;$B$28,"s","ns")))</f>
        <v>ns</v>
      </c>
      <c r="AD44" s="281" t="str">
        <f aca="false">IF(AD$8&gt;$J44,"",IF($F$13&gt;$G$13,"ns",IF(ABS($L44-INDEX(RTO1SF_ORD,AD$8,2))&gt;$B$28,"s","ns")))</f>
        <v>ns</v>
      </c>
      <c r="AE44" s="281" t="str">
        <f aca="false">IF(AE$8&gt;$J44,"",IF($F$13&gt;$G$13,"ns",IF(ABS($L44-INDEX(RTO1SF_ORD,AE$8,2))&gt;$B$28,"s","ns")))</f>
        <v>ns</v>
      </c>
      <c r="AF44" s="281" t="str">
        <f aca="false">IF(AF$8&gt;$J44,"",IF($F$13&gt;$G$13,"ns",IF(ABS($L44-INDEX(RTO1SF_ORD,AF$8,2))&gt;$B$28,"s","ns")))</f>
        <v>ns</v>
      </c>
      <c r="AG44" s="281" t="str">
        <f aca="false">IF(AG$8&gt;$J44,"",IF($F$13&gt;$G$13,"ns",IF(ABS($L44-INDEX(RTO1SF_ORD,AG$8,2))&gt;$B$28,"s","ns")))</f>
        <v>ns</v>
      </c>
      <c r="AH44" s="281" t="str">
        <f aca="false">IF(AH$8&gt;$J44,"",IF($F$13&gt;$G$13,"ns",IF(ABS($L44-INDEX(RTO1SF_ORD,AH$8,2))&gt;$B$28,"s","ns")))</f>
        <v>ns</v>
      </c>
      <c r="AI44" s="281" t="str">
        <f aca="false">IF(AI$8&gt;$J44,"",IF($F$13&gt;$G$13,"ns",IF(ABS($L44-INDEX(RTO1SF_ORD,AI$8,2))&gt;$B$28,"s","ns")))</f>
        <v>ns</v>
      </c>
      <c r="AJ44" s="281" t="str">
        <f aca="false">IF(AJ$8&gt;$J44,"",IF($F$13&gt;$G$13,"ns",IF(ABS($L44-INDEX(RTO1SF_ORD,AJ$8,2))&gt;$B$28,"s","ns")))</f>
        <v>ns</v>
      </c>
      <c r="AK44" s="281" t="str">
        <f aca="false">IF(AK$8&gt;$J44,"",IF($F$13&gt;$G$13,"ns",IF(ABS($L44-INDEX(RTO1SF_ORD,AK$8,2))&gt;$B$28,"s","ns")))</f>
        <v>ns</v>
      </c>
      <c r="AL44" s="281" t="str">
        <f aca="false">IF(AL$8&gt;$J44,"",IF($F$13&gt;$G$13,"ns",IF(ABS($L44-INDEX(RTO1SF_ORD,AL$8,2))&gt;$B$28,"s","ns")))</f>
        <v>ns</v>
      </c>
      <c r="AM44" s="281" t="str">
        <f aca="false">IF(AM$8&gt;$J44,"",IF($F$13&gt;$G$13,"ns",IF(ABS($L44-INDEX(RTO1SF_ORD,AM$8,2))&gt;$B$28,"s","ns")))</f>
        <v>ns</v>
      </c>
      <c r="AN44" s="281" t="str">
        <f aca="false">IF(AN$8&gt;$J44,"",IF($F$13&gt;$G$13,"ns",IF(ABS($L44-INDEX(RTO1SF_ORD,AN$8,2))&gt;$B$28,"s","ns")))</f>
        <v>ns</v>
      </c>
      <c r="AO44" s="281" t="str">
        <f aca="false">IF(AO$8&gt;$J44,"",IF($F$13&gt;$G$13,"ns",IF(ABS($L44-INDEX(RTO1SF_ORD,AO$8,2))&gt;$B$28,"s","ns")))</f>
        <v>ns</v>
      </c>
      <c r="AP44" s="281" t="str">
        <f aca="false">IF(AP$8&gt;$J44,"",IF($F$13&gt;$G$13,"ns",IF(ABS($L44-INDEX(RTO1SF_ORD,AP$8,2))&gt;$B$28,"s","ns")))</f>
        <v>ns</v>
      </c>
      <c r="AQ44" s="281" t="str">
        <f aca="false">IF(AQ$8&gt;$J44,"",IF($F$13&gt;$G$13,"ns",IF(ABS($L44-INDEX(RTO1SF_ORD,AQ$8,2))&gt;$B$28,"s","ns")))</f>
        <v>ns</v>
      </c>
      <c r="AR44" s="281" t="str">
        <f aca="false">IF(AR$8&gt;$J44,"",IF($F$13&gt;$G$13,"ns",IF(ABS($L44-INDEX(RTO1SF_ORD,AR$8,2))&gt;$B$28,"s","ns")))</f>
        <v>ns</v>
      </c>
      <c r="AS44" s="281" t="str">
        <f aca="false">IF(AS$8&gt;$J44,"",IF($F$13&gt;$G$13,"ns",IF(ABS($L44-INDEX(RTO1SF_ORD,AS$8,2))&gt;$B$28,"s","ns")))</f>
        <v>ns</v>
      </c>
      <c r="AT44" s="281" t="str">
        <f aca="false">IF(AT$8&gt;$J44,"",IF($F$13&gt;$G$13,"ns",IF(ABS($L44-INDEX(RTO1SF_ORD,AT$8,2))&gt;$B$28,"s","ns")))</f>
        <v>ns</v>
      </c>
      <c r="AU44" s="281" t="str">
        <f aca="false">IF(AU$8&gt;$J44,"",IF($F$13&gt;$G$13,"ns",IF(ABS($L44-INDEX(RTO1SF_ORD,AU$8,2))&gt;$B$28,"s","ns")))</f>
        <v>ns</v>
      </c>
      <c r="AV44" s="281" t="str">
        <f aca="false">IF(AV$8&gt;$J44,"",IF($F$13&gt;$G$13,"ns",IF(ABS($L44-INDEX(RTO1SF_ORD,AV$8,2))&gt;$B$28,"s","ns")))</f>
        <v>ns</v>
      </c>
      <c r="AW44" s="281" t="str">
        <f aca="false">IF(AW$8&gt;$J44,"",IF($F$13&gt;$G$13,"ns",IF(ABS($L44-INDEX(RTO1SF_ORD,AW$8,2))&gt;$B$28,"s","ns")))</f>
        <v/>
      </c>
      <c r="AX44" s="281" t="str">
        <f aca="false">IF(AX$8&gt;$J44,"",IF($F$13&gt;$G$13,"ns",IF(ABS($L44-INDEX(RTO1SF_ORD,AX$8,2))&gt;$B$28,"s","ns")))</f>
        <v/>
      </c>
      <c r="AY44" s="281" t="str">
        <f aca="false">IF(AY$8&gt;$J44,"",IF($F$13&gt;$G$13,"ns",IF(ABS($L44-INDEX(RTO1SF_ORD,AY$8,2))&gt;$B$28,"s","ns")))</f>
        <v/>
      </c>
      <c r="AZ44" s="281" t="str">
        <f aca="false">IF(AZ$8&gt;$J44,"",IF($F$13&gt;$G$13,"ns",IF(ABS($L44-INDEX(RTO1SF_ORD,AZ$8,2))&gt;$B$28,"s","ns")))</f>
        <v/>
      </c>
      <c r="BA44" s="281" t="str">
        <f aca="false">IF(BA$8&gt;$J44,"",IF($F$13&gt;$G$13,"ns",IF(ABS($L44-INDEX(RTO1SF_ORD,BA$8,2))&gt;$B$28,"s","ns")))</f>
        <v/>
      </c>
      <c r="BB44" s="281" t="str">
        <f aca="false">IF(BB$8&gt;$J44,"",IF($F$13&gt;$G$13,"ns",IF(ABS($L44-INDEX(RTO1SF_ORD,BB$8,2))&gt;$B$28,"s","ns")))</f>
        <v/>
      </c>
      <c r="BC44" s="281" t="str">
        <f aca="false">IF(BC$8&gt;$J44,"",IF($F$13&gt;$G$13,"ns",IF(ABS($L44-INDEX(RTO1SF_ORD,BC$8,2))&gt;$B$28,"s","ns")))</f>
        <v/>
      </c>
      <c r="BD44" s="281" t="str">
        <f aca="false">IF(BD$8&gt;$J44,"",IF($F$13&gt;$G$13,"ns",IF(ABS($L44-INDEX(RTO1SF_ORD,BD$8,2))&gt;$B$28,"s","ns")))</f>
        <v/>
      </c>
      <c r="BE44" s="281" t="str">
        <f aca="false">IF(BE$8&gt;$J44,"",IF($F$13&gt;$G$13,"ns",IF(ABS($L44-INDEX(RTO1SF_ORD,BE$8,2))&gt;$B$28,"s","ns")))</f>
        <v/>
      </c>
      <c r="BF44" s="281" t="str">
        <f aca="false">IF(BF$8&gt;$J44,"",IF($F$13&gt;$G$13,"ns",IF(ABS($L44-INDEX(RTO1SF_ORD,BF$8,2))&gt;$B$28,"s","ns")))</f>
        <v/>
      </c>
      <c r="BG44" s="281" t="str">
        <f aca="false">IF(BG$8&gt;$J44,"",IF($F$13&gt;$G$13,"ns",IF(ABS($L44-INDEX(RTO1SF_ORD,BG$8,2))&gt;$B$28,"s","ns")))</f>
        <v/>
      </c>
      <c r="BH44" s="281" t="str">
        <f aca="false">IF(BH$8&gt;$J44,"",IF($F$13&gt;$G$13,"ns",IF(ABS($L44-INDEX(RTO1SF_ORD,BH$8,2))&gt;$B$28,"s","ns")))</f>
        <v/>
      </c>
      <c r="BI44" s="281" t="str">
        <f aca="false">IF(BI$8&gt;$J44,"",IF($F$13&gt;$G$13,"ns",IF(ABS($L44-INDEX(RTO1SF_ORD,BI$8,2))&gt;$B$28,"s","ns")))</f>
        <v/>
      </c>
      <c r="BJ44" s="281" t="str">
        <f aca="false">IF(BJ$8&gt;$J44,"",IF($F$13&gt;$G$13,"ns",IF(ABS($L44-INDEX(RTO1SF_ORD,BJ$8,2))&gt;$B$28,"s","ns")))</f>
        <v/>
      </c>
      <c r="BS44" s="249"/>
      <c r="BT44" s="293"/>
      <c r="BV44" s="270" t="n">
        <v>36</v>
      </c>
      <c r="BW44" s="280" t="n">
        <f aca="false">IFERROR(INDEX(RTO1CF_ORD,BV44,1),"sd")</f>
        <v>0</v>
      </c>
      <c r="BX44" s="281" t="n">
        <f aca="false">IFERROR(INDEX(RTO1CF_ORD,BV44,2),"sd")</f>
        <v>0.00014</v>
      </c>
      <c r="BY44" s="282" t="str">
        <f aca="false">IF(BY$8&gt;$BV44,"",IF($BR$13&gt;$BS$13,"ns",IF(ABS($BX44-INDEX(RTO1CF_ORD,BY$8,2))&gt;$BN$28,"s","ns")))</f>
        <v>s</v>
      </c>
      <c r="BZ44" s="282" t="str">
        <f aca="false">IF(BZ$8&gt;$BV44,"",IF($BR$13&gt;$BS$13,"ns",IF(ABS($BX44-INDEX(RTO1CF_ORD,BZ$8,2))&gt;$BN$28,"s","ns")))</f>
        <v>s</v>
      </c>
      <c r="CA44" s="282" t="str">
        <f aca="false">IF(CA$8&gt;$BV44,"",IF($BR$13&gt;$BS$13,"ns",IF(ABS($BX44-INDEX(RTO1CF_ORD,CA$8,2))&gt;$BN$28,"s","ns")))</f>
        <v>s</v>
      </c>
      <c r="CB44" s="282" t="str">
        <f aca="false">IF(CB$8&gt;$BV44,"",IF($BR$13&gt;$BS$13,"ns",IF(ABS($BX44-INDEX(RTO1CF_ORD,CB$8,2))&gt;$BN$28,"s","ns")))</f>
        <v>ns</v>
      </c>
      <c r="CC44" s="282" t="str">
        <f aca="false">IF(CC$8&gt;$BV44,"",IF($BR$13&gt;$BS$13,"ns",IF(ABS($BX44-INDEX(RTO1CF_ORD,CC$8,2))&gt;$BN$28,"s","ns")))</f>
        <v>ns</v>
      </c>
      <c r="CD44" s="282" t="str">
        <f aca="false">IF(CD$8&gt;$BV44,"",IF($BR$13&gt;$BS$13,"ns",IF(ABS($BX44-INDEX(RTO1CF_ORD,CD$8,2))&gt;$BN$28,"s","ns")))</f>
        <v>ns</v>
      </c>
      <c r="CE44" s="282" t="str">
        <f aca="false">IF(CE$8&gt;$BV44,"",IF($BR$13&gt;$BS$13,"ns",IF(ABS($BX44-INDEX(RTO1CF_ORD,CE$8,2))&gt;$BN$28,"s","ns")))</f>
        <v>ns</v>
      </c>
      <c r="CF44" s="282" t="str">
        <f aca="false">IF(CF$8&gt;$BV44,"",IF($BR$13&gt;$BS$13,"ns",IF(ABS($BX44-INDEX(RTO1CF_ORD,CF$8,2))&gt;$BN$28,"s","ns")))</f>
        <v>ns</v>
      </c>
      <c r="CG44" s="282" t="str">
        <f aca="false">IF(CG$8&gt;$BV44,"",IF($BR$13&gt;$BS$13,"ns",IF(ABS($BX44-INDEX(RTO1CF_ORD,CG$8,2))&gt;$BN$28,"s","ns")))</f>
        <v>ns</v>
      </c>
      <c r="CH44" s="282" t="str">
        <f aca="false">IF(CH$8&gt;$BV44,"",IF($BR$13&gt;$BS$13,"ns",IF(ABS($BX44-INDEX(RTO1CF_ORD,CH$8,2))&gt;$BN$28,"s","ns")))</f>
        <v>ns</v>
      </c>
      <c r="CI44" s="282" t="str">
        <f aca="false">IF(CI$8&gt;$BV44,"",IF($BR$13&gt;$BS$13,"ns",IF(ABS($BX44-INDEX(RTO1CF_ORD,CI$8,2))&gt;$BN$28,"s","ns")))</f>
        <v>ns</v>
      </c>
      <c r="CJ44" s="282" t="str">
        <f aca="false">IF(CJ$8&gt;$BV44,"",IF($BR$13&gt;$BS$13,"ns",IF(ABS($BX44-INDEX(RTO1CF_ORD,CJ$8,2))&gt;$BN$28,"s","ns")))</f>
        <v>ns</v>
      </c>
      <c r="CK44" s="282" t="str">
        <f aca="false">IF(CK$8&gt;$BV44,"",IF($BR$13&gt;$BS$13,"ns",IF(ABS($BX44-INDEX(RTO1CF_ORD,CK$8,2))&gt;$BN$28,"s","ns")))</f>
        <v>ns</v>
      </c>
      <c r="CL44" s="282" t="str">
        <f aca="false">IF(CL$8&gt;$BV44,"",IF($BR$13&gt;$BS$13,"ns",IF(ABS($BX44-INDEX(RTO1CF_ORD,CL$8,2))&gt;$BN$28,"s","ns")))</f>
        <v>ns</v>
      </c>
      <c r="CM44" s="282" t="str">
        <f aca="false">IF(CM$8&gt;$BV44,"",IF($BR$13&gt;$BS$13,"ns",IF(ABS($BX44-INDEX(RTO1CF_ORD,CM$8,2))&gt;$BN$28,"s","ns")))</f>
        <v>ns</v>
      </c>
      <c r="CN44" s="282" t="str">
        <f aca="false">IF(CN$8&gt;$BV44,"",IF($BR$13&gt;$BS$13,"ns",IF(ABS($BX44-INDEX(RTO1CF_ORD,CN$8,2))&gt;$BN$28,"s","ns")))</f>
        <v>ns</v>
      </c>
      <c r="CO44" s="282" t="str">
        <f aca="false">IF(CO$8&gt;$BV44,"",IF($BR$13&gt;$BS$13,"ns",IF(ABS($BX44-INDEX(RTO1CF_ORD,CO$8,2))&gt;$BN$28,"s","ns")))</f>
        <v>ns</v>
      </c>
      <c r="CP44" s="282" t="str">
        <f aca="false">IF(CP$8&gt;$BV44,"",IF($BR$13&gt;$BS$13,"ns",IF(ABS($BX44-INDEX(RTO1CF_ORD,CP$8,2))&gt;$BN$28,"s","ns")))</f>
        <v>ns</v>
      </c>
      <c r="CQ44" s="282" t="str">
        <f aca="false">IF(CQ$8&gt;$BV44,"",IF($BR$13&gt;$BS$13,"ns",IF(ABS($BX44-INDEX(RTO1CF_ORD,CQ$8,2))&gt;$BN$28,"s","ns")))</f>
        <v>ns</v>
      </c>
      <c r="CR44" s="282" t="str">
        <f aca="false">IF(CR$8&gt;$BV44,"",IF($BR$13&gt;$BS$13,"ns",IF(ABS($BX44-INDEX(RTO1CF_ORD,CR$8,2))&gt;$BN$28,"s","ns")))</f>
        <v>ns</v>
      </c>
      <c r="CS44" s="282" t="str">
        <f aca="false">IF(CS$8&gt;$BV44,"",IF($BR$13&gt;$BS$13,"ns",IF(ABS($BX44-INDEX(RTO1CF_ORD,CS$8,2))&gt;$BN$28,"s","ns")))</f>
        <v>ns</v>
      </c>
      <c r="CT44" s="282" t="str">
        <f aca="false">IF(CT$8&gt;$BV44,"",IF($BR$13&gt;$BS$13,"ns",IF(ABS($BX44-INDEX(RTO1CF_ORD,CT$8,2))&gt;$BN$28,"s","ns")))</f>
        <v>ns</v>
      </c>
      <c r="CU44" s="282" t="str">
        <f aca="false">IF(CU$8&gt;$BV44,"",IF($BR$13&gt;$BS$13,"ns",IF(ABS($BX44-INDEX(RTO1CF_ORD,CU$8,2))&gt;$BN$28,"s","ns")))</f>
        <v>ns</v>
      </c>
      <c r="CV44" s="282" t="str">
        <f aca="false">IF(CV$8&gt;$BV44,"",IF($BR$13&gt;$BS$13,"ns",IF(ABS($BX44-INDEX(RTO1CF_ORD,CV$8,2))&gt;$BN$28,"s","ns")))</f>
        <v>ns</v>
      </c>
      <c r="CW44" s="282" t="str">
        <f aca="false">IF(CW$8&gt;$BV44,"",IF($BR$13&gt;$BS$13,"ns",IF(ABS($BX44-INDEX(RTO1CF_ORD,CW$8,2))&gt;$BN$28,"s","ns")))</f>
        <v>ns</v>
      </c>
      <c r="CX44" s="282" t="str">
        <f aca="false">IF(CX$8&gt;$BV44,"",IF($BR$13&gt;$BS$13,"ns",IF(ABS($BX44-INDEX(RTO1CF_ORD,CX$8,2))&gt;$BN$28,"s","ns")))</f>
        <v>ns</v>
      </c>
      <c r="CY44" s="282" t="str">
        <f aca="false">IF(CY$8&gt;$BV44,"",IF($BR$13&gt;$BS$13,"ns",IF(ABS($BX44-INDEX(RTO1CF_ORD,CY$8,2))&gt;$BN$28,"s","ns")))</f>
        <v>ns</v>
      </c>
      <c r="CZ44" s="282" t="str">
        <f aca="false">IF(CZ$8&gt;$BV44,"",IF($BR$13&gt;$BS$13,"ns",IF(ABS($BX44-INDEX(RTO1CF_ORD,CZ$8,2))&gt;$BN$28,"s","ns")))</f>
        <v>ns</v>
      </c>
      <c r="DA44" s="282" t="str">
        <f aca="false">IF(DA$8&gt;$BV44,"",IF($BR$13&gt;$BS$13,"ns",IF(ABS($BX44-INDEX(RTO1CF_ORD,DA$8,2))&gt;$BN$28,"s","ns")))</f>
        <v>ns</v>
      </c>
      <c r="DB44" s="282" t="str">
        <f aca="false">IF(DB$8&gt;$BV44,"",IF($BR$13&gt;$BS$13,"ns",IF(ABS($BX44-INDEX(RTO1CF_ORD,DB$8,2))&gt;$BN$28,"s","ns")))</f>
        <v>ns</v>
      </c>
      <c r="DC44" s="282" t="str">
        <f aca="false">IF(DC$8&gt;$BV44,"",IF($BR$13&gt;$BS$13,"ns",IF(ABS($BX44-INDEX(RTO1CF_ORD,DC$8,2))&gt;$BN$28,"s","ns")))</f>
        <v>ns</v>
      </c>
      <c r="DD44" s="282" t="str">
        <f aca="false">IF(DD$8&gt;$BV44,"",IF($BR$13&gt;$BS$13,"ns",IF(ABS($BX44-INDEX(RTO1CF_ORD,DD$8,2))&gt;$BN$28,"s","ns")))</f>
        <v>ns</v>
      </c>
      <c r="DE44" s="282" t="str">
        <f aca="false">IF(DE$8&gt;$BV44,"",IF($BR$13&gt;$BS$13,"ns",IF(ABS($BX44-INDEX(RTO1CF_ORD,DE$8,2))&gt;$BN$28,"s","ns")))</f>
        <v>ns</v>
      </c>
      <c r="DF44" s="282" t="str">
        <f aca="false">IF(DF$8&gt;$BV44,"",IF($BR$13&gt;$BS$13,"ns",IF(ABS($BX44-INDEX(RTO1CF_ORD,DF$8,2))&gt;$BN$28,"s","ns")))</f>
        <v>ns</v>
      </c>
      <c r="DG44" s="282" t="str">
        <f aca="false">IF(DG$8&gt;$BV44,"",IF($BR$13&gt;$BS$13,"ns",IF(ABS($BX44-INDEX(RTO1CF_ORD,DG$8,2))&gt;$BN$28,"s","ns")))</f>
        <v>ns</v>
      </c>
      <c r="DH44" s="282" t="str">
        <f aca="false">IF(DH$8&gt;$BV44,"",IF($BR$13&gt;$BS$13,"ns",IF(ABS($BX44-INDEX(RTO1CF_ORD,DH$8,2))&gt;$BN$28,"s","ns")))</f>
        <v>ns</v>
      </c>
      <c r="DI44" s="282" t="str">
        <f aca="false">IF(DI$8&gt;$BV44,"",IF($BR$13&gt;$BS$13,"ns",IF(ABS($BX44-INDEX(RTO1CF_ORD,DI$8,2))&gt;$BN$28,"s","ns")))</f>
        <v/>
      </c>
      <c r="DJ44" s="282" t="str">
        <f aca="false">IF(DJ$8&gt;$BV44,"",IF($BR$13&gt;$BS$13,"ns",IF(ABS($BX44-INDEX(RTO1CF_ORD,DJ$8,2))&gt;$BN$28,"s","ns")))</f>
        <v/>
      </c>
      <c r="DK44" s="282" t="str">
        <f aca="false">IF(DK$8&gt;$BV44,"",IF($BR$13&gt;$BS$13,"ns",IF(ABS($BX44-INDEX(RTO1CF_ORD,DK$8,2))&gt;$BN$28,"s","ns")))</f>
        <v/>
      </c>
      <c r="DL44" s="282" t="str">
        <f aca="false">IF(DL$8&gt;$BV44,"",IF($BR$13&gt;$BS$13,"ns",IF(ABS($BX44-INDEX(RTO1CF_ORD,DL$8,2))&gt;$BN$28,"s","ns")))</f>
        <v/>
      </c>
      <c r="DM44" s="282" t="str">
        <f aca="false">IF(DM$8&gt;$BV44,"",IF($BR$13&gt;$BS$13,"ns",IF(ABS($BX44-INDEX(RTO1CF_ORD,DM$8,2))&gt;$BN$28,"s","ns")))</f>
        <v/>
      </c>
      <c r="DN44" s="282" t="str">
        <f aca="false">IF(DN$8&gt;$BV44,"",IF($BR$13&gt;$BS$13,"ns",IF(ABS($BX44-INDEX(RTO1CF_ORD,DN$8,2))&gt;$BN$28,"s","ns")))</f>
        <v/>
      </c>
      <c r="DO44" s="282" t="str">
        <f aca="false">IF(DO$8&gt;$BV44,"",IF($BR$13&gt;$BS$13,"ns",IF(ABS($BX44-INDEX(RTO1CF_ORD,DO$8,2))&gt;$BN$28,"s","ns")))</f>
        <v/>
      </c>
      <c r="DP44" s="282" t="str">
        <f aca="false">IF(DP$8&gt;$BV44,"",IF($BR$13&gt;$BS$13,"ns",IF(ABS($BX44-INDEX(RTO1CF_ORD,DP$8,2))&gt;$BN$28,"s","ns")))</f>
        <v/>
      </c>
      <c r="DQ44" s="282" t="str">
        <f aca="false">IF(DQ$8&gt;$BV44,"",IF($BR$13&gt;$BS$13,"ns",IF(ABS($BX44-INDEX(RTO1CF_ORD,DQ$8,2))&gt;$BN$28,"s","ns")))</f>
        <v/>
      </c>
      <c r="DR44" s="282" t="str">
        <f aca="false">IF(DR$8&gt;$BV44,"",IF($BR$13&gt;$BS$13,"ns",IF(ABS($BX44-INDEX(RTO1CF_ORD,DR$8,2))&gt;$BN$28,"s","ns")))</f>
        <v/>
      </c>
      <c r="DS44" s="282" t="str">
        <f aca="false">IF(DS$8&gt;$BV44,"",IF($BR$13&gt;$BS$13,"ns",IF(ABS($BX44-INDEX(RTO1CF_ORD,DS$8,2))&gt;$BN$28,"s","ns")))</f>
        <v/>
      </c>
      <c r="DT44" s="282" t="str">
        <f aca="false">IF(DT$8&gt;$BV44,"",IF($BR$13&gt;$BS$13,"ns",IF(ABS($BX44-INDEX(RTO1CF_ORD,DT$8,2))&gt;$BN$28,"s","ns")))</f>
        <v/>
      </c>
      <c r="DU44" s="282" t="str">
        <f aca="false">IF(DU$8&gt;$BV44,"",IF($BR$13&gt;$BS$13,"ns",IF(ABS($BX44-INDEX(RTO1CF_ORD,DU$8,2))&gt;$BN$28,"s","ns")))</f>
        <v/>
      </c>
      <c r="DV44" s="282" t="str">
        <f aca="false">IF(DV$8&gt;$BV44,"",IF($BR$13&gt;$BS$13,"ns",IF(ABS($BX44-INDEX(RTO1CF_ORD,DV$8,2))&gt;$BN$28,"s","ns")))</f>
        <v/>
      </c>
      <c r="DW44" s="283"/>
      <c r="DX44" s="283"/>
      <c r="DZ44" s="265" t="n">
        <f aca="false">DZ43+1</f>
        <v>37</v>
      </c>
      <c r="EA44" s="276" t="n">
        <f aca="false">IFERROR(INDEX(RTO1CV,$DZ44,1),0)</f>
        <v>0</v>
      </c>
      <c r="EB44" s="277" t="n">
        <f aca="false">IFERROR(INDEX(RTO1SF,$DZ44,EB$7),0)</f>
        <v>0</v>
      </c>
      <c r="EC44" s="277" t="n">
        <f aca="false">IFERROR(INDEX(RTO1SF,$DZ44,EC$7),0)</f>
        <v>0</v>
      </c>
      <c r="ED44" s="277" t="n">
        <f aca="false">IFERROR(INDEX(RTO1SF,$DZ44,ED$7),0)</f>
        <v>0</v>
      </c>
      <c r="EE44" s="277" t="n">
        <f aca="false">IFERROR(INDEX(RTO1SF,$DZ44,EE$7),0)</f>
        <v>0</v>
      </c>
      <c r="EF44" s="277" t="n">
        <f aca="false">COUNTIFS(EB44:EE44,"&gt;1")</f>
        <v>0</v>
      </c>
      <c r="EG44" s="277" t="n">
        <f aca="false">IFERROR(SUMIFS(EB44:EE44,EB44:EE44,"&gt;1"),0)</f>
        <v>0</v>
      </c>
      <c r="EH44" s="265"/>
      <c r="EI44" s="265"/>
      <c r="EJ44" s="265"/>
      <c r="EK44" s="266"/>
      <c r="EL44" s="265" t="n">
        <f aca="false">EL43+1</f>
        <v>37</v>
      </c>
      <c r="EM44" s="276" t="n">
        <f aca="false">IFERROR(INDEX(RTO1CV,$EL44,1),0)</f>
        <v>0</v>
      </c>
      <c r="EN44" s="277" t="n">
        <f aca="false">IFERROR(INDEX(RTO1CF,$EL44,'ANVA-MDS'!EB$7),0)</f>
        <v>0</v>
      </c>
      <c r="EO44" s="277" t="n">
        <f aca="false">IFERROR(INDEX(RTO1CF,$EL44,'ANVA-MDS'!EC$7),0)</f>
        <v>0</v>
      </c>
      <c r="EP44" s="277" t="n">
        <f aca="false">IFERROR(INDEX(RTO1CF,$EL44,'ANVA-MDS'!ED$7),0)</f>
        <v>0</v>
      </c>
      <c r="EQ44" s="277" t="n">
        <f aca="false">IFERROR(INDEX(RTO1CF,$EL44,'ANVA-MDS'!EE$7),0)</f>
        <v>0</v>
      </c>
      <c r="ER44" s="277" t="n">
        <f aca="false">COUNTIFS(EN44:EQ44,"&gt;1")</f>
        <v>0</v>
      </c>
      <c r="ES44" s="277" t="n">
        <f aca="false">IFERROR(SUMIFS(EN44:EQ44,EN44:EQ44,"&gt;1"),0)</f>
        <v>0</v>
      </c>
      <c r="ET44" s="265"/>
      <c r="EU44" s="265"/>
      <c r="EV44" s="265"/>
      <c r="EW44" s="266"/>
      <c r="EX44" s="277" t="n">
        <f aca="false">EG44+ES44</f>
        <v>0</v>
      </c>
      <c r="EY44" s="266"/>
      <c r="EZ44" s="266"/>
    </row>
    <row r="45" customFormat="false" ht="12.75" hidden="false" customHeight="true" outlineLevel="0" collapsed="false">
      <c r="J45" s="270" t="n">
        <v>37</v>
      </c>
      <c r="K45" s="280" t="n">
        <f aca="false">IFERROR(INDEX(RTO1SF_ORD,J45,1),"sd")</f>
        <v>0</v>
      </c>
      <c r="L45" s="281" t="n">
        <f aca="false">IFERROR(INDEX(RTO1SF_ORD,J45,2),"sd")</f>
        <v>0.00013</v>
      </c>
      <c r="M45" s="281" t="str">
        <f aca="false">IF(M$8&gt;$J45,"",IF($F$13&gt;$G$13,"ns",IF(ABS($L45-INDEX(RTO1SF_ORD,M$8,2))&gt;$B$28,"s","ns")))</f>
        <v>ns</v>
      </c>
      <c r="N45" s="281" t="str">
        <f aca="false">IF(N$8&gt;$J45,"",IF($F$13&gt;$G$13,"ns",IF(ABS($L45-INDEX(RTO1SF_ORD,N$8,2))&gt;$B$28,"s","ns")))</f>
        <v>ns</v>
      </c>
      <c r="O45" s="281" t="str">
        <f aca="false">IF(O$8&gt;$J45,"",IF($F$13&gt;$G$13,"ns",IF(ABS($L45-INDEX(RTO1SF_ORD,O$8,2))&gt;$B$28,"s","ns")))</f>
        <v>ns</v>
      </c>
      <c r="P45" s="281" t="str">
        <f aca="false">IF(P$8&gt;$J45,"",IF($F$13&gt;$G$13,"ns",IF(ABS($L45-INDEX(RTO1SF_ORD,P$8,2))&gt;$B$28,"s","ns")))</f>
        <v>ns</v>
      </c>
      <c r="Q45" s="281" t="str">
        <f aca="false">IF(Q$8&gt;$J45,"",IF($F$13&gt;$G$13,"ns",IF(ABS($L45-INDEX(RTO1SF_ORD,Q$8,2))&gt;$B$28,"s","ns")))</f>
        <v>ns</v>
      </c>
      <c r="R45" s="281" t="str">
        <f aca="false">IF(R$8&gt;$J45,"",IF($F$13&gt;$G$13,"ns",IF(ABS($L45-INDEX(RTO1SF_ORD,R$8,2))&gt;$B$28,"s","ns")))</f>
        <v>ns</v>
      </c>
      <c r="S45" s="281" t="str">
        <f aca="false">IF(S$8&gt;$J45,"",IF($F$13&gt;$G$13,"ns",IF(ABS($L45-INDEX(RTO1SF_ORD,S$8,2))&gt;$B$28,"s","ns")))</f>
        <v>ns</v>
      </c>
      <c r="T45" s="281" t="str">
        <f aca="false">IF(T$8&gt;$J45,"",IF($F$13&gt;$G$13,"ns",IF(ABS($L45-INDEX(RTO1SF_ORD,T$8,2))&gt;$B$28,"s","ns")))</f>
        <v>ns</v>
      </c>
      <c r="U45" s="281" t="str">
        <f aca="false">IF(U$8&gt;$J45,"",IF($F$13&gt;$G$13,"ns",IF(ABS($L45-INDEX(RTO1SF_ORD,U$8,2))&gt;$B$28,"s","ns")))</f>
        <v>ns</v>
      </c>
      <c r="V45" s="281" t="str">
        <f aca="false">IF(V$8&gt;$J45,"",IF($F$13&gt;$G$13,"ns",IF(ABS($L45-INDEX(RTO1SF_ORD,V$8,2))&gt;$B$28,"s","ns")))</f>
        <v>ns</v>
      </c>
      <c r="W45" s="281" t="str">
        <f aca="false">IF(W$8&gt;$J45,"",IF($F$13&gt;$G$13,"ns",IF(ABS($L45-INDEX(RTO1SF_ORD,W$8,2))&gt;$B$28,"s","ns")))</f>
        <v>ns</v>
      </c>
      <c r="X45" s="281" t="str">
        <f aca="false">IF(X$8&gt;$J45,"",IF($F$13&gt;$G$13,"ns",IF(ABS($L45-INDEX(RTO1SF_ORD,X$8,2))&gt;$B$28,"s","ns")))</f>
        <v>ns</v>
      </c>
      <c r="Y45" s="281" t="str">
        <f aca="false">IF(Y$8&gt;$J45,"",IF($F$13&gt;$G$13,"ns",IF(ABS($L45-INDEX(RTO1SF_ORD,Y$8,2))&gt;$B$28,"s","ns")))</f>
        <v>ns</v>
      </c>
      <c r="Z45" s="281" t="str">
        <f aca="false">IF(Z$8&gt;$J45,"",IF($F$13&gt;$G$13,"ns",IF(ABS($L45-INDEX(RTO1SF_ORD,Z$8,2))&gt;$B$28,"s","ns")))</f>
        <v>ns</v>
      </c>
      <c r="AA45" s="281" t="str">
        <f aca="false">IF(AA$8&gt;$J45,"",IF($F$13&gt;$G$13,"ns",IF(ABS($L45-INDEX(RTO1SF_ORD,AA$8,2))&gt;$B$28,"s","ns")))</f>
        <v>ns</v>
      </c>
      <c r="AB45" s="281" t="str">
        <f aca="false">IF(AB$8&gt;$J45,"",IF($F$13&gt;$G$13,"ns",IF(ABS($L45-INDEX(RTO1SF_ORD,AB$8,2))&gt;$B$28,"s","ns")))</f>
        <v>ns</v>
      </c>
      <c r="AC45" s="281" t="str">
        <f aca="false">IF(AC$8&gt;$J45,"",IF($F$13&gt;$G$13,"ns",IF(ABS($L45-INDEX(RTO1SF_ORD,AC$8,2))&gt;$B$28,"s","ns")))</f>
        <v>ns</v>
      </c>
      <c r="AD45" s="281" t="str">
        <f aca="false">IF(AD$8&gt;$J45,"",IF($F$13&gt;$G$13,"ns",IF(ABS($L45-INDEX(RTO1SF_ORD,AD$8,2))&gt;$B$28,"s","ns")))</f>
        <v>ns</v>
      </c>
      <c r="AE45" s="281" t="str">
        <f aca="false">IF(AE$8&gt;$J45,"",IF($F$13&gt;$G$13,"ns",IF(ABS($L45-INDEX(RTO1SF_ORD,AE$8,2))&gt;$B$28,"s","ns")))</f>
        <v>ns</v>
      </c>
      <c r="AF45" s="281" t="str">
        <f aca="false">IF(AF$8&gt;$J45,"",IF($F$13&gt;$G$13,"ns",IF(ABS($L45-INDEX(RTO1SF_ORD,AF$8,2))&gt;$B$28,"s","ns")))</f>
        <v>ns</v>
      </c>
      <c r="AG45" s="281" t="str">
        <f aca="false">IF(AG$8&gt;$J45,"",IF($F$13&gt;$G$13,"ns",IF(ABS($L45-INDEX(RTO1SF_ORD,AG$8,2))&gt;$B$28,"s","ns")))</f>
        <v>ns</v>
      </c>
      <c r="AH45" s="281" t="str">
        <f aca="false">IF(AH$8&gt;$J45,"",IF($F$13&gt;$G$13,"ns",IF(ABS($L45-INDEX(RTO1SF_ORD,AH$8,2))&gt;$B$28,"s","ns")))</f>
        <v>ns</v>
      </c>
      <c r="AI45" s="281" t="str">
        <f aca="false">IF(AI$8&gt;$J45,"",IF($F$13&gt;$G$13,"ns",IF(ABS($L45-INDEX(RTO1SF_ORD,AI$8,2))&gt;$B$28,"s","ns")))</f>
        <v>ns</v>
      </c>
      <c r="AJ45" s="281" t="str">
        <f aca="false">IF(AJ$8&gt;$J45,"",IF($F$13&gt;$G$13,"ns",IF(ABS($L45-INDEX(RTO1SF_ORD,AJ$8,2))&gt;$B$28,"s","ns")))</f>
        <v>ns</v>
      </c>
      <c r="AK45" s="281" t="str">
        <f aca="false">IF(AK$8&gt;$J45,"",IF($F$13&gt;$G$13,"ns",IF(ABS($L45-INDEX(RTO1SF_ORD,AK$8,2))&gt;$B$28,"s","ns")))</f>
        <v>ns</v>
      </c>
      <c r="AL45" s="281" t="str">
        <f aca="false">IF(AL$8&gt;$J45,"",IF($F$13&gt;$G$13,"ns",IF(ABS($L45-INDEX(RTO1SF_ORD,AL$8,2))&gt;$B$28,"s","ns")))</f>
        <v>ns</v>
      </c>
      <c r="AM45" s="281" t="str">
        <f aca="false">IF(AM$8&gt;$J45,"",IF($F$13&gt;$G$13,"ns",IF(ABS($L45-INDEX(RTO1SF_ORD,AM$8,2))&gt;$B$28,"s","ns")))</f>
        <v>ns</v>
      </c>
      <c r="AN45" s="281" t="str">
        <f aca="false">IF(AN$8&gt;$J45,"",IF($F$13&gt;$G$13,"ns",IF(ABS($L45-INDEX(RTO1SF_ORD,AN$8,2))&gt;$B$28,"s","ns")))</f>
        <v>ns</v>
      </c>
      <c r="AO45" s="281" t="str">
        <f aca="false">IF(AO$8&gt;$J45,"",IF($F$13&gt;$G$13,"ns",IF(ABS($L45-INDEX(RTO1SF_ORD,AO$8,2))&gt;$B$28,"s","ns")))</f>
        <v>ns</v>
      </c>
      <c r="AP45" s="281" t="str">
        <f aca="false">IF(AP$8&gt;$J45,"",IF($F$13&gt;$G$13,"ns",IF(ABS($L45-INDEX(RTO1SF_ORD,AP$8,2))&gt;$B$28,"s","ns")))</f>
        <v>ns</v>
      </c>
      <c r="AQ45" s="281" t="str">
        <f aca="false">IF(AQ$8&gt;$J45,"",IF($F$13&gt;$G$13,"ns",IF(ABS($L45-INDEX(RTO1SF_ORD,AQ$8,2))&gt;$B$28,"s","ns")))</f>
        <v>ns</v>
      </c>
      <c r="AR45" s="281" t="str">
        <f aca="false">IF(AR$8&gt;$J45,"",IF($F$13&gt;$G$13,"ns",IF(ABS($L45-INDEX(RTO1SF_ORD,AR$8,2))&gt;$B$28,"s","ns")))</f>
        <v>ns</v>
      </c>
      <c r="AS45" s="281" t="str">
        <f aca="false">IF(AS$8&gt;$J45,"",IF($F$13&gt;$G$13,"ns",IF(ABS($L45-INDEX(RTO1SF_ORD,AS$8,2))&gt;$B$28,"s","ns")))</f>
        <v>ns</v>
      </c>
      <c r="AT45" s="281" t="str">
        <f aca="false">IF(AT$8&gt;$J45,"",IF($F$13&gt;$G$13,"ns",IF(ABS($L45-INDEX(RTO1SF_ORD,AT$8,2))&gt;$B$28,"s","ns")))</f>
        <v>ns</v>
      </c>
      <c r="AU45" s="281" t="str">
        <f aca="false">IF(AU$8&gt;$J45,"",IF($F$13&gt;$G$13,"ns",IF(ABS($L45-INDEX(RTO1SF_ORD,AU$8,2))&gt;$B$28,"s","ns")))</f>
        <v>ns</v>
      </c>
      <c r="AV45" s="281" t="str">
        <f aca="false">IF(AV$8&gt;$J45,"",IF($F$13&gt;$G$13,"ns",IF(ABS($L45-INDEX(RTO1SF_ORD,AV$8,2))&gt;$B$28,"s","ns")))</f>
        <v>ns</v>
      </c>
      <c r="AW45" s="281" t="str">
        <f aca="false">IF(AW$8&gt;$J45,"",IF($F$13&gt;$G$13,"ns",IF(ABS($L45-INDEX(RTO1SF_ORD,AW$8,2))&gt;$B$28,"s","ns")))</f>
        <v>ns</v>
      </c>
      <c r="AX45" s="281" t="str">
        <f aca="false">IF(AX$8&gt;$J45,"",IF($F$13&gt;$G$13,"ns",IF(ABS($L45-INDEX(RTO1SF_ORD,AX$8,2))&gt;$B$28,"s","ns")))</f>
        <v/>
      </c>
      <c r="AY45" s="281" t="str">
        <f aca="false">IF(AY$8&gt;$J45,"",IF($F$13&gt;$G$13,"ns",IF(ABS($L45-INDEX(RTO1SF_ORD,AY$8,2))&gt;$B$28,"s","ns")))</f>
        <v/>
      </c>
      <c r="AZ45" s="281" t="str">
        <f aca="false">IF(AZ$8&gt;$J45,"",IF($F$13&gt;$G$13,"ns",IF(ABS($L45-INDEX(RTO1SF_ORD,AZ$8,2))&gt;$B$28,"s","ns")))</f>
        <v/>
      </c>
      <c r="BA45" s="281" t="str">
        <f aca="false">IF(BA$8&gt;$J45,"",IF($F$13&gt;$G$13,"ns",IF(ABS($L45-INDEX(RTO1SF_ORD,BA$8,2))&gt;$B$28,"s","ns")))</f>
        <v/>
      </c>
      <c r="BB45" s="281" t="str">
        <f aca="false">IF(BB$8&gt;$J45,"",IF($F$13&gt;$G$13,"ns",IF(ABS($L45-INDEX(RTO1SF_ORD,BB$8,2))&gt;$B$28,"s","ns")))</f>
        <v/>
      </c>
      <c r="BC45" s="281" t="str">
        <f aca="false">IF(BC$8&gt;$J45,"",IF($F$13&gt;$G$13,"ns",IF(ABS($L45-INDEX(RTO1SF_ORD,BC$8,2))&gt;$B$28,"s","ns")))</f>
        <v/>
      </c>
      <c r="BD45" s="281" t="str">
        <f aca="false">IF(BD$8&gt;$J45,"",IF($F$13&gt;$G$13,"ns",IF(ABS($L45-INDEX(RTO1SF_ORD,BD$8,2))&gt;$B$28,"s","ns")))</f>
        <v/>
      </c>
      <c r="BE45" s="281" t="str">
        <f aca="false">IF(BE$8&gt;$J45,"",IF($F$13&gt;$G$13,"ns",IF(ABS($L45-INDEX(RTO1SF_ORD,BE$8,2))&gt;$B$28,"s","ns")))</f>
        <v/>
      </c>
      <c r="BF45" s="281" t="str">
        <f aca="false">IF(BF$8&gt;$J45,"",IF($F$13&gt;$G$13,"ns",IF(ABS($L45-INDEX(RTO1SF_ORD,BF$8,2))&gt;$B$28,"s","ns")))</f>
        <v/>
      </c>
      <c r="BG45" s="281" t="str">
        <f aca="false">IF(BG$8&gt;$J45,"",IF($F$13&gt;$G$13,"ns",IF(ABS($L45-INDEX(RTO1SF_ORD,BG$8,2))&gt;$B$28,"s","ns")))</f>
        <v/>
      </c>
      <c r="BH45" s="281" t="str">
        <f aca="false">IF(BH$8&gt;$J45,"",IF($F$13&gt;$G$13,"ns",IF(ABS($L45-INDEX(RTO1SF_ORD,BH$8,2))&gt;$B$28,"s","ns")))</f>
        <v/>
      </c>
      <c r="BI45" s="281" t="str">
        <f aca="false">IF(BI$8&gt;$J45,"",IF($F$13&gt;$G$13,"ns",IF(ABS($L45-INDEX(RTO1SF_ORD,BI$8,2))&gt;$B$28,"s","ns")))</f>
        <v/>
      </c>
      <c r="BJ45" s="281" t="str">
        <f aca="false">IF(BJ$8&gt;$J45,"",IF($F$13&gt;$G$13,"ns",IF(ABS($L45-INDEX(RTO1SF_ORD,BJ$8,2))&gt;$B$28,"s","ns")))</f>
        <v/>
      </c>
      <c r="BS45" s="249"/>
      <c r="BT45" s="249"/>
      <c r="BV45" s="270" t="n">
        <v>37</v>
      </c>
      <c r="BW45" s="280" t="n">
        <f aca="false">IFERROR(INDEX(RTO1CF_ORD,BV45,1),"sd")</f>
        <v>0</v>
      </c>
      <c r="BX45" s="281" t="n">
        <f aca="false">IFERROR(INDEX(RTO1CF_ORD,BV45,2),"sd")</f>
        <v>0.00013</v>
      </c>
      <c r="BY45" s="282" t="str">
        <f aca="false">IF(BY$8&gt;$BV45,"",IF($BR$13&gt;$BS$13,"ns",IF(ABS($BX45-INDEX(RTO1CF_ORD,BY$8,2))&gt;$BN$28,"s","ns")))</f>
        <v>s</v>
      </c>
      <c r="BZ45" s="282" t="str">
        <f aca="false">IF(BZ$8&gt;$BV45,"",IF($BR$13&gt;$BS$13,"ns",IF(ABS($BX45-INDEX(RTO1CF_ORD,BZ$8,2))&gt;$BN$28,"s","ns")))</f>
        <v>s</v>
      </c>
      <c r="CA45" s="282" t="str">
        <f aca="false">IF(CA$8&gt;$BV45,"",IF($BR$13&gt;$BS$13,"ns",IF(ABS($BX45-INDEX(RTO1CF_ORD,CA$8,2))&gt;$BN$28,"s","ns")))</f>
        <v>s</v>
      </c>
      <c r="CB45" s="282" t="str">
        <f aca="false">IF(CB$8&gt;$BV45,"",IF($BR$13&gt;$BS$13,"ns",IF(ABS($BX45-INDEX(RTO1CF_ORD,CB$8,2))&gt;$BN$28,"s","ns")))</f>
        <v>ns</v>
      </c>
      <c r="CC45" s="282" t="str">
        <f aca="false">IF(CC$8&gt;$BV45,"",IF($BR$13&gt;$BS$13,"ns",IF(ABS($BX45-INDEX(RTO1CF_ORD,CC$8,2))&gt;$BN$28,"s","ns")))</f>
        <v>ns</v>
      </c>
      <c r="CD45" s="282" t="str">
        <f aca="false">IF(CD$8&gt;$BV45,"",IF($BR$13&gt;$BS$13,"ns",IF(ABS($BX45-INDEX(RTO1CF_ORD,CD$8,2))&gt;$BN$28,"s","ns")))</f>
        <v>ns</v>
      </c>
      <c r="CE45" s="282" t="str">
        <f aca="false">IF(CE$8&gt;$BV45,"",IF($BR$13&gt;$BS$13,"ns",IF(ABS($BX45-INDEX(RTO1CF_ORD,CE$8,2))&gt;$BN$28,"s","ns")))</f>
        <v>ns</v>
      </c>
      <c r="CF45" s="282" t="str">
        <f aca="false">IF(CF$8&gt;$BV45,"",IF($BR$13&gt;$BS$13,"ns",IF(ABS($BX45-INDEX(RTO1CF_ORD,CF$8,2))&gt;$BN$28,"s","ns")))</f>
        <v>ns</v>
      </c>
      <c r="CG45" s="282" t="str">
        <f aca="false">IF(CG$8&gt;$BV45,"",IF($BR$13&gt;$BS$13,"ns",IF(ABS($BX45-INDEX(RTO1CF_ORD,CG$8,2))&gt;$BN$28,"s","ns")))</f>
        <v>ns</v>
      </c>
      <c r="CH45" s="282" t="str">
        <f aca="false">IF(CH$8&gt;$BV45,"",IF($BR$13&gt;$BS$13,"ns",IF(ABS($BX45-INDEX(RTO1CF_ORD,CH$8,2))&gt;$BN$28,"s","ns")))</f>
        <v>ns</v>
      </c>
      <c r="CI45" s="282" t="str">
        <f aca="false">IF(CI$8&gt;$BV45,"",IF($BR$13&gt;$BS$13,"ns",IF(ABS($BX45-INDEX(RTO1CF_ORD,CI$8,2))&gt;$BN$28,"s","ns")))</f>
        <v>ns</v>
      </c>
      <c r="CJ45" s="282" t="str">
        <f aca="false">IF(CJ$8&gt;$BV45,"",IF($BR$13&gt;$BS$13,"ns",IF(ABS($BX45-INDEX(RTO1CF_ORD,CJ$8,2))&gt;$BN$28,"s","ns")))</f>
        <v>ns</v>
      </c>
      <c r="CK45" s="282" t="str">
        <f aca="false">IF(CK$8&gt;$BV45,"",IF($BR$13&gt;$BS$13,"ns",IF(ABS($BX45-INDEX(RTO1CF_ORD,CK$8,2))&gt;$BN$28,"s","ns")))</f>
        <v>ns</v>
      </c>
      <c r="CL45" s="282" t="str">
        <f aca="false">IF(CL$8&gt;$BV45,"",IF($BR$13&gt;$BS$13,"ns",IF(ABS($BX45-INDEX(RTO1CF_ORD,CL$8,2))&gt;$BN$28,"s","ns")))</f>
        <v>ns</v>
      </c>
      <c r="CM45" s="282" t="str">
        <f aca="false">IF(CM$8&gt;$BV45,"",IF($BR$13&gt;$BS$13,"ns",IF(ABS($BX45-INDEX(RTO1CF_ORD,CM$8,2))&gt;$BN$28,"s","ns")))</f>
        <v>ns</v>
      </c>
      <c r="CN45" s="282" t="str">
        <f aca="false">IF(CN$8&gt;$BV45,"",IF($BR$13&gt;$BS$13,"ns",IF(ABS($BX45-INDEX(RTO1CF_ORD,CN$8,2))&gt;$BN$28,"s","ns")))</f>
        <v>ns</v>
      </c>
      <c r="CO45" s="282" t="str">
        <f aca="false">IF(CO$8&gt;$BV45,"",IF($BR$13&gt;$BS$13,"ns",IF(ABS($BX45-INDEX(RTO1CF_ORD,CO$8,2))&gt;$BN$28,"s","ns")))</f>
        <v>ns</v>
      </c>
      <c r="CP45" s="282" t="str">
        <f aca="false">IF(CP$8&gt;$BV45,"",IF($BR$13&gt;$BS$13,"ns",IF(ABS($BX45-INDEX(RTO1CF_ORD,CP$8,2))&gt;$BN$28,"s","ns")))</f>
        <v>ns</v>
      </c>
      <c r="CQ45" s="282" t="str">
        <f aca="false">IF(CQ$8&gt;$BV45,"",IF($BR$13&gt;$BS$13,"ns",IF(ABS($BX45-INDEX(RTO1CF_ORD,CQ$8,2))&gt;$BN$28,"s","ns")))</f>
        <v>ns</v>
      </c>
      <c r="CR45" s="282" t="str">
        <f aca="false">IF(CR$8&gt;$BV45,"",IF($BR$13&gt;$BS$13,"ns",IF(ABS($BX45-INDEX(RTO1CF_ORD,CR$8,2))&gt;$BN$28,"s","ns")))</f>
        <v>ns</v>
      </c>
      <c r="CS45" s="282" t="str">
        <f aca="false">IF(CS$8&gt;$BV45,"",IF($BR$13&gt;$BS$13,"ns",IF(ABS($BX45-INDEX(RTO1CF_ORD,CS$8,2))&gt;$BN$28,"s","ns")))</f>
        <v>ns</v>
      </c>
      <c r="CT45" s="282" t="str">
        <f aca="false">IF(CT$8&gt;$BV45,"",IF($BR$13&gt;$BS$13,"ns",IF(ABS($BX45-INDEX(RTO1CF_ORD,CT$8,2))&gt;$BN$28,"s","ns")))</f>
        <v>ns</v>
      </c>
      <c r="CU45" s="282" t="str">
        <f aca="false">IF(CU$8&gt;$BV45,"",IF($BR$13&gt;$BS$13,"ns",IF(ABS($BX45-INDEX(RTO1CF_ORD,CU$8,2))&gt;$BN$28,"s","ns")))</f>
        <v>ns</v>
      </c>
      <c r="CV45" s="282" t="str">
        <f aca="false">IF(CV$8&gt;$BV45,"",IF($BR$13&gt;$BS$13,"ns",IF(ABS($BX45-INDEX(RTO1CF_ORD,CV$8,2))&gt;$BN$28,"s","ns")))</f>
        <v>ns</v>
      </c>
      <c r="CW45" s="282" t="str">
        <f aca="false">IF(CW$8&gt;$BV45,"",IF($BR$13&gt;$BS$13,"ns",IF(ABS($BX45-INDEX(RTO1CF_ORD,CW$8,2))&gt;$BN$28,"s","ns")))</f>
        <v>ns</v>
      </c>
      <c r="CX45" s="282" t="str">
        <f aca="false">IF(CX$8&gt;$BV45,"",IF($BR$13&gt;$BS$13,"ns",IF(ABS($BX45-INDEX(RTO1CF_ORD,CX$8,2))&gt;$BN$28,"s","ns")))</f>
        <v>ns</v>
      </c>
      <c r="CY45" s="282" t="str">
        <f aca="false">IF(CY$8&gt;$BV45,"",IF($BR$13&gt;$BS$13,"ns",IF(ABS($BX45-INDEX(RTO1CF_ORD,CY$8,2))&gt;$BN$28,"s","ns")))</f>
        <v>ns</v>
      </c>
      <c r="CZ45" s="282" t="str">
        <f aca="false">IF(CZ$8&gt;$BV45,"",IF($BR$13&gt;$BS$13,"ns",IF(ABS($BX45-INDEX(RTO1CF_ORD,CZ$8,2))&gt;$BN$28,"s","ns")))</f>
        <v>ns</v>
      </c>
      <c r="DA45" s="282" t="str">
        <f aca="false">IF(DA$8&gt;$BV45,"",IF($BR$13&gt;$BS$13,"ns",IF(ABS($BX45-INDEX(RTO1CF_ORD,DA$8,2))&gt;$BN$28,"s","ns")))</f>
        <v>ns</v>
      </c>
      <c r="DB45" s="282" t="str">
        <f aca="false">IF(DB$8&gt;$BV45,"",IF($BR$13&gt;$BS$13,"ns",IF(ABS($BX45-INDEX(RTO1CF_ORD,DB$8,2))&gt;$BN$28,"s","ns")))</f>
        <v>ns</v>
      </c>
      <c r="DC45" s="282" t="str">
        <f aca="false">IF(DC$8&gt;$BV45,"",IF($BR$13&gt;$BS$13,"ns",IF(ABS($BX45-INDEX(RTO1CF_ORD,DC$8,2))&gt;$BN$28,"s","ns")))</f>
        <v>ns</v>
      </c>
      <c r="DD45" s="282" t="str">
        <f aca="false">IF(DD$8&gt;$BV45,"",IF($BR$13&gt;$BS$13,"ns",IF(ABS($BX45-INDEX(RTO1CF_ORD,DD$8,2))&gt;$BN$28,"s","ns")))</f>
        <v>ns</v>
      </c>
      <c r="DE45" s="282" t="str">
        <f aca="false">IF(DE$8&gt;$BV45,"",IF($BR$13&gt;$BS$13,"ns",IF(ABS($BX45-INDEX(RTO1CF_ORD,DE$8,2))&gt;$BN$28,"s","ns")))</f>
        <v>ns</v>
      </c>
      <c r="DF45" s="282" t="str">
        <f aca="false">IF(DF$8&gt;$BV45,"",IF($BR$13&gt;$BS$13,"ns",IF(ABS($BX45-INDEX(RTO1CF_ORD,DF$8,2))&gt;$BN$28,"s","ns")))</f>
        <v>ns</v>
      </c>
      <c r="DG45" s="282" t="str">
        <f aca="false">IF(DG$8&gt;$BV45,"",IF($BR$13&gt;$BS$13,"ns",IF(ABS($BX45-INDEX(RTO1CF_ORD,DG$8,2))&gt;$BN$28,"s","ns")))</f>
        <v>ns</v>
      </c>
      <c r="DH45" s="282" t="str">
        <f aca="false">IF(DH$8&gt;$BV45,"",IF($BR$13&gt;$BS$13,"ns",IF(ABS($BX45-INDEX(RTO1CF_ORD,DH$8,2))&gt;$BN$28,"s","ns")))</f>
        <v>ns</v>
      </c>
      <c r="DI45" s="282" t="str">
        <f aca="false">IF(DI$8&gt;$BV45,"",IF($BR$13&gt;$BS$13,"ns",IF(ABS($BX45-INDEX(RTO1CF_ORD,DI$8,2))&gt;$BN$28,"s","ns")))</f>
        <v>ns</v>
      </c>
      <c r="DJ45" s="282" t="str">
        <f aca="false">IF(DJ$8&gt;$BV45,"",IF($BR$13&gt;$BS$13,"ns",IF(ABS($BX45-INDEX(RTO1CF_ORD,DJ$8,2))&gt;$BN$28,"s","ns")))</f>
        <v/>
      </c>
      <c r="DK45" s="282" t="str">
        <f aca="false">IF(DK$8&gt;$BV45,"",IF($BR$13&gt;$BS$13,"ns",IF(ABS($BX45-INDEX(RTO1CF_ORD,DK$8,2))&gt;$BN$28,"s","ns")))</f>
        <v/>
      </c>
      <c r="DL45" s="282" t="str">
        <f aca="false">IF(DL$8&gt;$BV45,"",IF($BR$13&gt;$BS$13,"ns",IF(ABS($BX45-INDEX(RTO1CF_ORD,DL$8,2))&gt;$BN$28,"s","ns")))</f>
        <v/>
      </c>
      <c r="DM45" s="282" t="str">
        <f aca="false">IF(DM$8&gt;$BV45,"",IF($BR$13&gt;$BS$13,"ns",IF(ABS($BX45-INDEX(RTO1CF_ORD,DM$8,2))&gt;$BN$28,"s","ns")))</f>
        <v/>
      </c>
      <c r="DN45" s="282" t="str">
        <f aca="false">IF(DN$8&gt;$BV45,"",IF($BR$13&gt;$BS$13,"ns",IF(ABS($BX45-INDEX(RTO1CF_ORD,DN$8,2))&gt;$BN$28,"s","ns")))</f>
        <v/>
      </c>
      <c r="DO45" s="282" t="str">
        <f aca="false">IF(DO$8&gt;$BV45,"",IF($BR$13&gt;$BS$13,"ns",IF(ABS($BX45-INDEX(RTO1CF_ORD,DO$8,2))&gt;$BN$28,"s","ns")))</f>
        <v/>
      </c>
      <c r="DP45" s="282" t="str">
        <f aca="false">IF(DP$8&gt;$BV45,"",IF($BR$13&gt;$BS$13,"ns",IF(ABS($BX45-INDEX(RTO1CF_ORD,DP$8,2))&gt;$BN$28,"s","ns")))</f>
        <v/>
      </c>
      <c r="DQ45" s="282" t="str">
        <f aca="false">IF(DQ$8&gt;$BV45,"",IF($BR$13&gt;$BS$13,"ns",IF(ABS($BX45-INDEX(RTO1CF_ORD,DQ$8,2))&gt;$BN$28,"s","ns")))</f>
        <v/>
      </c>
      <c r="DR45" s="282" t="str">
        <f aca="false">IF(DR$8&gt;$BV45,"",IF($BR$13&gt;$BS$13,"ns",IF(ABS($BX45-INDEX(RTO1CF_ORD,DR$8,2))&gt;$BN$28,"s","ns")))</f>
        <v/>
      </c>
      <c r="DS45" s="282" t="str">
        <f aca="false">IF(DS$8&gt;$BV45,"",IF($BR$13&gt;$BS$13,"ns",IF(ABS($BX45-INDEX(RTO1CF_ORD,DS$8,2))&gt;$BN$28,"s","ns")))</f>
        <v/>
      </c>
      <c r="DT45" s="282" t="str">
        <f aca="false">IF(DT$8&gt;$BV45,"",IF($BR$13&gt;$BS$13,"ns",IF(ABS($BX45-INDEX(RTO1CF_ORD,DT$8,2))&gt;$BN$28,"s","ns")))</f>
        <v/>
      </c>
      <c r="DU45" s="282" t="str">
        <f aca="false">IF(DU$8&gt;$BV45,"",IF($BR$13&gt;$BS$13,"ns",IF(ABS($BX45-INDEX(RTO1CF_ORD,DU$8,2))&gt;$BN$28,"s","ns")))</f>
        <v/>
      </c>
      <c r="DV45" s="282" t="str">
        <f aca="false">IF(DV$8&gt;$BV45,"",IF($BR$13&gt;$BS$13,"ns",IF(ABS($BX45-INDEX(RTO1CF_ORD,DV$8,2))&gt;$BN$28,"s","ns")))</f>
        <v/>
      </c>
      <c r="DW45" s="283"/>
      <c r="DX45" s="283"/>
      <c r="DZ45" s="265" t="n">
        <f aca="false">DZ44+1</f>
        <v>38</v>
      </c>
      <c r="EA45" s="276" t="n">
        <f aca="false">IFERROR(INDEX(RTO1CV,$DZ45,1),0)</f>
        <v>0</v>
      </c>
      <c r="EB45" s="277" t="n">
        <f aca="false">IFERROR(INDEX(RTO1SF,$DZ45,EB$7),0)</f>
        <v>0</v>
      </c>
      <c r="EC45" s="277" t="n">
        <f aca="false">IFERROR(INDEX(RTO1SF,$DZ45,EC$7),0)</f>
        <v>0</v>
      </c>
      <c r="ED45" s="277" t="n">
        <f aca="false">IFERROR(INDEX(RTO1SF,$DZ45,ED$7),0)</f>
        <v>0</v>
      </c>
      <c r="EE45" s="277" t="n">
        <f aca="false">IFERROR(INDEX(RTO1SF,$DZ45,EE$7),0)</f>
        <v>0</v>
      </c>
      <c r="EF45" s="277" t="n">
        <f aca="false">COUNTIFS(EB45:EE45,"&gt;1")</f>
        <v>0</v>
      </c>
      <c r="EG45" s="277" t="n">
        <f aca="false">IFERROR(SUMIFS(EB45:EE45,EB45:EE45,"&gt;1"),0)</f>
        <v>0</v>
      </c>
      <c r="EH45" s="265"/>
      <c r="EI45" s="265"/>
      <c r="EJ45" s="265"/>
      <c r="EK45" s="266"/>
      <c r="EL45" s="265" t="n">
        <f aca="false">EL44+1</f>
        <v>38</v>
      </c>
      <c r="EM45" s="276" t="n">
        <f aca="false">IFERROR(INDEX(RTO1CV,$EL45,1),0)</f>
        <v>0</v>
      </c>
      <c r="EN45" s="277" t="n">
        <f aca="false">IFERROR(INDEX(RTO1CF,$EL45,'ANVA-MDS'!EB$7),0)</f>
        <v>0</v>
      </c>
      <c r="EO45" s="277" t="n">
        <f aca="false">IFERROR(INDEX(RTO1CF,$EL45,'ANVA-MDS'!EC$7),0)</f>
        <v>0</v>
      </c>
      <c r="EP45" s="277" t="n">
        <f aca="false">IFERROR(INDEX(RTO1CF,$EL45,'ANVA-MDS'!ED$7),0)</f>
        <v>0</v>
      </c>
      <c r="EQ45" s="277" t="n">
        <f aca="false">IFERROR(INDEX(RTO1CF,$EL45,'ANVA-MDS'!EE$7),0)</f>
        <v>0</v>
      </c>
      <c r="ER45" s="277" t="n">
        <f aca="false">COUNTIFS(EN45:EQ45,"&gt;1")</f>
        <v>0</v>
      </c>
      <c r="ES45" s="277" t="n">
        <f aca="false">IFERROR(SUMIFS(EN45:EQ45,EN45:EQ45,"&gt;1"),0)</f>
        <v>0</v>
      </c>
      <c r="ET45" s="265"/>
      <c r="EU45" s="265"/>
      <c r="EV45" s="265"/>
      <c r="EW45" s="266"/>
      <c r="EX45" s="277" t="n">
        <f aca="false">EG45+ES45</f>
        <v>0</v>
      </c>
      <c r="EY45" s="266"/>
      <c r="EZ45" s="266"/>
    </row>
    <row r="46" customFormat="false" ht="12.75" hidden="false" customHeight="true" outlineLevel="0" collapsed="false">
      <c r="J46" s="270" t="n">
        <v>38</v>
      </c>
      <c r="K46" s="280" t="n">
        <f aca="false">IFERROR(INDEX(RTO1SF_ORD,J46,1),"sd")</f>
        <v>0</v>
      </c>
      <c r="L46" s="281" t="n">
        <f aca="false">IFERROR(INDEX(RTO1SF_ORD,J46,2),"sd")</f>
        <v>0.00012</v>
      </c>
      <c r="M46" s="281" t="str">
        <f aca="false">IF(M$8&gt;$J46,"",IF($F$13&gt;$G$13,"ns",IF(ABS($L46-INDEX(RTO1SF_ORD,M$8,2))&gt;$B$28,"s","ns")))</f>
        <v>ns</v>
      </c>
      <c r="N46" s="281" t="str">
        <f aca="false">IF(N$8&gt;$J46,"",IF($F$13&gt;$G$13,"ns",IF(ABS($L46-INDEX(RTO1SF_ORD,N$8,2))&gt;$B$28,"s","ns")))</f>
        <v>ns</v>
      </c>
      <c r="O46" s="281" t="str">
        <f aca="false">IF(O$8&gt;$J46,"",IF($F$13&gt;$G$13,"ns",IF(ABS($L46-INDEX(RTO1SF_ORD,O$8,2))&gt;$B$28,"s","ns")))</f>
        <v>ns</v>
      </c>
      <c r="P46" s="281" t="str">
        <f aca="false">IF(P$8&gt;$J46,"",IF($F$13&gt;$G$13,"ns",IF(ABS($L46-INDEX(RTO1SF_ORD,P$8,2))&gt;$B$28,"s","ns")))</f>
        <v>ns</v>
      </c>
      <c r="Q46" s="281" t="str">
        <f aca="false">IF(Q$8&gt;$J46,"",IF($F$13&gt;$G$13,"ns",IF(ABS($L46-INDEX(RTO1SF_ORD,Q$8,2))&gt;$B$28,"s","ns")))</f>
        <v>ns</v>
      </c>
      <c r="R46" s="281" t="str">
        <f aca="false">IF(R$8&gt;$J46,"",IF($F$13&gt;$G$13,"ns",IF(ABS($L46-INDEX(RTO1SF_ORD,R$8,2))&gt;$B$28,"s","ns")))</f>
        <v>ns</v>
      </c>
      <c r="S46" s="281" t="str">
        <f aca="false">IF(S$8&gt;$J46,"",IF($F$13&gt;$G$13,"ns",IF(ABS($L46-INDEX(RTO1SF_ORD,S$8,2))&gt;$B$28,"s","ns")))</f>
        <v>ns</v>
      </c>
      <c r="T46" s="281" t="str">
        <f aca="false">IF(T$8&gt;$J46,"",IF($F$13&gt;$G$13,"ns",IF(ABS($L46-INDEX(RTO1SF_ORD,T$8,2))&gt;$B$28,"s","ns")))</f>
        <v>ns</v>
      </c>
      <c r="U46" s="281" t="str">
        <f aca="false">IF(U$8&gt;$J46,"",IF($F$13&gt;$G$13,"ns",IF(ABS($L46-INDEX(RTO1SF_ORD,U$8,2))&gt;$B$28,"s","ns")))</f>
        <v>ns</v>
      </c>
      <c r="V46" s="281" t="str">
        <f aca="false">IF(V$8&gt;$J46,"",IF($F$13&gt;$G$13,"ns",IF(ABS($L46-INDEX(RTO1SF_ORD,V$8,2))&gt;$B$28,"s","ns")))</f>
        <v>ns</v>
      </c>
      <c r="W46" s="281" t="str">
        <f aca="false">IF(W$8&gt;$J46,"",IF($F$13&gt;$G$13,"ns",IF(ABS($L46-INDEX(RTO1SF_ORD,W$8,2))&gt;$B$28,"s","ns")))</f>
        <v>ns</v>
      </c>
      <c r="X46" s="281" t="str">
        <f aca="false">IF(X$8&gt;$J46,"",IF($F$13&gt;$G$13,"ns",IF(ABS($L46-INDEX(RTO1SF_ORD,X$8,2))&gt;$B$28,"s","ns")))</f>
        <v>ns</v>
      </c>
      <c r="Y46" s="281" t="str">
        <f aca="false">IF(Y$8&gt;$J46,"",IF($F$13&gt;$G$13,"ns",IF(ABS($L46-INDEX(RTO1SF_ORD,Y$8,2))&gt;$B$28,"s","ns")))</f>
        <v>ns</v>
      </c>
      <c r="Z46" s="281" t="str">
        <f aca="false">IF(Z$8&gt;$J46,"",IF($F$13&gt;$G$13,"ns",IF(ABS($L46-INDEX(RTO1SF_ORD,Z$8,2))&gt;$B$28,"s","ns")))</f>
        <v>ns</v>
      </c>
      <c r="AA46" s="281" t="str">
        <f aca="false">IF(AA$8&gt;$J46,"",IF($F$13&gt;$G$13,"ns",IF(ABS($L46-INDEX(RTO1SF_ORD,AA$8,2))&gt;$B$28,"s","ns")))</f>
        <v>ns</v>
      </c>
      <c r="AB46" s="281" t="str">
        <f aca="false">IF(AB$8&gt;$J46,"",IF($F$13&gt;$G$13,"ns",IF(ABS($L46-INDEX(RTO1SF_ORD,AB$8,2))&gt;$B$28,"s","ns")))</f>
        <v>ns</v>
      </c>
      <c r="AC46" s="281" t="str">
        <f aca="false">IF(AC$8&gt;$J46,"",IF($F$13&gt;$G$13,"ns",IF(ABS($L46-INDEX(RTO1SF_ORD,AC$8,2))&gt;$B$28,"s","ns")))</f>
        <v>ns</v>
      </c>
      <c r="AD46" s="281" t="str">
        <f aca="false">IF(AD$8&gt;$J46,"",IF($F$13&gt;$G$13,"ns",IF(ABS($L46-INDEX(RTO1SF_ORD,AD$8,2))&gt;$B$28,"s","ns")))</f>
        <v>ns</v>
      </c>
      <c r="AE46" s="281" t="str">
        <f aca="false">IF(AE$8&gt;$J46,"",IF($F$13&gt;$G$13,"ns",IF(ABS($L46-INDEX(RTO1SF_ORD,AE$8,2))&gt;$B$28,"s","ns")))</f>
        <v>ns</v>
      </c>
      <c r="AF46" s="281" t="str">
        <f aca="false">IF(AF$8&gt;$J46,"",IF($F$13&gt;$G$13,"ns",IF(ABS($L46-INDEX(RTO1SF_ORD,AF$8,2))&gt;$B$28,"s","ns")))</f>
        <v>ns</v>
      </c>
      <c r="AG46" s="281" t="str">
        <f aca="false">IF(AG$8&gt;$J46,"",IF($F$13&gt;$G$13,"ns",IF(ABS($L46-INDEX(RTO1SF_ORD,AG$8,2))&gt;$B$28,"s","ns")))</f>
        <v>ns</v>
      </c>
      <c r="AH46" s="281" t="str">
        <f aca="false">IF(AH$8&gt;$J46,"",IF($F$13&gt;$G$13,"ns",IF(ABS($L46-INDEX(RTO1SF_ORD,AH$8,2))&gt;$B$28,"s","ns")))</f>
        <v>ns</v>
      </c>
      <c r="AI46" s="281" t="str">
        <f aca="false">IF(AI$8&gt;$J46,"",IF($F$13&gt;$G$13,"ns",IF(ABS($L46-INDEX(RTO1SF_ORD,AI$8,2))&gt;$B$28,"s","ns")))</f>
        <v>ns</v>
      </c>
      <c r="AJ46" s="281" t="str">
        <f aca="false">IF(AJ$8&gt;$J46,"",IF($F$13&gt;$G$13,"ns",IF(ABS($L46-INDEX(RTO1SF_ORD,AJ$8,2))&gt;$B$28,"s","ns")))</f>
        <v>ns</v>
      </c>
      <c r="AK46" s="281" t="str">
        <f aca="false">IF(AK$8&gt;$J46,"",IF($F$13&gt;$G$13,"ns",IF(ABS($L46-INDEX(RTO1SF_ORD,AK$8,2))&gt;$B$28,"s","ns")))</f>
        <v>ns</v>
      </c>
      <c r="AL46" s="281" t="str">
        <f aca="false">IF(AL$8&gt;$J46,"",IF($F$13&gt;$G$13,"ns",IF(ABS($L46-INDEX(RTO1SF_ORD,AL$8,2))&gt;$B$28,"s","ns")))</f>
        <v>ns</v>
      </c>
      <c r="AM46" s="281" t="str">
        <f aca="false">IF(AM$8&gt;$J46,"",IF($F$13&gt;$G$13,"ns",IF(ABS($L46-INDEX(RTO1SF_ORD,AM$8,2))&gt;$B$28,"s","ns")))</f>
        <v>ns</v>
      </c>
      <c r="AN46" s="281" t="str">
        <f aca="false">IF(AN$8&gt;$J46,"",IF($F$13&gt;$G$13,"ns",IF(ABS($L46-INDEX(RTO1SF_ORD,AN$8,2))&gt;$B$28,"s","ns")))</f>
        <v>ns</v>
      </c>
      <c r="AO46" s="281" t="str">
        <f aca="false">IF(AO$8&gt;$J46,"",IF($F$13&gt;$G$13,"ns",IF(ABS($L46-INDEX(RTO1SF_ORD,AO$8,2))&gt;$B$28,"s","ns")))</f>
        <v>ns</v>
      </c>
      <c r="AP46" s="281" t="str">
        <f aca="false">IF(AP$8&gt;$J46,"",IF($F$13&gt;$G$13,"ns",IF(ABS($L46-INDEX(RTO1SF_ORD,AP$8,2))&gt;$B$28,"s","ns")))</f>
        <v>ns</v>
      </c>
      <c r="AQ46" s="281" t="str">
        <f aca="false">IF(AQ$8&gt;$J46,"",IF($F$13&gt;$G$13,"ns",IF(ABS($L46-INDEX(RTO1SF_ORD,AQ$8,2))&gt;$B$28,"s","ns")))</f>
        <v>ns</v>
      </c>
      <c r="AR46" s="281" t="str">
        <f aca="false">IF(AR$8&gt;$J46,"",IF($F$13&gt;$G$13,"ns",IF(ABS($L46-INDEX(RTO1SF_ORD,AR$8,2))&gt;$B$28,"s","ns")))</f>
        <v>ns</v>
      </c>
      <c r="AS46" s="281" t="str">
        <f aca="false">IF(AS$8&gt;$J46,"",IF($F$13&gt;$G$13,"ns",IF(ABS($L46-INDEX(RTO1SF_ORD,AS$8,2))&gt;$B$28,"s","ns")))</f>
        <v>ns</v>
      </c>
      <c r="AT46" s="281" t="str">
        <f aca="false">IF(AT$8&gt;$J46,"",IF($F$13&gt;$G$13,"ns",IF(ABS($L46-INDEX(RTO1SF_ORD,AT$8,2))&gt;$B$28,"s","ns")))</f>
        <v>ns</v>
      </c>
      <c r="AU46" s="281" t="str">
        <f aca="false">IF(AU$8&gt;$J46,"",IF($F$13&gt;$G$13,"ns",IF(ABS($L46-INDEX(RTO1SF_ORD,AU$8,2))&gt;$B$28,"s","ns")))</f>
        <v>ns</v>
      </c>
      <c r="AV46" s="281" t="str">
        <f aca="false">IF(AV$8&gt;$J46,"",IF($F$13&gt;$G$13,"ns",IF(ABS($L46-INDEX(RTO1SF_ORD,AV$8,2))&gt;$B$28,"s","ns")))</f>
        <v>ns</v>
      </c>
      <c r="AW46" s="281" t="str">
        <f aca="false">IF(AW$8&gt;$J46,"",IF($F$13&gt;$G$13,"ns",IF(ABS($L46-INDEX(RTO1SF_ORD,AW$8,2))&gt;$B$28,"s","ns")))</f>
        <v>ns</v>
      </c>
      <c r="AX46" s="281" t="str">
        <f aca="false">IF(AX$8&gt;$J46,"",IF($F$13&gt;$G$13,"ns",IF(ABS($L46-INDEX(RTO1SF_ORD,AX$8,2))&gt;$B$28,"s","ns")))</f>
        <v>ns</v>
      </c>
      <c r="AY46" s="281" t="str">
        <f aca="false">IF(AY$8&gt;$J46,"",IF($F$13&gt;$G$13,"ns",IF(ABS($L46-INDEX(RTO1SF_ORD,AY$8,2))&gt;$B$28,"s","ns")))</f>
        <v/>
      </c>
      <c r="AZ46" s="281" t="str">
        <f aca="false">IF(AZ$8&gt;$J46,"",IF($F$13&gt;$G$13,"ns",IF(ABS($L46-INDEX(RTO1SF_ORD,AZ$8,2))&gt;$B$28,"s","ns")))</f>
        <v/>
      </c>
      <c r="BA46" s="281" t="str">
        <f aca="false">IF(BA$8&gt;$J46,"",IF($F$13&gt;$G$13,"ns",IF(ABS($L46-INDEX(RTO1SF_ORD,BA$8,2))&gt;$B$28,"s","ns")))</f>
        <v/>
      </c>
      <c r="BB46" s="281" t="str">
        <f aca="false">IF(BB$8&gt;$J46,"",IF($F$13&gt;$G$13,"ns",IF(ABS($L46-INDEX(RTO1SF_ORD,BB$8,2))&gt;$B$28,"s","ns")))</f>
        <v/>
      </c>
      <c r="BC46" s="281" t="str">
        <f aca="false">IF(BC$8&gt;$J46,"",IF($F$13&gt;$G$13,"ns",IF(ABS($L46-INDEX(RTO1SF_ORD,BC$8,2))&gt;$B$28,"s","ns")))</f>
        <v/>
      </c>
      <c r="BD46" s="281" t="str">
        <f aca="false">IF(BD$8&gt;$J46,"",IF($F$13&gt;$G$13,"ns",IF(ABS($L46-INDEX(RTO1SF_ORD,BD$8,2))&gt;$B$28,"s","ns")))</f>
        <v/>
      </c>
      <c r="BE46" s="281" t="str">
        <f aca="false">IF(BE$8&gt;$J46,"",IF($F$13&gt;$G$13,"ns",IF(ABS($L46-INDEX(RTO1SF_ORD,BE$8,2))&gt;$B$28,"s","ns")))</f>
        <v/>
      </c>
      <c r="BF46" s="281" t="str">
        <f aca="false">IF(BF$8&gt;$J46,"",IF($F$13&gt;$G$13,"ns",IF(ABS($L46-INDEX(RTO1SF_ORD,BF$8,2))&gt;$B$28,"s","ns")))</f>
        <v/>
      </c>
      <c r="BG46" s="281" t="str">
        <f aca="false">IF(BG$8&gt;$J46,"",IF($F$13&gt;$G$13,"ns",IF(ABS($L46-INDEX(RTO1SF_ORD,BG$8,2))&gt;$B$28,"s","ns")))</f>
        <v/>
      </c>
      <c r="BH46" s="281" t="str">
        <f aca="false">IF(BH$8&gt;$J46,"",IF($F$13&gt;$G$13,"ns",IF(ABS($L46-INDEX(RTO1SF_ORD,BH$8,2))&gt;$B$28,"s","ns")))</f>
        <v/>
      </c>
      <c r="BI46" s="281" t="str">
        <f aca="false">IF(BI$8&gt;$J46,"",IF($F$13&gt;$G$13,"ns",IF(ABS($L46-INDEX(RTO1SF_ORD,BI$8,2))&gt;$B$28,"s","ns")))</f>
        <v/>
      </c>
      <c r="BJ46" s="281" t="str">
        <f aca="false">IF(BJ$8&gt;$J46,"",IF($F$13&gt;$G$13,"ns",IF(ABS($L46-INDEX(RTO1SF_ORD,BJ$8,2))&gt;$B$28,"s","ns")))</f>
        <v/>
      </c>
      <c r="BS46" s="249"/>
      <c r="BT46" s="249"/>
      <c r="BV46" s="270" t="n">
        <v>38</v>
      </c>
      <c r="BW46" s="280" t="n">
        <f aca="false">IFERROR(INDEX(RTO1CF_ORD,BV46,1),"sd")</f>
        <v>0</v>
      </c>
      <c r="BX46" s="281" t="n">
        <f aca="false">IFERROR(INDEX(RTO1CF_ORD,BV46,2),"sd")</f>
        <v>0.00012</v>
      </c>
      <c r="BY46" s="282" t="str">
        <f aca="false">IF(BY$8&gt;$BV46,"",IF($BR$13&gt;$BS$13,"ns",IF(ABS($BX46-INDEX(RTO1CF_ORD,BY$8,2))&gt;$BN$28,"s","ns")))</f>
        <v>s</v>
      </c>
      <c r="BZ46" s="282" t="str">
        <f aca="false">IF(BZ$8&gt;$BV46,"",IF($BR$13&gt;$BS$13,"ns",IF(ABS($BX46-INDEX(RTO1CF_ORD,BZ$8,2))&gt;$BN$28,"s","ns")))</f>
        <v>s</v>
      </c>
      <c r="CA46" s="282" t="str">
        <f aca="false">IF(CA$8&gt;$BV46,"",IF($BR$13&gt;$BS$13,"ns",IF(ABS($BX46-INDEX(RTO1CF_ORD,CA$8,2))&gt;$BN$28,"s","ns")))</f>
        <v>s</v>
      </c>
      <c r="CB46" s="282" t="str">
        <f aca="false">IF(CB$8&gt;$BV46,"",IF($BR$13&gt;$BS$13,"ns",IF(ABS($BX46-INDEX(RTO1CF_ORD,CB$8,2))&gt;$BN$28,"s","ns")))</f>
        <v>ns</v>
      </c>
      <c r="CC46" s="282" t="str">
        <f aca="false">IF(CC$8&gt;$BV46,"",IF($BR$13&gt;$BS$13,"ns",IF(ABS($BX46-INDEX(RTO1CF_ORD,CC$8,2))&gt;$BN$28,"s","ns")))</f>
        <v>ns</v>
      </c>
      <c r="CD46" s="282" t="str">
        <f aca="false">IF(CD$8&gt;$BV46,"",IF($BR$13&gt;$BS$13,"ns",IF(ABS($BX46-INDEX(RTO1CF_ORD,CD$8,2))&gt;$BN$28,"s","ns")))</f>
        <v>ns</v>
      </c>
      <c r="CE46" s="282" t="str">
        <f aca="false">IF(CE$8&gt;$BV46,"",IF($BR$13&gt;$BS$13,"ns",IF(ABS($BX46-INDEX(RTO1CF_ORD,CE$8,2))&gt;$BN$28,"s","ns")))</f>
        <v>ns</v>
      </c>
      <c r="CF46" s="282" t="str">
        <f aca="false">IF(CF$8&gt;$BV46,"",IF($BR$13&gt;$BS$13,"ns",IF(ABS($BX46-INDEX(RTO1CF_ORD,CF$8,2))&gt;$BN$28,"s","ns")))</f>
        <v>ns</v>
      </c>
      <c r="CG46" s="282" t="str">
        <f aca="false">IF(CG$8&gt;$BV46,"",IF($BR$13&gt;$BS$13,"ns",IF(ABS($BX46-INDEX(RTO1CF_ORD,CG$8,2))&gt;$BN$28,"s","ns")))</f>
        <v>ns</v>
      </c>
      <c r="CH46" s="282" t="str">
        <f aca="false">IF(CH$8&gt;$BV46,"",IF($BR$13&gt;$BS$13,"ns",IF(ABS($BX46-INDEX(RTO1CF_ORD,CH$8,2))&gt;$BN$28,"s","ns")))</f>
        <v>ns</v>
      </c>
      <c r="CI46" s="282" t="str">
        <f aca="false">IF(CI$8&gt;$BV46,"",IF($BR$13&gt;$BS$13,"ns",IF(ABS($BX46-INDEX(RTO1CF_ORD,CI$8,2))&gt;$BN$28,"s","ns")))</f>
        <v>ns</v>
      </c>
      <c r="CJ46" s="282" t="str">
        <f aca="false">IF(CJ$8&gt;$BV46,"",IF($BR$13&gt;$BS$13,"ns",IF(ABS($BX46-INDEX(RTO1CF_ORD,CJ$8,2))&gt;$BN$28,"s","ns")))</f>
        <v>ns</v>
      </c>
      <c r="CK46" s="282" t="str">
        <f aca="false">IF(CK$8&gt;$BV46,"",IF($BR$13&gt;$BS$13,"ns",IF(ABS($BX46-INDEX(RTO1CF_ORD,CK$8,2))&gt;$BN$28,"s","ns")))</f>
        <v>ns</v>
      </c>
      <c r="CL46" s="282" t="str">
        <f aca="false">IF(CL$8&gt;$BV46,"",IF($BR$13&gt;$BS$13,"ns",IF(ABS($BX46-INDEX(RTO1CF_ORD,CL$8,2))&gt;$BN$28,"s","ns")))</f>
        <v>ns</v>
      </c>
      <c r="CM46" s="282" t="str">
        <f aca="false">IF(CM$8&gt;$BV46,"",IF($BR$13&gt;$BS$13,"ns",IF(ABS($BX46-INDEX(RTO1CF_ORD,CM$8,2))&gt;$BN$28,"s","ns")))</f>
        <v>ns</v>
      </c>
      <c r="CN46" s="282" t="str">
        <f aca="false">IF(CN$8&gt;$BV46,"",IF($BR$13&gt;$BS$13,"ns",IF(ABS($BX46-INDEX(RTO1CF_ORD,CN$8,2))&gt;$BN$28,"s","ns")))</f>
        <v>ns</v>
      </c>
      <c r="CO46" s="282" t="str">
        <f aca="false">IF(CO$8&gt;$BV46,"",IF($BR$13&gt;$BS$13,"ns",IF(ABS($BX46-INDEX(RTO1CF_ORD,CO$8,2))&gt;$BN$28,"s","ns")))</f>
        <v>ns</v>
      </c>
      <c r="CP46" s="282" t="str">
        <f aca="false">IF(CP$8&gt;$BV46,"",IF($BR$13&gt;$BS$13,"ns",IF(ABS($BX46-INDEX(RTO1CF_ORD,CP$8,2))&gt;$BN$28,"s","ns")))</f>
        <v>ns</v>
      </c>
      <c r="CQ46" s="282" t="str">
        <f aca="false">IF(CQ$8&gt;$BV46,"",IF($BR$13&gt;$BS$13,"ns",IF(ABS($BX46-INDEX(RTO1CF_ORD,CQ$8,2))&gt;$BN$28,"s","ns")))</f>
        <v>ns</v>
      </c>
      <c r="CR46" s="282" t="str">
        <f aca="false">IF(CR$8&gt;$BV46,"",IF($BR$13&gt;$BS$13,"ns",IF(ABS($BX46-INDEX(RTO1CF_ORD,CR$8,2))&gt;$BN$28,"s","ns")))</f>
        <v>ns</v>
      </c>
      <c r="CS46" s="282" t="str">
        <f aca="false">IF(CS$8&gt;$BV46,"",IF($BR$13&gt;$BS$13,"ns",IF(ABS($BX46-INDEX(RTO1CF_ORD,CS$8,2))&gt;$BN$28,"s","ns")))</f>
        <v>ns</v>
      </c>
      <c r="CT46" s="282" t="str">
        <f aca="false">IF(CT$8&gt;$BV46,"",IF($BR$13&gt;$BS$13,"ns",IF(ABS($BX46-INDEX(RTO1CF_ORD,CT$8,2))&gt;$BN$28,"s","ns")))</f>
        <v>ns</v>
      </c>
      <c r="CU46" s="282" t="str">
        <f aca="false">IF(CU$8&gt;$BV46,"",IF($BR$13&gt;$BS$13,"ns",IF(ABS($BX46-INDEX(RTO1CF_ORD,CU$8,2))&gt;$BN$28,"s","ns")))</f>
        <v>ns</v>
      </c>
      <c r="CV46" s="282" t="str">
        <f aca="false">IF(CV$8&gt;$BV46,"",IF($BR$13&gt;$BS$13,"ns",IF(ABS($BX46-INDEX(RTO1CF_ORD,CV$8,2))&gt;$BN$28,"s","ns")))</f>
        <v>ns</v>
      </c>
      <c r="CW46" s="282" t="str">
        <f aca="false">IF(CW$8&gt;$BV46,"",IF($BR$13&gt;$BS$13,"ns",IF(ABS($BX46-INDEX(RTO1CF_ORD,CW$8,2))&gt;$BN$28,"s","ns")))</f>
        <v>ns</v>
      </c>
      <c r="CX46" s="282" t="str">
        <f aca="false">IF(CX$8&gt;$BV46,"",IF($BR$13&gt;$BS$13,"ns",IF(ABS($BX46-INDEX(RTO1CF_ORD,CX$8,2))&gt;$BN$28,"s","ns")))</f>
        <v>ns</v>
      </c>
      <c r="CY46" s="282" t="str">
        <f aca="false">IF(CY$8&gt;$BV46,"",IF($BR$13&gt;$BS$13,"ns",IF(ABS($BX46-INDEX(RTO1CF_ORD,CY$8,2))&gt;$BN$28,"s","ns")))</f>
        <v>ns</v>
      </c>
      <c r="CZ46" s="282" t="str">
        <f aca="false">IF(CZ$8&gt;$BV46,"",IF($BR$13&gt;$BS$13,"ns",IF(ABS($BX46-INDEX(RTO1CF_ORD,CZ$8,2))&gt;$BN$28,"s","ns")))</f>
        <v>ns</v>
      </c>
      <c r="DA46" s="282" t="str">
        <f aca="false">IF(DA$8&gt;$BV46,"",IF($BR$13&gt;$BS$13,"ns",IF(ABS($BX46-INDEX(RTO1CF_ORD,DA$8,2))&gt;$BN$28,"s","ns")))</f>
        <v>ns</v>
      </c>
      <c r="DB46" s="282" t="str">
        <f aca="false">IF(DB$8&gt;$BV46,"",IF($BR$13&gt;$BS$13,"ns",IF(ABS($BX46-INDEX(RTO1CF_ORD,DB$8,2))&gt;$BN$28,"s","ns")))</f>
        <v>ns</v>
      </c>
      <c r="DC46" s="282" t="str">
        <f aca="false">IF(DC$8&gt;$BV46,"",IF($BR$13&gt;$BS$13,"ns",IF(ABS($BX46-INDEX(RTO1CF_ORD,DC$8,2))&gt;$BN$28,"s","ns")))</f>
        <v>ns</v>
      </c>
      <c r="DD46" s="282" t="str">
        <f aca="false">IF(DD$8&gt;$BV46,"",IF($BR$13&gt;$BS$13,"ns",IF(ABS($BX46-INDEX(RTO1CF_ORD,DD$8,2))&gt;$BN$28,"s","ns")))</f>
        <v>ns</v>
      </c>
      <c r="DE46" s="282" t="str">
        <f aca="false">IF(DE$8&gt;$BV46,"",IF($BR$13&gt;$BS$13,"ns",IF(ABS($BX46-INDEX(RTO1CF_ORD,DE$8,2))&gt;$BN$28,"s","ns")))</f>
        <v>ns</v>
      </c>
      <c r="DF46" s="282" t="str">
        <f aca="false">IF(DF$8&gt;$BV46,"",IF($BR$13&gt;$BS$13,"ns",IF(ABS($BX46-INDEX(RTO1CF_ORD,DF$8,2))&gt;$BN$28,"s","ns")))</f>
        <v>ns</v>
      </c>
      <c r="DG46" s="282" t="str">
        <f aca="false">IF(DG$8&gt;$BV46,"",IF($BR$13&gt;$BS$13,"ns",IF(ABS($BX46-INDEX(RTO1CF_ORD,DG$8,2))&gt;$BN$28,"s","ns")))</f>
        <v>ns</v>
      </c>
      <c r="DH46" s="282" t="str">
        <f aca="false">IF(DH$8&gt;$BV46,"",IF($BR$13&gt;$BS$13,"ns",IF(ABS($BX46-INDEX(RTO1CF_ORD,DH$8,2))&gt;$BN$28,"s","ns")))</f>
        <v>ns</v>
      </c>
      <c r="DI46" s="282" t="str">
        <f aca="false">IF(DI$8&gt;$BV46,"",IF($BR$13&gt;$BS$13,"ns",IF(ABS($BX46-INDEX(RTO1CF_ORD,DI$8,2))&gt;$BN$28,"s","ns")))</f>
        <v>ns</v>
      </c>
      <c r="DJ46" s="282" t="str">
        <f aca="false">IF(DJ$8&gt;$BV46,"",IF($BR$13&gt;$BS$13,"ns",IF(ABS($BX46-INDEX(RTO1CF_ORD,DJ$8,2))&gt;$BN$28,"s","ns")))</f>
        <v>ns</v>
      </c>
      <c r="DK46" s="282" t="str">
        <f aca="false">IF(DK$8&gt;$BV46,"",IF($BR$13&gt;$BS$13,"ns",IF(ABS($BX46-INDEX(RTO1CF_ORD,DK$8,2))&gt;$BN$28,"s","ns")))</f>
        <v/>
      </c>
      <c r="DL46" s="282" t="str">
        <f aca="false">IF(DL$8&gt;$BV46,"",IF($BR$13&gt;$BS$13,"ns",IF(ABS($BX46-INDEX(RTO1CF_ORD,DL$8,2))&gt;$BN$28,"s","ns")))</f>
        <v/>
      </c>
      <c r="DM46" s="282" t="str">
        <f aca="false">IF(DM$8&gt;$BV46,"",IF($BR$13&gt;$BS$13,"ns",IF(ABS($BX46-INDEX(RTO1CF_ORD,DM$8,2))&gt;$BN$28,"s","ns")))</f>
        <v/>
      </c>
      <c r="DN46" s="282" t="str">
        <f aca="false">IF(DN$8&gt;$BV46,"",IF($BR$13&gt;$BS$13,"ns",IF(ABS($BX46-INDEX(RTO1CF_ORD,DN$8,2))&gt;$BN$28,"s","ns")))</f>
        <v/>
      </c>
      <c r="DO46" s="282" t="str">
        <f aca="false">IF(DO$8&gt;$BV46,"",IF($BR$13&gt;$BS$13,"ns",IF(ABS($BX46-INDEX(RTO1CF_ORD,DO$8,2))&gt;$BN$28,"s","ns")))</f>
        <v/>
      </c>
      <c r="DP46" s="282" t="str">
        <f aca="false">IF(DP$8&gt;$BV46,"",IF($BR$13&gt;$BS$13,"ns",IF(ABS($BX46-INDEX(RTO1CF_ORD,DP$8,2))&gt;$BN$28,"s","ns")))</f>
        <v/>
      </c>
      <c r="DQ46" s="282" t="str">
        <f aca="false">IF(DQ$8&gt;$BV46,"",IF($BR$13&gt;$BS$13,"ns",IF(ABS($BX46-INDEX(RTO1CF_ORD,DQ$8,2))&gt;$BN$28,"s","ns")))</f>
        <v/>
      </c>
      <c r="DR46" s="282" t="str">
        <f aca="false">IF(DR$8&gt;$BV46,"",IF($BR$13&gt;$BS$13,"ns",IF(ABS($BX46-INDEX(RTO1CF_ORD,DR$8,2))&gt;$BN$28,"s","ns")))</f>
        <v/>
      </c>
      <c r="DS46" s="282" t="str">
        <f aca="false">IF(DS$8&gt;$BV46,"",IF($BR$13&gt;$BS$13,"ns",IF(ABS($BX46-INDEX(RTO1CF_ORD,DS$8,2))&gt;$BN$28,"s","ns")))</f>
        <v/>
      </c>
      <c r="DT46" s="282" t="str">
        <f aca="false">IF(DT$8&gt;$BV46,"",IF($BR$13&gt;$BS$13,"ns",IF(ABS($BX46-INDEX(RTO1CF_ORD,DT$8,2))&gt;$BN$28,"s","ns")))</f>
        <v/>
      </c>
      <c r="DU46" s="282" t="str">
        <f aca="false">IF(DU$8&gt;$BV46,"",IF($BR$13&gt;$BS$13,"ns",IF(ABS($BX46-INDEX(RTO1CF_ORD,DU$8,2))&gt;$BN$28,"s","ns")))</f>
        <v/>
      </c>
      <c r="DV46" s="282" t="str">
        <f aca="false">IF(DV$8&gt;$BV46,"",IF($BR$13&gt;$BS$13,"ns",IF(ABS($BX46-INDEX(RTO1CF_ORD,DV$8,2))&gt;$BN$28,"s","ns")))</f>
        <v/>
      </c>
      <c r="DW46" s="283"/>
      <c r="DX46" s="283"/>
      <c r="DZ46" s="265" t="n">
        <f aca="false">DZ45+1</f>
        <v>39</v>
      </c>
      <c r="EA46" s="276" t="n">
        <f aca="false">IFERROR(INDEX(RTO1CV,$DZ46,1),0)</f>
        <v>0</v>
      </c>
      <c r="EB46" s="277" t="n">
        <f aca="false">IFERROR(INDEX(RTO1SF,$DZ46,EB$7),0)</f>
        <v>0</v>
      </c>
      <c r="EC46" s="277" t="n">
        <f aca="false">IFERROR(INDEX(RTO1SF,$DZ46,EC$7),0)</f>
        <v>0</v>
      </c>
      <c r="ED46" s="277" t="n">
        <f aca="false">IFERROR(INDEX(RTO1SF,$DZ46,ED$7),0)</f>
        <v>0</v>
      </c>
      <c r="EE46" s="277" t="n">
        <f aca="false">IFERROR(INDEX(RTO1SF,$DZ46,EE$7),0)</f>
        <v>0</v>
      </c>
      <c r="EF46" s="277" t="n">
        <f aca="false">COUNTIFS(EB46:EE46,"&gt;1")</f>
        <v>0</v>
      </c>
      <c r="EG46" s="277" t="n">
        <f aca="false">IFERROR(SUMIFS(EB46:EE46,EB46:EE46,"&gt;1"),0)</f>
        <v>0</v>
      </c>
      <c r="EH46" s="265"/>
      <c r="EI46" s="265"/>
      <c r="EJ46" s="265"/>
      <c r="EK46" s="266"/>
      <c r="EL46" s="265" t="n">
        <f aca="false">EL45+1</f>
        <v>39</v>
      </c>
      <c r="EM46" s="276" t="n">
        <f aca="false">IFERROR(INDEX(RTO1CV,$EL46,1),0)</f>
        <v>0</v>
      </c>
      <c r="EN46" s="277" t="n">
        <f aca="false">IFERROR(INDEX(RTO1CF,$EL46,'ANVA-MDS'!EB$7),0)</f>
        <v>0</v>
      </c>
      <c r="EO46" s="277" t="n">
        <f aca="false">IFERROR(INDEX(RTO1CF,$EL46,'ANVA-MDS'!EC$7),0)</f>
        <v>0</v>
      </c>
      <c r="EP46" s="277" t="n">
        <f aca="false">IFERROR(INDEX(RTO1CF,$EL46,'ANVA-MDS'!ED$7),0)</f>
        <v>0</v>
      </c>
      <c r="EQ46" s="277" t="n">
        <f aca="false">IFERROR(INDEX(RTO1CF,$EL46,'ANVA-MDS'!EE$7),0)</f>
        <v>0</v>
      </c>
      <c r="ER46" s="277" t="n">
        <f aca="false">COUNTIFS(EN46:EQ46,"&gt;1")</f>
        <v>0</v>
      </c>
      <c r="ES46" s="277" t="n">
        <f aca="false">IFERROR(SUMIFS(EN46:EQ46,EN46:EQ46,"&gt;1"),0)</f>
        <v>0</v>
      </c>
      <c r="ET46" s="265"/>
      <c r="EU46" s="265"/>
      <c r="EV46" s="265"/>
      <c r="EW46" s="266"/>
      <c r="EX46" s="277" t="n">
        <f aca="false">EG46+ES46</f>
        <v>0</v>
      </c>
      <c r="EY46" s="266"/>
      <c r="EZ46" s="266"/>
    </row>
    <row r="47" customFormat="false" ht="12.75" hidden="false" customHeight="true" outlineLevel="0" collapsed="false">
      <c r="J47" s="270" t="n">
        <v>39</v>
      </c>
      <c r="K47" s="280" t="n">
        <f aca="false">IFERROR(INDEX(RTO1SF_ORD,J47,1),"sd")</f>
        <v>0</v>
      </c>
      <c r="L47" s="281" t="n">
        <f aca="false">IFERROR(INDEX(RTO1SF_ORD,J47,2),"sd")</f>
        <v>0.00011</v>
      </c>
      <c r="M47" s="281" t="str">
        <f aca="false">IF(M$8&gt;$J47,"",IF($F$13&gt;$G$13,"ns",IF(ABS($L47-INDEX(RTO1SF_ORD,M$8,2))&gt;$B$28,"s","ns")))</f>
        <v>ns</v>
      </c>
      <c r="N47" s="281" t="str">
        <f aca="false">IF(N$8&gt;$J47,"",IF($F$13&gt;$G$13,"ns",IF(ABS($L47-INDEX(RTO1SF_ORD,N$8,2))&gt;$B$28,"s","ns")))</f>
        <v>ns</v>
      </c>
      <c r="O47" s="281" t="str">
        <f aca="false">IF(O$8&gt;$J47,"",IF($F$13&gt;$G$13,"ns",IF(ABS($L47-INDEX(RTO1SF_ORD,O$8,2))&gt;$B$28,"s","ns")))</f>
        <v>ns</v>
      </c>
      <c r="P47" s="281" t="str">
        <f aca="false">IF(P$8&gt;$J47,"",IF($F$13&gt;$G$13,"ns",IF(ABS($L47-INDEX(RTO1SF_ORD,P$8,2))&gt;$B$28,"s","ns")))</f>
        <v>ns</v>
      </c>
      <c r="Q47" s="281" t="str">
        <f aca="false">IF(Q$8&gt;$J47,"",IF($F$13&gt;$G$13,"ns",IF(ABS($L47-INDEX(RTO1SF_ORD,Q$8,2))&gt;$B$28,"s","ns")))</f>
        <v>ns</v>
      </c>
      <c r="R47" s="281" t="str">
        <f aca="false">IF(R$8&gt;$J47,"",IF($F$13&gt;$G$13,"ns",IF(ABS($L47-INDEX(RTO1SF_ORD,R$8,2))&gt;$B$28,"s","ns")))</f>
        <v>ns</v>
      </c>
      <c r="S47" s="281" t="str">
        <f aca="false">IF(S$8&gt;$J47,"",IF($F$13&gt;$G$13,"ns",IF(ABS($L47-INDEX(RTO1SF_ORD,S$8,2))&gt;$B$28,"s","ns")))</f>
        <v>ns</v>
      </c>
      <c r="T47" s="281" t="str">
        <f aca="false">IF(T$8&gt;$J47,"",IF($F$13&gt;$G$13,"ns",IF(ABS($L47-INDEX(RTO1SF_ORD,T$8,2))&gt;$B$28,"s","ns")))</f>
        <v>ns</v>
      </c>
      <c r="U47" s="281" t="str">
        <f aca="false">IF(U$8&gt;$J47,"",IF($F$13&gt;$G$13,"ns",IF(ABS($L47-INDEX(RTO1SF_ORD,U$8,2))&gt;$B$28,"s","ns")))</f>
        <v>ns</v>
      </c>
      <c r="V47" s="281" t="str">
        <f aca="false">IF(V$8&gt;$J47,"",IF($F$13&gt;$G$13,"ns",IF(ABS($L47-INDEX(RTO1SF_ORD,V$8,2))&gt;$B$28,"s","ns")))</f>
        <v>ns</v>
      </c>
      <c r="W47" s="281" t="str">
        <f aca="false">IF(W$8&gt;$J47,"",IF($F$13&gt;$G$13,"ns",IF(ABS($L47-INDEX(RTO1SF_ORD,W$8,2))&gt;$B$28,"s","ns")))</f>
        <v>ns</v>
      </c>
      <c r="X47" s="281" t="str">
        <f aca="false">IF(X$8&gt;$J47,"",IF($F$13&gt;$G$13,"ns",IF(ABS($L47-INDEX(RTO1SF_ORD,X$8,2))&gt;$B$28,"s","ns")))</f>
        <v>ns</v>
      </c>
      <c r="Y47" s="281" t="str">
        <f aca="false">IF(Y$8&gt;$J47,"",IF($F$13&gt;$G$13,"ns",IF(ABS($L47-INDEX(RTO1SF_ORD,Y$8,2))&gt;$B$28,"s","ns")))</f>
        <v>ns</v>
      </c>
      <c r="Z47" s="281" t="str">
        <f aca="false">IF(Z$8&gt;$J47,"",IF($F$13&gt;$G$13,"ns",IF(ABS($L47-INDEX(RTO1SF_ORD,Z$8,2))&gt;$B$28,"s","ns")))</f>
        <v>ns</v>
      </c>
      <c r="AA47" s="281" t="str">
        <f aca="false">IF(AA$8&gt;$J47,"",IF($F$13&gt;$G$13,"ns",IF(ABS($L47-INDEX(RTO1SF_ORD,AA$8,2))&gt;$B$28,"s","ns")))</f>
        <v>ns</v>
      </c>
      <c r="AB47" s="281" t="str">
        <f aca="false">IF(AB$8&gt;$J47,"",IF($F$13&gt;$G$13,"ns",IF(ABS($L47-INDEX(RTO1SF_ORD,AB$8,2))&gt;$B$28,"s","ns")))</f>
        <v>ns</v>
      </c>
      <c r="AC47" s="281" t="str">
        <f aca="false">IF(AC$8&gt;$J47,"",IF($F$13&gt;$G$13,"ns",IF(ABS($L47-INDEX(RTO1SF_ORD,AC$8,2))&gt;$B$28,"s","ns")))</f>
        <v>ns</v>
      </c>
      <c r="AD47" s="281" t="str">
        <f aca="false">IF(AD$8&gt;$J47,"",IF($F$13&gt;$G$13,"ns",IF(ABS($L47-INDEX(RTO1SF_ORD,AD$8,2))&gt;$B$28,"s","ns")))</f>
        <v>ns</v>
      </c>
      <c r="AE47" s="281" t="str">
        <f aca="false">IF(AE$8&gt;$J47,"",IF($F$13&gt;$G$13,"ns",IF(ABS($L47-INDEX(RTO1SF_ORD,AE$8,2))&gt;$B$28,"s","ns")))</f>
        <v>ns</v>
      </c>
      <c r="AF47" s="281" t="str">
        <f aca="false">IF(AF$8&gt;$J47,"",IF($F$13&gt;$G$13,"ns",IF(ABS($L47-INDEX(RTO1SF_ORD,AF$8,2))&gt;$B$28,"s","ns")))</f>
        <v>ns</v>
      </c>
      <c r="AG47" s="281" t="str">
        <f aca="false">IF(AG$8&gt;$J47,"",IF($F$13&gt;$G$13,"ns",IF(ABS($L47-INDEX(RTO1SF_ORD,AG$8,2))&gt;$B$28,"s","ns")))</f>
        <v>ns</v>
      </c>
      <c r="AH47" s="281" t="str">
        <f aca="false">IF(AH$8&gt;$J47,"",IF($F$13&gt;$G$13,"ns",IF(ABS($L47-INDEX(RTO1SF_ORD,AH$8,2))&gt;$B$28,"s","ns")))</f>
        <v>ns</v>
      </c>
      <c r="AI47" s="281" t="str">
        <f aca="false">IF(AI$8&gt;$J47,"",IF($F$13&gt;$G$13,"ns",IF(ABS($L47-INDEX(RTO1SF_ORD,AI$8,2))&gt;$B$28,"s","ns")))</f>
        <v>ns</v>
      </c>
      <c r="AJ47" s="281" t="str">
        <f aca="false">IF(AJ$8&gt;$J47,"",IF($F$13&gt;$G$13,"ns",IF(ABS($L47-INDEX(RTO1SF_ORD,AJ$8,2))&gt;$B$28,"s","ns")))</f>
        <v>ns</v>
      </c>
      <c r="AK47" s="281" t="str">
        <f aca="false">IF(AK$8&gt;$J47,"",IF($F$13&gt;$G$13,"ns",IF(ABS($L47-INDEX(RTO1SF_ORD,AK$8,2))&gt;$B$28,"s","ns")))</f>
        <v>ns</v>
      </c>
      <c r="AL47" s="281" t="str">
        <f aca="false">IF(AL$8&gt;$J47,"",IF($F$13&gt;$G$13,"ns",IF(ABS($L47-INDEX(RTO1SF_ORD,AL$8,2))&gt;$B$28,"s","ns")))</f>
        <v>ns</v>
      </c>
      <c r="AM47" s="281" t="str">
        <f aca="false">IF(AM$8&gt;$J47,"",IF($F$13&gt;$G$13,"ns",IF(ABS($L47-INDEX(RTO1SF_ORD,AM$8,2))&gt;$B$28,"s","ns")))</f>
        <v>ns</v>
      </c>
      <c r="AN47" s="281" t="str">
        <f aca="false">IF(AN$8&gt;$J47,"",IF($F$13&gt;$G$13,"ns",IF(ABS($L47-INDEX(RTO1SF_ORD,AN$8,2))&gt;$B$28,"s","ns")))</f>
        <v>ns</v>
      </c>
      <c r="AO47" s="281" t="str">
        <f aca="false">IF(AO$8&gt;$J47,"",IF($F$13&gt;$G$13,"ns",IF(ABS($L47-INDEX(RTO1SF_ORD,AO$8,2))&gt;$B$28,"s","ns")))</f>
        <v>ns</v>
      </c>
      <c r="AP47" s="281" t="str">
        <f aca="false">IF(AP$8&gt;$J47,"",IF($F$13&gt;$G$13,"ns",IF(ABS($L47-INDEX(RTO1SF_ORD,AP$8,2))&gt;$B$28,"s","ns")))</f>
        <v>ns</v>
      </c>
      <c r="AQ47" s="281" t="str">
        <f aca="false">IF(AQ$8&gt;$J47,"",IF($F$13&gt;$G$13,"ns",IF(ABS($L47-INDEX(RTO1SF_ORD,AQ$8,2))&gt;$B$28,"s","ns")))</f>
        <v>ns</v>
      </c>
      <c r="AR47" s="281" t="str">
        <f aca="false">IF(AR$8&gt;$J47,"",IF($F$13&gt;$G$13,"ns",IF(ABS($L47-INDEX(RTO1SF_ORD,AR$8,2))&gt;$B$28,"s","ns")))</f>
        <v>ns</v>
      </c>
      <c r="AS47" s="281" t="str">
        <f aca="false">IF(AS$8&gt;$J47,"",IF($F$13&gt;$G$13,"ns",IF(ABS($L47-INDEX(RTO1SF_ORD,AS$8,2))&gt;$B$28,"s","ns")))</f>
        <v>ns</v>
      </c>
      <c r="AT47" s="281" t="str">
        <f aca="false">IF(AT$8&gt;$J47,"",IF($F$13&gt;$G$13,"ns",IF(ABS($L47-INDEX(RTO1SF_ORD,AT$8,2))&gt;$B$28,"s","ns")))</f>
        <v>ns</v>
      </c>
      <c r="AU47" s="281" t="str">
        <f aca="false">IF(AU$8&gt;$J47,"",IF($F$13&gt;$G$13,"ns",IF(ABS($L47-INDEX(RTO1SF_ORD,AU$8,2))&gt;$B$28,"s","ns")))</f>
        <v>ns</v>
      </c>
      <c r="AV47" s="281" t="str">
        <f aca="false">IF(AV$8&gt;$J47,"",IF($F$13&gt;$G$13,"ns",IF(ABS($L47-INDEX(RTO1SF_ORD,AV$8,2))&gt;$B$28,"s","ns")))</f>
        <v>ns</v>
      </c>
      <c r="AW47" s="281" t="str">
        <f aca="false">IF(AW$8&gt;$J47,"",IF($F$13&gt;$G$13,"ns",IF(ABS($L47-INDEX(RTO1SF_ORD,AW$8,2))&gt;$B$28,"s","ns")))</f>
        <v>ns</v>
      </c>
      <c r="AX47" s="281" t="str">
        <f aca="false">IF(AX$8&gt;$J47,"",IF($F$13&gt;$G$13,"ns",IF(ABS($L47-INDEX(RTO1SF_ORD,AX$8,2))&gt;$B$28,"s","ns")))</f>
        <v>ns</v>
      </c>
      <c r="AY47" s="281" t="str">
        <f aca="false">IF(AY$8&gt;$J47,"",IF($F$13&gt;$G$13,"ns",IF(ABS($L47-INDEX(RTO1SF_ORD,AY$8,2))&gt;$B$28,"s","ns")))</f>
        <v>ns</v>
      </c>
      <c r="AZ47" s="281" t="str">
        <f aca="false">IF(AZ$8&gt;$J47,"",IF($F$13&gt;$G$13,"ns",IF(ABS($L47-INDEX(RTO1SF_ORD,AZ$8,2))&gt;$B$28,"s","ns")))</f>
        <v/>
      </c>
      <c r="BA47" s="281" t="str">
        <f aca="false">IF(BA$8&gt;$J47,"",IF($F$13&gt;$G$13,"ns",IF(ABS($L47-INDEX(RTO1SF_ORD,BA$8,2))&gt;$B$28,"s","ns")))</f>
        <v/>
      </c>
      <c r="BB47" s="281" t="str">
        <f aca="false">IF(BB$8&gt;$J47,"",IF($F$13&gt;$G$13,"ns",IF(ABS($L47-INDEX(RTO1SF_ORD,BB$8,2))&gt;$B$28,"s","ns")))</f>
        <v/>
      </c>
      <c r="BC47" s="281" t="str">
        <f aca="false">IF(BC$8&gt;$J47,"",IF($F$13&gt;$G$13,"ns",IF(ABS($L47-INDEX(RTO1SF_ORD,BC$8,2))&gt;$B$28,"s","ns")))</f>
        <v/>
      </c>
      <c r="BD47" s="281" t="str">
        <f aca="false">IF(BD$8&gt;$J47,"",IF($F$13&gt;$G$13,"ns",IF(ABS($L47-INDEX(RTO1SF_ORD,BD$8,2))&gt;$B$28,"s","ns")))</f>
        <v/>
      </c>
      <c r="BE47" s="281" t="str">
        <f aca="false">IF(BE$8&gt;$J47,"",IF($F$13&gt;$G$13,"ns",IF(ABS($L47-INDEX(RTO1SF_ORD,BE$8,2))&gt;$B$28,"s","ns")))</f>
        <v/>
      </c>
      <c r="BF47" s="281" t="str">
        <f aca="false">IF(BF$8&gt;$J47,"",IF($F$13&gt;$G$13,"ns",IF(ABS($L47-INDEX(RTO1SF_ORD,BF$8,2))&gt;$B$28,"s","ns")))</f>
        <v/>
      </c>
      <c r="BG47" s="281" t="str">
        <f aca="false">IF(BG$8&gt;$J47,"",IF($F$13&gt;$G$13,"ns",IF(ABS($L47-INDEX(RTO1SF_ORD,BG$8,2))&gt;$B$28,"s","ns")))</f>
        <v/>
      </c>
      <c r="BH47" s="281" t="str">
        <f aca="false">IF(BH$8&gt;$J47,"",IF($F$13&gt;$G$13,"ns",IF(ABS($L47-INDEX(RTO1SF_ORD,BH$8,2))&gt;$B$28,"s","ns")))</f>
        <v/>
      </c>
      <c r="BI47" s="281" t="str">
        <f aca="false">IF(BI$8&gt;$J47,"",IF($F$13&gt;$G$13,"ns",IF(ABS($L47-INDEX(RTO1SF_ORD,BI$8,2))&gt;$B$28,"s","ns")))</f>
        <v/>
      </c>
      <c r="BJ47" s="281" t="str">
        <f aca="false">IF(BJ$8&gt;$J47,"",IF($F$13&gt;$G$13,"ns",IF(ABS($L47-INDEX(RTO1SF_ORD,BJ$8,2))&gt;$B$28,"s","ns")))</f>
        <v/>
      </c>
      <c r="BS47" s="249"/>
      <c r="BT47" s="249"/>
      <c r="BV47" s="270" t="n">
        <v>39</v>
      </c>
      <c r="BW47" s="280" t="n">
        <f aca="false">IFERROR(INDEX(RTO1CF_ORD,BV47,1),"sd")</f>
        <v>0</v>
      </c>
      <c r="BX47" s="281" t="n">
        <f aca="false">IFERROR(INDEX(RTO1CF_ORD,BV47,2),"sd")</f>
        <v>0.00011</v>
      </c>
      <c r="BY47" s="282" t="str">
        <f aca="false">IF(BY$8&gt;$BV47,"",IF($BR$13&gt;$BS$13,"ns",IF(ABS($BX47-INDEX(RTO1CF_ORD,BY$8,2))&gt;$BN$28,"s","ns")))</f>
        <v>s</v>
      </c>
      <c r="BZ47" s="282" t="str">
        <f aca="false">IF(BZ$8&gt;$BV47,"",IF($BR$13&gt;$BS$13,"ns",IF(ABS($BX47-INDEX(RTO1CF_ORD,BZ$8,2))&gt;$BN$28,"s","ns")))</f>
        <v>s</v>
      </c>
      <c r="CA47" s="282" t="str">
        <f aca="false">IF(CA$8&gt;$BV47,"",IF($BR$13&gt;$BS$13,"ns",IF(ABS($BX47-INDEX(RTO1CF_ORD,CA$8,2))&gt;$BN$28,"s","ns")))</f>
        <v>s</v>
      </c>
      <c r="CB47" s="282" t="str">
        <f aca="false">IF(CB$8&gt;$BV47,"",IF($BR$13&gt;$BS$13,"ns",IF(ABS($BX47-INDEX(RTO1CF_ORD,CB$8,2))&gt;$BN$28,"s","ns")))</f>
        <v>ns</v>
      </c>
      <c r="CC47" s="282" t="str">
        <f aca="false">IF(CC$8&gt;$BV47,"",IF($BR$13&gt;$BS$13,"ns",IF(ABS($BX47-INDEX(RTO1CF_ORD,CC$8,2))&gt;$BN$28,"s","ns")))</f>
        <v>ns</v>
      </c>
      <c r="CD47" s="282" t="str">
        <f aca="false">IF(CD$8&gt;$BV47,"",IF($BR$13&gt;$BS$13,"ns",IF(ABS($BX47-INDEX(RTO1CF_ORD,CD$8,2))&gt;$BN$28,"s","ns")))</f>
        <v>ns</v>
      </c>
      <c r="CE47" s="282" t="str">
        <f aca="false">IF(CE$8&gt;$BV47,"",IF($BR$13&gt;$BS$13,"ns",IF(ABS($BX47-INDEX(RTO1CF_ORD,CE$8,2))&gt;$BN$28,"s","ns")))</f>
        <v>ns</v>
      </c>
      <c r="CF47" s="282" t="str">
        <f aca="false">IF(CF$8&gt;$BV47,"",IF($BR$13&gt;$BS$13,"ns",IF(ABS($BX47-INDEX(RTO1CF_ORD,CF$8,2))&gt;$BN$28,"s","ns")))</f>
        <v>ns</v>
      </c>
      <c r="CG47" s="282" t="str">
        <f aca="false">IF(CG$8&gt;$BV47,"",IF($BR$13&gt;$BS$13,"ns",IF(ABS($BX47-INDEX(RTO1CF_ORD,CG$8,2))&gt;$BN$28,"s","ns")))</f>
        <v>ns</v>
      </c>
      <c r="CH47" s="282" t="str">
        <f aca="false">IF(CH$8&gt;$BV47,"",IF($BR$13&gt;$BS$13,"ns",IF(ABS($BX47-INDEX(RTO1CF_ORD,CH$8,2))&gt;$BN$28,"s","ns")))</f>
        <v>ns</v>
      </c>
      <c r="CI47" s="282" t="str">
        <f aca="false">IF(CI$8&gt;$BV47,"",IF($BR$13&gt;$BS$13,"ns",IF(ABS($BX47-INDEX(RTO1CF_ORD,CI$8,2))&gt;$BN$28,"s","ns")))</f>
        <v>ns</v>
      </c>
      <c r="CJ47" s="282" t="str">
        <f aca="false">IF(CJ$8&gt;$BV47,"",IF($BR$13&gt;$BS$13,"ns",IF(ABS($BX47-INDEX(RTO1CF_ORD,CJ$8,2))&gt;$BN$28,"s","ns")))</f>
        <v>ns</v>
      </c>
      <c r="CK47" s="282" t="str">
        <f aca="false">IF(CK$8&gt;$BV47,"",IF($BR$13&gt;$BS$13,"ns",IF(ABS($BX47-INDEX(RTO1CF_ORD,CK$8,2))&gt;$BN$28,"s","ns")))</f>
        <v>ns</v>
      </c>
      <c r="CL47" s="282" t="str">
        <f aca="false">IF(CL$8&gt;$BV47,"",IF($BR$13&gt;$BS$13,"ns",IF(ABS($BX47-INDEX(RTO1CF_ORD,CL$8,2))&gt;$BN$28,"s","ns")))</f>
        <v>ns</v>
      </c>
      <c r="CM47" s="282" t="str">
        <f aca="false">IF(CM$8&gt;$BV47,"",IF($BR$13&gt;$BS$13,"ns",IF(ABS($BX47-INDEX(RTO1CF_ORD,CM$8,2))&gt;$BN$28,"s","ns")))</f>
        <v>ns</v>
      </c>
      <c r="CN47" s="282" t="str">
        <f aca="false">IF(CN$8&gt;$BV47,"",IF($BR$13&gt;$BS$13,"ns",IF(ABS($BX47-INDEX(RTO1CF_ORD,CN$8,2))&gt;$BN$28,"s","ns")))</f>
        <v>ns</v>
      </c>
      <c r="CO47" s="282" t="str">
        <f aca="false">IF(CO$8&gt;$BV47,"",IF($BR$13&gt;$BS$13,"ns",IF(ABS($BX47-INDEX(RTO1CF_ORD,CO$8,2))&gt;$BN$28,"s","ns")))</f>
        <v>ns</v>
      </c>
      <c r="CP47" s="282" t="str">
        <f aca="false">IF(CP$8&gt;$BV47,"",IF($BR$13&gt;$BS$13,"ns",IF(ABS($BX47-INDEX(RTO1CF_ORD,CP$8,2))&gt;$BN$28,"s","ns")))</f>
        <v>ns</v>
      </c>
      <c r="CQ47" s="282" t="str">
        <f aca="false">IF(CQ$8&gt;$BV47,"",IF($BR$13&gt;$BS$13,"ns",IF(ABS($BX47-INDEX(RTO1CF_ORD,CQ$8,2))&gt;$BN$28,"s","ns")))</f>
        <v>ns</v>
      </c>
      <c r="CR47" s="282" t="str">
        <f aca="false">IF(CR$8&gt;$BV47,"",IF($BR$13&gt;$BS$13,"ns",IF(ABS($BX47-INDEX(RTO1CF_ORD,CR$8,2))&gt;$BN$28,"s","ns")))</f>
        <v>ns</v>
      </c>
      <c r="CS47" s="282" t="str">
        <f aca="false">IF(CS$8&gt;$BV47,"",IF($BR$13&gt;$BS$13,"ns",IF(ABS($BX47-INDEX(RTO1CF_ORD,CS$8,2))&gt;$BN$28,"s","ns")))</f>
        <v>ns</v>
      </c>
      <c r="CT47" s="282" t="str">
        <f aca="false">IF(CT$8&gt;$BV47,"",IF($BR$13&gt;$BS$13,"ns",IF(ABS($BX47-INDEX(RTO1CF_ORD,CT$8,2))&gt;$BN$28,"s","ns")))</f>
        <v>ns</v>
      </c>
      <c r="CU47" s="282" t="str">
        <f aca="false">IF(CU$8&gt;$BV47,"",IF($BR$13&gt;$BS$13,"ns",IF(ABS($BX47-INDEX(RTO1CF_ORD,CU$8,2))&gt;$BN$28,"s","ns")))</f>
        <v>ns</v>
      </c>
      <c r="CV47" s="282" t="str">
        <f aca="false">IF(CV$8&gt;$BV47,"",IF($BR$13&gt;$BS$13,"ns",IF(ABS($BX47-INDEX(RTO1CF_ORD,CV$8,2))&gt;$BN$28,"s","ns")))</f>
        <v>ns</v>
      </c>
      <c r="CW47" s="282" t="str">
        <f aca="false">IF(CW$8&gt;$BV47,"",IF($BR$13&gt;$BS$13,"ns",IF(ABS($BX47-INDEX(RTO1CF_ORD,CW$8,2))&gt;$BN$28,"s","ns")))</f>
        <v>ns</v>
      </c>
      <c r="CX47" s="282" t="str">
        <f aca="false">IF(CX$8&gt;$BV47,"",IF($BR$13&gt;$BS$13,"ns",IF(ABS($BX47-INDEX(RTO1CF_ORD,CX$8,2))&gt;$BN$28,"s","ns")))</f>
        <v>ns</v>
      </c>
      <c r="CY47" s="282" t="str">
        <f aca="false">IF(CY$8&gt;$BV47,"",IF($BR$13&gt;$BS$13,"ns",IF(ABS($BX47-INDEX(RTO1CF_ORD,CY$8,2))&gt;$BN$28,"s","ns")))</f>
        <v>ns</v>
      </c>
      <c r="CZ47" s="282" t="str">
        <f aca="false">IF(CZ$8&gt;$BV47,"",IF($BR$13&gt;$BS$13,"ns",IF(ABS($BX47-INDEX(RTO1CF_ORD,CZ$8,2))&gt;$BN$28,"s","ns")))</f>
        <v>ns</v>
      </c>
      <c r="DA47" s="282" t="str">
        <f aca="false">IF(DA$8&gt;$BV47,"",IF($BR$13&gt;$BS$13,"ns",IF(ABS($BX47-INDEX(RTO1CF_ORD,DA$8,2))&gt;$BN$28,"s","ns")))</f>
        <v>ns</v>
      </c>
      <c r="DB47" s="282" t="str">
        <f aca="false">IF(DB$8&gt;$BV47,"",IF($BR$13&gt;$BS$13,"ns",IF(ABS($BX47-INDEX(RTO1CF_ORD,DB$8,2))&gt;$BN$28,"s","ns")))</f>
        <v>ns</v>
      </c>
      <c r="DC47" s="282" t="str">
        <f aca="false">IF(DC$8&gt;$BV47,"",IF($BR$13&gt;$BS$13,"ns",IF(ABS($BX47-INDEX(RTO1CF_ORD,DC$8,2))&gt;$BN$28,"s","ns")))</f>
        <v>ns</v>
      </c>
      <c r="DD47" s="282" t="str">
        <f aca="false">IF(DD$8&gt;$BV47,"",IF($BR$13&gt;$BS$13,"ns",IF(ABS($BX47-INDEX(RTO1CF_ORD,DD$8,2))&gt;$BN$28,"s","ns")))</f>
        <v>ns</v>
      </c>
      <c r="DE47" s="282" t="str">
        <f aca="false">IF(DE$8&gt;$BV47,"",IF($BR$13&gt;$BS$13,"ns",IF(ABS($BX47-INDEX(RTO1CF_ORD,DE$8,2))&gt;$BN$28,"s","ns")))</f>
        <v>ns</v>
      </c>
      <c r="DF47" s="282" t="str">
        <f aca="false">IF(DF$8&gt;$BV47,"",IF($BR$13&gt;$BS$13,"ns",IF(ABS($BX47-INDEX(RTO1CF_ORD,DF$8,2))&gt;$BN$28,"s","ns")))</f>
        <v>ns</v>
      </c>
      <c r="DG47" s="282" t="str">
        <f aca="false">IF(DG$8&gt;$BV47,"",IF($BR$13&gt;$BS$13,"ns",IF(ABS($BX47-INDEX(RTO1CF_ORD,DG$8,2))&gt;$BN$28,"s","ns")))</f>
        <v>ns</v>
      </c>
      <c r="DH47" s="282" t="str">
        <f aca="false">IF(DH$8&gt;$BV47,"",IF($BR$13&gt;$BS$13,"ns",IF(ABS($BX47-INDEX(RTO1CF_ORD,DH$8,2))&gt;$BN$28,"s","ns")))</f>
        <v>ns</v>
      </c>
      <c r="DI47" s="282" t="str">
        <f aca="false">IF(DI$8&gt;$BV47,"",IF($BR$13&gt;$BS$13,"ns",IF(ABS($BX47-INDEX(RTO1CF_ORD,DI$8,2))&gt;$BN$28,"s","ns")))</f>
        <v>ns</v>
      </c>
      <c r="DJ47" s="282" t="str">
        <f aca="false">IF(DJ$8&gt;$BV47,"",IF($BR$13&gt;$BS$13,"ns",IF(ABS($BX47-INDEX(RTO1CF_ORD,DJ$8,2))&gt;$BN$28,"s","ns")))</f>
        <v>ns</v>
      </c>
      <c r="DK47" s="282" t="str">
        <f aca="false">IF(DK$8&gt;$BV47,"",IF($BR$13&gt;$BS$13,"ns",IF(ABS($BX47-INDEX(RTO1CF_ORD,DK$8,2))&gt;$BN$28,"s","ns")))</f>
        <v>ns</v>
      </c>
      <c r="DL47" s="282" t="str">
        <f aca="false">IF(DL$8&gt;$BV47,"",IF($BR$13&gt;$BS$13,"ns",IF(ABS($BX47-INDEX(RTO1CF_ORD,DL$8,2))&gt;$BN$28,"s","ns")))</f>
        <v/>
      </c>
      <c r="DM47" s="282" t="str">
        <f aca="false">IF(DM$8&gt;$BV47,"",IF($BR$13&gt;$BS$13,"ns",IF(ABS($BX47-INDEX(RTO1CF_ORD,DM$8,2))&gt;$BN$28,"s","ns")))</f>
        <v/>
      </c>
      <c r="DN47" s="282" t="str">
        <f aca="false">IF(DN$8&gt;$BV47,"",IF($BR$13&gt;$BS$13,"ns",IF(ABS($BX47-INDEX(RTO1CF_ORD,DN$8,2))&gt;$BN$28,"s","ns")))</f>
        <v/>
      </c>
      <c r="DO47" s="282" t="str">
        <f aca="false">IF(DO$8&gt;$BV47,"",IF($BR$13&gt;$BS$13,"ns",IF(ABS($BX47-INDEX(RTO1CF_ORD,DO$8,2))&gt;$BN$28,"s","ns")))</f>
        <v/>
      </c>
      <c r="DP47" s="282" t="str">
        <f aca="false">IF(DP$8&gt;$BV47,"",IF($BR$13&gt;$BS$13,"ns",IF(ABS($BX47-INDEX(RTO1CF_ORD,DP$8,2))&gt;$BN$28,"s","ns")))</f>
        <v/>
      </c>
      <c r="DQ47" s="282" t="str">
        <f aca="false">IF(DQ$8&gt;$BV47,"",IF($BR$13&gt;$BS$13,"ns",IF(ABS($BX47-INDEX(RTO1CF_ORD,DQ$8,2))&gt;$BN$28,"s","ns")))</f>
        <v/>
      </c>
      <c r="DR47" s="282" t="str">
        <f aca="false">IF(DR$8&gt;$BV47,"",IF($BR$13&gt;$BS$13,"ns",IF(ABS($BX47-INDEX(RTO1CF_ORD,DR$8,2))&gt;$BN$28,"s","ns")))</f>
        <v/>
      </c>
      <c r="DS47" s="282" t="str">
        <f aca="false">IF(DS$8&gt;$BV47,"",IF($BR$13&gt;$BS$13,"ns",IF(ABS($BX47-INDEX(RTO1CF_ORD,DS$8,2))&gt;$BN$28,"s","ns")))</f>
        <v/>
      </c>
      <c r="DT47" s="282" t="str">
        <f aca="false">IF(DT$8&gt;$BV47,"",IF($BR$13&gt;$BS$13,"ns",IF(ABS($BX47-INDEX(RTO1CF_ORD,DT$8,2))&gt;$BN$28,"s","ns")))</f>
        <v/>
      </c>
      <c r="DU47" s="282" t="str">
        <f aca="false">IF(DU$8&gt;$BV47,"",IF($BR$13&gt;$BS$13,"ns",IF(ABS($BX47-INDEX(RTO1CF_ORD,DU$8,2))&gt;$BN$28,"s","ns")))</f>
        <v/>
      </c>
      <c r="DV47" s="282" t="str">
        <f aca="false">IF(DV$8&gt;$BV47,"",IF($BR$13&gt;$BS$13,"ns",IF(ABS($BX47-INDEX(RTO1CF_ORD,DV$8,2))&gt;$BN$28,"s","ns")))</f>
        <v/>
      </c>
      <c r="DW47" s="283"/>
      <c r="DX47" s="283"/>
      <c r="DZ47" s="265" t="n">
        <f aca="false">DZ46+1</f>
        <v>40</v>
      </c>
      <c r="EA47" s="276" t="n">
        <f aca="false">IFERROR(INDEX(RTO1CV,$DZ47,1),0)</f>
        <v>0</v>
      </c>
      <c r="EB47" s="277" t="n">
        <f aca="false">IFERROR(INDEX(RTO1SF,$DZ47,EB$7),0)</f>
        <v>0</v>
      </c>
      <c r="EC47" s="277" t="n">
        <f aca="false">IFERROR(INDEX(RTO1SF,$DZ47,EC$7),0)</f>
        <v>0</v>
      </c>
      <c r="ED47" s="277" t="n">
        <f aca="false">IFERROR(INDEX(RTO1SF,$DZ47,ED$7),0)</f>
        <v>0</v>
      </c>
      <c r="EE47" s="277" t="n">
        <f aca="false">IFERROR(INDEX(RTO1SF,$DZ47,EE$7),0)</f>
        <v>0</v>
      </c>
      <c r="EF47" s="277" t="n">
        <f aca="false">COUNTIFS(EB47:EE47,"&gt;1")</f>
        <v>0</v>
      </c>
      <c r="EG47" s="277" t="n">
        <f aca="false">IFERROR(SUMIFS(EB47:EE47,EB47:EE47,"&gt;1"),0)</f>
        <v>0</v>
      </c>
      <c r="EH47" s="265"/>
      <c r="EI47" s="265"/>
      <c r="EJ47" s="265"/>
      <c r="EK47" s="266"/>
      <c r="EL47" s="265" t="n">
        <f aca="false">EL46+1</f>
        <v>40</v>
      </c>
      <c r="EM47" s="276" t="n">
        <f aca="false">IFERROR(INDEX(RTO1CV,$EL47,1),0)</f>
        <v>0</v>
      </c>
      <c r="EN47" s="277" t="n">
        <f aca="false">IFERROR(INDEX(RTO1CF,$EL47,'ANVA-MDS'!EB$7),0)</f>
        <v>0</v>
      </c>
      <c r="EO47" s="277" t="n">
        <f aca="false">IFERROR(INDEX(RTO1CF,$EL47,'ANVA-MDS'!EC$7),0)</f>
        <v>0</v>
      </c>
      <c r="EP47" s="277" t="n">
        <f aca="false">IFERROR(INDEX(RTO1CF,$EL47,'ANVA-MDS'!ED$7),0)</f>
        <v>0</v>
      </c>
      <c r="EQ47" s="277" t="n">
        <f aca="false">IFERROR(INDEX(RTO1CF,$EL47,'ANVA-MDS'!EE$7),0)</f>
        <v>0</v>
      </c>
      <c r="ER47" s="277" t="n">
        <f aca="false">COUNTIFS(EN47:EQ47,"&gt;1")</f>
        <v>0</v>
      </c>
      <c r="ES47" s="277" t="n">
        <f aca="false">IFERROR(SUMIFS(EN47:EQ47,EN47:EQ47,"&gt;1"),0)</f>
        <v>0</v>
      </c>
      <c r="ET47" s="265"/>
      <c r="EU47" s="265"/>
      <c r="EV47" s="265"/>
      <c r="EW47" s="266"/>
      <c r="EX47" s="277" t="n">
        <f aca="false">EG47+ES47</f>
        <v>0</v>
      </c>
      <c r="EY47" s="266"/>
      <c r="EZ47" s="266"/>
    </row>
    <row r="48" customFormat="false" ht="12.75" hidden="false" customHeight="true" outlineLevel="0" collapsed="false">
      <c r="J48" s="270" t="n">
        <v>40</v>
      </c>
      <c r="K48" s="280" t="n">
        <f aca="false">IFERROR(INDEX(RTO1SF_ORD,J48,1),"sd")</f>
        <v>0</v>
      </c>
      <c r="L48" s="281" t="n">
        <f aca="false">IFERROR(INDEX(RTO1SF_ORD,J48,2),"sd")</f>
        <v>0.0001</v>
      </c>
      <c r="M48" s="281" t="str">
        <f aca="false">IF(M$8&gt;$J48,"",IF($F$13&gt;$G$13,"ns",IF(ABS($L48-INDEX(RTO1SF_ORD,M$8,2))&gt;$B$28,"s","ns")))</f>
        <v>ns</v>
      </c>
      <c r="N48" s="281" t="str">
        <f aca="false">IF(N$8&gt;$J48,"",IF($F$13&gt;$G$13,"ns",IF(ABS($L48-INDEX(RTO1SF_ORD,N$8,2))&gt;$B$28,"s","ns")))</f>
        <v>ns</v>
      </c>
      <c r="O48" s="281" t="str">
        <f aca="false">IF(O$8&gt;$J48,"",IF($F$13&gt;$G$13,"ns",IF(ABS($L48-INDEX(RTO1SF_ORD,O$8,2))&gt;$B$28,"s","ns")))</f>
        <v>ns</v>
      </c>
      <c r="P48" s="281" t="str">
        <f aca="false">IF(P$8&gt;$J48,"",IF($F$13&gt;$G$13,"ns",IF(ABS($L48-INDEX(RTO1SF_ORD,P$8,2))&gt;$B$28,"s","ns")))</f>
        <v>ns</v>
      </c>
      <c r="Q48" s="281" t="str">
        <f aca="false">IF(Q$8&gt;$J48,"",IF($F$13&gt;$G$13,"ns",IF(ABS($L48-INDEX(RTO1SF_ORD,Q$8,2))&gt;$B$28,"s","ns")))</f>
        <v>ns</v>
      </c>
      <c r="R48" s="281" t="str">
        <f aca="false">IF(R$8&gt;$J48,"",IF($F$13&gt;$G$13,"ns",IF(ABS($L48-INDEX(RTO1SF_ORD,R$8,2))&gt;$B$28,"s","ns")))</f>
        <v>ns</v>
      </c>
      <c r="S48" s="281" t="str">
        <f aca="false">IF(S$8&gt;$J48,"",IF($F$13&gt;$G$13,"ns",IF(ABS($L48-INDEX(RTO1SF_ORD,S$8,2))&gt;$B$28,"s","ns")))</f>
        <v>ns</v>
      </c>
      <c r="T48" s="281" t="str">
        <f aca="false">IF(T$8&gt;$J48,"",IF($F$13&gt;$G$13,"ns",IF(ABS($L48-INDEX(RTO1SF_ORD,T$8,2))&gt;$B$28,"s","ns")))</f>
        <v>ns</v>
      </c>
      <c r="U48" s="281" t="str">
        <f aca="false">IF(U$8&gt;$J48,"",IF($F$13&gt;$G$13,"ns",IF(ABS($L48-INDEX(RTO1SF_ORD,U$8,2))&gt;$B$28,"s","ns")))</f>
        <v>ns</v>
      </c>
      <c r="V48" s="281" t="str">
        <f aca="false">IF(V$8&gt;$J48,"",IF($F$13&gt;$G$13,"ns",IF(ABS($L48-INDEX(RTO1SF_ORD,V$8,2))&gt;$B$28,"s","ns")))</f>
        <v>ns</v>
      </c>
      <c r="W48" s="281" t="str">
        <f aca="false">IF(W$8&gt;$J48,"",IF($F$13&gt;$G$13,"ns",IF(ABS($L48-INDEX(RTO1SF_ORD,W$8,2))&gt;$B$28,"s","ns")))</f>
        <v>ns</v>
      </c>
      <c r="X48" s="281" t="str">
        <f aca="false">IF(X$8&gt;$J48,"",IF($F$13&gt;$G$13,"ns",IF(ABS($L48-INDEX(RTO1SF_ORD,X$8,2))&gt;$B$28,"s","ns")))</f>
        <v>ns</v>
      </c>
      <c r="Y48" s="281" t="str">
        <f aca="false">IF(Y$8&gt;$J48,"",IF($F$13&gt;$G$13,"ns",IF(ABS($L48-INDEX(RTO1SF_ORD,Y$8,2))&gt;$B$28,"s","ns")))</f>
        <v>ns</v>
      </c>
      <c r="Z48" s="281" t="str">
        <f aca="false">IF(Z$8&gt;$J48,"",IF($F$13&gt;$G$13,"ns",IF(ABS($L48-INDEX(RTO1SF_ORD,Z$8,2))&gt;$B$28,"s","ns")))</f>
        <v>ns</v>
      </c>
      <c r="AA48" s="281" t="str">
        <f aca="false">IF(AA$8&gt;$J48,"",IF($F$13&gt;$G$13,"ns",IF(ABS($L48-INDEX(RTO1SF_ORD,AA$8,2))&gt;$B$28,"s","ns")))</f>
        <v>ns</v>
      </c>
      <c r="AB48" s="281" t="str">
        <f aca="false">IF(AB$8&gt;$J48,"",IF($F$13&gt;$G$13,"ns",IF(ABS($L48-INDEX(RTO1SF_ORD,AB$8,2))&gt;$B$28,"s","ns")))</f>
        <v>ns</v>
      </c>
      <c r="AC48" s="281" t="str">
        <f aca="false">IF(AC$8&gt;$J48,"",IF($F$13&gt;$G$13,"ns",IF(ABS($L48-INDEX(RTO1SF_ORD,AC$8,2))&gt;$B$28,"s","ns")))</f>
        <v>ns</v>
      </c>
      <c r="AD48" s="281" t="str">
        <f aca="false">IF(AD$8&gt;$J48,"",IF($F$13&gt;$G$13,"ns",IF(ABS($L48-INDEX(RTO1SF_ORD,AD$8,2))&gt;$B$28,"s","ns")))</f>
        <v>ns</v>
      </c>
      <c r="AE48" s="281" t="str">
        <f aca="false">IF(AE$8&gt;$J48,"",IF($F$13&gt;$G$13,"ns",IF(ABS($L48-INDEX(RTO1SF_ORD,AE$8,2))&gt;$B$28,"s","ns")))</f>
        <v>ns</v>
      </c>
      <c r="AF48" s="281" t="str">
        <f aca="false">IF(AF$8&gt;$J48,"",IF($F$13&gt;$G$13,"ns",IF(ABS($L48-INDEX(RTO1SF_ORD,AF$8,2))&gt;$B$28,"s","ns")))</f>
        <v>ns</v>
      </c>
      <c r="AG48" s="281" t="str">
        <f aca="false">IF(AG$8&gt;$J48,"",IF($F$13&gt;$G$13,"ns",IF(ABS($L48-INDEX(RTO1SF_ORD,AG$8,2))&gt;$B$28,"s","ns")))</f>
        <v>ns</v>
      </c>
      <c r="AH48" s="281" t="str">
        <f aca="false">IF(AH$8&gt;$J48,"",IF($F$13&gt;$G$13,"ns",IF(ABS($L48-INDEX(RTO1SF_ORD,AH$8,2))&gt;$B$28,"s","ns")))</f>
        <v>ns</v>
      </c>
      <c r="AI48" s="281" t="str">
        <f aca="false">IF(AI$8&gt;$J48,"",IF($F$13&gt;$G$13,"ns",IF(ABS($L48-INDEX(RTO1SF_ORD,AI$8,2))&gt;$B$28,"s","ns")))</f>
        <v>ns</v>
      </c>
      <c r="AJ48" s="281" t="str">
        <f aca="false">IF(AJ$8&gt;$J48,"",IF($F$13&gt;$G$13,"ns",IF(ABS($L48-INDEX(RTO1SF_ORD,AJ$8,2))&gt;$B$28,"s","ns")))</f>
        <v>ns</v>
      </c>
      <c r="AK48" s="281" t="str">
        <f aca="false">IF(AK$8&gt;$J48,"",IF($F$13&gt;$G$13,"ns",IF(ABS($L48-INDEX(RTO1SF_ORD,AK$8,2))&gt;$B$28,"s","ns")))</f>
        <v>ns</v>
      </c>
      <c r="AL48" s="281" t="str">
        <f aca="false">IF(AL$8&gt;$J48,"",IF($F$13&gt;$G$13,"ns",IF(ABS($L48-INDEX(RTO1SF_ORD,AL$8,2))&gt;$B$28,"s","ns")))</f>
        <v>ns</v>
      </c>
      <c r="AM48" s="281" t="str">
        <f aca="false">IF(AM$8&gt;$J48,"",IF($F$13&gt;$G$13,"ns",IF(ABS($L48-INDEX(RTO1SF_ORD,AM$8,2))&gt;$B$28,"s","ns")))</f>
        <v>ns</v>
      </c>
      <c r="AN48" s="281" t="str">
        <f aca="false">IF(AN$8&gt;$J48,"",IF($F$13&gt;$G$13,"ns",IF(ABS($L48-INDEX(RTO1SF_ORD,AN$8,2))&gt;$B$28,"s","ns")))</f>
        <v>ns</v>
      </c>
      <c r="AO48" s="281" t="str">
        <f aca="false">IF(AO$8&gt;$J48,"",IF($F$13&gt;$G$13,"ns",IF(ABS($L48-INDEX(RTO1SF_ORD,AO$8,2))&gt;$B$28,"s","ns")))</f>
        <v>ns</v>
      </c>
      <c r="AP48" s="281" t="str">
        <f aca="false">IF(AP$8&gt;$J48,"",IF($F$13&gt;$G$13,"ns",IF(ABS($L48-INDEX(RTO1SF_ORD,AP$8,2))&gt;$B$28,"s","ns")))</f>
        <v>ns</v>
      </c>
      <c r="AQ48" s="281" t="str">
        <f aca="false">IF(AQ$8&gt;$J48,"",IF($F$13&gt;$G$13,"ns",IF(ABS($L48-INDEX(RTO1SF_ORD,AQ$8,2))&gt;$B$28,"s","ns")))</f>
        <v>ns</v>
      </c>
      <c r="AR48" s="281" t="str">
        <f aca="false">IF(AR$8&gt;$J48,"",IF($F$13&gt;$G$13,"ns",IF(ABS($L48-INDEX(RTO1SF_ORD,AR$8,2))&gt;$B$28,"s","ns")))</f>
        <v>ns</v>
      </c>
      <c r="AS48" s="281" t="str">
        <f aca="false">IF(AS$8&gt;$J48,"",IF($F$13&gt;$G$13,"ns",IF(ABS($L48-INDEX(RTO1SF_ORD,AS$8,2))&gt;$B$28,"s","ns")))</f>
        <v>ns</v>
      </c>
      <c r="AT48" s="281" t="str">
        <f aca="false">IF(AT$8&gt;$J48,"",IF($F$13&gt;$G$13,"ns",IF(ABS($L48-INDEX(RTO1SF_ORD,AT$8,2))&gt;$B$28,"s","ns")))</f>
        <v>ns</v>
      </c>
      <c r="AU48" s="281" t="str">
        <f aca="false">IF(AU$8&gt;$J48,"",IF($F$13&gt;$G$13,"ns",IF(ABS($L48-INDEX(RTO1SF_ORD,AU$8,2))&gt;$B$28,"s","ns")))</f>
        <v>ns</v>
      </c>
      <c r="AV48" s="281" t="str">
        <f aca="false">IF(AV$8&gt;$J48,"",IF($F$13&gt;$G$13,"ns",IF(ABS($L48-INDEX(RTO1SF_ORD,AV$8,2))&gt;$B$28,"s","ns")))</f>
        <v>ns</v>
      </c>
      <c r="AW48" s="281" t="str">
        <f aca="false">IF(AW$8&gt;$J48,"",IF($F$13&gt;$G$13,"ns",IF(ABS($L48-INDEX(RTO1SF_ORD,AW$8,2))&gt;$B$28,"s","ns")))</f>
        <v>ns</v>
      </c>
      <c r="AX48" s="281" t="str">
        <f aca="false">IF(AX$8&gt;$J48,"",IF($F$13&gt;$G$13,"ns",IF(ABS($L48-INDEX(RTO1SF_ORD,AX$8,2))&gt;$B$28,"s","ns")))</f>
        <v>ns</v>
      </c>
      <c r="AY48" s="281" t="str">
        <f aca="false">IF(AY$8&gt;$J48,"",IF($F$13&gt;$G$13,"ns",IF(ABS($L48-INDEX(RTO1SF_ORD,AY$8,2))&gt;$B$28,"s","ns")))</f>
        <v>ns</v>
      </c>
      <c r="AZ48" s="281" t="str">
        <f aca="false">IF(AZ$8&gt;$J48,"",IF($F$13&gt;$G$13,"ns",IF(ABS($L48-INDEX(RTO1SF_ORD,AZ$8,2))&gt;$B$28,"s","ns")))</f>
        <v>ns</v>
      </c>
      <c r="BA48" s="281" t="str">
        <f aca="false">IF(BA$8&gt;$J48,"",IF($F$13&gt;$G$13,"ns",IF(ABS($L48-INDEX(RTO1SF_ORD,BA$8,2))&gt;$B$28,"s","ns")))</f>
        <v/>
      </c>
      <c r="BB48" s="281" t="str">
        <f aca="false">IF(BB$8&gt;$J48,"",IF($F$13&gt;$G$13,"ns",IF(ABS($L48-INDEX(RTO1SF_ORD,BB$8,2))&gt;$B$28,"s","ns")))</f>
        <v/>
      </c>
      <c r="BC48" s="281" t="str">
        <f aca="false">IF(BC$8&gt;$J48,"",IF($F$13&gt;$G$13,"ns",IF(ABS($L48-INDEX(RTO1SF_ORD,BC$8,2))&gt;$B$28,"s","ns")))</f>
        <v/>
      </c>
      <c r="BD48" s="281" t="str">
        <f aca="false">IF(BD$8&gt;$J48,"",IF($F$13&gt;$G$13,"ns",IF(ABS($L48-INDEX(RTO1SF_ORD,BD$8,2))&gt;$B$28,"s","ns")))</f>
        <v/>
      </c>
      <c r="BE48" s="281" t="str">
        <f aca="false">IF(BE$8&gt;$J48,"",IF($F$13&gt;$G$13,"ns",IF(ABS($L48-INDEX(RTO1SF_ORD,BE$8,2))&gt;$B$28,"s","ns")))</f>
        <v/>
      </c>
      <c r="BF48" s="281" t="str">
        <f aca="false">IF(BF$8&gt;$J48,"",IF($F$13&gt;$G$13,"ns",IF(ABS($L48-INDEX(RTO1SF_ORD,BF$8,2))&gt;$B$28,"s","ns")))</f>
        <v/>
      </c>
      <c r="BG48" s="281" t="str">
        <f aca="false">IF(BG$8&gt;$J48,"",IF($F$13&gt;$G$13,"ns",IF(ABS($L48-INDEX(RTO1SF_ORD,BG$8,2))&gt;$B$28,"s","ns")))</f>
        <v/>
      </c>
      <c r="BH48" s="281" t="str">
        <f aca="false">IF(BH$8&gt;$J48,"",IF($F$13&gt;$G$13,"ns",IF(ABS($L48-INDEX(RTO1SF_ORD,BH$8,2))&gt;$B$28,"s","ns")))</f>
        <v/>
      </c>
      <c r="BI48" s="281" t="str">
        <f aca="false">IF(BI$8&gt;$J48,"",IF($F$13&gt;$G$13,"ns",IF(ABS($L48-INDEX(RTO1SF_ORD,BI$8,2))&gt;$B$28,"s","ns")))</f>
        <v/>
      </c>
      <c r="BJ48" s="281" t="str">
        <f aca="false">IF(BJ$8&gt;$J48,"",IF($F$13&gt;$G$13,"ns",IF(ABS($L48-INDEX(RTO1SF_ORD,BJ$8,2))&gt;$B$28,"s","ns")))</f>
        <v/>
      </c>
      <c r="BS48" s="249"/>
      <c r="BT48" s="249"/>
      <c r="BV48" s="270" t="n">
        <v>40</v>
      </c>
      <c r="BW48" s="280" t="n">
        <f aca="false">IFERROR(INDEX(RTO1CF_ORD,BV48,1),"sd")</f>
        <v>0</v>
      </c>
      <c r="BX48" s="281" t="n">
        <f aca="false">IFERROR(INDEX(RTO1CF_ORD,BV48,2),"sd")</f>
        <v>0.0001</v>
      </c>
      <c r="BY48" s="282" t="str">
        <f aca="false">IF(BY$8&gt;$BV48,"",IF($BR$13&gt;$BS$13,"ns",IF(ABS($BX48-INDEX(RTO1CF_ORD,BY$8,2))&gt;$BN$28,"s","ns")))</f>
        <v>s</v>
      </c>
      <c r="BZ48" s="282" t="str">
        <f aca="false">IF(BZ$8&gt;$BV48,"",IF($BR$13&gt;$BS$13,"ns",IF(ABS($BX48-INDEX(RTO1CF_ORD,BZ$8,2))&gt;$BN$28,"s","ns")))</f>
        <v>s</v>
      </c>
      <c r="CA48" s="282" t="str">
        <f aca="false">IF(CA$8&gt;$BV48,"",IF($BR$13&gt;$BS$13,"ns",IF(ABS($BX48-INDEX(RTO1CF_ORD,CA$8,2))&gt;$BN$28,"s","ns")))</f>
        <v>s</v>
      </c>
      <c r="CB48" s="282" t="str">
        <f aca="false">IF(CB$8&gt;$BV48,"",IF($BR$13&gt;$BS$13,"ns",IF(ABS($BX48-INDEX(RTO1CF_ORD,CB$8,2))&gt;$BN$28,"s","ns")))</f>
        <v>ns</v>
      </c>
      <c r="CC48" s="282" t="str">
        <f aca="false">IF(CC$8&gt;$BV48,"",IF($BR$13&gt;$BS$13,"ns",IF(ABS($BX48-INDEX(RTO1CF_ORD,CC$8,2))&gt;$BN$28,"s","ns")))</f>
        <v>ns</v>
      </c>
      <c r="CD48" s="282" t="str">
        <f aca="false">IF(CD$8&gt;$BV48,"",IF($BR$13&gt;$BS$13,"ns",IF(ABS($BX48-INDEX(RTO1CF_ORD,CD$8,2))&gt;$BN$28,"s","ns")))</f>
        <v>ns</v>
      </c>
      <c r="CE48" s="282" t="str">
        <f aca="false">IF(CE$8&gt;$BV48,"",IF($BR$13&gt;$BS$13,"ns",IF(ABS($BX48-INDEX(RTO1CF_ORD,CE$8,2))&gt;$BN$28,"s","ns")))</f>
        <v>ns</v>
      </c>
      <c r="CF48" s="282" t="str">
        <f aca="false">IF(CF$8&gt;$BV48,"",IF($BR$13&gt;$BS$13,"ns",IF(ABS($BX48-INDEX(RTO1CF_ORD,CF$8,2))&gt;$BN$28,"s","ns")))</f>
        <v>ns</v>
      </c>
      <c r="CG48" s="282" t="str">
        <f aca="false">IF(CG$8&gt;$BV48,"",IF($BR$13&gt;$BS$13,"ns",IF(ABS($BX48-INDEX(RTO1CF_ORD,CG$8,2))&gt;$BN$28,"s","ns")))</f>
        <v>ns</v>
      </c>
      <c r="CH48" s="282" t="str">
        <f aca="false">IF(CH$8&gt;$BV48,"",IF($BR$13&gt;$BS$13,"ns",IF(ABS($BX48-INDEX(RTO1CF_ORD,CH$8,2))&gt;$BN$28,"s","ns")))</f>
        <v>ns</v>
      </c>
      <c r="CI48" s="282" t="str">
        <f aca="false">IF(CI$8&gt;$BV48,"",IF($BR$13&gt;$BS$13,"ns",IF(ABS($BX48-INDEX(RTO1CF_ORD,CI$8,2))&gt;$BN$28,"s","ns")))</f>
        <v>ns</v>
      </c>
      <c r="CJ48" s="282" t="str">
        <f aca="false">IF(CJ$8&gt;$BV48,"",IF($BR$13&gt;$BS$13,"ns",IF(ABS($BX48-INDEX(RTO1CF_ORD,CJ$8,2))&gt;$BN$28,"s","ns")))</f>
        <v>ns</v>
      </c>
      <c r="CK48" s="282" t="str">
        <f aca="false">IF(CK$8&gt;$BV48,"",IF($BR$13&gt;$BS$13,"ns",IF(ABS($BX48-INDEX(RTO1CF_ORD,CK$8,2))&gt;$BN$28,"s","ns")))</f>
        <v>ns</v>
      </c>
      <c r="CL48" s="282" t="str">
        <f aca="false">IF(CL$8&gt;$BV48,"",IF($BR$13&gt;$BS$13,"ns",IF(ABS($BX48-INDEX(RTO1CF_ORD,CL$8,2))&gt;$BN$28,"s","ns")))</f>
        <v>ns</v>
      </c>
      <c r="CM48" s="282" t="str">
        <f aca="false">IF(CM$8&gt;$BV48,"",IF($BR$13&gt;$BS$13,"ns",IF(ABS($BX48-INDEX(RTO1CF_ORD,CM$8,2))&gt;$BN$28,"s","ns")))</f>
        <v>ns</v>
      </c>
      <c r="CN48" s="282" t="str">
        <f aca="false">IF(CN$8&gt;$BV48,"",IF($BR$13&gt;$BS$13,"ns",IF(ABS($BX48-INDEX(RTO1CF_ORD,CN$8,2))&gt;$BN$28,"s","ns")))</f>
        <v>ns</v>
      </c>
      <c r="CO48" s="282" t="str">
        <f aca="false">IF(CO$8&gt;$BV48,"",IF($BR$13&gt;$BS$13,"ns",IF(ABS($BX48-INDEX(RTO1CF_ORD,CO$8,2))&gt;$BN$28,"s","ns")))</f>
        <v>ns</v>
      </c>
      <c r="CP48" s="282" t="str">
        <f aca="false">IF(CP$8&gt;$BV48,"",IF($BR$13&gt;$BS$13,"ns",IF(ABS($BX48-INDEX(RTO1CF_ORD,CP$8,2))&gt;$BN$28,"s","ns")))</f>
        <v>ns</v>
      </c>
      <c r="CQ48" s="282" t="str">
        <f aca="false">IF(CQ$8&gt;$BV48,"",IF($BR$13&gt;$BS$13,"ns",IF(ABS($BX48-INDEX(RTO1CF_ORD,CQ$8,2))&gt;$BN$28,"s","ns")))</f>
        <v>ns</v>
      </c>
      <c r="CR48" s="282" t="str">
        <f aca="false">IF(CR$8&gt;$BV48,"",IF($BR$13&gt;$BS$13,"ns",IF(ABS($BX48-INDEX(RTO1CF_ORD,CR$8,2))&gt;$BN$28,"s","ns")))</f>
        <v>ns</v>
      </c>
      <c r="CS48" s="282" t="str">
        <f aca="false">IF(CS$8&gt;$BV48,"",IF($BR$13&gt;$BS$13,"ns",IF(ABS($BX48-INDEX(RTO1CF_ORD,CS$8,2))&gt;$BN$28,"s","ns")))</f>
        <v>ns</v>
      </c>
      <c r="CT48" s="282" t="str">
        <f aca="false">IF(CT$8&gt;$BV48,"",IF($BR$13&gt;$BS$13,"ns",IF(ABS($BX48-INDEX(RTO1CF_ORD,CT$8,2))&gt;$BN$28,"s","ns")))</f>
        <v>ns</v>
      </c>
      <c r="CU48" s="282" t="str">
        <f aca="false">IF(CU$8&gt;$BV48,"",IF($BR$13&gt;$BS$13,"ns",IF(ABS($BX48-INDEX(RTO1CF_ORD,CU$8,2))&gt;$BN$28,"s","ns")))</f>
        <v>ns</v>
      </c>
      <c r="CV48" s="282" t="str">
        <f aca="false">IF(CV$8&gt;$BV48,"",IF($BR$13&gt;$BS$13,"ns",IF(ABS($BX48-INDEX(RTO1CF_ORD,CV$8,2))&gt;$BN$28,"s","ns")))</f>
        <v>ns</v>
      </c>
      <c r="CW48" s="282" t="str">
        <f aca="false">IF(CW$8&gt;$BV48,"",IF($BR$13&gt;$BS$13,"ns",IF(ABS($BX48-INDEX(RTO1CF_ORD,CW$8,2))&gt;$BN$28,"s","ns")))</f>
        <v>ns</v>
      </c>
      <c r="CX48" s="282" t="str">
        <f aca="false">IF(CX$8&gt;$BV48,"",IF($BR$13&gt;$BS$13,"ns",IF(ABS($BX48-INDEX(RTO1CF_ORD,CX$8,2))&gt;$BN$28,"s","ns")))</f>
        <v>ns</v>
      </c>
      <c r="CY48" s="282" t="str">
        <f aca="false">IF(CY$8&gt;$BV48,"",IF($BR$13&gt;$BS$13,"ns",IF(ABS($BX48-INDEX(RTO1CF_ORD,CY$8,2))&gt;$BN$28,"s","ns")))</f>
        <v>ns</v>
      </c>
      <c r="CZ48" s="282" t="str">
        <f aca="false">IF(CZ$8&gt;$BV48,"",IF($BR$13&gt;$BS$13,"ns",IF(ABS($BX48-INDEX(RTO1CF_ORD,CZ$8,2))&gt;$BN$28,"s","ns")))</f>
        <v>ns</v>
      </c>
      <c r="DA48" s="282" t="str">
        <f aca="false">IF(DA$8&gt;$BV48,"",IF($BR$13&gt;$BS$13,"ns",IF(ABS($BX48-INDEX(RTO1CF_ORD,DA$8,2))&gt;$BN$28,"s","ns")))</f>
        <v>ns</v>
      </c>
      <c r="DB48" s="282" t="str">
        <f aca="false">IF(DB$8&gt;$BV48,"",IF($BR$13&gt;$BS$13,"ns",IF(ABS($BX48-INDEX(RTO1CF_ORD,DB$8,2))&gt;$BN$28,"s","ns")))</f>
        <v>ns</v>
      </c>
      <c r="DC48" s="282" t="str">
        <f aca="false">IF(DC$8&gt;$BV48,"",IF($BR$13&gt;$BS$13,"ns",IF(ABS($BX48-INDEX(RTO1CF_ORD,DC$8,2))&gt;$BN$28,"s","ns")))</f>
        <v>ns</v>
      </c>
      <c r="DD48" s="282" t="str">
        <f aca="false">IF(DD$8&gt;$BV48,"",IF($BR$13&gt;$BS$13,"ns",IF(ABS($BX48-INDEX(RTO1CF_ORD,DD$8,2))&gt;$BN$28,"s","ns")))</f>
        <v>ns</v>
      </c>
      <c r="DE48" s="282" t="str">
        <f aca="false">IF(DE$8&gt;$BV48,"",IF($BR$13&gt;$BS$13,"ns",IF(ABS($BX48-INDEX(RTO1CF_ORD,DE$8,2))&gt;$BN$28,"s","ns")))</f>
        <v>ns</v>
      </c>
      <c r="DF48" s="282" t="str">
        <f aca="false">IF(DF$8&gt;$BV48,"",IF($BR$13&gt;$BS$13,"ns",IF(ABS($BX48-INDEX(RTO1CF_ORD,DF$8,2))&gt;$BN$28,"s","ns")))</f>
        <v>ns</v>
      </c>
      <c r="DG48" s="282" t="str">
        <f aca="false">IF(DG$8&gt;$BV48,"",IF($BR$13&gt;$BS$13,"ns",IF(ABS($BX48-INDEX(RTO1CF_ORD,DG$8,2))&gt;$BN$28,"s","ns")))</f>
        <v>ns</v>
      </c>
      <c r="DH48" s="282" t="str">
        <f aca="false">IF(DH$8&gt;$BV48,"",IF($BR$13&gt;$BS$13,"ns",IF(ABS($BX48-INDEX(RTO1CF_ORD,DH$8,2))&gt;$BN$28,"s","ns")))</f>
        <v>ns</v>
      </c>
      <c r="DI48" s="282" t="str">
        <f aca="false">IF(DI$8&gt;$BV48,"",IF($BR$13&gt;$BS$13,"ns",IF(ABS($BX48-INDEX(RTO1CF_ORD,DI$8,2))&gt;$BN$28,"s","ns")))</f>
        <v>ns</v>
      </c>
      <c r="DJ48" s="282" t="str">
        <f aca="false">IF(DJ$8&gt;$BV48,"",IF($BR$13&gt;$BS$13,"ns",IF(ABS($BX48-INDEX(RTO1CF_ORD,DJ$8,2))&gt;$BN$28,"s","ns")))</f>
        <v>ns</v>
      </c>
      <c r="DK48" s="282" t="str">
        <f aca="false">IF(DK$8&gt;$BV48,"",IF($BR$13&gt;$BS$13,"ns",IF(ABS($BX48-INDEX(RTO1CF_ORD,DK$8,2))&gt;$BN$28,"s","ns")))</f>
        <v>ns</v>
      </c>
      <c r="DL48" s="282" t="str">
        <f aca="false">IF(DL$8&gt;$BV48,"",IF($BR$13&gt;$BS$13,"ns",IF(ABS($BX48-INDEX(RTO1CF_ORD,DL$8,2))&gt;$BN$28,"s","ns")))</f>
        <v>ns</v>
      </c>
      <c r="DM48" s="282" t="str">
        <f aca="false">IF(DM$8&gt;$BV48,"",IF($BR$13&gt;$BS$13,"ns",IF(ABS($BX48-INDEX(RTO1CF_ORD,DM$8,2))&gt;$BN$28,"s","ns")))</f>
        <v/>
      </c>
      <c r="DN48" s="282" t="str">
        <f aca="false">IF(DN$8&gt;$BV48,"",IF($BR$13&gt;$BS$13,"ns",IF(ABS($BX48-INDEX(RTO1CF_ORD,DN$8,2))&gt;$BN$28,"s","ns")))</f>
        <v/>
      </c>
      <c r="DO48" s="282" t="str">
        <f aca="false">IF(DO$8&gt;$BV48,"",IF($BR$13&gt;$BS$13,"ns",IF(ABS($BX48-INDEX(RTO1CF_ORD,DO$8,2))&gt;$BN$28,"s","ns")))</f>
        <v/>
      </c>
      <c r="DP48" s="282" t="str">
        <f aca="false">IF(DP$8&gt;$BV48,"",IF($BR$13&gt;$BS$13,"ns",IF(ABS($BX48-INDEX(RTO1CF_ORD,DP$8,2))&gt;$BN$28,"s","ns")))</f>
        <v/>
      </c>
      <c r="DQ48" s="282" t="str">
        <f aca="false">IF(DQ$8&gt;$BV48,"",IF($BR$13&gt;$BS$13,"ns",IF(ABS($BX48-INDEX(RTO1CF_ORD,DQ$8,2))&gt;$BN$28,"s","ns")))</f>
        <v/>
      </c>
      <c r="DR48" s="282" t="str">
        <f aca="false">IF(DR$8&gt;$BV48,"",IF($BR$13&gt;$BS$13,"ns",IF(ABS($BX48-INDEX(RTO1CF_ORD,DR$8,2))&gt;$BN$28,"s","ns")))</f>
        <v/>
      </c>
      <c r="DS48" s="282" t="str">
        <f aca="false">IF(DS$8&gt;$BV48,"",IF($BR$13&gt;$BS$13,"ns",IF(ABS($BX48-INDEX(RTO1CF_ORD,DS$8,2))&gt;$BN$28,"s","ns")))</f>
        <v/>
      </c>
      <c r="DT48" s="282" t="str">
        <f aca="false">IF(DT$8&gt;$BV48,"",IF($BR$13&gt;$BS$13,"ns",IF(ABS($BX48-INDEX(RTO1CF_ORD,DT$8,2))&gt;$BN$28,"s","ns")))</f>
        <v/>
      </c>
      <c r="DU48" s="282" t="str">
        <f aca="false">IF(DU$8&gt;$BV48,"",IF($BR$13&gt;$BS$13,"ns",IF(ABS($BX48-INDEX(RTO1CF_ORD,DU$8,2))&gt;$BN$28,"s","ns")))</f>
        <v/>
      </c>
      <c r="DV48" s="282" t="str">
        <f aca="false">IF(DV$8&gt;$BV48,"",IF($BR$13&gt;$BS$13,"ns",IF(ABS($BX48-INDEX(RTO1CF_ORD,DV$8,2))&gt;$BN$28,"s","ns")))</f>
        <v/>
      </c>
      <c r="DW48" s="283"/>
      <c r="DX48" s="283"/>
      <c r="DZ48" s="265" t="n">
        <f aca="false">DZ47+1</f>
        <v>41</v>
      </c>
      <c r="EA48" s="276" t="n">
        <f aca="false">IFERROR(INDEX(RTO1CV,$DZ48,1),0)</f>
        <v>0</v>
      </c>
      <c r="EB48" s="277" t="n">
        <f aca="false">IFERROR(INDEX(RTO1SF,$DZ48,EB$7),0)</f>
        <v>0</v>
      </c>
      <c r="EC48" s="277" t="n">
        <f aca="false">IFERROR(INDEX(RTO1SF,$DZ48,EC$7),0)</f>
        <v>0</v>
      </c>
      <c r="ED48" s="277" t="n">
        <f aca="false">IFERROR(INDEX(RTO1SF,$DZ48,ED$7),0)</f>
        <v>0</v>
      </c>
      <c r="EE48" s="277" t="n">
        <f aca="false">IFERROR(INDEX(RTO1SF,$DZ48,EE$7),0)</f>
        <v>0</v>
      </c>
      <c r="EF48" s="277" t="n">
        <f aca="false">COUNTIFS(EB48:EE48,"&gt;1")</f>
        <v>0</v>
      </c>
      <c r="EG48" s="277" t="n">
        <f aca="false">IFERROR(SUMIFS(EB48:EE48,EB48:EE48,"&gt;1"),0)</f>
        <v>0</v>
      </c>
      <c r="EH48" s="265"/>
      <c r="EI48" s="265"/>
      <c r="EJ48" s="265"/>
      <c r="EK48" s="266"/>
      <c r="EL48" s="265" t="n">
        <f aca="false">EL47+1</f>
        <v>41</v>
      </c>
      <c r="EM48" s="276" t="n">
        <f aca="false">IFERROR(INDEX(RTO1CV,$EL48,1),0)</f>
        <v>0</v>
      </c>
      <c r="EN48" s="277" t="n">
        <f aca="false">IFERROR(INDEX(RTO1CF,$EL48,'ANVA-MDS'!EB$7),0)</f>
        <v>0</v>
      </c>
      <c r="EO48" s="277" t="n">
        <f aca="false">IFERROR(INDEX(RTO1CF,$EL48,'ANVA-MDS'!EC$7),0)</f>
        <v>0</v>
      </c>
      <c r="EP48" s="277" t="n">
        <f aca="false">IFERROR(INDEX(RTO1CF,$EL48,'ANVA-MDS'!ED$7),0)</f>
        <v>0</v>
      </c>
      <c r="EQ48" s="277" t="n">
        <f aca="false">IFERROR(INDEX(RTO1CF,$EL48,'ANVA-MDS'!EE$7),0)</f>
        <v>0</v>
      </c>
      <c r="ER48" s="277" t="n">
        <f aca="false">COUNTIFS(EN48:EQ48,"&gt;1")</f>
        <v>0</v>
      </c>
      <c r="ES48" s="277" t="n">
        <f aca="false">IFERROR(SUMIFS(EN48:EQ48,EN48:EQ48,"&gt;1"),0)</f>
        <v>0</v>
      </c>
      <c r="ET48" s="265"/>
      <c r="EU48" s="265"/>
      <c r="EV48" s="265"/>
      <c r="EW48" s="266"/>
      <c r="EX48" s="277" t="n">
        <f aca="false">EG48+ES48</f>
        <v>0</v>
      </c>
      <c r="EY48" s="266"/>
      <c r="EZ48" s="266"/>
    </row>
    <row r="49" customFormat="false" ht="12.75" hidden="false" customHeight="true" outlineLevel="0" collapsed="false">
      <c r="J49" s="270" t="n">
        <v>41</v>
      </c>
      <c r="K49" s="280" t="n">
        <f aca="false">IFERROR(INDEX(RTO1SF_ORD,J49,1),"sd")</f>
        <v>0</v>
      </c>
      <c r="L49" s="281" t="n">
        <f aca="false">IFERROR(INDEX(RTO1SF_ORD,J49,2),"sd")</f>
        <v>9E-005</v>
      </c>
      <c r="M49" s="281" t="str">
        <f aca="false">IF(M$8&gt;$J49,"",IF($F$13&gt;$G$13,"ns",IF(ABS($L49-INDEX(RTO1SF_ORD,M$8,2))&gt;$B$28,"s","ns")))</f>
        <v>ns</v>
      </c>
      <c r="N49" s="281" t="str">
        <f aca="false">IF(N$8&gt;$J49,"",IF($F$13&gt;$G$13,"ns",IF(ABS($L49-INDEX(RTO1SF_ORD,N$8,2))&gt;$B$28,"s","ns")))</f>
        <v>ns</v>
      </c>
      <c r="O49" s="281" t="str">
        <f aca="false">IF(O$8&gt;$J49,"",IF($F$13&gt;$G$13,"ns",IF(ABS($L49-INDEX(RTO1SF_ORD,O$8,2))&gt;$B$28,"s","ns")))</f>
        <v>ns</v>
      </c>
      <c r="P49" s="281" t="str">
        <f aca="false">IF(P$8&gt;$J49,"",IF($F$13&gt;$G$13,"ns",IF(ABS($L49-INDEX(RTO1SF_ORD,P$8,2))&gt;$B$28,"s","ns")))</f>
        <v>ns</v>
      </c>
      <c r="Q49" s="281" t="str">
        <f aca="false">IF(Q$8&gt;$J49,"",IF($F$13&gt;$G$13,"ns",IF(ABS($L49-INDEX(RTO1SF_ORD,Q$8,2))&gt;$B$28,"s","ns")))</f>
        <v>ns</v>
      </c>
      <c r="R49" s="281" t="str">
        <f aca="false">IF(R$8&gt;$J49,"",IF($F$13&gt;$G$13,"ns",IF(ABS($L49-INDEX(RTO1SF_ORD,R$8,2))&gt;$B$28,"s","ns")))</f>
        <v>ns</v>
      </c>
      <c r="S49" s="281" t="str">
        <f aca="false">IF(S$8&gt;$J49,"",IF($F$13&gt;$G$13,"ns",IF(ABS($L49-INDEX(RTO1SF_ORD,S$8,2))&gt;$B$28,"s","ns")))</f>
        <v>ns</v>
      </c>
      <c r="T49" s="281" t="str">
        <f aca="false">IF(T$8&gt;$J49,"",IF($F$13&gt;$G$13,"ns",IF(ABS($L49-INDEX(RTO1SF_ORD,T$8,2))&gt;$B$28,"s","ns")))</f>
        <v>ns</v>
      </c>
      <c r="U49" s="281" t="str">
        <f aca="false">IF(U$8&gt;$J49,"",IF($F$13&gt;$G$13,"ns",IF(ABS($L49-INDEX(RTO1SF_ORD,U$8,2))&gt;$B$28,"s","ns")))</f>
        <v>ns</v>
      </c>
      <c r="V49" s="281" t="str">
        <f aca="false">IF(V$8&gt;$J49,"",IF($F$13&gt;$G$13,"ns",IF(ABS($L49-INDEX(RTO1SF_ORD,V$8,2))&gt;$B$28,"s","ns")))</f>
        <v>ns</v>
      </c>
      <c r="W49" s="281" t="str">
        <f aca="false">IF(W$8&gt;$J49,"",IF($F$13&gt;$G$13,"ns",IF(ABS($L49-INDEX(RTO1SF_ORD,W$8,2))&gt;$B$28,"s","ns")))</f>
        <v>ns</v>
      </c>
      <c r="X49" s="281" t="str">
        <f aca="false">IF(X$8&gt;$J49,"",IF($F$13&gt;$G$13,"ns",IF(ABS($L49-INDEX(RTO1SF_ORD,X$8,2))&gt;$B$28,"s","ns")))</f>
        <v>ns</v>
      </c>
      <c r="Y49" s="281" t="str">
        <f aca="false">IF(Y$8&gt;$J49,"",IF($F$13&gt;$G$13,"ns",IF(ABS($L49-INDEX(RTO1SF_ORD,Y$8,2))&gt;$B$28,"s","ns")))</f>
        <v>ns</v>
      </c>
      <c r="Z49" s="281" t="str">
        <f aca="false">IF(Z$8&gt;$J49,"",IF($F$13&gt;$G$13,"ns",IF(ABS($L49-INDEX(RTO1SF_ORD,Z$8,2))&gt;$B$28,"s","ns")))</f>
        <v>ns</v>
      </c>
      <c r="AA49" s="281" t="str">
        <f aca="false">IF(AA$8&gt;$J49,"",IF($F$13&gt;$G$13,"ns",IF(ABS($L49-INDEX(RTO1SF_ORD,AA$8,2))&gt;$B$28,"s","ns")))</f>
        <v>ns</v>
      </c>
      <c r="AB49" s="281" t="str">
        <f aca="false">IF(AB$8&gt;$J49,"",IF($F$13&gt;$G$13,"ns",IF(ABS($L49-INDEX(RTO1SF_ORD,AB$8,2))&gt;$B$28,"s","ns")))</f>
        <v>ns</v>
      </c>
      <c r="AC49" s="281" t="str">
        <f aca="false">IF(AC$8&gt;$J49,"",IF($F$13&gt;$G$13,"ns",IF(ABS($L49-INDEX(RTO1SF_ORD,AC$8,2))&gt;$B$28,"s","ns")))</f>
        <v>ns</v>
      </c>
      <c r="AD49" s="281" t="str">
        <f aca="false">IF(AD$8&gt;$J49,"",IF($F$13&gt;$G$13,"ns",IF(ABS($L49-INDEX(RTO1SF_ORD,AD$8,2))&gt;$B$28,"s","ns")))</f>
        <v>ns</v>
      </c>
      <c r="AE49" s="281" t="str">
        <f aca="false">IF(AE$8&gt;$J49,"",IF($F$13&gt;$G$13,"ns",IF(ABS($L49-INDEX(RTO1SF_ORD,AE$8,2))&gt;$B$28,"s","ns")))</f>
        <v>ns</v>
      </c>
      <c r="AF49" s="281" t="str">
        <f aca="false">IF(AF$8&gt;$J49,"",IF($F$13&gt;$G$13,"ns",IF(ABS($L49-INDEX(RTO1SF_ORD,AF$8,2))&gt;$B$28,"s","ns")))</f>
        <v>ns</v>
      </c>
      <c r="AG49" s="281" t="str">
        <f aca="false">IF(AG$8&gt;$J49,"",IF($F$13&gt;$G$13,"ns",IF(ABS($L49-INDEX(RTO1SF_ORD,AG$8,2))&gt;$B$28,"s","ns")))</f>
        <v>ns</v>
      </c>
      <c r="AH49" s="281" t="str">
        <f aca="false">IF(AH$8&gt;$J49,"",IF($F$13&gt;$G$13,"ns",IF(ABS($L49-INDEX(RTO1SF_ORD,AH$8,2))&gt;$B$28,"s","ns")))</f>
        <v>ns</v>
      </c>
      <c r="AI49" s="281" t="str">
        <f aca="false">IF(AI$8&gt;$J49,"",IF($F$13&gt;$G$13,"ns",IF(ABS($L49-INDEX(RTO1SF_ORD,AI$8,2))&gt;$B$28,"s","ns")))</f>
        <v>ns</v>
      </c>
      <c r="AJ49" s="281" t="str">
        <f aca="false">IF(AJ$8&gt;$J49,"",IF($F$13&gt;$G$13,"ns",IF(ABS($L49-INDEX(RTO1SF_ORD,AJ$8,2))&gt;$B$28,"s","ns")))</f>
        <v>ns</v>
      </c>
      <c r="AK49" s="281" t="str">
        <f aca="false">IF(AK$8&gt;$J49,"",IF($F$13&gt;$G$13,"ns",IF(ABS($L49-INDEX(RTO1SF_ORD,AK$8,2))&gt;$B$28,"s","ns")))</f>
        <v>ns</v>
      </c>
      <c r="AL49" s="281" t="str">
        <f aca="false">IF(AL$8&gt;$J49,"",IF($F$13&gt;$G$13,"ns",IF(ABS($L49-INDEX(RTO1SF_ORD,AL$8,2))&gt;$B$28,"s","ns")))</f>
        <v>ns</v>
      </c>
      <c r="AM49" s="281" t="str">
        <f aca="false">IF(AM$8&gt;$J49,"",IF($F$13&gt;$G$13,"ns",IF(ABS($L49-INDEX(RTO1SF_ORD,AM$8,2))&gt;$B$28,"s","ns")))</f>
        <v>ns</v>
      </c>
      <c r="AN49" s="281" t="str">
        <f aca="false">IF(AN$8&gt;$J49,"",IF($F$13&gt;$G$13,"ns",IF(ABS($L49-INDEX(RTO1SF_ORD,AN$8,2))&gt;$B$28,"s","ns")))</f>
        <v>ns</v>
      </c>
      <c r="AO49" s="281" t="str">
        <f aca="false">IF(AO$8&gt;$J49,"",IF($F$13&gt;$G$13,"ns",IF(ABS($L49-INDEX(RTO1SF_ORD,AO$8,2))&gt;$B$28,"s","ns")))</f>
        <v>ns</v>
      </c>
      <c r="AP49" s="281" t="str">
        <f aca="false">IF(AP$8&gt;$J49,"",IF($F$13&gt;$G$13,"ns",IF(ABS($L49-INDEX(RTO1SF_ORD,AP$8,2))&gt;$B$28,"s","ns")))</f>
        <v>ns</v>
      </c>
      <c r="AQ49" s="281" t="str">
        <f aca="false">IF(AQ$8&gt;$J49,"",IF($F$13&gt;$G$13,"ns",IF(ABS($L49-INDEX(RTO1SF_ORD,AQ$8,2))&gt;$B$28,"s","ns")))</f>
        <v>ns</v>
      </c>
      <c r="AR49" s="281" t="str">
        <f aca="false">IF(AR$8&gt;$J49,"",IF($F$13&gt;$G$13,"ns",IF(ABS($L49-INDEX(RTO1SF_ORD,AR$8,2))&gt;$B$28,"s","ns")))</f>
        <v>ns</v>
      </c>
      <c r="AS49" s="281" t="str">
        <f aca="false">IF(AS$8&gt;$J49,"",IF($F$13&gt;$G$13,"ns",IF(ABS($L49-INDEX(RTO1SF_ORD,AS$8,2))&gt;$B$28,"s","ns")))</f>
        <v>ns</v>
      </c>
      <c r="AT49" s="281" t="str">
        <f aca="false">IF(AT$8&gt;$J49,"",IF($F$13&gt;$G$13,"ns",IF(ABS($L49-INDEX(RTO1SF_ORD,AT$8,2))&gt;$B$28,"s","ns")))</f>
        <v>ns</v>
      </c>
      <c r="AU49" s="281" t="str">
        <f aca="false">IF(AU$8&gt;$J49,"",IF($F$13&gt;$G$13,"ns",IF(ABS($L49-INDEX(RTO1SF_ORD,AU$8,2))&gt;$B$28,"s","ns")))</f>
        <v>ns</v>
      </c>
      <c r="AV49" s="281" t="str">
        <f aca="false">IF(AV$8&gt;$J49,"",IF($F$13&gt;$G$13,"ns",IF(ABS($L49-INDEX(RTO1SF_ORD,AV$8,2))&gt;$B$28,"s","ns")))</f>
        <v>ns</v>
      </c>
      <c r="AW49" s="281" t="str">
        <f aca="false">IF(AW$8&gt;$J49,"",IF($F$13&gt;$G$13,"ns",IF(ABS($L49-INDEX(RTO1SF_ORD,AW$8,2))&gt;$B$28,"s","ns")))</f>
        <v>ns</v>
      </c>
      <c r="AX49" s="281" t="str">
        <f aca="false">IF(AX$8&gt;$J49,"",IF($F$13&gt;$G$13,"ns",IF(ABS($L49-INDEX(RTO1SF_ORD,AX$8,2))&gt;$B$28,"s","ns")))</f>
        <v>ns</v>
      </c>
      <c r="AY49" s="281" t="str">
        <f aca="false">IF(AY$8&gt;$J49,"",IF($F$13&gt;$G$13,"ns",IF(ABS($L49-INDEX(RTO1SF_ORD,AY$8,2))&gt;$B$28,"s","ns")))</f>
        <v>ns</v>
      </c>
      <c r="AZ49" s="281" t="str">
        <f aca="false">IF(AZ$8&gt;$J49,"",IF($F$13&gt;$G$13,"ns",IF(ABS($L49-INDEX(RTO1SF_ORD,AZ$8,2))&gt;$B$28,"s","ns")))</f>
        <v>ns</v>
      </c>
      <c r="BA49" s="281" t="str">
        <f aca="false">IF(BA$8&gt;$J49,"",IF($F$13&gt;$G$13,"ns",IF(ABS($L49-INDEX(RTO1SF_ORD,BA$8,2))&gt;$B$28,"s","ns")))</f>
        <v>ns</v>
      </c>
      <c r="BB49" s="281" t="str">
        <f aca="false">IF(BB$8&gt;$J49,"",IF($F$13&gt;$G$13,"ns",IF(ABS($L49-INDEX(RTO1SF_ORD,BB$8,2))&gt;$B$28,"s","ns")))</f>
        <v/>
      </c>
      <c r="BC49" s="281" t="str">
        <f aca="false">IF(BC$8&gt;$J49,"",IF($F$13&gt;$G$13,"ns",IF(ABS($L49-INDEX(RTO1SF_ORD,BC$8,2))&gt;$B$28,"s","ns")))</f>
        <v/>
      </c>
      <c r="BD49" s="281" t="str">
        <f aca="false">IF(BD$8&gt;$J49,"",IF($F$13&gt;$G$13,"ns",IF(ABS($L49-INDEX(RTO1SF_ORD,BD$8,2))&gt;$B$28,"s","ns")))</f>
        <v/>
      </c>
      <c r="BE49" s="281" t="str">
        <f aca="false">IF(BE$8&gt;$J49,"",IF($F$13&gt;$G$13,"ns",IF(ABS($L49-INDEX(RTO1SF_ORD,BE$8,2))&gt;$B$28,"s","ns")))</f>
        <v/>
      </c>
      <c r="BF49" s="281" t="str">
        <f aca="false">IF(BF$8&gt;$J49,"",IF($F$13&gt;$G$13,"ns",IF(ABS($L49-INDEX(RTO1SF_ORD,BF$8,2))&gt;$B$28,"s","ns")))</f>
        <v/>
      </c>
      <c r="BG49" s="281" t="str">
        <f aca="false">IF(BG$8&gt;$J49,"",IF($F$13&gt;$G$13,"ns",IF(ABS($L49-INDEX(RTO1SF_ORD,BG$8,2))&gt;$B$28,"s","ns")))</f>
        <v/>
      </c>
      <c r="BH49" s="281" t="str">
        <f aca="false">IF(BH$8&gt;$J49,"",IF($F$13&gt;$G$13,"ns",IF(ABS($L49-INDEX(RTO1SF_ORD,BH$8,2))&gt;$B$28,"s","ns")))</f>
        <v/>
      </c>
      <c r="BI49" s="281" t="str">
        <f aca="false">IF(BI$8&gt;$J49,"",IF($F$13&gt;$G$13,"ns",IF(ABS($L49-INDEX(RTO1SF_ORD,BI$8,2))&gt;$B$28,"s","ns")))</f>
        <v/>
      </c>
      <c r="BJ49" s="281" t="str">
        <f aca="false">IF(BJ$8&gt;$J49,"",IF($F$13&gt;$G$13,"ns",IF(ABS($L49-INDEX(RTO1SF_ORD,BJ$8,2))&gt;$B$28,"s","ns")))</f>
        <v/>
      </c>
      <c r="BS49" s="249"/>
      <c r="BT49" s="249"/>
      <c r="BV49" s="270" t="n">
        <v>41</v>
      </c>
      <c r="BW49" s="280" t="n">
        <f aca="false">IFERROR(INDEX(RTO1CF_ORD,BV49,1),"sd")</f>
        <v>0</v>
      </c>
      <c r="BX49" s="281" t="n">
        <f aca="false">IFERROR(INDEX(RTO1CF_ORD,BV49,2),"sd")</f>
        <v>9E-005</v>
      </c>
      <c r="BY49" s="282" t="str">
        <f aca="false">IF(BY$8&gt;$BV49,"",IF($BR$13&gt;$BS$13,"ns",IF(ABS($BX49-INDEX(RTO1CF_ORD,BY$8,2))&gt;$BN$28,"s","ns")))</f>
        <v>s</v>
      </c>
      <c r="BZ49" s="282" t="str">
        <f aca="false">IF(BZ$8&gt;$BV49,"",IF($BR$13&gt;$BS$13,"ns",IF(ABS($BX49-INDEX(RTO1CF_ORD,BZ$8,2))&gt;$BN$28,"s","ns")))</f>
        <v>s</v>
      </c>
      <c r="CA49" s="282" t="str">
        <f aca="false">IF(CA$8&gt;$BV49,"",IF($BR$13&gt;$BS$13,"ns",IF(ABS($BX49-INDEX(RTO1CF_ORD,CA$8,2))&gt;$BN$28,"s","ns")))</f>
        <v>s</v>
      </c>
      <c r="CB49" s="282" t="str">
        <f aca="false">IF(CB$8&gt;$BV49,"",IF($BR$13&gt;$BS$13,"ns",IF(ABS($BX49-INDEX(RTO1CF_ORD,CB$8,2))&gt;$BN$28,"s","ns")))</f>
        <v>ns</v>
      </c>
      <c r="CC49" s="282" t="str">
        <f aca="false">IF(CC$8&gt;$BV49,"",IF($BR$13&gt;$BS$13,"ns",IF(ABS($BX49-INDEX(RTO1CF_ORD,CC$8,2))&gt;$BN$28,"s","ns")))</f>
        <v>ns</v>
      </c>
      <c r="CD49" s="282" t="str">
        <f aca="false">IF(CD$8&gt;$BV49,"",IF($BR$13&gt;$BS$13,"ns",IF(ABS($BX49-INDEX(RTO1CF_ORD,CD$8,2))&gt;$BN$28,"s","ns")))</f>
        <v>ns</v>
      </c>
      <c r="CE49" s="282" t="str">
        <f aca="false">IF(CE$8&gt;$BV49,"",IF($BR$13&gt;$BS$13,"ns",IF(ABS($BX49-INDEX(RTO1CF_ORD,CE$8,2))&gt;$BN$28,"s","ns")))</f>
        <v>ns</v>
      </c>
      <c r="CF49" s="282" t="str">
        <f aca="false">IF(CF$8&gt;$BV49,"",IF($BR$13&gt;$BS$13,"ns",IF(ABS($BX49-INDEX(RTO1CF_ORD,CF$8,2))&gt;$BN$28,"s","ns")))</f>
        <v>ns</v>
      </c>
      <c r="CG49" s="282" t="str">
        <f aca="false">IF(CG$8&gt;$BV49,"",IF($BR$13&gt;$BS$13,"ns",IF(ABS($BX49-INDEX(RTO1CF_ORD,CG$8,2))&gt;$BN$28,"s","ns")))</f>
        <v>ns</v>
      </c>
      <c r="CH49" s="282" t="str">
        <f aca="false">IF(CH$8&gt;$BV49,"",IF($BR$13&gt;$BS$13,"ns",IF(ABS($BX49-INDEX(RTO1CF_ORD,CH$8,2))&gt;$BN$28,"s","ns")))</f>
        <v>ns</v>
      </c>
      <c r="CI49" s="282" t="str">
        <f aca="false">IF(CI$8&gt;$BV49,"",IF($BR$13&gt;$BS$13,"ns",IF(ABS($BX49-INDEX(RTO1CF_ORD,CI$8,2))&gt;$BN$28,"s","ns")))</f>
        <v>ns</v>
      </c>
      <c r="CJ49" s="282" t="str">
        <f aca="false">IF(CJ$8&gt;$BV49,"",IF($BR$13&gt;$BS$13,"ns",IF(ABS($BX49-INDEX(RTO1CF_ORD,CJ$8,2))&gt;$BN$28,"s","ns")))</f>
        <v>ns</v>
      </c>
      <c r="CK49" s="282" t="str">
        <f aca="false">IF(CK$8&gt;$BV49,"",IF($BR$13&gt;$BS$13,"ns",IF(ABS($BX49-INDEX(RTO1CF_ORD,CK$8,2))&gt;$BN$28,"s","ns")))</f>
        <v>ns</v>
      </c>
      <c r="CL49" s="282" t="str">
        <f aca="false">IF(CL$8&gt;$BV49,"",IF($BR$13&gt;$BS$13,"ns",IF(ABS($BX49-INDEX(RTO1CF_ORD,CL$8,2))&gt;$BN$28,"s","ns")))</f>
        <v>ns</v>
      </c>
      <c r="CM49" s="282" t="str">
        <f aca="false">IF(CM$8&gt;$BV49,"",IF($BR$13&gt;$BS$13,"ns",IF(ABS($BX49-INDEX(RTO1CF_ORD,CM$8,2))&gt;$BN$28,"s","ns")))</f>
        <v>ns</v>
      </c>
      <c r="CN49" s="282" t="str">
        <f aca="false">IF(CN$8&gt;$BV49,"",IF($BR$13&gt;$BS$13,"ns",IF(ABS($BX49-INDEX(RTO1CF_ORD,CN$8,2))&gt;$BN$28,"s","ns")))</f>
        <v>ns</v>
      </c>
      <c r="CO49" s="282" t="str">
        <f aca="false">IF(CO$8&gt;$BV49,"",IF($BR$13&gt;$BS$13,"ns",IF(ABS($BX49-INDEX(RTO1CF_ORD,CO$8,2))&gt;$BN$28,"s","ns")))</f>
        <v>ns</v>
      </c>
      <c r="CP49" s="282" t="str">
        <f aca="false">IF(CP$8&gt;$BV49,"",IF($BR$13&gt;$BS$13,"ns",IF(ABS($BX49-INDEX(RTO1CF_ORD,CP$8,2))&gt;$BN$28,"s","ns")))</f>
        <v>ns</v>
      </c>
      <c r="CQ49" s="282" t="str">
        <f aca="false">IF(CQ$8&gt;$BV49,"",IF($BR$13&gt;$BS$13,"ns",IF(ABS($BX49-INDEX(RTO1CF_ORD,CQ$8,2))&gt;$BN$28,"s","ns")))</f>
        <v>ns</v>
      </c>
      <c r="CR49" s="282" t="str">
        <f aca="false">IF(CR$8&gt;$BV49,"",IF($BR$13&gt;$BS$13,"ns",IF(ABS($BX49-INDEX(RTO1CF_ORD,CR$8,2))&gt;$BN$28,"s","ns")))</f>
        <v>ns</v>
      </c>
      <c r="CS49" s="282" t="str">
        <f aca="false">IF(CS$8&gt;$BV49,"",IF($BR$13&gt;$BS$13,"ns",IF(ABS($BX49-INDEX(RTO1CF_ORD,CS$8,2))&gt;$BN$28,"s","ns")))</f>
        <v>ns</v>
      </c>
      <c r="CT49" s="282" t="str">
        <f aca="false">IF(CT$8&gt;$BV49,"",IF($BR$13&gt;$BS$13,"ns",IF(ABS($BX49-INDEX(RTO1CF_ORD,CT$8,2))&gt;$BN$28,"s","ns")))</f>
        <v>ns</v>
      </c>
      <c r="CU49" s="282" t="str">
        <f aca="false">IF(CU$8&gt;$BV49,"",IF($BR$13&gt;$BS$13,"ns",IF(ABS($BX49-INDEX(RTO1CF_ORD,CU$8,2))&gt;$BN$28,"s","ns")))</f>
        <v>ns</v>
      </c>
      <c r="CV49" s="282" t="str">
        <f aca="false">IF(CV$8&gt;$BV49,"",IF($BR$13&gt;$BS$13,"ns",IF(ABS($BX49-INDEX(RTO1CF_ORD,CV$8,2))&gt;$BN$28,"s","ns")))</f>
        <v>ns</v>
      </c>
      <c r="CW49" s="282" t="str">
        <f aca="false">IF(CW$8&gt;$BV49,"",IF($BR$13&gt;$BS$13,"ns",IF(ABS($BX49-INDEX(RTO1CF_ORD,CW$8,2))&gt;$BN$28,"s","ns")))</f>
        <v>ns</v>
      </c>
      <c r="CX49" s="282" t="str">
        <f aca="false">IF(CX$8&gt;$BV49,"",IF($BR$13&gt;$BS$13,"ns",IF(ABS($BX49-INDEX(RTO1CF_ORD,CX$8,2))&gt;$BN$28,"s","ns")))</f>
        <v>ns</v>
      </c>
      <c r="CY49" s="282" t="str">
        <f aca="false">IF(CY$8&gt;$BV49,"",IF($BR$13&gt;$BS$13,"ns",IF(ABS($BX49-INDEX(RTO1CF_ORD,CY$8,2))&gt;$BN$28,"s","ns")))</f>
        <v>ns</v>
      </c>
      <c r="CZ49" s="282" t="str">
        <f aca="false">IF(CZ$8&gt;$BV49,"",IF($BR$13&gt;$BS$13,"ns",IF(ABS($BX49-INDEX(RTO1CF_ORD,CZ$8,2))&gt;$BN$28,"s","ns")))</f>
        <v>ns</v>
      </c>
      <c r="DA49" s="282" t="str">
        <f aca="false">IF(DA$8&gt;$BV49,"",IF($BR$13&gt;$BS$13,"ns",IF(ABS($BX49-INDEX(RTO1CF_ORD,DA$8,2))&gt;$BN$28,"s","ns")))</f>
        <v>ns</v>
      </c>
      <c r="DB49" s="282" t="str">
        <f aca="false">IF(DB$8&gt;$BV49,"",IF($BR$13&gt;$BS$13,"ns",IF(ABS($BX49-INDEX(RTO1CF_ORD,DB$8,2))&gt;$BN$28,"s","ns")))</f>
        <v>ns</v>
      </c>
      <c r="DC49" s="282" t="str">
        <f aca="false">IF(DC$8&gt;$BV49,"",IF($BR$13&gt;$BS$13,"ns",IF(ABS($BX49-INDEX(RTO1CF_ORD,DC$8,2))&gt;$BN$28,"s","ns")))</f>
        <v>ns</v>
      </c>
      <c r="DD49" s="282" t="str">
        <f aca="false">IF(DD$8&gt;$BV49,"",IF($BR$13&gt;$BS$13,"ns",IF(ABS($BX49-INDEX(RTO1CF_ORD,DD$8,2))&gt;$BN$28,"s","ns")))</f>
        <v>ns</v>
      </c>
      <c r="DE49" s="282" t="str">
        <f aca="false">IF(DE$8&gt;$BV49,"",IF($BR$13&gt;$BS$13,"ns",IF(ABS($BX49-INDEX(RTO1CF_ORD,DE$8,2))&gt;$BN$28,"s","ns")))</f>
        <v>ns</v>
      </c>
      <c r="DF49" s="282" t="str">
        <f aca="false">IF(DF$8&gt;$BV49,"",IF($BR$13&gt;$BS$13,"ns",IF(ABS($BX49-INDEX(RTO1CF_ORD,DF$8,2))&gt;$BN$28,"s","ns")))</f>
        <v>ns</v>
      </c>
      <c r="DG49" s="282" t="str">
        <f aca="false">IF(DG$8&gt;$BV49,"",IF($BR$13&gt;$BS$13,"ns",IF(ABS($BX49-INDEX(RTO1CF_ORD,DG$8,2))&gt;$BN$28,"s","ns")))</f>
        <v>ns</v>
      </c>
      <c r="DH49" s="282" t="str">
        <f aca="false">IF(DH$8&gt;$BV49,"",IF($BR$13&gt;$BS$13,"ns",IF(ABS($BX49-INDEX(RTO1CF_ORD,DH$8,2))&gt;$BN$28,"s","ns")))</f>
        <v>ns</v>
      </c>
      <c r="DI49" s="282" t="str">
        <f aca="false">IF(DI$8&gt;$BV49,"",IF($BR$13&gt;$BS$13,"ns",IF(ABS($BX49-INDEX(RTO1CF_ORD,DI$8,2))&gt;$BN$28,"s","ns")))</f>
        <v>ns</v>
      </c>
      <c r="DJ49" s="282" t="str">
        <f aca="false">IF(DJ$8&gt;$BV49,"",IF($BR$13&gt;$BS$13,"ns",IF(ABS($BX49-INDEX(RTO1CF_ORD,DJ$8,2))&gt;$BN$28,"s","ns")))</f>
        <v>ns</v>
      </c>
      <c r="DK49" s="282" t="str">
        <f aca="false">IF(DK$8&gt;$BV49,"",IF($BR$13&gt;$BS$13,"ns",IF(ABS($BX49-INDEX(RTO1CF_ORD,DK$8,2))&gt;$BN$28,"s","ns")))</f>
        <v>ns</v>
      </c>
      <c r="DL49" s="282" t="str">
        <f aca="false">IF(DL$8&gt;$BV49,"",IF($BR$13&gt;$BS$13,"ns",IF(ABS($BX49-INDEX(RTO1CF_ORD,DL$8,2))&gt;$BN$28,"s","ns")))</f>
        <v>ns</v>
      </c>
      <c r="DM49" s="282" t="str">
        <f aca="false">IF(DM$8&gt;$BV49,"",IF($BR$13&gt;$BS$13,"ns",IF(ABS($BX49-INDEX(RTO1CF_ORD,DM$8,2))&gt;$BN$28,"s","ns")))</f>
        <v>ns</v>
      </c>
      <c r="DN49" s="282" t="str">
        <f aca="false">IF(DN$8&gt;$BV49,"",IF($BR$13&gt;$BS$13,"ns",IF(ABS($BX49-INDEX(RTO1CF_ORD,DN$8,2))&gt;$BN$28,"s","ns")))</f>
        <v/>
      </c>
      <c r="DO49" s="282" t="str">
        <f aca="false">IF(DO$8&gt;$BV49,"",IF($BR$13&gt;$BS$13,"ns",IF(ABS($BX49-INDEX(RTO1CF_ORD,DO$8,2))&gt;$BN$28,"s","ns")))</f>
        <v/>
      </c>
      <c r="DP49" s="282" t="str">
        <f aca="false">IF(DP$8&gt;$BV49,"",IF($BR$13&gt;$BS$13,"ns",IF(ABS($BX49-INDEX(RTO1CF_ORD,DP$8,2))&gt;$BN$28,"s","ns")))</f>
        <v/>
      </c>
      <c r="DQ49" s="282" t="str">
        <f aca="false">IF(DQ$8&gt;$BV49,"",IF($BR$13&gt;$BS$13,"ns",IF(ABS($BX49-INDEX(RTO1CF_ORD,DQ$8,2))&gt;$BN$28,"s","ns")))</f>
        <v/>
      </c>
      <c r="DR49" s="282" t="str">
        <f aca="false">IF(DR$8&gt;$BV49,"",IF($BR$13&gt;$BS$13,"ns",IF(ABS($BX49-INDEX(RTO1CF_ORD,DR$8,2))&gt;$BN$28,"s","ns")))</f>
        <v/>
      </c>
      <c r="DS49" s="282" t="str">
        <f aca="false">IF(DS$8&gt;$BV49,"",IF($BR$13&gt;$BS$13,"ns",IF(ABS($BX49-INDEX(RTO1CF_ORD,DS$8,2))&gt;$BN$28,"s","ns")))</f>
        <v/>
      </c>
      <c r="DT49" s="282" t="str">
        <f aca="false">IF(DT$8&gt;$BV49,"",IF($BR$13&gt;$BS$13,"ns",IF(ABS($BX49-INDEX(RTO1CF_ORD,DT$8,2))&gt;$BN$28,"s","ns")))</f>
        <v/>
      </c>
      <c r="DU49" s="282" t="str">
        <f aca="false">IF(DU$8&gt;$BV49,"",IF($BR$13&gt;$BS$13,"ns",IF(ABS($BX49-INDEX(RTO1CF_ORD,DU$8,2))&gt;$BN$28,"s","ns")))</f>
        <v/>
      </c>
      <c r="DV49" s="282" t="str">
        <f aca="false">IF(DV$8&gt;$BV49,"",IF($BR$13&gt;$BS$13,"ns",IF(ABS($BX49-INDEX(RTO1CF_ORD,DV$8,2))&gt;$BN$28,"s","ns")))</f>
        <v/>
      </c>
      <c r="DW49" s="283"/>
      <c r="DX49" s="283"/>
      <c r="DZ49" s="265" t="n">
        <f aca="false">DZ48+1</f>
        <v>42</v>
      </c>
      <c r="EA49" s="276" t="n">
        <f aca="false">IFERROR(INDEX(RTO1CV,$DZ49,1),0)</f>
        <v>0</v>
      </c>
      <c r="EB49" s="277" t="n">
        <f aca="false">IFERROR(INDEX(RTO1SF,$DZ49,EB$7),0)</f>
        <v>0</v>
      </c>
      <c r="EC49" s="277" t="n">
        <f aca="false">IFERROR(INDEX(RTO1SF,$DZ49,EC$7),0)</f>
        <v>0</v>
      </c>
      <c r="ED49" s="277" t="n">
        <f aca="false">IFERROR(INDEX(RTO1SF,$DZ49,ED$7),0)</f>
        <v>0</v>
      </c>
      <c r="EE49" s="277" t="n">
        <f aca="false">IFERROR(INDEX(RTO1SF,$DZ49,EE$7),0)</f>
        <v>0</v>
      </c>
      <c r="EF49" s="277" t="n">
        <f aca="false">COUNTIFS(EB49:EE49,"&gt;1")</f>
        <v>0</v>
      </c>
      <c r="EG49" s="277" t="n">
        <f aca="false">IFERROR(SUMIFS(EB49:EE49,EB49:EE49,"&gt;1"),0)</f>
        <v>0</v>
      </c>
      <c r="EH49" s="265"/>
      <c r="EI49" s="265"/>
      <c r="EJ49" s="265"/>
      <c r="EK49" s="266"/>
      <c r="EL49" s="265" t="n">
        <f aca="false">EL48+1</f>
        <v>42</v>
      </c>
      <c r="EM49" s="276" t="n">
        <f aca="false">IFERROR(INDEX(RTO1CV,$EL49,1),0)</f>
        <v>0</v>
      </c>
      <c r="EN49" s="277" t="n">
        <f aca="false">IFERROR(INDEX(RTO1CF,$EL49,'ANVA-MDS'!EB$7),0)</f>
        <v>0</v>
      </c>
      <c r="EO49" s="277" t="n">
        <f aca="false">IFERROR(INDEX(RTO1CF,$EL49,'ANVA-MDS'!EC$7),0)</f>
        <v>0</v>
      </c>
      <c r="EP49" s="277" t="n">
        <f aca="false">IFERROR(INDEX(RTO1CF,$EL49,'ANVA-MDS'!ED$7),0)</f>
        <v>0</v>
      </c>
      <c r="EQ49" s="277" t="n">
        <f aca="false">IFERROR(INDEX(RTO1CF,$EL49,'ANVA-MDS'!EE$7),0)</f>
        <v>0</v>
      </c>
      <c r="ER49" s="277" t="n">
        <f aca="false">COUNTIFS(EN49:EQ49,"&gt;1")</f>
        <v>0</v>
      </c>
      <c r="ES49" s="277" t="n">
        <f aca="false">IFERROR(SUMIFS(EN49:EQ49,EN49:EQ49,"&gt;1"),0)</f>
        <v>0</v>
      </c>
      <c r="ET49" s="265"/>
      <c r="EU49" s="265"/>
      <c r="EV49" s="265"/>
      <c r="EW49" s="266"/>
      <c r="EX49" s="277" t="n">
        <f aca="false">EG49+ES49</f>
        <v>0</v>
      </c>
      <c r="EY49" s="266"/>
      <c r="EZ49" s="266"/>
    </row>
    <row r="50" customFormat="false" ht="12.75" hidden="false" customHeight="true" outlineLevel="0" collapsed="false">
      <c r="J50" s="270" t="n">
        <v>42</v>
      </c>
      <c r="K50" s="280" t="n">
        <f aca="false">IFERROR(INDEX(RTO1SF_ORD,J50,1),"sd")</f>
        <v>0</v>
      </c>
      <c r="L50" s="281" t="n">
        <f aca="false">IFERROR(INDEX(RTO1SF_ORD,J50,2),"sd")</f>
        <v>8E-005</v>
      </c>
      <c r="M50" s="281" t="str">
        <f aca="false">IF(M$8&gt;$J50,"",IF($F$13&gt;$G$13,"ns",IF(ABS($L50-INDEX(RTO1SF_ORD,M$8,2))&gt;$B$28,"s","ns")))</f>
        <v>ns</v>
      </c>
      <c r="N50" s="281" t="str">
        <f aca="false">IF(N$8&gt;$J50,"",IF($F$13&gt;$G$13,"ns",IF(ABS($L50-INDEX(RTO1SF_ORD,N$8,2))&gt;$B$28,"s","ns")))</f>
        <v>ns</v>
      </c>
      <c r="O50" s="281" t="str">
        <f aca="false">IF(O$8&gt;$J50,"",IF($F$13&gt;$G$13,"ns",IF(ABS($L50-INDEX(RTO1SF_ORD,O$8,2))&gt;$B$28,"s","ns")))</f>
        <v>ns</v>
      </c>
      <c r="P50" s="281" t="str">
        <f aca="false">IF(P$8&gt;$J50,"",IF($F$13&gt;$G$13,"ns",IF(ABS($L50-INDEX(RTO1SF_ORD,P$8,2))&gt;$B$28,"s","ns")))</f>
        <v>ns</v>
      </c>
      <c r="Q50" s="281" t="str">
        <f aca="false">IF(Q$8&gt;$J50,"",IF($F$13&gt;$G$13,"ns",IF(ABS($L50-INDEX(RTO1SF_ORD,Q$8,2))&gt;$B$28,"s","ns")))</f>
        <v>ns</v>
      </c>
      <c r="R50" s="281" t="str">
        <f aca="false">IF(R$8&gt;$J50,"",IF($F$13&gt;$G$13,"ns",IF(ABS($L50-INDEX(RTO1SF_ORD,R$8,2))&gt;$B$28,"s","ns")))</f>
        <v>ns</v>
      </c>
      <c r="S50" s="281" t="str">
        <f aca="false">IF(S$8&gt;$J50,"",IF($F$13&gt;$G$13,"ns",IF(ABS($L50-INDEX(RTO1SF_ORD,S$8,2))&gt;$B$28,"s","ns")))</f>
        <v>ns</v>
      </c>
      <c r="T50" s="281" t="str">
        <f aca="false">IF(T$8&gt;$J50,"",IF($F$13&gt;$G$13,"ns",IF(ABS($L50-INDEX(RTO1SF_ORD,T$8,2))&gt;$B$28,"s","ns")))</f>
        <v>ns</v>
      </c>
      <c r="U50" s="281" t="str">
        <f aca="false">IF(U$8&gt;$J50,"",IF($F$13&gt;$G$13,"ns",IF(ABS($L50-INDEX(RTO1SF_ORD,U$8,2))&gt;$B$28,"s","ns")))</f>
        <v>ns</v>
      </c>
      <c r="V50" s="281" t="str">
        <f aca="false">IF(V$8&gt;$J50,"",IF($F$13&gt;$G$13,"ns",IF(ABS($L50-INDEX(RTO1SF_ORD,V$8,2))&gt;$B$28,"s","ns")))</f>
        <v>ns</v>
      </c>
      <c r="W50" s="281" t="str">
        <f aca="false">IF(W$8&gt;$J50,"",IF($F$13&gt;$G$13,"ns",IF(ABS($L50-INDEX(RTO1SF_ORD,W$8,2))&gt;$B$28,"s","ns")))</f>
        <v>ns</v>
      </c>
      <c r="X50" s="281" t="str">
        <f aca="false">IF(X$8&gt;$J50,"",IF($F$13&gt;$G$13,"ns",IF(ABS($L50-INDEX(RTO1SF_ORD,X$8,2))&gt;$B$28,"s","ns")))</f>
        <v>ns</v>
      </c>
      <c r="Y50" s="281" t="str">
        <f aca="false">IF(Y$8&gt;$J50,"",IF($F$13&gt;$G$13,"ns",IF(ABS($L50-INDEX(RTO1SF_ORD,Y$8,2))&gt;$B$28,"s","ns")))</f>
        <v>ns</v>
      </c>
      <c r="Z50" s="281" t="str">
        <f aca="false">IF(Z$8&gt;$J50,"",IF($F$13&gt;$G$13,"ns",IF(ABS($L50-INDEX(RTO1SF_ORD,Z$8,2))&gt;$B$28,"s","ns")))</f>
        <v>ns</v>
      </c>
      <c r="AA50" s="281" t="str">
        <f aca="false">IF(AA$8&gt;$J50,"",IF($F$13&gt;$G$13,"ns",IF(ABS($L50-INDEX(RTO1SF_ORD,AA$8,2))&gt;$B$28,"s","ns")))</f>
        <v>ns</v>
      </c>
      <c r="AB50" s="281" t="str">
        <f aca="false">IF(AB$8&gt;$J50,"",IF($F$13&gt;$G$13,"ns",IF(ABS($L50-INDEX(RTO1SF_ORD,AB$8,2))&gt;$B$28,"s","ns")))</f>
        <v>ns</v>
      </c>
      <c r="AC50" s="281" t="str">
        <f aca="false">IF(AC$8&gt;$J50,"",IF($F$13&gt;$G$13,"ns",IF(ABS($L50-INDEX(RTO1SF_ORD,AC$8,2))&gt;$B$28,"s","ns")))</f>
        <v>ns</v>
      </c>
      <c r="AD50" s="281" t="str">
        <f aca="false">IF(AD$8&gt;$J50,"",IF($F$13&gt;$G$13,"ns",IF(ABS($L50-INDEX(RTO1SF_ORD,AD$8,2))&gt;$B$28,"s","ns")))</f>
        <v>ns</v>
      </c>
      <c r="AE50" s="281" t="str">
        <f aca="false">IF(AE$8&gt;$J50,"",IF($F$13&gt;$G$13,"ns",IF(ABS($L50-INDEX(RTO1SF_ORD,AE$8,2))&gt;$B$28,"s","ns")))</f>
        <v>ns</v>
      </c>
      <c r="AF50" s="281" t="str">
        <f aca="false">IF(AF$8&gt;$J50,"",IF($F$13&gt;$G$13,"ns",IF(ABS($L50-INDEX(RTO1SF_ORD,AF$8,2))&gt;$B$28,"s","ns")))</f>
        <v>ns</v>
      </c>
      <c r="AG50" s="281" t="str">
        <f aca="false">IF(AG$8&gt;$J50,"",IF($F$13&gt;$G$13,"ns",IF(ABS($L50-INDEX(RTO1SF_ORD,AG$8,2))&gt;$B$28,"s","ns")))</f>
        <v>ns</v>
      </c>
      <c r="AH50" s="281" t="str">
        <f aca="false">IF(AH$8&gt;$J50,"",IF($F$13&gt;$G$13,"ns",IF(ABS($L50-INDEX(RTO1SF_ORD,AH$8,2))&gt;$B$28,"s","ns")))</f>
        <v>ns</v>
      </c>
      <c r="AI50" s="281" t="str">
        <f aca="false">IF(AI$8&gt;$J50,"",IF($F$13&gt;$G$13,"ns",IF(ABS($L50-INDEX(RTO1SF_ORD,AI$8,2))&gt;$B$28,"s","ns")))</f>
        <v>ns</v>
      </c>
      <c r="AJ50" s="281" t="str">
        <f aca="false">IF(AJ$8&gt;$J50,"",IF($F$13&gt;$G$13,"ns",IF(ABS($L50-INDEX(RTO1SF_ORD,AJ$8,2))&gt;$B$28,"s","ns")))</f>
        <v>ns</v>
      </c>
      <c r="AK50" s="281" t="str">
        <f aca="false">IF(AK$8&gt;$J50,"",IF($F$13&gt;$G$13,"ns",IF(ABS($L50-INDEX(RTO1SF_ORD,AK$8,2))&gt;$B$28,"s","ns")))</f>
        <v>ns</v>
      </c>
      <c r="AL50" s="281" t="str">
        <f aca="false">IF(AL$8&gt;$J50,"",IF($F$13&gt;$G$13,"ns",IF(ABS($L50-INDEX(RTO1SF_ORD,AL$8,2))&gt;$B$28,"s","ns")))</f>
        <v>ns</v>
      </c>
      <c r="AM50" s="281" t="str">
        <f aca="false">IF(AM$8&gt;$J50,"",IF($F$13&gt;$G$13,"ns",IF(ABS($L50-INDEX(RTO1SF_ORD,AM$8,2))&gt;$B$28,"s","ns")))</f>
        <v>ns</v>
      </c>
      <c r="AN50" s="281" t="str">
        <f aca="false">IF(AN$8&gt;$J50,"",IF($F$13&gt;$G$13,"ns",IF(ABS($L50-INDEX(RTO1SF_ORD,AN$8,2))&gt;$B$28,"s","ns")))</f>
        <v>ns</v>
      </c>
      <c r="AO50" s="281" t="str">
        <f aca="false">IF(AO$8&gt;$J50,"",IF($F$13&gt;$G$13,"ns",IF(ABS($L50-INDEX(RTO1SF_ORD,AO$8,2))&gt;$B$28,"s","ns")))</f>
        <v>ns</v>
      </c>
      <c r="AP50" s="281" t="str">
        <f aca="false">IF(AP$8&gt;$J50,"",IF($F$13&gt;$G$13,"ns",IF(ABS($L50-INDEX(RTO1SF_ORD,AP$8,2))&gt;$B$28,"s","ns")))</f>
        <v>ns</v>
      </c>
      <c r="AQ50" s="281" t="str">
        <f aca="false">IF(AQ$8&gt;$J50,"",IF($F$13&gt;$G$13,"ns",IF(ABS($L50-INDEX(RTO1SF_ORD,AQ$8,2))&gt;$B$28,"s","ns")))</f>
        <v>ns</v>
      </c>
      <c r="AR50" s="281" t="str">
        <f aca="false">IF(AR$8&gt;$J50,"",IF($F$13&gt;$G$13,"ns",IF(ABS($L50-INDEX(RTO1SF_ORD,AR$8,2))&gt;$B$28,"s","ns")))</f>
        <v>ns</v>
      </c>
      <c r="AS50" s="281" t="str">
        <f aca="false">IF(AS$8&gt;$J50,"",IF($F$13&gt;$G$13,"ns",IF(ABS($L50-INDEX(RTO1SF_ORD,AS$8,2))&gt;$B$28,"s","ns")))</f>
        <v>ns</v>
      </c>
      <c r="AT50" s="281" t="str">
        <f aca="false">IF(AT$8&gt;$J50,"",IF($F$13&gt;$G$13,"ns",IF(ABS($L50-INDEX(RTO1SF_ORD,AT$8,2))&gt;$B$28,"s","ns")))</f>
        <v>ns</v>
      </c>
      <c r="AU50" s="281" t="str">
        <f aca="false">IF(AU$8&gt;$J50,"",IF($F$13&gt;$G$13,"ns",IF(ABS($L50-INDEX(RTO1SF_ORD,AU$8,2))&gt;$B$28,"s","ns")))</f>
        <v>ns</v>
      </c>
      <c r="AV50" s="281" t="str">
        <f aca="false">IF(AV$8&gt;$J50,"",IF($F$13&gt;$G$13,"ns",IF(ABS($L50-INDEX(RTO1SF_ORD,AV$8,2))&gt;$B$28,"s","ns")))</f>
        <v>ns</v>
      </c>
      <c r="AW50" s="281" t="str">
        <f aca="false">IF(AW$8&gt;$J50,"",IF($F$13&gt;$G$13,"ns",IF(ABS($L50-INDEX(RTO1SF_ORD,AW$8,2))&gt;$B$28,"s","ns")))</f>
        <v>ns</v>
      </c>
      <c r="AX50" s="281" t="str">
        <f aca="false">IF(AX$8&gt;$J50,"",IF($F$13&gt;$G$13,"ns",IF(ABS($L50-INDEX(RTO1SF_ORD,AX$8,2))&gt;$B$28,"s","ns")))</f>
        <v>ns</v>
      </c>
      <c r="AY50" s="281" t="str">
        <f aca="false">IF(AY$8&gt;$J50,"",IF($F$13&gt;$G$13,"ns",IF(ABS($L50-INDEX(RTO1SF_ORD,AY$8,2))&gt;$B$28,"s","ns")))</f>
        <v>ns</v>
      </c>
      <c r="AZ50" s="281" t="str">
        <f aca="false">IF(AZ$8&gt;$J50,"",IF($F$13&gt;$G$13,"ns",IF(ABS($L50-INDEX(RTO1SF_ORD,AZ$8,2))&gt;$B$28,"s","ns")))</f>
        <v>ns</v>
      </c>
      <c r="BA50" s="281" t="str">
        <f aca="false">IF(BA$8&gt;$J50,"",IF($F$13&gt;$G$13,"ns",IF(ABS($L50-INDEX(RTO1SF_ORD,BA$8,2))&gt;$B$28,"s","ns")))</f>
        <v>ns</v>
      </c>
      <c r="BB50" s="281" t="str">
        <f aca="false">IF(BB$8&gt;$J50,"",IF($F$13&gt;$G$13,"ns",IF(ABS($L50-INDEX(RTO1SF_ORD,BB$8,2))&gt;$B$28,"s","ns")))</f>
        <v>ns</v>
      </c>
      <c r="BC50" s="281" t="str">
        <f aca="false">IF(BC$8&gt;$J50,"",IF($F$13&gt;$G$13,"ns",IF(ABS($L50-INDEX(RTO1SF_ORD,BC$8,2))&gt;$B$28,"s","ns")))</f>
        <v/>
      </c>
      <c r="BD50" s="281" t="str">
        <f aca="false">IF(BD$8&gt;$J50,"",IF($F$13&gt;$G$13,"ns",IF(ABS($L50-INDEX(RTO1SF_ORD,BD$8,2))&gt;$B$28,"s","ns")))</f>
        <v/>
      </c>
      <c r="BE50" s="281" t="str">
        <f aca="false">IF(BE$8&gt;$J50,"",IF($F$13&gt;$G$13,"ns",IF(ABS($L50-INDEX(RTO1SF_ORD,BE$8,2))&gt;$B$28,"s","ns")))</f>
        <v/>
      </c>
      <c r="BF50" s="281" t="str">
        <f aca="false">IF(BF$8&gt;$J50,"",IF($F$13&gt;$G$13,"ns",IF(ABS($L50-INDEX(RTO1SF_ORD,BF$8,2))&gt;$B$28,"s","ns")))</f>
        <v/>
      </c>
      <c r="BG50" s="281" t="str">
        <f aca="false">IF(BG$8&gt;$J50,"",IF($F$13&gt;$G$13,"ns",IF(ABS($L50-INDEX(RTO1SF_ORD,BG$8,2))&gt;$B$28,"s","ns")))</f>
        <v/>
      </c>
      <c r="BH50" s="281" t="str">
        <f aca="false">IF(BH$8&gt;$J50,"",IF($F$13&gt;$G$13,"ns",IF(ABS($L50-INDEX(RTO1SF_ORD,BH$8,2))&gt;$B$28,"s","ns")))</f>
        <v/>
      </c>
      <c r="BI50" s="281" t="str">
        <f aca="false">IF(BI$8&gt;$J50,"",IF($F$13&gt;$G$13,"ns",IF(ABS($L50-INDEX(RTO1SF_ORD,BI$8,2))&gt;$B$28,"s","ns")))</f>
        <v/>
      </c>
      <c r="BJ50" s="281" t="str">
        <f aca="false">IF(BJ$8&gt;$J50,"",IF($F$13&gt;$G$13,"ns",IF(ABS($L50-INDEX(RTO1SF_ORD,BJ$8,2))&gt;$B$28,"s","ns")))</f>
        <v/>
      </c>
      <c r="BS50" s="249"/>
      <c r="BT50" s="249"/>
      <c r="BV50" s="270" t="n">
        <v>42</v>
      </c>
      <c r="BW50" s="280" t="n">
        <f aca="false">IFERROR(INDEX(RTO1CF_ORD,BV50,1),"sd")</f>
        <v>0</v>
      </c>
      <c r="BX50" s="281" t="n">
        <f aca="false">IFERROR(INDEX(RTO1CF_ORD,BV50,2),"sd")</f>
        <v>8E-005</v>
      </c>
      <c r="BY50" s="282" t="str">
        <f aca="false">IF(BY$8&gt;$BV50,"",IF($BR$13&gt;$BS$13,"ns",IF(ABS($BX50-INDEX(RTO1CF_ORD,BY$8,2))&gt;$BN$28,"s","ns")))</f>
        <v>s</v>
      </c>
      <c r="BZ50" s="282" t="str">
        <f aca="false">IF(BZ$8&gt;$BV50,"",IF($BR$13&gt;$BS$13,"ns",IF(ABS($BX50-INDEX(RTO1CF_ORD,BZ$8,2))&gt;$BN$28,"s","ns")))</f>
        <v>s</v>
      </c>
      <c r="CA50" s="282" t="str">
        <f aca="false">IF(CA$8&gt;$BV50,"",IF($BR$13&gt;$BS$13,"ns",IF(ABS($BX50-INDEX(RTO1CF_ORD,CA$8,2))&gt;$BN$28,"s","ns")))</f>
        <v>s</v>
      </c>
      <c r="CB50" s="282" t="str">
        <f aca="false">IF(CB$8&gt;$BV50,"",IF($BR$13&gt;$BS$13,"ns",IF(ABS($BX50-INDEX(RTO1CF_ORD,CB$8,2))&gt;$BN$28,"s","ns")))</f>
        <v>ns</v>
      </c>
      <c r="CC50" s="282" t="str">
        <f aca="false">IF(CC$8&gt;$BV50,"",IF($BR$13&gt;$BS$13,"ns",IF(ABS($BX50-INDEX(RTO1CF_ORD,CC$8,2))&gt;$BN$28,"s","ns")))</f>
        <v>ns</v>
      </c>
      <c r="CD50" s="282" t="str">
        <f aca="false">IF(CD$8&gt;$BV50,"",IF($BR$13&gt;$BS$13,"ns",IF(ABS($BX50-INDEX(RTO1CF_ORD,CD$8,2))&gt;$BN$28,"s","ns")))</f>
        <v>ns</v>
      </c>
      <c r="CE50" s="282" t="str">
        <f aca="false">IF(CE$8&gt;$BV50,"",IF($BR$13&gt;$BS$13,"ns",IF(ABS($BX50-INDEX(RTO1CF_ORD,CE$8,2))&gt;$BN$28,"s","ns")))</f>
        <v>ns</v>
      </c>
      <c r="CF50" s="282" t="str">
        <f aca="false">IF(CF$8&gt;$BV50,"",IF($BR$13&gt;$BS$13,"ns",IF(ABS($BX50-INDEX(RTO1CF_ORD,CF$8,2))&gt;$BN$28,"s","ns")))</f>
        <v>ns</v>
      </c>
      <c r="CG50" s="282" t="str">
        <f aca="false">IF(CG$8&gt;$BV50,"",IF($BR$13&gt;$BS$13,"ns",IF(ABS($BX50-INDEX(RTO1CF_ORD,CG$8,2))&gt;$BN$28,"s","ns")))</f>
        <v>ns</v>
      </c>
      <c r="CH50" s="282" t="str">
        <f aca="false">IF(CH$8&gt;$BV50,"",IF($BR$13&gt;$BS$13,"ns",IF(ABS($BX50-INDEX(RTO1CF_ORD,CH$8,2))&gt;$BN$28,"s","ns")))</f>
        <v>ns</v>
      </c>
      <c r="CI50" s="282" t="str">
        <f aca="false">IF(CI$8&gt;$BV50,"",IF($BR$13&gt;$BS$13,"ns",IF(ABS($BX50-INDEX(RTO1CF_ORD,CI$8,2))&gt;$BN$28,"s","ns")))</f>
        <v>ns</v>
      </c>
      <c r="CJ50" s="282" t="str">
        <f aca="false">IF(CJ$8&gt;$BV50,"",IF($BR$13&gt;$BS$13,"ns",IF(ABS($BX50-INDEX(RTO1CF_ORD,CJ$8,2))&gt;$BN$28,"s","ns")))</f>
        <v>ns</v>
      </c>
      <c r="CK50" s="282" t="str">
        <f aca="false">IF(CK$8&gt;$BV50,"",IF($BR$13&gt;$BS$13,"ns",IF(ABS($BX50-INDEX(RTO1CF_ORD,CK$8,2))&gt;$BN$28,"s","ns")))</f>
        <v>ns</v>
      </c>
      <c r="CL50" s="282" t="str">
        <f aca="false">IF(CL$8&gt;$BV50,"",IF($BR$13&gt;$BS$13,"ns",IF(ABS($BX50-INDEX(RTO1CF_ORD,CL$8,2))&gt;$BN$28,"s","ns")))</f>
        <v>ns</v>
      </c>
      <c r="CM50" s="282" t="str">
        <f aca="false">IF(CM$8&gt;$BV50,"",IF($BR$13&gt;$BS$13,"ns",IF(ABS($BX50-INDEX(RTO1CF_ORD,CM$8,2))&gt;$BN$28,"s","ns")))</f>
        <v>ns</v>
      </c>
      <c r="CN50" s="282" t="str">
        <f aca="false">IF(CN$8&gt;$BV50,"",IF($BR$13&gt;$BS$13,"ns",IF(ABS($BX50-INDEX(RTO1CF_ORD,CN$8,2))&gt;$BN$28,"s","ns")))</f>
        <v>ns</v>
      </c>
      <c r="CO50" s="282" t="str">
        <f aca="false">IF(CO$8&gt;$BV50,"",IF($BR$13&gt;$BS$13,"ns",IF(ABS($BX50-INDEX(RTO1CF_ORD,CO$8,2))&gt;$BN$28,"s","ns")))</f>
        <v>ns</v>
      </c>
      <c r="CP50" s="282" t="str">
        <f aca="false">IF(CP$8&gt;$BV50,"",IF($BR$13&gt;$BS$13,"ns",IF(ABS($BX50-INDEX(RTO1CF_ORD,CP$8,2))&gt;$BN$28,"s","ns")))</f>
        <v>ns</v>
      </c>
      <c r="CQ50" s="282" t="str">
        <f aca="false">IF(CQ$8&gt;$BV50,"",IF($BR$13&gt;$BS$13,"ns",IF(ABS($BX50-INDEX(RTO1CF_ORD,CQ$8,2))&gt;$BN$28,"s","ns")))</f>
        <v>ns</v>
      </c>
      <c r="CR50" s="282" t="str">
        <f aca="false">IF(CR$8&gt;$BV50,"",IF($BR$13&gt;$BS$13,"ns",IF(ABS($BX50-INDEX(RTO1CF_ORD,CR$8,2))&gt;$BN$28,"s","ns")))</f>
        <v>ns</v>
      </c>
      <c r="CS50" s="282" t="str">
        <f aca="false">IF(CS$8&gt;$BV50,"",IF($BR$13&gt;$BS$13,"ns",IF(ABS($BX50-INDEX(RTO1CF_ORD,CS$8,2))&gt;$BN$28,"s","ns")))</f>
        <v>ns</v>
      </c>
      <c r="CT50" s="282" t="str">
        <f aca="false">IF(CT$8&gt;$BV50,"",IF($BR$13&gt;$BS$13,"ns",IF(ABS($BX50-INDEX(RTO1CF_ORD,CT$8,2))&gt;$BN$28,"s","ns")))</f>
        <v>ns</v>
      </c>
      <c r="CU50" s="282" t="str">
        <f aca="false">IF(CU$8&gt;$BV50,"",IF($BR$13&gt;$BS$13,"ns",IF(ABS($BX50-INDEX(RTO1CF_ORD,CU$8,2))&gt;$BN$28,"s","ns")))</f>
        <v>ns</v>
      </c>
      <c r="CV50" s="282" t="str">
        <f aca="false">IF(CV$8&gt;$BV50,"",IF($BR$13&gt;$BS$13,"ns",IF(ABS($BX50-INDEX(RTO1CF_ORD,CV$8,2))&gt;$BN$28,"s","ns")))</f>
        <v>ns</v>
      </c>
      <c r="CW50" s="282" t="str">
        <f aca="false">IF(CW$8&gt;$BV50,"",IF($BR$13&gt;$BS$13,"ns",IF(ABS($BX50-INDEX(RTO1CF_ORD,CW$8,2))&gt;$BN$28,"s","ns")))</f>
        <v>ns</v>
      </c>
      <c r="CX50" s="282" t="str">
        <f aca="false">IF(CX$8&gt;$BV50,"",IF($BR$13&gt;$BS$13,"ns",IF(ABS($BX50-INDEX(RTO1CF_ORD,CX$8,2))&gt;$BN$28,"s","ns")))</f>
        <v>ns</v>
      </c>
      <c r="CY50" s="282" t="str">
        <f aca="false">IF(CY$8&gt;$BV50,"",IF($BR$13&gt;$BS$13,"ns",IF(ABS($BX50-INDEX(RTO1CF_ORD,CY$8,2))&gt;$BN$28,"s","ns")))</f>
        <v>ns</v>
      </c>
      <c r="CZ50" s="282" t="str">
        <f aca="false">IF(CZ$8&gt;$BV50,"",IF($BR$13&gt;$BS$13,"ns",IF(ABS($BX50-INDEX(RTO1CF_ORD,CZ$8,2))&gt;$BN$28,"s","ns")))</f>
        <v>ns</v>
      </c>
      <c r="DA50" s="282" t="str">
        <f aca="false">IF(DA$8&gt;$BV50,"",IF($BR$13&gt;$BS$13,"ns",IF(ABS($BX50-INDEX(RTO1CF_ORD,DA$8,2))&gt;$BN$28,"s","ns")))</f>
        <v>ns</v>
      </c>
      <c r="DB50" s="282" t="str">
        <f aca="false">IF(DB$8&gt;$BV50,"",IF($BR$13&gt;$BS$13,"ns",IF(ABS($BX50-INDEX(RTO1CF_ORD,DB$8,2))&gt;$BN$28,"s","ns")))</f>
        <v>ns</v>
      </c>
      <c r="DC50" s="282" t="str">
        <f aca="false">IF(DC$8&gt;$BV50,"",IF($BR$13&gt;$BS$13,"ns",IF(ABS($BX50-INDEX(RTO1CF_ORD,DC$8,2))&gt;$BN$28,"s","ns")))</f>
        <v>ns</v>
      </c>
      <c r="DD50" s="282" t="str">
        <f aca="false">IF(DD$8&gt;$BV50,"",IF($BR$13&gt;$BS$13,"ns",IF(ABS($BX50-INDEX(RTO1CF_ORD,DD$8,2))&gt;$BN$28,"s","ns")))</f>
        <v>ns</v>
      </c>
      <c r="DE50" s="282" t="str">
        <f aca="false">IF(DE$8&gt;$BV50,"",IF($BR$13&gt;$BS$13,"ns",IF(ABS($BX50-INDEX(RTO1CF_ORD,DE$8,2))&gt;$BN$28,"s","ns")))</f>
        <v>ns</v>
      </c>
      <c r="DF50" s="282" t="str">
        <f aca="false">IF(DF$8&gt;$BV50,"",IF($BR$13&gt;$BS$13,"ns",IF(ABS($BX50-INDEX(RTO1CF_ORD,DF$8,2))&gt;$BN$28,"s","ns")))</f>
        <v>ns</v>
      </c>
      <c r="DG50" s="282" t="str">
        <f aca="false">IF(DG$8&gt;$BV50,"",IF($BR$13&gt;$BS$13,"ns",IF(ABS($BX50-INDEX(RTO1CF_ORD,DG$8,2))&gt;$BN$28,"s","ns")))</f>
        <v>ns</v>
      </c>
      <c r="DH50" s="282" t="str">
        <f aca="false">IF(DH$8&gt;$BV50,"",IF($BR$13&gt;$BS$13,"ns",IF(ABS($BX50-INDEX(RTO1CF_ORD,DH$8,2))&gt;$BN$28,"s","ns")))</f>
        <v>ns</v>
      </c>
      <c r="DI50" s="282" t="str">
        <f aca="false">IF(DI$8&gt;$BV50,"",IF($BR$13&gt;$BS$13,"ns",IF(ABS($BX50-INDEX(RTO1CF_ORD,DI$8,2))&gt;$BN$28,"s","ns")))</f>
        <v>ns</v>
      </c>
      <c r="DJ50" s="282" t="str">
        <f aca="false">IF(DJ$8&gt;$BV50,"",IF($BR$13&gt;$BS$13,"ns",IF(ABS($BX50-INDEX(RTO1CF_ORD,DJ$8,2))&gt;$BN$28,"s","ns")))</f>
        <v>ns</v>
      </c>
      <c r="DK50" s="282" t="str">
        <f aca="false">IF(DK$8&gt;$BV50,"",IF($BR$13&gt;$BS$13,"ns",IF(ABS($BX50-INDEX(RTO1CF_ORD,DK$8,2))&gt;$BN$28,"s","ns")))</f>
        <v>ns</v>
      </c>
      <c r="DL50" s="282" t="str">
        <f aca="false">IF(DL$8&gt;$BV50,"",IF($BR$13&gt;$BS$13,"ns",IF(ABS($BX50-INDEX(RTO1CF_ORD,DL$8,2))&gt;$BN$28,"s","ns")))</f>
        <v>ns</v>
      </c>
      <c r="DM50" s="282" t="str">
        <f aca="false">IF(DM$8&gt;$BV50,"",IF($BR$13&gt;$BS$13,"ns",IF(ABS($BX50-INDEX(RTO1CF_ORD,DM$8,2))&gt;$BN$28,"s","ns")))</f>
        <v>ns</v>
      </c>
      <c r="DN50" s="282" t="str">
        <f aca="false">IF(DN$8&gt;$BV50,"",IF($BR$13&gt;$BS$13,"ns",IF(ABS($BX50-INDEX(RTO1CF_ORD,DN$8,2))&gt;$BN$28,"s","ns")))</f>
        <v>ns</v>
      </c>
      <c r="DO50" s="282" t="str">
        <f aca="false">IF(DO$8&gt;$BV50,"",IF($BR$13&gt;$BS$13,"ns",IF(ABS($BX50-INDEX(RTO1CF_ORD,DO$8,2))&gt;$BN$28,"s","ns")))</f>
        <v/>
      </c>
      <c r="DP50" s="282" t="str">
        <f aca="false">IF(DP$8&gt;$BV50,"",IF($BR$13&gt;$BS$13,"ns",IF(ABS($BX50-INDEX(RTO1CF_ORD,DP$8,2))&gt;$BN$28,"s","ns")))</f>
        <v/>
      </c>
      <c r="DQ50" s="282" t="str">
        <f aca="false">IF(DQ$8&gt;$BV50,"",IF($BR$13&gt;$BS$13,"ns",IF(ABS($BX50-INDEX(RTO1CF_ORD,DQ$8,2))&gt;$BN$28,"s","ns")))</f>
        <v/>
      </c>
      <c r="DR50" s="282" t="str">
        <f aca="false">IF(DR$8&gt;$BV50,"",IF($BR$13&gt;$BS$13,"ns",IF(ABS($BX50-INDEX(RTO1CF_ORD,DR$8,2))&gt;$BN$28,"s","ns")))</f>
        <v/>
      </c>
      <c r="DS50" s="282" t="str">
        <f aca="false">IF(DS$8&gt;$BV50,"",IF($BR$13&gt;$BS$13,"ns",IF(ABS($BX50-INDEX(RTO1CF_ORD,DS$8,2))&gt;$BN$28,"s","ns")))</f>
        <v/>
      </c>
      <c r="DT50" s="282" t="str">
        <f aca="false">IF(DT$8&gt;$BV50,"",IF($BR$13&gt;$BS$13,"ns",IF(ABS($BX50-INDEX(RTO1CF_ORD,DT$8,2))&gt;$BN$28,"s","ns")))</f>
        <v/>
      </c>
      <c r="DU50" s="282" t="str">
        <f aca="false">IF(DU$8&gt;$BV50,"",IF($BR$13&gt;$BS$13,"ns",IF(ABS($BX50-INDEX(RTO1CF_ORD,DU$8,2))&gt;$BN$28,"s","ns")))</f>
        <v/>
      </c>
      <c r="DV50" s="282" t="str">
        <f aca="false">IF(DV$8&gt;$BV50,"",IF($BR$13&gt;$BS$13,"ns",IF(ABS($BX50-INDEX(RTO1CF_ORD,DV$8,2))&gt;$BN$28,"s","ns")))</f>
        <v/>
      </c>
      <c r="DW50" s="283"/>
      <c r="DX50" s="283"/>
      <c r="DZ50" s="265" t="n">
        <f aca="false">DZ49+1</f>
        <v>43</v>
      </c>
      <c r="EA50" s="276" t="n">
        <f aca="false">IFERROR(INDEX(RTO1CV,$DZ50,1),0)</f>
        <v>0</v>
      </c>
      <c r="EB50" s="277" t="n">
        <f aca="false">IFERROR(INDEX(RTO1SF,$DZ50,EB$7),0)</f>
        <v>0</v>
      </c>
      <c r="EC50" s="277" t="n">
        <f aca="false">IFERROR(INDEX(RTO1SF,$DZ50,EC$7),0)</f>
        <v>0</v>
      </c>
      <c r="ED50" s="277" t="n">
        <f aca="false">IFERROR(INDEX(RTO1SF,$DZ50,ED$7),0)</f>
        <v>0</v>
      </c>
      <c r="EE50" s="277" t="n">
        <f aca="false">IFERROR(INDEX(RTO1SF,$DZ50,EE$7),0)</f>
        <v>0</v>
      </c>
      <c r="EF50" s="277" t="n">
        <f aca="false">COUNTIFS(EB50:EE50,"&gt;1")</f>
        <v>0</v>
      </c>
      <c r="EG50" s="277" t="n">
        <f aca="false">IFERROR(SUMIFS(EB50:EE50,EB50:EE50,"&gt;1"),0)</f>
        <v>0</v>
      </c>
      <c r="EH50" s="265"/>
      <c r="EI50" s="265"/>
      <c r="EJ50" s="265"/>
      <c r="EK50" s="266"/>
      <c r="EL50" s="265" t="n">
        <f aca="false">EL49+1</f>
        <v>43</v>
      </c>
      <c r="EM50" s="276" t="n">
        <f aca="false">IFERROR(INDEX(RTO1CV,$EL50,1),0)</f>
        <v>0</v>
      </c>
      <c r="EN50" s="277" t="n">
        <f aca="false">IFERROR(INDEX(RTO1CF,$EL50,'ANVA-MDS'!EB$7),0)</f>
        <v>0</v>
      </c>
      <c r="EO50" s="277" t="n">
        <f aca="false">IFERROR(INDEX(RTO1CF,$EL50,'ANVA-MDS'!EC$7),0)</f>
        <v>0</v>
      </c>
      <c r="EP50" s="277" t="n">
        <f aca="false">IFERROR(INDEX(RTO1CF,$EL50,'ANVA-MDS'!ED$7),0)</f>
        <v>0</v>
      </c>
      <c r="EQ50" s="277" t="n">
        <f aca="false">IFERROR(INDEX(RTO1CF,$EL50,'ANVA-MDS'!EE$7),0)</f>
        <v>0</v>
      </c>
      <c r="ER50" s="277" t="n">
        <f aca="false">COUNTIFS(EN50:EQ50,"&gt;1")</f>
        <v>0</v>
      </c>
      <c r="ES50" s="277" t="n">
        <f aca="false">IFERROR(SUMIFS(EN50:EQ50,EN50:EQ50,"&gt;1"),0)</f>
        <v>0</v>
      </c>
      <c r="ET50" s="265"/>
      <c r="EU50" s="265"/>
      <c r="EV50" s="265"/>
      <c r="EW50" s="266"/>
      <c r="EX50" s="277" t="n">
        <f aca="false">EG50+ES50</f>
        <v>0</v>
      </c>
      <c r="EY50" s="266"/>
      <c r="EZ50" s="266"/>
    </row>
    <row r="51" customFormat="false" ht="12.75" hidden="false" customHeight="true" outlineLevel="0" collapsed="false">
      <c r="J51" s="270" t="n">
        <v>43</v>
      </c>
      <c r="K51" s="280" t="n">
        <f aca="false">IFERROR(INDEX(RTO1SF_ORD,J51,1),"sd")</f>
        <v>0</v>
      </c>
      <c r="L51" s="281" t="n">
        <f aca="false">IFERROR(INDEX(RTO1SF_ORD,J51,2),"sd")</f>
        <v>7E-005</v>
      </c>
      <c r="M51" s="281" t="str">
        <f aca="false">IF(M$8&gt;$J51,"",IF($F$13&gt;$G$13,"ns",IF(ABS($L51-INDEX(RTO1SF_ORD,M$8,2))&gt;$B$28,"s","ns")))</f>
        <v>ns</v>
      </c>
      <c r="N51" s="281" t="str">
        <f aca="false">IF(N$8&gt;$J51,"",IF($F$13&gt;$G$13,"ns",IF(ABS($L51-INDEX(RTO1SF_ORD,N$8,2))&gt;$B$28,"s","ns")))</f>
        <v>ns</v>
      </c>
      <c r="O51" s="281" t="str">
        <f aca="false">IF(O$8&gt;$J51,"",IF($F$13&gt;$G$13,"ns",IF(ABS($L51-INDEX(RTO1SF_ORD,O$8,2))&gt;$B$28,"s","ns")))</f>
        <v>ns</v>
      </c>
      <c r="P51" s="281" t="str">
        <f aca="false">IF(P$8&gt;$J51,"",IF($F$13&gt;$G$13,"ns",IF(ABS($L51-INDEX(RTO1SF_ORD,P$8,2))&gt;$B$28,"s","ns")))</f>
        <v>ns</v>
      </c>
      <c r="Q51" s="281" t="str">
        <f aca="false">IF(Q$8&gt;$J51,"",IF($F$13&gt;$G$13,"ns",IF(ABS($L51-INDEX(RTO1SF_ORD,Q$8,2))&gt;$B$28,"s","ns")))</f>
        <v>ns</v>
      </c>
      <c r="R51" s="281" t="str">
        <f aca="false">IF(R$8&gt;$J51,"",IF($F$13&gt;$G$13,"ns",IF(ABS($L51-INDEX(RTO1SF_ORD,R$8,2))&gt;$B$28,"s","ns")))</f>
        <v>ns</v>
      </c>
      <c r="S51" s="281" t="str">
        <f aca="false">IF(S$8&gt;$J51,"",IF($F$13&gt;$G$13,"ns",IF(ABS($L51-INDEX(RTO1SF_ORD,S$8,2))&gt;$B$28,"s","ns")))</f>
        <v>ns</v>
      </c>
      <c r="T51" s="281" t="str">
        <f aca="false">IF(T$8&gt;$J51,"",IF($F$13&gt;$G$13,"ns",IF(ABS($L51-INDEX(RTO1SF_ORD,T$8,2))&gt;$B$28,"s","ns")))</f>
        <v>ns</v>
      </c>
      <c r="U51" s="281" t="str">
        <f aca="false">IF(U$8&gt;$J51,"",IF($F$13&gt;$G$13,"ns",IF(ABS($L51-INDEX(RTO1SF_ORD,U$8,2))&gt;$B$28,"s","ns")))</f>
        <v>ns</v>
      </c>
      <c r="V51" s="281" t="str">
        <f aca="false">IF(V$8&gt;$J51,"",IF($F$13&gt;$G$13,"ns",IF(ABS($L51-INDEX(RTO1SF_ORD,V$8,2))&gt;$B$28,"s","ns")))</f>
        <v>ns</v>
      </c>
      <c r="W51" s="281" t="str">
        <f aca="false">IF(W$8&gt;$J51,"",IF($F$13&gt;$G$13,"ns",IF(ABS($L51-INDEX(RTO1SF_ORD,W$8,2))&gt;$B$28,"s","ns")))</f>
        <v>ns</v>
      </c>
      <c r="X51" s="281" t="str">
        <f aca="false">IF(X$8&gt;$J51,"",IF($F$13&gt;$G$13,"ns",IF(ABS($L51-INDEX(RTO1SF_ORD,X$8,2))&gt;$B$28,"s","ns")))</f>
        <v>ns</v>
      </c>
      <c r="Y51" s="281" t="str">
        <f aca="false">IF(Y$8&gt;$J51,"",IF($F$13&gt;$G$13,"ns",IF(ABS($L51-INDEX(RTO1SF_ORD,Y$8,2))&gt;$B$28,"s","ns")))</f>
        <v>ns</v>
      </c>
      <c r="Z51" s="281" t="str">
        <f aca="false">IF(Z$8&gt;$J51,"",IF($F$13&gt;$G$13,"ns",IF(ABS($L51-INDEX(RTO1SF_ORD,Z$8,2))&gt;$B$28,"s","ns")))</f>
        <v>ns</v>
      </c>
      <c r="AA51" s="281" t="str">
        <f aca="false">IF(AA$8&gt;$J51,"",IF($F$13&gt;$G$13,"ns",IF(ABS($L51-INDEX(RTO1SF_ORD,AA$8,2))&gt;$B$28,"s","ns")))</f>
        <v>ns</v>
      </c>
      <c r="AB51" s="281" t="str">
        <f aca="false">IF(AB$8&gt;$J51,"",IF($F$13&gt;$G$13,"ns",IF(ABS($L51-INDEX(RTO1SF_ORD,AB$8,2))&gt;$B$28,"s","ns")))</f>
        <v>ns</v>
      </c>
      <c r="AC51" s="281" t="str">
        <f aca="false">IF(AC$8&gt;$J51,"",IF($F$13&gt;$G$13,"ns",IF(ABS($L51-INDEX(RTO1SF_ORD,AC$8,2))&gt;$B$28,"s","ns")))</f>
        <v>ns</v>
      </c>
      <c r="AD51" s="281" t="str">
        <f aca="false">IF(AD$8&gt;$J51,"",IF($F$13&gt;$G$13,"ns",IF(ABS($L51-INDEX(RTO1SF_ORD,AD$8,2))&gt;$B$28,"s","ns")))</f>
        <v>ns</v>
      </c>
      <c r="AE51" s="281" t="str">
        <f aca="false">IF(AE$8&gt;$J51,"",IF($F$13&gt;$G$13,"ns",IF(ABS($L51-INDEX(RTO1SF_ORD,AE$8,2))&gt;$B$28,"s","ns")))</f>
        <v>ns</v>
      </c>
      <c r="AF51" s="281" t="str">
        <f aca="false">IF(AF$8&gt;$J51,"",IF($F$13&gt;$G$13,"ns",IF(ABS($L51-INDEX(RTO1SF_ORD,AF$8,2))&gt;$B$28,"s","ns")))</f>
        <v>ns</v>
      </c>
      <c r="AG51" s="281" t="str">
        <f aca="false">IF(AG$8&gt;$J51,"",IF($F$13&gt;$G$13,"ns",IF(ABS($L51-INDEX(RTO1SF_ORD,AG$8,2))&gt;$B$28,"s","ns")))</f>
        <v>ns</v>
      </c>
      <c r="AH51" s="281" t="str">
        <f aca="false">IF(AH$8&gt;$J51,"",IF($F$13&gt;$G$13,"ns",IF(ABS($L51-INDEX(RTO1SF_ORD,AH$8,2))&gt;$B$28,"s","ns")))</f>
        <v>ns</v>
      </c>
      <c r="AI51" s="281" t="str">
        <f aca="false">IF(AI$8&gt;$J51,"",IF($F$13&gt;$G$13,"ns",IF(ABS($L51-INDEX(RTO1SF_ORD,AI$8,2))&gt;$B$28,"s","ns")))</f>
        <v>ns</v>
      </c>
      <c r="AJ51" s="281" t="str">
        <f aca="false">IF(AJ$8&gt;$J51,"",IF($F$13&gt;$G$13,"ns",IF(ABS($L51-INDEX(RTO1SF_ORD,AJ$8,2))&gt;$B$28,"s","ns")))</f>
        <v>ns</v>
      </c>
      <c r="AK51" s="281" t="str">
        <f aca="false">IF(AK$8&gt;$J51,"",IF($F$13&gt;$G$13,"ns",IF(ABS($L51-INDEX(RTO1SF_ORD,AK$8,2))&gt;$B$28,"s","ns")))</f>
        <v>ns</v>
      </c>
      <c r="AL51" s="281" t="str">
        <f aca="false">IF(AL$8&gt;$J51,"",IF($F$13&gt;$G$13,"ns",IF(ABS($L51-INDEX(RTO1SF_ORD,AL$8,2))&gt;$B$28,"s","ns")))</f>
        <v>ns</v>
      </c>
      <c r="AM51" s="281" t="str">
        <f aca="false">IF(AM$8&gt;$J51,"",IF($F$13&gt;$G$13,"ns",IF(ABS($L51-INDEX(RTO1SF_ORD,AM$8,2))&gt;$B$28,"s","ns")))</f>
        <v>ns</v>
      </c>
      <c r="AN51" s="281" t="str">
        <f aca="false">IF(AN$8&gt;$J51,"",IF($F$13&gt;$G$13,"ns",IF(ABS($L51-INDEX(RTO1SF_ORD,AN$8,2))&gt;$B$28,"s","ns")))</f>
        <v>ns</v>
      </c>
      <c r="AO51" s="281" t="str">
        <f aca="false">IF(AO$8&gt;$J51,"",IF($F$13&gt;$G$13,"ns",IF(ABS($L51-INDEX(RTO1SF_ORD,AO$8,2))&gt;$B$28,"s","ns")))</f>
        <v>ns</v>
      </c>
      <c r="AP51" s="281" t="str">
        <f aca="false">IF(AP$8&gt;$J51,"",IF($F$13&gt;$G$13,"ns",IF(ABS($L51-INDEX(RTO1SF_ORD,AP$8,2))&gt;$B$28,"s","ns")))</f>
        <v>ns</v>
      </c>
      <c r="AQ51" s="281" t="str">
        <f aca="false">IF(AQ$8&gt;$J51,"",IF($F$13&gt;$G$13,"ns",IF(ABS($L51-INDEX(RTO1SF_ORD,AQ$8,2))&gt;$B$28,"s","ns")))</f>
        <v>ns</v>
      </c>
      <c r="AR51" s="281" t="str">
        <f aca="false">IF(AR$8&gt;$J51,"",IF($F$13&gt;$G$13,"ns",IF(ABS($L51-INDEX(RTO1SF_ORD,AR$8,2))&gt;$B$28,"s","ns")))</f>
        <v>ns</v>
      </c>
      <c r="AS51" s="281" t="str">
        <f aca="false">IF(AS$8&gt;$J51,"",IF($F$13&gt;$G$13,"ns",IF(ABS($L51-INDEX(RTO1SF_ORD,AS$8,2))&gt;$B$28,"s","ns")))</f>
        <v>ns</v>
      </c>
      <c r="AT51" s="281" t="str">
        <f aca="false">IF(AT$8&gt;$J51,"",IF($F$13&gt;$G$13,"ns",IF(ABS($L51-INDEX(RTO1SF_ORD,AT$8,2))&gt;$B$28,"s","ns")))</f>
        <v>ns</v>
      </c>
      <c r="AU51" s="281" t="str">
        <f aca="false">IF(AU$8&gt;$J51,"",IF($F$13&gt;$G$13,"ns",IF(ABS($L51-INDEX(RTO1SF_ORD,AU$8,2))&gt;$B$28,"s","ns")))</f>
        <v>ns</v>
      </c>
      <c r="AV51" s="281" t="str">
        <f aca="false">IF(AV$8&gt;$J51,"",IF($F$13&gt;$G$13,"ns",IF(ABS($L51-INDEX(RTO1SF_ORD,AV$8,2))&gt;$B$28,"s","ns")))</f>
        <v>ns</v>
      </c>
      <c r="AW51" s="281" t="str">
        <f aca="false">IF(AW$8&gt;$J51,"",IF($F$13&gt;$G$13,"ns",IF(ABS($L51-INDEX(RTO1SF_ORD,AW$8,2))&gt;$B$28,"s","ns")))</f>
        <v>ns</v>
      </c>
      <c r="AX51" s="281" t="str">
        <f aca="false">IF(AX$8&gt;$J51,"",IF($F$13&gt;$G$13,"ns",IF(ABS($L51-INDEX(RTO1SF_ORD,AX$8,2))&gt;$B$28,"s","ns")))</f>
        <v>ns</v>
      </c>
      <c r="AY51" s="281" t="str">
        <f aca="false">IF(AY$8&gt;$J51,"",IF($F$13&gt;$G$13,"ns",IF(ABS($L51-INDEX(RTO1SF_ORD,AY$8,2))&gt;$B$28,"s","ns")))</f>
        <v>ns</v>
      </c>
      <c r="AZ51" s="281" t="str">
        <f aca="false">IF(AZ$8&gt;$J51,"",IF($F$13&gt;$G$13,"ns",IF(ABS($L51-INDEX(RTO1SF_ORD,AZ$8,2))&gt;$B$28,"s","ns")))</f>
        <v>ns</v>
      </c>
      <c r="BA51" s="281" t="str">
        <f aca="false">IF(BA$8&gt;$J51,"",IF($F$13&gt;$G$13,"ns",IF(ABS($L51-INDEX(RTO1SF_ORD,BA$8,2))&gt;$B$28,"s","ns")))</f>
        <v>ns</v>
      </c>
      <c r="BB51" s="281" t="str">
        <f aca="false">IF(BB$8&gt;$J51,"",IF($F$13&gt;$G$13,"ns",IF(ABS($L51-INDEX(RTO1SF_ORD,BB$8,2))&gt;$B$28,"s","ns")))</f>
        <v>ns</v>
      </c>
      <c r="BC51" s="281" t="str">
        <f aca="false">IF(BC$8&gt;$J51,"",IF($F$13&gt;$G$13,"ns",IF(ABS($L51-INDEX(RTO1SF_ORD,BC$8,2))&gt;$B$28,"s","ns")))</f>
        <v>ns</v>
      </c>
      <c r="BD51" s="281" t="str">
        <f aca="false">IF(BD$8&gt;$J51,"",IF($F$13&gt;$G$13,"ns",IF(ABS($L51-INDEX(RTO1SF_ORD,BD$8,2))&gt;$B$28,"s","ns")))</f>
        <v/>
      </c>
      <c r="BE51" s="281" t="str">
        <f aca="false">IF(BE$8&gt;$J51,"",IF($F$13&gt;$G$13,"ns",IF(ABS($L51-INDEX(RTO1SF_ORD,BE$8,2))&gt;$B$28,"s","ns")))</f>
        <v/>
      </c>
      <c r="BF51" s="281" t="str">
        <f aca="false">IF(BF$8&gt;$J51,"",IF($F$13&gt;$G$13,"ns",IF(ABS($L51-INDEX(RTO1SF_ORD,BF$8,2))&gt;$B$28,"s","ns")))</f>
        <v/>
      </c>
      <c r="BG51" s="281" t="str">
        <f aca="false">IF(BG$8&gt;$J51,"",IF($F$13&gt;$G$13,"ns",IF(ABS($L51-INDEX(RTO1SF_ORD,BG$8,2))&gt;$B$28,"s","ns")))</f>
        <v/>
      </c>
      <c r="BH51" s="281" t="str">
        <f aca="false">IF(BH$8&gt;$J51,"",IF($F$13&gt;$G$13,"ns",IF(ABS($L51-INDEX(RTO1SF_ORD,BH$8,2))&gt;$B$28,"s","ns")))</f>
        <v/>
      </c>
      <c r="BI51" s="281" t="str">
        <f aca="false">IF(BI$8&gt;$J51,"",IF($F$13&gt;$G$13,"ns",IF(ABS($L51-INDEX(RTO1SF_ORD,BI$8,2))&gt;$B$28,"s","ns")))</f>
        <v/>
      </c>
      <c r="BJ51" s="281" t="str">
        <f aca="false">IF(BJ$8&gt;$J51,"",IF($F$13&gt;$G$13,"ns",IF(ABS($L51-INDEX(RTO1SF_ORD,BJ$8,2))&gt;$B$28,"s","ns")))</f>
        <v/>
      </c>
      <c r="BS51" s="249"/>
      <c r="BT51" s="249"/>
      <c r="BV51" s="270" t="n">
        <v>43</v>
      </c>
      <c r="BW51" s="280" t="n">
        <f aca="false">IFERROR(INDEX(RTO1CF_ORD,BV51,1),"sd")</f>
        <v>0</v>
      </c>
      <c r="BX51" s="281" t="n">
        <f aca="false">IFERROR(INDEX(RTO1CF_ORD,BV51,2),"sd")</f>
        <v>7E-005</v>
      </c>
      <c r="BY51" s="282" t="str">
        <f aca="false">IF(BY$8&gt;$BV51,"",IF($BR$13&gt;$BS$13,"ns",IF(ABS($BX51-INDEX(RTO1CF_ORD,BY$8,2))&gt;$BN$28,"s","ns")))</f>
        <v>s</v>
      </c>
      <c r="BZ51" s="282" t="str">
        <f aca="false">IF(BZ$8&gt;$BV51,"",IF($BR$13&gt;$BS$13,"ns",IF(ABS($BX51-INDEX(RTO1CF_ORD,BZ$8,2))&gt;$BN$28,"s","ns")))</f>
        <v>s</v>
      </c>
      <c r="CA51" s="282" t="str">
        <f aca="false">IF(CA$8&gt;$BV51,"",IF($BR$13&gt;$BS$13,"ns",IF(ABS($BX51-INDEX(RTO1CF_ORD,CA$8,2))&gt;$BN$28,"s","ns")))</f>
        <v>s</v>
      </c>
      <c r="CB51" s="282" t="str">
        <f aca="false">IF(CB$8&gt;$BV51,"",IF($BR$13&gt;$BS$13,"ns",IF(ABS($BX51-INDEX(RTO1CF_ORD,CB$8,2))&gt;$BN$28,"s","ns")))</f>
        <v>ns</v>
      </c>
      <c r="CC51" s="282" t="str">
        <f aca="false">IF(CC$8&gt;$BV51,"",IF($BR$13&gt;$BS$13,"ns",IF(ABS($BX51-INDEX(RTO1CF_ORD,CC$8,2))&gt;$BN$28,"s","ns")))</f>
        <v>ns</v>
      </c>
      <c r="CD51" s="282" t="str">
        <f aca="false">IF(CD$8&gt;$BV51,"",IF($BR$13&gt;$BS$13,"ns",IF(ABS($BX51-INDEX(RTO1CF_ORD,CD$8,2))&gt;$BN$28,"s","ns")))</f>
        <v>ns</v>
      </c>
      <c r="CE51" s="282" t="str">
        <f aca="false">IF(CE$8&gt;$BV51,"",IF($BR$13&gt;$BS$13,"ns",IF(ABS($BX51-INDEX(RTO1CF_ORD,CE$8,2))&gt;$BN$28,"s","ns")))</f>
        <v>ns</v>
      </c>
      <c r="CF51" s="282" t="str">
        <f aca="false">IF(CF$8&gt;$BV51,"",IF($BR$13&gt;$BS$13,"ns",IF(ABS($BX51-INDEX(RTO1CF_ORD,CF$8,2))&gt;$BN$28,"s","ns")))</f>
        <v>ns</v>
      </c>
      <c r="CG51" s="282" t="str">
        <f aca="false">IF(CG$8&gt;$BV51,"",IF($BR$13&gt;$BS$13,"ns",IF(ABS($BX51-INDEX(RTO1CF_ORD,CG$8,2))&gt;$BN$28,"s","ns")))</f>
        <v>ns</v>
      </c>
      <c r="CH51" s="282" t="str">
        <f aca="false">IF(CH$8&gt;$BV51,"",IF($BR$13&gt;$BS$13,"ns",IF(ABS($BX51-INDEX(RTO1CF_ORD,CH$8,2))&gt;$BN$28,"s","ns")))</f>
        <v>ns</v>
      </c>
      <c r="CI51" s="282" t="str">
        <f aca="false">IF(CI$8&gt;$BV51,"",IF($BR$13&gt;$BS$13,"ns",IF(ABS($BX51-INDEX(RTO1CF_ORD,CI$8,2))&gt;$BN$28,"s","ns")))</f>
        <v>ns</v>
      </c>
      <c r="CJ51" s="282" t="str">
        <f aca="false">IF(CJ$8&gt;$BV51,"",IF($BR$13&gt;$BS$13,"ns",IF(ABS($BX51-INDEX(RTO1CF_ORD,CJ$8,2))&gt;$BN$28,"s","ns")))</f>
        <v>ns</v>
      </c>
      <c r="CK51" s="282" t="str">
        <f aca="false">IF(CK$8&gt;$BV51,"",IF($BR$13&gt;$BS$13,"ns",IF(ABS($BX51-INDEX(RTO1CF_ORD,CK$8,2))&gt;$BN$28,"s","ns")))</f>
        <v>ns</v>
      </c>
      <c r="CL51" s="282" t="str">
        <f aca="false">IF(CL$8&gt;$BV51,"",IF($BR$13&gt;$BS$13,"ns",IF(ABS($BX51-INDEX(RTO1CF_ORD,CL$8,2))&gt;$BN$28,"s","ns")))</f>
        <v>ns</v>
      </c>
      <c r="CM51" s="282" t="str">
        <f aca="false">IF(CM$8&gt;$BV51,"",IF($BR$13&gt;$BS$13,"ns",IF(ABS($BX51-INDEX(RTO1CF_ORD,CM$8,2))&gt;$BN$28,"s","ns")))</f>
        <v>ns</v>
      </c>
      <c r="CN51" s="282" t="str">
        <f aca="false">IF(CN$8&gt;$BV51,"",IF($BR$13&gt;$BS$13,"ns",IF(ABS($BX51-INDEX(RTO1CF_ORD,CN$8,2))&gt;$BN$28,"s","ns")))</f>
        <v>ns</v>
      </c>
      <c r="CO51" s="282" t="str">
        <f aca="false">IF(CO$8&gt;$BV51,"",IF($BR$13&gt;$BS$13,"ns",IF(ABS($BX51-INDEX(RTO1CF_ORD,CO$8,2))&gt;$BN$28,"s","ns")))</f>
        <v>ns</v>
      </c>
      <c r="CP51" s="282" t="str">
        <f aca="false">IF(CP$8&gt;$BV51,"",IF($BR$13&gt;$BS$13,"ns",IF(ABS($BX51-INDEX(RTO1CF_ORD,CP$8,2))&gt;$BN$28,"s","ns")))</f>
        <v>ns</v>
      </c>
      <c r="CQ51" s="282" t="str">
        <f aca="false">IF(CQ$8&gt;$BV51,"",IF($BR$13&gt;$BS$13,"ns",IF(ABS($BX51-INDEX(RTO1CF_ORD,CQ$8,2))&gt;$BN$28,"s","ns")))</f>
        <v>ns</v>
      </c>
      <c r="CR51" s="282" t="str">
        <f aca="false">IF(CR$8&gt;$BV51,"",IF($BR$13&gt;$BS$13,"ns",IF(ABS($BX51-INDEX(RTO1CF_ORD,CR$8,2))&gt;$BN$28,"s","ns")))</f>
        <v>ns</v>
      </c>
      <c r="CS51" s="282" t="str">
        <f aca="false">IF(CS$8&gt;$BV51,"",IF($BR$13&gt;$BS$13,"ns",IF(ABS($BX51-INDEX(RTO1CF_ORD,CS$8,2))&gt;$BN$28,"s","ns")))</f>
        <v>ns</v>
      </c>
      <c r="CT51" s="282" t="str">
        <f aca="false">IF(CT$8&gt;$BV51,"",IF($BR$13&gt;$BS$13,"ns",IF(ABS($BX51-INDEX(RTO1CF_ORD,CT$8,2))&gt;$BN$28,"s","ns")))</f>
        <v>ns</v>
      </c>
      <c r="CU51" s="282" t="str">
        <f aca="false">IF(CU$8&gt;$BV51,"",IF($BR$13&gt;$BS$13,"ns",IF(ABS($BX51-INDEX(RTO1CF_ORD,CU$8,2))&gt;$BN$28,"s","ns")))</f>
        <v>ns</v>
      </c>
      <c r="CV51" s="282" t="str">
        <f aca="false">IF(CV$8&gt;$BV51,"",IF($BR$13&gt;$BS$13,"ns",IF(ABS($BX51-INDEX(RTO1CF_ORD,CV$8,2))&gt;$BN$28,"s","ns")))</f>
        <v>ns</v>
      </c>
      <c r="CW51" s="282" t="str">
        <f aca="false">IF(CW$8&gt;$BV51,"",IF($BR$13&gt;$BS$13,"ns",IF(ABS($BX51-INDEX(RTO1CF_ORD,CW$8,2))&gt;$BN$28,"s","ns")))</f>
        <v>ns</v>
      </c>
      <c r="CX51" s="282" t="str">
        <f aca="false">IF(CX$8&gt;$BV51,"",IF($BR$13&gt;$BS$13,"ns",IF(ABS($BX51-INDEX(RTO1CF_ORD,CX$8,2))&gt;$BN$28,"s","ns")))</f>
        <v>ns</v>
      </c>
      <c r="CY51" s="282" t="str">
        <f aca="false">IF(CY$8&gt;$BV51,"",IF($BR$13&gt;$BS$13,"ns",IF(ABS($BX51-INDEX(RTO1CF_ORD,CY$8,2))&gt;$BN$28,"s","ns")))</f>
        <v>ns</v>
      </c>
      <c r="CZ51" s="282" t="str">
        <f aca="false">IF(CZ$8&gt;$BV51,"",IF($BR$13&gt;$BS$13,"ns",IF(ABS($BX51-INDEX(RTO1CF_ORD,CZ$8,2))&gt;$BN$28,"s","ns")))</f>
        <v>ns</v>
      </c>
      <c r="DA51" s="282" t="str">
        <f aca="false">IF(DA$8&gt;$BV51,"",IF($BR$13&gt;$BS$13,"ns",IF(ABS($BX51-INDEX(RTO1CF_ORD,DA$8,2))&gt;$BN$28,"s","ns")))</f>
        <v>ns</v>
      </c>
      <c r="DB51" s="282" t="str">
        <f aca="false">IF(DB$8&gt;$BV51,"",IF($BR$13&gt;$BS$13,"ns",IF(ABS($BX51-INDEX(RTO1CF_ORD,DB$8,2))&gt;$BN$28,"s","ns")))</f>
        <v>ns</v>
      </c>
      <c r="DC51" s="282" t="str">
        <f aca="false">IF(DC$8&gt;$BV51,"",IF($BR$13&gt;$BS$13,"ns",IF(ABS($BX51-INDEX(RTO1CF_ORD,DC$8,2))&gt;$BN$28,"s","ns")))</f>
        <v>ns</v>
      </c>
      <c r="DD51" s="282" t="str">
        <f aca="false">IF(DD$8&gt;$BV51,"",IF($BR$13&gt;$BS$13,"ns",IF(ABS($BX51-INDEX(RTO1CF_ORD,DD$8,2))&gt;$BN$28,"s","ns")))</f>
        <v>ns</v>
      </c>
      <c r="DE51" s="282" t="str">
        <f aca="false">IF(DE$8&gt;$BV51,"",IF($BR$13&gt;$BS$13,"ns",IF(ABS($BX51-INDEX(RTO1CF_ORD,DE$8,2))&gt;$BN$28,"s","ns")))</f>
        <v>ns</v>
      </c>
      <c r="DF51" s="282" t="str">
        <f aca="false">IF(DF$8&gt;$BV51,"",IF($BR$13&gt;$BS$13,"ns",IF(ABS($BX51-INDEX(RTO1CF_ORD,DF$8,2))&gt;$BN$28,"s","ns")))</f>
        <v>ns</v>
      </c>
      <c r="DG51" s="282" t="str">
        <f aca="false">IF(DG$8&gt;$BV51,"",IF($BR$13&gt;$BS$13,"ns",IF(ABS($BX51-INDEX(RTO1CF_ORD,DG$8,2))&gt;$BN$28,"s","ns")))</f>
        <v>ns</v>
      </c>
      <c r="DH51" s="282" t="str">
        <f aca="false">IF(DH$8&gt;$BV51,"",IF($BR$13&gt;$BS$13,"ns",IF(ABS($BX51-INDEX(RTO1CF_ORD,DH$8,2))&gt;$BN$28,"s","ns")))</f>
        <v>ns</v>
      </c>
      <c r="DI51" s="282" t="str">
        <f aca="false">IF(DI$8&gt;$BV51,"",IF($BR$13&gt;$BS$13,"ns",IF(ABS($BX51-INDEX(RTO1CF_ORD,DI$8,2))&gt;$BN$28,"s","ns")))</f>
        <v>ns</v>
      </c>
      <c r="DJ51" s="282" t="str">
        <f aca="false">IF(DJ$8&gt;$BV51,"",IF($BR$13&gt;$BS$13,"ns",IF(ABS($BX51-INDEX(RTO1CF_ORD,DJ$8,2))&gt;$BN$28,"s","ns")))</f>
        <v>ns</v>
      </c>
      <c r="DK51" s="282" t="str">
        <f aca="false">IF(DK$8&gt;$BV51,"",IF($BR$13&gt;$BS$13,"ns",IF(ABS($BX51-INDEX(RTO1CF_ORD,DK$8,2))&gt;$BN$28,"s","ns")))</f>
        <v>ns</v>
      </c>
      <c r="DL51" s="282" t="str">
        <f aca="false">IF(DL$8&gt;$BV51,"",IF($BR$13&gt;$BS$13,"ns",IF(ABS($BX51-INDEX(RTO1CF_ORD,DL$8,2))&gt;$BN$28,"s","ns")))</f>
        <v>ns</v>
      </c>
      <c r="DM51" s="282" t="str">
        <f aca="false">IF(DM$8&gt;$BV51,"",IF($BR$13&gt;$BS$13,"ns",IF(ABS($BX51-INDEX(RTO1CF_ORD,DM$8,2))&gt;$BN$28,"s","ns")))</f>
        <v>ns</v>
      </c>
      <c r="DN51" s="282" t="str">
        <f aca="false">IF(DN$8&gt;$BV51,"",IF($BR$13&gt;$BS$13,"ns",IF(ABS($BX51-INDEX(RTO1CF_ORD,DN$8,2))&gt;$BN$28,"s","ns")))</f>
        <v>ns</v>
      </c>
      <c r="DO51" s="282" t="str">
        <f aca="false">IF(DO$8&gt;$BV51,"",IF($BR$13&gt;$BS$13,"ns",IF(ABS($BX51-INDEX(RTO1CF_ORD,DO$8,2))&gt;$BN$28,"s","ns")))</f>
        <v>ns</v>
      </c>
      <c r="DP51" s="282" t="str">
        <f aca="false">IF(DP$8&gt;$BV51,"",IF($BR$13&gt;$BS$13,"ns",IF(ABS($BX51-INDEX(RTO1CF_ORD,DP$8,2))&gt;$BN$28,"s","ns")))</f>
        <v/>
      </c>
      <c r="DQ51" s="282" t="str">
        <f aca="false">IF(DQ$8&gt;$BV51,"",IF($BR$13&gt;$BS$13,"ns",IF(ABS($BX51-INDEX(RTO1CF_ORD,DQ$8,2))&gt;$BN$28,"s","ns")))</f>
        <v/>
      </c>
      <c r="DR51" s="282" t="str">
        <f aca="false">IF(DR$8&gt;$BV51,"",IF($BR$13&gt;$BS$13,"ns",IF(ABS($BX51-INDEX(RTO1CF_ORD,DR$8,2))&gt;$BN$28,"s","ns")))</f>
        <v/>
      </c>
      <c r="DS51" s="282" t="str">
        <f aca="false">IF(DS$8&gt;$BV51,"",IF($BR$13&gt;$BS$13,"ns",IF(ABS($BX51-INDEX(RTO1CF_ORD,DS$8,2))&gt;$BN$28,"s","ns")))</f>
        <v/>
      </c>
      <c r="DT51" s="282" t="str">
        <f aca="false">IF(DT$8&gt;$BV51,"",IF($BR$13&gt;$BS$13,"ns",IF(ABS($BX51-INDEX(RTO1CF_ORD,DT$8,2))&gt;$BN$28,"s","ns")))</f>
        <v/>
      </c>
      <c r="DU51" s="282" t="str">
        <f aca="false">IF(DU$8&gt;$BV51,"",IF($BR$13&gt;$BS$13,"ns",IF(ABS($BX51-INDEX(RTO1CF_ORD,DU$8,2))&gt;$BN$28,"s","ns")))</f>
        <v/>
      </c>
      <c r="DV51" s="282" t="str">
        <f aca="false">IF(DV$8&gt;$BV51,"",IF($BR$13&gt;$BS$13,"ns",IF(ABS($BX51-INDEX(RTO1CF_ORD,DV$8,2))&gt;$BN$28,"s","ns")))</f>
        <v/>
      </c>
      <c r="DW51" s="283"/>
      <c r="DX51" s="283"/>
      <c r="DZ51" s="265" t="n">
        <f aca="false">DZ50+1</f>
        <v>44</v>
      </c>
      <c r="EA51" s="276" t="n">
        <f aca="false">IFERROR(INDEX(RTO1CV,$DZ51,1),0)</f>
        <v>0</v>
      </c>
      <c r="EB51" s="277" t="n">
        <f aca="false">IFERROR(INDEX(RTO1SF,$DZ51,EB$7),0)</f>
        <v>0</v>
      </c>
      <c r="EC51" s="277" t="n">
        <f aca="false">IFERROR(INDEX(RTO1SF,$DZ51,EC$7),0)</f>
        <v>0</v>
      </c>
      <c r="ED51" s="277" t="n">
        <f aca="false">IFERROR(INDEX(RTO1SF,$DZ51,ED$7),0)</f>
        <v>0</v>
      </c>
      <c r="EE51" s="277" t="n">
        <f aca="false">IFERROR(INDEX(RTO1SF,$DZ51,EE$7),0)</f>
        <v>0</v>
      </c>
      <c r="EF51" s="277" t="n">
        <f aca="false">COUNTIFS(EB51:EE51,"&gt;1")</f>
        <v>0</v>
      </c>
      <c r="EG51" s="277" t="n">
        <f aca="false">IFERROR(SUMIFS(EB51:EE51,EB51:EE51,"&gt;1"),0)</f>
        <v>0</v>
      </c>
      <c r="EH51" s="265"/>
      <c r="EI51" s="265"/>
      <c r="EJ51" s="265"/>
      <c r="EK51" s="266"/>
      <c r="EL51" s="265" t="n">
        <f aca="false">EL50+1</f>
        <v>44</v>
      </c>
      <c r="EM51" s="276" t="n">
        <f aca="false">IFERROR(INDEX(RTO1CV,$EL51,1),0)</f>
        <v>0</v>
      </c>
      <c r="EN51" s="277" t="n">
        <f aca="false">IFERROR(INDEX(RTO1CF,$EL51,'ANVA-MDS'!EB$7),0)</f>
        <v>0</v>
      </c>
      <c r="EO51" s="277" t="n">
        <f aca="false">IFERROR(INDEX(RTO1CF,$EL51,'ANVA-MDS'!EC$7),0)</f>
        <v>0</v>
      </c>
      <c r="EP51" s="277" t="n">
        <f aca="false">IFERROR(INDEX(RTO1CF,$EL51,'ANVA-MDS'!ED$7),0)</f>
        <v>0</v>
      </c>
      <c r="EQ51" s="277" t="n">
        <f aca="false">IFERROR(INDEX(RTO1CF,$EL51,'ANVA-MDS'!EE$7),0)</f>
        <v>0</v>
      </c>
      <c r="ER51" s="277" t="n">
        <f aca="false">COUNTIFS(EN51:EQ51,"&gt;1")</f>
        <v>0</v>
      </c>
      <c r="ES51" s="277" t="n">
        <f aca="false">IFERROR(SUMIFS(EN51:EQ51,EN51:EQ51,"&gt;1"),0)</f>
        <v>0</v>
      </c>
      <c r="ET51" s="265"/>
      <c r="EU51" s="265"/>
      <c r="EV51" s="265"/>
      <c r="EW51" s="266"/>
      <c r="EX51" s="277" t="n">
        <f aca="false">EG51+ES51</f>
        <v>0</v>
      </c>
      <c r="EY51" s="266"/>
      <c r="EZ51" s="266"/>
    </row>
    <row r="52" customFormat="false" ht="12.75" hidden="false" customHeight="true" outlineLevel="0" collapsed="false">
      <c r="J52" s="270" t="n">
        <v>44</v>
      </c>
      <c r="K52" s="280" t="n">
        <f aca="false">IFERROR(INDEX(RTO1SF_ORD,J52,1),"sd")</f>
        <v>0</v>
      </c>
      <c r="L52" s="281" t="n">
        <f aca="false">IFERROR(INDEX(RTO1SF_ORD,J52,2),"sd")</f>
        <v>6E-005</v>
      </c>
      <c r="M52" s="281" t="str">
        <f aca="false">IF(M$8&gt;$J52,"",IF($F$13&gt;$G$13,"ns",IF(ABS($L52-INDEX(RTO1SF_ORD,M$8,2))&gt;$B$28,"s","ns")))</f>
        <v>ns</v>
      </c>
      <c r="N52" s="281" t="str">
        <f aca="false">IF(N$8&gt;$J52,"",IF($F$13&gt;$G$13,"ns",IF(ABS($L52-INDEX(RTO1SF_ORD,N$8,2))&gt;$B$28,"s","ns")))</f>
        <v>ns</v>
      </c>
      <c r="O52" s="281" t="str">
        <f aca="false">IF(O$8&gt;$J52,"",IF($F$13&gt;$G$13,"ns",IF(ABS($L52-INDEX(RTO1SF_ORD,O$8,2))&gt;$B$28,"s","ns")))</f>
        <v>ns</v>
      </c>
      <c r="P52" s="281" t="str">
        <f aca="false">IF(P$8&gt;$J52,"",IF($F$13&gt;$G$13,"ns",IF(ABS($L52-INDEX(RTO1SF_ORD,P$8,2))&gt;$B$28,"s","ns")))</f>
        <v>ns</v>
      </c>
      <c r="Q52" s="281" t="str">
        <f aca="false">IF(Q$8&gt;$J52,"",IF($F$13&gt;$G$13,"ns",IF(ABS($L52-INDEX(RTO1SF_ORD,Q$8,2))&gt;$B$28,"s","ns")))</f>
        <v>ns</v>
      </c>
      <c r="R52" s="281" t="str">
        <f aca="false">IF(R$8&gt;$J52,"",IF($F$13&gt;$G$13,"ns",IF(ABS($L52-INDEX(RTO1SF_ORD,R$8,2))&gt;$B$28,"s","ns")))</f>
        <v>ns</v>
      </c>
      <c r="S52" s="281" t="str">
        <f aca="false">IF(S$8&gt;$J52,"",IF($F$13&gt;$G$13,"ns",IF(ABS($L52-INDEX(RTO1SF_ORD,S$8,2))&gt;$B$28,"s","ns")))</f>
        <v>ns</v>
      </c>
      <c r="T52" s="281" t="str">
        <f aca="false">IF(T$8&gt;$J52,"",IF($F$13&gt;$G$13,"ns",IF(ABS($L52-INDEX(RTO1SF_ORD,T$8,2))&gt;$B$28,"s","ns")))</f>
        <v>ns</v>
      </c>
      <c r="U52" s="281" t="str">
        <f aca="false">IF(U$8&gt;$J52,"",IF($F$13&gt;$G$13,"ns",IF(ABS($L52-INDEX(RTO1SF_ORD,U$8,2))&gt;$B$28,"s","ns")))</f>
        <v>ns</v>
      </c>
      <c r="V52" s="281" t="str">
        <f aca="false">IF(V$8&gt;$J52,"",IF($F$13&gt;$G$13,"ns",IF(ABS($L52-INDEX(RTO1SF_ORD,V$8,2))&gt;$B$28,"s","ns")))</f>
        <v>ns</v>
      </c>
      <c r="W52" s="281" t="str">
        <f aca="false">IF(W$8&gt;$J52,"",IF($F$13&gt;$G$13,"ns",IF(ABS($L52-INDEX(RTO1SF_ORD,W$8,2))&gt;$B$28,"s","ns")))</f>
        <v>ns</v>
      </c>
      <c r="X52" s="281" t="str">
        <f aca="false">IF(X$8&gt;$J52,"",IF($F$13&gt;$G$13,"ns",IF(ABS($L52-INDEX(RTO1SF_ORD,X$8,2))&gt;$B$28,"s","ns")))</f>
        <v>ns</v>
      </c>
      <c r="Y52" s="281" t="str">
        <f aca="false">IF(Y$8&gt;$J52,"",IF($F$13&gt;$G$13,"ns",IF(ABS($L52-INDEX(RTO1SF_ORD,Y$8,2))&gt;$B$28,"s","ns")))</f>
        <v>ns</v>
      </c>
      <c r="Z52" s="281" t="str">
        <f aca="false">IF(Z$8&gt;$J52,"",IF($F$13&gt;$G$13,"ns",IF(ABS($L52-INDEX(RTO1SF_ORD,Z$8,2))&gt;$B$28,"s","ns")))</f>
        <v>ns</v>
      </c>
      <c r="AA52" s="281" t="str">
        <f aca="false">IF(AA$8&gt;$J52,"",IF($F$13&gt;$G$13,"ns",IF(ABS($L52-INDEX(RTO1SF_ORD,AA$8,2))&gt;$B$28,"s","ns")))</f>
        <v>ns</v>
      </c>
      <c r="AB52" s="281" t="str">
        <f aca="false">IF(AB$8&gt;$J52,"",IF($F$13&gt;$G$13,"ns",IF(ABS($L52-INDEX(RTO1SF_ORD,AB$8,2))&gt;$B$28,"s","ns")))</f>
        <v>ns</v>
      </c>
      <c r="AC52" s="281" t="str">
        <f aca="false">IF(AC$8&gt;$J52,"",IF($F$13&gt;$G$13,"ns",IF(ABS($L52-INDEX(RTO1SF_ORD,AC$8,2))&gt;$B$28,"s","ns")))</f>
        <v>ns</v>
      </c>
      <c r="AD52" s="281" t="str">
        <f aca="false">IF(AD$8&gt;$J52,"",IF($F$13&gt;$G$13,"ns",IF(ABS($L52-INDEX(RTO1SF_ORD,AD$8,2))&gt;$B$28,"s","ns")))</f>
        <v>ns</v>
      </c>
      <c r="AE52" s="281" t="str">
        <f aca="false">IF(AE$8&gt;$J52,"",IF($F$13&gt;$G$13,"ns",IF(ABS($L52-INDEX(RTO1SF_ORD,AE$8,2))&gt;$B$28,"s","ns")))</f>
        <v>ns</v>
      </c>
      <c r="AF52" s="281" t="str">
        <f aca="false">IF(AF$8&gt;$J52,"",IF($F$13&gt;$G$13,"ns",IF(ABS($L52-INDEX(RTO1SF_ORD,AF$8,2))&gt;$B$28,"s","ns")))</f>
        <v>ns</v>
      </c>
      <c r="AG52" s="281" t="str">
        <f aca="false">IF(AG$8&gt;$J52,"",IF($F$13&gt;$G$13,"ns",IF(ABS($L52-INDEX(RTO1SF_ORD,AG$8,2))&gt;$B$28,"s","ns")))</f>
        <v>ns</v>
      </c>
      <c r="AH52" s="281" t="str">
        <f aca="false">IF(AH$8&gt;$J52,"",IF($F$13&gt;$G$13,"ns",IF(ABS($L52-INDEX(RTO1SF_ORD,AH$8,2))&gt;$B$28,"s","ns")))</f>
        <v>ns</v>
      </c>
      <c r="AI52" s="281" t="str">
        <f aca="false">IF(AI$8&gt;$J52,"",IF($F$13&gt;$G$13,"ns",IF(ABS($L52-INDEX(RTO1SF_ORD,AI$8,2))&gt;$B$28,"s","ns")))</f>
        <v>ns</v>
      </c>
      <c r="AJ52" s="281" t="str">
        <f aca="false">IF(AJ$8&gt;$J52,"",IF($F$13&gt;$G$13,"ns",IF(ABS($L52-INDEX(RTO1SF_ORD,AJ$8,2))&gt;$B$28,"s","ns")))</f>
        <v>ns</v>
      </c>
      <c r="AK52" s="281" t="str">
        <f aca="false">IF(AK$8&gt;$J52,"",IF($F$13&gt;$G$13,"ns",IF(ABS($L52-INDEX(RTO1SF_ORD,AK$8,2))&gt;$B$28,"s","ns")))</f>
        <v>ns</v>
      </c>
      <c r="AL52" s="281" t="str">
        <f aca="false">IF(AL$8&gt;$J52,"",IF($F$13&gt;$G$13,"ns",IF(ABS($L52-INDEX(RTO1SF_ORD,AL$8,2))&gt;$B$28,"s","ns")))</f>
        <v>ns</v>
      </c>
      <c r="AM52" s="281" t="str">
        <f aca="false">IF(AM$8&gt;$J52,"",IF($F$13&gt;$G$13,"ns",IF(ABS($L52-INDEX(RTO1SF_ORD,AM$8,2))&gt;$B$28,"s","ns")))</f>
        <v>ns</v>
      </c>
      <c r="AN52" s="281" t="str">
        <f aca="false">IF(AN$8&gt;$J52,"",IF($F$13&gt;$G$13,"ns",IF(ABS($L52-INDEX(RTO1SF_ORD,AN$8,2))&gt;$B$28,"s","ns")))</f>
        <v>ns</v>
      </c>
      <c r="AO52" s="281" t="str">
        <f aca="false">IF(AO$8&gt;$J52,"",IF($F$13&gt;$G$13,"ns",IF(ABS($L52-INDEX(RTO1SF_ORD,AO$8,2))&gt;$B$28,"s","ns")))</f>
        <v>ns</v>
      </c>
      <c r="AP52" s="281" t="str">
        <f aca="false">IF(AP$8&gt;$J52,"",IF($F$13&gt;$G$13,"ns",IF(ABS($L52-INDEX(RTO1SF_ORD,AP$8,2))&gt;$B$28,"s","ns")))</f>
        <v>ns</v>
      </c>
      <c r="AQ52" s="281" t="str">
        <f aca="false">IF(AQ$8&gt;$J52,"",IF($F$13&gt;$G$13,"ns",IF(ABS($L52-INDEX(RTO1SF_ORD,AQ$8,2))&gt;$B$28,"s","ns")))</f>
        <v>ns</v>
      </c>
      <c r="AR52" s="281" t="str">
        <f aca="false">IF(AR$8&gt;$J52,"",IF($F$13&gt;$G$13,"ns",IF(ABS($L52-INDEX(RTO1SF_ORD,AR$8,2))&gt;$B$28,"s","ns")))</f>
        <v>ns</v>
      </c>
      <c r="AS52" s="281" t="str">
        <f aca="false">IF(AS$8&gt;$J52,"",IF($F$13&gt;$G$13,"ns",IF(ABS($L52-INDEX(RTO1SF_ORD,AS$8,2))&gt;$B$28,"s","ns")))</f>
        <v>ns</v>
      </c>
      <c r="AT52" s="281" t="str">
        <f aca="false">IF(AT$8&gt;$J52,"",IF($F$13&gt;$G$13,"ns",IF(ABS($L52-INDEX(RTO1SF_ORD,AT$8,2))&gt;$B$28,"s","ns")))</f>
        <v>ns</v>
      </c>
      <c r="AU52" s="281" t="str">
        <f aca="false">IF(AU$8&gt;$J52,"",IF($F$13&gt;$G$13,"ns",IF(ABS($L52-INDEX(RTO1SF_ORD,AU$8,2))&gt;$B$28,"s","ns")))</f>
        <v>ns</v>
      </c>
      <c r="AV52" s="281" t="str">
        <f aca="false">IF(AV$8&gt;$J52,"",IF($F$13&gt;$G$13,"ns",IF(ABS($L52-INDEX(RTO1SF_ORD,AV$8,2))&gt;$B$28,"s","ns")))</f>
        <v>ns</v>
      </c>
      <c r="AW52" s="281" t="str">
        <f aca="false">IF(AW$8&gt;$J52,"",IF($F$13&gt;$G$13,"ns",IF(ABS($L52-INDEX(RTO1SF_ORD,AW$8,2))&gt;$B$28,"s","ns")))</f>
        <v>ns</v>
      </c>
      <c r="AX52" s="281" t="str">
        <f aca="false">IF(AX$8&gt;$J52,"",IF($F$13&gt;$G$13,"ns",IF(ABS($L52-INDEX(RTO1SF_ORD,AX$8,2))&gt;$B$28,"s","ns")))</f>
        <v>ns</v>
      </c>
      <c r="AY52" s="281" t="str">
        <f aca="false">IF(AY$8&gt;$J52,"",IF($F$13&gt;$G$13,"ns",IF(ABS($L52-INDEX(RTO1SF_ORD,AY$8,2))&gt;$B$28,"s","ns")))</f>
        <v>ns</v>
      </c>
      <c r="AZ52" s="281" t="str">
        <f aca="false">IF(AZ$8&gt;$J52,"",IF($F$13&gt;$G$13,"ns",IF(ABS($L52-INDEX(RTO1SF_ORD,AZ$8,2))&gt;$B$28,"s","ns")))</f>
        <v>ns</v>
      </c>
      <c r="BA52" s="281" t="str">
        <f aca="false">IF(BA$8&gt;$J52,"",IF($F$13&gt;$G$13,"ns",IF(ABS($L52-INDEX(RTO1SF_ORD,BA$8,2))&gt;$B$28,"s","ns")))</f>
        <v>ns</v>
      </c>
      <c r="BB52" s="281" t="str">
        <f aca="false">IF(BB$8&gt;$J52,"",IF($F$13&gt;$G$13,"ns",IF(ABS($L52-INDEX(RTO1SF_ORD,BB$8,2))&gt;$B$28,"s","ns")))</f>
        <v>ns</v>
      </c>
      <c r="BC52" s="281" t="str">
        <f aca="false">IF(BC$8&gt;$J52,"",IF($F$13&gt;$G$13,"ns",IF(ABS($L52-INDEX(RTO1SF_ORD,BC$8,2))&gt;$B$28,"s","ns")))</f>
        <v>ns</v>
      </c>
      <c r="BD52" s="281" t="str">
        <f aca="false">IF(BD$8&gt;$J52,"",IF($F$13&gt;$G$13,"ns",IF(ABS($L52-INDEX(RTO1SF_ORD,BD$8,2))&gt;$B$28,"s","ns")))</f>
        <v>ns</v>
      </c>
      <c r="BE52" s="281" t="str">
        <f aca="false">IF(BE$8&gt;$J52,"",IF($F$13&gt;$G$13,"ns",IF(ABS($L52-INDEX(RTO1SF_ORD,BE$8,2))&gt;$B$28,"s","ns")))</f>
        <v/>
      </c>
      <c r="BF52" s="281" t="str">
        <f aca="false">IF(BF$8&gt;$J52,"",IF($F$13&gt;$G$13,"ns",IF(ABS($L52-INDEX(RTO1SF_ORD,BF$8,2))&gt;$B$28,"s","ns")))</f>
        <v/>
      </c>
      <c r="BG52" s="281" t="str">
        <f aca="false">IF(BG$8&gt;$J52,"",IF($F$13&gt;$G$13,"ns",IF(ABS($L52-INDEX(RTO1SF_ORD,BG$8,2))&gt;$B$28,"s","ns")))</f>
        <v/>
      </c>
      <c r="BH52" s="281" t="str">
        <f aca="false">IF(BH$8&gt;$J52,"",IF($F$13&gt;$G$13,"ns",IF(ABS($L52-INDEX(RTO1SF_ORD,BH$8,2))&gt;$B$28,"s","ns")))</f>
        <v/>
      </c>
      <c r="BI52" s="281" t="str">
        <f aca="false">IF(BI$8&gt;$J52,"",IF($F$13&gt;$G$13,"ns",IF(ABS($L52-INDEX(RTO1SF_ORD,BI$8,2))&gt;$B$28,"s","ns")))</f>
        <v/>
      </c>
      <c r="BJ52" s="281" t="str">
        <f aca="false">IF(BJ$8&gt;$J52,"",IF($F$13&gt;$G$13,"ns",IF(ABS($L52-INDEX(RTO1SF_ORD,BJ$8,2))&gt;$B$28,"s","ns")))</f>
        <v/>
      </c>
      <c r="BS52" s="249"/>
      <c r="BT52" s="249"/>
      <c r="BV52" s="270" t="n">
        <v>44</v>
      </c>
      <c r="BW52" s="280" t="n">
        <f aca="false">IFERROR(INDEX(RTO1CF_ORD,BV52,1),"sd")</f>
        <v>0</v>
      </c>
      <c r="BX52" s="281" t="n">
        <f aca="false">IFERROR(INDEX(RTO1CF_ORD,BV52,2),"sd")</f>
        <v>6E-005</v>
      </c>
      <c r="BY52" s="282" t="str">
        <f aca="false">IF(BY$8&gt;$BV52,"",IF($BR$13&gt;$BS$13,"ns",IF(ABS($BX52-INDEX(RTO1CF_ORD,BY$8,2))&gt;$BN$28,"s","ns")))</f>
        <v>s</v>
      </c>
      <c r="BZ52" s="282" t="str">
        <f aca="false">IF(BZ$8&gt;$BV52,"",IF($BR$13&gt;$BS$13,"ns",IF(ABS($BX52-INDEX(RTO1CF_ORD,BZ$8,2))&gt;$BN$28,"s","ns")))</f>
        <v>s</v>
      </c>
      <c r="CA52" s="282" t="str">
        <f aca="false">IF(CA$8&gt;$BV52,"",IF($BR$13&gt;$BS$13,"ns",IF(ABS($BX52-INDEX(RTO1CF_ORD,CA$8,2))&gt;$BN$28,"s","ns")))</f>
        <v>s</v>
      </c>
      <c r="CB52" s="282" t="str">
        <f aca="false">IF(CB$8&gt;$BV52,"",IF($BR$13&gt;$BS$13,"ns",IF(ABS($BX52-INDEX(RTO1CF_ORD,CB$8,2))&gt;$BN$28,"s","ns")))</f>
        <v>ns</v>
      </c>
      <c r="CC52" s="282" t="str">
        <f aca="false">IF(CC$8&gt;$BV52,"",IF($BR$13&gt;$BS$13,"ns",IF(ABS($BX52-INDEX(RTO1CF_ORD,CC$8,2))&gt;$BN$28,"s","ns")))</f>
        <v>ns</v>
      </c>
      <c r="CD52" s="282" t="str">
        <f aca="false">IF(CD$8&gt;$BV52,"",IF($BR$13&gt;$BS$13,"ns",IF(ABS($BX52-INDEX(RTO1CF_ORD,CD$8,2))&gt;$BN$28,"s","ns")))</f>
        <v>ns</v>
      </c>
      <c r="CE52" s="282" t="str">
        <f aca="false">IF(CE$8&gt;$BV52,"",IF($BR$13&gt;$BS$13,"ns",IF(ABS($BX52-INDEX(RTO1CF_ORD,CE$8,2))&gt;$BN$28,"s","ns")))</f>
        <v>ns</v>
      </c>
      <c r="CF52" s="282" t="str">
        <f aca="false">IF(CF$8&gt;$BV52,"",IF($BR$13&gt;$BS$13,"ns",IF(ABS($BX52-INDEX(RTO1CF_ORD,CF$8,2))&gt;$BN$28,"s","ns")))</f>
        <v>ns</v>
      </c>
      <c r="CG52" s="282" t="str">
        <f aca="false">IF(CG$8&gt;$BV52,"",IF($BR$13&gt;$BS$13,"ns",IF(ABS($BX52-INDEX(RTO1CF_ORD,CG$8,2))&gt;$BN$28,"s","ns")))</f>
        <v>ns</v>
      </c>
      <c r="CH52" s="282" t="str">
        <f aca="false">IF(CH$8&gt;$BV52,"",IF($BR$13&gt;$BS$13,"ns",IF(ABS($BX52-INDEX(RTO1CF_ORD,CH$8,2))&gt;$BN$28,"s","ns")))</f>
        <v>ns</v>
      </c>
      <c r="CI52" s="282" t="str">
        <f aca="false">IF(CI$8&gt;$BV52,"",IF($BR$13&gt;$BS$13,"ns",IF(ABS($BX52-INDEX(RTO1CF_ORD,CI$8,2))&gt;$BN$28,"s","ns")))</f>
        <v>ns</v>
      </c>
      <c r="CJ52" s="282" t="str">
        <f aca="false">IF(CJ$8&gt;$BV52,"",IF($BR$13&gt;$BS$13,"ns",IF(ABS($BX52-INDEX(RTO1CF_ORD,CJ$8,2))&gt;$BN$28,"s","ns")))</f>
        <v>ns</v>
      </c>
      <c r="CK52" s="282" t="str">
        <f aca="false">IF(CK$8&gt;$BV52,"",IF($BR$13&gt;$BS$13,"ns",IF(ABS($BX52-INDEX(RTO1CF_ORD,CK$8,2))&gt;$BN$28,"s","ns")))</f>
        <v>ns</v>
      </c>
      <c r="CL52" s="282" t="str">
        <f aca="false">IF(CL$8&gt;$BV52,"",IF($BR$13&gt;$BS$13,"ns",IF(ABS($BX52-INDEX(RTO1CF_ORD,CL$8,2))&gt;$BN$28,"s","ns")))</f>
        <v>ns</v>
      </c>
      <c r="CM52" s="282" t="str">
        <f aca="false">IF(CM$8&gt;$BV52,"",IF($BR$13&gt;$BS$13,"ns",IF(ABS($BX52-INDEX(RTO1CF_ORD,CM$8,2))&gt;$BN$28,"s","ns")))</f>
        <v>ns</v>
      </c>
      <c r="CN52" s="282" t="str">
        <f aca="false">IF(CN$8&gt;$BV52,"",IF($BR$13&gt;$BS$13,"ns",IF(ABS($BX52-INDEX(RTO1CF_ORD,CN$8,2))&gt;$BN$28,"s","ns")))</f>
        <v>ns</v>
      </c>
      <c r="CO52" s="282" t="str">
        <f aca="false">IF(CO$8&gt;$BV52,"",IF($BR$13&gt;$BS$13,"ns",IF(ABS($BX52-INDEX(RTO1CF_ORD,CO$8,2))&gt;$BN$28,"s","ns")))</f>
        <v>ns</v>
      </c>
      <c r="CP52" s="282" t="str">
        <f aca="false">IF(CP$8&gt;$BV52,"",IF($BR$13&gt;$BS$13,"ns",IF(ABS($BX52-INDEX(RTO1CF_ORD,CP$8,2))&gt;$BN$28,"s","ns")))</f>
        <v>ns</v>
      </c>
      <c r="CQ52" s="282" t="str">
        <f aca="false">IF(CQ$8&gt;$BV52,"",IF($BR$13&gt;$BS$13,"ns",IF(ABS($BX52-INDEX(RTO1CF_ORD,CQ$8,2))&gt;$BN$28,"s","ns")))</f>
        <v>ns</v>
      </c>
      <c r="CR52" s="282" t="str">
        <f aca="false">IF(CR$8&gt;$BV52,"",IF($BR$13&gt;$BS$13,"ns",IF(ABS($BX52-INDEX(RTO1CF_ORD,CR$8,2))&gt;$BN$28,"s","ns")))</f>
        <v>ns</v>
      </c>
      <c r="CS52" s="282" t="str">
        <f aca="false">IF(CS$8&gt;$BV52,"",IF($BR$13&gt;$BS$13,"ns",IF(ABS($BX52-INDEX(RTO1CF_ORD,CS$8,2))&gt;$BN$28,"s","ns")))</f>
        <v>ns</v>
      </c>
      <c r="CT52" s="282" t="str">
        <f aca="false">IF(CT$8&gt;$BV52,"",IF($BR$13&gt;$BS$13,"ns",IF(ABS($BX52-INDEX(RTO1CF_ORD,CT$8,2))&gt;$BN$28,"s","ns")))</f>
        <v>ns</v>
      </c>
      <c r="CU52" s="282" t="str">
        <f aca="false">IF(CU$8&gt;$BV52,"",IF($BR$13&gt;$BS$13,"ns",IF(ABS($BX52-INDEX(RTO1CF_ORD,CU$8,2))&gt;$BN$28,"s","ns")))</f>
        <v>ns</v>
      </c>
      <c r="CV52" s="282" t="str">
        <f aca="false">IF(CV$8&gt;$BV52,"",IF($BR$13&gt;$BS$13,"ns",IF(ABS($BX52-INDEX(RTO1CF_ORD,CV$8,2))&gt;$BN$28,"s","ns")))</f>
        <v>ns</v>
      </c>
      <c r="CW52" s="282" t="str">
        <f aca="false">IF(CW$8&gt;$BV52,"",IF($BR$13&gt;$BS$13,"ns",IF(ABS($BX52-INDEX(RTO1CF_ORD,CW$8,2))&gt;$BN$28,"s","ns")))</f>
        <v>ns</v>
      </c>
      <c r="CX52" s="282" t="str">
        <f aca="false">IF(CX$8&gt;$BV52,"",IF($BR$13&gt;$BS$13,"ns",IF(ABS($BX52-INDEX(RTO1CF_ORD,CX$8,2))&gt;$BN$28,"s","ns")))</f>
        <v>ns</v>
      </c>
      <c r="CY52" s="282" t="str">
        <f aca="false">IF(CY$8&gt;$BV52,"",IF($BR$13&gt;$BS$13,"ns",IF(ABS($BX52-INDEX(RTO1CF_ORD,CY$8,2))&gt;$BN$28,"s","ns")))</f>
        <v>ns</v>
      </c>
      <c r="CZ52" s="282" t="str">
        <f aca="false">IF(CZ$8&gt;$BV52,"",IF($BR$13&gt;$BS$13,"ns",IF(ABS($BX52-INDEX(RTO1CF_ORD,CZ$8,2))&gt;$BN$28,"s","ns")))</f>
        <v>ns</v>
      </c>
      <c r="DA52" s="282" t="str">
        <f aca="false">IF(DA$8&gt;$BV52,"",IF($BR$13&gt;$BS$13,"ns",IF(ABS($BX52-INDEX(RTO1CF_ORD,DA$8,2))&gt;$BN$28,"s","ns")))</f>
        <v>ns</v>
      </c>
      <c r="DB52" s="282" t="str">
        <f aca="false">IF(DB$8&gt;$BV52,"",IF($BR$13&gt;$BS$13,"ns",IF(ABS($BX52-INDEX(RTO1CF_ORD,DB$8,2))&gt;$BN$28,"s","ns")))</f>
        <v>ns</v>
      </c>
      <c r="DC52" s="282" t="str">
        <f aca="false">IF(DC$8&gt;$BV52,"",IF($BR$13&gt;$BS$13,"ns",IF(ABS($BX52-INDEX(RTO1CF_ORD,DC$8,2))&gt;$BN$28,"s","ns")))</f>
        <v>ns</v>
      </c>
      <c r="DD52" s="282" t="str">
        <f aca="false">IF(DD$8&gt;$BV52,"",IF($BR$13&gt;$BS$13,"ns",IF(ABS($BX52-INDEX(RTO1CF_ORD,DD$8,2))&gt;$BN$28,"s","ns")))</f>
        <v>ns</v>
      </c>
      <c r="DE52" s="282" t="str">
        <f aca="false">IF(DE$8&gt;$BV52,"",IF($BR$13&gt;$BS$13,"ns",IF(ABS($BX52-INDEX(RTO1CF_ORD,DE$8,2))&gt;$BN$28,"s","ns")))</f>
        <v>ns</v>
      </c>
      <c r="DF52" s="282" t="str">
        <f aca="false">IF(DF$8&gt;$BV52,"",IF($BR$13&gt;$BS$13,"ns",IF(ABS($BX52-INDEX(RTO1CF_ORD,DF$8,2))&gt;$BN$28,"s","ns")))</f>
        <v>ns</v>
      </c>
      <c r="DG52" s="282" t="str">
        <f aca="false">IF(DG$8&gt;$BV52,"",IF($BR$13&gt;$BS$13,"ns",IF(ABS($BX52-INDEX(RTO1CF_ORD,DG$8,2))&gt;$BN$28,"s","ns")))</f>
        <v>ns</v>
      </c>
      <c r="DH52" s="282" t="str">
        <f aca="false">IF(DH$8&gt;$BV52,"",IF($BR$13&gt;$BS$13,"ns",IF(ABS($BX52-INDEX(RTO1CF_ORD,DH$8,2))&gt;$BN$28,"s","ns")))</f>
        <v>ns</v>
      </c>
      <c r="DI52" s="282" t="str">
        <f aca="false">IF(DI$8&gt;$BV52,"",IF($BR$13&gt;$BS$13,"ns",IF(ABS($BX52-INDEX(RTO1CF_ORD,DI$8,2))&gt;$BN$28,"s","ns")))</f>
        <v>ns</v>
      </c>
      <c r="DJ52" s="282" t="str">
        <f aca="false">IF(DJ$8&gt;$BV52,"",IF($BR$13&gt;$BS$13,"ns",IF(ABS($BX52-INDEX(RTO1CF_ORD,DJ$8,2))&gt;$BN$28,"s","ns")))</f>
        <v>ns</v>
      </c>
      <c r="DK52" s="282" t="str">
        <f aca="false">IF(DK$8&gt;$BV52,"",IF($BR$13&gt;$BS$13,"ns",IF(ABS($BX52-INDEX(RTO1CF_ORD,DK$8,2))&gt;$BN$28,"s","ns")))</f>
        <v>ns</v>
      </c>
      <c r="DL52" s="282" t="str">
        <f aca="false">IF(DL$8&gt;$BV52,"",IF($BR$13&gt;$BS$13,"ns",IF(ABS($BX52-INDEX(RTO1CF_ORD,DL$8,2))&gt;$BN$28,"s","ns")))</f>
        <v>ns</v>
      </c>
      <c r="DM52" s="282" t="str">
        <f aca="false">IF(DM$8&gt;$BV52,"",IF($BR$13&gt;$BS$13,"ns",IF(ABS($BX52-INDEX(RTO1CF_ORD,DM$8,2))&gt;$BN$28,"s","ns")))</f>
        <v>ns</v>
      </c>
      <c r="DN52" s="282" t="str">
        <f aca="false">IF(DN$8&gt;$BV52,"",IF($BR$13&gt;$BS$13,"ns",IF(ABS($BX52-INDEX(RTO1CF_ORD,DN$8,2))&gt;$BN$28,"s","ns")))</f>
        <v>ns</v>
      </c>
      <c r="DO52" s="282" t="str">
        <f aca="false">IF(DO$8&gt;$BV52,"",IF($BR$13&gt;$BS$13,"ns",IF(ABS($BX52-INDEX(RTO1CF_ORD,DO$8,2))&gt;$BN$28,"s","ns")))</f>
        <v>ns</v>
      </c>
      <c r="DP52" s="282" t="str">
        <f aca="false">IF(DP$8&gt;$BV52,"",IF($BR$13&gt;$BS$13,"ns",IF(ABS($BX52-INDEX(RTO1CF_ORD,DP$8,2))&gt;$BN$28,"s","ns")))</f>
        <v>ns</v>
      </c>
      <c r="DQ52" s="282" t="str">
        <f aca="false">IF(DQ$8&gt;$BV52,"",IF($BR$13&gt;$BS$13,"ns",IF(ABS($BX52-INDEX(RTO1CF_ORD,DQ$8,2))&gt;$BN$28,"s","ns")))</f>
        <v/>
      </c>
      <c r="DR52" s="282" t="str">
        <f aca="false">IF(DR$8&gt;$BV52,"",IF($BR$13&gt;$BS$13,"ns",IF(ABS($BX52-INDEX(RTO1CF_ORD,DR$8,2))&gt;$BN$28,"s","ns")))</f>
        <v/>
      </c>
      <c r="DS52" s="282" t="str">
        <f aca="false">IF(DS$8&gt;$BV52,"",IF($BR$13&gt;$BS$13,"ns",IF(ABS($BX52-INDEX(RTO1CF_ORD,DS$8,2))&gt;$BN$28,"s","ns")))</f>
        <v/>
      </c>
      <c r="DT52" s="282" t="str">
        <f aca="false">IF(DT$8&gt;$BV52,"",IF($BR$13&gt;$BS$13,"ns",IF(ABS($BX52-INDEX(RTO1CF_ORD,DT$8,2))&gt;$BN$28,"s","ns")))</f>
        <v/>
      </c>
      <c r="DU52" s="282" t="str">
        <f aca="false">IF(DU$8&gt;$BV52,"",IF($BR$13&gt;$BS$13,"ns",IF(ABS($BX52-INDEX(RTO1CF_ORD,DU$8,2))&gt;$BN$28,"s","ns")))</f>
        <v/>
      </c>
      <c r="DV52" s="282" t="str">
        <f aca="false">IF(DV$8&gt;$BV52,"",IF($BR$13&gt;$BS$13,"ns",IF(ABS($BX52-INDEX(RTO1CF_ORD,DV$8,2))&gt;$BN$28,"s","ns")))</f>
        <v/>
      </c>
      <c r="DW52" s="283"/>
      <c r="DX52" s="283"/>
      <c r="DZ52" s="265" t="n">
        <f aca="false">DZ51+1</f>
        <v>45</v>
      </c>
      <c r="EA52" s="276" t="n">
        <f aca="false">IFERROR(INDEX(RTO1CV,$DZ52,1),0)</f>
        <v>0</v>
      </c>
      <c r="EB52" s="277" t="n">
        <f aca="false">IFERROR(INDEX(RTO1SF,$DZ52,EB$7),0)</f>
        <v>0</v>
      </c>
      <c r="EC52" s="277" t="n">
        <f aca="false">IFERROR(INDEX(RTO1SF,$DZ52,EC$7),0)</f>
        <v>0</v>
      </c>
      <c r="ED52" s="277" t="n">
        <f aca="false">IFERROR(INDEX(RTO1SF,$DZ52,ED$7),0)</f>
        <v>0</v>
      </c>
      <c r="EE52" s="277" t="n">
        <f aca="false">IFERROR(INDEX(RTO1SF,$DZ52,EE$7),0)</f>
        <v>0</v>
      </c>
      <c r="EF52" s="277" t="n">
        <f aca="false">COUNTIFS(EB52:EE52,"&gt;1")</f>
        <v>0</v>
      </c>
      <c r="EG52" s="277" t="n">
        <f aca="false">IFERROR(SUMIFS(EB52:EE52,EB52:EE52,"&gt;1"),0)</f>
        <v>0</v>
      </c>
      <c r="EH52" s="265"/>
      <c r="EI52" s="265"/>
      <c r="EJ52" s="265"/>
      <c r="EK52" s="266"/>
      <c r="EL52" s="265" t="n">
        <f aca="false">EL51+1</f>
        <v>45</v>
      </c>
      <c r="EM52" s="276" t="n">
        <f aca="false">IFERROR(INDEX(RTO1CV,$EL52,1),0)</f>
        <v>0</v>
      </c>
      <c r="EN52" s="277" t="n">
        <f aca="false">IFERROR(INDEX(RTO1CF,$EL52,'ANVA-MDS'!EB$7),0)</f>
        <v>0</v>
      </c>
      <c r="EO52" s="277" t="n">
        <f aca="false">IFERROR(INDEX(RTO1CF,$EL52,'ANVA-MDS'!EC$7),0)</f>
        <v>0</v>
      </c>
      <c r="EP52" s="277" t="n">
        <f aca="false">IFERROR(INDEX(RTO1CF,$EL52,'ANVA-MDS'!ED$7),0)</f>
        <v>0</v>
      </c>
      <c r="EQ52" s="277" t="n">
        <f aca="false">IFERROR(INDEX(RTO1CF,$EL52,'ANVA-MDS'!EE$7),0)</f>
        <v>0</v>
      </c>
      <c r="ER52" s="277" t="n">
        <f aca="false">COUNTIFS(EN52:EQ52,"&gt;1")</f>
        <v>0</v>
      </c>
      <c r="ES52" s="277" t="n">
        <f aca="false">IFERROR(SUMIFS(EN52:EQ52,EN52:EQ52,"&gt;1"),0)</f>
        <v>0</v>
      </c>
      <c r="ET52" s="265"/>
      <c r="EU52" s="265"/>
      <c r="EV52" s="265"/>
      <c r="EW52" s="266"/>
      <c r="EX52" s="277" t="n">
        <f aca="false">EG52+ES52</f>
        <v>0</v>
      </c>
      <c r="EY52" s="266"/>
      <c r="EZ52" s="266"/>
    </row>
    <row r="53" customFormat="false" ht="12.75" hidden="false" customHeight="true" outlineLevel="0" collapsed="false">
      <c r="J53" s="270" t="n">
        <v>45</v>
      </c>
      <c r="K53" s="280" t="n">
        <f aca="false">IFERROR(INDEX(RTO1SF_ORD,J53,1),"sd")</f>
        <v>0</v>
      </c>
      <c r="L53" s="281" t="n">
        <f aca="false">IFERROR(INDEX(RTO1SF_ORD,J53,2),"sd")</f>
        <v>5E-005</v>
      </c>
      <c r="M53" s="281" t="str">
        <f aca="false">IF(M$8&gt;$J53,"",IF($F$13&gt;$G$13,"ns",IF(ABS($L53-INDEX(RTO1SF_ORD,M$8,2))&gt;$B$28,"s","ns")))</f>
        <v>ns</v>
      </c>
      <c r="N53" s="281" t="str">
        <f aca="false">IF(N$8&gt;$J53,"",IF($F$13&gt;$G$13,"ns",IF(ABS($L53-INDEX(RTO1SF_ORD,N$8,2))&gt;$B$28,"s","ns")))</f>
        <v>ns</v>
      </c>
      <c r="O53" s="281" t="str">
        <f aca="false">IF(O$8&gt;$J53,"",IF($F$13&gt;$G$13,"ns",IF(ABS($L53-INDEX(RTO1SF_ORD,O$8,2))&gt;$B$28,"s","ns")))</f>
        <v>ns</v>
      </c>
      <c r="P53" s="281" t="str">
        <f aca="false">IF(P$8&gt;$J53,"",IF($F$13&gt;$G$13,"ns",IF(ABS($L53-INDEX(RTO1SF_ORD,P$8,2))&gt;$B$28,"s","ns")))</f>
        <v>ns</v>
      </c>
      <c r="Q53" s="281" t="str">
        <f aca="false">IF(Q$8&gt;$J53,"",IF($F$13&gt;$G$13,"ns",IF(ABS($L53-INDEX(RTO1SF_ORD,Q$8,2))&gt;$B$28,"s","ns")))</f>
        <v>ns</v>
      </c>
      <c r="R53" s="281" t="str">
        <f aca="false">IF(R$8&gt;$J53,"",IF($F$13&gt;$G$13,"ns",IF(ABS($L53-INDEX(RTO1SF_ORD,R$8,2))&gt;$B$28,"s","ns")))</f>
        <v>ns</v>
      </c>
      <c r="S53" s="281" t="str">
        <f aca="false">IF(S$8&gt;$J53,"",IF($F$13&gt;$G$13,"ns",IF(ABS($L53-INDEX(RTO1SF_ORD,S$8,2))&gt;$B$28,"s","ns")))</f>
        <v>ns</v>
      </c>
      <c r="T53" s="281" t="str">
        <f aca="false">IF(T$8&gt;$J53,"",IF($F$13&gt;$G$13,"ns",IF(ABS($L53-INDEX(RTO1SF_ORD,T$8,2))&gt;$B$28,"s","ns")))</f>
        <v>ns</v>
      </c>
      <c r="U53" s="281" t="str">
        <f aca="false">IF(U$8&gt;$J53,"",IF($F$13&gt;$G$13,"ns",IF(ABS($L53-INDEX(RTO1SF_ORD,U$8,2))&gt;$B$28,"s","ns")))</f>
        <v>ns</v>
      </c>
      <c r="V53" s="281" t="str">
        <f aca="false">IF(V$8&gt;$J53,"",IF($F$13&gt;$G$13,"ns",IF(ABS($L53-INDEX(RTO1SF_ORD,V$8,2))&gt;$B$28,"s","ns")))</f>
        <v>ns</v>
      </c>
      <c r="W53" s="281" t="str">
        <f aca="false">IF(W$8&gt;$J53,"",IF($F$13&gt;$G$13,"ns",IF(ABS($L53-INDEX(RTO1SF_ORD,W$8,2))&gt;$B$28,"s","ns")))</f>
        <v>ns</v>
      </c>
      <c r="X53" s="281" t="str">
        <f aca="false">IF(X$8&gt;$J53,"",IF($F$13&gt;$G$13,"ns",IF(ABS($L53-INDEX(RTO1SF_ORD,X$8,2))&gt;$B$28,"s","ns")))</f>
        <v>ns</v>
      </c>
      <c r="Y53" s="281" t="str">
        <f aca="false">IF(Y$8&gt;$J53,"",IF($F$13&gt;$G$13,"ns",IF(ABS($L53-INDEX(RTO1SF_ORD,Y$8,2))&gt;$B$28,"s","ns")))</f>
        <v>ns</v>
      </c>
      <c r="Z53" s="281" t="str">
        <f aca="false">IF(Z$8&gt;$J53,"",IF($F$13&gt;$G$13,"ns",IF(ABS($L53-INDEX(RTO1SF_ORD,Z$8,2))&gt;$B$28,"s","ns")))</f>
        <v>ns</v>
      </c>
      <c r="AA53" s="281" t="str">
        <f aca="false">IF(AA$8&gt;$J53,"",IF($F$13&gt;$G$13,"ns",IF(ABS($L53-INDEX(RTO1SF_ORD,AA$8,2))&gt;$B$28,"s","ns")))</f>
        <v>ns</v>
      </c>
      <c r="AB53" s="281" t="str">
        <f aca="false">IF(AB$8&gt;$J53,"",IF($F$13&gt;$G$13,"ns",IF(ABS($L53-INDEX(RTO1SF_ORD,AB$8,2))&gt;$B$28,"s","ns")))</f>
        <v>ns</v>
      </c>
      <c r="AC53" s="281" t="str">
        <f aca="false">IF(AC$8&gt;$J53,"",IF($F$13&gt;$G$13,"ns",IF(ABS($L53-INDEX(RTO1SF_ORD,AC$8,2))&gt;$B$28,"s","ns")))</f>
        <v>ns</v>
      </c>
      <c r="AD53" s="281" t="str">
        <f aca="false">IF(AD$8&gt;$J53,"",IF($F$13&gt;$G$13,"ns",IF(ABS($L53-INDEX(RTO1SF_ORD,AD$8,2))&gt;$B$28,"s","ns")))</f>
        <v>ns</v>
      </c>
      <c r="AE53" s="281" t="str">
        <f aca="false">IF(AE$8&gt;$J53,"",IF($F$13&gt;$G$13,"ns",IF(ABS($L53-INDEX(RTO1SF_ORD,AE$8,2))&gt;$B$28,"s","ns")))</f>
        <v>ns</v>
      </c>
      <c r="AF53" s="281" t="str">
        <f aca="false">IF(AF$8&gt;$J53,"",IF($F$13&gt;$G$13,"ns",IF(ABS($L53-INDEX(RTO1SF_ORD,AF$8,2))&gt;$B$28,"s","ns")))</f>
        <v>ns</v>
      </c>
      <c r="AG53" s="281" t="str">
        <f aca="false">IF(AG$8&gt;$J53,"",IF($F$13&gt;$G$13,"ns",IF(ABS($L53-INDEX(RTO1SF_ORD,AG$8,2))&gt;$B$28,"s","ns")))</f>
        <v>ns</v>
      </c>
      <c r="AH53" s="281" t="str">
        <f aca="false">IF(AH$8&gt;$J53,"",IF($F$13&gt;$G$13,"ns",IF(ABS($L53-INDEX(RTO1SF_ORD,AH$8,2))&gt;$B$28,"s","ns")))</f>
        <v>ns</v>
      </c>
      <c r="AI53" s="281" t="str">
        <f aca="false">IF(AI$8&gt;$J53,"",IF($F$13&gt;$G$13,"ns",IF(ABS($L53-INDEX(RTO1SF_ORD,AI$8,2))&gt;$B$28,"s","ns")))</f>
        <v>ns</v>
      </c>
      <c r="AJ53" s="281" t="str">
        <f aca="false">IF(AJ$8&gt;$J53,"",IF($F$13&gt;$G$13,"ns",IF(ABS($L53-INDEX(RTO1SF_ORD,AJ$8,2))&gt;$B$28,"s","ns")))</f>
        <v>ns</v>
      </c>
      <c r="AK53" s="281" t="str">
        <f aca="false">IF(AK$8&gt;$J53,"",IF($F$13&gt;$G$13,"ns",IF(ABS($L53-INDEX(RTO1SF_ORD,AK$8,2))&gt;$B$28,"s","ns")))</f>
        <v>ns</v>
      </c>
      <c r="AL53" s="281" t="str">
        <f aca="false">IF(AL$8&gt;$J53,"",IF($F$13&gt;$G$13,"ns",IF(ABS($L53-INDEX(RTO1SF_ORD,AL$8,2))&gt;$B$28,"s","ns")))</f>
        <v>ns</v>
      </c>
      <c r="AM53" s="281" t="str">
        <f aca="false">IF(AM$8&gt;$J53,"",IF($F$13&gt;$G$13,"ns",IF(ABS($L53-INDEX(RTO1SF_ORD,AM$8,2))&gt;$B$28,"s","ns")))</f>
        <v>ns</v>
      </c>
      <c r="AN53" s="281" t="str">
        <f aca="false">IF(AN$8&gt;$J53,"",IF($F$13&gt;$G$13,"ns",IF(ABS($L53-INDEX(RTO1SF_ORD,AN$8,2))&gt;$B$28,"s","ns")))</f>
        <v>ns</v>
      </c>
      <c r="AO53" s="281" t="str">
        <f aca="false">IF(AO$8&gt;$J53,"",IF($F$13&gt;$G$13,"ns",IF(ABS($L53-INDEX(RTO1SF_ORD,AO$8,2))&gt;$B$28,"s","ns")))</f>
        <v>ns</v>
      </c>
      <c r="AP53" s="281" t="str">
        <f aca="false">IF(AP$8&gt;$J53,"",IF($F$13&gt;$G$13,"ns",IF(ABS($L53-INDEX(RTO1SF_ORD,AP$8,2))&gt;$B$28,"s","ns")))</f>
        <v>ns</v>
      </c>
      <c r="AQ53" s="281" t="str">
        <f aca="false">IF(AQ$8&gt;$J53,"",IF($F$13&gt;$G$13,"ns",IF(ABS($L53-INDEX(RTO1SF_ORD,AQ$8,2))&gt;$B$28,"s","ns")))</f>
        <v>ns</v>
      </c>
      <c r="AR53" s="281" t="str">
        <f aca="false">IF(AR$8&gt;$J53,"",IF($F$13&gt;$G$13,"ns",IF(ABS($L53-INDEX(RTO1SF_ORD,AR$8,2))&gt;$B$28,"s","ns")))</f>
        <v>ns</v>
      </c>
      <c r="AS53" s="281" t="str">
        <f aca="false">IF(AS$8&gt;$J53,"",IF($F$13&gt;$G$13,"ns",IF(ABS($L53-INDEX(RTO1SF_ORD,AS$8,2))&gt;$B$28,"s","ns")))</f>
        <v>ns</v>
      </c>
      <c r="AT53" s="281" t="str">
        <f aca="false">IF(AT$8&gt;$J53,"",IF($F$13&gt;$G$13,"ns",IF(ABS($L53-INDEX(RTO1SF_ORD,AT$8,2))&gt;$B$28,"s","ns")))</f>
        <v>ns</v>
      </c>
      <c r="AU53" s="281" t="str">
        <f aca="false">IF(AU$8&gt;$J53,"",IF($F$13&gt;$G$13,"ns",IF(ABS($L53-INDEX(RTO1SF_ORD,AU$8,2))&gt;$B$28,"s","ns")))</f>
        <v>ns</v>
      </c>
      <c r="AV53" s="281" t="str">
        <f aca="false">IF(AV$8&gt;$J53,"",IF($F$13&gt;$G$13,"ns",IF(ABS($L53-INDEX(RTO1SF_ORD,AV$8,2))&gt;$B$28,"s","ns")))</f>
        <v>ns</v>
      </c>
      <c r="AW53" s="281" t="str">
        <f aca="false">IF(AW$8&gt;$J53,"",IF($F$13&gt;$G$13,"ns",IF(ABS($L53-INDEX(RTO1SF_ORD,AW$8,2))&gt;$B$28,"s","ns")))</f>
        <v>ns</v>
      </c>
      <c r="AX53" s="281" t="str">
        <f aca="false">IF(AX$8&gt;$J53,"",IF($F$13&gt;$G$13,"ns",IF(ABS($L53-INDEX(RTO1SF_ORD,AX$8,2))&gt;$B$28,"s","ns")))</f>
        <v>ns</v>
      </c>
      <c r="AY53" s="281" t="str">
        <f aca="false">IF(AY$8&gt;$J53,"",IF($F$13&gt;$G$13,"ns",IF(ABS($L53-INDEX(RTO1SF_ORD,AY$8,2))&gt;$B$28,"s","ns")))</f>
        <v>ns</v>
      </c>
      <c r="AZ53" s="281" t="str">
        <f aca="false">IF(AZ$8&gt;$J53,"",IF($F$13&gt;$G$13,"ns",IF(ABS($L53-INDEX(RTO1SF_ORD,AZ$8,2))&gt;$B$28,"s","ns")))</f>
        <v>ns</v>
      </c>
      <c r="BA53" s="281" t="str">
        <f aca="false">IF(BA$8&gt;$J53,"",IF($F$13&gt;$G$13,"ns",IF(ABS($L53-INDEX(RTO1SF_ORD,BA$8,2))&gt;$B$28,"s","ns")))</f>
        <v>ns</v>
      </c>
      <c r="BB53" s="281" t="str">
        <f aca="false">IF(BB$8&gt;$J53,"",IF($F$13&gt;$G$13,"ns",IF(ABS($L53-INDEX(RTO1SF_ORD,BB$8,2))&gt;$B$28,"s","ns")))</f>
        <v>ns</v>
      </c>
      <c r="BC53" s="281" t="str">
        <f aca="false">IF(BC$8&gt;$J53,"",IF($F$13&gt;$G$13,"ns",IF(ABS($L53-INDEX(RTO1SF_ORD,BC$8,2))&gt;$B$28,"s","ns")))</f>
        <v>ns</v>
      </c>
      <c r="BD53" s="281" t="str">
        <f aca="false">IF(BD$8&gt;$J53,"",IF($F$13&gt;$G$13,"ns",IF(ABS($L53-INDEX(RTO1SF_ORD,BD$8,2))&gt;$B$28,"s","ns")))</f>
        <v>ns</v>
      </c>
      <c r="BE53" s="281" t="str">
        <f aca="false">IF(BE$8&gt;$J53,"",IF($F$13&gt;$G$13,"ns",IF(ABS($L53-INDEX(RTO1SF_ORD,BE$8,2))&gt;$B$28,"s","ns")))</f>
        <v>ns</v>
      </c>
      <c r="BF53" s="281" t="str">
        <f aca="false">IF(BF$8&gt;$J53,"",IF($F$13&gt;$G$13,"ns",IF(ABS($L53-INDEX(RTO1SF_ORD,BF$8,2))&gt;$B$28,"s","ns")))</f>
        <v/>
      </c>
      <c r="BG53" s="281" t="str">
        <f aca="false">IF(BG$8&gt;$J53,"",IF($F$13&gt;$G$13,"ns",IF(ABS($L53-INDEX(RTO1SF_ORD,BG$8,2))&gt;$B$28,"s","ns")))</f>
        <v/>
      </c>
      <c r="BH53" s="281" t="str">
        <f aca="false">IF(BH$8&gt;$J53,"",IF($F$13&gt;$G$13,"ns",IF(ABS($L53-INDEX(RTO1SF_ORD,BH$8,2))&gt;$B$28,"s","ns")))</f>
        <v/>
      </c>
      <c r="BI53" s="281" t="str">
        <f aca="false">IF(BI$8&gt;$J53,"",IF($F$13&gt;$G$13,"ns",IF(ABS($L53-INDEX(RTO1SF_ORD,BI$8,2))&gt;$B$28,"s","ns")))</f>
        <v/>
      </c>
      <c r="BJ53" s="281" t="str">
        <f aca="false">IF(BJ$8&gt;$J53,"",IF($F$13&gt;$G$13,"ns",IF(ABS($L53-INDEX(RTO1SF_ORD,BJ$8,2))&gt;$B$28,"s","ns")))</f>
        <v/>
      </c>
      <c r="BS53" s="249"/>
      <c r="BT53" s="249"/>
      <c r="BV53" s="270" t="n">
        <v>45</v>
      </c>
      <c r="BW53" s="280" t="n">
        <f aca="false">IFERROR(INDEX(RTO1CF_ORD,BV53,1),"sd")</f>
        <v>0</v>
      </c>
      <c r="BX53" s="281" t="n">
        <f aca="false">IFERROR(INDEX(RTO1CF_ORD,BV53,2),"sd")</f>
        <v>5E-005</v>
      </c>
      <c r="BY53" s="282" t="str">
        <f aca="false">IF(BY$8&gt;$BV53,"",IF($BR$13&gt;$BS$13,"ns",IF(ABS($BX53-INDEX(RTO1CF_ORD,BY$8,2))&gt;$BN$28,"s","ns")))</f>
        <v>s</v>
      </c>
      <c r="BZ53" s="282" t="str">
        <f aca="false">IF(BZ$8&gt;$BV53,"",IF($BR$13&gt;$BS$13,"ns",IF(ABS($BX53-INDEX(RTO1CF_ORD,BZ$8,2))&gt;$BN$28,"s","ns")))</f>
        <v>s</v>
      </c>
      <c r="CA53" s="282" t="str">
        <f aca="false">IF(CA$8&gt;$BV53,"",IF($BR$13&gt;$BS$13,"ns",IF(ABS($BX53-INDEX(RTO1CF_ORD,CA$8,2))&gt;$BN$28,"s","ns")))</f>
        <v>s</v>
      </c>
      <c r="CB53" s="282" t="str">
        <f aca="false">IF(CB$8&gt;$BV53,"",IF($BR$13&gt;$BS$13,"ns",IF(ABS($BX53-INDEX(RTO1CF_ORD,CB$8,2))&gt;$BN$28,"s","ns")))</f>
        <v>ns</v>
      </c>
      <c r="CC53" s="282" t="str">
        <f aca="false">IF(CC$8&gt;$BV53,"",IF($BR$13&gt;$BS$13,"ns",IF(ABS($BX53-INDEX(RTO1CF_ORD,CC$8,2))&gt;$BN$28,"s","ns")))</f>
        <v>ns</v>
      </c>
      <c r="CD53" s="282" t="str">
        <f aca="false">IF(CD$8&gt;$BV53,"",IF($BR$13&gt;$BS$13,"ns",IF(ABS($BX53-INDEX(RTO1CF_ORD,CD$8,2))&gt;$BN$28,"s","ns")))</f>
        <v>ns</v>
      </c>
      <c r="CE53" s="282" t="str">
        <f aca="false">IF(CE$8&gt;$BV53,"",IF($BR$13&gt;$BS$13,"ns",IF(ABS($BX53-INDEX(RTO1CF_ORD,CE$8,2))&gt;$BN$28,"s","ns")))</f>
        <v>ns</v>
      </c>
      <c r="CF53" s="282" t="str">
        <f aca="false">IF(CF$8&gt;$BV53,"",IF($BR$13&gt;$BS$13,"ns",IF(ABS($BX53-INDEX(RTO1CF_ORD,CF$8,2))&gt;$BN$28,"s","ns")))</f>
        <v>ns</v>
      </c>
      <c r="CG53" s="282" t="str">
        <f aca="false">IF(CG$8&gt;$BV53,"",IF($BR$13&gt;$BS$13,"ns",IF(ABS($BX53-INDEX(RTO1CF_ORD,CG$8,2))&gt;$BN$28,"s","ns")))</f>
        <v>ns</v>
      </c>
      <c r="CH53" s="282" t="str">
        <f aca="false">IF(CH$8&gt;$BV53,"",IF($BR$13&gt;$BS$13,"ns",IF(ABS($BX53-INDEX(RTO1CF_ORD,CH$8,2))&gt;$BN$28,"s","ns")))</f>
        <v>ns</v>
      </c>
      <c r="CI53" s="282" t="str">
        <f aca="false">IF(CI$8&gt;$BV53,"",IF($BR$13&gt;$BS$13,"ns",IF(ABS($BX53-INDEX(RTO1CF_ORD,CI$8,2))&gt;$BN$28,"s","ns")))</f>
        <v>ns</v>
      </c>
      <c r="CJ53" s="282" t="str">
        <f aca="false">IF(CJ$8&gt;$BV53,"",IF($BR$13&gt;$BS$13,"ns",IF(ABS($BX53-INDEX(RTO1CF_ORD,CJ$8,2))&gt;$BN$28,"s","ns")))</f>
        <v>ns</v>
      </c>
      <c r="CK53" s="282" t="str">
        <f aca="false">IF(CK$8&gt;$BV53,"",IF($BR$13&gt;$BS$13,"ns",IF(ABS($BX53-INDEX(RTO1CF_ORD,CK$8,2))&gt;$BN$28,"s","ns")))</f>
        <v>ns</v>
      </c>
      <c r="CL53" s="282" t="str">
        <f aca="false">IF(CL$8&gt;$BV53,"",IF($BR$13&gt;$BS$13,"ns",IF(ABS($BX53-INDEX(RTO1CF_ORD,CL$8,2))&gt;$BN$28,"s","ns")))</f>
        <v>ns</v>
      </c>
      <c r="CM53" s="282" t="str">
        <f aca="false">IF(CM$8&gt;$BV53,"",IF($BR$13&gt;$BS$13,"ns",IF(ABS($BX53-INDEX(RTO1CF_ORD,CM$8,2))&gt;$BN$28,"s","ns")))</f>
        <v>ns</v>
      </c>
      <c r="CN53" s="282" t="str">
        <f aca="false">IF(CN$8&gt;$BV53,"",IF($BR$13&gt;$BS$13,"ns",IF(ABS($BX53-INDEX(RTO1CF_ORD,CN$8,2))&gt;$BN$28,"s","ns")))</f>
        <v>ns</v>
      </c>
      <c r="CO53" s="282" t="str">
        <f aca="false">IF(CO$8&gt;$BV53,"",IF($BR$13&gt;$BS$13,"ns",IF(ABS($BX53-INDEX(RTO1CF_ORD,CO$8,2))&gt;$BN$28,"s","ns")))</f>
        <v>ns</v>
      </c>
      <c r="CP53" s="282" t="str">
        <f aca="false">IF(CP$8&gt;$BV53,"",IF($BR$13&gt;$BS$13,"ns",IF(ABS($BX53-INDEX(RTO1CF_ORD,CP$8,2))&gt;$BN$28,"s","ns")))</f>
        <v>ns</v>
      </c>
      <c r="CQ53" s="282" t="str">
        <f aca="false">IF(CQ$8&gt;$BV53,"",IF($BR$13&gt;$BS$13,"ns",IF(ABS($BX53-INDEX(RTO1CF_ORD,CQ$8,2))&gt;$BN$28,"s","ns")))</f>
        <v>ns</v>
      </c>
      <c r="CR53" s="282" t="str">
        <f aca="false">IF(CR$8&gt;$BV53,"",IF($BR$13&gt;$BS$13,"ns",IF(ABS($BX53-INDEX(RTO1CF_ORD,CR$8,2))&gt;$BN$28,"s","ns")))</f>
        <v>ns</v>
      </c>
      <c r="CS53" s="282" t="str">
        <f aca="false">IF(CS$8&gt;$BV53,"",IF($BR$13&gt;$BS$13,"ns",IF(ABS($BX53-INDEX(RTO1CF_ORD,CS$8,2))&gt;$BN$28,"s","ns")))</f>
        <v>ns</v>
      </c>
      <c r="CT53" s="282" t="str">
        <f aca="false">IF(CT$8&gt;$BV53,"",IF($BR$13&gt;$BS$13,"ns",IF(ABS($BX53-INDEX(RTO1CF_ORD,CT$8,2))&gt;$BN$28,"s","ns")))</f>
        <v>ns</v>
      </c>
      <c r="CU53" s="282" t="str">
        <f aca="false">IF(CU$8&gt;$BV53,"",IF($BR$13&gt;$BS$13,"ns",IF(ABS($BX53-INDEX(RTO1CF_ORD,CU$8,2))&gt;$BN$28,"s","ns")))</f>
        <v>ns</v>
      </c>
      <c r="CV53" s="282" t="str">
        <f aca="false">IF(CV$8&gt;$BV53,"",IF($BR$13&gt;$BS$13,"ns",IF(ABS($BX53-INDEX(RTO1CF_ORD,CV$8,2))&gt;$BN$28,"s","ns")))</f>
        <v>ns</v>
      </c>
      <c r="CW53" s="282" t="str">
        <f aca="false">IF(CW$8&gt;$BV53,"",IF($BR$13&gt;$BS$13,"ns",IF(ABS($BX53-INDEX(RTO1CF_ORD,CW$8,2))&gt;$BN$28,"s","ns")))</f>
        <v>ns</v>
      </c>
      <c r="CX53" s="282" t="str">
        <f aca="false">IF(CX$8&gt;$BV53,"",IF($BR$13&gt;$BS$13,"ns",IF(ABS($BX53-INDEX(RTO1CF_ORD,CX$8,2))&gt;$BN$28,"s","ns")))</f>
        <v>ns</v>
      </c>
      <c r="CY53" s="282" t="str">
        <f aca="false">IF(CY$8&gt;$BV53,"",IF($BR$13&gt;$BS$13,"ns",IF(ABS($BX53-INDEX(RTO1CF_ORD,CY$8,2))&gt;$BN$28,"s","ns")))</f>
        <v>ns</v>
      </c>
      <c r="CZ53" s="282" t="str">
        <f aca="false">IF(CZ$8&gt;$BV53,"",IF($BR$13&gt;$BS$13,"ns",IF(ABS($BX53-INDEX(RTO1CF_ORD,CZ$8,2))&gt;$BN$28,"s","ns")))</f>
        <v>ns</v>
      </c>
      <c r="DA53" s="282" t="str">
        <f aca="false">IF(DA$8&gt;$BV53,"",IF($BR$13&gt;$BS$13,"ns",IF(ABS($BX53-INDEX(RTO1CF_ORD,DA$8,2))&gt;$BN$28,"s","ns")))</f>
        <v>ns</v>
      </c>
      <c r="DB53" s="282" t="str">
        <f aca="false">IF(DB$8&gt;$BV53,"",IF($BR$13&gt;$BS$13,"ns",IF(ABS($BX53-INDEX(RTO1CF_ORD,DB$8,2))&gt;$BN$28,"s","ns")))</f>
        <v>ns</v>
      </c>
      <c r="DC53" s="282" t="str">
        <f aca="false">IF(DC$8&gt;$BV53,"",IF($BR$13&gt;$BS$13,"ns",IF(ABS($BX53-INDEX(RTO1CF_ORD,DC$8,2))&gt;$BN$28,"s","ns")))</f>
        <v>ns</v>
      </c>
      <c r="DD53" s="282" t="str">
        <f aca="false">IF(DD$8&gt;$BV53,"",IF($BR$13&gt;$BS$13,"ns",IF(ABS($BX53-INDEX(RTO1CF_ORD,DD$8,2))&gt;$BN$28,"s","ns")))</f>
        <v>ns</v>
      </c>
      <c r="DE53" s="282" t="str">
        <f aca="false">IF(DE$8&gt;$BV53,"",IF($BR$13&gt;$BS$13,"ns",IF(ABS($BX53-INDEX(RTO1CF_ORD,DE$8,2))&gt;$BN$28,"s","ns")))</f>
        <v>ns</v>
      </c>
      <c r="DF53" s="282" t="str">
        <f aca="false">IF(DF$8&gt;$BV53,"",IF($BR$13&gt;$BS$13,"ns",IF(ABS($BX53-INDEX(RTO1CF_ORD,DF$8,2))&gt;$BN$28,"s","ns")))</f>
        <v>ns</v>
      </c>
      <c r="DG53" s="282" t="str">
        <f aca="false">IF(DG$8&gt;$BV53,"",IF($BR$13&gt;$BS$13,"ns",IF(ABS($BX53-INDEX(RTO1CF_ORD,DG$8,2))&gt;$BN$28,"s","ns")))</f>
        <v>ns</v>
      </c>
      <c r="DH53" s="282" t="str">
        <f aca="false">IF(DH$8&gt;$BV53,"",IF($BR$13&gt;$BS$13,"ns",IF(ABS($BX53-INDEX(RTO1CF_ORD,DH$8,2))&gt;$BN$28,"s","ns")))</f>
        <v>ns</v>
      </c>
      <c r="DI53" s="282" t="str">
        <f aca="false">IF(DI$8&gt;$BV53,"",IF($BR$13&gt;$BS$13,"ns",IF(ABS($BX53-INDEX(RTO1CF_ORD,DI$8,2))&gt;$BN$28,"s","ns")))</f>
        <v>ns</v>
      </c>
      <c r="DJ53" s="282" t="str">
        <f aca="false">IF(DJ$8&gt;$BV53,"",IF($BR$13&gt;$BS$13,"ns",IF(ABS($BX53-INDEX(RTO1CF_ORD,DJ$8,2))&gt;$BN$28,"s","ns")))</f>
        <v>ns</v>
      </c>
      <c r="DK53" s="282" t="str">
        <f aca="false">IF(DK$8&gt;$BV53,"",IF($BR$13&gt;$BS$13,"ns",IF(ABS($BX53-INDEX(RTO1CF_ORD,DK$8,2))&gt;$BN$28,"s","ns")))</f>
        <v>ns</v>
      </c>
      <c r="DL53" s="282" t="str">
        <f aca="false">IF(DL$8&gt;$BV53,"",IF($BR$13&gt;$BS$13,"ns",IF(ABS($BX53-INDEX(RTO1CF_ORD,DL$8,2))&gt;$BN$28,"s","ns")))</f>
        <v>ns</v>
      </c>
      <c r="DM53" s="282" t="str">
        <f aca="false">IF(DM$8&gt;$BV53,"",IF($BR$13&gt;$BS$13,"ns",IF(ABS($BX53-INDEX(RTO1CF_ORD,DM$8,2))&gt;$BN$28,"s","ns")))</f>
        <v>ns</v>
      </c>
      <c r="DN53" s="282" t="str">
        <f aca="false">IF(DN$8&gt;$BV53,"",IF($BR$13&gt;$BS$13,"ns",IF(ABS($BX53-INDEX(RTO1CF_ORD,DN$8,2))&gt;$BN$28,"s","ns")))</f>
        <v>ns</v>
      </c>
      <c r="DO53" s="282" t="str">
        <f aca="false">IF(DO$8&gt;$BV53,"",IF($BR$13&gt;$BS$13,"ns",IF(ABS($BX53-INDEX(RTO1CF_ORD,DO$8,2))&gt;$BN$28,"s","ns")))</f>
        <v>ns</v>
      </c>
      <c r="DP53" s="282" t="str">
        <f aca="false">IF(DP$8&gt;$BV53,"",IF($BR$13&gt;$BS$13,"ns",IF(ABS($BX53-INDEX(RTO1CF_ORD,DP$8,2))&gt;$BN$28,"s","ns")))</f>
        <v>ns</v>
      </c>
      <c r="DQ53" s="282" t="str">
        <f aca="false">IF(DQ$8&gt;$BV53,"",IF($BR$13&gt;$BS$13,"ns",IF(ABS($BX53-INDEX(RTO1CF_ORD,DQ$8,2))&gt;$BN$28,"s","ns")))</f>
        <v>ns</v>
      </c>
      <c r="DR53" s="282" t="str">
        <f aca="false">IF(DR$8&gt;$BV53,"",IF($BR$13&gt;$BS$13,"ns",IF(ABS($BX53-INDEX(RTO1CF_ORD,DR$8,2))&gt;$BN$28,"s","ns")))</f>
        <v/>
      </c>
      <c r="DS53" s="282" t="str">
        <f aca="false">IF(DS$8&gt;$BV53,"",IF($BR$13&gt;$BS$13,"ns",IF(ABS($BX53-INDEX(RTO1CF_ORD,DS$8,2))&gt;$BN$28,"s","ns")))</f>
        <v/>
      </c>
      <c r="DT53" s="282" t="str">
        <f aca="false">IF(DT$8&gt;$BV53,"",IF($BR$13&gt;$BS$13,"ns",IF(ABS($BX53-INDEX(RTO1CF_ORD,DT$8,2))&gt;$BN$28,"s","ns")))</f>
        <v/>
      </c>
      <c r="DU53" s="282" t="str">
        <f aca="false">IF(DU$8&gt;$BV53,"",IF($BR$13&gt;$BS$13,"ns",IF(ABS($BX53-INDEX(RTO1CF_ORD,DU$8,2))&gt;$BN$28,"s","ns")))</f>
        <v/>
      </c>
      <c r="DV53" s="282" t="str">
        <f aca="false">IF(DV$8&gt;$BV53,"",IF($BR$13&gt;$BS$13,"ns",IF(ABS($BX53-INDEX(RTO1CF_ORD,DV$8,2))&gt;$BN$28,"s","ns")))</f>
        <v/>
      </c>
      <c r="DW53" s="283"/>
      <c r="DX53" s="283"/>
      <c r="DZ53" s="265" t="n">
        <f aca="false">DZ52+1</f>
        <v>46</v>
      </c>
      <c r="EA53" s="276" t="n">
        <f aca="false">IFERROR(INDEX(RTO1CV,$DZ53,1),0)</f>
        <v>0</v>
      </c>
      <c r="EB53" s="277" t="n">
        <f aca="false">IFERROR(INDEX(RTO1SF,$DZ53,EB$7),0)</f>
        <v>0</v>
      </c>
      <c r="EC53" s="277" t="n">
        <f aca="false">IFERROR(INDEX(RTO1SF,$DZ53,EC$7),0)</f>
        <v>0</v>
      </c>
      <c r="ED53" s="277" t="n">
        <f aca="false">IFERROR(INDEX(RTO1SF,$DZ53,ED$7),0)</f>
        <v>0</v>
      </c>
      <c r="EE53" s="277" t="n">
        <f aca="false">IFERROR(INDEX(RTO1SF,$DZ53,EE$7),0)</f>
        <v>0</v>
      </c>
      <c r="EF53" s="277" t="n">
        <f aca="false">COUNTIFS(EB53:EE53,"&gt;1")</f>
        <v>0</v>
      </c>
      <c r="EG53" s="277" t="n">
        <f aca="false">IFERROR(SUMIFS(EB53:EE53,EB53:EE53,"&gt;1"),0)</f>
        <v>0</v>
      </c>
      <c r="EH53" s="265"/>
      <c r="EI53" s="265"/>
      <c r="EJ53" s="265"/>
      <c r="EK53" s="266"/>
      <c r="EL53" s="265" t="n">
        <f aca="false">EL52+1</f>
        <v>46</v>
      </c>
      <c r="EM53" s="276" t="n">
        <f aca="false">IFERROR(INDEX(RTO1CV,$EL53,1),0)</f>
        <v>0</v>
      </c>
      <c r="EN53" s="277" t="n">
        <f aca="false">IFERROR(INDEX(RTO1CF,$EL53,'ANVA-MDS'!EB$7),0)</f>
        <v>0</v>
      </c>
      <c r="EO53" s="277" t="n">
        <f aca="false">IFERROR(INDEX(RTO1CF,$EL53,'ANVA-MDS'!EC$7),0)</f>
        <v>0</v>
      </c>
      <c r="EP53" s="277" t="n">
        <f aca="false">IFERROR(INDEX(RTO1CF,$EL53,'ANVA-MDS'!ED$7),0)</f>
        <v>0</v>
      </c>
      <c r="EQ53" s="277" t="n">
        <f aca="false">IFERROR(INDEX(RTO1CF,$EL53,'ANVA-MDS'!EE$7),0)</f>
        <v>0</v>
      </c>
      <c r="ER53" s="277" t="n">
        <f aca="false">COUNTIFS(EN53:EQ53,"&gt;1")</f>
        <v>0</v>
      </c>
      <c r="ES53" s="277" t="n">
        <f aca="false">IFERROR(SUMIFS(EN53:EQ53,EN53:EQ53,"&gt;1"),0)</f>
        <v>0</v>
      </c>
      <c r="ET53" s="265"/>
      <c r="EU53" s="265"/>
      <c r="EV53" s="265"/>
      <c r="EW53" s="266"/>
      <c r="EX53" s="277" t="n">
        <f aca="false">EG53+ES53</f>
        <v>0</v>
      </c>
      <c r="EY53" s="266"/>
      <c r="EZ53" s="266"/>
    </row>
    <row r="54" customFormat="false" ht="12.75" hidden="false" customHeight="true" outlineLevel="0" collapsed="false">
      <c r="J54" s="270" t="n">
        <v>46</v>
      </c>
      <c r="K54" s="280" t="n">
        <f aca="false">IFERROR(INDEX(RTO1SF_ORD,J54,1),"sd")</f>
        <v>0</v>
      </c>
      <c r="L54" s="281" t="n">
        <f aca="false">IFERROR(INDEX(RTO1SF_ORD,J54,2),"sd")</f>
        <v>4E-005</v>
      </c>
      <c r="M54" s="281" t="str">
        <f aca="false">IF(M$8&gt;$J54,"",IF($F$13&gt;$G$13,"ns",IF(ABS($L54-INDEX(RTO1SF_ORD,M$8,2))&gt;$B$28,"s","ns")))</f>
        <v>ns</v>
      </c>
      <c r="N54" s="281" t="str">
        <f aca="false">IF(N$8&gt;$J54,"",IF($F$13&gt;$G$13,"ns",IF(ABS($L54-INDEX(RTO1SF_ORD,N$8,2))&gt;$B$28,"s","ns")))</f>
        <v>ns</v>
      </c>
      <c r="O54" s="281" t="str">
        <f aca="false">IF(O$8&gt;$J54,"",IF($F$13&gt;$G$13,"ns",IF(ABS($L54-INDEX(RTO1SF_ORD,O$8,2))&gt;$B$28,"s","ns")))</f>
        <v>ns</v>
      </c>
      <c r="P54" s="281" t="str">
        <f aca="false">IF(P$8&gt;$J54,"",IF($F$13&gt;$G$13,"ns",IF(ABS($L54-INDEX(RTO1SF_ORD,P$8,2))&gt;$B$28,"s","ns")))</f>
        <v>ns</v>
      </c>
      <c r="Q54" s="281" t="str">
        <f aca="false">IF(Q$8&gt;$J54,"",IF($F$13&gt;$G$13,"ns",IF(ABS($L54-INDEX(RTO1SF_ORD,Q$8,2))&gt;$B$28,"s","ns")))</f>
        <v>ns</v>
      </c>
      <c r="R54" s="281" t="str">
        <f aca="false">IF(R$8&gt;$J54,"",IF($F$13&gt;$G$13,"ns",IF(ABS($L54-INDEX(RTO1SF_ORD,R$8,2))&gt;$B$28,"s","ns")))</f>
        <v>ns</v>
      </c>
      <c r="S54" s="281" t="str">
        <f aca="false">IF(S$8&gt;$J54,"",IF($F$13&gt;$G$13,"ns",IF(ABS($L54-INDEX(RTO1SF_ORD,S$8,2))&gt;$B$28,"s","ns")))</f>
        <v>ns</v>
      </c>
      <c r="T54" s="281" t="str">
        <f aca="false">IF(T$8&gt;$J54,"",IF($F$13&gt;$G$13,"ns",IF(ABS($L54-INDEX(RTO1SF_ORD,T$8,2))&gt;$B$28,"s","ns")))</f>
        <v>ns</v>
      </c>
      <c r="U54" s="281" t="str">
        <f aca="false">IF(U$8&gt;$J54,"",IF($F$13&gt;$G$13,"ns",IF(ABS($L54-INDEX(RTO1SF_ORD,U$8,2))&gt;$B$28,"s","ns")))</f>
        <v>ns</v>
      </c>
      <c r="V54" s="281" t="str">
        <f aca="false">IF(V$8&gt;$J54,"",IF($F$13&gt;$G$13,"ns",IF(ABS($L54-INDEX(RTO1SF_ORD,V$8,2))&gt;$B$28,"s","ns")))</f>
        <v>ns</v>
      </c>
      <c r="W54" s="281" t="str">
        <f aca="false">IF(W$8&gt;$J54,"",IF($F$13&gt;$G$13,"ns",IF(ABS($L54-INDEX(RTO1SF_ORD,W$8,2))&gt;$B$28,"s","ns")))</f>
        <v>ns</v>
      </c>
      <c r="X54" s="281" t="str">
        <f aca="false">IF(X$8&gt;$J54,"",IF($F$13&gt;$G$13,"ns",IF(ABS($L54-INDEX(RTO1SF_ORD,X$8,2))&gt;$B$28,"s","ns")))</f>
        <v>ns</v>
      </c>
      <c r="Y54" s="281" t="str">
        <f aca="false">IF(Y$8&gt;$J54,"",IF($F$13&gt;$G$13,"ns",IF(ABS($L54-INDEX(RTO1SF_ORD,Y$8,2))&gt;$B$28,"s","ns")))</f>
        <v>ns</v>
      </c>
      <c r="Z54" s="281" t="str">
        <f aca="false">IF(Z$8&gt;$J54,"",IF($F$13&gt;$G$13,"ns",IF(ABS($L54-INDEX(RTO1SF_ORD,Z$8,2))&gt;$B$28,"s","ns")))</f>
        <v>ns</v>
      </c>
      <c r="AA54" s="281" t="str">
        <f aca="false">IF(AA$8&gt;$J54,"",IF($F$13&gt;$G$13,"ns",IF(ABS($L54-INDEX(RTO1SF_ORD,AA$8,2))&gt;$B$28,"s","ns")))</f>
        <v>ns</v>
      </c>
      <c r="AB54" s="281" t="str">
        <f aca="false">IF(AB$8&gt;$J54,"",IF($F$13&gt;$G$13,"ns",IF(ABS($L54-INDEX(RTO1SF_ORD,AB$8,2))&gt;$B$28,"s","ns")))</f>
        <v>ns</v>
      </c>
      <c r="AC54" s="281" t="str">
        <f aca="false">IF(AC$8&gt;$J54,"",IF($F$13&gt;$G$13,"ns",IF(ABS($L54-INDEX(RTO1SF_ORD,AC$8,2))&gt;$B$28,"s","ns")))</f>
        <v>ns</v>
      </c>
      <c r="AD54" s="281" t="str">
        <f aca="false">IF(AD$8&gt;$J54,"",IF($F$13&gt;$G$13,"ns",IF(ABS($L54-INDEX(RTO1SF_ORD,AD$8,2))&gt;$B$28,"s","ns")))</f>
        <v>ns</v>
      </c>
      <c r="AE54" s="281" t="str">
        <f aca="false">IF(AE$8&gt;$J54,"",IF($F$13&gt;$G$13,"ns",IF(ABS($L54-INDEX(RTO1SF_ORD,AE$8,2))&gt;$B$28,"s","ns")))</f>
        <v>ns</v>
      </c>
      <c r="AF54" s="281" t="str">
        <f aca="false">IF(AF$8&gt;$J54,"",IF($F$13&gt;$G$13,"ns",IF(ABS($L54-INDEX(RTO1SF_ORD,AF$8,2))&gt;$B$28,"s","ns")))</f>
        <v>ns</v>
      </c>
      <c r="AG54" s="281" t="str">
        <f aca="false">IF(AG$8&gt;$J54,"",IF($F$13&gt;$G$13,"ns",IF(ABS($L54-INDEX(RTO1SF_ORD,AG$8,2))&gt;$B$28,"s","ns")))</f>
        <v>ns</v>
      </c>
      <c r="AH54" s="281" t="str">
        <f aca="false">IF(AH$8&gt;$J54,"",IF($F$13&gt;$G$13,"ns",IF(ABS($L54-INDEX(RTO1SF_ORD,AH$8,2))&gt;$B$28,"s","ns")))</f>
        <v>ns</v>
      </c>
      <c r="AI54" s="281" t="str">
        <f aca="false">IF(AI$8&gt;$J54,"",IF($F$13&gt;$G$13,"ns",IF(ABS($L54-INDEX(RTO1SF_ORD,AI$8,2))&gt;$B$28,"s","ns")))</f>
        <v>ns</v>
      </c>
      <c r="AJ54" s="281" t="str">
        <f aca="false">IF(AJ$8&gt;$J54,"",IF($F$13&gt;$G$13,"ns",IF(ABS($L54-INDEX(RTO1SF_ORD,AJ$8,2))&gt;$B$28,"s","ns")))</f>
        <v>ns</v>
      </c>
      <c r="AK54" s="281" t="str">
        <f aca="false">IF(AK$8&gt;$J54,"",IF($F$13&gt;$G$13,"ns",IF(ABS($L54-INDEX(RTO1SF_ORD,AK$8,2))&gt;$B$28,"s","ns")))</f>
        <v>ns</v>
      </c>
      <c r="AL54" s="281" t="str">
        <f aca="false">IF(AL$8&gt;$J54,"",IF($F$13&gt;$G$13,"ns",IF(ABS($L54-INDEX(RTO1SF_ORD,AL$8,2))&gt;$B$28,"s","ns")))</f>
        <v>ns</v>
      </c>
      <c r="AM54" s="281" t="str">
        <f aca="false">IF(AM$8&gt;$J54,"",IF($F$13&gt;$G$13,"ns",IF(ABS($L54-INDEX(RTO1SF_ORD,AM$8,2))&gt;$B$28,"s","ns")))</f>
        <v>ns</v>
      </c>
      <c r="AN54" s="281" t="str">
        <f aca="false">IF(AN$8&gt;$J54,"",IF($F$13&gt;$G$13,"ns",IF(ABS($L54-INDEX(RTO1SF_ORD,AN$8,2))&gt;$B$28,"s","ns")))</f>
        <v>ns</v>
      </c>
      <c r="AO54" s="281" t="str">
        <f aca="false">IF(AO$8&gt;$J54,"",IF($F$13&gt;$G$13,"ns",IF(ABS($L54-INDEX(RTO1SF_ORD,AO$8,2))&gt;$B$28,"s","ns")))</f>
        <v>ns</v>
      </c>
      <c r="AP54" s="281" t="str">
        <f aca="false">IF(AP$8&gt;$J54,"",IF($F$13&gt;$G$13,"ns",IF(ABS($L54-INDEX(RTO1SF_ORD,AP$8,2))&gt;$B$28,"s","ns")))</f>
        <v>ns</v>
      </c>
      <c r="AQ54" s="281" t="str">
        <f aca="false">IF(AQ$8&gt;$J54,"",IF($F$13&gt;$G$13,"ns",IF(ABS($L54-INDEX(RTO1SF_ORD,AQ$8,2))&gt;$B$28,"s","ns")))</f>
        <v>ns</v>
      </c>
      <c r="AR54" s="281" t="str">
        <f aca="false">IF(AR$8&gt;$J54,"",IF($F$13&gt;$G$13,"ns",IF(ABS($L54-INDEX(RTO1SF_ORD,AR$8,2))&gt;$B$28,"s","ns")))</f>
        <v>ns</v>
      </c>
      <c r="AS54" s="281" t="str">
        <f aca="false">IF(AS$8&gt;$J54,"",IF($F$13&gt;$G$13,"ns",IF(ABS($L54-INDEX(RTO1SF_ORD,AS$8,2))&gt;$B$28,"s","ns")))</f>
        <v>ns</v>
      </c>
      <c r="AT54" s="281" t="str">
        <f aca="false">IF(AT$8&gt;$J54,"",IF($F$13&gt;$G$13,"ns",IF(ABS($L54-INDEX(RTO1SF_ORD,AT$8,2))&gt;$B$28,"s","ns")))</f>
        <v>ns</v>
      </c>
      <c r="AU54" s="281" t="str">
        <f aca="false">IF(AU$8&gt;$J54,"",IF($F$13&gt;$G$13,"ns",IF(ABS($L54-INDEX(RTO1SF_ORD,AU$8,2))&gt;$B$28,"s","ns")))</f>
        <v>ns</v>
      </c>
      <c r="AV54" s="281" t="str">
        <f aca="false">IF(AV$8&gt;$J54,"",IF($F$13&gt;$G$13,"ns",IF(ABS($L54-INDEX(RTO1SF_ORD,AV$8,2))&gt;$B$28,"s","ns")))</f>
        <v>ns</v>
      </c>
      <c r="AW54" s="281" t="str">
        <f aca="false">IF(AW$8&gt;$J54,"",IF($F$13&gt;$G$13,"ns",IF(ABS($L54-INDEX(RTO1SF_ORD,AW$8,2))&gt;$B$28,"s","ns")))</f>
        <v>ns</v>
      </c>
      <c r="AX54" s="281" t="str">
        <f aca="false">IF(AX$8&gt;$J54,"",IF($F$13&gt;$G$13,"ns",IF(ABS($L54-INDEX(RTO1SF_ORD,AX$8,2))&gt;$B$28,"s","ns")))</f>
        <v>ns</v>
      </c>
      <c r="AY54" s="281" t="str">
        <f aca="false">IF(AY$8&gt;$J54,"",IF($F$13&gt;$G$13,"ns",IF(ABS($L54-INDEX(RTO1SF_ORD,AY$8,2))&gt;$B$28,"s","ns")))</f>
        <v>ns</v>
      </c>
      <c r="AZ54" s="281" t="str">
        <f aca="false">IF(AZ$8&gt;$J54,"",IF($F$13&gt;$G$13,"ns",IF(ABS($L54-INDEX(RTO1SF_ORD,AZ$8,2))&gt;$B$28,"s","ns")))</f>
        <v>ns</v>
      </c>
      <c r="BA54" s="281" t="str">
        <f aca="false">IF(BA$8&gt;$J54,"",IF($F$13&gt;$G$13,"ns",IF(ABS($L54-INDEX(RTO1SF_ORD,BA$8,2))&gt;$B$28,"s","ns")))</f>
        <v>ns</v>
      </c>
      <c r="BB54" s="281" t="str">
        <f aca="false">IF(BB$8&gt;$J54,"",IF($F$13&gt;$G$13,"ns",IF(ABS($L54-INDEX(RTO1SF_ORD,BB$8,2))&gt;$B$28,"s","ns")))</f>
        <v>ns</v>
      </c>
      <c r="BC54" s="281" t="str">
        <f aca="false">IF(BC$8&gt;$J54,"",IF($F$13&gt;$G$13,"ns",IF(ABS($L54-INDEX(RTO1SF_ORD,BC$8,2))&gt;$B$28,"s","ns")))</f>
        <v>ns</v>
      </c>
      <c r="BD54" s="281" t="str">
        <f aca="false">IF(BD$8&gt;$J54,"",IF($F$13&gt;$G$13,"ns",IF(ABS($L54-INDEX(RTO1SF_ORD,BD$8,2))&gt;$B$28,"s","ns")))</f>
        <v>ns</v>
      </c>
      <c r="BE54" s="281" t="str">
        <f aca="false">IF(BE$8&gt;$J54,"",IF($F$13&gt;$G$13,"ns",IF(ABS($L54-INDEX(RTO1SF_ORD,BE$8,2))&gt;$B$28,"s","ns")))</f>
        <v>ns</v>
      </c>
      <c r="BF54" s="281" t="str">
        <f aca="false">IF(BF$8&gt;$J54,"",IF($F$13&gt;$G$13,"ns",IF(ABS($L54-INDEX(RTO1SF_ORD,BF$8,2))&gt;$B$28,"s","ns")))</f>
        <v>ns</v>
      </c>
      <c r="BG54" s="281" t="str">
        <f aca="false">IF(BG$8&gt;$J54,"",IF($F$13&gt;$G$13,"ns",IF(ABS($L54-INDEX(RTO1SF_ORD,BG$8,2))&gt;$B$28,"s","ns")))</f>
        <v/>
      </c>
      <c r="BH54" s="281" t="str">
        <f aca="false">IF(BH$8&gt;$J54,"",IF($F$13&gt;$G$13,"ns",IF(ABS($L54-INDEX(RTO1SF_ORD,BH$8,2))&gt;$B$28,"s","ns")))</f>
        <v/>
      </c>
      <c r="BI54" s="281" t="str">
        <f aca="false">IF(BI$8&gt;$J54,"",IF($F$13&gt;$G$13,"ns",IF(ABS($L54-INDEX(RTO1SF_ORD,BI$8,2))&gt;$B$28,"s","ns")))</f>
        <v/>
      </c>
      <c r="BJ54" s="281" t="str">
        <f aca="false">IF(BJ$8&gt;$J54,"",IF($F$13&gt;$G$13,"ns",IF(ABS($L54-INDEX(RTO1SF_ORD,BJ$8,2))&gt;$B$28,"s","ns")))</f>
        <v/>
      </c>
      <c r="BS54" s="249"/>
      <c r="BT54" s="249"/>
      <c r="BV54" s="270" t="n">
        <v>46</v>
      </c>
      <c r="BW54" s="280" t="n">
        <f aca="false">IFERROR(INDEX(RTO1CF_ORD,BV54,1),"sd")</f>
        <v>0</v>
      </c>
      <c r="BX54" s="281" t="n">
        <f aca="false">IFERROR(INDEX(RTO1CF_ORD,BV54,2),"sd")</f>
        <v>4E-005</v>
      </c>
      <c r="BY54" s="282" t="str">
        <f aca="false">IF(BY$8&gt;$BV54,"",IF($BR$13&gt;$BS$13,"ns",IF(ABS($BX54-INDEX(RTO1CF_ORD,BY$8,2))&gt;$BN$28,"s","ns")))</f>
        <v>s</v>
      </c>
      <c r="BZ54" s="282" t="str">
        <f aca="false">IF(BZ$8&gt;$BV54,"",IF($BR$13&gt;$BS$13,"ns",IF(ABS($BX54-INDEX(RTO1CF_ORD,BZ$8,2))&gt;$BN$28,"s","ns")))</f>
        <v>s</v>
      </c>
      <c r="CA54" s="282" t="str">
        <f aca="false">IF(CA$8&gt;$BV54,"",IF($BR$13&gt;$BS$13,"ns",IF(ABS($BX54-INDEX(RTO1CF_ORD,CA$8,2))&gt;$BN$28,"s","ns")))</f>
        <v>s</v>
      </c>
      <c r="CB54" s="282" t="str">
        <f aca="false">IF(CB$8&gt;$BV54,"",IF($BR$13&gt;$BS$13,"ns",IF(ABS($BX54-INDEX(RTO1CF_ORD,CB$8,2))&gt;$BN$28,"s","ns")))</f>
        <v>ns</v>
      </c>
      <c r="CC54" s="282" t="str">
        <f aca="false">IF(CC$8&gt;$BV54,"",IF($BR$13&gt;$BS$13,"ns",IF(ABS($BX54-INDEX(RTO1CF_ORD,CC$8,2))&gt;$BN$28,"s","ns")))</f>
        <v>ns</v>
      </c>
      <c r="CD54" s="282" t="str">
        <f aca="false">IF(CD$8&gt;$BV54,"",IF($BR$13&gt;$BS$13,"ns",IF(ABS($BX54-INDEX(RTO1CF_ORD,CD$8,2))&gt;$BN$28,"s","ns")))</f>
        <v>ns</v>
      </c>
      <c r="CE54" s="282" t="str">
        <f aca="false">IF(CE$8&gt;$BV54,"",IF($BR$13&gt;$BS$13,"ns",IF(ABS($BX54-INDEX(RTO1CF_ORD,CE$8,2))&gt;$BN$28,"s","ns")))</f>
        <v>ns</v>
      </c>
      <c r="CF54" s="282" t="str">
        <f aca="false">IF(CF$8&gt;$BV54,"",IF($BR$13&gt;$BS$13,"ns",IF(ABS($BX54-INDEX(RTO1CF_ORD,CF$8,2))&gt;$BN$28,"s","ns")))</f>
        <v>ns</v>
      </c>
      <c r="CG54" s="282" t="str">
        <f aca="false">IF(CG$8&gt;$BV54,"",IF($BR$13&gt;$BS$13,"ns",IF(ABS($BX54-INDEX(RTO1CF_ORD,CG$8,2))&gt;$BN$28,"s","ns")))</f>
        <v>ns</v>
      </c>
      <c r="CH54" s="282" t="str">
        <f aca="false">IF(CH$8&gt;$BV54,"",IF($BR$13&gt;$BS$13,"ns",IF(ABS($BX54-INDEX(RTO1CF_ORD,CH$8,2))&gt;$BN$28,"s","ns")))</f>
        <v>ns</v>
      </c>
      <c r="CI54" s="282" t="str">
        <f aca="false">IF(CI$8&gt;$BV54,"",IF($BR$13&gt;$BS$13,"ns",IF(ABS($BX54-INDEX(RTO1CF_ORD,CI$8,2))&gt;$BN$28,"s","ns")))</f>
        <v>ns</v>
      </c>
      <c r="CJ54" s="282" t="str">
        <f aca="false">IF(CJ$8&gt;$BV54,"",IF($BR$13&gt;$BS$13,"ns",IF(ABS($BX54-INDEX(RTO1CF_ORD,CJ$8,2))&gt;$BN$28,"s","ns")))</f>
        <v>ns</v>
      </c>
      <c r="CK54" s="282" t="str">
        <f aca="false">IF(CK$8&gt;$BV54,"",IF($BR$13&gt;$BS$13,"ns",IF(ABS($BX54-INDEX(RTO1CF_ORD,CK$8,2))&gt;$BN$28,"s","ns")))</f>
        <v>ns</v>
      </c>
      <c r="CL54" s="282" t="str">
        <f aca="false">IF(CL$8&gt;$BV54,"",IF($BR$13&gt;$BS$13,"ns",IF(ABS($BX54-INDEX(RTO1CF_ORD,CL$8,2))&gt;$BN$28,"s","ns")))</f>
        <v>ns</v>
      </c>
      <c r="CM54" s="282" t="str">
        <f aca="false">IF(CM$8&gt;$BV54,"",IF($BR$13&gt;$BS$13,"ns",IF(ABS($BX54-INDEX(RTO1CF_ORD,CM$8,2))&gt;$BN$28,"s","ns")))</f>
        <v>ns</v>
      </c>
      <c r="CN54" s="282" t="str">
        <f aca="false">IF(CN$8&gt;$BV54,"",IF($BR$13&gt;$BS$13,"ns",IF(ABS($BX54-INDEX(RTO1CF_ORD,CN$8,2))&gt;$BN$28,"s","ns")))</f>
        <v>ns</v>
      </c>
      <c r="CO54" s="282" t="str">
        <f aca="false">IF(CO$8&gt;$BV54,"",IF($BR$13&gt;$BS$13,"ns",IF(ABS($BX54-INDEX(RTO1CF_ORD,CO$8,2))&gt;$BN$28,"s","ns")))</f>
        <v>ns</v>
      </c>
      <c r="CP54" s="282" t="str">
        <f aca="false">IF(CP$8&gt;$BV54,"",IF($BR$13&gt;$BS$13,"ns",IF(ABS($BX54-INDEX(RTO1CF_ORD,CP$8,2))&gt;$BN$28,"s","ns")))</f>
        <v>ns</v>
      </c>
      <c r="CQ54" s="282" t="str">
        <f aca="false">IF(CQ$8&gt;$BV54,"",IF($BR$13&gt;$BS$13,"ns",IF(ABS($BX54-INDEX(RTO1CF_ORD,CQ$8,2))&gt;$BN$28,"s","ns")))</f>
        <v>ns</v>
      </c>
      <c r="CR54" s="282" t="str">
        <f aca="false">IF(CR$8&gt;$BV54,"",IF($BR$13&gt;$BS$13,"ns",IF(ABS($BX54-INDEX(RTO1CF_ORD,CR$8,2))&gt;$BN$28,"s","ns")))</f>
        <v>ns</v>
      </c>
      <c r="CS54" s="282" t="str">
        <f aca="false">IF(CS$8&gt;$BV54,"",IF($BR$13&gt;$BS$13,"ns",IF(ABS($BX54-INDEX(RTO1CF_ORD,CS$8,2))&gt;$BN$28,"s","ns")))</f>
        <v>ns</v>
      </c>
      <c r="CT54" s="282" t="str">
        <f aca="false">IF(CT$8&gt;$BV54,"",IF($BR$13&gt;$BS$13,"ns",IF(ABS($BX54-INDEX(RTO1CF_ORD,CT$8,2))&gt;$BN$28,"s","ns")))</f>
        <v>ns</v>
      </c>
      <c r="CU54" s="282" t="str">
        <f aca="false">IF(CU$8&gt;$BV54,"",IF($BR$13&gt;$BS$13,"ns",IF(ABS($BX54-INDEX(RTO1CF_ORD,CU$8,2))&gt;$BN$28,"s","ns")))</f>
        <v>ns</v>
      </c>
      <c r="CV54" s="282" t="str">
        <f aca="false">IF(CV$8&gt;$BV54,"",IF($BR$13&gt;$BS$13,"ns",IF(ABS($BX54-INDEX(RTO1CF_ORD,CV$8,2))&gt;$BN$28,"s","ns")))</f>
        <v>ns</v>
      </c>
      <c r="CW54" s="282" t="str">
        <f aca="false">IF(CW$8&gt;$BV54,"",IF($BR$13&gt;$BS$13,"ns",IF(ABS($BX54-INDEX(RTO1CF_ORD,CW$8,2))&gt;$BN$28,"s","ns")))</f>
        <v>ns</v>
      </c>
      <c r="CX54" s="282" t="str">
        <f aca="false">IF(CX$8&gt;$BV54,"",IF($BR$13&gt;$BS$13,"ns",IF(ABS($BX54-INDEX(RTO1CF_ORD,CX$8,2))&gt;$BN$28,"s","ns")))</f>
        <v>ns</v>
      </c>
      <c r="CY54" s="282" t="str">
        <f aca="false">IF(CY$8&gt;$BV54,"",IF($BR$13&gt;$BS$13,"ns",IF(ABS($BX54-INDEX(RTO1CF_ORD,CY$8,2))&gt;$BN$28,"s","ns")))</f>
        <v>ns</v>
      </c>
      <c r="CZ54" s="282" t="str">
        <f aca="false">IF(CZ$8&gt;$BV54,"",IF($BR$13&gt;$BS$13,"ns",IF(ABS($BX54-INDEX(RTO1CF_ORD,CZ$8,2))&gt;$BN$28,"s","ns")))</f>
        <v>ns</v>
      </c>
      <c r="DA54" s="282" t="str">
        <f aca="false">IF(DA$8&gt;$BV54,"",IF($BR$13&gt;$BS$13,"ns",IF(ABS($BX54-INDEX(RTO1CF_ORD,DA$8,2))&gt;$BN$28,"s","ns")))</f>
        <v>ns</v>
      </c>
      <c r="DB54" s="282" t="str">
        <f aca="false">IF(DB$8&gt;$BV54,"",IF($BR$13&gt;$BS$13,"ns",IF(ABS($BX54-INDEX(RTO1CF_ORD,DB$8,2))&gt;$BN$28,"s","ns")))</f>
        <v>ns</v>
      </c>
      <c r="DC54" s="282" t="str">
        <f aca="false">IF(DC$8&gt;$BV54,"",IF($BR$13&gt;$BS$13,"ns",IF(ABS($BX54-INDEX(RTO1CF_ORD,DC$8,2))&gt;$BN$28,"s","ns")))</f>
        <v>ns</v>
      </c>
      <c r="DD54" s="282" t="str">
        <f aca="false">IF(DD$8&gt;$BV54,"",IF($BR$13&gt;$BS$13,"ns",IF(ABS($BX54-INDEX(RTO1CF_ORD,DD$8,2))&gt;$BN$28,"s","ns")))</f>
        <v>ns</v>
      </c>
      <c r="DE54" s="282" t="str">
        <f aca="false">IF(DE$8&gt;$BV54,"",IF($BR$13&gt;$BS$13,"ns",IF(ABS($BX54-INDEX(RTO1CF_ORD,DE$8,2))&gt;$BN$28,"s","ns")))</f>
        <v>ns</v>
      </c>
      <c r="DF54" s="282" t="str">
        <f aca="false">IF(DF$8&gt;$BV54,"",IF($BR$13&gt;$BS$13,"ns",IF(ABS($BX54-INDEX(RTO1CF_ORD,DF$8,2))&gt;$BN$28,"s","ns")))</f>
        <v>ns</v>
      </c>
      <c r="DG54" s="282" t="str">
        <f aca="false">IF(DG$8&gt;$BV54,"",IF($BR$13&gt;$BS$13,"ns",IF(ABS($BX54-INDEX(RTO1CF_ORD,DG$8,2))&gt;$BN$28,"s","ns")))</f>
        <v>ns</v>
      </c>
      <c r="DH54" s="282" t="str">
        <f aca="false">IF(DH$8&gt;$BV54,"",IF($BR$13&gt;$BS$13,"ns",IF(ABS($BX54-INDEX(RTO1CF_ORD,DH$8,2))&gt;$BN$28,"s","ns")))</f>
        <v>ns</v>
      </c>
      <c r="DI54" s="282" t="str">
        <f aca="false">IF(DI$8&gt;$BV54,"",IF($BR$13&gt;$BS$13,"ns",IF(ABS($BX54-INDEX(RTO1CF_ORD,DI$8,2))&gt;$BN$28,"s","ns")))</f>
        <v>ns</v>
      </c>
      <c r="DJ54" s="282" t="str">
        <f aca="false">IF(DJ$8&gt;$BV54,"",IF($BR$13&gt;$BS$13,"ns",IF(ABS($BX54-INDEX(RTO1CF_ORD,DJ$8,2))&gt;$BN$28,"s","ns")))</f>
        <v>ns</v>
      </c>
      <c r="DK54" s="282" t="str">
        <f aca="false">IF(DK$8&gt;$BV54,"",IF($BR$13&gt;$BS$13,"ns",IF(ABS($BX54-INDEX(RTO1CF_ORD,DK$8,2))&gt;$BN$28,"s","ns")))</f>
        <v>ns</v>
      </c>
      <c r="DL54" s="282" t="str">
        <f aca="false">IF(DL$8&gt;$BV54,"",IF($BR$13&gt;$BS$13,"ns",IF(ABS($BX54-INDEX(RTO1CF_ORD,DL$8,2))&gt;$BN$28,"s","ns")))</f>
        <v>ns</v>
      </c>
      <c r="DM54" s="282" t="str">
        <f aca="false">IF(DM$8&gt;$BV54,"",IF($BR$13&gt;$BS$13,"ns",IF(ABS($BX54-INDEX(RTO1CF_ORD,DM$8,2))&gt;$BN$28,"s","ns")))</f>
        <v>ns</v>
      </c>
      <c r="DN54" s="282" t="str">
        <f aca="false">IF(DN$8&gt;$BV54,"",IF($BR$13&gt;$BS$13,"ns",IF(ABS($BX54-INDEX(RTO1CF_ORD,DN$8,2))&gt;$BN$28,"s","ns")))</f>
        <v>ns</v>
      </c>
      <c r="DO54" s="282" t="str">
        <f aca="false">IF(DO$8&gt;$BV54,"",IF($BR$13&gt;$BS$13,"ns",IF(ABS($BX54-INDEX(RTO1CF_ORD,DO$8,2))&gt;$BN$28,"s","ns")))</f>
        <v>ns</v>
      </c>
      <c r="DP54" s="282" t="str">
        <f aca="false">IF(DP$8&gt;$BV54,"",IF($BR$13&gt;$BS$13,"ns",IF(ABS($BX54-INDEX(RTO1CF_ORD,DP$8,2))&gt;$BN$28,"s","ns")))</f>
        <v>ns</v>
      </c>
      <c r="DQ54" s="282" t="str">
        <f aca="false">IF(DQ$8&gt;$BV54,"",IF($BR$13&gt;$BS$13,"ns",IF(ABS($BX54-INDEX(RTO1CF_ORD,DQ$8,2))&gt;$BN$28,"s","ns")))</f>
        <v>ns</v>
      </c>
      <c r="DR54" s="282" t="str">
        <f aca="false">IF(DR$8&gt;$BV54,"",IF($BR$13&gt;$BS$13,"ns",IF(ABS($BX54-INDEX(RTO1CF_ORD,DR$8,2))&gt;$BN$28,"s","ns")))</f>
        <v>ns</v>
      </c>
      <c r="DS54" s="282" t="str">
        <f aca="false">IF(DS$8&gt;$BV54,"",IF($BR$13&gt;$BS$13,"ns",IF(ABS($BX54-INDEX(RTO1CF_ORD,DS$8,2))&gt;$BN$28,"s","ns")))</f>
        <v/>
      </c>
      <c r="DT54" s="282" t="str">
        <f aca="false">IF(DT$8&gt;$BV54,"",IF($BR$13&gt;$BS$13,"ns",IF(ABS($BX54-INDEX(RTO1CF_ORD,DT$8,2))&gt;$BN$28,"s","ns")))</f>
        <v/>
      </c>
      <c r="DU54" s="282" t="str">
        <f aca="false">IF(DU$8&gt;$BV54,"",IF($BR$13&gt;$BS$13,"ns",IF(ABS($BX54-INDEX(RTO1CF_ORD,DU$8,2))&gt;$BN$28,"s","ns")))</f>
        <v/>
      </c>
      <c r="DV54" s="282" t="str">
        <f aca="false">IF(DV$8&gt;$BV54,"",IF($BR$13&gt;$BS$13,"ns",IF(ABS($BX54-INDEX(RTO1CF_ORD,DV$8,2))&gt;$BN$28,"s","ns")))</f>
        <v/>
      </c>
      <c r="DW54" s="283"/>
      <c r="DX54" s="283"/>
      <c r="DZ54" s="265" t="n">
        <f aca="false">DZ53+1</f>
        <v>47</v>
      </c>
      <c r="EA54" s="276" t="n">
        <f aca="false">IFERROR(INDEX(RTO1CV,$DZ54,1),0)</f>
        <v>0</v>
      </c>
      <c r="EB54" s="277" t="n">
        <f aca="false">IFERROR(INDEX(RTO1SF,$DZ54,EB$7),0)</f>
        <v>0</v>
      </c>
      <c r="EC54" s="277" t="n">
        <f aca="false">IFERROR(INDEX(RTO1SF,$DZ54,EC$7),0)</f>
        <v>0</v>
      </c>
      <c r="ED54" s="277" t="n">
        <f aca="false">IFERROR(INDEX(RTO1SF,$DZ54,ED$7),0)</f>
        <v>0</v>
      </c>
      <c r="EE54" s="277" t="n">
        <f aca="false">IFERROR(INDEX(RTO1SF,$DZ54,EE$7),0)</f>
        <v>0</v>
      </c>
      <c r="EF54" s="277" t="n">
        <f aca="false">COUNTIFS(EB54:EE54,"&gt;1")</f>
        <v>0</v>
      </c>
      <c r="EG54" s="277" t="n">
        <f aca="false">IFERROR(SUMIFS(EB54:EE54,EB54:EE54,"&gt;1"),0)</f>
        <v>0</v>
      </c>
      <c r="EH54" s="265"/>
      <c r="EI54" s="265"/>
      <c r="EJ54" s="265"/>
      <c r="EK54" s="266"/>
      <c r="EL54" s="265" t="n">
        <f aca="false">EL53+1</f>
        <v>47</v>
      </c>
      <c r="EM54" s="276" t="n">
        <f aca="false">IFERROR(INDEX(RTO1CV,$EL54,1),0)</f>
        <v>0</v>
      </c>
      <c r="EN54" s="277" t="n">
        <f aca="false">IFERROR(INDEX(RTO1CF,$EL54,'ANVA-MDS'!EB$7),0)</f>
        <v>0</v>
      </c>
      <c r="EO54" s="277" t="n">
        <f aca="false">IFERROR(INDEX(RTO1CF,$EL54,'ANVA-MDS'!EC$7),0)</f>
        <v>0</v>
      </c>
      <c r="EP54" s="277" t="n">
        <f aca="false">IFERROR(INDEX(RTO1CF,$EL54,'ANVA-MDS'!ED$7),0)</f>
        <v>0</v>
      </c>
      <c r="EQ54" s="277" t="n">
        <f aca="false">IFERROR(INDEX(RTO1CF,$EL54,'ANVA-MDS'!EE$7),0)</f>
        <v>0</v>
      </c>
      <c r="ER54" s="277" t="n">
        <f aca="false">COUNTIFS(EN54:EQ54,"&gt;1")</f>
        <v>0</v>
      </c>
      <c r="ES54" s="277" t="n">
        <f aca="false">IFERROR(SUMIFS(EN54:EQ54,EN54:EQ54,"&gt;1"),0)</f>
        <v>0</v>
      </c>
      <c r="ET54" s="265"/>
      <c r="EU54" s="265"/>
      <c r="EV54" s="265"/>
      <c r="EW54" s="266"/>
      <c r="EX54" s="277" t="n">
        <f aca="false">EG54+ES54</f>
        <v>0</v>
      </c>
      <c r="EY54" s="266"/>
      <c r="EZ54" s="266"/>
    </row>
    <row r="55" customFormat="false" ht="12.75" hidden="false" customHeight="true" outlineLevel="0" collapsed="false">
      <c r="J55" s="270" t="n">
        <v>47</v>
      </c>
      <c r="K55" s="280" t="n">
        <f aca="false">IFERROR(INDEX(RTO1SF_ORD,J55,1),"sd")</f>
        <v>0</v>
      </c>
      <c r="L55" s="281" t="n">
        <f aca="false">IFERROR(INDEX(RTO1SF_ORD,J55,2),"sd")</f>
        <v>3E-005</v>
      </c>
      <c r="M55" s="281" t="str">
        <f aca="false">IF(M$8&gt;$J55,"",IF($F$13&gt;$G$13,"ns",IF(ABS($L55-INDEX(RTO1SF_ORD,M$8,2))&gt;$B$28,"s","ns")))</f>
        <v>ns</v>
      </c>
      <c r="N55" s="281" t="str">
        <f aca="false">IF(N$8&gt;$J55,"",IF($F$13&gt;$G$13,"ns",IF(ABS($L55-INDEX(RTO1SF_ORD,N$8,2))&gt;$B$28,"s","ns")))</f>
        <v>ns</v>
      </c>
      <c r="O55" s="281" t="str">
        <f aca="false">IF(O$8&gt;$J55,"",IF($F$13&gt;$G$13,"ns",IF(ABS($L55-INDEX(RTO1SF_ORD,O$8,2))&gt;$B$28,"s","ns")))</f>
        <v>ns</v>
      </c>
      <c r="P55" s="281" t="str">
        <f aca="false">IF(P$8&gt;$J55,"",IF($F$13&gt;$G$13,"ns",IF(ABS($L55-INDEX(RTO1SF_ORD,P$8,2))&gt;$B$28,"s","ns")))</f>
        <v>ns</v>
      </c>
      <c r="Q55" s="281" t="str">
        <f aca="false">IF(Q$8&gt;$J55,"",IF($F$13&gt;$G$13,"ns",IF(ABS($L55-INDEX(RTO1SF_ORD,Q$8,2))&gt;$B$28,"s","ns")))</f>
        <v>ns</v>
      </c>
      <c r="R55" s="281" t="str">
        <f aca="false">IF(R$8&gt;$J55,"",IF($F$13&gt;$G$13,"ns",IF(ABS($L55-INDEX(RTO1SF_ORD,R$8,2))&gt;$B$28,"s","ns")))</f>
        <v>ns</v>
      </c>
      <c r="S55" s="281" t="str">
        <f aca="false">IF(S$8&gt;$J55,"",IF($F$13&gt;$G$13,"ns",IF(ABS($L55-INDEX(RTO1SF_ORD,S$8,2))&gt;$B$28,"s","ns")))</f>
        <v>ns</v>
      </c>
      <c r="T55" s="281" t="str">
        <f aca="false">IF(T$8&gt;$J55,"",IF($F$13&gt;$G$13,"ns",IF(ABS($L55-INDEX(RTO1SF_ORD,T$8,2))&gt;$B$28,"s","ns")))</f>
        <v>ns</v>
      </c>
      <c r="U55" s="281" t="str">
        <f aca="false">IF(U$8&gt;$J55,"",IF($F$13&gt;$G$13,"ns",IF(ABS($L55-INDEX(RTO1SF_ORD,U$8,2))&gt;$B$28,"s","ns")))</f>
        <v>ns</v>
      </c>
      <c r="V55" s="281" t="str">
        <f aca="false">IF(V$8&gt;$J55,"",IF($F$13&gt;$G$13,"ns",IF(ABS($L55-INDEX(RTO1SF_ORD,V$8,2))&gt;$B$28,"s","ns")))</f>
        <v>ns</v>
      </c>
      <c r="W55" s="281" t="str">
        <f aca="false">IF(W$8&gt;$J55,"",IF($F$13&gt;$G$13,"ns",IF(ABS($L55-INDEX(RTO1SF_ORD,W$8,2))&gt;$B$28,"s","ns")))</f>
        <v>ns</v>
      </c>
      <c r="X55" s="281" t="str">
        <f aca="false">IF(X$8&gt;$J55,"",IF($F$13&gt;$G$13,"ns",IF(ABS($L55-INDEX(RTO1SF_ORD,X$8,2))&gt;$B$28,"s","ns")))</f>
        <v>ns</v>
      </c>
      <c r="Y55" s="281" t="str">
        <f aca="false">IF(Y$8&gt;$J55,"",IF($F$13&gt;$G$13,"ns",IF(ABS($L55-INDEX(RTO1SF_ORD,Y$8,2))&gt;$B$28,"s","ns")))</f>
        <v>ns</v>
      </c>
      <c r="Z55" s="281" t="str">
        <f aca="false">IF(Z$8&gt;$J55,"",IF($F$13&gt;$G$13,"ns",IF(ABS($L55-INDEX(RTO1SF_ORD,Z$8,2))&gt;$B$28,"s","ns")))</f>
        <v>ns</v>
      </c>
      <c r="AA55" s="281" t="str">
        <f aca="false">IF(AA$8&gt;$J55,"",IF($F$13&gt;$G$13,"ns",IF(ABS($L55-INDEX(RTO1SF_ORD,AA$8,2))&gt;$B$28,"s","ns")))</f>
        <v>ns</v>
      </c>
      <c r="AB55" s="281" t="str">
        <f aca="false">IF(AB$8&gt;$J55,"",IF($F$13&gt;$G$13,"ns",IF(ABS($L55-INDEX(RTO1SF_ORD,AB$8,2))&gt;$B$28,"s","ns")))</f>
        <v>ns</v>
      </c>
      <c r="AC55" s="281" t="str">
        <f aca="false">IF(AC$8&gt;$J55,"",IF($F$13&gt;$G$13,"ns",IF(ABS($L55-INDEX(RTO1SF_ORD,AC$8,2))&gt;$B$28,"s","ns")))</f>
        <v>ns</v>
      </c>
      <c r="AD55" s="281" t="str">
        <f aca="false">IF(AD$8&gt;$J55,"",IF($F$13&gt;$G$13,"ns",IF(ABS($L55-INDEX(RTO1SF_ORD,AD$8,2))&gt;$B$28,"s","ns")))</f>
        <v>ns</v>
      </c>
      <c r="AE55" s="281" t="str">
        <f aca="false">IF(AE$8&gt;$J55,"",IF($F$13&gt;$G$13,"ns",IF(ABS($L55-INDEX(RTO1SF_ORD,AE$8,2))&gt;$B$28,"s","ns")))</f>
        <v>ns</v>
      </c>
      <c r="AF55" s="281" t="str">
        <f aca="false">IF(AF$8&gt;$J55,"",IF($F$13&gt;$G$13,"ns",IF(ABS($L55-INDEX(RTO1SF_ORD,AF$8,2))&gt;$B$28,"s","ns")))</f>
        <v>ns</v>
      </c>
      <c r="AG55" s="281" t="str">
        <f aca="false">IF(AG$8&gt;$J55,"",IF($F$13&gt;$G$13,"ns",IF(ABS($L55-INDEX(RTO1SF_ORD,AG$8,2))&gt;$B$28,"s","ns")))</f>
        <v>ns</v>
      </c>
      <c r="AH55" s="281" t="str">
        <f aca="false">IF(AH$8&gt;$J55,"",IF($F$13&gt;$G$13,"ns",IF(ABS($L55-INDEX(RTO1SF_ORD,AH$8,2))&gt;$B$28,"s","ns")))</f>
        <v>ns</v>
      </c>
      <c r="AI55" s="281" t="str">
        <f aca="false">IF(AI$8&gt;$J55,"",IF($F$13&gt;$G$13,"ns",IF(ABS($L55-INDEX(RTO1SF_ORD,AI$8,2))&gt;$B$28,"s","ns")))</f>
        <v>ns</v>
      </c>
      <c r="AJ55" s="281" t="str">
        <f aca="false">IF(AJ$8&gt;$J55,"",IF($F$13&gt;$G$13,"ns",IF(ABS($L55-INDEX(RTO1SF_ORD,AJ$8,2))&gt;$B$28,"s","ns")))</f>
        <v>ns</v>
      </c>
      <c r="AK55" s="281" t="str">
        <f aca="false">IF(AK$8&gt;$J55,"",IF($F$13&gt;$G$13,"ns",IF(ABS($L55-INDEX(RTO1SF_ORD,AK$8,2))&gt;$B$28,"s","ns")))</f>
        <v>ns</v>
      </c>
      <c r="AL55" s="281" t="str">
        <f aca="false">IF(AL$8&gt;$J55,"",IF($F$13&gt;$G$13,"ns",IF(ABS($L55-INDEX(RTO1SF_ORD,AL$8,2))&gt;$B$28,"s","ns")))</f>
        <v>ns</v>
      </c>
      <c r="AM55" s="281" t="str">
        <f aca="false">IF(AM$8&gt;$J55,"",IF($F$13&gt;$G$13,"ns",IF(ABS($L55-INDEX(RTO1SF_ORD,AM$8,2))&gt;$B$28,"s","ns")))</f>
        <v>ns</v>
      </c>
      <c r="AN55" s="281" t="str">
        <f aca="false">IF(AN$8&gt;$J55,"",IF($F$13&gt;$G$13,"ns",IF(ABS($L55-INDEX(RTO1SF_ORD,AN$8,2))&gt;$B$28,"s","ns")))</f>
        <v>ns</v>
      </c>
      <c r="AO55" s="281" t="str">
        <f aca="false">IF(AO$8&gt;$J55,"",IF($F$13&gt;$G$13,"ns",IF(ABS($L55-INDEX(RTO1SF_ORD,AO$8,2))&gt;$B$28,"s","ns")))</f>
        <v>ns</v>
      </c>
      <c r="AP55" s="281" t="str">
        <f aca="false">IF(AP$8&gt;$J55,"",IF($F$13&gt;$G$13,"ns",IF(ABS($L55-INDEX(RTO1SF_ORD,AP$8,2))&gt;$B$28,"s","ns")))</f>
        <v>ns</v>
      </c>
      <c r="AQ55" s="281" t="str">
        <f aca="false">IF(AQ$8&gt;$J55,"",IF($F$13&gt;$G$13,"ns",IF(ABS($L55-INDEX(RTO1SF_ORD,AQ$8,2))&gt;$B$28,"s","ns")))</f>
        <v>ns</v>
      </c>
      <c r="AR55" s="281" t="str">
        <f aca="false">IF(AR$8&gt;$J55,"",IF($F$13&gt;$G$13,"ns",IF(ABS($L55-INDEX(RTO1SF_ORD,AR$8,2))&gt;$B$28,"s","ns")))</f>
        <v>ns</v>
      </c>
      <c r="AS55" s="281" t="str">
        <f aca="false">IF(AS$8&gt;$J55,"",IF($F$13&gt;$G$13,"ns",IF(ABS($L55-INDEX(RTO1SF_ORD,AS$8,2))&gt;$B$28,"s","ns")))</f>
        <v>ns</v>
      </c>
      <c r="AT55" s="281" t="str">
        <f aca="false">IF(AT$8&gt;$J55,"",IF($F$13&gt;$G$13,"ns",IF(ABS($L55-INDEX(RTO1SF_ORD,AT$8,2))&gt;$B$28,"s","ns")))</f>
        <v>ns</v>
      </c>
      <c r="AU55" s="281" t="str">
        <f aca="false">IF(AU$8&gt;$J55,"",IF($F$13&gt;$G$13,"ns",IF(ABS($L55-INDEX(RTO1SF_ORD,AU$8,2))&gt;$B$28,"s","ns")))</f>
        <v>ns</v>
      </c>
      <c r="AV55" s="281" t="str">
        <f aca="false">IF(AV$8&gt;$J55,"",IF($F$13&gt;$G$13,"ns",IF(ABS($L55-INDEX(RTO1SF_ORD,AV$8,2))&gt;$B$28,"s","ns")))</f>
        <v>ns</v>
      </c>
      <c r="AW55" s="281" t="str">
        <f aca="false">IF(AW$8&gt;$J55,"",IF($F$13&gt;$G$13,"ns",IF(ABS($L55-INDEX(RTO1SF_ORD,AW$8,2))&gt;$B$28,"s","ns")))</f>
        <v>ns</v>
      </c>
      <c r="AX55" s="281" t="str">
        <f aca="false">IF(AX$8&gt;$J55,"",IF($F$13&gt;$G$13,"ns",IF(ABS($L55-INDEX(RTO1SF_ORD,AX$8,2))&gt;$B$28,"s","ns")))</f>
        <v>ns</v>
      </c>
      <c r="AY55" s="281" t="str">
        <f aca="false">IF(AY$8&gt;$J55,"",IF($F$13&gt;$G$13,"ns",IF(ABS($L55-INDEX(RTO1SF_ORD,AY$8,2))&gt;$B$28,"s","ns")))</f>
        <v>ns</v>
      </c>
      <c r="AZ55" s="281" t="str">
        <f aca="false">IF(AZ$8&gt;$J55,"",IF($F$13&gt;$G$13,"ns",IF(ABS($L55-INDEX(RTO1SF_ORD,AZ$8,2))&gt;$B$28,"s","ns")))</f>
        <v>ns</v>
      </c>
      <c r="BA55" s="281" t="str">
        <f aca="false">IF(BA$8&gt;$J55,"",IF($F$13&gt;$G$13,"ns",IF(ABS($L55-INDEX(RTO1SF_ORD,BA$8,2))&gt;$B$28,"s","ns")))</f>
        <v>ns</v>
      </c>
      <c r="BB55" s="281" t="str">
        <f aca="false">IF(BB$8&gt;$J55,"",IF($F$13&gt;$G$13,"ns",IF(ABS($L55-INDEX(RTO1SF_ORD,BB$8,2))&gt;$B$28,"s","ns")))</f>
        <v>ns</v>
      </c>
      <c r="BC55" s="281" t="str">
        <f aca="false">IF(BC$8&gt;$J55,"",IF($F$13&gt;$G$13,"ns",IF(ABS($L55-INDEX(RTO1SF_ORD,BC$8,2))&gt;$B$28,"s","ns")))</f>
        <v>ns</v>
      </c>
      <c r="BD55" s="281" t="str">
        <f aca="false">IF(BD$8&gt;$J55,"",IF($F$13&gt;$G$13,"ns",IF(ABS($L55-INDEX(RTO1SF_ORD,BD$8,2))&gt;$B$28,"s","ns")))</f>
        <v>ns</v>
      </c>
      <c r="BE55" s="281" t="str">
        <f aca="false">IF(BE$8&gt;$J55,"",IF($F$13&gt;$G$13,"ns",IF(ABS($L55-INDEX(RTO1SF_ORD,BE$8,2))&gt;$B$28,"s","ns")))</f>
        <v>ns</v>
      </c>
      <c r="BF55" s="281" t="str">
        <f aca="false">IF(BF$8&gt;$J55,"",IF($F$13&gt;$G$13,"ns",IF(ABS($L55-INDEX(RTO1SF_ORD,BF$8,2))&gt;$B$28,"s","ns")))</f>
        <v>ns</v>
      </c>
      <c r="BG55" s="281" t="str">
        <f aca="false">IF(BG$8&gt;$J55,"",IF($F$13&gt;$G$13,"ns",IF(ABS($L55-INDEX(RTO1SF_ORD,BG$8,2))&gt;$B$28,"s","ns")))</f>
        <v>ns</v>
      </c>
      <c r="BH55" s="281" t="str">
        <f aca="false">IF(BH$8&gt;$J55,"",IF($F$13&gt;$G$13,"ns",IF(ABS($L55-INDEX(RTO1SF_ORD,BH$8,2))&gt;$B$28,"s","ns")))</f>
        <v/>
      </c>
      <c r="BI55" s="281" t="str">
        <f aca="false">IF(BI$8&gt;$J55,"",IF($F$13&gt;$G$13,"ns",IF(ABS($L55-INDEX(RTO1SF_ORD,BI$8,2))&gt;$B$28,"s","ns")))</f>
        <v/>
      </c>
      <c r="BJ55" s="281" t="str">
        <f aca="false">IF(BJ$8&gt;$J55,"",IF($F$13&gt;$G$13,"ns",IF(ABS($L55-INDEX(RTO1SF_ORD,BJ$8,2))&gt;$B$28,"s","ns")))</f>
        <v/>
      </c>
      <c r="BS55" s="249"/>
      <c r="BT55" s="249"/>
      <c r="BV55" s="270" t="n">
        <v>47</v>
      </c>
      <c r="BW55" s="280" t="n">
        <f aca="false">IFERROR(INDEX(RTO1CF_ORD,BV55,1),"sd")</f>
        <v>0</v>
      </c>
      <c r="BX55" s="281" t="n">
        <f aca="false">IFERROR(INDEX(RTO1CF_ORD,BV55,2),"sd")</f>
        <v>3E-005</v>
      </c>
      <c r="BY55" s="282" t="str">
        <f aca="false">IF(BY$8&gt;$BV55,"",IF($BR$13&gt;$BS$13,"ns",IF(ABS($BX55-INDEX(RTO1CF_ORD,BY$8,2))&gt;$BN$28,"s","ns")))</f>
        <v>s</v>
      </c>
      <c r="BZ55" s="282" t="str">
        <f aca="false">IF(BZ$8&gt;$BV55,"",IF($BR$13&gt;$BS$13,"ns",IF(ABS($BX55-INDEX(RTO1CF_ORD,BZ$8,2))&gt;$BN$28,"s","ns")))</f>
        <v>s</v>
      </c>
      <c r="CA55" s="282" t="str">
        <f aca="false">IF(CA$8&gt;$BV55,"",IF($BR$13&gt;$BS$13,"ns",IF(ABS($BX55-INDEX(RTO1CF_ORD,CA$8,2))&gt;$BN$28,"s","ns")))</f>
        <v>s</v>
      </c>
      <c r="CB55" s="282" t="str">
        <f aca="false">IF(CB$8&gt;$BV55,"",IF($BR$13&gt;$BS$13,"ns",IF(ABS($BX55-INDEX(RTO1CF_ORD,CB$8,2))&gt;$BN$28,"s","ns")))</f>
        <v>ns</v>
      </c>
      <c r="CC55" s="282" t="str">
        <f aca="false">IF(CC$8&gt;$BV55,"",IF($BR$13&gt;$BS$13,"ns",IF(ABS($BX55-INDEX(RTO1CF_ORD,CC$8,2))&gt;$BN$28,"s","ns")))</f>
        <v>ns</v>
      </c>
      <c r="CD55" s="282" t="str">
        <f aca="false">IF(CD$8&gt;$BV55,"",IF($BR$13&gt;$BS$13,"ns",IF(ABS($BX55-INDEX(RTO1CF_ORD,CD$8,2))&gt;$BN$28,"s","ns")))</f>
        <v>ns</v>
      </c>
      <c r="CE55" s="282" t="str">
        <f aca="false">IF(CE$8&gt;$BV55,"",IF($BR$13&gt;$BS$13,"ns",IF(ABS($BX55-INDEX(RTO1CF_ORD,CE$8,2))&gt;$BN$28,"s","ns")))</f>
        <v>ns</v>
      </c>
      <c r="CF55" s="282" t="str">
        <f aca="false">IF(CF$8&gt;$BV55,"",IF($BR$13&gt;$BS$13,"ns",IF(ABS($BX55-INDEX(RTO1CF_ORD,CF$8,2))&gt;$BN$28,"s","ns")))</f>
        <v>ns</v>
      </c>
      <c r="CG55" s="282" t="str">
        <f aca="false">IF(CG$8&gt;$BV55,"",IF($BR$13&gt;$BS$13,"ns",IF(ABS($BX55-INDEX(RTO1CF_ORD,CG$8,2))&gt;$BN$28,"s","ns")))</f>
        <v>ns</v>
      </c>
      <c r="CH55" s="282" t="str">
        <f aca="false">IF(CH$8&gt;$BV55,"",IF($BR$13&gt;$BS$13,"ns",IF(ABS($BX55-INDEX(RTO1CF_ORD,CH$8,2))&gt;$BN$28,"s","ns")))</f>
        <v>ns</v>
      </c>
      <c r="CI55" s="282" t="str">
        <f aca="false">IF(CI$8&gt;$BV55,"",IF($BR$13&gt;$BS$13,"ns",IF(ABS($BX55-INDEX(RTO1CF_ORD,CI$8,2))&gt;$BN$28,"s","ns")))</f>
        <v>ns</v>
      </c>
      <c r="CJ55" s="282" t="str">
        <f aca="false">IF(CJ$8&gt;$BV55,"",IF($BR$13&gt;$BS$13,"ns",IF(ABS($BX55-INDEX(RTO1CF_ORD,CJ$8,2))&gt;$BN$28,"s","ns")))</f>
        <v>ns</v>
      </c>
      <c r="CK55" s="282" t="str">
        <f aca="false">IF(CK$8&gt;$BV55,"",IF($BR$13&gt;$BS$13,"ns",IF(ABS($BX55-INDEX(RTO1CF_ORD,CK$8,2))&gt;$BN$28,"s","ns")))</f>
        <v>ns</v>
      </c>
      <c r="CL55" s="282" t="str">
        <f aca="false">IF(CL$8&gt;$BV55,"",IF($BR$13&gt;$BS$13,"ns",IF(ABS($BX55-INDEX(RTO1CF_ORD,CL$8,2))&gt;$BN$28,"s","ns")))</f>
        <v>ns</v>
      </c>
      <c r="CM55" s="282" t="str">
        <f aca="false">IF(CM$8&gt;$BV55,"",IF($BR$13&gt;$BS$13,"ns",IF(ABS($BX55-INDEX(RTO1CF_ORD,CM$8,2))&gt;$BN$28,"s","ns")))</f>
        <v>ns</v>
      </c>
      <c r="CN55" s="282" t="str">
        <f aca="false">IF(CN$8&gt;$BV55,"",IF($BR$13&gt;$BS$13,"ns",IF(ABS($BX55-INDEX(RTO1CF_ORD,CN$8,2))&gt;$BN$28,"s","ns")))</f>
        <v>ns</v>
      </c>
      <c r="CO55" s="282" t="str">
        <f aca="false">IF(CO$8&gt;$BV55,"",IF($BR$13&gt;$BS$13,"ns",IF(ABS($BX55-INDEX(RTO1CF_ORD,CO$8,2))&gt;$BN$28,"s","ns")))</f>
        <v>ns</v>
      </c>
      <c r="CP55" s="282" t="str">
        <f aca="false">IF(CP$8&gt;$BV55,"",IF($BR$13&gt;$BS$13,"ns",IF(ABS($BX55-INDEX(RTO1CF_ORD,CP$8,2))&gt;$BN$28,"s","ns")))</f>
        <v>ns</v>
      </c>
      <c r="CQ55" s="282" t="str">
        <f aca="false">IF(CQ$8&gt;$BV55,"",IF($BR$13&gt;$BS$13,"ns",IF(ABS($BX55-INDEX(RTO1CF_ORD,CQ$8,2))&gt;$BN$28,"s","ns")))</f>
        <v>ns</v>
      </c>
      <c r="CR55" s="282" t="str">
        <f aca="false">IF(CR$8&gt;$BV55,"",IF($BR$13&gt;$BS$13,"ns",IF(ABS($BX55-INDEX(RTO1CF_ORD,CR$8,2))&gt;$BN$28,"s","ns")))</f>
        <v>ns</v>
      </c>
      <c r="CS55" s="282" t="str">
        <f aca="false">IF(CS$8&gt;$BV55,"",IF($BR$13&gt;$BS$13,"ns",IF(ABS($BX55-INDEX(RTO1CF_ORD,CS$8,2))&gt;$BN$28,"s","ns")))</f>
        <v>ns</v>
      </c>
      <c r="CT55" s="282" t="str">
        <f aca="false">IF(CT$8&gt;$BV55,"",IF($BR$13&gt;$BS$13,"ns",IF(ABS($BX55-INDEX(RTO1CF_ORD,CT$8,2))&gt;$BN$28,"s","ns")))</f>
        <v>ns</v>
      </c>
      <c r="CU55" s="282" t="str">
        <f aca="false">IF(CU$8&gt;$BV55,"",IF($BR$13&gt;$BS$13,"ns",IF(ABS($BX55-INDEX(RTO1CF_ORD,CU$8,2))&gt;$BN$28,"s","ns")))</f>
        <v>ns</v>
      </c>
      <c r="CV55" s="282" t="str">
        <f aca="false">IF(CV$8&gt;$BV55,"",IF($BR$13&gt;$BS$13,"ns",IF(ABS($BX55-INDEX(RTO1CF_ORD,CV$8,2))&gt;$BN$28,"s","ns")))</f>
        <v>ns</v>
      </c>
      <c r="CW55" s="282" t="str">
        <f aca="false">IF(CW$8&gt;$BV55,"",IF($BR$13&gt;$BS$13,"ns",IF(ABS($BX55-INDEX(RTO1CF_ORD,CW$8,2))&gt;$BN$28,"s","ns")))</f>
        <v>ns</v>
      </c>
      <c r="CX55" s="282" t="str">
        <f aca="false">IF(CX$8&gt;$BV55,"",IF($BR$13&gt;$BS$13,"ns",IF(ABS($BX55-INDEX(RTO1CF_ORD,CX$8,2))&gt;$BN$28,"s","ns")))</f>
        <v>ns</v>
      </c>
      <c r="CY55" s="282" t="str">
        <f aca="false">IF(CY$8&gt;$BV55,"",IF($BR$13&gt;$BS$13,"ns",IF(ABS($BX55-INDEX(RTO1CF_ORD,CY$8,2))&gt;$BN$28,"s","ns")))</f>
        <v>ns</v>
      </c>
      <c r="CZ55" s="282" t="str">
        <f aca="false">IF(CZ$8&gt;$BV55,"",IF($BR$13&gt;$BS$13,"ns",IF(ABS($BX55-INDEX(RTO1CF_ORD,CZ$8,2))&gt;$BN$28,"s","ns")))</f>
        <v>ns</v>
      </c>
      <c r="DA55" s="282" t="str">
        <f aca="false">IF(DA$8&gt;$BV55,"",IF($BR$13&gt;$BS$13,"ns",IF(ABS($BX55-INDEX(RTO1CF_ORD,DA$8,2))&gt;$BN$28,"s","ns")))</f>
        <v>ns</v>
      </c>
      <c r="DB55" s="282" t="str">
        <f aca="false">IF(DB$8&gt;$BV55,"",IF($BR$13&gt;$BS$13,"ns",IF(ABS($BX55-INDEX(RTO1CF_ORD,DB$8,2))&gt;$BN$28,"s","ns")))</f>
        <v>ns</v>
      </c>
      <c r="DC55" s="282" t="str">
        <f aca="false">IF(DC$8&gt;$BV55,"",IF($BR$13&gt;$BS$13,"ns",IF(ABS($BX55-INDEX(RTO1CF_ORD,DC$8,2))&gt;$BN$28,"s","ns")))</f>
        <v>ns</v>
      </c>
      <c r="DD55" s="282" t="str">
        <f aca="false">IF(DD$8&gt;$BV55,"",IF($BR$13&gt;$BS$13,"ns",IF(ABS($BX55-INDEX(RTO1CF_ORD,DD$8,2))&gt;$BN$28,"s","ns")))</f>
        <v>ns</v>
      </c>
      <c r="DE55" s="282" t="str">
        <f aca="false">IF(DE$8&gt;$BV55,"",IF($BR$13&gt;$BS$13,"ns",IF(ABS($BX55-INDEX(RTO1CF_ORD,DE$8,2))&gt;$BN$28,"s","ns")))</f>
        <v>ns</v>
      </c>
      <c r="DF55" s="282" t="str">
        <f aca="false">IF(DF$8&gt;$BV55,"",IF($BR$13&gt;$BS$13,"ns",IF(ABS($BX55-INDEX(RTO1CF_ORD,DF$8,2))&gt;$BN$28,"s","ns")))</f>
        <v>ns</v>
      </c>
      <c r="DG55" s="282" t="str">
        <f aca="false">IF(DG$8&gt;$BV55,"",IF($BR$13&gt;$BS$13,"ns",IF(ABS($BX55-INDEX(RTO1CF_ORD,DG$8,2))&gt;$BN$28,"s","ns")))</f>
        <v>ns</v>
      </c>
      <c r="DH55" s="282" t="str">
        <f aca="false">IF(DH$8&gt;$BV55,"",IF($BR$13&gt;$BS$13,"ns",IF(ABS($BX55-INDEX(RTO1CF_ORD,DH$8,2))&gt;$BN$28,"s","ns")))</f>
        <v>ns</v>
      </c>
      <c r="DI55" s="282" t="str">
        <f aca="false">IF(DI$8&gt;$BV55,"",IF($BR$13&gt;$BS$13,"ns",IF(ABS($BX55-INDEX(RTO1CF_ORD,DI$8,2))&gt;$BN$28,"s","ns")))</f>
        <v>ns</v>
      </c>
      <c r="DJ55" s="282" t="str">
        <f aca="false">IF(DJ$8&gt;$BV55,"",IF($BR$13&gt;$BS$13,"ns",IF(ABS($BX55-INDEX(RTO1CF_ORD,DJ$8,2))&gt;$BN$28,"s","ns")))</f>
        <v>ns</v>
      </c>
      <c r="DK55" s="282" t="str">
        <f aca="false">IF(DK$8&gt;$BV55,"",IF($BR$13&gt;$BS$13,"ns",IF(ABS($BX55-INDEX(RTO1CF_ORD,DK$8,2))&gt;$BN$28,"s","ns")))</f>
        <v>ns</v>
      </c>
      <c r="DL55" s="282" t="str">
        <f aca="false">IF(DL$8&gt;$BV55,"",IF($BR$13&gt;$BS$13,"ns",IF(ABS($BX55-INDEX(RTO1CF_ORD,DL$8,2))&gt;$BN$28,"s","ns")))</f>
        <v>ns</v>
      </c>
      <c r="DM55" s="282" t="str">
        <f aca="false">IF(DM$8&gt;$BV55,"",IF($BR$13&gt;$BS$13,"ns",IF(ABS($BX55-INDEX(RTO1CF_ORD,DM$8,2))&gt;$BN$28,"s","ns")))</f>
        <v>ns</v>
      </c>
      <c r="DN55" s="282" t="str">
        <f aca="false">IF(DN$8&gt;$BV55,"",IF($BR$13&gt;$BS$13,"ns",IF(ABS($BX55-INDEX(RTO1CF_ORD,DN$8,2))&gt;$BN$28,"s","ns")))</f>
        <v>ns</v>
      </c>
      <c r="DO55" s="282" t="str">
        <f aca="false">IF(DO$8&gt;$BV55,"",IF($BR$13&gt;$BS$13,"ns",IF(ABS($BX55-INDEX(RTO1CF_ORD,DO$8,2))&gt;$BN$28,"s","ns")))</f>
        <v>ns</v>
      </c>
      <c r="DP55" s="282" t="str">
        <f aca="false">IF(DP$8&gt;$BV55,"",IF($BR$13&gt;$BS$13,"ns",IF(ABS($BX55-INDEX(RTO1CF_ORD,DP$8,2))&gt;$BN$28,"s","ns")))</f>
        <v>ns</v>
      </c>
      <c r="DQ55" s="282" t="str">
        <f aca="false">IF(DQ$8&gt;$BV55,"",IF($BR$13&gt;$BS$13,"ns",IF(ABS($BX55-INDEX(RTO1CF_ORD,DQ$8,2))&gt;$BN$28,"s","ns")))</f>
        <v>ns</v>
      </c>
      <c r="DR55" s="282" t="str">
        <f aca="false">IF(DR$8&gt;$BV55,"",IF($BR$13&gt;$BS$13,"ns",IF(ABS($BX55-INDEX(RTO1CF_ORD,DR$8,2))&gt;$BN$28,"s","ns")))</f>
        <v>ns</v>
      </c>
      <c r="DS55" s="282" t="str">
        <f aca="false">IF(DS$8&gt;$BV55,"",IF($BR$13&gt;$BS$13,"ns",IF(ABS($BX55-INDEX(RTO1CF_ORD,DS$8,2))&gt;$BN$28,"s","ns")))</f>
        <v>ns</v>
      </c>
      <c r="DT55" s="282" t="str">
        <f aca="false">IF(DT$8&gt;$BV55,"",IF($BR$13&gt;$BS$13,"ns",IF(ABS($BX55-INDEX(RTO1CF_ORD,DT$8,2))&gt;$BN$28,"s","ns")))</f>
        <v/>
      </c>
      <c r="DU55" s="282" t="str">
        <f aca="false">IF(DU$8&gt;$BV55,"",IF($BR$13&gt;$BS$13,"ns",IF(ABS($BX55-INDEX(RTO1CF_ORD,DU$8,2))&gt;$BN$28,"s","ns")))</f>
        <v/>
      </c>
      <c r="DV55" s="282" t="str">
        <f aca="false">IF(DV$8&gt;$BV55,"",IF($BR$13&gt;$BS$13,"ns",IF(ABS($BX55-INDEX(RTO1CF_ORD,DV$8,2))&gt;$BN$28,"s","ns")))</f>
        <v/>
      </c>
      <c r="DW55" s="283"/>
      <c r="DX55" s="283"/>
      <c r="DZ55" s="265" t="n">
        <f aca="false">DZ54+1</f>
        <v>48</v>
      </c>
      <c r="EA55" s="276" t="n">
        <f aca="false">IFERROR(INDEX(RTO1CV,$DZ55,1),0)</f>
        <v>0</v>
      </c>
      <c r="EB55" s="277" t="n">
        <f aca="false">IFERROR(INDEX(RTO1SF,$DZ55,EB$7),0)</f>
        <v>0</v>
      </c>
      <c r="EC55" s="277" t="n">
        <f aca="false">IFERROR(INDEX(RTO1SF,$DZ55,EC$7),0)</f>
        <v>0</v>
      </c>
      <c r="ED55" s="277" t="n">
        <f aca="false">IFERROR(INDEX(RTO1SF,$DZ55,ED$7),0)</f>
        <v>0</v>
      </c>
      <c r="EE55" s="277" t="n">
        <f aca="false">IFERROR(INDEX(RTO1SF,$DZ55,EE$7),0)</f>
        <v>0</v>
      </c>
      <c r="EF55" s="277" t="n">
        <f aca="false">COUNTIFS(EB55:EE55,"&gt;1")</f>
        <v>0</v>
      </c>
      <c r="EG55" s="277" t="n">
        <f aca="false">IFERROR(SUMIFS(EB55:EE55,EB55:EE55,"&gt;1"),0)</f>
        <v>0</v>
      </c>
      <c r="EH55" s="265"/>
      <c r="EI55" s="265"/>
      <c r="EJ55" s="265"/>
      <c r="EK55" s="266"/>
      <c r="EL55" s="265" t="n">
        <f aca="false">EL54+1</f>
        <v>48</v>
      </c>
      <c r="EM55" s="276" t="n">
        <f aca="false">IFERROR(INDEX(RTO1CV,$EL55,1),0)</f>
        <v>0</v>
      </c>
      <c r="EN55" s="277" t="n">
        <f aca="false">IFERROR(INDEX(RTO1CF,$EL55,'ANVA-MDS'!EB$7),0)</f>
        <v>0</v>
      </c>
      <c r="EO55" s="277" t="n">
        <f aca="false">IFERROR(INDEX(RTO1CF,$EL55,'ANVA-MDS'!EC$7),0)</f>
        <v>0</v>
      </c>
      <c r="EP55" s="277" t="n">
        <f aca="false">IFERROR(INDEX(RTO1CF,$EL55,'ANVA-MDS'!ED$7),0)</f>
        <v>0</v>
      </c>
      <c r="EQ55" s="277" t="n">
        <f aca="false">IFERROR(INDEX(RTO1CF,$EL55,'ANVA-MDS'!EE$7),0)</f>
        <v>0</v>
      </c>
      <c r="ER55" s="277" t="n">
        <f aca="false">COUNTIFS(EN55:EQ55,"&gt;1")</f>
        <v>0</v>
      </c>
      <c r="ES55" s="277" t="n">
        <f aca="false">IFERROR(SUMIFS(EN55:EQ55,EN55:EQ55,"&gt;1"),0)</f>
        <v>0</v>
      </c>
      <c r="ET55" s="265"/>
      <c r="EU55" s="265"/>
      <c r="EV55" s="265"/>
      <c r="EW55" s="266"/>
      <c r="EX55" s="277" t="n">
        <f aca="false">EG55+ES55</f>
        <v>0</v>
      </c>
      <c r="EY55" s="266"/>
      <c r="EZ55" s="266"/>
    </row>
    <row r="56" customFormat="false" ht="12.75" hidden="false" customHeight="true" outlineLevel="0" collapsed="false">
      <c r="J56" s="270" t="n">
        <v>48</v>
      </c>
      <c r="K56" s="280" t="n">
        <f aca="false">IFERROR(INDEX(RTO1SF_ORD,J56,1),"sd")</f>
        <v>0</v>
      </c>
      <c r="L56" s="281" t="n">
        <f aca="false">IFERROR(INDEX(RTO1SF_ORD,J56,2),"sd")</f>
        <v>2E-005</v>
      </c>
      <c r="M56" s="281" t="str">
        <f aca="false">IF(M$8&gt;$J56,"",IF($F$13&gt;$G$13,"ns",IF(ABS($L56-INDEX(RTO1SF_ORD,M$8,2))&gt;$B$28,"s","ns")))</f>
        <v>ns</v>
      </c>
      <c r="N56" s="281" t="str">
        <f aca="false">IF(N$8&gt;$J56,"",IF($F$13&gt;$G$13,"ns",IF(ABS($L56-INDEX(RTO1SF_ORD,N$8,2))&gt;$B$28,"s","ns")))</f>
        <v>ns</v>
      </c>
      <c r="O56" s="281" t="str">
        <f aca="false">IF(O$8&gt;$J56,"",IF($F$13&gt;$G$13,"ns",IF(ABS($L56-INDEX(RTO1SF_ORD,O$8,2))&gt;$B$28,"s","ns")))</f>
        <v>ns</v>
      </c>
      <c r="P56" s="281" t="str">
        <f aca="false">IF(P$8&gt;$J56,"",IF($F$13&gt;$G$13,"ns",IF(ABS($L56-INDEX(RTO1SF_ORD,P$8,2))&gt;$B$28,"s","ns")))</f>
        <v>ns</v>
      </c>
      <c r="Q56" s="281" t="str">
        <f aca="false">IF(Q$8&gt;$J56,"",IF($F$13&gt;$G$13,"ns",IF(ABS($L56-INDEX(RTO1SF_ORD,Q$8,2))&gt;$B$28,"s","ns")))</f>
        <v>ns</v>
      </c>
      <c r="R56" s="281" t="str">
        <f aca="false">IF(R$8&gt;$J56,"",IF($F$13&gt;$G$13,"ns",IF(ABS($L56-INDEX(RTO1SF_ORD,R$8,2))&gt;$B$28,"s","ns")))</f>
        <v>ns</v>
      </c>
      <c r="S56" s="281" t="str">
        <f aca="false">IF(S$8&gt;$J56,"",IF($F$13&gt;$G$13,"ns",IF(ABS($L56-INDEX(RTO1SF_ORD,S$8,2))&gt;$B$28,"s","ns")))</f>
        <v>ns</v>
      </c>
      <c r="T56" s="281" t="str">
        <f aca="false">IF(T$8&gt;$J56,"",IF($F$13&gt;$G$13,"ns",IF(ABS($L56-INDEX(RTO1SF_ORD,T$8,2))&gt;$B$28,"s","ns")))</f>
        <v>ns</v>
      </c>
      <c r="U56" s="281" t="str">
        <f aca="false">IF(U$8&gt;$J56,"",IF($F$13&gt;$G$13,"ns",IF(ABS($L56-INDEX(RTO1SF_ORD,U$8,2))&gt;$B$28,"s","ns")))</f>
        <v>ns</v>
      </c>
      <c r="V56" s="281" t="str">
        <f aca="false">IF(V$8&gt;$J56,"",IF($F$13&gt;$G$13,"ns",IF(ABS($L56-INDEX(RTO1SF_ORD,V$8,2))&gt;$B$28,"s","ns")))</f>
        <v>ns</v>
      </c>
      <c r="W56" s="281" t="str">
        <f aca="false">IF(W$8&gt;$J56,"",IF($F$13&gt;$G$13,"ns",IF(ABS($L56-INDEX(RTO1SF_ORD,W$8,2))&gt;$B$28,"s","ns")))</f>
        <v>ns</v>
      </c>
      <c r="X56" s="281" t="str">
        <f aca="false">IF(X$8&gt;$J56,"",IF($F$13&gt;$G$13,"ns",IF(ABS($L56-INDEX(RTO1SF_ORD,X$8,2))&gt;$B$28,"s","ns")))</f>
        <v>ns</v>
      </c>
      <c r="Y56" s="281" t="str">
        <f aca="false">IF(Y$8&gt;$J56,"",IF($F$13&gt;$G$13,"ns",IF(ABS($L56-INDEX(RTO1SF_ORD,Y$8,2))&gt;$B$28,"s","ns")))</f>
        <v>ns</v>
      </c>
      <c r="Z56" s="281" t="str">
        <f aca="false">IF(Z$8&gt;$J56,"",IF($F$13&gt;$G$13,"ns",IF(ABS($L56-INDEX(RTO1SF_ORD,Z$8,2))&gt;$B$28,"s","ns")))</f>
        <v>ns</v>
      </c>
      <c r="AA56" s="281" t="str">
        <f aca="false">IF(AA$8&gt;$J56,"",IF($F$13&gt;$G$13,"ns",IF(ABS($L56-INDEX(RTO1SF_ORD,AA$8,2))&gt;$B$28,"s","ns")))</f>
        <v>ns</v>
      </c>
      <c r="AB56" s="281" t="str">
        <f aca="false">IF(AB$8&gt;$J56,"",IF($F$13&gt;$G$13,"ns",IF(ABS($L56-INDEX(RTO1SF_ORD,AB$8,2))&gt;$B$28,"s","ns")))</f>
        <v>ns</v>
      </c>
      <c r="AC56" s="281" t="str">
        <f aca="false">IF(AC$8&gt;$J56,"",IF($F$13&gt;$G$13,"ns",IF(ABS($L56-INDEX(RTO1SF_ORD,AC$8,2))&gt;$B$28,"s","ns")))</f>
        <v>ns</v>
      </c>
      <c r="AD56" s="281" t="str">
        <f aca="false">IF(AD$8&gt;$J56,"",IF($F$13&gt;$G$13,"ns",IF(ABS($L56-INDEX(RTO1SF_ORD,AD$8,2))&gt;$B$28,"s","ns")))</f>
        <v>ns</v>
      </c>
      <c r="AE56" s="281" t="str">
        <f aca="false">IF(AE$8&gt;$J56,"",IF($F$13&gt;$G$13,"ns",IF(ABS($L56-INDEX(RTO1SF_ORD,AE$8,2))&gt;$B$28,"s","ns")))</f>
        <v>ns</v>
      </c>
      <c r="AF56" s="281" t="str">
        <f aca="false">IF(AF$8&gt;$J56,"",IF($F$13&gt;$G$13,"ns",IF(ABS($L56-INDEX(RTO1SF_ORD,AF$8,2))&gt;$B$28,"s","ns")))</f>
        <v>ns</v>
      </c>
      <c r="AG56" s="281" t="str">
        <f aca="false">IF(AG$8&gt;$J56,"",IF($F$13&gt;$G$13,"ns",IF(ABS($L56-INDEX(RTO1SF_ORD,AG$8,2))&gt;$B$28,"s","ns")))</f>
        <v>ns</v>
      </c>
      <c r="AH56" s="281" t="str">
        <f aca="false">IF(AH$8&gt;$J56,"",IF($F$13&gt;$G$13,"ns",IF(ABS($L56-INDEX(RTO1SF_ORD,AH$8,2))&gt;$B$28,"s","ns")))</f>
        <v>ns</v>
      </c>
      <c r="AI56" s="281" t="str">
        <f aca="false">IF(AI$8&gt;$J56,"",IF($F$13&gt;$G$13,"ns",IF(ABS($L56-INDEX(RTO1SF_ORD,AI$8,2))&gt;$B$28,"s","ns")))</f>
        <v>ns</v>
      </c>
      <c r="AJ56" s="281" t="str">
        <f aca="false">IF(AJ$8&gt;$J56,"",IF($F$13&gt;$G$13,"ns",IF(ABS($L56-INDEX(RTO1SF_ORD,AJ$8,2))&gt;$B$28,"s","ns")))</f>
        <v>ns</v>
      </c>
      <c r="AK56" s="281" t="str">
        <f aca="false">IF(AK$8&gt;$J56,"",IF($F$13&gt;$G$13,"ns",IF(ABS($L56-INDEX(RTO1SF_ORD,AK$8,2))&gt;$B$28,"s","ns")))</f>
        <v>ns</v>
      </c>
      <c r="AL56" s="281" t="str">
        <f aca="false">IF(AL$8&gt;$J56,"",IF($F$13&gt;$G$13,"ns",IF(ABS($L56-INDEX(RTO1SF_ORD,AL$8,2))&gt;$B$28,"s","ns")))</f>
        <v>ns</v>
      </c>
      <c r="AM56" s="281" t="str">
        <f aca="false">IF(AM$8&gt;$J56,"",IF($F$13&gt;$G$13,"ns",IF(ABS($L56-INDEX(RTO1SF_ORD,AM$8,2))&gt;$B$28,"s","ns")))</f>
        <v>ns</v>
      </c>
      <c r="AN56" s="281" t="str">
        <f aca="false">IF(AN$8&gt;$J56,"",IF($F$13&gt;$G$13,"ns",IF(ABS($L56-INDEX(RTO1SF_ORD,AN$8,2))&gt;$B$28,"s","ns")))</f>
        <v>ns</v>
      </c>
      <c r="AO56" s="281" t="str">
        <f aca="false">IF(AO$8&gt;$J56,"",IF($F$13&gt;$G$13,"ns",IF(ABS($L56-INDEX(RTO1SF_ORD,AO$8,2))&gt;$B$28,"s","ns")))</f>
        <v>ns</v>
      </c>
      <c r="AP56" s="281" t="str">
        <f aca="false">IF(AP$8&gt;$J56,"",IF($F$13&gt;$G$13,"ns",IF(ABS($L56-INDEX(RTO1SF_ORD,AP$8,2))&gt;$B$28,"s","ns")))</f>
        <v>ns</v>
      </c>
      <c r="AQ56" s="281" t="str">
        <f aca="false">IF(AQ$8&gt;$J56,"",IF($F$13&gt;$G$13,"ns",IF(ABS($L56-INDEX(RTO1SF_ORD,AQ$8,2))&gt;$B$28,"s","ns")))</f>
        <v>ns</v>
      </c>
      <c r="AR56" s="281" t="str">
        <f aca="false">IF(AR$8&gt;$J56,"",IF($F$13&gt;$G$13,"ns",IF(ABS($L56-INDEX(RTO1SF_ORD,AR$8,2))&gt;$B$28,"s","ns")))</f>
        <v>ns</v>
      </c>
      <c r="AS56" s="281" t="str">
        <f aca="false">IF(AS$8&gt;$J56,"",IF($F$13&gt;$G$13,"ns",IF(ABS($L56-INDEX(RTO1SF_ORD,AS$8,2))&gt;$B$28,"s","ns")))</f>
        <v>ns</v>
      </c>
      <c r="AT56" s="281" t="str">
        <f aca="false">IF(AT$8&gt;$J56,"",IF($F$13&gt;$G$13,"ns",IF(ABS($L56-INDEX(RTO1SF_ORD,AT$8,2))&gt;$B$28,"s","ns")))</f>
        <v>ns</v>
      </c>
      <c r="AU56" s="281" t="str">
        <f aca="false">IF(AU$8&gt;$J56,"",IF($F$13&gt;$G$13,"ns",IF(ABS($L56-INDEX(RTO1SF_ORD,AU$8,2))&gt;$B$28,"s","ns")))</f>
        <v>ns</v>
      </c>
      <c r="AV56" s="281" t="str">
        <f aca="false">IF(AV$8&gt;$J56,"",IF($F$13&gt;$G$13,"ns",IF(ABS($L56-INDEX(RTO1SF_ORD,AV$8,2))&gt;$B$28,"s","ns")))</f>
        <v>ns</v>
      </c>
      <c r="AW56" s="281" t="str">
        <f aca="false">IF(AW$8&gt;$J56,"",IF($F$13&gt;$G$13,"ns",IF(ABS($L56-INDEX(RTO1SF_ORD,AW$8,2))&gt;$B$28,"s","ns")))</f>
        <v>ns</v>
      </c>
      <c r="AX56" s="281" t="str">
        <f aca="false">IF(AX$8&gt;$J56,"",IF($F$13&gt;$G$13,"ns",IF(ABS($L56-INDEX(RTO1SF_ORD,AX$8,2))&gt;$B$28,"s","ns")))</f>
        <v>ns</v>
      </c>
      <c r="AY56" s="281" t="str">
        <f aca="false">IF(AY$8&gt;$J56,"",IF($F$13&gt;$G$13,"ns",IF(ABS($L56-INDEX(RTO1SF_ORD,AY$8,2))&gt;$B$28,"s","ns")))</f>
        <v>ns</v>
      </c>
      <c r="AZ56" s="281" t="str">
        <f aca="false">IF(AZ$8&gt;$J56,"",IF($F$13&gt;$G$13,"ns",IF(ABS($L56-INDEX(RTO1SF_ORD,AZ$8,2))&gt;$B$28,"s","ns")))</f>
        <v>ns</v>
      </c>
      <c r="BA56" s="281" t="str">
        <f aca="false">IF(BA$8&gt;$J56,"",IF($F$13&gt;$G$13,"ns",IF(ABS($L56-INDEX(RTO1SF_ORD,BA$8,2))&gt;$B$28,"s","ns")))</f>
        <v>ns</v>
      </c>
      <c r="BB56" s="281" t="str">
        <f aca="false">IF(BB$8&gt;$J56,"",IF($F$13&gt;$G$13,"ns",IF(ABS($L56-INDEX(RTO1SF_ORD,BB$8,2))&gt;$B$28,"s","ns")))</f>
        <v>ns</v>
      </c>
      <c r="BC56" s="281" t="str">
        <f aca="false">IF(BC$8&gt;$J56,"",IF($F$13&gt;$G$13,"ns",IF(ABS($L56-INDEX(RTO1SF_ORD,BC$8,2))&gt;$B$28,"s","ns")))</f>
        <v>ns</v>
      </c>
      <c r="BD56" s="281" t="str">
        <f aca="false">IF(BD$8&gt;$J56,"",IF($F$13&gt;$G$13,"ns",IF(ABS($L56-INDEX(RTO1SF_ORD,BD$8,2))&gt;$B$28,"s","ns")))</f>
        <v>ns</v>
      </c>
      <c r="BE56" s="281" t="str">
        <f aca="false">IF(BE$8&gt;$J56,"",IF($F$13&gt;$G$13,"ns",IF(ABS($L56-INDEX(RTO1SF_ORD,BE$8,2))&gt;$B$28,"s","ns")))</f>
        <v>ns</v>
      </c>
      <c r="BF56" s="281" t="str">
        <f aca="false">IF(BF$8&gt;$J56,"",IF($F$13&gt;$G$13,"ns",IF(ABS($L56-INDEX(RTO1SF_ORD,BF$8,2))&gt;$B$28,"s","ns")))</f>
        <v>ns</v>
      </c>
      <c r="BG56" s="281" t="str">
        <f aca="false">IF(BG$8&gt;$J56,"",IF($F$13&gt;$G$13,"ns",IF(ABS($L56-INDEX(RTO1SF_ORD,BG$8,2))&gt;$B$28,"s","ns")))</f>
        <v>ns</v>
      </c>
      <c r="BH56" s="281" t="str">
        <f aca="false">IF(BH$8&gt;$J56,"",IF($F$13&gt;$G$13,"ns",IF(ABS($L56-INDEX(RTO1SF_ORD,BH$8,2))&gt;$B$28,"s","ns")))</f>
        <v>ns</v>
      </c>
      <c r="BI56" s="281" t="str">
        <f aca="false">IF(BI$8&gt;$J56,"",IF($F$13&gt;$G$13,"ns",IF(ABS($L56-INDEX(RTO1SF_ORD,BI$8,2))&gt;$B$28,"s","ns")))</f>
        <v/>
      </c>
      <c r="BJ56" s="281" t="str">
        <f aca="false">IF(BJ$8&gt;$J56,"",IF($F$13&gt;$G$13,"ns",IF(ABS($L56-INDEX(RTO1SF_ORD,BJ$8,2))&gt;$B$28,"s","ns")))</f>
        <v/>
      </c>
      <c r="BS56" s="249"/>
      <c r="BT56" s="249"/>
      <c r="BV56" s="270" t="n">
        <v>48</v>
      </c>
      <c r="BW56" s="280" t="n">
        <f aca="false">IFERROR(INDEX(RTO1CF_ORD,BV56,1),"sd")</f>
        <v>0</v>
      </c>
      <c r="BX56" s="281" t="n">
        <f aca="false">IFERROR(INDEX(RTO1CF_ORD,BV56,2),"sd")</f>
        <v>2E-005</v>
      </c>
      <c r="BY56" s="282" t="str">
        <f aca="false">IF(BY$8&gt;$BV56,"",IF($BR$13&gt;$BS$13,"ns",IF(ABS($BX56-INDEX(RTO1CF_ORD,BY$8,2))&gt;$BN$28,"s","ns")))</f>
        <v>s</v>
      </c>
      <c r="BZ56" s="282" t="str">
        <f aca="false">IF(BZ$8&gt;$BV56,"",IF($BR$13&gt;$BS$13,"ns",IF(ABS($BX56-INDEX(RTO1CF_ORD,BZ$8,2))&gt;$BN$28,"s","ns")))</f>
        <v>s</v>
      </c>
      <c r="CA56" s="282" t="str">
        <f aca="false">IF(CA$8&gt;$BV56,"",IF($BR$13&gt;$BS$13,"ns",IF(ABS($BX56-INDEX(RTO1CF_ORD,CA$8,2))&gt;$BN$28,"s","ns")))</f>
        <v>s</v>
      </c>
      <c r="CB56" s="282" t="str">
        <f aca="false">IF(CB$8&gt;$BV56,"",IF($BR$13&gt;$BS$13,"ns",IF(ABS($BX56-INDEX(RTO1CF_ORD,CB$8,2))&gt;$BN$28,"s","ns")))</f>
        <v>ns</v>
      </c>
      <c r="CC56" s="282" t="str">
        <f aca="false">IF(CC$8&gt;$BV56,"",IF($BR$13&gt;$BS$13,"ns",IF(ABS($BX56-INDEX(RTO1CF_ORD,CC$8,2))&gt;$BN$28,"s","ns")))</f>
        <v>ns</v>
      </c>
      <c r="CD56" s="282" t="str">
        <f aca="false">IF(CD$8&gt;$BV56,"",IF($BR$13&gt;$BS$13,"ns",IF(ABS($BX56-INDEX(RTO1CF_ORD,CD$8,2))&gt;$BN$28,"s","ns")))</f>
        <v>ns</v>
      </c>
      <c r="CE56" s="282" t="str">
        <f aca="false">IF(CE$8&gt;$BV56,"",IF($BR$13&gt;$BS$13,"ns",IF(ABS($BX56-INDEX(RTO1CF_ORD,CE$8,2))&gt;$BN$28,"s","ns")))</f>
        <v>ns</v>
      </c>
      <c r="CF56" s="282" t="str">
        <f aca="false">IF(CF$8&gt;$BV56,"",IF($BR$13&gt;$BS$13,"ns",IF(ABS($BX56-INDEX(RTO1CF_ORD,CF$8,2))&gt;$BN$28,"s","ns")))</f>
        <v>ns</v>
      </c>
      <c r="CG56" s="282" t="str">
        <f aca="false">IF(CG$8&gt;$BV56,"",IF($BR$13&gt;$BS$13,"ns",IF(ABS($BX56-INDEX(RTO1CF_ORD,CG$8,2))&gt;$BN$28,"s","ns")))</f>
        <v>ns</v>
      </c>
      <c r="CH56" s="282" t="str">
        <f aca="false">IF(CH$8&gt;$BV56,"",IF($BR$13&gt;$BS$13,"ns",IF(ABS($BX56-INDEX(RTO1CF_ORD,CH$8,2))&gt;$BN$28,"s","ns")))</f>
        <v>ns</v>
      </c>
      <c r="CI56" s="282" t="str">
        <f aca="false">IF(CI$8&gt;$BV56,"",IF($BR$13&gt;$BS$13,"ns",IF(ABS($BX56-INDEX(RTO1CF_ORD,CI$8,2))&gt;$BN$28,"s","ns")))</f>
        <v>ns</v>
      </c>
      <c r="CJ56" s="282" t="str">
        <f aca="false">IF(CJ$8&gt;$BV56,"",IF($BR$13&gt;$BS$13,"ns",IF(ABS($BX56-INDEX(RTO1CF_ORD,CJ$8,2))&gt;$BN$28,"s","ns")))</f>
        <v>ns</v>
      </c>
      <c r="CK56" s="282" t="str">
        <f aca="false">IF(CK$8&gt;$BV56,"",IF($BR$13&gt;$BS$13,"ns",IF(ABS($BX56-INDEX(RTO1CF_ORD,CK$8,2))&gt;$BN$28,"s","ns")))</f>
        <v>ns</v>
      </c>
      <c r="CL56" s="282" t="str">
        <f aca="false">IF(CL$8&gt;$BV56,"",IF($BR$13&gt;$BS$13,"ns",IF(ABS($BX56-INDEX(RTO1CF_ORD,CL$8,2))&gt;$BN$28,"s","ns")))</f>
        <v>ns</v>
      </c>
      <c r="CM56" s="282" t="str">
        <f aca="false">IF(CM$8&gt;$BV56,"",IF($BR$13&gt;$BS$13,"ns",IF(ABS($BX56-INDEX(RTO1CF_ORD,CM$8,2))&gt;$BN$28,"s","ns")))</f>
        <v>ns</v>
      </c>
      <c r="CN56" s="282" t="str">
        <f aca="false">IF(CN$8&gt;$BV56,"",IF($BR$13&gt;$BS$13,"ns",IF(ABS($BX56-INDEX(RTO1CF_ORD,CN$8,2))&gt;$BN$28,"s","ns")))</f>
        <v>ns</v>
      </c>
      <c r="CO56" s="282" t="str">
        <f aca="false">IF(CO$8&gt;$BV56,"",IF($BR$13&gt;$BS$13,"ns",IF(ABS($BX56-INDEX(RTO1CF_ORD,CO$8,2))&gt;$BN$28,"s","ns")))</f>
        <v>ns</v>
      </c>
      <c r="CP56" s="282" t="str">
        <f aca="false">IF(CP$8&gt;$BV56,"",IF($BR$13&gt;$BS$13,"ns",IF(ABS($BX56-INDEX(RTO1CF_ORD,CP$8,2))&gt;$BN$28,"s","ns")))</f>
        <v>ns</v>
      </c>
      <c r="CQ56" s="282" t="str">
        <f aca="false">IF(CQ$8&gt;$BV56,"",IF($BR$13&gt;$BS$13,"ns",IF(ABS($BX56-INDEX(RTO1CF_ORD,CQ$8,2))&gt;$BN$28,"s","ns")))</f>
        <v>ns</v>
      </c>
      <c r="CR56" s="282" t="str">
        <f aca="false">IF(CR$8&gt;$BV56,"",IF($BR$13&gt;$BS$13,"ns",IF(ABS($BX56-INDEX(RTO1CF_ORD,CR$8,2))&gt;$BN$28,"s","ns")))</f>
        <v>ns</v>
      </c>
      <c r="CS56" s="282" t="str">
        <f aca="false">IF(CS$8&gt;$BV56,"",IF($BR$13&gt;$BS$13,"ns",IF(ABS($BX56-INDEX(RTO1CF_ORD,CS$8,2))&gt;$BN$28,"s","ns")))</f>
        <v>ns</v>
      </c>
      <c r="CT56" s="282" t="str">
        <f aca="false">IF(CT$8&gt;$BV56,"",IF($BR$13&gt;$BS$13,"ns",IF(ABS($BX56-INDEX(RTO1CF_ORD,CT$8,2))&gt;$BN$28,"s","ns")))</f>
        <v>ns</v>
      </c>
      <c r="CU56" s="282" t="str">
        <f aca="false">IF(CU$8&gt;$BV56,"",IF($BR$13&gt;$BS$13,"ns",IF(ABS($BX56-INDEX(RTO1CF_ORD,CU$8,2))&gt;$BN$28,"s","ns")))</f>
        <v>ns</v>
      </c>
      <c r="CV56" s="282" t="str">
        <f aca="false">IF(CV$8&gt;$BV56,"",IF($BR$13&gt;$BS$13,"ns",IF(ABS($BX56-INDEX(RTO1CF_ORD,CV$8,2))&gt;$BN$28,"s","ns")))</f>
        <v>ns</v>
      </c>
      <c r="CW56" s="282" t="str">
        <f aca="false">IF(CW$8&gt;$BV56,"",IF($BR$13&gt;$BS$13,"ns",IF(ABS($BX56-INDEX(RTO1CF_ORD,CW$8,2))&gt;$BN$28,"s","ns")))</f>
        <v>ns</v>
      </c>
      <c r="CX56" s="282" t="str">
        <f aca="false">IF(CX$8&gt;$BV56,"",IF($BR$13&gt;$BS$13,"ns",IF(ABS($BX56-INDEX(RTO1CF_ORD,CX$8,2))&gt;$BN$28,"s","ns")))</f>
        <v>ns</v>
      </c>
      <c r="CY56" s="282" t="str">
        <f aca="false">IF(CY$8&gt;$BV56,"",IF($BR$13&gt;$BS$13,"ns",IF(ABS($BX56-INDEX(RTO1CF_ORD,CY$8,2))&gt;$BN$28,"s","ns")))</f>
        <v>ns</v>
      </c>
      <c r="CZ56" s="282" t="str">
        <f aca="false">IF(CZ$8&gt;$BV56,"",IF($BR$13&gt;$BS$13,"ns",IF(ABS($BX56-INDEX(RTO1CF_ORD,CZ$8,2))&gt;$BN$28,"s","ns")))</f>
        <v>ns</v>
      </c>
      <c r="DA56" s="282" t="str">
        <f aca="false">IF(DA$8&gt;$BV56,"",IF($BR$13&gt;$BS$13,"ns",IF(ABS($BX56-INDEX(RTO1CF_ORD,DA$8,2))&gt;$BN$28,"s","ns")))</f>
        <v>ns</v>
      </c>
      <c r="DB56" s="282" t="str">
        <f aca="false">IF(DB$8&gt;$BV56,"",IF($BR$13&gt;$BS$13,"ns",IF(ABS($BX56-INDEX(RTO1CF_ORD,DB$8,2))&gt;$BN$28,"s","ns")))</f>
        <v>ns</v>
      </c>
      <c r="DC56" s="282" t="str">
        <f aca="false">IF(DC$8&gt;$BV56,"",IF($BR$13&gt;$BS$13,"ns",IF(ABS($BX56-INDEX(RTO1CF_ORD,DC$8,2))&gt;$BN$28,"s","ns")))</f>
        <v>ns</v>
      </c>
      <c r="DD56" s="282" t="str">
        <f aca="false">IF(DD$8&gt;$BV56,"",IF($BR$13&gt;$BS$13,"ns",IF(ABS($BX56-INDEX(RTO1CF_ORD,DD$8,2))&gt;$BN$28,"s","ns")))</f>
        <v>ns</v>
      </c>
      <c r="DE56" s="282" t="str">
        <f aca="false">IF(DE$8&gt;$BV56,"",IF($BR$13&gt;$BS$13,"ns",IF(ABS($BX56-INDEX(RTO1CF_ORD,DE$8,2))&gt;$BN$28,"s","ns")))</f>
        <v>ns</v>
      </c>
      <c r="DF56" s="282" t="str">
        <f aca="false">IF(DF$8&gt;$BV56,"",IF($BR$13&gt;$BS$13,"ns",IF(ABS($BX56-INDEX(RTO1CF_ORD,DF$8,2))&gt;$BN$28,"s","ns")))</f>
        <v>ns</v>
      </c>
      <c r="DG56" s="282" t="str">
        <f aca="false">IF(DG$8&gt;$BV56,"",IF($BR$13&gt;$BS$13,"ns",IF(ABS($BX56-INDEX(RTO1CF_ORD,DG$8,2))&gt;$BN$28,"s","ns")))</f>
        <v>ns</v>
      </c>
      <c r="DH56" s="282" t="str">
        <f aca="false">IF(DH$8&gt;$BV56,"",IF($BR$13&gt;$BS$13,"ns",IF(ABS($BX56-INDEX(RTO1CF_ORD,DH$8,2))&gt;$BN$28,"s","ns")))</f>
        <v>ns</v>
      </c>
      <c r="DI56" s="282" t="str">
        <f aca="false">IF(DI$8&gt;$BV56,"",IF($BR$13&gt;$BS$13,"ns",IF(ABS($BX56-INDEX(RTO1CF_ORD,DI$8,2))&gt;$BN$28,"s","ns")))</f>
        <v>ns</v>
      </c>
      <c r="DJ56" s="282" t="str">
        <f aca="false">IF(DJ$8&gt;$BV56,"",IF($BR$13&gt;$BS$13,"ns",IF(ABS($BX56-INDEX(RTO1CF_ORD,DJ$8,2))&gt;$BN$28,"s","ns")))</f>
        <v>ns</v>
      </c>
      <c r="DK56" s="282" t="str">
        <f aca="false">IF(DK$8&gt;$BV56,"",IF($BR$13&gt;$BS$13,"ns",IF(ABS($BX56-INDEX(RTO1CF_ORD,DK$8,2))&gt;$BN$28,"s","ns")))</f>
        <v>ns</v>
      </c>
      <c r="DL56" s="282" t="str">
        <f aca="false">IF(DL$8&gt;$BV56,"",IF($BR$13&gt;$BS$13,"ns",IF(ABS($BX56-INDEX(RTO1CF_ORD,DL$8,2))&gt;$BN$28,"s","ns")))</f>
        <v>ns</v>
      </c>
      <c r="DM56" s="282" t="str">
        <f aca="false">IF(DM$8&gt;$BV56,"",IF($BR$13&gt;$BS$13,"ns",IF(ABS($BX56-INDEX(RTO1CF_ORD,DM$8,2))&gt;$BN$28,"s","ns")))</f>
        <v>ns</v>
      </c>
      <c r="DN56" s="282" t="str">
        <f aca="false">IF(DN$8&gt;$BV56,"",IF($BR$13&gt;$BS$13,"ns",IF(ABS($BX56-INDEX(RTO1CF_ORD,DN$8,2))&gt;$BN$28,"s","ns")))</f>
        <v>ns</v>
      </c>
      <c r="DO56" s="282" t="str">
        <f aca="false">IF(DO$8&gt;$BV56,"",IF($BR$13&gt;$BS$13,"ns",IF(ABS($BX56-INDEX(RTO1CF_ORD,DO$8,2))&gt;$BN$28,"s","ns")))</f>
        <v>ns</v>
      </c>
      <c r="DP56" s="282" t="str">
        <f aca="false">IF(DP$8&gt;$BV56,"",IF($BR$13&gt;$BS$13,"ns",IF(ABS($BX56-INDEX(RTO1CF_ORD,DP$8,2))&gt;$BN$28,"s","ns")))</f>
        <v>ns</v>
      </c>
      <c r="DQ56" s="282" t="str">
        <f aca="false">IF(DQ$8&gt;$BV56,"",IF($BR$13&gt;$BS$13,"ns",IF(ABS($BX56-INDEX(RTO1CF_ORD,DQ$8,2))&gt;$BN$28,"s","ns")))</f>
        <v>ns</v>
      </c>
      <c r="DR56" s="282" t="str">
        <f aca="false">IF(DR$8&gt;$BV56,"",IF($BR$13&gt;$BS$13,"ns",IF(ABS($BX56-INDEX(RTO1CF_ORD,DR$8,2))&gt;$BN$28,"s","ns")))</f>
        <v>ns</v>
      </c>
      <c r="DS56" s="282" t="str">
        <f aca="false">IF(DS$8&gt;$BV56,"",IF($BR$13&gt;$BS$13,"ns",IF(ABS($BX56-INDEX(RTO1CF_ORD,DS$8,2))&gt;$BN$28,"s","ns")))</f>
        <v>ns</v>
      </c>
      <c r="DT56" s="282" t="str">
        <f aca="false">IF(DT$8&gt;$BV56,"",IF($BR$13&gt;$BS$13,"ns",IF(ABS($BX56-INDEX(RTO1CF_ORD,DT$8,2))&gt;$BN$28,"s","ns")))</f>
        <v>ns</v>
      </c>
      <c r="DU56" s="282" t="str">
        <f aca="false">IF(DU$8&gt;$BV56,"",IF($BR$13&gt;$BS$13,"ns",IF(ABS($BX56-INDEX(RTO1CF_ORD,DU$8,2))&gt;$BN$28,"s","ns")))</f>
        <v/>
      </c>
      <c r="DV56" s="282" t="str">
        <f aca="false">IF(DV$8&gt;$BV56,"",IF($BR$13&gt;$BS$13,"ns",IF(ABS($BX56-INDEX(RTO1CF_ORD,DV$8,2))&gt;$BN$28,"s","ns")))</f>
        <v/>
      </c>
      <c r="DW56" s="283"/>
      <c r="DX56" s="283"/>
      <c r="DZ56" s="265" t="n">
        <f aca="false">DZ55+1</f>
        <v>49</v>
      </c>
      <c r="EA56" s="276" t="n">
        <f aca="false">IFERROR(INDEX(RTO1CV,$DZ56,1),0)</f>
        <v>0</v>
      </c>
      <c r="EB56" s="277" t="n">
        <f aca="false">IFERROR(INDEX(RTO1SF,$DZ56,EB$7),0)</f>
        <v>0</v>
      </c>
      <c r="EC56" s="277" t="n">
        <f aca="false">IFERROR(INDEX(RTO1SF,$DZ56,EC$7),0)</f>
        <v>0</v>
      </c>
      <c r="ED56" s="277" t="n">
        <f aca="false">IFERROR(INDEX(RTO1SF,$DZ56,ED$7),0)</f>
        <v>0</v>
      </c>
      <c r="EE56" s="277" t="n">
        <f aca="false">IFERROR(INDEX(RTO1SF,$DZ56,EE$7),0)</f>
        <v>0</v>
      </c>
      <c r="EF56" s="277" t="n">
        <f aca="false">COUNTIFS(EB56:EE56,"&gt;1")</f>
        <v>0</v>
      </c>
      <c r="EG56" s="277" t="n">
        <f aca="false">IFERROR(SUMIFS(EB56:EE56,EB56:EE56,"&gt;1"),0)</f>
        <v>0</v>
      </c>
      <c r="EH56" s="265"/>
      <c r="EI56" s="265"/>
      <c r="EJ56" s="265"/>
      <c r="EK56" s="266"/>
      <c r="EL56" s="265" t="n">
        <f aca="false">EL55+1</f>
        <v>49</v>
      </c>
      <c r="EM56" s="276" t="n">
        <f aca="false">IFERROR(INDEX(RTO1CV,$EL56,1),0)</f>
        <v>0</v>
      </c>
      <c r="EN56" s="277" t="n">
        <f aca="false">IFERROR(INDEX(RTO1CF,$EL56,'ANVA-MDS'!EB$7),0)</f>
        <v>0</v>
      </c>
      <c r="EO56" s="277" t="n">
        <f aca="false">IFERROR(INDEX(RTO1CF,$EL56,'ANVA-MDS'!EC$7),0)</f>
        <v>0</v>
      </c>
      <c r="EP56" s="277" t="n">
        <f aca="false">IFERROR(INDEX(RTO1CF,$EL56,'ANVA-MDS'!ED$7),0)</f>
        <v>0</v>
      </c>
      <c r="EQ56" s="277" t="n">
        <f aca="false">IFERROR(INDEX(RTO1CF,$EL56,'ANVA-MDS'!EE$7),0)</f>
        <v>0</v>
      </c>
      <c r="ER56" s="277" t="n">
        <f aca="false">COUNTIFS(EN56:EQ56,"&gt;1")</f>
        <v>0</v>
      </c>
      <c r="ES56" s="277" t="n">
        <f aca="false">IFERROR(SUMIFS(EN56:EQ56,EN56:EQ56,"&gt;1"),0)</f>
        <v>0</v>
      </c>
      <c r="ET56" s="265"/>
      <c r="EU56" s="265"/>
      <c r="EV56" s="265"/>
      <c r="EW56" s="266"/>
      <c r="EX56" s="277" t="n">
        <f aca="false">EG56+ES56</f>
        <v>0</v>
      </c>
      <c r="EY56" s="266"/>
      <c r="EZ56" s="266"/>
    </row>
    <row r="57" customFormat="false" ht="12.75" hidden="false" customHeight="true" outlineLevel="0" collapsed="false">
      <c r="J57" s="270" t="n">
        <v>49</v>
      </c>
      <c r="K57" s="280" t="n">
        <f aca="false">IFERROR(INDEX(RTO1SF_ORD,J57,1),"sd")</f>
        <v>0</v>
      </c>
      <c r="L57" s="281" t="n">
        <f aca="false">IFERROR(INDEX(RTO1SF_ORD,J57,2),"sd")</f>
        <v>1E-005</v>
      </c>
      <c r="M57" s="281" t="str">
        <f aca="false">IF(M$8&gt;$J57,"",IF($F$13&gt;$G$13,"ns",IF(ABS($L57-INDEX(RTO1SF_ORD,M$8,2))&gt;$B$28,"s","ns")))</f>
        <v>ns</v>
      </c>
      <c r="N57" s="281" t="str">
        <f aca="false">IF(N$8&gt;$J57,"",IF($F$13&gt;$G$13,"ns",IF(ABS($L57-INDEX(RTO1SF_ORD,N$8,2))&gt;$B$28,"s","ns")))</f>
        <v>ns</v>
      </c>
      <c r="O57" s="281" t="str">
        <f aca="false">IF(O$8&gt;$J57,"",IF($F$13&gt;$G$13,"ns",IF(ABS($L57-INDEX(RTO1SF_ORD,O$8,2))&gt;$B$28,"s","ns")))</f>
        <v>ns</v>
      </c>
      <c r="P57" s="281" t="str">
        <f aca="false">IF(P$8&gt;$J57,"",IF($F$13&gt;$G$13,"ns",IF(ABS($L57-INDEX(RTO1SF_ORD,P$8,2))&gt;$B$28,"s","ns")))</f>
        <v>ns</v>
      </c>
      <c r="Q57" s="281" t="str">
        <f aca="false">IF(Q$8&gt;$J57,"",IF($F$13&gt;$G$13,"ns",IF(ABS($L57-INDEX(RTO1SF_ORD,Q$8,2))&gt;$B$28,"s","ns")))</f>
        <v>ns</v>
      </c>
      <c r="R57" s="281" t="str">
        <f aca="false">IF(R$8&gt;$J57,"",IF($F$13&gt;$G$13,"ns",IF(ABS($L57-INDEX(RTO1SF_ORD,R$8,2))&gt;$B$28,"s","ns")))</f>
        <v>ns</v>
      </c>
      <c r="S57" s="281" t="str">
        <f aca="false">IF(S$8&gt;$J57,"",IF($F$13&gt;$G$13,"ns",IF(ABS($L57-INDEX(RTO1SF_ORD,S$8,2))&gt;$B$28,"s","ns")))</f>
        <v>ns</v>
      </c>
      <c r="T57" s="281" t="str">
        <f aca="false">IF(T$8&gt;$J57,"",IF($F$13&gt;$G$13,"ns",IF(ABS($L57-INDEX(RTO1SF_ORD,T$8,2))&gt;$B$28,"s","ns")))</f>
        <v>ns</v>
      </c>
      <c r="U57" s="281" t="str">
        <f aca="false">IF(U$8&gt;$J57,"",IF($F$13&gt;$G$13,"ns",IF(ABS($L57-INDEX(RTO1SF_ORD,U$8,2))&gt;$B$28,"s","ns")))</f>
        <v>ns</v>
      </c>
      <c r="V57" s="281" t="str">
        <f aca="false">IF(V$8&gt;$J57,"",IF($F$13&gt;$G$13,"ns",IF(ABS($L57-INDEX(RTO1SF_ORD,V$8,2))&gt;$B$28,"s","ns")))</f>
        <v>ns</v>
      </c>
      <c r="W57" s="281" t="str">
        <f aca="false">IF(W$8&gt;$J57,"",IF($F$13&gt;$G$13,"ns",IF(ABS($L57-INDEX(RTO1SF_ORD,W$8,2))&gt;$B$28,"s","ns")))</f>
        <v>ns</v>
      </c>
      <c r="X57" s="281" t="str">
        <f aca="false">IF(X$8&gt;$J57,"",IF($F$13&gt;$G$13,"ns",IF(ABS($L57-INDEX(RTO1SF_ORD,X$8,2))&gt;$B$28,"s","ns")))</f>
        <v>ns</v>
      </c>
      <c r="Y57" s="281" t="str">
        <f aca="false">IF(Y$8&gt;$J57,"",IF($F$13&gt;$G$13,"ns",IF(ABS($L57-INDEX(RTO1SF_ORD,Y$8,2))&gt;$B$28,"s","ns")))</f>
        <v>ns</v>
      </c>
      <c r="Z57" s="281" t="str">
        <f aca="false">IF(Z$8&gt;$J57,"",IF($F$13&gt;$G$13,"ns",IF(ABS($L57-INDEX(RTO1SF_ORD,Z$8,2))&gt;$B$28,"s","ns")))</f>
        <v>ns</v>
      </c>
      <c r="AA57" s="281" t="str">
        <f aca="false">IF(AA$8&gt;$J57,"",IF($F$13&gt;$G$13,"ns",IF(ABS($L57-INDEX(RTO1SF_ORD,AA$8,2))&gt;$B$28,"s","ns")))</f>
        <v>ns</v>
      </c>
      <c r="AB57" s="281" t="str">
        <f aca="false">IF(AB$8&gt;$J57,"",IF($F$13&gt;$G$13,"ns",IF(ABS($L57-INDEX(RTO1SF_ORD,AB$8,2))&gt;$B$28,"s","ns")))</f>
        <v>ns</v>
      </c>
      <c r="AC57" s="281" t="str">
        <f aca="false">IF(AC$8&gt;$J57,"",IF($F$13&gt;$G$13,"ns",IF(ABS($L57-INDEX(RTO1SF_ORD,AC$8,2))&gt;$B$28,"s","ns")))</f>
        <v>ns</v>
      </c>
      <c r="AD57" s="281" t="str">
        <f aca="false">IF(AD$8&gt;$J57,"",IF($F$13&gt;$G$13,"ns",IF(ABS($L57-INDEX(RTO1SF_ORD,AD$8,2))&gt;$B$28,"s","ns")))</f>
        <v>ns</v>
      </c>
      <c r="AE57" s="281" t="str">
        <f aca="false">IF(AE$8&gt;$J57,"",IF($F$13&gt;$G$13,"ns",IF(ABS($L57-INDEX(RTO1SF_ORD,AE$8,2))&gt;$B$28,"s","ns")))</f>
        <v>ns</v>
      </c>
      <c r="AF57" s="281" t="str">
        <f aca="false">IF(AF$8&gt;$J57,"",IF($F$13&gt;$G$13,"ns",IF(ABS($L57-INDEX(RTO1SF_ORD,AF$8,2))&gt;$B$28,"s","ns")))</f>
        <v>ns</v>
      </c>
      <c r="AG57" s="281" t="str">
        <f aca="false">IF(AG$8&gt;$J57,"",IF($F$13&gt;$G$13,"ns",IF(ABS($L57-INDEX(RTO1SF_ORD,AG$8,2))&gt;$B$28,"s","ns")))</f>
        <v>ns</v>
      </c>
      <c r="AH57" s="281" t="str">
        <f aca="false">IF(AH$8&gt;$J57,"",IF($F$13&gt;$G$13,"ns",IF(ABS($L57-INDEX(RTO1SF_ORD,AH$8,2))&gt;$B$28,"s","ns")))</f>
        <v>ns</v>
      </c>
      <c r="AI57" s="281" t="str">
        <f aca="false">IF(AI$8&gt;$J57,"",IF($F$13&gt;$G$13,"ns",IF(ABS($L57-INDEX(RTO1SF_ORD,AI$8,2))&gt;$B$28,"s","ns")))</f>
        <v>ns</v>
      </c>
      <c r="AJ57" s="281" t="str">
        <f aca="false">IF(AJ$8&gt;$J57,"",IF($F$13&gt;$G$13,"ns",IF(ABS($L57-INDEX(RTO1SF_ORD,AJ$8,2))&gt;$B$28,"s","ns")))</f>
        <v>ns</v>
      </c>
      <c r="AK57" s="281" t="str">
        <f aca="false">IF(AK$8&gt;$J57,"",IF($F$13&gt;$G$13,"ns",IF(ABS($L57-INDEX(RTO1SF_ORD,AK$8,2))&gt;$B$28,"s","ns")))</f>
        <v>ns</v>
      </c>
      <c r="AL57" s="281" t="str">
        <f aca="false">IF(AL$8&gt;$J57,"",IF($F$13&gt;$G$13,"ns",IF(ABS($L57-INDEX(RTO1SF_ORD,AL$8,2))&gt;$B$28,"s","ns")))</f>
        <v>ns</v>
      </c>
      <c r="AM57" s="281" t="str">
        <f aca="false">IF(AM$8&gt;$J57,"",IF($F$13&gt;$G$13,"ns",IF(ABS($L57-INDEX(RTO1SF_ORD,AM$8,2))&gt;$B$28,"s","ns")))</f>
        <v>ns</v>
      </c>
      <c r="AN57" s="281" t="str">
        <f aca="false">IF(AN$8&gt;$J57,"",IF($F$13&gt;$G$13,"ns",IF(ABS($L57-INDEX(RTO1SF_ORD,AN$8,2))&gt;$B$28,"s","ns")))</f>
        <v>ns</v>
      </c>
      <c r="AO57" s="281" t="str">
        <f aca="false">IF(AO$8&gt;$J57,"",IF($F$13&gt;$G$13,"ns",IF(ABS($L57-INDEX(RTO1SF_ORD,AO$8,2))&gt;$B$28,"s","ns")))</f>
        <v>ns</v>
      </c>
      <c r="AP57" s="281" t="str">
        <f aca="false">IF(AP$8&gt;$J57,"",IF($F$13&gt;$G$13,"ns",IF(ABS($L57-INDEX(RTO1SF_ORD,AP$8,2))&gt;$B$28,"s","ns")))</f>
        <v>ns</v>
      </c>
      <c r="AQ57" s="281" t="str">
        <f aca="false">IF(AQ$8&gt;$J57,"",IF($F$13&gt;$G$13,"ns",IF(ABS($L57-INDEX(RTO1SF_ORD,AQ$8,2))&gt;$B$28,"s","ns")))</f>
        <v>ns</v>
      </c>
      <c r="AR57" s="281" t="str">
        <f aca="false">IF(AR$8&gt;$J57,"",IF($F$13&gt;$G$13,"ns",IF(ABS($L57-INDEX(RTO1SF_ORD,AR$8,2))&gt;$B$28,"s","ns")))</f>
        <v>ns</v>
      </c>
      <c r="AS57" s="281" t="str">
        <f aca="false">IF(AS$8&gt;$J57,"",IF($F$13&gt;$G$13,"ns",IF(ABS($L57-INDEX(RTO1SF_ORD,AS$8,2))&gt;$B$28,"s","ns")))</f>
        <v>ns</v>
      </c>
      <c r="AT57" s="281" t="str">
        <f aca="false">IF(AT$8&gt;$J57,"",IF($F$13&gt;$G$13,"ns",IF(ABS($L57-INDEX(RTO1SF_ORD,AT$8,2))&gt;$B$28,"s","ns")))</f>
        <v>ns</v>
      </c>
      <c r="AU57" s="281" t="str">
        <f aca="false">IF(AU$8&gt;$J57,"",IF($F$13&gt;$G$13,"ns",IF(ABS($L57-INDEX(RTO1SF_ORD,AU$8,2))&gt;$B$28,"s","ns")))</f>
        <v>ns</v>
      </c>
      <c r="AV57" s="281" t="str">
        <f aca="false">IF(AV$8&gt;$J57,"",IF($F$13&gt;$G$13,"ns",IF(ABS($L57-INDEX(RTO1SF_ORD,AV$8,2))&gt;$B$28,"s","ns")))</f>
        <v>ns</v>
      </c>
      <c r="AW57" s="281" t="str">
        <f aca="false">IF(AW$8&gt;$J57,"",IF($F$13&gt;$G$13,"ns",IF(ABS($L57-INDEX(RTO1SF_ORD,AW$8,2))&gt;$B$28,"s","ns")))</f>
        <v>ns</v>
      </c>
      <c r="AX57" s="281" t="str">
        <f aca="false">IF(AX$8&gt;$J57,"",IF($F$13&gt;$G$13,"ns",IF(ABS($L57-INDEX(RTO1SF_ORD,AX$8,2))&gt;$B$28,"s","ns")))</f>
        <v>ns</v>
      </c>
      <c r="AY57" s="281" t="str">
        <f aca="false">IF(AY$8&gt;$J57,"",IF($F$13&gt;$G$13,"ns",IF(ABS($L57-INDEX(RTO1SF_ORD,AY$8,2))&gt;$B$28,"s","ns")))</f>
        <v>ns</v>
      </c>
      <c r="AZ57" s="281" t="str">
        <f aca="false">IF(AZ$8&gt;$J57,"",IF($F$13&gt;$G$13,"ns",IF(ABS($L57-INDEX(RTO1SF_ORD,AZ$8,2))&gt;$B$28,"s","ns")))</f>
        <v>ns</v>
      </c>
      <c r="BA57" s="281" t="str">
        <f aca="false">IF(BA$8&gt;$J57,"",IF($F$13&gt;$G$13,"ns",IF(ABS($L57-INDEX(RTO1SF_ORD,BA$8,2))&gt;$B$28,"s","ns")))</f>
        <v>ns</v>
      </c>
      <c r="BB57" s="281" t="str">
        <f aca="false">IF(BB$8&gt;$J57,"",IF($F$13&gt;$G$13,"ns",IF(ABS($L57-INDEX(RTO1SF_ORD,BB$8,2))&gt;$B$28,"s","ns")))</f>
        <v>ns</v>
      </c>
      <c r="BC57" s="281" t="str">
        <f aca="false">IF(BC$8&gt;$J57,"",IF($F$13&gt;$G$13,"ns",IF(ABS($L57-INDEX(RTO1SF_ORD,BC$8,2))&gt;$B$28,"s","ns")))</f>
        <v>ns</v>
      </c>
      <c r="BD57" s="281" t="str">
        <f aca="false">IF(BD$8&gt;$J57,"",IF($F$13&gt;$G$13,"ns",IF(ABS($L57-INDEX(RTO1SF_ORD,BD$8,2))&gt;$B$28,"s","ns")))</f>
        <v>ns</v>
      </c>
      <c r="BE57" s="281" t="str">
        <f aca="false">IF(BE$8&gt;$J57,"",IF($F$13&gt;$G$13,"ns",IF(ABS($L57-INDEX(RTO1SF_ORD,BE$8,2))&gt;$B$28,"s","ns")))</f>
        <v>ns</v>
      </c>
      <c r="BF57" s="281" t="str">
        <f aca="false">IF(BF$8&gt;$J57,"",IF($F$13&gt;$G$13,"ns",IF(ABS($L57-INDEX(RTO1SF_ORD,BF$8,2))&gt;$B$28,"s","ns")))</f>
        <v>ns</v>
      </c>
      <c r="BG57" s="281" t="str">
        <f aca="false">IF(BG$8&gt;$J57,"",IF($F$13&gt;$G$13,"ns",IF(ABS($L57-INDEX(RTO1SF_ORD,BG$8,2))&gt;$B$28,"s","ns")))</f>
        <v>ns</v>
      </c>
      <c r="BH57" s="281" t="str">
        <f aca="false">IF(BH$8&gt;$J57,"",IF($F$13&gt;$G$13,"ns",IF(ABS($L57-INDEX(RTO1SF_ORD,BH$8,2))&gt;$B$28,"s","ns")))</f>
        <v>ns</v>
      </c>
      <c r="BI57" s="281" t="str">
        <f aca="false">IF(BI$8&gt;$J57,"",IF($F$13&gt;$G$13,"ns",IF(ABS($L57-INDEX(RTO1SF_ORD,BI$8,2))&gt;$B$28,"s","ns")))</f>
        <v>ns</v>
      </c>
      <c r="BJ57" s="281" t="str">
        <f aca="false">IF(BJ$8&gt;$J57,"",IF($F$13&gt;$G$13,"ns",IF(ABS($L57-INDEX(RTO1SF_ORD,BJ$8,2))&gt;$B$28,"s","ns")))</f>
        <v/>
      </c>
      <c r="BS57" s="249"/>
      <c r="BT57" s="249"/>
      <c r="BV57" s="270" t="n">
        <v>49</v>
      </c>
      <c r="BW57" s="280" t="n">
        <f aca="false">IFERROR(INDEX(RTO1CF_ORD,BV57,1),"sd")</f>
        <v>0</v>
      </c>
      <c r="BX57" s="281" t="n">
        <f aca="false">IFERROR(INDEX(RTO1CF_ORD,BV57,2),"sd")</f>
        <v>1E-005</v>
      </c>
      <c r="BY57" s="282" t="str">
        <f aca="false">IF(BY$8&gt;$BV57,"",IF($BR$13&gt;$BS$13,"ns",IF(ABS($BX57-INDEX(RTO1CF_ORD,BY$8,2))&gt;$BN$28,"s","ns")))</f>
        <v>s</v>
      </c>
      <c r="BZ57" s="282" t="str">
        <f aca="false">IF(BZ$8&gt;$BV57,"",IF($BR$13&gt;$BS$13,"ns",IF(ABS($BX57-INDEX(RTO1CF_ORD,BZ$8,2))&gt;$BN$28,"s","ns")))</f>
        <v>s</v>
      </c>
      <c r="CA57" s="282" t="str">
        <f aca="false">IF(CA$8&gt;$BV57,"",IF($BR$13&gt;$BS$13,"ns",IF(ABS($BX57-INDEX(RTO1CF_ORD,CA$8,2))&gt;$BN$28,"s","ns")))</f>
        <v>s</v>
      </c>
      <c r="CB57" s="282" t="str">
        <f aca="false">IF(CB$8&gt;$BV57,"",IF($BR$13&gt;$BS$13,"ns",IF(ABS($BX57-INDEX(RTO1CF_ORD,CB$8,2))&gt;$BN$28,"s","ns")))</f>
        <v>ns</v>
      </c>
      <c r="CC57" s="282" t="str">
        <f aca="false">IF(CC$8&gt;$BV57,"",IF($BR$13&gt;$BS$13,"ns",IF(ABS($BX57-INDEX(RTO1CF_ORD,CC$8,2))&gt;$BN$28,"s","ns")))</f>
        <v>ns</v>
      </c>
      <c r="CD57" s="282" t="str">
        <f aca="false">IF(CD$8&gt;$BV57,"",IF($BR$13&gt;$BS$13,"ns",IF(ABS($BX57-INDEX(RTO1CF_ORD,CD$8,2))&gt;$BN$28,"s","ns")))</f>
        <v>ns</v>
      </c>
      <c r="CE57" s="282" t="str">
        <f aca="false">IF(CE$8&gt;$BV57,"",IF($BR$13&gt;$BS$13,"ns",IF(ABS($BX57-INDEX(RTO1CF_ORD,CE$8,2))&gt;$BN$28,"s","ns")))</f>
        <v>ns</v>
      </c>
      <c r="CF57" s="282" t="str">
        <f aca="false">IF(CF$8&gt;$BV57,"",IF($BR$13&gt;$BS$13,"ns",IF(ABS($BX57-INDEX(RTO1CF_ORD,CF$8,2))&gt;$BN$28,"s","ns")))</f>
        <v>ns</v>
      </c>
      <c r="CG57" s="282" t="str">
        <f aca="false">IF(CG$8&gt;$BV57,"",IF($BR$13&gt;$BS$13,"ns",IF(ABS($BX57-INDEX(RTO1CF_ORD,CG$8,2))&gt;$BN$28,"s","ns")))</f>
        <v>ns</v>
      </c>
      <c r="CH57" s="282" t="str">
        <f aca="false">IF(CH$8&gt;$BV57,"",IF($BR$13&gt;$BS$13,"ns",IF(ABS($BX57-INDEX(RTO1CF_ORD,CH$8,2))&gt;$BN$28,"s","ns")))</f>
        <v>ns</v>
      </c>
      <c r="CI57" s="282" t="str">
        <f aca="false">IF(CI$8&gt;$BV57,"",IF($BR$13&gt;$BS$13,"ns",IF(ABS($BX57-INDEX(RTO1CF_ORD,CI$8,2))&gt;$BN$28,"s","ns")))</f>
        <v>ns</v>
      </c>
      <c r="CJ57" s="282" t="str">
        <f aca="false">IF(CJ$8&gt;$BV57,"",IF($BR$13&gt;$BS$13,"ns",IF(ABS($BX57-INDEX(RTO1CF_ORD,CJ$8,2))&gt;$BN$28,"s","ns")))</f>
        <v>ns</v>
      </c>
      <c r="CK57" s="282" t="str">
        <f aca="false">IF(CK$8&gt;$BV57,"",IF($BR$13&gt;$BS$13,"ns",IF(ABS($BX57-INDEX(RTO1CF_ORD,CK$8,2))&gt;$BN$28,"s","ns")))</f>
        <v>ns</v>
      </c>
      <c r="CL57" s="282" t="str">
        <f aca="false">IF(CL$8&gt;$BV57,"",IF($BR$13&gt;$BS$13,"ns",IF(ABS($BX57-INDEX(RTO1CF_ORD,CL$8,2))&gt;$BN$28,"s","ns")))</f>
        <v>ns</v>
      </c>
      <c r="CM57" s="282" t="str">
        <f aca="false">IF(CM$8&gt;$BV57,"",IF($BR$13&gt;$BS$13,"ns",IF(ABS($BX57-INDEX(RTO1CF_ORD,CM$8,2))&gt;$BN$28,"s","ns")))</f>
        <v>ns</v>
      </c>
      <c r="CN57" s="282" t="str">
        <f aca="false">IF(CN$8&gt;$BV57,"",IF($BR$13&gt;$BS$13,"ns",IF(ABS($BX57-INDEX(RTO1CF_ORD,CN$8,2))&gt;$BN$28,"s","ns")))</f>
        <v>ns</v>
      </c>
      <c r="CO57" s="282" t="str">
        <f aca="false">IF(CO$8&gt;$BV57,"",IF($BR$13&gt;$BS$13,"ns",IF(ABS($BX57-INDEX(RTO1CF_ORD,CO$8,2))&gt;$BN$28,"s","ns")))</f>
        <v>ns</v>
      </c>
      <c r="CP57" s="282" t="str">
        <f aca="false">IF(CP$8&gt;$BV57,"",IF($BR$13&gt;$BS$13,"ns",IF(ABS($BX57-INDEX(RTO1CF_ORD,CP$8,2))&gt;$BN$28,"s","ns")))</f>
        <v>ns</v>
      </c>
      <c r="CQ57" s="282" t="str">
        <f aca="false">IF(CQ$8&gt;$BV57,"",IF($BR$13&gt;$BS$13,"ns",IF(ABS($BX57-INDEX(RTO1CF_ORD,CQ$8,2))&gt;$BN$28,"s","ns")))</f>
        <v>ns</v>
      </c>
      <c r="CR57" s="282" t="str">
        <f aca="false">IF(CR$8&gt;$BV57,"",IF($BR$13&gt;$BS$13,"ns",IF(ABS($BX57-INDEX(RTO1CF_ORD,CR$8,2))&gt;$BN$28,"s","ns")))</f>
        <v>ns</v>
      </c>
      <c r="CS57" s="282" t="str">
        <f aca="false">IF(CS$8&gt;$BV57,"",IF($BR$13&gt;$BS$13,"ns",IF(ABS($BX57-INDEX(RTO1CF_ORD,CS$8,2))&gt;$BN$28,"s","ns")))</f>
        <v>ns</v>
      </c>
      <c r="CT57" s="282" t="str">
        <f aca="false">IF(CT$8&gt;$BV57,"",IF($BR$13&gt;$BS$13,"ns",IF(ABS($BX57-INDEX(RTO1CF_ORD,CT$8,2))&gt;$BN$28,"s","ns")))</f>
        <v>ns</v>
      </c>
      <c r="CU57" s="282" t="str">
        <f aca="false">IF(CU$8&gt;$BV57,"",IF($BR$13&gt;$BS$13,"ns",IF(ABS($BX57-INDEX(RTO1CF_ORD,CU$8,2))&gt;$BN$28,"s","ns")))</f>
        <v>ns</v>
      </c>
      <c r="CV57" s="282" t="str">
        <f aca="false">IF(CV$8&gt;$BV57,"",IF($BR$13&gt;$BS$13,"ns",IF(ABS($BX57-INDEX(RTO1CF_ORD,CV$8,2))&gt;$BN$28,"s","ns")))</f>
        <v>ns</v>
      </c>
      <c r="CW57" s="282" t="str">
        <f aca="false">IF(CW$8&gt;$BV57,"",IF($BR$13&gt;$BS$13,"ns",IF(ABS($BX57-INDEX(RTO1CF_ORD,CW$8,2))&gt;$BN$28,"s","ns")))</f>
        <v>ns</v>
      </c>
      <c r="CX57" s="282" t="str">
        <f aca="false">IF(CX$8&gt;$BV57,"",IF($BR$13&gt;$BS$13,"ns",IF(ABS($BX57-INDEX(RTO1CF_ORD,CX$8,2))&gt;$BN$28,"s","ns")))</f>
        <v>ns</v>
      </c>
      <c r="CY57" s="282" t="str">
        <f aca="false">IF(CY$8&gt;$BV57,"",IF($BR$13&gt;$BS$13,"ns",IF(ABS($BX57-INDEX(RTO1CF_ORD,CY$8,2))&gt;$BN$28,"s","ns")))</f>
        <v>ns</v>
      </c>
      <c r="CZ57" s="282" t="str">
        <f aca="false">IF(CZ$8&gt;$BV57,"",IF($BR$13&gt;$BS$13,"ns",IF(ABS($BX57-INDEX(RTO1CF_ORD,CZ$8,2))&gt;$BN$28,"s","ns")))</f>
        <v>ns</v>
      </c>
      <c r="DA57" s="282" t="str">
        <f aca="false">IF(DA$8&gt;$BV57,"",IF($BR$13&gt;$BS$13,"ns",IF(ABS($BX57-INDEX(RTO1CF_ORD,DA$8,2))&gt;$BN$28,"s","ns")))</f>
        <v>ns</v>
      </c>
      <c r="DB57" s="282" t="str">
        <f aca="false">IF(DB$8&gt;$BV57,"",IF($BR$13&gt;$BS$13,"ns",IF(ABS($BX57-INDEX(RTO1CF_ORD,DB$8,2))&gt;$BN$28,"s","ns")))</f>
        <v>ns</v>
      </c>
      <c r="DC57" s="282" t="str">
        <f aca="false">IF(DC$8&gt;$BV57,"",IF($BR$13&gt;$BS$13,"ns",IF(ABS($BX57-INDEX(RTO1CF_ORD,DC$8,2))&gt;$BN$28,"s","ns")))</f>
        <v>ns</v>
      </c>
      <c r="DD57" s="282" t="str">
        <f aca="false">IF(DD$8&gt;$BV57,"",IF($BR$13&gt;$BS$13,"ns",IF(ABS($BX57-INDEX(RTO1CF_ORD,DD$8,2))&gt;$BN$28,"s","ns")))</f>
        <v>ns</v>
      </c>
      <c r="DE57" s="282" t="str">
        <f aca="false">IF(DE$8&gt;$BV57,"",IF($BR$13&gt;$BS$13,"ns",IF(ABS($BX57-INDEX(RTO1CF_ORD,DE$8,2))&gt;$BN$28,"s","ns")))</f>
        <v>ns</v>
      </c>
      <c r="DF57" s="282" t="str">
        <f aca="false">IF(DF$8&gt;$BV57,"",IF($BR$13&gt;$BS$13,"ns",IF(ABS($BX57-INDEX(RTO1CF_ORD,DF$8,2))&gt;$BN$28,"s","ns")))</f>
        <v>ns</v>
      </c>
      <c r="DG57" s="282" t="str">
        <f aca="false">IF(DG$8&gt;$BV57,"",IF($BR$13&gt;$BS$13,"ns",IF(ABS($BX57-INDEX(RTO1CF_ORD,DG$8,2))&gt;$BN$28,"s","ns")))</f>
        <v>ns</v>
      </c>
      <c r="DH57" s="282" t="str">
        <f aca="false">IF(DH$8&gt;$BV57,"",IF($BR$13&gt;$BS$13,"ns",IF(ABS($BX57-INDEX(RTO1CF_ORD,DH$8,2))&gt;$BN$28,"s","ns")))</f>
        <v>ns</v>
      </c>
      <c r="DI57" s="282" t="str">
        <f aca="false">IF(DI$8&gt;$BV57,"",IF($BR$13&gt;$BS$13,"ns",IF(ABS($BX57-INDEX(RTO1CF_ORD,DI$8,2))&gt;$BN$28,"s","ns")))</f>
        <v>ns</v>
      </c>
      <c r="DJ57" s="282" t="str">
        <f aca="false">IF(DJ$8&gt;$BV57,"",IF($BR$13&gt;$BS$13,"ns",IF(ABS($BX57-INDEX(RTO1CF_ORD,DJ$8,2))&gt;$BN$28,"s","ns")))</f>
        <v>ns</v>
      </c>
      <c r="DK57" s="282" t="str">
        <f aca="false">IF(DK$8&gt;$BV57,"",IF($BR$13&gt;$BS$13,"ns",IF(ABS($BX57-INDEX(RTO1CF_ORD,DK$8,2))&gt;$BN$28,"s","ns")))</f>
        <v>ns</v>
      </c>
      <c r="DL57" s="282" t="str">
        <f aca="false">IF(DL$8&gt;$BV57,"",IF($BR$13&gt;$BS$13,"ns",IF(ABS($BX57-INDEX(RTO1CF_ORD,DL$8,2))&gt;$BN$28,"s","ns")))</f>
        <v>ns</v>
      </c>
      <c r="DM57" s="282" t="str">
        <f aca="false">IF(DM$8&gt;$BV57,"",IF($BR$13&gt;$BS$13,"ns",IF(ABS($BX57-INDEX(RTO1CF_ORD,DM$8,2))&gt;$BN$28,"s","ns")))</f>
        <v>ns</v>
      </c>
      <c r="DN57" s="282" t="str">
        <f aca="false">IF(DN$8&gt;$BV57,"",IF($BR$13&gt;$BS$13,"ns",IF(ABS($BX57-INDEX(RTO1CF_ORD,DN$8,2))&gt;$BN$28,"s","ns")))</f>
        <v>ns</v>
      </c>
      <c r="DO57" s="282" t="str">
        <f aca="false">IF(DO$8&gt;$BV57,"",IF($BR$13&gt;$BS$13,"ns",IF(ABS($BX57-INDEX(RTO1CF_ORD,DO$8,2))&gt;$BN$28,"s","ns")))</f>
        <v>ns</v>
      </c>
      <c r="DP57" s="282" t="str">
        <f aca="false">IF(DP$8&gt;$BV57,"",IF($BR$13&gt;$BS$13,"ns",IF(ABS($BX57-INDEX(RTO1CF_ORD,DP$8,2))&gt;$BN$28,"s","ns")))</f>
        <v>ns</v>
      </c>
      <c r="DQ57" s="282" t="str">
        <f aca="false">IF(DQ$8&gt;$BV57,"",IF($BR$13&gt;$BS$13,"ns",IF(ABS($BX57-INDEX(RTO1CF_ORD,DQ$8,2))&gt;$BN$28,"s","ns")))</f>
        <v>ns</v>
      </c>
      <c r="DR57" s="282" t="str">
        <f aca="false">IF(DR$8&gt;$BV57,"",IF($BR$13&gt;$BS$13,"ns",IF(ABS($BX57-INDEX(RTO1CF_ORD,DR$8,2))&gt;$BN$28,"s","ns")))</f>
        <v>ns</v>
      </c>
      <c r="DS57" s="282" t="str">
        <f aca="false">IF(DS$8&gt;$BV57,"",IF($BR$13&gt;$BS$13,"ns",IF(ABS($BX57-INDEX(RTO1CF_ORD,DS$8,2))&gt;$BN$28,"s","ns")))</f>
        <v>ns</v>
      </c>
      <c r="DT57" s="282" t="str">
        <f aca="false">IF(DT$8&gt;$BV57,"",IF($BR$13&gt;$BS$13,"ns",IF(ABS($BX57-INDEX(RTO1CF_ORD,DT$8,2))&gt;$BN$28,"s","ns")))</f>
        <v>ns</v>
      </c>
      <c r="DU57" s="282" t="str">
        <f aca="false">IF(DU$8&gt;$BV57,"",IF($BR$13&gt;$BS$13,"ns",IF(ABS($BX57-INDEX(RTO1CF_ORD,DU$8,2))&gt;$BN$28,"s","ns")))</f>
        <v>ns</v>
      </c>
      <c r="DV57" s="282" t="str">
        <f aca="false">IF(DV$8&gt;$BV57,"",IF($BR$13&gt;$BS$13,"ns",IF(ABS($BX57-INDEX(RTO1CF_ORD,DV$8,2))&gt;$BN$28,"s","ns")))</f>
        <v/>
      </c>
      <c r="DW57" s="283"/>
      <c r="DX57" s="283"/>
      <c r="DZ57" s="265" t="n">
        <f aca="false">DZ56+1</f>
        <v>50</v>
      </c>
      <c r="EA57" s="276" t="n">
        <f aca="false">IFERROR(INDEX(RTO1CV,$DZ57,1),0)</f>
        <v>0</v>
      </c>
      <c r="EB57" s="277" t="n">
        <f aca="false">IFERROR(INDEX(RTO1SF,$DZ57,EB$7),0)</f>
        <v>0</v>
      </c>
      <c r="EC57" s="277" t="n">
        <f aca="false">IFERROR(INDEX(RTO1SF,$DZ57,EC$7),0)</f>
        <v>0</v>
      </c>
      <c r="ED57" s="277" t="n">
        <f aca="false">IFERROR(INDEX(RTO1SF,$DZ57,ED$7),0)</f>
        <v>0</v>
      </c>
      <c r="EE57" s="277" t="n">
        <f aca="false">IFERROR(INDEX(RTO1SF,$DZ57,EE$7),0)</f>
        <v>0</v>
      </c>
      <c r="EF57" s="277" t="n">
        <f aca="false">COUNTIFS(EB57:EE57,"&gt;1")</f>
        <v>0</v>
      </c>
      <c r="EG57" s="277" t="n">
        <f aca="false">IFERROR(SUMIFS(EB57:EE57,EB57:EE57,"&gt;1"),0)</f>
        <v>0</v>
      </c>
      <c r="EH57" s="265"/>
      <c r="EI57" s="265"/>
      <c r="EJ57" s="265"/>
      <c r="EK57" s="266"/>
      <c r="EL57" s="265" t="n">
        <f aca="false">EL56+1</f>
        <v>50</v>
      </c>
      <c r="EM57" s="276" t="n">
        <f aca="false">IFERROR(INDEX(RTO1CV,$EL57,1),0)</f>
        <v>0</v>
      </c>
      <c r="EN57" s="277" t="n">
        <f aca="false">IFERROR(INDEX(RTO1CF,$EL57,'ANVA-MDS'!EB$7),0)</f>
        <v>0</v>
      </c>
      <c r="EO57" s="277" t="n">
        <f aca="false">IFERROR(INDEX(RTO1CF,$EL57,'ANVA-MDS'!EC$7),0)</f>
        <v>0</v>
      </c>
      <c r="EP57" s="277" t="n">
        <f aca="false">IFERROR(INDEX(RTO1CF,$EL57,'ANVA-MDS'!ED$7),0)</f>
        <v>0</v>
      </c>
      <c r="EQ57" s="277" t="n">
        <f aca="false">IFERROR(INDEX(RTO1CF,$EL57,'ANVA-MDS'!EE$7),0)</f>
        <v>0</v>
      </c>
      <c r="ER57" s="277" t="n">
        <f aca="false">COUNTIFS(EN57:EQ57,"&gt;1")</f>
        <v>0</v>
      </c>
      <c r="ES57" s="277" t="n">
        <f aca="false">IFERROR(SUMIFS(EN57:EQ57,EN57:EQ57,"&gt;1"),0)</f>
        <v>0</v>
      </c>
      <c r="ET57" s="265"/>
      <c r="EU57" s="265"/>
      <c r="EV57" s="265"/>
      <c r="EW57" s="266"/>
      <c r="EX57" s="277" t="n">
        <f aca="false">EG57+ES57</f>
        <v>0</v>
      </c>
      <c r="EY57" s="266"/>
      <c r="EZ57" s="266"/>
    </row>
    <row r="58" customFormat="false" ht="12.75" hidden="false" customHeight="true" outlineLevel="0" collapsed="false">
      <c r="J58" s="270" t="n">
        <v>50</v>
      </c>
      <c r="K58" s="280" t="n">
        <f aca="false">IFERROR(INDEX(RTO1SF_ORD,J58,1),"sd")</f>
        <v>0</v>
      </c>
      <c r="L58" s="281" t="n">
        <f aca="false">IFERROR(INDEX(RTO1SF_ORD,J58,2),"sd")</f>
        <v>0</v>
      </c>
      <c r="M58" s="281" t="str">
        <f aca="false">IF(M$8&gt;$J58,"",IF($F$13&gt;$G$13,"ns",IF(ABS($L58-INDEX(RTO1SF_ORD,M$8,2))&gt;$B$28,"s","ns")))</f>
        <v>ns</v>
      </c>
      <c r="N58" s="281" t="str">
        <f aca="false">IF(N$8&gt;$J58,"",IF($F$13&gt;$G$13,"ns",IF(ABS($L58-INDEX(RTO1SF_ORD,N$8,2))&gt;$B$28,"s","ns")))</f>
        <v>ns</v>
      </c>
      <c r="O58" s="281" t="str">
        <f aca="false">IF(O$8&gt;$J58,"",IF($F$13&gt;$G$13,"ns",IF(ABS($L58-INDEX(RTO1SF_ORD,O$8,2))&gt;$B$28,"s","ns")))</f>
        <v>ns</v>
      </c>
      <c r="P58" s="281" t="str">
        <f aca="false">IF(P$8&gt;$J58,"",IF($F$13&gt;$G$13,"ns",IF(ABS($L58-INDEX(RTO1SF_ORD,P$8,2))&gt;$B$28,"s","ns")))</f>
        <v>ns</v>
      </c>
      <c r="Q58" s="281" t="str">
        <f aca="false">IF(Q$8&gt;$J58,"",IF($F$13&gt;$G$13,"ns",IF(ABS($L58-INDEX(RTO1SF_ORD,Q$8,2))&gt;$B$28,"s","ns")))</f>
        <v>ns</v>
      </c>
      <c r="R58" s="281" t="str">
        <f aca="false">IF(R$8&gt;$J58,"",IF($F$13&gt;$G$13,"ns",IF(ABS($L58-INDEX(RTO1SF_ORD,R$8,2))&gt;$B$28,"s","ns")))</f>
        <v>ns</v>
      </c>
      <c r="S58" s="281" t="str">
        <f aca="false">IF(S$8&gt;$J58,"",IF($F$13&gt;$G$13,"ns",IF(ABS($L58-INDEX(RTO1SF_ORD,S$8,2))&gt;$B$28,"s","ns")))</f>
        <v>ns</v>
      </c>
      <c r="T58" s="281" t="str">
        <f aca="false">IF(T$8&gt;$J58,"",IF($F$13&gt;$G$13,"ns",IF(ABS($L58-INDEX(RTO1SF_ORD,T$8,2))&gt;$B$28,"s","ns")))</f>
        <v>ns</v>
      </c>
      <c r="U58" s="281" t="str">
        <f aca="false">IF(U$8&gt;$J58,"",IF($F$13&gt;$G$13,"ns",IF(ABS($L58-INDEX(RTO1SF_ORD,U$8,2))&gt;$B$28,"s","ns")))</f>
        <v>ns</v>
      </c>
      <c r="V58" s="281" t="str">
        <f aca="false">IF(V$8&gt;$J58,"",IF($F$13&gt;$G$13,"ns",IF(ABS($L58-INDEX(RTO1SF_ORD,V$8,2))&gt;$B$28,"s","ns")))</f>
        <v>ns</v>
      </c>
      <c r="W58" s="281" t="str">
        <f aca="false">IF(W$8&gt;$J58,"",IF($F$13&gt;$G$13,"ns",IF(ABS($L58-INDEX(RTO1SF_ORD,W$8,2))&gt;$B$28,"s","ns")))</f>
        <v>ns</v>
      </c>
      <c r="X58" s="281" t="str">
        <f aca="false">IF(X$8&gt;$J58,"",IF($F$13&gt;$G$13,"ns",IF(ABS($L58-INDEX(RTO1SF_ORD,X$8,2))&gt;$B$28,"s","ns")))</f>
        <v>ns</v>
      </c>
      <c r="Y58" s="281" t="str">
        <f aca="false">IF(Y$8&gt;$J58,"",IF($F$13&gt;$G$13,"ns",IF(ABS($L58-INDEX(RTO1SF_ORD,Y$8,2))&gt;$B$28,"s","ns")))</f>
        <v>ns</v>
      </c>
      <c r="Z58" s="281" t="str">
        <f aca="false">IF(Z$8&gt;$J58,"",IF($F$13&gt;$G$13,"ns",IF(ABS($L58-INDEX(RTO1SF_ORD,Z$8,2))&gt;$B$28,"s","ns")))</f>
        <v>ns</v>
      </c>
      <c r="AA58" s="281" t="str">
        <f aca="false">IF(AA$8&gt;$J58,"",IF($F$13&gt;$G$13,"ns",IF(ABS($L58-INDEX(RTO1SF_ORD,AA$8,2))&gt;$B$28,"s","ns")))</f>
        <v>ns</v>
      </c>
      <c r="AB58" s="281" t="str">
        <f aca="false">IF(AB$8&gt;$J58,"",IF($F$13&gt;$G$13,"ns",IF(ABS($L58-INDEX(RTO1SF_ORD,AB$8,2))&gt;$B$28,"s","ns")))</f>
        <v>ns</v>
      </c>
      <c r="AC58" s="281" t="str">
        <f aca="false">IF(AC$8&gt;$J58,"",IF($F$13&gt;$G$13,"ns",IF(ABS($L58-INDEX(RTO1SF_ORD,AC$8,2))&gt;$B$28,"s","ns")))</f>
        <v>ns</v>
      </c>
      <c r="AD58" s="281" t="str">
        <f aca="false">IF(AD$8&gt;$J58,"",IF($F$13&gt;$G$13,"ns",IF(ABS($L58-INDEX(RTO1SF_ORD,AD$8,2))&gt;$B$28,"s","ns")))</f>
        <v>ns</v>
      </c>
      <c r="AE58" s="281" t="str">
        <f aca="false">IF(AE$8&gt;$J58,"",IF($F$13&gt;$G$13,"ns",IF(ABS($L58-INDEX(RTO1SF_ORD,AE$8,2))&gt;$B$28,"s","ns")))</f>
        <v>ns</v>
      </c>
      <c r="AF58" s="281" t="str">
        <f aca="false">IF(AF$8&gt;$J58,"",IF($F$13&gt;$G$13,"ns",IF(ABS($L58-INDEX(RTO1SF_ORD,AF$8,2))&gt;$B$28,"s","ns")))</f>
        <v>ns</v>
      </c>
      <c r="AG58" s="281" t="str">
        <f aca="false">IF(AG$8&gt;$J58,"",IF($F$13&gt;$G$13,"ns",IF(ABS($L58-INDEX(RTO1SF_ORD,AG$8,2))&gt;$B$28,"s","ns")))</f>
        <v>ns</v>
      </c>
      <c r="AH58" s="281" t="str">
        <f aca="false">IF(AH$8&gt;$J58,"",IF($F$13&gt;$G$13,"ns",IF(ABS($L58-INDEX(RTO1SF_ORD,AH$8,2))&gt;$B$28,"s","ns")))</f>
        <v>ns</v>
      </c>
      <c r="AI58" s="281" t="str">
        <f aca="false">IF(AI$8&gt;$J58,"",IF($F$13&gt;$G$13,"ns",IF(ABS($L58-INDEX(RTO1SF_ORD,AI$8,2))&gt;$B$28,"s","ns")))</f>
        <v>ns</v>
      </c>
      <c r="AJ58" s="281" t="str">
        <f aca="false">IF(AJ$8&gt;$J58,"",IF($F$13&gt;$G$13,"ns",IF(ABS($L58-INDEX(RTO1SF_ORD,AJ$8,2))&gt;$B$28,"s","ns")))</f>
        <v>ns</v>
      </c>
      <c r="AK58" s="281" t="str">
        <f aca="false">IF(AK$8&gt;$J58,"",IF($F$13&gt;$G$13,"ns",IF(ABS($L58-INDEX(RTO1SF_ORD,AK$8,2))&gt;$B$28,"s","ns")))</f>
        <v>ns</v>
      </c>
      <c r="AL58" s="281" t="str">
        <f aca="false">IF(AL$8&gt;$J58,"",IF($F$13&gt;$G$13,"ns",IF(ABS($L58-INDEX(RTO1SF_ORD,AL$8,2))&gt;$B$28,"s","ns")))</f>
        <v>ns</v>
      </c>
      <c r="AM58" s="281" t="str">
        <f aca="false">IF(AM$8&gt;$J58,"",IF($F$13&gt;$G$13,"ns",IF(ABS($L58-INDEX(RTO1SF_ORD,AM$8,2))&gt;$B$28,"s","ns")))</f>
        <v>ns</v>
      </c>
      <c r="AN58" s="281" t="str">
        <f aca="false">IF(AN$8&gt;$J58,"",IF($F$13&gt;$G$13,"ns",IF(ABS($L58-INDEX(RTO1SF_ORD,AN$8,2))&gt;$B$28,"s","ns")))</f>
        <v>ns</v>
      </c>
      <c r="AO58" s="281" t="str">
        <f aca="false">IF(AO$8&gt;$J58,"",IF($F$13&gt;$G$13,"ns",IF(ABS($L58-INDEX(RTO1SF_ORD,AO$8,2))&gt;$B$28,"s","ns")))</f>
        <v>ns</v>
      </c>
      <c r="AP58" s="281" t="str">
        <f aca="false">IF(AP$8&gt;$J58,"",IF($F$13&gt;$G$13,"ns",IF(ABS($L58-INDEX(RTO1SF_ORD,AP$8,2))&gt;$B$28,"s","ns")))</f>
        <v>ns</v>
      </c>
      <c r="AQ58" s="281" t="str">
        <f aca="false">IF(AQ$8&gt;$J58,"",IF($F$13&gt;$G$13,"ns",IF(ABS($L58-INDEX(RTO1SF_ORD,AQ$8,2))&gt;$B$28,"s","ns")))</f>
        <v>ns</v>
      </c>
      <c r="AR58" s="281" t="str">
        <f aca="false">IF(AR$8&gt;$J58,"",IF($F$13&gt;$G$13,"ns",IF(ABS($L58-INDEX(RTO1SF_ORD,AR$8,2))&gt;$B$28,"s","ns")))</f>
        <v>ns</v>
      </c>
      <c r="AS58" s="281" t="str">
        <f aca="false">IF(AS$8&gt;$J58,"",IF($F$13&gt;$G$13,"ns",IF(ABS($L58-INDEX(RTO1SF_ORD,AS$8,2))&gt;$B$28,"s","ns")))</f>
        <v>ns</v>
      </c>
      <c r="AT58" s="281" t="str">
        <f aca="false">IF(AT$8&gt;$J58,"",IF($F$13&gt;$G$13,"ns",IF(ABS($L58-INDEX(RTO1SF_ORD,AT$8,2))&gt;$B$28,"s","ns")))</f>
        <v>ns</v>
      </c>
      <c r="AU58" s="281" t="str">
        <f aca="false">IF(AU$8&gt;$J58,"",IF($F$13&gt;$G$13,"ns",IF(ABS($L58-INDEX(RTO1SF_ORD,AU$8,2))&gt;$B$28,"s","ns")))</f>
        <v>ns</v>
      </c>
      <c r="AV58" s="281" t="str">
        <f aca="false">IF(AV$8&gt;$J58,"",IF($F$13&gt;$G$13,"ns",IF(ABS($L58-INDEX(RTO1SF_ORD,AV$8,2))&gt;$B$28,"s","ns")))</f>
        <v>ns</v>
      </c>
      <c r="AW58" s="281" t="str">
        <f aca="false">IF(AW$8&gt;$J58,"",IF($F$13&gt;$G$13,"ns",IF(ABS($L58-INDEX(RTO1SF_ORD,AW$8,2))&gt;$B$28,"s","ns")))</f>
        <v>ns</v>
      </c>
      <c r="AX58" s="281" t="str">
        <f aca="false">IF(AX$8&gt;$J58,"",IF($F$13&gt;$G$13,"ns",IF(ABS($L58-INDEX(RTO1SF_ORD,AX$8,2))&gt;$B$28,"s","ns")))</f>
        <v>ns</v>
      </c>
      <c r="AY58" s="281" t="str">
        <f aca="false">IF(AY$8&gt;$J58,"",IF($F$13&gt;$G$13,"ns",IF(ABS($L58-INDEX(RTO1SF_ORD,AY$8,2))&gt;$B$28,"s","ns")))</f>
        <v>ns</v>
      </c>
      <c r="AZ58" s="281" t="str">
        <f aca="false">IF(AZ$8&gt;$J58,"",IF($F$13&gt;$G$13,"ns",IF(ABS($L58-INDEX(RTO1SF_ORD,AZ$8,2))&gt;$B$28,"s","ns")))</f>
        <v>ns</v>
      </c>
      <c r="BA58" s="281" t="str">
        <f aca="false">IF(BA$8&gt;$J58,"",IF($F$13&gt;$G$13,"ns",IF(ABS($L58-INDEX(RTO1SF_ORD,BA$8,2))&gt;$B$28,"s","ns")))</f>
        <v>ns</v>
      </c>
      <c r="BB58" s="281" t="str">
        <f aca="false">IF(BB$8&gt;$J58,"",IF($F$13&gt;$G$13,"ns",IF(ABS($L58-INDEX(RTO1SF_ORD,BB$8,2))&gt;$B$28,"s","ns")))</f>
        <v>ns</v>
      </c>
      <c r="BC58" s="281" t="str">
        <f aca="false">IF(BC$8&gt;$J58,"",IF($F$13&gt;$G$13,"ns",IF(ABS($L58-INDEX(RTO1SF_ORD,BC$8,2))&gt;$B$28,"s","ns")))</f>
        <v>ns</v>
      </c>
      <c r="BD58" s="281" t="str">
        <f aca="false">IF(BD$8&gt;$J58,"",IF($F$13&gt;$G$13,"ns",IF(ABS($L58-INDEX(RTO1SF_ORD,BD$8,2))&gt;$B$28,"s","ns")))</f>
        <v>ns</v>
      </c>
      <c r="BE58" s="281" t="str">
        <f aca="false">IF(BE$8&gt;$J58,"",IF($F$13&gt;$G$13,"ns",IF(ABS($L58-INDEX(RTO1SF_ORD,BE$8,2))&gt;$B$28,"s","ns")))</f>
        <v>ns</v>
      </c>
      <c r="BF58" s="281" t="str">
        <f aca="false">IF(BF$8&gt;$J58,"",IF($F$13&gt;$G$13,"ns",IF(ABS($L58-INDEX(RTO1SF_ORD,BF$8,2))&gt;$B$28,"s","ns")))</f>
        <v>ns</v>
      </c>
      <c r="BG58" s="281" t="str">
        <f aca="false">IF(BG$8&gt;$J58,"",IF($F$13&gt;$G$13,"ns",IF(ABS($L58-INDEX(RTO1SF_ORD,BG$8,2))&gt;$B$28,"s","ns")))</f>
        <v>ns</v>
      </c>
      <c r="BH58" s="281" t="str">
        <f aca="false">IF(BH$8&gt;$J58,"",IF($F$13&gt;$G$13,"ns",IF(ABS($L58-INDEX(RTO1SF_ORD,BH$8,2))&gt;$B$28,"s","ns")))</f>
        <v>ns</v>
      </c>
      <c r="BI58" s="281" t="str">
        <f aca="false">IF(BI$8&gt;$J58,"",IF($F$13&gt;$G$13,"ns",IF(ABS($L58-INDEX(RTO1SF_ORD,BI$8,2))&gt;$B$28,"s","ns")))</f>
        <v>ns</v>
      </c>
      <c r="BJ58" s="281" t="str">
        <f aca="false">IF(BJ$8&gt;$J58,"",IF($F$13&gt;$G$13,"ns",IF(ABS($L58-INDEX(RTO1SF_ORD,BJ$8,2))&gt;$B$28,"s","ns")))</f>
        <v>ns</v>
      </c>
      <c r="BS58" s="249"/>
      <c r="BT58" s="249"/>
      <c r="BV58" s="270" t="n">
        <v>50</v>
      </c>
      <c r="BW58" s="280" t="n">
        <f aca="false">IFERROR(INDEX(RTO1CF_ORD,BV58,1),"sd")</f>
        <v>0</v>
      </c>
      <c r="BX58" s="281" t="n">
        <f aca="false">IFERROR(INDEX(RTO1CF_ORD,BV58,2),"sd")</f>
        <v>0</v>
      </c>
      <c r="BY58" s="282" t="str">
        <f aca="false">IF(BY$8&gt;$BV58,"",IF($BR$13&gt;$BS$13,"ns",IF(ABS($BX58-INDEX(RTO1CF_ORD,BY$8,2))&gt;$BN$28,"s","ns")))</f>
        <v>s</v>
      </c>
      <c r="BZ58" s="282" t="str">
        <f aca="false">IF(BZ$8&gt;$BV58,"",IF($BR$13&gt;$BS$13,"ns",IF(ABS($BX58-INDEX(RTO1CF_ORD,BZ$8,2))&gt;$BN$28,"s","ns")))</f>
        <v>s</v>
      </c>
      <c r="CA58" s="282" t="str">
        <f aca="false">IF(CA$8&gt;$BV58,"",IF($BR$13&gt;$BS$13,"ns",IF(ABS($BX58-INDEX(RTO1CF_ORD,CA$8,2))&gt;$BN$28,"s","ns")))</f>
        <v>s</v>
      </c>
      <c r="CB58" s="282" t="str">
        <f aca="false">IF(CB$8&gt;$BV58,"",IF($BR$13&gt;$BS$13,"ns",IF(ABS($BX58-INDEX(RTO1CF_ORD,CB$8,2))&gt;$BN$28,"s","ns")))</f>
        <v>ns</v>
      </c>
      <c r="CC58" s="282" t="str">
        <f aca="false">IF(CC$8&gt;$BV58,"",IF($BR$13&gt;$BS$13,"ns",IF(ABS($BX58-INDEX(RTO1CF_ORD,CC$8,2))&gt;$BN$28,"s","ns")))</f>
        <v>ns</v>
      </c>
      <c r="CD58" s="282" t="str">
        <f aca="false">IF(CD$8&gt;$BV58,"",IF($BR$13&gt;$BS$13,"ns",IF(ABS($BX58-INDEX(RTO1CF_ORD,CD$8,2))&gt;$BN$28,"s","ns")))</f>
        <v>ns</v>
      </c>
      <c r="CE58" s="282" t="str">
        <f aca="false">IF(CE$8&gt;$BV58,"",IF($BR$13&gt;$BS$13,"ns",IF(ABS($BX58-INDEX(RTO1CF_ORD,CE$8,2))&gt;$BN$28,"s","ns")))</f>
        <v>ns</v>
      </c>
      <c r="CF58" s="282" t="str">
        <f aca="false">IF(CF$8&gt;$BV58,"",IF($BR$13&gt;$BS$13,"ns",IF(ABS($BX58-INDEX(RTO1CF_ORD,CF$8,2))&gt;$BN$28,"s","ns")))</f>
        <v>ns</v>
      </c>
      <c r="CG58" s="282" t="str">
        <f aca="false">IF(CG$8&gt;$BV58,"",IF($BR$13&gt;$BS$13,"ns",IF(ABS($BX58-INDEX(RTO1CF_ORD,CG$8,2))&gt;$BN$28,"s","ns")))</f>
        <v>ns</v>
      </c>
      <c r="CH58" s="282" t="str">
        <f aca="false">IF(CH$8&gt;$BV58,"",IF($BR$13&gt;$BS$13,"ns",IF(ABS($BX58-INDEX(RTO1CF_ORD,CH$8,2))&gt;$BN$28,"s","ns")))</f>
        <v>ns</v>
      </c>
      <c r="CI58" s="282" t="str">
        <f aca="false">IF(CI$8&gt;$BV58,"",IF($BR$13&gt;$BS$13,"ns",IF(ABS($BX58-INDEX(RTO1CF_ORD,CI$8,2))&gt;$BN$28,"s","ns")))</f>
        <v>ns</v>
      </c>
      <c r="CJ58" s="282" t="str">
        <f aca="false">IF(CJ$8&gt;$BV58,"",IF($BR$13&gt;$BS$13,"ns",IF(ABS($BX58-INDEX(RTO1CF_ORD,CJ$8,2))&gt;$BN$28,"s","ns")))</f>
        <v>ns</v>
      </c>
      <c r="CK58" s="282" t="str">
        <f aca="false">IF(CK$8&gt;$BV58,"",IF($BR$13&gt;$BS$13,"ns",IF(ABS($BX58-INDEX(RTO1CF_ORD,CK$8,2))&gt;$BN$28,"s","ns")))</f>
        <v>ns</v>
      </c>
      <c r="CL58" s="282" t="str">
        <f aca="false">IF(CL$8&gt;$BV58,"",IF($BR$13&gt;$BS$13,"ns",IF(ABS($BX58-INDEX(RTO1CF_ORD,CL$8,2))&gt;$BN$28,"s","ns")))</f>
        <v>ns</v>
      </c>
      <c r="CM58" s="282" t="str">
        <f aca="false">IF(CM$8&gt;$BV58,"",IF($BR$13&gt;$BS$13,"ns",IF(ABS($BX58-INDEX(RTO1CF_ORD,CM$8,2))&gt;$BN$28,"s","ns")))</f>
        <v>ns</v>
      </c>
      <c r="CN58" s="282" t="str">
        <f aca="false">IF(CN$8&gt;$BV58,"",IF($BR$13&gt;$BS$13,"ns",IF(ABS($BX58-INDEX(RTO1CF_ORD,CN$8,2))&gt;$BN$28,"s","ns")))</f>
        <v>ns</v>
      </c>
      <c r="CO58" s="282" t="str">
        <f aca="false">IF(CO$8&gt;$BV58,"",IF($BR$13&gt;$BS$13,"ns",IF(ABS($BX58-INDEX(RTO1CF_ORD,CO$8,2))&gt;$BN$28,"s","ns")))</f>
        <v>ns</v>
      </c>
      <c r="CP58" s="282" t="str">
        <f aca="false">IF(CP$8&gt;$BV58,"",IF($BR$13&gt;$BS$13,"ns",IF(ABS($BX58-INDEX(RTO1CF_ORD,CP$8,2))&gt;$BN$28,"s","ns")))</f>
        <v>ns</v>
      </c>
      <c r="CQ58" s="282" t="str">
        <f aca="false">IF(CQ$8&gt;$BV58,"",IF($BR$13&gt;$BS$13,"ns",IF(ABS($BX58-INDEX(RTO1CF_ORD,CQ$8,2))&gt;$BN$28,"s","ns")))</f>
        <v>ns</v>
      </c>
      <c r="CR58" s="282" t="str">
        <f aca="false">IF(CR$8&gt;$BV58,"",IF($BR$13&gt;$BS$13,"ns",IF(ABS($BX58-INDEX(RTO1CF_ORD,CR$8,2))&gt;$BN$28,"s","ns")))</f>
        <v>ns</v>
      </c>
      <c r="CS58" s="282" t="str">
        <f aca="false">IF(CS$8&gt;$BV58,"",IF($BR$13&gt;$BS$13,"ns",IF(ABS($BX58-INDEX(RTO1CF_ORD,CS$8,2))&gt;$BN$28,"s","ns")))</f>
        <v>ns</v>
      </c>
      <c r="CT58" s="282" t="str">
        <f aca="false">IF(CT$8&gt;$BV58,"",IF($BR$13&gt;$BS$13,"ns",IF(ABS($BX58-INDEX(RTO1CF_ORD,CT$8,2))&gt;$BN$28,"s","ns")))</f>
        <v>ns</v>
      </c>
      <c r="CU58" s="282" t="str">
        <f aca="false">IF(CU$8&gt;$BV58,"",IF($BR$13&gt;$BS$13,"ns",IF(ABS($BX58-INDEX(RTO1CF_ORD,CU$8,2))&gt;$BN$28,"s","ns")))</f>
        <v>ns</v>
      </c>
      <c r="CV58" s="282" t="str">
        <f aca="false">IF(CV$8&gt;$BV58,"",IF($BR$13&gt;$BS$13,"ns",IF(ABS($BX58-INDEX(RTO1CF_ORD,CV$8,2))&gt;$BN$28,"s","ns")))</f>
        <v>ns</v>
      </c>
      <c r="CW58" s="282" t="str">
        <f aca="false">IF(CW$8&gt;$BV58,"",IF($BR$13&gt;$BS$13,"ns",IF(ABS($BX58-INDEX(RTO1CF_ORD,CW$8,2))&gt;$BN$28,"s","ns")))</f>
        <v>ns</v>
      </c>
      <c r="CX58" s="282" t="str">
        <f aca="false">IF(CX$8&gt;$BV58,"",IF($BR$13&gt;$BS$13,"ns",IF(ABS($BX58-INDEX(RTO1CF_ORD,CX$8,2))&gt;$BN$28,"s","ns")))</f>
        <v>ns</v>
      </c>
      <c r="CY58" s="282" t="str">
        <f aca="false">IF(CY$8&gt;$BV58,"",IF($BR$13&gt;$BS$13,"ns",IF(ABS($BX58-INDEX(RTO1CF_ORD,CY$8,2))&gt;$BN$28,"s","ns")))</f>
        <v>ns</v>
      </c>
      <c r="CZ58" s="282" t="str">
        <f aca="false">IF(CZ$8&gt;$BV58,"",IF($BR$13&gt;$BS$13,"ns",IF(ABS($BX58-INDEX(RTO1CF_ORD,CZ$8,2))&gt;$BN$28,"s","ns")))</f>
        <v>ns</v>
      </c>
      <c r="DA58" s="282" t="str">
        <f aca="false">IF(DA$8&gt;$BV58,"",IF($BR$13&gt;$BS$13,"ns",IF(ABS($BX58-INDEX(RTO1CF_ORD,DA$8,2))&gt;$BN$28,"s","ns")))</f>
        <v>ns</v>
      </c>
      <c r="DB58" s="282" t="str">
        <f aca="false">IF(DB$8&gt;$BV58,"",IF($BR$13&gt;$BS$13,"ns",IF(ABS($BX58-INDEX(RTO1CF_ORD,DB$8,2))&gt;$BN$28,"s","ns")))</f>
        <v>ns</v>
      </c>
      <c r="DC58" s="282" t="str">
        <f aca="false">IF(DC$8&gt;$BV58,"",IF($BR$13&gt;$BS$13,"ns",IF(ABS($BX58-INDEX(RTO1CF_ORD,DC$8,2))&gt;$BN$28,"s","ns")))</f>
        <v>ns</v>
      </c>
      <c r="DD58" s="282" t="str">
        <f aca="false">IF(DD$8&gt;$BV58,"",IF($BR$13&gt;$BS$13,"ns",IF(ABS($BX58-INDEX(RTO1CF_ORD,DD$8,2))&gt;$BN$28,"s","ns")))</f>
        <v>ns</v>
      </c>
      <c r="DE58" s="282" t="str">
        <f aca="false">IF(DE$8&gt;$BV58,"",IF($BR$13&gt;$BS$13,"ns",IF(ABS($BX58-INDEX(RTO1CF_ORD,DE$8,2))&gt;$BN$28,"s","ns")))</f>
        <v>ns</v>
      </c>
      <c r="DF58" s="282" t="str">
        <f aca="false">IF(DF$8&gt;$BV58,"",IF($BR$13&gt;$BS$13,"ns",IF(ABS($BX58-INDEX(RTO1CF_ORD,DF$8,2))&gt;$BN$28,"s","ns")))</f>
        <v>ns</v>
      </c>
      <c r="DG58" s="282" t="str">
        <f aca="false">IF(DG$8&gt;$BV58,"",IF($BR$13&gt;$BS$13,"ns",IF(ABS($BX58-INDEX(RTO1CF_ORD,DG$8,2))&gt;$BN$28,"s","ns")))</f>
        <v>ns</v>
      </c>
      <c r="DH58" s="282" t="str">
        <f aca="false">IF(DH$8&gt;$BV58,"",IF($BR$13&gt;$BS$13,"ns",IF(ABS($BX58-INDEX(RTO1CF_ORD,DH$8,2))&gt;$BN$28,"s","ns")))</f>
        <v>ns</v>
      </c>
      <c r="DI58" s="282" t="str">
        <f aca="false">IF(DI$8&gt;$BV58,"",IF($BR$13&gt;$BS$13,"ns",IF(ABS($BX58-INDEX(RTO1CF_ORD,DI$8,2))&gt;$BN$28,"s","ns")))</f>
        <v>ns</v>
      </c>
      <c r="DJ58" s="282" t="str">
        <f aca="false">IF(DJ$8&gt;$BV58,"",IF($BR$13&gt;$BS$13,"ns",IF(ABS($BX58-INDEX(RTO1CF_ORD,DJ$8,2))&gt;$BN$28,"s","ns")))</f>
        <v>ns</v>
      </c>
      <c r="DK58" s="282" t="str">
        <f aca="false">IF(DK$8&gt;$BV58,"",IF($BR$13&gt;$BS$13,"ns",IF(ABS($BX58-INDEX(RTO1CF_ORD,DK$8,2))&gt;$BN$28,"s","ns")))</f>
        <v>ns</v>
      </c>
      <c r="DL58" s="282" t="str">
        <f aca="false">IF(DL$8&gt;$BV58,"",IF($BR$13&gt;$BS$13,"ns",IF(ABS($BX58-INDEX(RTO1CF_ORD,DL$8,2))&gt;$BN$28,"s","ns")))</f>
        <v>ns</v>
      </c>
      <c r="DM58" s="282" t="str">
        <f aca="false">IF(DM$8&gt;$BV58,"",IF($BR$13&gt;$BS$13,"ns",IF(ABS($BX58-INDEX(RTO1CF_ORD,DM$8,2))&gt;$BN$28,"s","ns")))</f>
        <v>ns</v>
      </c>
      <c r="DN58" s="282" t="str">
        <f aca="false">IF(DN$8&gt;$BV58,"",IF($BR$13&gt;$BS$13,"ns",IF(ABS($BX58-INDEX(RTO1CF_ORD,DN$8,2))&gt;$BN$28,"s","ns")))</f>
        <v>ns</v>
      </c>
      <c r="DO58" s="282" t="str">
        <f aca="false">IF(DO$8&gt;$BV58,"",IF($BR$13&gt;$BS$13,"ns",IF(ABS($BX58-INDEX(RTO1CF_ORD,DO$8,2))&gt;$BN$28,"s","ns")))</f>
        <v>ns</v>
      </c>
      <c r="DP58" s="282" t="str">
        <f aca="false">IF(DP$8&gt;$BV58,"",IF($BR$13&gt;$BS$13,"ns",IF(ABS($BX58-INDEX(RTO1CF_ORD,DP$8,2))&gt;$BN$28,"s","ns")))</f>
        <v>ns</v>
      </c>
      <c r="DQ58" s="282" t="str">
        <f aca="false">IF(DQ$8&gt;$BV58,"",IF($BR$13&gt;$BS$13,"ns",IF(ABS($BX58-INDEX(RTO1CF_ORD,DQ$8,2))&gt;$BN$28,"s","ns")))</f>
        <v>ns</v>
      </c>
      <c r="DR58" s="282" t="str">
        <f aca="false">IF(DR$8&gt;$BV58,"",IF($BR$13&gt;$BS$13,"ns",IF(ABS($BX58-INDEX(RTO1CF_ORD,DR$8,2))&gt;$BN$28,"s","ns")))</f>
        <v>ns</v>
      </c>
      <c r="DS58" s="282" t="str">
        <f aca="false">IF(DS$8&gt;$BV58,"",IF($BR$13&gt;$BS$13,"ns",IF(ABS($BX58-INDEX(RTO1CF_ORD,DS$8,2))&gt;$BN$28,"s","ns")))</f>
        <v>ns</v>
      </c>
      <c r="DT58" s="282" t="str">
        <f aca="false">IF(DT$8&gt;$BV58,"",IF($BR$13&gt;$BS$13,"ns",IF(ABS($BX58-INDEX(RTO1CF_ORD,DT$8,2))&gt;$BN$28,"s","ns")))</f>
        <v>ns</v>
      </c>
      <c r="DU58" s="282" t="str">
        <f aca="false">IF(DU$8&gt;$BV58,"",IF($BR$13&gt;$BS$13,"ns",IF(ABS($BX58-INDEX(RTO1CF_ORD,DU$8,2))&gt;$BN$28,"s","ns")))</f>
        <v>ns</v>
      </c>
      <c r="DV58" s="282" t="str">
        <f aca="false">IF(DV$8&gt;$BV58,"",IF($BR$13&gt;$BS$13,"ns",IF(ABS($BX58-INDEX(RTO1CF_ORD,DV$8,2))&gt;$BN$28,"s","ns")))</f>
        <v>ns</v>
      </c>
      <c r="DW58" s="283"/>
      <c r="DX58" s="283"/>
      <c r="DZ58" s="264" t="s">
        <v>363</v>
      </c>
      <c r="EA58" s="277"/>
      <c r="EB58" s="277" t="n">
        <f aca="false">COUNTIFS(EB8:EB57,"&gt;1")</f>
        <v>0</v>
      </c>
      <c r="EC58" s="277" t="n">
        <f aca="false">COUNTIFS(EC8:EC57,"&gt;1")</f>
        <v>0</v>
      </c>
      <c r="ED58" s="277" t="n">
        <f aca="false">COUNTIFS(ED8:ED57,"&gt;1")</f>
        <v>0</v>
      </c>
      <c r="EE58" s="277" t="n">
        <f aca="false">COUNTIFS(EE8:EE57,"&gt;1")</f>
        <v>0</v>
      </c>
      <c r="EF58" s="299" t="n">
        <f aca="false">IF(EF8=0,0,IF(COUNTIFS(EB8:EE57,"&gt;1")&lt;&gt;EF8*EB58,0,1))</f>
        <v>0</v>
      </c>
      <c r="EG58" s="277"/>
      <c r="EH58" s="277"/>
      <c r="EI58" s="265"/>
      <c r="EJ58" s="265"/>
      <c r="EK58" s="266"/>
      <c r="EL58" s="264" t="s">
        <v>363</v>
      </c>
      <c r="EM58" s="277"/>
      <c r="EN58" s="277" t="n">
        <f aca="false">COUNTIFS(EN8:EN57,"&gt;1")</f>
        <v>3</v>
      </c>
      <c r="EO58" s="277" t="n">
        <f aca="false">COUNTIFS(EO8:EO57,"&gt;1")</f>
        <v>3</v>
      </c>
      <c r="EP58" s="277" t="n">
        <f aca="false">COUNTIFS(EP8:EP57,"&gt;1")</f>
        <v>3</v>
      </c>
      <c r="EQ58" s="277" t="n">
        <f aca="false">COUNTIFS(EQ8:EQ57,"&gt;1")</f>
        <v>0</v>
      </c>
      <c r="ER58" s="299" t="n">
        <f aca="false">IF(ER8=0,0,IF(COUNTIFS(EN8:EQ57,"&gt;1")&lt;&gt;ER8*EN58,0,1))</f>
        <v>1</v>
      </c>
      <c r="ES58" s="277"/>
      <c r="ET58" s="277"/>
      <c r="EU58" s="265"/>
      <c r="EV58" s="265"/>
      <c r="EW58" s="266"/>
      <c r="EX58" s="277"/>
      <c r="EY58" s="266"/>
      <c r="EZ58" s="266"/>
    </row>
    <row r="59" customFormat="false" ht="12.75" hidden="false" customHeight="true" outlineLevel="0" collapsed="false">
      <c r="DZ59" s="264" t="s">
        <v>313</v>
      </c>
      <c r="EA59" s="264"/>
      <c r="EB59" s="278" t="n">
        <f aca="false">IFERROR(SUMIFS(EB8:EB57,EB8:EB57,"&gt;1"),0)</f>
        <v>0</v>
      </c>
      <c r="EC59" s="278" t="n">
        <f aca="false">IFERROR(SUMIFS(EC8:EC57,EC8:EC57,"&gt;1"),0)</f>
        <v>0</v>
      </c>
      <c r="ED59" s="278" t="n">
        <f aca="false">IFERROR(SUMIFS(ED8:ED57,ED8:ED57,"&gt;1"),0)</f>
        <v>0</v>
      </c>
      <c r="EE59" s="278" t="n">
        <f aca="false">IFERROR(SUMIFS(EE8:EE57,EE8:EE57,"&gt;1"),0)</f>
        <v>0</v>
      </c>
      <c r="EF59" s="265"/>
      <c r="EG59" s="265"/>
      <c r="EH59" s="265"/>
      <c r="EI59" s="265"/>
      <c r="EJ59" s="265"/>
      <c r="EK59" s="266"/>
      <c r="EL59" s="264" t="s">
        <v>313</v>
      </c>
      <c r="EM59" s="264"/>
      <c r="EN59" s="278" t="n">
        <f aca="false">IFERROR(SUMIFS(EN8:EN57,EN8:EN57,"&gt;1"),0)</f>
        <v>3276.45614035088</v>
      </c>
      <c r="EO59" s="278" t="n">
        <f aca="false">IFERROR(SUMIFS(EO8:EO57,EO8:EO57,"&gt;1"),0)</f>
        <v>4511.60233918129</v>
      </c>
      <c r="EP59" s="278" t="n">
        <f aca="false">IFERROR(SUMIFS(EP8:EP57,EP8:EP57,"&gt;1"),0)</f>
        <v>4595.49707602339</v>
      </c>
      <c r="EQ59" s="278" t="n">
        <f aca="false">IFERROR(SUMIFS(EQ8:EQ57,EQ8:EQ57,"&gt;1"),0)</f>
        <v>0</v>
      </c>
      <c r="ER59" s="265"/>
      <c r="ES59" s="265"/>
      <c r="ET59" s="265"/>
      <c r="EU59" s="265"/>
      <c r="EV59" s="265"/>
      <c r="EW59" s="266"/>
      <c r="EX59" s="265"/>
      <c r="EY59" s="266"/>
      <c r="EZ59" s="266"/>
    </row>
    <row r="60" customFormat="false" ht="12.75" hidden="false" customHeight="true" outlineLevel="0" collapsed="false">
      <c r="DZ60" s="266"/>
      <c r="EA60" s="266"/>
      <c r="EB60" s="266"/>
      <c r="EC60" s="266"/>
      <c r="ED60" s="266"/>
      <c r="EE60" s="266"/>
      <c r="EF60" s="266"/>
      <c r="EG60" s="266"/>
      <c r="EH60" s="266"/>
      <c r="EI60" s="266"/>
      <c r="EJ60" s="266"/>
      <c r="EK60" s="266"/>
      <c r="EL60" s="266"/>
      <c r="EM60" s="266"/>
      <c r="EN60" s="266"/>
      <c r="EO60" s="266"/>
      <c r="EP60" s="266"/>
      <c r="EQ60" s="266"/>
      <c r="ER60" s="266"/>
      <c r="ES60" s="266"/>
      <c r="ET60" s="266"/>
      <c r="EU60" s="266"/>
      <c r="EV60" s="266"/>
      <c r="EW60" s="266"/>
      <c r="EX60" s="266"/>
      <c r="EY60" s="266"/>
      <c r="EZ60" s="266"/>
    </row>
    <row r="61" customFormat="false" ht="12.75" hidden="false" customHeight="true" outlineLevel="0" collapsed="false">
      <c r="DZ61" s="266"/>
      <c r="EA61" s="266"/>
      <c r="EB61" s="266"/>
      <c r="EC61" s="266"/>
      <c r="ED61" s="266"/>
      <c r="EE61" s="266"/>
      <c r="EF61" s="266"/>
      <c r="EG61" s="266"/>
      <c r="EH61" s="266"/>
      <c r="EI61" s="266"/>
      <c r="EJ61" s="266"/>
      <c r="EK61" s="266"/>
      <c r="EL61" s="266"/>
      <c r="EM61" s="266"/>
      <c r="EN61" s="266"/>
      <c r="EO61" s="266"/>
      <c r="EP61" s="266"/>
      <c r="EQ61" s="266"/>
      <c r="ER61" s="266"/>
      <c r="ES61" s="266"/>
      <c r="ET61" s="266"/>
      <c r="EU61" s="266"/>
      <c r="EV61" s="266"/>
      <c r="EW61" s="266"/>
      <c r="EX61" s="266"/>
      <c r="EY61" s="266"/>
      <c r="EZ61" s="266"/>
    </row>
    <row r="62" customFormat="false" ht="12.75" hidden="false" customHeight="true" outlineLevel="0" collapsed="false">
      <c r="DZ62" s="266"/>
      <c r="EA62" s="266"/>
      <c r="EB62" s="266"/>
      <c r="EC62" s="266"/>
      <c r="ED62" s="266"/>
      <c r="EE62" s="266"/>
      <c r="EF62" s="266"/>
      <c r="EG62" s="266"/>
      <c r="EH62" s="266"/>
      <c r="EI62" s="266"/>
      <c r="EJ62" s="266"/>
      <c r="EK62" s="266"/>
      <c r="EL62" s="266"/>
      <c r="EM62" s="266"/>
      <c r="EN62" s="266"/>
      <c r="EO62" s="266"/>
      <c r="EP62" s="266"/>
      <c r="EQ62" s="266"/>
      <c r="ER62" s="266"/>
      <c r="ES62" s="266"/>
      <c r="ET62" s="266"/>
      <c r="EU62" s="266"/>
      <c r="EV62" s="266"/>
      <c r="EW62" s="266"/>
      <c r="EX62" s="266"/>
      <c r="EY62" s="266"/>
      <c r="EZ62" s="266"/>
    </row>
    <row r="63" customFormat="false" ht="103.5" hidden="false" customHeight="true" outlineLevel="0" collapsed="false">
      <c r="J63" s="249"/>
      <c r="K63" s="249"/>
      <c r="M63" s="262" t="str">
        <f aca="false">IFERROR(INDEX(RTO2SF_ORD,M64,1),"sd")</f>
        <v>ACA 602</v>
      </c>
      <c r="N63" s="262" t="str">
        <f aca="false">IFERROR(INDEX(RTO2SF_ORD,N64,1),"sd")</f>
        <v>ACA 604</v>
      </c>
      <c r="O63" s="262" t="str">
        <f aca="false">IFERROR(INDEX(RTO2SF_ORD,O64,1),"sd")</f>
        <v> SAUCE</v>
      </c>
      <c r="P63" s="262" t="str">
        <f aca="false">IFERROR(INDEX(RTO2SF_ORD,P64,1),"sd")</f>
        <v>GUAYABO</v>
      </c>
      <c r="Q63" s="262" t="str">
        <f aca="false">IFERROR(INDEX(RTO2SF_ORD,Q64,1),"sd")</f>
        <v>Klein Cien años</v>
      </c>
      <c r="R63" s="262" t="str">
        <f aca="false">IFERROR(INDEX(RTO2SF_ORD,R64,1),"sd")</f>
        <v>Klein Geminis</v>
      </c>
      <c r="S63" s="262" t="str">
        <f aca="false">IFERROR(INDEX(RTO2SF_ORD,S64,1),"sd")</f>
        <v>Klein Minerva</v>
      </c>
      <c r="T63" s="262" t="n">
        <f aca="false">IFERROR(INDEX(RTO2SF_ORD,T64,1),"sd")</f>
        <v>0</v>
      </c>
      <c r="U63" s="262" t="n">
        <f aca="false">IFERROR(INDEX(RTO2SF_ORD,U64,1),"sd")</f>
        <v>0</v>
      </c>
      <c r="V63" s="262" t="n">
        <f aca="false">IFERROR(INDEX(RTO2SF_ORD,V64,1),"sd")</f>
        <v>0</v>
      </c>
      <c r="W63" s="262" t="n">
        <f aca="false">IFERROR(INDEX(RTO2SF_ORD,W64,1),"sd")</f>
        <v>0</v>
      </c>
      <c r="X63" s="262" t="n">
        <f aca="false">IFERROR(INDEX(RTO2SF_ORD,X64,1),"sd")</f>
        <v>0</v>
      </c>
      <c r="Y63" s="262" t="n">
        <f aca="false">IFERROR(INDEX(RTO2SF_ORD,Y64,1),"sd")</f>
        <v>0</v>
      </c>
      <c r="Z63" s="262" t="n">
        <f aca="false">IFERROR(INDEX(RTO2SF_ORD,Z64,1),"sd")</f>
        <v>0</v>
      </c>
      <c r="AA63" s="262" t="n">
        <f aca="false">IFERROR(INDEX(RTO2SF_ORD,AA64,1),"sd")</f>
        <v>0</v>
      </c>
      <c r="AB63" s="262" t="n">
        <f aca="false">IFERROR(INDEX(RTO2SF_ORD,AB64,1),"sd")</f>
        <v>0</v>
      </c>
      <c r="AC63" s="262" t="n">
        <f aca="false">IFERROR(INDEX(RTO2SF_ORD,AC64,1),"sd")</f>
        <v>0</v>
      </c>
      <c r="AD63" s="262" t="n">
        <f aca="false">IFERROR(INDEX(RTO2SF_ORD,AD64,1),"sd")</f>
        <v>0</v>
      </c>
      <c r="AE63" s="262" t="n">
        <f aca="false">IFERROR(INDEX(RTO2SF_ORD,AE64,1),"sd")</f>
        <v>0</v>
      </c>
      <c r="AF63" s="262" t="n">
        <f aca="false">IFERROR(INDEX(RTO2SF_ORD,AF64,1),"sd")</f>
        <v>0</v>
      </c>
      <c r="AG63" s="262" t="n">
        <f aca="false">IFERROR(INDEX(RTO2SF_ORD,AG64,1),"sd")</f>
        <v>0</v>
      </c>
      <c r="AH63" s="262" t="n">
        <f aca="false">IFERROR(INDEX(RTO2SF_ORD,AH64,1),"sd")</f>
        <v>0</v>
      </c>
      <c r="AI63" s="262" t="n">
        <f aca="false">IFERROR(INDEX(RTO2SF_ORD,AI64,1),"sd")</f>
        <v>0</v>
      </c>
      <c r="AJ63" s="262" t="n">
        <f aca="false">IFERROR(INDEX(RTO2SF_ORD,AJ64,1),"sd")</f>
        <v>0</v>
      </c>
      <c r="AK63" s="262" t="n">
        <f aca="false">IFERROR(INDEX(RTO2SF_ORD,AK64,1),"sd")</f>
        <v>0</v>
      </c>
      <c r="AL63" s="262" t="n">
        <f aca="false">IFERROR(INDEX(RTO2SF_ORD,AL64,1),"sd")</f>
        <v>0</v>
      </c>
      <c r="AM63" s="262" t="n">
        <f aca="false">IFERROR(INDEX(RTO2SF_ORD,AM64,1),"sd")</f>
        <v>0</v>
      </c>
      <c r="AN63" s="262" t="n">
        <f aca="false">IFERROR(INDEX(RTO2SF_ORD,AN64,1),"sd")</f>
        <v>0</v>
      </c>
      <c r="AO63" s="262" t="n">
        <f aca="false">IFERROR(INDEX(RTO2SF_ORD,AO64,1),"sd")</f>
        <v>0</v>
      </c>
      <c r="AP63" s="262" t="n">
        <f aca="false">IFERROR(INDEX(RTO2SF_ORD,AP64,1),"sd")</f>
        <v>0</v>
      </c>
      <c r="AQ63" s="262" t="n">
        <f aca="false">IFERROR(INDEX(RTO2SF_ORD,AQ64,1),"sd")</f>
        <v>0</v>
      </c>
      <c r="AR63" s="262" t="n">
        <f aca="false">IFERROR(INDEX(RTO2SF_ORD,AR64,1),"sd")</f>
        <v>0</v>
      </c>
      <c r="AS63" s="262" t="n">
        <f aca="false">IFERROR(INDEX(RTO2SF_ORD,AS64,1),"sd")</f>
        <v>0</v>
      </c>
      <c r="AT63" s="262" t="n">
        <f aca="false">IFERROR(INDEX(RTO2SF_ORD,AT64,1),"sd")</f>
        <v>0</v>
      </c>
      <c r="AU63" s="262" t="n">
        <f aca="false">IFERROR(INDEX(RTO2SF_ORD,AU64,1),"sd")</f>
        <v>0</v>
      </c>
      <c r="AV63" s="262" t="n">
        <f aca="false">IFERROR(INDEX(RTO2SF_ORD,AV64,1),"sd")</f>
        <v>0</v>
      </c>
      <c r="AW63" s="262" t="n">
        <f aca="false">IFERROR(INDEX(RTO2SF_ORD,AW64,1),"sd")</f>
        <v>0</v>
      </c>
      <c r="AX63" s="262" t="n">
        <f aca="false">IFERROR(INDEX(RTO2SF_ORD,AX64,1),"sd")</f>
        <v>0</v>
      </c>
      <c r="AY63" s="262" t="n">
        <f aca="false">IFERROR(INDEX(RTO2SF_ORD,AY64,1),"sd")</f>
        <v>0</v>
      </c>
      <c r="AZ63" s="262" t="n">
        <f aca="false">IFERROR(INDEX(RTO2SF_ORD,AZ64,1),"sd")</f>
        <v>0</v>
      </c>
      <c r="BA63" s="262" t="n">
        <f aca="false">IFERROR(INDEX(RTO2SF_ORD,BA64,1),"sd")</f>
        <v>0</v>
      </c>
      <c r="BB63" s="262" t="n">
        <f aca="false">IFERROR(INDEX(RTO2SF_ORD,BB64,1),"sd")</f>
        <v>0</v>
      </c>
      <c r="BC63" s="262" t="n">
        <f aca="false">IFERROR(INDEX(RTO2SF_ORD,BC64,1),"sd")</f>
        <v>0</v>
      </c>
      <c r="BD63" s="262" t="n">
        <f aca="false">IFERROR(INDEX(RTO2SF_ORD,BD64,1),"sd")</f>
        <v>0</v>
      </c>
      <c r="BE63" s="262" t="n">
        <f aca="false">IFERROR(INDEX(RTO2SF_ORD,BE64,1),"sd")</f>
        <v>0</v>
      </c>
      <c r="BF63" s="262" t="n">
        <f aca="false">IFERROR(INDEX(RTO2SF_ORD,BF64,1),"sd")</f>
        <v>0</v>
      </c>
      <c r="BG63" s="262" t="n">
        <f aca="false">IFERROR(INDEX(RTO2SF_ORD,BG64,1),"sd")</f>
        <v>0</v>
      </c>
      <c r="BH63" s="262" t="n">
        <f aca="false">IFERROR(INDEX(RTO2SF_ORD,BH64,1),"sd")</f>
        <v>0</v>
      </c>
      <c r="BI63" s="262" t="n">
        <f aca="false">IFERROR(INDEX(RTO2SF_ORD,BI64,1),"sd")</f>
        <v>0</v>
      </c>
      <c r="BJ63" s="262" t="n">
        <f aca="false">IFERROR(INDEX(RTO2SF_ORD,BJ64,1),"sd")</f>
        <v>0</v>
      </c>
      <c r="BS63" s="249"/>
      <c r="BT63" s="249"/>
      <c r="BV63" s="249"/>
      <c r="BW63" s="249"/>
      <c r="BX63" s="250"/>
      <c r="BY63" s="262" t="str">
        <f aca="false">IFERROR(INDEX(RTO2CF_ORD,BY64,1),"sd")</f>
        <v>ACA 602</v>
      </c>
      <c r="BZ63" s="262" t="str">
        <f aca="false">IFERROR(INDEX(RTO2CF_ORD,BZ64,1),"sd")</f>
        <v>ACA 604</v>
      </c>
      <c r="CA63" s="262" t="str">
        <f aca="false">IFERROR(INDEX(RTO2CF_ORD,CA64,1),"sd")</f>
        <v> SAUCE</v>
      </c>
      <c r="CB63" s="262" t="str">
        <f aca="false">IFERROR(INDEX(RTO2CF_ORD,CB64,1),"sd")</f>
        <v>Klein Geminis</v>
      </c>
      <c r="CC63" s="262" t="str">
        <f aca="false">IFERROR(INDEX(RTO2CF_ORD,CC64,1),"sd")</f>
        <v>GUAYABO</v>
      </c>
      <c r="CD63" s="262" t="str">
        <f aca="false">IFERROR(INDEX(RTO2CF_ORD,CD64,1),"sd")</f>
        <v>Klein Cien años</v>
      </c>
      <c r="CE63" s="262" t="str">
        <f aca="false">IFERROR(INDEX(RTO2CF_ORD,CE64,1),"sd")</f>
        <v>Klein Minerva</v>
      </c>
      <c r="CF63" s="262" t="n">
        <f aca="false">IFERROR(INDEX(RTO2CF_ORD,CF64,1),"sd")</f>
        <v>0</v>
      </c>
      <c r="CG63" s="262" t="n">
        <f aca="false">IFERROR(INDEX(RTO2CF_ORD,CG64,1),"sd")</f>
        <v>0</v>
      </c>
      <c r="CH63" s="262" t="n">
        <f aca="false">IFERROR(INDEX(RTO2CF_ORD,CH64,1),"sd")</f>
        <v>0</v>
      </c>
      <c r="CI63" s="262" t="n">
        <f aca="false">IFERROR(INDEX(RTO2CF_ORD,CI64,1),"sd")</f>
        <v>0</v>
      </c>
      <c r="CJ63" s="262" t="n">
        <f aca="false">IFERROR(INDEX(RTO2CF_ORD,CJ64,1),"sd")</f>
        <v>0</v>
      </c>
      <c r="CK63" s="262" t="n">
        <f aca="false">IFERROR(INDEX(RTO2CF_ORD,CK64,1),"sd")</f>
        <v>0</v>
      </c>
      <c r="CL63" s="262" t="n">
        <f aca="false">IFERROR(INDEX(RTO2CF_ORD,CL64,1),"sd")</f>
        <v>0</v>
      </c>
      <c r="CM63" s="262" t="n">
        <f aca="false">IFERROR(INDEX(RTO2CF_ORD,CM64,1),"sd")</f>
        <v>0</v>
      </c>
      <c r="CN63" s="262" t="n">
        <f aca="false">IFERROR(INDEX(RTO2CF_ORD,CN64,1),"sd")</f>
        <v>0</v>
      </c>
      <c r="CO63" s="262" t="n">
        <f aca="false">IFERROR(INDEX(RTO2CF_ORD,CO64,1),"sd")</f>
        <v>0</v>
      </c>
      <c r="CP63" s="262" t="n">
        <f aca="false">IFERROR(INDEX(RTO2CF_ORD,CP64,1),"sd")</f>
        <v>0</v>
      </c>
      <c r="CQ63" s="262" t="n">
        <f aca="false">IFERROR(INDEX(RTO2CF_ORD,CQ64,1),"sd")</f>
        <v>0</v>
      </c>
      <c r="CR63" s="262" t="n">
        <f aca="false">IFERROR(INDEX(RTO2CF_ORD,CR64,1),"sd")</f>
        <v>0</v>
      </c>
      <c r="CS63" s="262" t="n">
        <f aca="false">IFERROR(INDEX(RTO2CF_ORD,CS64,1),"sd")</f>
        <v>0</v>
      </c>
      <c r="CT63" s="262" t="n">
        <f aca="false">IFERROR(INDEX(RTO2CF_ORD,CT64,1),"sd")</f>
        <v>0</v>
      </c>
      <c r="CU63" s="262" t="n">
        <f aca="false">IFERROR(INDEX(RTO2CF_ORD,CU64,1),"sd")</f>
        <v>0</v>
      </c>
      <c r="CV63" s="262" t="n">
        <f aca="false">IFERROR(INDEX(RTO2CF_ORD,CV64,1),"sd")</f>
        <v>0</v>
      </c>
      <c r="CW63" s="262" t="n">
        <f aca="false">IFERROR(INDEX(RTO2CF_ORD,CW64,1),"sd")</f>
        <v>0</v>
      </c>
      <c r="CX63" s="262" t="n">
        <f aca="false">IFERROR(INDEX(RTO2CF_ORD,CX64,1),"sd")</f>
        <v>0</v>
      </c>
      <c r="CY63" s="262" t="n">
        <f aca="false">IFERROR(INDEX(RTO2CF_ORD,CY64,1),"sd")</f>
        <v>0</v>
      </c>
      <c r="CZ63" s="262" t="n">
        <f aca="false">IFERROR(INDEX(RTO2CF_ORD,CZ64,1),"sd")</f>
        <v>0</v>
      </c>
      <c r="DA63" s="262" t="n">
        <f aca="false">IFERROR(INDEX(RTO2CF_ORD,DA64,1),"sd")</f>
        <v>0</v>
      </c>
      <c r="DB63" s="262" t="n">
        <f aca="false">IFERROR(INDEX(RTO2CF_ORD,DB64,1),"sd")</f>
        <v>0</v>
      </c>
      <c r="DC63" s="262" t="n">
        <f aca="false">IFERROR(INDEX(RTO2CF_ORD,DC64,1),"sd")</f>
        <v>0</v>
      </c>
      <c r="DD63" s="262" t="n">
        <f aca="false">IFERROR(INDEX(RTO2CF_ORD,DD64,1),"sd")</f>
        <v>0</v>
      </c>
      <c r="DE63" s="262" t="n">
        <f aca="false">IFERROR(INDEX(RTO2CF_ORD,DE64,1),"sd")</f>
        <v>0</v>
      </c>
      <c r="DF63" s="262" t="n">
        <f aca="false">IFERROR(INDEX(RTO2CF_ORD,DF64,1),"sd")</f>
        <v>0</v>
      </c>
      <c r="DG63" s="262" t="n">
        <f aca="false">IFERROR(INDEX(RTO2CF_ORD,DG64,1),"sd")</f>
        <v>0</v>
      </c>
      <c r="DH63" s="262" t="n">
        <f aca="false">IFERROR(INDEX(RTO2CF_ORD,DH64,1),"sd")</f>
        <v>0</v>
      </c>
      <c r="DI63" s="262" t="n">
        <f aca="false">IFERROR(INDEX(RTO2CF_ORD,DI64,1),"sd")</f>
        <v>0</v>
      </c>
      <c r="DJ63" s="262" t="n">
        <f aca="false">IFERROR(INDEX(RTO2CF_ORD,DJ64,1),"sd")</f>
        <v>0</v>
      </c>
      <c r="DK63" s="262" t="n">
        <f aca="false">IFERROR(INDEX(RTO2CF_ORD,DK64,1),"sd")</f>
        <v>0</v>
      </c>
      <c r="DL63" s="262" t="n">
        <f aca="false">IFERROR(INDEX(RTO2CF_ORD,DL64,1),"sd")</f>
        <v>0</v>
      </c>
      <c r="DM63" s="262" t="n">
        <f aca="false">IFERROR(INDEX(RTO2CF_ORD,DM64,1),"sd")</f>
        <v>0</v>
      </c>
      <c r="DN63" s="262" t="n">
        <f aca="false">IFERROR(INDEX(RTO2CF_ORD,DN64,1),"sd")</f>
        <v>0</v>
      </c>
      <c r="DO63" s="262" t="n">
        <f aca="false">IFERROR(INDEX(RTO2CF_ORD,DO64,1),"sd")</f>
        <v>0</v>
      </c>
      <c r="DP63" s="262" t="n">
        <f aca="false">IFERROR(INDEX(RTO2CF_ORD,DP64,1),"sd")</f>
        <v>0</v>
      </c>
      <c r="DQ63" s="262" t="n">
        <f aca="false">IFERROR(INDEX(RTO2CF_ORD,DQ64,1),"sd")</f>
        <v>0</v>
      </c>
      <c r="DR63" s="262" t="n">
        <f aca="false">IFERROR(INDEX(RTO2CF_ORD,DR64,1),"sd")</f>
        <v>0</v>
      </c>
      <c r="DS63" s="262" t="n">
        <f aca="false">IFERROR(INDEX(RTO2CF_ORD,DS64,1),"sd")</f>
        <v>0</v>
      </c>
      <c r="DT63" s="262" t="n">
        <f aca="false">IFERROR(INDEX(RTO2CF_ORD,DT64,1),"sd")</f>
        <v>0</v>
      </c>
      <c r="DU63" s="262" t="n">
        <f aca="false">IFERROR(INDEX(RTO2CF_ORD,DU64,1),"sd")</f>
        <v>0</v>
      </c>
      <c r="DV63" s="262" t="n">
        <f aca="false">IFERROR(INDEX(RTO2CF_ORD,DV64,1),"sd")</f>
        <v>0</v>
      </c>
      <c r="DW63" s="263"/>
      <c r="DX63" s="263"/>
      <c r="DZ63" s="264" t="s">
        <v>364</v>
      </c>
      <c r="EA63" s="265" t="s">
        <v>130</v>
      </c>
      <c r="EB63" s="265" t="n">
        <v>1</v>
      </c>
      <c r="EC63" s="265" t="n">
        <v>2</v>
      </c>
      <c r="ED63" s="265" t="n">
        <v>3</v>
      </c>
      <c r="EE63" s="265" t="n">
        <v>4</v>
      </c>
      <c r="EF63" s="264" t="s">
        <v>312</v>
      </c>
      <c r="EG63" s="264" t="s">
        <v>313</v>
      </c>
      <c r="EH63" s="265"/>
      <c r="EI63" s="265" t="s">
        <v>314</v>
      </c>
      <c r="EJ63" s="265"/>
      <c r="EK63" s="266"/>
      <c r="EL63" s="264" t="s">
        <v>365</v>
      </c>
      <c r="EM63" s="265" t="s">
        <v>130</v>
      </c>
      <c r="EN63" s="265" t="n">
        <v>1</v>
      </c>
      <c r="EO63" s="265" t="n">
        <v>2</v>
      </c>
      <c r="EP63" s="265" t="n">
        <v>3</v>
      </c>
      <c r="EQ63" s="265" t="n">
        <v>4</v>
      </c>
      <c r="ER63" s="264" t="s">
        <v>312</v>
      </c>
      <c r="ES63" s="264" t="s">
        <v>313</v>
      </c>
      <c r="ET63" s="265"/>
      <c r="EU63" s="265" t="s">
        <v>314</v>
      </c>
      <c r="EV63" s="265"/>
      <c r="EW63" s="266"/>
      <c r="EX63" s="264" t="s">
        <v>313</v>
      </c>
      <c r="EY63" s="266" t="s">
        <v>316</v>
      </c>
      <c r="EZ63" s="266"/>
    </row>
    <row r="64" customFormat="false" ht="12.75" hidden="false" customHeight="true" outlineLevel="0" collapsed="false">
      <c r="A64" s="300" t="str">
        <f aca="false">Fechas!$C$59</f>
        <v>2º ÉPOCA: CICLOS LARGOS E INTERMEDIOS SIN FUNG.</v>
      </c>
      <c r="B64" s="301"/>
      <c r="C64" s="301"/>
      <c r="D64" s="301"/>
      <c r="E64" s="301"/>
      <c r="F64" s="301"/>
      <c r="G64" s="302"/>
      <c r="J64" s="249"/>
      <c r="K64" s="270" t="s">
        <v>130</v>
      </c>
      <c r="L64" s="271" t="s">
        <v>317</v>
      </c>
      <c r="M64" s="272" t="n">
        <v>1</v>
      </c>
      <c r="N64" s="272" t="n">
        <f aca="false">M64+1</f>
        <v>2</v>
      </c>
      <c r="O64" s="272" t="n">
        <f aca="false">N64+1</f>
        <v>3</v>
      </c>
      <c r="P64" s="272" t="n">
        <f aca="false">O64+1</f>
        <v>4</v>
      </c>
      <c r="Q64" s="272" t="n">
        <f aca="false">P64+1</f>
        <v>5</v>
      </c>
      <c r="R64" s="272" t="n">
        <f aca="false">Q64+1</f>
        <v>6</v>
      </c>
      <c r="S64" s="272" t="n">
        <f aca="false">R64+1</f>
        <v>7</v>
      </c>
      <c r="T64" s="272" t="n">
        <f aca="false">S64+1</f>
        <v>8</v>
      </c>
      <c r="U64" s="272" t="n">
        <f aca="false">T64+1</f>
        <v>9</v>
      </c>
      <c r="V64" s="272" t="n">
        <f aca="false">U64+1</f>
        <v>10</v>
      </c>
      <c r="W64" s="272" t="n">
        <f aca="false">V64+1</f>
        <v>11</v>
      </c>
      <c r="X64" s="272" t="n">
        <f aca="false">W64+1</f>
        <v>12</v>
      </c>
      <c r="Y64" s="272" t="n">
        <f aca="false">X64+1</f>
        <v>13</v>
      </c>
      <c r="Z64" s="272" t="n">
        <f aca="false">Y64+1</f>
        <v>14</v>
      </c>
      <c r="AA64" s="272" t="n">
        <f aca="false">Z64+1</f>
        <v>15</v>
      </c>
      <c r="AB64" s="272" t="n">
        <f aca="false">AA64+1</f>
        <v>16</v>
      </c>
      <c r="AC64" s="272" t="n">
        <f aca="false">AB64+1</f>
        <v>17</v>
      </c>
      <c r="AD64" s="272" t="n">
        <f aca="false">AC64+1</f>
        <v>18</v>
      </c>
      <c r="AE64" s="272" t="n">
        <f aca="false">AD64+1</f>
        <v>19</v>
      </c>
      <c r="AF64" s="272" t="n">
        <f aca="false">AE64+1</f>
        <v>20</v>
      </c>
      <c r="AG64" s="272" t="n">
        <f aca="false">AF64+1</f>
        <v>21</v>
      </c>
      <c r="AH64" s="272" t="n">
        <f aca="false">AG64+1</f>
        <v>22</v>
      </c>
      <c r="AI64" s="272" t="n">
        <f aca="false">AH64+1</f>
        <v>23</v>
      </c>
      <c r="AJ64" s="272" t="n">
        <f aca="false">AI64+1</f>
        <v>24</v>
      </c>
      <c r="AK64" s="272" t="n">
        <f aca="false">AJ64+1</f>
        <v>25</v>
      </c>
      <c r="AL64" s="272" t="n">
        <f aca="false">AK64+1</f>
        <v>26</v>
      </c>
      <c r="AM64" s="272" t="n">
        <f aca="false">AL64+1</f>
        <v>27</v>
      </c>
      <c r="AN64" s="272" t="n">
        <f aca="false">AM64+1</f>
        <v>28</v>
      </c>
      <c r="AO64" s="272" t="n">
        <f aca="false">AN64+1</f>
        <v>29</v>
      </c>
      <c r="AP64" s="272" t="n">
        <f aca="false">AO64+1</f>
        <v>30</v>
      </c>
      <c r="AQ64" s="272" t="n">
        <f aca="false">AP64+1</f>
        <v>31</v>
      </c>
      <c r="AR64" s="272" t="n">
        <f aca="false">AQ64+1</f>
        <v>32</v>
      </c>
      <c r="AS64" s="272" t="n">
        <f aca="false">AR64+1</f>
        <v>33</v>
      </c>
      <c r="AT64" s="272" t="n">
        <f aca="false">AS64+1</f>
        <v>34</v>
      </c>
      <c r="AU64" s="272" t="n">
        <f aca="false">AT64+1</f>
        <v>35</v>
      </c>
      <c r="AV64" s="272" t="n">
        <f aca="false">AU64+1</f>
        <v>36</v>
      </c>
      <c r="AW64" s="272" t="n">
        <f aca="false">AV64+1</f>
        <v>37</v>
      </c>
      <c r="AX64" s="272" t="n">
        <f aca="false">AW64+1</f>
        <v>38</v>
      </c>
      <c r="AY64" s="272" t="n">
        <f aca="false">AX64+1</f>
        <v>39</v>
      </c>
      <c r="AZ64" s="272" t="n">
        <f aca="false">AY64+1</f>
        <v>40</v>
      </c>
      <c r="BA64" s="272" t="n">
        <f aca="false">AZ64+1</f>
        <v>41</v>
      </c>
      <c r="BB64" s="272" t="n">
        <f aca="false">BA64+1</f>
        <v>42</v>
      </c>
      <c r="BC64" s="272" t="n">
        <f aca="false">BB64+1</f>
        <v>43</v>
      </c>
      <c r="BD64" s="272" t="n">
        <f aca="false">BC64+1</f>
        <v>44</v>
      </c>
      <c r="BE64" s="272" t="n">
        <f aca="false">BD64+1</f>
        <v>45</v>
      </c>
      <c r="BF64" s="272" t="n">
        <f aca="false">BE64+1</f>
        <v>46</v>
      </c>
      <c r="BG64" s="272" t="n">
        <f aca="false">BF64+1</f>
        <v>47</v>
      </c>
      <c r="BH64" s="272" t="n">
        <f aca="false">BG64+1</f>
        <v>48</v>
      </c>
      <c r="BI64" s="272" t="n">
        <f aca="false">BH64+1</f>
        <v>49</v>
      </c>
      <c r="BJ64" s="272" t="n">
        <f aca="false">BI64+1</f>
        <v>50</v>
      </c>
      <c r="BM64" s="303" t="str">
        <f aca="false">Fechas!$K$59</f>
        <v>2º ÉPOCA: CICLOS LARGOS E INTERMEDIOS CON FUNG.</v>
      </c>
      <c r="BN64" s="304"/>
      <c r="BO64" s="304"/>
      <c r="BP64" s="304"/>
      <c r="BQ64" s="304"/>
      <c r="BR64" s="304"/>
      <c r="BS64" s="305"/>
      <c r="BT64" s="249"/>
      <c r="BV64" s="249"/>
      <c r="BW64" s="270" t="s">
        <v>130</v>
      </c>
      <c r="BX64" s="271" t="s">
        <v>317</v>
      </c>
      <c r="BY64" s="272" t="n">
        <v>1</v>
      </c>
      <c r="BZ64" s="272" t="n">
        <f aca="false">BY64+1</f>
        <v>2</v>
      </c>
      <c r="CA64" s="272" t="n">
        <f aca="false">BZ64+1</f>
        <v>3</v>
      </c>
      <c r="CB64" s="272" t="n">
        <f aca="false">CA64+1</f>
        <v>4</v>
      </c>
      <c r="CC64" s="272" t="n">
        <f aca="false">CB64+1</f>
        <v>5</v>
      </c>
      <c r="CD64" s="272" t="n">
        <f aca="false">CC64+1</f>
        <v>6</v>
      </c>
      <c r="CE64" s="272" t="n">
        <f aca="false">CD64+1</f>
        <v>7</v>
      </c>
      <c r="CF64" s="272" t="n">
        <f aca="false">CE64+1</f>
        <v>8</v>
      </c>
      <c r="CG64" s="272" t="n">
        <f aca="false">CF64+1</f>
        <v>9</v>
      </c>
      <c r="CH64" s="272" t="n">
        <f aca="false">CG64+1</f>
        <v>10</v>
      </c>
      <c r="CI64" s="272" t="n">
        <f aca="false">CH64+1</f>
        <v>11</v>
      </c>
      <c r="CJ64" s="272" t="n">
        <f aca="false">CI64+1</f>
        <v>12</v>
      </c>
      <c r="CK64" s="272" t="n">
        <f aca="false">CJ64+1</f>
        <v>13</v>
      </c>
      <c r="CL64" s="272" t="n">
        <f aca="false">CK64+1</f>
        <v>14</v>
      </c>
      <c r="CM64" s="272" t="n">
        <f aca="false">CL64+1</f>
        <v>15</v>
      </c>
      <c r="CN64" s="272" t="n">
        <f aca="false">CM64+1</f>
        <v>16</v>
      </c>
      <c r="CO64" s="272" t="n">
        <f aca="false">CN64+1</f>
        <v>17</v>
      </c>
      <c r="CP64" s="272" t="n">
        <f aca="false">CO64+1</f>
        <v>18</v>
      </c>
      <c r="CQ64" s="272" t="n">
        <f aca="false">CP64+1</f>
        <v>19</v>
      </c>
      <c r="CR64" s="272" t="n">
        <f aca="false">CQ64+1</f>
        <v>20</v>
      </c>
      <c r="CS64" s="272" t="n">
        <f aca="false">CR64+1</f>
        <v>21</v>
      </c>
      <c r="CT64" s="272" t="n">
        <f aca="false">CS64+1</f>
        <v>22</v>
      </c>
      <c r="CU64" s="272" t="n">
        <f aca="false">CT64+1</f>
        <v>23</v>
      </c>
      <c r="CV64" s="272" t="n">
        <f aca="false">CU64+1</f>
        <v>24</v>
      </c>
      <c r="CW64" s="272" t="n">
        <f aca="false">CV64+1</f>
        <v>25</v>
      </c>
      <c r="CX64" s="272" t="n">
        <f aca="false">CW64+1</f>
        <v>26</v>
      </c>
      <c r="CY64" s="272" t="n">
        <f aca="false">CX64+1</f>
        <v>27</v>
      </c>
      <c r="CZ64" s="272" t="n">
        <f aca="false">CY64+1</f>
        <v>28</v>
      </c>
      <c r="DA64" s="272" t="n">
        <f aca="false">CZ64+1</f>
        <v>29</v>
      </c>
      <c r="DB64" s="272" t="n">
        <f aca="false">DA64+1</f>
        <v>30</v>
      </c>
      <c r="DC64" s="272" t="n">
        <f aca="false">DB64+1</f>
        <v>31</v>
      </c>
      <c r="DD64" s="272" t="n">
        <f aca="false">DC64+1</f>
        <v>32</v>
      </c>
      <c r="DE64" s="272" t="n">
        <f aca="false">DD64+1</f>
        <v>33</v>
      </c>
      <c r="DF64" s="272" t="n">
        <f aca="false">DE64+1</f>
        <v>34</v>
      </c>
      <c r="DG64" s="272" t="n">
        <f aca="false">DF64+1</f>
        <v>35</v>
      </c>
      <c r="DH64" s="272" t="n">
        <f aca="false">DG64+1</f>
        <v>36</v>
      </c>
      <c r="DI64" s="272" t="n">
        <f aca="false">DH64+1</f>
        <v>37</v>
      </c>
      <c r="DJ64" s="272" t="n">
        <f aca="false">DI64+1</f>
        <v>38</v>
      </c>
      <c r="DK64" s="272" t="n">
        <f aca="false">DJ64+1</f>
        <v>39</v>
      </c>
      <c r="DL64" s="272" t="n">
        <f aca="false">DK64+1</f>
        <v>40</v>
      </c>
      <c r="DM64" s="272" t="n">
        <f aca="false">DL64+1</f>
        <v>41</v>
      </c>
      <c r="DN64" s="272" t="n">
        <f aca="false">DM64+1</f>
        <v>42</v>
      </c>
      <c r="DO64" s="272" t="n">
        <f aca="false">DN64+1</f>
        <v>43</v>
      </c>
      <c r="DP64" s="272" t="n">
        <f aca="false">DO64+1</f>
        <v>44</v>
      </c>
      <c r="DQ64" s="272" t="n">
        <f aca="false">DP64+1</f>
        <v>45</v>
      </c>
      <c r="DR64" s="272" t="n">
        <f aca="false">DQ64+1</f>
        <v>46</v>
      </c>
      <c r="DS64" s="272" t="n">
        <f aca="false">DR64+1</f>
        <v>47</v>
      </c>
      <c r="DT64" s="272" t="n">
        <f aca="false">DS64+1</f>
        <v>48</v>
      </c>
      <c r="DU64" s="272" t="n">
        <f aca="false">DT64+1</f>
        <v>49</v>
      </c>
      <c r="DV64" s="272" t="n">
        <f aca="false">DU64+1</f>
        <v>50</v>
      </c>
      <c r="DW64" s="249"/>
      <c r="DX64" s="249"/>
      <c r="DZ64" s="265" t="n">
        <v>1</v>
      </c>
      <c r="EA64" s="276" t="str">
        <f aca="false">IFERROR(INDEX(RTO2CV,$DZ64,1),0)</f>
        <v>ACA 602</v>
      </c>
      <c r="EB64" s="277" t="n">
        <f aca="false">IFERROR(INDEX(RTO2SF,$DZ64,EB$7),0)</f>
        <v>0</v>
      </c>
      <c r="EC64" s="277" t="n">
        <f aca="false">IFERROR(INDEX(RTO2SF,$DZ64,EC$7),0)</f>
        <v>0</v>
      </c>
      <c r="ED64" s="277" t="n">
        <f aca="false">IFERROR(INDEX(RTO2SF,$DZ64,ED$7),0)</f>
        <v>0</v>
      </c>
      <c r="EE64" s="277" t="n">
        <f aca="false">IFERROR(INDEX(RTO2SF,$DZ64,EE$7),0)</f>
        <v>0</v>
      </c>
      <c r="EF64" s="277" t="n">
        <f aca="false">COUNTIFS(EB64:EE64,"&gt;1")</f>
        <v>0</v>
      </c>
      <c r="EG64" s="277" t="n">
        <f aca="false">IFERROR(SUMIFS(EB64:EE64,EB64:EE64,"&gt;1"),0)</f>
        <v>0</v>
      </c>
      <c r="EH64" s="265"/>
      <c r="EI64" s="265" t="s">
        <v>318</v>
      </c>
      <c r="EJ64" s="277" t="n">
        <f aca="false">EB114*EF114</f>
        <v>0</v>
      </c>
      <c r="EK64" s="266"/>
      <c r="EL64" s="265" t="n">
        <v>1</v>
      </c>
      <c r="EM64" s="276" t="str">
        <f aca="false">IFERROR(INDEX(RTO2CV,$EL64,1),0)</f>
        <v>ACA 602</v>
      </c>
      <c r="EN64" s="277" t="n">
        <f aca="false">IFERROR(INDEX(RTO2CF,$EL64,'ANVA-MDS'!EB$7),0)</f>
        <v>2955.78947368421</v>
      </c>
      <c r="EO64" s="277" t="n">
        <f aca="false">IFERROR(INDEX(RTO2CF,$EL64,'ANVA-MDS'!EC$7),0)</f>
        <v>2480</v>
      </c>
      <c r="EP64" s="277" t="n">
        <f aca="false">IFERROR(INDEX(RTO2CF,$EL64,'ANVA-MDS'!ED$7),0)</f>
        <v>2187.55555555555</v>
      </c>
      <c r="EQ64" s="277" t="n">
        <f aca="false">IFERROR(INDEX(RTO2CF,$EL64,'ANVA-MDS'!EE$7),0)</f>
        <v>0</v>
      </c>
      <c r="ER64" s="277" t="n">
        <f aca="false">COUNTIFS(EN64:EQ64,"&gt;1")</f>
        <v>3</v>
      </c>
      <c r="ES64" s="277" t="n">
        <f aca="false">IFERROR(SUMIFS(EN64:EQ64,EN64:EQ64,"&gt;1"),0)</f>
        <v>7623.34502923977</v>
      </c>
      <c r="ET64" s="265"/>
      <c r="EU64" s="265" t="s">
        <v>318</v>
      </c>
      <c r="EV64" s="278" t="n">
        <f aca="false">EN114*ER114</f>
        <v>7</v>
      </c>
      <c r="EW64" s="266"/>
      <c r="EX64" s="277" t="n">
        <f aca="false">EG64+ES64</f>
        <v>7623.34502923977</v>
      </c>
      <c r="EY64" s="265" t="s">
        <v>318</v>
      </c>
      <c r="EZ64" s="279" t="n">
        <f aca="false">EV64</f>
        <v>7</v>
      </c>
    </row>
    <row r="65" customFormat="false" ht="12.75" hidden="false" customHeight="true" outlineLevel="0" collapsed="false">
      <c r="J65" s="270" t="n">
        <v>1</v>
      </c>
      <c r="K65" s="280" t="str">
        <f aca="false">IFERROR(INDEX(RTO2SF_ORD,J65,1),"sd")</f>
        <v>ACA 602</v>
      </c>
      <c r="L65" s="281" t="n">
        <f aca="false">IFERROR(INDEX(RTO2SF_ORD,J65,2),"sd")</f>
        <v>0.00049</v>
      </c>
      <c r="M65" s="281" t="str">
        <f aca="false">IF(M$8&gt;$J65,"",IF($F$69&gt;$G$69,"ns",IF(ABS($L65-INDEX(RTO2SF_ORD,M$8,2))&gt;$B$84,"s","ns")))</f>
        <v>ns</v>
      </c>
      <c r="N65" s="281" t="str">
        <f aca="false">IF(N$8&gt;$J65,"",IF($F$69&gt;$G$69,"ns",IF(ABS($L65-INDEX(RTO2SF_ORD,N$8,2))&gt;$B$84,"s","ns")))</f>
        <v/>
      </c>
      <c r="O65" s="281" t="str">
        <f aca="false">IF(O$8&gt;$J65,"",IF($F$69&gt;$G$69,"ns",IF(ABS($L65-INDEX(RTO2SF_ORD,O$8,2))&gt;$B$84,"s","ns")))</f>
        <v/>
      </c>
      <c r="P65" s="281" t="str">
        <f aca="false">IF(P$8&gt;$J65,"",IF($F$69&gt;$G$69,"ns",IF(ABS($L65-INDEX(RTO2SF_ORD,P$8,2))&gt;$B$84,"s","ns")))</f>
        <v/>
      </c>
      <c r="Q65" s="281" t="str">
        <f aca="false">IF(Q$8&gt;$J65,"",IF($F$69&gt;$G$69,"ns",IF(ABS($L65-INDEX(RTO2SF_ORD,Q$8,2))&gt;$B$84,"s","ns")))</f>
        <v/>
      </c>
      <c r="R65" s="281" t="str">
        <f aca="false">IF(R$8&gt;$J65,"",IF($F$69&gt;$G$69,"ns",IF(ABS($L65-INDEX(RTO2SF_ORD,R$8,2))&gt;$B$84,"s","ns")))</f>
        <v/>
      </c>
      <c r="S65" s="281" t="str">
        <f aca="false">IF(S$8&gt;$J65,"",IF($F$69&gt;$G$69,"ns",IF(ABS($L65-INDEX(RTO2SF_ORD,S$8,2))&gt;$B$84,"s","ns")))</f>
        <v/>
      </c>
      <c r="T65" s="281" t="str">
        <f aca="false">IF(T$8&gt;$J65,"",IF($F$69&gt;$G$69,"ns",IF(ABS($L65-INDEX(RTO2SF_ORD,T$8,2))&gt;$B$84,"s","ns")))</f>
        <v/>
      </c>
      <c r="U65" s="281" t="str">
        <f aca="false">IF(U$8&gt;$J65,"",IF($F$69&gt;$G$69,"ns",IF(ABS($L65-INDEX(RTO2SF_ORD,U$8,2))&gt;$B$84,"s","ns")))</f>
        <v/>
      </c>
      <c r="V65" s="281" t="str">
        <f aca="false">IF(V$8&gt;$J65,"",IF($F$69&gt;$G$69,"ns",IF(ABS($L65-INDEX(RTO2SF_ORD,V$8,2))&gt;$B$84,"s","ns")))</f>
        <v/>
      </c>
      <c r="W65" s="281" t="str">
        <f aca="false">IF(W$8&gt;$J65,"",IF($F$69&gt;$G$69,"ns",IF(ABS($L65-INDEX(RTO2SF_ORD,W$8,2))&gt;$B$84,"s","ns")))</f>
        <v/>
      </c>
      <c r="X65" s="281" t="str">
        <f aca="false">IF(X$8&gt;$J65,"",IF($F$69&gt;$G$69,"ns",IF(ABS($L65-INDEX(RTO2SF_ORD,X$8,2))&gt;$B$84,"s","ns")))</f>
        <v/>
      </c>
      <c r="Y65" s="281" t="str">
        <f aca="false">IF(Y$8&gt;$J65,"",IF($F$69&gt;$G$69,"ns",IF(ABS($L65-INDEX(RTO2SF_ORD,Y$8,2))&gt;$B$84,"s","ns")))</f>
        <v/>
      </c>
      <c r="Z65" s="281" t="str">
        <f aca="false">IF(Z$8&gt;$J65,"",IF($F$69&gt;$G$69,"ns",IF(ABS($L65-INDEX(RTO2SF_ORD,Z$8,2))&gt;$B$84,"s","ns")))</f>
        <v/>
      </c>
      <c r="AA65" s="281" t="str">
        <f aca="false">IF(AA$8&gt;$J65,"",IF($F$69&gt;$G$69,"ns",IF(ABS($L65-INDEX(RTO2SF_ORD,AA$8,2))&gt;$B$84,"s","ns")))</f>
        <v/>
      </c>
      <c r="AB65" s="281" t="str">
        <f aca="false">IF(AB$8&gt;$J65,"",IF($F$69&gt;$G$69,"ns",IF(ABS($L65-INDEX(RTO2SF_ORD,AB$8,2))&gt;$B$84,"s","ns")))</f>
        <v/>
      </c>
      <c r="AC65" s="281" t="str">
        <f aca="false">IF(AC$8&gt;$J65,"",IF($F$69&gt;$G$69,"ns",IF(ABS($L65-INDEX(RTO2SF_ORD,AC$8,2))&gt;$B$84,"s","ns")))</f>
        <v/>
      </c>
      <c r="AD65" s="281" t="str">
        <f aca="false">IF(AD$8&gt;$J65,"",IF($F$69&gt;$G$69,"ns",IF(ABS($L65-INDEX(RTO2SF_ORD,AD$8,2))&gt;$B$84,"s","ns")))</f>
        <v/>
      </c>
      <c r="AE65" s="281" t="str">
        <f aca="false">IF(AE$8&gt;$J65,"",IF($F$69&gt;$G$69,"ns",IF(ABS($L65-INDEX(RTO2SF_ORD,AE$8,2))&gt;$B$84,"s","ns")))</f>
        <v/>
      </c>
      <c r="AF65" s="281" t="str">
        <f aca="false">IF(AF$8&gt;$J65,"",IF($F$69&gt;$G$69,"ns",IF(ABS($L65-INDEX(RTO2SF_ORD,AF$8,2))&gt;$B$84,"s","ns")))</f>
        <v/>
      </c>
      <c r="AG65" s="281" t="str">
        <f aca="false">IF(AG$8&gt;$J65,"",IF($F$69&gt;$G$69,"ns",IF(ABS($L65-INDEX(RTO2SF_ORD,AG$8,2))&gt;$B$84,"s","ns")))</f>
        <v/>
      </c>
      <c r="AH65" s="281" t="str">
        <f aca="false">IF(AH$8&gt;$J65,"",IF($F$69&gt;$G$69,"ns",IF(ABS($L65-INDEX(RTO2SF_ORD,AH$8,2))&gt;$B$84,"s","ns")))</f>
        <v/>
      </c>
      <c r="AI65" s="281" t="str">
        <f aca="false">IF(AI$8&gt;$J65,"",IF($F$69&gt;$G$69,"ns",IF(ABS($L65-INDEX(RTO2SF_ORD,AI$8,2))&gt;$B$84,"s","ns")))</f>
        <v/>
      </c>
      <c r="AJ65" s="281" t="str">
        <f aca="false">IF(AJ$8&gt;$J65,"",IF($F$69&gt;$G$69,"ns",IF(ABS($L65-INDEX(RTO2SF_ORD,AJ$8,2))&gt;$B$84,"s","ns")))</f>
        <v/>
      </c>
      <c r="AK65" s="281" t="str">
        <f aca="false">IF(AK$8&gt;$J65,"",IF($F$69&gt;$G$69,"ns",IF(ABS($L65-INDEX(RTO2SF_ORD,AK$8,2))&gt;$B$84,"s","ns")))</f>
        <v/>
      </c>
      <c r="AL65" s="281" t="str">
        <f aca="false">IF(AL$8&gt;$J65,"",IF($F$69&gt;$G$69,"ns",IF(ABS($L65-INDEX(RTO2SF_ORD,AL$8,2))&gt;$B$84,"s","ns")))</f>
        <v/>
      </c>
      <c r="AM65" s="281" t="str">
        <f aca="false">IF(AM$8&gt;$J65,"",IF($F$69&gt;$G$69,"ns",IF(ABS($L65-INDEX(RTO2SF_ORD,AM$8,2))&gt;$B$84,"s","ns")))</f>
        <v/>
      </c>
      <c r="AN65" s="281" t="str">
        <f aca="false">IF(AN$8&gt;$J65,"",IF($F$69&gt;$G$69,"ns",IF(ABS($L65-INDEX(RTO2SF_ORD,AN$8,2))&gt;$B$84,"s","ns")))</f>
        <v/>
      </c>
      <c r="AO65" s="281" t="str">
        <f aca="false">IF(AO$8&gt;$J65,"",IF($F$69&gt;$G$69,"ns",IF(ABS($L65-INDEX(RTO2SF_ORD,AO$8,2))&gt;$B$84,"s","ns")))</f>
        <v/>
      </c>
      <c r="AP65" s="281" t="str">
        <f aca="false">IF(AP$8&gt;$J65,"",IF($F$69&gt;$G$69,"ns",IF(ABS($L65-INDEX(RTO2SF_ORD,AP$8,2))&gt;$B$84,"s","ns")))</f>
        <v/>
      </c>
      <c r="AQ65" s="281" t="str">
        <f aca="false">IF(AQ$8&gt;$J65,"",IF($F$69&gt;$G$69,"ns",IF(ABS($L65-INDEX(RTO2SF_ORD,AQ$8,2))&gt;$B$84,"s","ns")))</f>
        <v/>
      </c>
      <c r="AR65" s="281" t="str">
        <f aca="false">IF(AR$8&gt;$J65,"",IF($F$69&gt;$G$69,"ns",IF(ABS($L65-INDEX(RTO2SF_ORD,AR$8,2))&gt;$B$84,"s","ns")))</f>
        <v/>
      </c>
      <c r="AS65" s="281" t="str">
        <f aca="false">IF(AS$8&gt;$J65,"",IF($F$69&gt;$G$69,"ns",IF(ABS($L65-INDEX(RTO2SF_ORD,AS$8,2))&gt;$B$84,"s","ns")))</f>
        <v/>
      </c>
      <c r="AT65" s="281" t="str">
        <f aca="false">IF(AT$8&gt;$J65,"",IF($F$69&gt;$G$69,"ns",IF(ABS($L65-INDEX(RTO2SF_ORD,AT$8,2))&gt;$B$84,"s","ns")))</f>
        <v/>
      </c>
      <c r="AU65" s="281" t="str">
        <f aca="false">IF(AU$8&gt;$J65,"",IF($F$69&gt;$G$69,"ns",IF(ABS($L65-INDEX(RTO2SF_ORD,AU$8,2))&gt;$B$84,"s","ns")))</f>
        <v/>
      </c>
      <c r="AV65" s="281" t="str">
        <f aca="false">IF(AV$8&gt;$J65,"",IF($F$69&gt;$G$69,"ns",IF(ABS($L65-INDEX(RTO2SF_ORD,AV$8,2))&gt;$B$84,"s","ns")))</f>
        <v/>
      </c>
      <c r="AW65" s="281" t="str">
        <f aca="false">IF(AW$8&gt;$J65,"",IF($F$69&gt;$G$69,"ns",IF(ABS($L65-INDEX(RTO2SF_ORD,AW$8,2))&gt;$B$84,"s","ns")))</f>
        <v/>
      </c>
      <c r="AX65" s="281" t="str">
        <f aca="false">IF(AX$8&gt;$J65,"",IF($F$69&gt;$G$69,"ns",IF(ABS($L65-INDEX(RTO2SF_ORD,AX$8,2))&gt;$B$84,"s","ns")))</f>
        <v/>
      </c>
      <c r="AY65" s="281" t="str">
        <f aca="false">IF(AY$8&gt;$J65,"",IF($F$69&gt;$G$69,"ns",IF(ABS($L65-INDEX(RTO2SF_ORD,AY$8,2))&gt;$B$84,"s","ns")))</f>
        <v/>
      </c>
      <c r="AZ65" s="281" t="str">
        <f aca="false">IF(AZ$8&gt;$J65,"",IF($F$69&gt;$G$69,"ns",IF(ABS($L65-INDEX(RTO2SF_ORD,AZ$8,2))&gt;$B$84,"s","ns")))</f>
        <v/>
      </c>
      <c r="BA65" s="281" t="str">
        <f aca="false">IF(BA$8&gt;$J65,"",IF($F$69&gt;$G$69,"ns",IF(ABS($L65-INDEX(RTO2SF_ORD,BA$8,2))&gt;$B$84,"s","ns")))</f>
        <v/>
      </c>
      <c r="BB65" s="281" t="str">
        <f aca="false">IF(BB$8&gt;$J65,"",IF($F$69&gt;$G$69,"ns",IF(ABS($L65-INDEX(RTO2SF_ORD,BB$8,2))&gt;$B$84,"s","ns")))</f>
        <v/>
      </c>
      <c r="BC65" s="281" t="str">
        <f aca="false">IF(BC$8&gt;$J65,"",IF($F$69&gt;$G$69,"ns",IF(ABS($L65-INDEX(RTO2SF_ORD,BC$8,2))&gt;$B$84,"s","ns")))</f>
        <v/>
      </c>
      <c r="BD65" s="281" t="str">
        <f aca="false">IF(BD$8&gt;$J65,"",IF($F$69&gt;$G$69,"ns",IF(ABS($L65-INDEX(RTO2SF_ORD,BD$8,2))&gt;$B$84,"s","ns")))</f>
        <v/>
      </c>
      <c r="BE65" s="281" t="str">
        <f aca="false">IF(BE$8&gt;$J65,"",IF($F$69&gt;$G$69,"ns",IF(ABS($L65-INDEX(RTO2SF_ORD,BE$8,2))&gt;$B$84,"s","ns")))</f>
        <v/>
      </c>
      <c r="BF65" s="281" t="str">
        <f aca="false">IF(BF$8&gt;$J65,"",IF($F$69&gt;$G$69,"ns",IF(ABS($L65-INDEX(RTO2SF_ORD,BF$8,2))&gt;$B$84,"s","ns")))</f>
        <v/>
      </c>
      <c r="BG65" s="281" t="str">
        <f aca="false">IF(BG$8&gt;$J65,"",IF($F$69&gt;$G$69,"ns",IF(ABS($L65-INDEX(RTO2SF_ORD,BG$8,2))&gt;$B$84,"s","ns")))</f>
        <v/>
      </c>
      <c r="BH65" s="281" t="str">
        <f aca="false">IF(BH$8&gt;$J65,"",IF($F$69&gt;$G$69,"ns",IF(ABS($L65-INDEX(RTO2SF_ORD,BH$8,2))&gt;$B$84,"s","ns")))</f>
        <v/>
      </c>
      <c r="BI65" s="281" t="str">
        <f aca="false">IF(BI$8&gt;$J65,"",IF($F$69&gt;$G$69,"ns",IF(ABS($L65-INDEX(RTO2SF_ORD,BI$8,2))&gt;$B$84,"s","ns")))</f>
        <v/>
      </c>
      <c r="BJ65" s="281" t="str">
        <f aca="false">IF(BJ$8&gt;$J65,"",IF($F$69&gt;$G$69,"ns",IF(ABS($L65-INDEX(RTO2SF_ORD,BJ$8,2))&gt;$B$84,"s","ns")))</f>
        <v/>
      </c>
      <c r="BS65" s="249"/>
      <c r="BT65" s="249"/>
      <c r="BV65" s="270" t="n">
        <v>1</v>
      </c>
      <c r="BW65" s="280" t="str">
        <f aca="false">IFERROR(INDEX(RTO2CF_ORD,BV65,1),"sd")</f>
        <v>ACA 602</v>
      </c>
      <c r="BX65" s="281" t="n">
        <f aca="false">IFERROR(INDEX(RTO2CF_ORD,BV65,2),"sd")</f>
        <v>2541.11500974659</v>
      </c>
      <c r="BY65" s="282" t="str">
        <f aca="false">IF(BY$8&gt;$BV65,"",IF($BR$69&gt;$BS$69,"ns",IF(ABS($BX65-INDEX(RTO2CF_ORD,BY$8,2))&gt;$BN$84,"s","ns")))</f>
        <v>ns</v>
      </c>
      <c r="BZ65" s="282" t="str">
        <f aca="false">IF(BZ$8&gt;$BV65,"",IF($BR$69&gt;$BS$69,"ns",IF(ABS($BX65-INDEX(RTO2CF_ORD,BZ$8,2))&gt;$BN$84,"s","ns")))</f>
        <v/>
      </c>
      <c r="CA65" s="282" t="str">
        <f aca="false">IF(CA$8&gt;$BV65,"",IF($BR$69&gt;$BS$69,"ns",IF(ABS($BX65-INDEX(RTO2CF_ORD,CA$8,2))&gt;$BN$84,"s","ns")))</f>
        <v/>
      </c>
      <c r="CB65" s="282" t="str">
        <f aca="false">IF(CB$8&gt;$BV65,"",IF($BR$69&gt;$BS$69,"ns",IF(ABS($BX65-INDEX(RTO2CF_ORD,CB$8,2))&gt;$BN$84,"s","ns")))</f>
        <v/>
      </c>
      <c r="CC65" s="282" t="str">
        <f aca="false">IF(CC$8&gt;$BV65,"",IF($BR$69&gt;$BS$69,"ns",IF(ABS($BX65-INDEX(RTO2CF_ORD,CC$8,2))&gt;$BN$84,"s","ns")))</f>
        <v/>
      </c>
      <c r="CD65" s="282" t="str">
        <f aca="false">IF(CD$8&gt;$BV65,"",IF($BR$69&gt;$BS$69,"ns",IF(ABS($BX65-INDEX(RTO2CF_ORD,CD$8,2))&gt;$BN$84,"s","ns")))</f>
        <v/>
      </c>
      <c r="CE65" s="282" t="str">
        <f aca="false">IF(CE$8&gt;$BV65,"",IF($BR$69&gt;$BS$69,"ns",IF(ABS($BX65-INDEX(RTO2CF_ORD,CE$8,2))&gt;$BN$84,"s","ns")))</f>
        <v/>
      </c>
      <c r="CF65" s="282" t="str">
        <f aca="false">IF(CF$8&gt;$BV65,"",IF($BR$69&gt;$BS$69,"ns",IF(ABS($BX65-INDEX(RTO2CF_ORD,CF$8,2))&gt;$BN$84,"s","ns")))</f>
        <v/>
      </c>
      <c r="CG65" s="282" t="str">
        <f aca="false">IF(CG$8&gt;$BV65,"",IF($BR$69&gt;$BS$69,"ns",IF(ABS($BX65-INDEX(RTO2CF_ORD,CG$8,2))&gt;$BN$84,"s","ns")))</f>
        <v/>
      </c>
      <c r="CH65" s="282" t="str">
        <f aca="false">IF(CH$8&gt;$BV65,"",IF($BR$69&gt;$BS$69,"ns",IF(ABS($BX65-INDEX(RTO2CF_ORD,CH$8,2))&gt;$BN$84,"s","ns")))</f>
        <v/>
      </c>
      <c r="CI65" s="282" t="str">
        <f aca="false">IF(CI$8&gt;$BV65,"",IF($BR$69&gt;$BS$69,"ns",IF(ABS($BX65-INDEX(RTO2CF_ORD,CI$8,2))&gt;$BN$84,"s","ns")))</f>
        <v/>
      </c>
      <c r="CJ65" s="282" t="str">
        <f aca="false">IF(CJ$8&gt;$BV65,"",IF($BR$69&gt;$BS$69,"ns",IF(ABS($BX65-INDEX(RTO2CF_ORD,CJ$8,2))&gt;$BN$84,"s","ns")))</f>
        <v/>
      </c>
      <c r="CK65" s="282" t="str">
        <f aca="false">IF(CK$8&gt;$BV65,"",IF($BR$69&gt;$BS$69,"ns",IF(ABS($BX65-INDEX(RTO2CF_ORD,CK$8,2))&gt;$BN$84,"s","ns")))</f>
        <v/>
      </c>
      <c r="CL65" s="282" t="str">
        <f aca="false">IF(CL$8&gt;$BV65,"",IF($BR$69&gt;$BS$69,"ns",IF(ABS($BX65-INDEX(RTO2CF_ORD,CL$8,2))&gt;$BN$84,"s","ns")))</f>
        <v/>
      </c>
      <c r="CM65" s="282" t="str">
        <f aca="false">IF(CM$8&gt;$BV65,"",IF($BR$69&gt;$BS$69,"ns",IF(ABS($BX65-INDEX(RTO2CF_ORD,CM$8,2))&gt;$BN$84,"s","ns")))</f>
        <v/>
      </c>
      <c r="CN65" s="282" t="str">
        <f aca="false">IF(CN$8&gt;$BV65,"",IF($BR$69&gt;$BS$69,"ns",IF(ABS($BX65-INDEX(RTO2CF_ORD,CN$8,2))&gt;$BN$84,"s","ns")))</f>
        <v/>
      </c>
      <c r="CO65" s="282" t="str">
        <f aca="false">IF(CO$8&gt;$BV65,"",IF($BR$69&gt;$BS$69,"ns",IF(ABS($BX65-INDEX(RTO2CF_ORD,CO$8,2))&gt;$BN$84,"s","ns")))</f>
        <v/>
      </c>
      <c r="CP65" s="282" t="str">
        <f aca="false">IF(CP$8&gt;$BV65,"",IF($BR$69&gt;$BS$69,"ns",IF(ABS($BX65-INDEX(RTO2CF_ORD,CP$8,2))&gt;$BN$84,"s","ns")))</f>
        <v/>
      </c>
      <c r="CQ65" s="282" t="str">
        <f aca="false">IF(CQ$8&gt;$BV65,"",IF($BR$69&gt;$BS$69,"ns",IF(ABS($BX65-INDEX(RTO2CF_ORD,CQ$8,2))&gt;$BN$84,"s","ns")))</f>
        <v/>
      </c>
      <c r="CR65" s="282" t="str">
        <f aca="false">IF(CR$8&gt;$BV65,"",IF($BR$69&gt;$BS$69,"ns",IF(ABS($BX65-INDEX(RTO2CF_ORD,CR$8,2))&gt;$BN$84,"s","ns")))</f>
        <v/>
      </c>
      <c r="CS65" s="282" t="str">
        <f aca="false">IF(CS$8&gt;$BV65,"",IF($BR$69&gt;$BS$69,"ns",IF(ABS($BX65-INDEX(RTO2CF_ORD,CS$8,2))&gt;$BN$84,"s","ns")))</f>
        <v/>
      </c>
      <c r="CT65" s="282" t="str">
        <f aca="false">IF(CT$8&gt;$BV65,"",IF($BR$69&gt;$BS$69,"ns",IF(ABS($BX65-INDEX(RTO2CF_ORD,CT$8,2))&gt;$BN$84,"s","ns")))</f>
        <v/>
      </c>
      <c r="CU65" s="282" t="str">
        <f aca="false">IF(CU$8&gt;$BV65,"",IF($BR$69&gt;$BS$69,"ns",IF(ABS($BX65-INDEX(RTO2CF_ORD,CU$8,2))&gt;$BN$84,"s","ns")))</f>
        <v/>
      </c>
      <c r="CV65" s="282" t="str">
        <f aca="false">IF(CV$8&gt;$BV65,"",IF($BR$69&gt;$BS$69,"ns",IF(ABS($BX65-INDEX(RTO2CF_ORD,CV$8,2))&gt;$BN$84,"s","ns")))</f>
        <v/>
      </c>
      <c r="CW65" s="282" t="str">
        <f aca="false">IF(CW$8&gt;$BV65,"",IF($BR$69&gt;$BS$69,"ns",IF(ABS($BX65-INDEX(RTO2CF_ORD,CW$8,2))&gt;$BN$84,"s","ns")))</f>
        <v/>
      </c>
      <c r="CX65" s="282" t="str">
        <f aca="false">IF(CX$8&gt;$BV65,"",IF($BR$69&gt;$BS$69,"ns",IF(ABS($BX65-INDEX(RTO2CF_ORD,CX$8,2))&gt;$BN$84,"s","ns")))</f>
        <v/>
      </c>
      <c r="CY65" s="282" t="str">
        <f aca="false">IF(CY$8&gt;$BV65,"",IF($BR$69&gt;$BS$69,"ns",IF(ABS($BX65-INDEX(RTO2CF_ORD,CY$8,2))&gt;$BN$84,"s","ns")))</f>
        <v/>
      </c>
      <c r="CZ65" s="282" t="str">
        <f aca="false">IF(CZ$8&gt;$BV65,"",IF($BR$69&gt;$BS$69,"ns",IF(ABS($BX65-INDEX(RTO2CF_ORD,CZ$8,2))&gt;$BN$84,"s","ns")))</f>
        <v/>
      </c>
      <c r="DA65" s="282" t="str">
        <f aca="false">IF(DA$8&gt;$BV65,"",IF($BR$69&gt;$BS$69,"ns",IF(ABS($BX65-INDEX(RTO2CF_ORD,DA$8,2))&gt;$BN$84,"s","ns")))</f>
        <v/>
      </c>
      <c r="DB65" s="282" t="str">
        <f aca="false">IF(DB$8&gt;$BV65,"",IF($BR$69&gt;$BS$69,"ns",IF(ABS($BX65-INDEX(RTO2CF_ORD,DB$8,2))&gt;$BN$84,"s","ns")))</f>
        <v/>
      </c>
      <c r="DC65" s="282" t="str">
        <f aca="false">IF(DC$8&gt;$BV65,"",IF($BR$69&gt;$BS$69,"ns",IF(ABS($BX65-INDEX(RTO2CF_ORD,DC$8,2))&gt;$BN$84,"s","ns")))</f>
        <v/>
      </c>
      <c r="DD65" s="282" t="str">
        <f aca="false">IF(DD$8&gt;$BV65,"",IF($BR$69&gt;$BS$69,"ns",IF(ABS($BX65-INDEX(RTO2CF_ORD,DD$8,2))&gt;$BN$84,"s","ns")))</f>
        <v/>
      </c>
      <c r="DE65" s="282" t="str">
        <f aca="false">IF(DE$8&gt;$BV65,"",IF($BR$69&gt;$BS$69,"ns",IF(ABS($BX65-INDEX(RTO2CF_ORD,DE$8,2))&gt;$BN$84,"s","ns")))</f>
        <v/>
      </c>
      <c r="DF65" s="282" t="str">
        <f aca="false">IF(DF$8&gt;$BV65,"",IF($BR$69&gt;$BS$69,"ns",IF(ABS($BX65-INDEX(RTO2CF_ORD,DF$8,2))&gt;$BN$84,"s","ns")))</f>
        <v/>
      </c>
      <c r="DG65" s="282" t="str">
        <f aca="false">IF(DG$8&gt;$BV65,"",IF($BR$69&gt;$BS$69,"ns",IF(ABS($BX65-INDEX(RTO2CF_ORD,DG$8,2))&gt;$BN$84,"s","ns")))</f>
        <v/>
      </c>
      <c r="DH65" s="282" t="str">
        <f aca="false">IF(DH$8&gt;$BV65,"",IF($BR$69&gt;$BS$69,"ns",IF(ABS($BX65-INDEX(RTO2CF_ORD,DH$8,2))&gt;$BN$84,"s","ns")))</f>
        <v/>
      </c>
      <c r="DI65" s="282" t="str">
        <f aca="false">IF(DI$8&gt;$BV65,"",IF($BR$69&gt;$BS$69,"ns",IF(ABS($BX65-INDEX(RTO2CF_ORD,DI$8,2))&gt;$BN$84,"s","ns")))</f>
        <v/>
      </c>
      <c r="DJ65" s="282" t="str">
        <f aca="false">IF(DJ$8&gt;$BV65,"",IF($BR$69&gt;$BS$69,"ns",IF(ABS($BX65-INDEX(RTO2CF_ORD,DJ$8,2))&gt;$BN$84,"s","ns")))</f>
        <v/>
      </c>
      <c r="DK65" s="282" t="str">
        <f aca="false">IF(DK$8&gt;$BV65,"",IF($BR$69&gt;$BS$69,"ns",IF(ABS($BX65-INDEX(RTO2CF_ORD,DK$8,2))&gt;$BN$84,"s","ns")))</f>
        <v/>
      </c>
      <c r="DL65" s="282" t="str">
        <f aca="false">IF(DL$8&gt;$BV65,"",IF($BR$69&gt;$BS$69,"ns",IF(ABS($BX65-INDEX(RTO2CF_ORD,DL$8,2))&gt;$BN$84,"s","ns")))</f>
        <v/>
      </c>
      <c r="DM65" s="282" t="str">
        <f aca="false">IF(DM$8&gt;$BV65,"",IF($BR$69&gt;$BS$69,"ns",IF(ABS($BX65-INDEX(RTO2CF_ORD,DM$8,2))&gt;$BN$84,"s","ns")))</f>
        <v/>
      </c>
      <c r="DN65" s="282" t="str">
        <f aca="false">IF(DN$8&gt;$BV65,"",IF($BR$69&gt;$BS$69,"ns",IF(ABS($BX65-INDEX(RTO2CF_ORD,DN$8,2))&gt;$BN$84,"s","ns")))</f>
        <v/>
      </c>
      <c r="DO65" s="282" t="str">
        <f aca="false">IF(DO$8&gt;$BV65,"",IF($BR$69&gt;$BS$69,"ns",IF(ABS($BX65-INDEX(RTO2CF_ORD,DO$8,2))&gt;$BN$84,"s","ns")))</f>
        <v/>
      </c>
      <c r="DP65" s="282" t="str">
        <f aca="false">IF(DP$8&gt;$BV65,"",IF($BR$69&gt;$BS$69,"ns",IF(ABS($BX65-INDEX(RTO2CF_ORD,DP$8,2))&gt;$BN$84,"s","ns")))</f>
        <v/>
      </c>
      <c r="DQ65" s="282" t="str">
        <f aca="false">IF(DQ$8&gt;$BV65,"",IF($BR$69&gt;$BS$69,"ns",IF(ABS($BX65-INDEX(RTO2CF_ORD,DQ$8,2))&gt;$BN$84,"s","ns")))</f>
        <v/>
      </c>
      <c r="DR65" s="282" t="str">
        <f aca="false">IF(DR$8&gt;$BV65,"",IF($BR$69&gt;$BS$69,"ns",IF(ABS($BX65-INDEX(RTO2CF_ORD,DR$8,2))&gt;$BN$84,"s","ns")))</f>
        <v/>
      </c>
      <c r="DS65" s="282" t="str">
        <f aca="false">IF(DS$8&gt;$BV65,"",IF($BR$69&gt;$BS$69,"ns",IF(ABS($BX65-INDEX(RTO2CF_ORD,DS$8,2))&gt;$BN$84,"s","ns")))</f>
        <v/>
      </c>
      <c r="DT65" s="282" t="str">
        <f aca="false">IF(DT$8&gt;$BV65,"",IF($BR$69&gt;$BS$69,"ns",IF(ABS($BX65-INDEX(RTO2CF_ORD,DT$8,2))&gt;$BN$84,"s","ns")))</f>
        <v/>
      </c>
      <c r="DU65" s="282" t="str">
        <f aca="false">IF(DU$8&gt;$BV65,"",IF($BR$69&gt;$BS$69,"ns",IF(ABS($BX65-INDEX(RTO2CF_ORD,DU$8,2))&gt;$BN$84,"s","ns")))</f>
        <v/>
      </c>
      <c r="DV65" s="282" t="str">
        <f aca="false">IF(DV$8&gt;$BV65,"",IF($BR$69&gt;$BS$69,"ns",IF(ABS($BX65-INDEX(RTO2CF_ORD,DV$8,2))&gt;$BN$84,"s","ns")))</f>
        <v/>
      </c>
      <c r="DW65" s="283"/>
      <c r="DX65" s="283"/>
      <c r="DZ65" s="265" t="n">
        <f aca="false">DZ64+1</f>
        <v>2</v>
      </c>
      <c r="EA65" s="276" t="str">
        <f aca="false">IFERROR(INDEX(RTO2CV,$DZ65,1),0)</f>
        <v>ACA 604</v>
      </c>
      <c r="EB65" s="277" t="n">
        <f aca="false">IFERROR(INDEX(RTO2SF,$DZ65,EB$7),0)</f>
        <v>0</v>
      </c>
      <c r="EC65" s="277" t="n">
        <f aca="false">IFERROR(INDEX(RTO2SF,$DZ65,EC$7),0)</f>
        <v>0</v>
      </c>
      <c r="ED65" s="277" t="n">
        <f aca="false">IFERROR(INDEX(RTO2SF,$DZ65,ED$7),0)</f>
        <v>0</v>
      </c>
      <c r="EE65" s="277" t="n">
        <f aca="false">IFERROR(INDEX(RTO2SF,$DZ65,EE$7),0)</f>
        <v>0</v>
      </c>
      <c r="EF65" s="277" t="n">
        <f aca="false">COUNTIFS(EB65:EE65,"&gt;1")</f>
        <v>0</v>
      </c>
      <c r="EG65" s="277" t="n">
        <f aca="false">IFERROR(SUMIFS(EB65:EE65,EB65:EE65,"&gt;1"),0)</f>
        <v>0</v>
      </c>
      <c r="EH65" s="265"/>
      <c r="EI65" s="265" t="s">
        <v>319</v>
      </c>
      <c r="EJ65" s="277" t="n">
        <f aca="false">EF64*EF114</f>
        <v>0</v>
      </c>
      <c r="EK65" s="266"/>
      <c r="EL65" s="265" t="n">
        <f aca="false">EL64+1</f>
        <v>2</v>
      </c>
      <c r="EM65" s="276" t="str">
        <f aca="false">IFERROR(INDEX(RTO2CV,$EL65,1),0)</f>
        <v>ACA 604</v>
      </c>
      <c r="EN65" s="277" t="n">
        <f aca="false">IFERROR(INDEX(RTO2CF,$EL65,'ANVA-MDS'!EB$7),0)</f>
        <v>2265.56140350877</v>
      </c>
      <c r="EO65" s="277" t="n">
        <f aca="false">IFERROR(INDEX(RTO2CF,$EL65,'ANVA-MDS'!EC$7),0)</f>
        <v>2768.88888888889</v>
      </c>
      <c r="EP65" s="277" t="n">
        <f aca="false">IFERROR(INDEX(RTO2CF,$EL65,'ANVA-MDS'!ED$7),0)</f>
        <v>2487.9298245614</v>
      </c>
      <c r="EQ65" s="277" t="n">
        <f aca="false">IFERROR(INDEX(RTO2CF,$EL65,'ANVA-MDS'!EE$7),0)</f>
        <v>0</v>
      </c>
      <c r="ER65" s="277" t="n">
        <f aca="false">COUNTIFS(EN65:EQ65,"&gt;1")</f>
        <v>3</v>
      </c>
      <c r="ES65" s="277" t="n">
        <f aca="false">IFERROR(SUMIFS(EN65:EQ65,EN65:EQ65,"&gt;1"),0)</f>
        <v>7522.38011695906</v>
      </c>
      <c r="ET65" s="265"/>
      <c r="EU65" s="265" t="s">
        <v>319</v>
      </c>
      <c r="EV65" s="278" t="n">
        <f aca="false">ER64*ER114</f>
        <v>3</v>
      </c>
      <c r="EW65" s="266"/>
      <c r="EX65" s="277" t="n">
        <f aca="false">EG65+ES65</f>
        <v>7522.38011695906</v>
      </c>
      <c r="EY65" s="265" t="s">
        <v>319</v>
      </c>
      <c r="EZ65" s="279" t="n">
        <f aca="false">EV65</f>
        <v>3</v>
      </c>
    </row>
    <row r="66" customFormat="false" ht="12.75" hidden="false" customHeight="true" outlineLevel="0" collapsed="false">
      <c r="A66" s="248" t="s">
        <v>320</v>
      </c>
      <c r="B66" s="258" t="str">
        <f aca="false">IF(EF114&lt;&gt;1,"Error en los datos SIN FUNGICIDA !!!","")</f>
        <v>Error en los datos SIN FUNGICIDA !!!</v>
      </c>
      <c r="J66" s="270" t="n">
        <v>2</v>
      </c>
      <c r="K66" s="280" t="str">
        <f aca="false">IFERROR(INDEX(RTO2SF_ORD,J66,1),"sd")</f>
        <v>ACA 604</v>
      </c>
      <c r="L66" s="281" t="n">
        <f aca="false">IFERROR(INDEX(RTO2SF_ORD,J66,2),"sd")</f>
        <v>0.00048</v>
      </c>
      <c r="M66" s="281" t="str">
        <f aca="false">IF(M$8&gt;$J66,"",IF($F$69&gt;$G$69,"ns",IF(ABS($L66-INDEX(RTO2SF_ORD,M$8,2))&gt;$B$84,"s","ns")))</f>
        <v>ns</v>
      </c>
      <c r="N66" s="281" t="str">
        <f aca="false">IF(N$8&gt;$J66,"",IF($F$69&gt;$G$69,"ns",IF(ABS($L66-INDEX(RTO2SF_ORD,N$8,2))&gt;$B$84,"s","ns")))</f>
        <v>ns</v>
      </c>
      <c r="O66" s="281" t="str">
        <f aca="false">IF(O$8&gt;$J66,"",IF($F$69&gt;$G$69,"ns",IF(ABS($L66-INDEX(RTO2SF_ORD,O$8,2))&gt;$B$84,"s","ns")))</f>
        <v/>
      </c>
      <c r="P66" s="281" t="str">
        <f aca="false">IF(P$8&gt;$J66,"",IF($F$69&gt;$G$69,"ns",IF(ABS($L66-INDEX(RTO2SF_ORD,P$8,2))&gt;$B$84,"s","ns")))</f>
        <v/>
      </c>
      <c r="Q66" s="281" t="str">
        <f aca="false">IF(Q$8&gt;$J66,"",IF($F$69&gt;$G$69,"ns",IF(ABS($L66-INDEX(RTO2SF_ORD,Q$8,2))&gt;$B$84,"s","ns")))</f>
        <v/>
      </c>
      <c r="R66" s="281" t="str">
        <f aca="false">IF(R$8&gt;$J66,"",IF($F$69&gt;$G$69,"ns",IF(ABS($L66-INDEX(RTO2SF_ORD,R$8,2))&gt;$B$84,"s","ns")))</f>
        <v/>
      </c>
      <c r="S66" s="281" t="str">
        <f aca="false">IF(S$8&gt;$J66,"",IF($F$69&gt;$G$69,"ns",IF(ABS($L66-INDEX(RTO2SF_ORD,S$8,2))&gt;$B$84,"s","ns")))</f>
        <v/>
      </c>
      <c r="T66" s="281" t="str">
        <f aca="false">IF(T$8&gt;$J66,"",IF($F$69&gt;$G$69,"ns",IF(ABS($L66-INDEX(RTO2SF_ORD,T$8,2))&gt;$B$84,"s","ns")))</f>
        <v/>
      </c>
      <c r="U66" s="281" t="str">
        <f aca="false">IF(U$8&gt;$J66,"",IF($F$69&gt;$G$69,"ns",IF(ABS($L66-INDEX(RTO2SF_ORD,U$8,2))&gt;$B$84,"s","ns")))</f>
        <v/>
      </c>
      <c r="V66" s="281" t="str">
        <f aca="false">IF(V$8&gt;$J66,"",IF($F$69&gt;$G$69,"ns",IF(ABS($L66-INDEX(RTO2SF_ORD,V$8,2))&gt;$B$84,"s","ns")))</f>
        <v/>
      </c>
      <c r="W66" s="281" t="str">
        <f aca="false">IF(W$8&gt;$J66,"",IF($F$69&gt;$G$69,"ns",IF(ABS($L66-INDEX(RTO2SF_ORD,W$8,2))&gt;$B$84,"s","ns")))</f>
        <v/>
      </c>
      <c r="X66" s="281" t="str">
        <f aca="false">IF(X$8&gt;$J66,"",IF($F$69&gt;$G$69,"ns",IF(ABS($L66-INDEX(RTO2SF_ORD,X$8,2))&gt;$B$84,"s","ns")))</f>
        <v/>
      </c>
      <c r="Y66" s="281" t="str">
        <f aca="false">IF(Y$8&gt;$J66,"",IF($F$69&gt;$G$69,"ns",IF(ABS($L66-INDEX(RTO2SF_ORD,Y$8,2))&gt;$B$84,"s","ns")))</f>
        <v/>
      </c>
      <c r="Z66" s="281" t="str">
        <f aca="false">IF(Z$8&gt;$J66,"",IF($F$69&gt;$G$69,"ns",IF(ABS($L66-INDEX(RTO2SF_ORD,Z$8,2))&gt;$B$84,"s","ns")))</f>
        <v/>
      </c>
      <c r="AA66" s="281" t="str">
        <f aca="false">IF(AA$8&gt;$J66,"",IF($F$69&gt;$G$69,"ns",IF(ABS($L66-INDEX(RTO2SF_ORD,AA$8,2))&gt;$B$84,"s","ns")))</f>
        <v/>
      </c>
      <c r="AB66" s="281" t="str">
        <f aca="false">IF(AB$8&gt;$J66,"",IF($F$69&gt;$G$69,"ns",IF(ABS($L66-INDEX(RTO2SF_ORD,AB$8,2))&gt;$B$84,"s","ns")))</f>
        <v/>
      </c>
      <c r="AC66" s="281" t="str">
        <f aca="false">IF(AC$8&gt;$J66,"",IF($F$69&gt;$G$69,"ns",IF(ABS($L66-INDEX(RTO2SF_ORD,AC$8,2))&gt;$B$84,"s","ns")))</f>
        <v/>
      </c>
      <c r="AD66" s="281" t="str">
        <f aca="false">IF(AD$8&gt;$J66,"",IF($F$69&gt;$G$69,"ns",IF(ABS($L66-INDEX(RTO2SF_ORD,AD$8,2))&gt;$B$84,"s","ns")))</f>
        <v/>
      </c>
      <c r="AE66" s="281" t="str">
        <f aca="false">IF(AE$8&gt;$J66,"",IF($F$69&gt;$G$69,"ns",IF(ABS($L66-INDEX(RTO2SF_ORD,AE$8,2))&gt;$B$84,"s","ns")))</f>
        <v/>
      </c>
      <c r="AF66" s="281" t="str">
        <f aca="false">IF(AF$8&gt;$J66,"",IF($F$69&gt;$G$69,"ns",IF(ABS($L66-INDEX(RTO2SF_ORD,AF$8,2))&gt;$B$84,"s","ns")))</f>
        <v/>
      </c>
      <c r="AG66" s="281" t="str">
        <f aca="false">IF(AG$8&gt;$J66,"",IF($F$69&gt;$G$69,"ns",IF(ABS($L66-INDEX(RTO2SF_ORD,AG$8,2))&gt;$B$84,"s","ns")))</f>
        <v/>
      </c>
      <c r="AH66" s="281" t="str">
        <f aca="false">IF(AH$8&gt;$J66,"",IF($F$69&gt;$G$69,"ns",IF(ABS($L66-INDEX(RTO2SF_ORD,AH$8,2))&gt;$B$84,"s","ns")))</f>
        <v/>
      </c>
      <c r="AI66" s="281" t="str">
        <f aca="false">IF(AI$8&gt;$J66,"",IF($F$69&gt;$G$69,"ns",IF(ABS($L66-INDEX(RTO2SF_ORD,AI$8,2))&gt;$B$84,"s","ns")))</f>
        <v/>
      </c>
      <c r="AJ66" s="281" t="str">
        <f aca="false">IF(AJ$8&gt;$J66,"",IF($F$69&gt;$G$69,"ns",IF(ABS($L66-INDEX(RTO2SF_ORD,AJ$8,2))&gt;$B$84,"s","ns")))</f>
        <v/>
      </c>
      <c r="AK66" s="281" t="str">
        <f aca="false">IF(AK$8&gt;$J66,"",IF($F$69&gt;$G$69,"ns",IF(ABS($L66-INDEX(RTO2SF_ORD,AK$8,2))&gt;$B$84,"s","ns")))</f>
        <v/>
      </c>
      <c r="AL66" s="281" t="str">
        <f aca="false">IF(AL$8&gt;$J66,"",IF($F$69&gt;$G$69,"ns",IF(ABS($L66-INDEX(RTO2SF_ORD,AL$8,2))&gt;$B$84,"s","ns")))</f>
        <v/>
      </c>
      <c r="AM66" s="281" t="str">
        <f aca="false">IF(AM$8&gt;$J66,"",IF($F$69&gt;$G$69,"ns",IF(ABS($L66-INDEX(RTO2SF_ORD,AM$8,2))&gt;$B$84,"s","ns")))</f>
        <v/>
      </c>
      <c r="AN66" s="281" t="str">
        <f aca="false">IF(AN$8&gt;$J66,"",IF($F$69&gt;$G$69,"ns",IF(ABS($L66-INDEX(RTO2SF_ORD,AN$8,2))&gt;$B$84,"s","ns")))</f>
        <v/>
      </c>
      <c r="AO66" s="281" t="str">
        <f aca="false">IF(AO$8&gt;$J66,"",IF($F$69&gt;$G$69,"ns",IF(ABS($L66-INDEX(RTO2SF_ORD,AO$8,2))&gt;$B$84,"s","ns")))</f>
        <v/>
      </c>
      <c r="AP66" s="281" t="str">
        <f aca="false">IF(AP$8&gt;$J66,"",IF($F$69&gt;$G$69,"ns",IF(ABS($L66-INDEX(RTO2SF_ORD,AP$8,2))&gt;$B$84,"s","ns")))</f>
        <v/>
      </c>
      <c r="AQ66" s="281" t="str">
        <f aca="false">IF(AQ$8&gt;$J66,"",IF($F$69&gt;$G$69,"ns",IF(ABS($L66-INDEX(RTO2SF_ORD,AQ$8,2))&gt;$B$84,"s","ns")))</f>
        <v/>
      </c>
      <c r="AR66" s="281" t="str">
        <f aca="false">IF(AR$8&gt;$J66,"",IF($F$69&gt;$G$69,"ns",IF(ABS($L66-INDEX(RTO2SF_ORD,AR$8,2))&gt;$B$84,"s","ns")))</f>
        <v/>
      </c>
      <c r="AS66" s="281" t="str">
        <f aca="false">IF(AS$8&gt;$J66,"",IF($F$69&gt;$G$69,"ns",IF(ABS($L66-INDEX(RTO2SF_ORD,AS$8,2))&gt;$B$84,"s","ns")))</f>
        <v/>
      </c>
      <c r="AT66" s="281" t="str">
        <f aca="false">IF(AT$8&gt;$J66,"",IF($F$69&gt;$G$69,"ns",IF(ABS($L66-INDEX(RTO2SF_ORD,AT$8,2))&gt;$B$84,"s","ns")))</f>
        <v/>
      </c>
      <c r="AU66" s="281" t="str">
        <f aca="false">IF(AU$8&gt;$J66,"",IF($F$69&gt;$G$69,"ns",IF(ABS($L66-INDEX(RTO2SF_ORD,AU$8,2))&gt;$B$84,"s","ns")))</f>
        <v/>
      </c>
      <c r="AV66" s="281" t="str">
        <f aca="false">IF(AV$8&gt;$J66,"",IF($F$69&gt;$G$69,"ns",IF(ABS($L66-INDEX(RTO2SF_ORD,AV$8,2))&gt;$B$84,"s","ns")))</f>
        <v/>
      </c>
      <c r="AW66" s="281" t="str">
        <f aca="false">IF(AW$8&gt;$J66,"",IF($F$69&gt;$G$69,"ns",IF(ABS($L66-INDEX(RTO2SF_ORD,AW$8,2))&gt;$B$84,"s","ns")))</f>
        <v/>
      </c>
      <c r="AX66" s="281" t="str">
        <f aca="false">IF(AX$8&gt;$J66,"",IF($F$69&gt;$G$69,"ns",IF(ABS($L66-INDEX(RTO2SF_ORD,AX$8,2))&gt;$B$84,"s","ns")))</f>
        <v/>
      </c>
      <c r="AY66" s="281" t="str">
        <f aca="false">IF(AY$8&gt;$J66,"",IF($F$69&gt;$G$69,"ns",IF(ABS($L66-INDEX(RTO2SF_ORD,AY$8,2))&gt;$B$84,"s","ns")))</f>
        <v/>
      </c>
      <c r="AZ66" s="281" t="str">
        <f aca="false">IF(AZ$8&gt;$J66,"",IF($F$69&gt;$G$69,"ns",IF(ABS($L66-INDEX(RTO2SF_ORD,AZ$8,2))&gt;$B$84,"s","ns")))</f>
        <v/>
      </c>
      <c r="BA66" s="281" t="str">
        <f aca="false">IF(BA$8&gt;$J66,"",IF($F$69&gt;$G$69,"ns",IF(ABS($L66-INDEX(RTO2SF_ORD,BA$8,2))&gt;$B$84,"s","ns")))</f>
        <v/>
      </c>
      <c r="BB66" s="281" t="str">
        <f aca="false">IF(BB$8&gt;$J66,"",IF($F$69&gt;$G$69,"ns",IF(ABS($L66-INDEX(RTO2SF_ORD,BB$8,2))&gt;$B$84,"s","ns")))</f>
        <v/>
      </c>
      <c r="BC66" s="281" t="str">
        <f aca="false">IF(BC$8&gt;$J66,"",IF($F$69&gt;$G$69,"ns",IF(ABS($L66-INDEX(RTO2SF_ORD,BC$8,2))&gt;$B$84,"s","ns")))</f>
        <v/>
      </c>
      <c r="BD66" s="281" t="str">
        <f aca="false">IF(BD$8&gt;$J66,"",IF($F$69&gt;$G$69,"ns",IF(ABS($L66-INDEX(RTO2SF_ORD,BD$8,2))&gt;$B$84,"s","ns")))</f>
        <v/>
      </c>
      <c r="BE66" s="281" t="str">
        <f aca="false">IF(BE$8&gt;$J66,"",IF($F$69&gt;$G$69,"ns",IF(ABS($L66-INDEX(RTO2SF_ORD,BE$8,2))&gt;$B$84,"s","ns")))</f>
        <v/>
      </c>
      <c r="BF66" s="281" t="str">
        <f aca="false">IF(BF$8&gt;$J66,"",IF($F$69&gt;$G$69,"ns",IF(ABS($L66-INDEX(RTO2SF_ORD,BF$8,2))&gt;$B$84,"s","ns")))</f>
        <v/>
      </c>
      <c r="BG66" s="281" t="str">
        <f aca="false">IF(BG$8&gt;$J66,"",IF($F$69&gt;$G$69,"ns",IF(ABS($L66-INDEX(RTO2SF_ORD,BG$8,2))&gt;$B$84,"s","ns")))</f>
        <v/>
      </c>
      <c r="BH66" s="281" t="str">
        <f aca="false">IF(BH$8&gt;$J66,"",IF($F$69&gt;$G$69,"ns",IF(ABS($L66-INDEX(RTO2SF_ORD,BH$8,2))&gt;$B$84,"s","ns")))</f>
        <v/>
      </c>
      <c r="BI66" s="281" t="str">
        <f aca="false">IF(BI$8&gt;$J66,"",IF($F$69&gt;$G$69,"ns",IF(ABS($L66-INDEX(RTO2SF_ORD,BI$8,2))&gt;$B$84,"s","ns")))</f>
        <v/>
      </c>
      <c r="BJ66" s="281" t="str">
        <f aca="false">IF(BJ$8&gt;$J66,"",IF($F$69&gt;$G$69,"ns",IF(ABS($L66-INDEX(RTO2SF_ORD,BJ$8,2))&gt;$B$84,"s","ns")))</f>
        <v/>
      </c>
      <c r="BM66" s="248" t="s">
        <v>320</v>
      </c>
      <c r="BN66" s="258" t="str">
        <f aca="false">IF(ER114&lt;&gt;1,"Error en los datos CON FUNGICIDA !!!","")</f>
        <v/>
      </c>
      <c r="BS66" s="249"/>
      <c r="BT66" s="249"/>
      <c r="BV66" s="270" t="n">
        <v>2</v>
      </c>
      <c r="BW66" s="280" t="str">
        <f aca="false">IFERROR(INDEX(RTO2CF_ORD,BV66,1),"sd")</f>
        <v>ACA 604</v>
      </c>
      <c r="BX66" s="281" t="n">
        <f aca="false">IFERROR(INDEX(RTO2CF_ORD,BV66,2),"sd")</f>
        <v>2507.46003898635</v>
      </c>
      <c r="BY66" s="282" t="str">
        <f aca="false">IF(BY$8&gt;$BV66,"",IF($BR$69&gt;$BS$69,"ns",IF(ABS($BX66-INDEX(RTO2CF_ORD,BY$8,2))&gt;$BN$84,"s","ns")))</f>
        <v>ns</v>
      </c>
      <c r="BZ66" s="282" t="str">
        <f aca="false">IF(BZ$8&gt;$BV66,"",IF($BR$69&gt;$BS$69,"ns",IF(ABS($BX66-INDEX(RTO2CF_ORD,BZ$8,2))&gt;$BN$84,"s","ns")))</f>
        <v>ns</v>
      </c>
      <c r="CA66" s="282" t="str">
        <f aca="false">IF(CA$8&gt;$BV66,"",IF($BR$69&gt;$BS$69,"ns",IF(ABS($BX66-INDEX(RTO2CF_ORD,CA$8,2))&gt;$BN$84,"s","ns")))</f>
        <v/>
      </c>
      <c r="CB66" s="282" t="str">
        <f aca="false">IF(CB$8&gt;$BV66,"",IF($BR$69&gt;$BS$69,"ns",IF(ABS($BX66-INDEX(RTO2CF_ORD,CB$8,2))&gt;$BN$84,"s","ns")))</f>
        <v/>
      </c>
      <c r="CC66" s="282" t="str">
        <f aca="false">IF(CC$8&gt;$BV66,"",IF($BR$69&gt;$BS$69,"ns",IF(ABS($BX66-INDEX(RTO2CF_ORD,CC$8,2))&gt;$BN$84,"s","ns")))</f>
        <v/>
      </c>
      <c r="CD66" s="282" t="str">
        <f aca="false">IF(CD$8&gt;$BV66,"",IF($BR$69&gt;$BS$69,"ns",IF(ABS($BX66-INDEX(RTO2CF_ORD,CD$8,2))&gt;$BN$84,"s","ns")))</f>
        <v/>
      </c>
      <c r="CE66" s="282" t="str">
        <f aca="false">IF(CE$8&gt;$BV66,"",IF($BR$69&gt;$BS$69,"ns",IF(ABS($BX66-INDEX(RTO2CF_ORD,CE$8,2))&gt;$BN$84,"s","ns")))</f>
        <v/>
      </c>
      <c r="CF66" s="282" t="str">
        <f aca="false">IF(CF$8&gt;$BV66,"",IF($BR$69&gt;$BS$69,"ns",IF(ABS($BX66-INDEX(RTO2CF_ORD,CF$8,2))&gt;$BN$84,"s","ns")))</f>
        <v/>
      </c>
      <c r="CG66" s="282" t="str">
        <f aca="false">IF(CG$8&gt;$BV66,"",IF($BR$69&gt;$BS$69,"ns",IF(ABS($BX66-INDEX(RTO2CF_ORD,CG$8,2))&gt;$BN$84,"s","ns")))</f>
        <v/>
      </c>
      <c r="CH66" s="282" t="str">
        <f aca="false">IF(CH$8&gt;$BV66,"",IF($BR$69&gt;$BS$69,"ns",IF(ABS($BX66-INDEX(RTO2CF_ORD,CH$8,2))&gt;$BN$84,"s","ns")))</f>
        <v/>
      </c>
      <c r="CI66" s="282" t="str">
        <f aca="false">IF(CI$8&gt;$BV66,"",IF($BR$69&gt;$BS$69,"ns",IF(ABS($BX66-INDEX(RTO2CF_ORD,CI$8,2))&gt;$BN$84,"s","ns")))</f>
        <v/>
      </c>
      <c r="CJ66" s="282" t="str">
        <f aca="false">IF(CJ$8&gt;$BV66,"",IF($BR$69&gt;$BS$69,"ns",IF(ABS($BX66-INDEX(RTO2CF_ORD,CJ$8,2))&gt;$BN$84,"s","ns")))</f>
        <v/>
      </c>
      <c r="CK66" s="282" t="str">
        <f aca="false">IF(CK$8&gt;$BV66,"",IF($BR$69&gt;$BS$69,"ns",IF(ABS($BX66-INDEX(RTO2CF_ORD,CK$8,2))&gt;$BN$84,"s","ns")))</f>
        <v/>
      </c>
      <c r="CL66" s="282" t="str">
        <f aca="false">IF(CL$8&gt;$BV66,"",IF($BR$69&gt;$BS$69,"ns",IF(ABS($BX66-INDEX(RTO2CF_ORD,CL$8,2))&gt;$BN$84,"s","ns")))</f>
        <v/>
      </c>
      <c r="CM66" s="282" t="str">
        <f aca="false">IF(CM$8&gt;$BV66,"",IF($BR$69&gt;$BS$69,"ns",IF(ABS($BX66-INDEX(RTO2CF_ORD,CM$8,2))&gt;$BN$84,"s","ns")))</f>
        <v/>
      </c>
      <c r="CN66" s="282" t="str">
        <f aca="false">IF(CN$8&gt;$BV66,"",IF($BR$69&gt;$BS$69,"ns",IF(ABS($BX66-INDEX(RTO2CF_ORD,CN$8,2))&gt;$BN$84,"s","ns")))</f>
        <v/>
      </c>
      <c r="CO66" s="282" t="str">
        <f aca="false">IF(CO$8&gt;$BV66,"",IF($BR$69&gt;$BS$69,"ns",IF(ABS($BX66-INDEX(RTO2CF_ORD,CO$8,2))&gt;$BN$84,"s","ns")))</f>
        <v/>
      </c>
      <c r="CP66" s="282" t="str">
        <f aca="false">IF(CP$8&gt;$BV66,"",IF($BR$69&gt;$BS$69,"ns",IF(ABS($BX66-INDEX(RTO2CF_ORD,CP$8,2))&gt;$BN$84,"s","ns")))</f>
        <v/>
      </c>
      <c r="CQ66" s="282" t="str">
        <f aca="false">IF(CQ$8&gt;$BV66,"",IF($BR$69&gt;$BS$69,"ns",IF(ABS($BX66-INDEX(RTO2CF_ORD,CQ$8,2))&gt;$BN$84,"s","ns")))</f>
        <v/>
      </c>
      <c r="CR66" s="282" t="str">
        <f aca="false">IF(CR$8&gt;$BV66,"",IF($BR$69&gt;$BS$69,"ns",IF(ABS($BX66-INDEX(RTO2CF_ORD,CR$8,2))&gt;$BN$84,"s","ns")))</f>
        <v/>
      </c>
      <c r="CS66" s="282" t="str">
        <f aca="false">IF(CS$8&gt;$BV66,"",IF($BR$69&gt;$BS$69,"ns",IF(ABS($BX66-INDEX(RTO2CF_ORD,CS$8,2))&gt;$BN$84,"s","ns")))</f>
        <v/>
      </c>
      <c r="CT66" s="282" t="str">
        <f aca="false">IF(CT$8&gt;$BV66,"",IF($BR$69&gt;$BS$69,"ns",IF(ABS($BX66-INDEX(RTO2CF_ORD,CT$8,2))&gt;$BN$84,"s","ns")))</f>
        <v/>
      </c>
      <c r="CU66" s="282" t="str">
        <f aca="false">IF(CU$8&gt;$BV66,"",IF($BR$69&gt;$BS$69,"ns",IF(ABS($BX66-INDEX(RTO2CF_ORD,CU$8,2))&gt;$BN$84,"s","ns")))</f>
        <v/>
      </c>
      <c r="CV66" s="282" t="str">
        <f aca="false">IF(CV$8&gt;$BV66,"",IF($BR$69&gt;$BS$69,"ns",IF(ABS($BX66-INDEX(RTO2CF_ORD,CV$8,2))&gt;$BN$84,"s","ns")))</f>
        <v/>
      </c>
      <c r="CW66" s="282" t="str">
        <f aca="false">IF(CW$8&gt;$BV66,"",IF($BR$69&gt;$BS$69,"ns",IF(ABS($BX66-INDEX(RTO2CF_ORD,CW$8,2))&gt;$BN$84,"s","ns")))</f>
        <v/>
      </c>
      <c r="CX66" s="282" t="str">
        <f aca="false">IF(CX$8&gt;$BV66,"",IF($BR$69&gt;$BS$69,"ns",IF(ABS($BX66-INDEX(RTO2CF_ORD,CX$8,2))&gt;$BN$84,"s","ns")))</f>
        <v/>
      </c>
      <c r="CY66" s="282" t="str">
        <f aca="false">IF(CY$8&gt;$BV66,"",IF($BR$69&gt;$BS$69,"ns",IF(ABS($BX66-INDEX(RTO2CF_ORD,CY$8,2))&gt;$BN$84,"s","ns")))</f>
        <v/>
      </c>
      <c r="CZ66" s="282" t="str">
        <f aca="false">IF(CZ$8&gt;$BV66,"",IF($BR$69&gt;$BS$69,"ns",IF(ABS($BX66-INDEX(RTO2CF_ORD,CZ$8,2))&gt;$BN$84,"s","ns")))</f>
        <v/>
      </c>
      <c r="DA66" s="282" t="str">
        <f aca="false">IF(DA$8&gt;$BV66,"",IF($BR$69&gt;$BS$69,"ns",IF(ABS($BX66-INDEX(RTO2CF_ORD,DA$8,2))&gt;$BN$84,"s","ns")))</f>
        <v/>
      </c>
      <c r="DB66" s="282" t="str">
        <f aca="false">IF(DB$8&gt;$BV66,"",IF($BR$69&gt;$BS$69,"ns",IF(ABS($BX66-INDEX(RTO2CF_ORD,DB$8,2))&gt;$BN$84,"s","ns")))</f>
        <v/>
      </c>
      <c r="DC66" s="282" t="str">
        <f aca="false">IF(DC$8&gt;$BV66,"",IF($BR$69&gt;$BS$69,"ns",IF(ABS($BX66-INDEX(RTO2CF_ORD,DC$8,2))&gt;$BN$84,"s","ns")))</f>
        <v/>
      </c>
      <c r="DD66" s="282" t="str">
        <f aca="false">IF(DD$8&gt;$BV66,"",IF($BR$69&gt;$BS$69,"ns",IF(ABS($BX66-INDEX(RTO2CF_ORD,DD$8,2))&gt;$BN$84,"s","ns")))</f>
        <v/>
      </c>
      <c r="DE66" s="282" t="str">
        <f aca="false">IF(DE$8&gt;$BV66,"",IF($BR$69&gt;$BS$69,"ns",IF(ABS($BX66-INDEX(RTO2CF_ORD,DE$8,2))&gt;$BN$84,"s","ns")))</f>
        <v/>
      </c>
      <c r="DF66" s="282" t="str">
        <f aca="false">IF(DF$8&gt;$BV66,"",IF($BR$69&gt;$BS$69,"ns",IF(ABS($BX66-INDEX(RTO2CF_ORD,DF$8,2))&gt;$BN$84,"s","ns")))</f>
        <v/>
      </c>
      <c r="DG66" s="282" t="str">
        <f aca="false">IF(DG$8&gt;$BV66,"",IF($BR$69&gt;$BS$69,"ns",IF(ABS($BX66-INDEX(RTO2CF_ORD,DG$8,2))&gt;$BN$84,"s","ns")))</f>
        <v/>
      </c>
      <c r="DH66" s="282" t="str">
        <f aca="false">IF(DH$8&gt;$BV66,"",IF($BR$69&gt;$BS$69,"ns",IF(ABS($BX66-INDEX(RTO2CF_ORD,DH$8,2))&gt;$BN$84,"s","ns")))</f>
        <v/>
      </c>
      <c r="DI66" s="282" t="str">
        <f aca="false">IF(DI$8&gt;$BV66,"",IF($BR$69&gt;$BS$69,"ns",IF(ABS($BX66-INDEX(RTO2CF_ORD,DI$8,2))&gt;$BN$84,"s","ns")))</f>
        <v/>
      </c>
      <c r="DJ66" s="282" t="str">
        <f aca="false">IF(DJ$8&gt;$BV66,"",IF($BR$69&gt;$BS$69,"ns",IF(ABS($BX66-INDEX(RTO2CF_ORD,DJ$8,2))&gt;$BN$84,"s","ns")))</f>
        <v/>
      </c>
      <c r="DK66" s="282" t="str">
        <f aca="false">IF(DK$8&gt;$BV66,"",IF($BR$69&gt;$BS$69,"ns",IF(ABS($BX66-INDEX(RTO2CF_ORD,DK$8,2))&gt;$BN$84,"s","ns")))</f>
        <v/>
      </c>
      <c r="DL66" s="282" t="str">
        <f aca="false">IF(DL$8&gt;$BV66,"",IF($BR$69&gt;$BS$69,"ns",IF(ABS($BX66-INDEX(RTO2CF_ORD,DL$8,2))&gt;$BN$84,"s","ns")))</f>
        <v/>
      </c>
      <c r="DM66" s="282" t="str">
        <f aca="false">IF(DM$8&gt;$BV66,"",IF($BR$69&gt;$BS$69,"ns",IF(ABS($BX66-INDEX(RTO2CF_ORD,DM$8,2))&gt;$BN$84,"s","ns")))</f>
        <v/>
      </c>
      <c r="DN66" s="282" t="str">
        <f aca="false">IF(DN$8&gt;$BV66,"",IF($BR$69&gt;$BS$69,"ns",IF(ABS($BX66-INDEX(RTO2CF_ORD,DN$8,2))&gt;$BN$84,"s","ns")))</f>
        <v/>
      </c>
      <c r="DO66" s="282" t="str">
        <f aca="false">IF(DO$8&gt;$BV66,"",IF($BR$69&gt;$BS$69,"ns",IF(ABS($BX66-INDEX(RTO2CF_ORD,DO$8,2))&gt;$BN$84,"s","ns")))</f>
        <v/>
      </c>
      <c r="DP66" s="282" t="str">
        <f aca="false">IF(DP$8&gt;$BV66,"",IF($BR$69&gt;$BS$69,"ns",IF(ABS($BX66-INDEX(RTO2CF_ORD,DP$8,2))&gt;$BN$84,"s","ns")))</f>
        <v/>
      </c>
      <c r="DQ66" s="282" t="str">
        <f aca="false">IF(DQ$8&gt;$BV66,"",IF($BR$69&gt;$BS$69,"ns",IF(ABS($BX66-INDEX(RTO2CF_ORD,DQ$8,2))&gt;$BN$84,"s","ns")))</f>
        <v/>
      </c>
      <c r="DR66" s="282" t="str">
        <f aca="false">IF(DR$8&gt;$BV66,"",IF($BR$69&gt;$BS$69,"ns",IF(ABS($BX66-INDEX(RTO2CF_ORD,DR$8,2))&gt;$BN$84,"s","ns")))</f>
        <v/>
      </c>
      <c r="DS66" s="282" t="str">
        <f aca="false">IF(DS$8&gt;$BV66,"",IF($BR$69&gt;$BS$69,"ns",IF(ABS($BX66-INDEX(RTO2CF_ORD,DS$8,2))&gt;$BN$84,"s","ns")))</f>
        <v/>
      </c>
      <c r="DT66" s="282" t="str">
        <f aca="false">IF(DT$8&gt;$BV66,"",IF($BR$69&gt;$BS$69,"ns",IF(ABS($BX66-INDEX(RTO2CF_ORD,DT$8,2))&gt;$BN$84,"s","ns")))</f>
        <v/>
      </c>
      <c r="DU66" s="282" t="str">
        <f aca="false">IF(DU$8&gt;$BV66,"",IF($BR$69&gt;$BS$69,"ns",IF(ABS($BX66-INDEX(RTO2CF_ORD,DU$8,2))&gt;$BN$84,"s","ns")))</f>
        <v/>
      </c>
      <c r="DV66" s="282" t="str">
        <f aca="false">IF(DV$8&gt;$BV66,"",IF($BR$69&gt;$BS$69,"ns",IF(ABS($BX66-INDEX(RTO2CF_ORD,DV$8,2))&gt;$BN$84,"s","ns")))</f>
        <v/>
      </c>
      <c r="DW66" s="283"/>
      <c r="DX66" s="283"/>
      <c r="DZ66" s="265" t="n">
        <f aca="false">DZ65+1</f>
        <v>3</v>
      </c>
      <c r="EA66" s="276" t="str">
        <f aca="false">IFERROR(INDEX(RTO2CV,$DZ66,1),0)</f>
        <v> SAUCE</v>
      </c>
      <c r="EB66" s="277" t="n">
        <f aca="false">IFERROR(INDEX(RTO2SF,$DZ66,EB$7),0)</f>
        <v>0</v>
      </c>
      <c r="EC66" s="277" t="n">
        <f aca="false">IFERROR(INDEX(RTO2SF,$DZ66,EC$7),0)</f>
        <v>0</v>
      </c>
      <c r="ED66" s="277" t="n">
        <f aca="false">IFERROR(INDEX(RTO2SF,$DZ66,ED$7),0)</f>
        <v>0</v>
      </c>
      <c r="EE66" s="277" t="n">
        <f aca="false">IFERROR(INDEX(RTO2SF,$DZ66,EE$7),0)</f>
        <v>0</v>
      </c>
      <c r="EF66" s="277" t="n">
        <f aca="false">COUNTIFS(EB66:EE66,"&gt;1")</f>
        <v>0</v>
      </c>
      <c r="EG66" s="277" t="n">
        <f aca="false">IFERROR(SUMIFS(EB66:EE66,EB66:EE66,"&gt;1"),0)</f>
        <v>0</v>
      </c>
      <c r="EH66" s="265"/>
      <c r="EI66" s="265" t="s">
        <v>321</v>
      </c>
      <c r="EJ66" s="265" t="n">
        <f aca="false">EJ64*EJ65</f>
        <v>0</v>
      </c>
      <c r="EK66" s="266"/>
      <c r="EL66" s="265" t="n">
        <f aca="false">EL65+1</f>
        <v>3</v>
      </c>
      <c r="EM66" s="276" t="str">
        <f aca="false">IFERROR(INDEX(RTO2CV,$EL66,1),0)</f>
        <v> SAUCE</v>
      </c>
      <c r="EN66" s="277" t="n">
        <f aca="false">IFERROR(INDEX(RTO2CF,$EL66,'ANVA-MDS'!EB$7),0)</f>
        <v>2102.41520467836</v>
      </c>
      <c r="EO66" s="277" t="n">
        <f aca="false">IFERROR(INDEX(RTO2CF,$EL66,'ANVA-MDS'!EC$7),0)</f>
        <v>2277.19298245614</v>
      </c>
      <c r="EP66" s="277" t="n">
        <f aca="false">IFERROR(INDEX(RTO2CF,$EL66,'ANVA-MDS'!ED$7),0)</f>
        <v>1907.78947368421</v>
      </c>
      <c r="EQ66" s="277" t="n">
        <f aca="false">IFERROR(INDEX(RTO2CF,$EL66,'ANVA-MDS'!EE$7),0)</f>
        <v>0</v>
      </c>
      <c r="ER66" s="277" t="n">
        <f aca="false">COUNTIFS(EN66:EQ66,"&gt;1")</f>
        <v>3</v>
      </c>
      <c r="ES66" s="277" t="n">
        <f aca="false">IFERROR(SUMIFS(EN66:EQ66,EN66:EQ66,"&gt;1"),0)</f>
        <v>6287.39766081871</v>
      </c>
      <c r="ET66" s="265"/>
      <c r="EU66" s="265" t="s">
        <v>321</v>
      </c>
      <c r="EV66" s="264" t="n">
        <f aca="false">EV64*EV65</f>
        <v>21</v>
      </c>
      <c r="EW66" s="266"/>
      <c r="EX66" s="277" t="n">
        <f aca="false">EG66+ES66</f>
        <v>6287.39766081871</v>
      </c>
      <c r="EY66" s="265" t="s">
        <v>321</v>
      </c>
      <c r="EZ66" s="284" t="str">
        <f aca="false">IF(EZ83=0,"sd",EZ77*EZ64*EZ65)</f>
        <v>sd</v>
      </c>
    </row>
    <row r="67" customFormat="false" ht="12.75" hidden="false" customHeight="true" outlineLevel="0" collapsed="false">
      <c r="J67" s="270" t="n">
        <v>3</v>
      </c>
      <c r="K67" s="280" t="str">
        <f aca="false">IFERROR(INDEX(RTO2SF_ORD,J67,1),"sd")</f>
        <v> SAUCE</v>
      </c>
      <c r="L67" s="281" t="n">
        <f aca="false">IFERROR(INDEX(RTO2SF_ORD,J67,2),"sd")</f>
        <v>0.00047</v>
      </c>
      <c r="M67" s="281" t="str">
        <f aca="false">IF(M$8&gt;$J67,"",IF($F$69&gt;$G$69,"ns",IF(ABS($L67-INDEX(RTO2SF_ORD,M$8,2))&gt;$B$84,"s","ns")))</f>
        <v>ns</v>
      </c>
      <c r="N67" s="281" t="str">
        <f aca="false">IF(N$8&gt;$J67,"",IF($F$69&gt;$G$69,"ns",IF(ABS($L67-INDEX(RTO2SF_ORD,N$8,2))&gt;$B$84,"s","ns")))</f>
        <v>ns</v>
      </c>
      <c r="O67" s="281" t="str">
        <f aca="false">IF(O$8&gt;$J67,"",IF($F$69&gt;$G$69,"ns",IF(ABS($L67-INDEX(RTO2SF_ORD,O$8,2))&gt;$B$84,"s","ns")))</f>
        <v>ns</v>
      </c>
      <c r="P67" s="281" t="str">
        <f aca="false">IF(P$8&gt;$J67,"",IF($F$69&gt;$G$69,"ns",IF(ABS($L67-INDEX(RTO2SF_ORD,P$8,2))&gt;$B$84,"s","ns")))</f>
        <v/>
      </c>
      <c r="Q67" s="281" t="str">
        <f aca="false">IF(Q$8&gt;$J67,"",IF($F$69&gt;$G$69,"ns",IF(ABS($L67-INDEX(RTO2SF_ORD,Q$8,2))&gt;$B$84,"s","ns")))</f>
        <v/>
      </c>
      <c r="R67" s="281" t="str">
        <f aca="false">IF(R$8&gt;$J67,"",IF($F$69&gt;$G$69,"ns",IF(ABS($L67-INDEX(RTO2SF_ORD,R$8,2))&gt;$B$84,"s","ns")))</f>
        <v/>
      </c>
      <c r="S67" s="281" t="str">
        <f aca="false">IF(S$8&gt;$J67,"",IF($F$69&gt;$G$69,"ns",IF(ABS($L67-INDEX(RTO2SF_ORD,S$8,2))&gt;$B$84,"s","ns")))</f>
        <v/>
      </c>
      <c r="T67" s="281" t="str">
        <f aca="false">IF(T$8&gt;$J67,"",IF($F$69&gt;$G$69,"ns",IF(ABS($L67-INDEX(RTO2SF_ORD,T$8,2))&gt;$B$84,"s","ns")))</f>
        <v/>
      </c>
      <c r="U67" s="281" t="str">
        <f aca="false">IF(U$8&gt;$J67,"",IF($F$69&gt;$G$69,"ns",IF(ABS($L67-INDEX(RTO2SF_ORD,U$8,2))&gt;$B$84,"s","ns")))</f>
        <v/>
      </c>
      <c r="V67" s="281" t="str">
        <f aca="false">IF(V$8&gt;$J67,"",IF($F$69&gt;$G$69,"ns",IF(ABS($L67-INDEX(RTO2SF_ORD,V$8,2))&gt;$B$84,"s","ns")))</f>
        <v/>
      </c>
      <c r="W67" s="281" t="str">
        <f aca="false">IF(W$8&gt;$J67,"",IF($F$69&gt;$G$69,"ns",IF(ABS($L67-INDEX(RTO2SF_ORD,W$8,2))&gt;$B$84,"s","ns")))</f>
        <v/>
      </c>
      <c r="X67" s="281" t="str">
        <f aca="false">IF(X$8&gt;$J67,"",IF($F$69&gt;$G$69,"ns",IF(ABS($L67-INDEX(RTO2SF_ORD,X$8,2))&gt;$B$84,"s","ns")))</f>
        <v/>
      </c>
      <c r="Y67" s="281" t="str">
        <f aca="false">IF(Y$8&gt;$J67,"",IF($F$69&gt;$G$69,"ns",IF(ABS($L67-INDEX(RTO2SF_ORD,Y$8,2))&gt;$B$84,"s","ns")))</f>
        <v/>
      </c>
      <c r="Z67" s="281" t="str">
        <f aca="false">IF(Z$8&gt;$J67,"",IF($F$69&gt;$G$69,"ns",IF(ABS($L67-INDEX(RTO2SF_ORD,Z$8,2))&gt;$B$84,"s","ns")))</f>
        <v/>
      </c>
      <c r="AA67" s="281" t="str">
        <f aca="false">IF(AA$8&gt;$J67,"",IF($F$69&gt;$G$69,"ns",IF(ABS($L67-INDEX(RTO2SF_ORD,AA$8,2))&gt;$B$84,"s","ns")))</f>
        <v/>
      </c>
      <c r="AB67" s="281" t="str">
        <f aca="false">IF(AB$8&gt;$J67,"",IF($F$69&gt;$G$69,"ns",IF(ABS($L67-INDEX(RTO2SF_ORD,AB$8,2))&gt;$B$84,"s","ns")))</f>
        <v/>
      </c>
      <c r="AC67" s="281" t="str">
        <f aca="false">IF(AC$8&gt;$J67,"",IF($F$69&gt;$G$69,"ns",IF(ABS($L67-INDEX(RTO2SF_ORD,AC$8,2))&gt;$B$84,"s","ns")))</f>
        <v/>
      </c>
      <c r="AD67" s="281" t="str">
        <f aca="false">IF(AD$8&gt;$J67,"",IF($F$69&gt;$G$69,"ns",IF(ABS($L67-INDEX(RTO2SF_ORD,AD$8,2))&gt;$B$84,"s","ns")))</f>
        <v/>
      </c>
      <c r="AE67" s="281" t="str">
        <f aca="false">IF(AE$8&gt;$J67,"",IF($F$69&gt;$G$69,"ns",IF(ABS($L67-INDEX(RTO2SF_ORD,AE$8,2))&gt;$B$84,"s","ns")))</f>
        <v/>
      </c>
      <c r="AF67" s="281" t="str">
        <f aca="false">IF(AF$8&gt;$J67,"",IF($F$69&gt;$G$69,"ns",IF(ABS($L67-INDEX(RTO2SF_ORD,AF$8,2))&gt;$B$84,"s","ns")))</f>
        <v/>
      </c>
      <c r="AG67" s="281" t="str">
        <f aca="false">IF(AG$8&gt;$J67,"",IF($F$69&gt;$G$69,"ns",IF(ABS($L67-INDEX(RTO2SF_ORD,AG$8,2))&gt;$B$84,"s","ns")))</f>
        <v/>
      </c>
      <c r="AH67" s="281" t="str">
        <f aca="false">IF(AH$8&gt;$J67,"",IF($F$69&gt;$G$69,"ns",IF(ABS($L67-INDEX(RTO2SF_ORD,AH$8,2))&gt;$B$84,"s","ns")))</f>
        <v/>
      </c>
      <c r="AI67" s="281" t="str">
        <f aca="false">IF(AI$8&gt;$J67,"",IF($F$69&gt;$G$69,"ns",IF(ABS($L67-INDEX(RTO2SF_ORD,AI$8,2))&gt;$B$84,"s","ns")))</f>
        <v/>
      </c>
      <c r="AJ67" s="281" t="str">
        <f aca="false">IF(AJ$8&gt;$J67,"",IF($F$69&gt;$G$69,"ns",IF(ABS($L67-INDEX(RTO2SF_ORD,AJ$8,2))&gt;$B$84,"s","ns")))</f>
        <v/>
      </c>
      <c r="AK67" s="281" t="str">
        <f aca="false">IF(AK$8&gt;$J67,"",IF($F$69&gt;$G$69,"ns",IF(ABS($L67-INDEX(RTO2SF_ORD,AK$8,2))&gt;$B$84,"s","ns")))</f>
        <v/>
      </c>
      <c r="AL67" s="281" t="str">
        <f aca="false">IF(AL$8&gt;$J67,"",IF($F$69&gt;$G$69,"ns",IF(ABS($L67-INDEX(RTO2SF_ORD,AL$8,2))&gt;$B$84,"s","ns")))</f>
        <v/>
      </c>
      <c r="AM67" s="281" t="str">
        <f aca="false">IF(AM$8&gt;$J67,"",IF($F$69&gt;$G$69,"ns",IF(ABS($L67-INDEX(RTO2SF_ORD,AM$8,2))&gt;$B$84,"s","ns")))</f>
        <v/>
      </c>
      <c r="AN67" s="281" t="str">
        <f aca="false">IF(AN$8&gt;$J67,"",IF($F$69&gt;$G$69,"ns",IF(ABS($L67-INDEX(RTO2SF_ORD,AN$8,2))&gt;$B$84,"s","ns")))</f>
        <v/>
      </c>
      <c r="AO67" s="281" t="str">
        <f aca="false">IF(AO$8&gt;$J67,"",IF($F$69&gt;$G$69,"ns",IF(ABS($L67-INDEX(RTO2SF_ORD,AO$8,2))&gt;$B$84,"s","ns")))</f>
        <v/>
      </c>
      <c r="AP67" s="281" t="str">
        <f aca="false">IF(AP$8&gt;$J67,"",IF($F$69&gt;$G$69,"ns",IF(ABS($L67-INDEX(RTO2SF_ORD,AP$8,2))&gt;$B$84,"s","ns")))</f>
        <v/>
      </c>
      <c r="AQ67" s="281" t="str">
        <f aca="false">IF(AQ$8&gt;$J67,"",IF($F$69&gt;$G$69,"ns",IF(ABS($L67-INDEX(RTO2SF_ORD,AQ$8,2))&gt;$B$84,"s","ns")))</f>
        <v/>
      </c>
      <c r="AR67" s="281" t="str">
        <f aca="false">IF(AR$8&gt;$J67,"",IF($F$69&gt;$G$69,"ns",IF(ABS($L67-INDEX(RTO2SF_ORD,AR$8,2))&gt;$B$84,"s","ns")))</f>
        <v/>
      </c>
      <c r="AS67" s="281" t="str">
        <f aca="false">IF(AS$8&gt;$J67,"",IF($F$69&gt;$G$69,"ns",IF(ABS($L67-INDEX(RTO2SF_ORD,AS$8,2))&gt;$B$84,"s","ns")))</f>
        <v/>
      </c>
      <c r="AT67" s="281" t="str">
        <f aca="false">IF(AT$8&gt;$J67,"",IF($F$69&gt;$G$69,"ns",IF(ABS($L67-INDEX(RTO2SF_ORD,AT$8,2))&gt;$B$84,"s","ns")))</f>
        <v/>
      </c>
      <c r="AU67" s="281" t="str">
        <f aca="false">IF(AU$8&gt;$J67,"",IF($F$69&gt;$G$69,"ns",IF(ABS($L67-INDEX(RTO2SF_ORD,AU$8,2))&gt;$B$84,"s","ns")))</f>
        <v/>
      </c>
      <c r="AV67" s="281" t="str">
        <f aca="false">IF(AV$8&gt;$J67,"",IF($F$69&gt;$G$69,"ns",IF(ABS($L67-INDEX(RTO2SF_ORD,AV$8,2))&gt;$B$84,"s","ns")))</f>
        <v/>
      </c>
      <c r="AW67" s="281" t="str">
        <f aca="false">IF(AW$8&gt;$J67,"",IF($F$69&gt;$G$69,"ns",IF(ABS($L67-INDEX(RTO2SF_ORD,AW$8,2))&gt;$B$84,"s","ns")))</f>
        <v/>
      </c>
      <c r="AX67" s="281" t="str">
        <f aca="false">IF(AX$8&gt;$J67,"",IF($F$69&gt;$G$69,"ns",IF(ABS($L67-INDEX(RTO2SF_ORD,AX$8,2))&gt;$B$84,"s","ns")))</f>
        <v/>
      </c>
      <c r="AY67" s="281" t="str">
        <f aca="false">IF(AY$8&gt;$J67,"",IF($F$69&gt;$G$69,"ns",IF(ABS($L67-INDEX(RTO2SF_ORD,AY$8,2))&gt;$B$84,"s","ns")))</f>
        <v/>
      </c>
      <c r="AZ67" s="281" t="str">
        <f aca="false">IF(AZ$8&gt;$J67,"",IF($F$69&gt;$G$69,"ns",IF(ABS($L67-INDEX(RTO2SF_ORD,AZ$8,2))&gt;$B$84,"s","ns")))</f>
        <v/>
      </c>
      <c r="BA67" s="281" t="str">
        <f aca="false">IF(BA$8&gt;$J67,"",IF($F$69&gt;$G$69,"ns",IF(ABS($L67-INDEX(RTO2SF_ORD,BA$8,2))&gt;$B$84,"s","ns")))</f>
        <v/>
      </c>
      <c r="BB67" s="281" t="str">
        <f aca="false">IF(BB$8&gt;$J67,"",IF($F$69&gt;$G$69,"ns",IF(ABS($L67-INDEX(RTO2SF_ORD,BB$8,2))&gt;$B$84,"s","ns")))</f>
        <v/>
      </c>
      <c r="BC67" s="281" t="str">
        <f aca="false">IF(BC$8&gt;$J67,"",IF($F$69&gt;$G$69,"ns",IF(ABS($L67-INDEX(RTO2SF_ORD,BC$8,2))&gt;$B$84,"s","ns")))</f>
        <v/>
      </c>
      <c r="BD67" s="281" t="str">
        <f aca="false">IF(BD$8&gt;$J67,"",IF($F$69&gt;$G$69,"ns",IF(ABS($L67-INDEX(RTO2SF_ORD,BD$8,2))&gt;$B$84,"s","ns")))</f>
        <v/>
      </c>
      <c r="BE67" s="281" t="str">
        <f aca="false">IF(BE$8&gt;$J67,"",IF($F$69&gt;$G$69,"ns",IF(ABS($L67-INDEX(RTO2SF_ORD,BE$8,2))&gt;$B$84,"s","ns")))</f>
        <v/>
      </c>
      <c r="BF67" s="281" t="str">
        <f aca="false">IF(BF$8&gt;$J67,"",IF($F$69&gt;$G$69,"ns",IF(ABS($L67-INDEX(RTO2SF_ORD,BF$8,2))&gt;$B$84,"s","ns")))</f>
        <v/>
      </c>
      <c r="BG67" s="281" t="str">
        <f aca="false">IF(BG$8&gt;$J67,"",IF($F$69&gt;$G$69,"ns",IF(ABS($L67-INDEX(RTO2SF_ORD,BG$8,2))&gt;$B$84,"s","ns")))</f>
        <v/>
      </c>
      <c r="BH67" s="281" t="str">
        <f aca="false">IF(BH$8&gt;$J67,"",IF($F$69&gt;$G$69,"ns",IF(ABS($L67-INDEX(RTO2SF_ORD,BH$8,2))&gt;$B$84,"s","ns")))</f>
        <v/>
      </c>
      <c r="BI67" s="281" t="str">
        <f aca="false">IF(BI$8&gt;$J67,"",IF($F$69&gt;$G$69,"ns",IF(ABS($L67-INDEX(RTO2SF_ORD,BI$8,2))&gt;$B$84,"s","ns")))</f>
        <v/>
      </c>
      <c r="BJ67" s="281" t="str">
        <f aca="false">IF(BJ$8&gt;$J67,"",IF($F$69&gt;$G$69,"ns",IF(ABS($L67-INDEX(RTO2SF_ORD,BJ$8,2))&gt;$B$84,"s","ns")))</f>
        <v/>
      </c>
      <c r="BS67" s="249"/>
      <c r="BT67" s="249"/>
      <c r="BV67" s="270" t="n">
        <v>3</v>
      </c>
      <c r="BW67" s="280" t="str">
        <f aca="false">IFERROR(INDEX(RTO2CF_ORD,BV67,1),"sd")</f>
        <v> SAUCE</v>
      </c>
      <c r="BX67" s="281" t="n">
        <f aca="false">IFERROR(INDEX(RTO2CF_ORD,BV67,2),"sd")</f>
        <v>2095.7992202729</v>
      </c>
      <c r="BY67" s="282" t="str">
        <f aca="false">IF(BY$8&gt;$BV67,"",IF($BR$69&gt;$BS$69,"ns",IF(ABS($BX67-INDEX(RTO2CF_ORD,BY$8,2))&gt;$BN$84,"s","ns")))</f>
        <v>ns</v>
      </c>
      <c r="BZ67" s="282" t="str">
        <f aca="false">IF(BZ$8&gt;$BV67,"",IF($BR$69&gt;$BS$69,"ns",IF(ABS($BX67-INDEX(RTO2CF_ORD,BZ$8,2))&gt;$BN$84,"s","ns")))</f>
        <v>ns</v>
      </c>
      <c r="CA67" s="282" t="str">
        <f aca="false">IF(CA$8&gt;$BV67,"",IF($BR$69&gt;$BS$69,"ns",IF(ABS($BX67-INDEX(RTO2CF_ORD,CA$8,2))&gt;$BN$84,"s","ns")))</f>
        <v>ns</v>
      </c>
      <c r="CB67" s="282" t="str">
        <f aca="false">IF(CB$8&gt;$BV67,"",IF($BR$69&gt;$BS$69,"ns",IF(ABS($BX67-INDEX(RTO2CF_ORD,CB$8,2))&gt;$BN$84,"s","ns")))</f>
        <v/>
      </c>
      <c r="CC67" s="282" t="str">
        <f aca="false">IF(CC$8&gt;$BV67,"",IF($BR$69&gt;$BS$69,"ns",IF(ABS($BX67-INDEX(RTO2CF_ORD,CC$8,2))&gt;$BN$84,"s","ns")))</f>
        <v/>
      </c>
      <c r="CD67" s="282" t="str">
        <f aca="false">IF(CD$8&gt;$BV67,"",IF($BR$69&gt;$BS$69,"ns",IF(ABS($BX67-INDEX(RTO2CF_ORD,CD$8,2))&gt;$BN$84,"s","ns")))</f>
        <v/>
      </c>
      <c r="CE67" s="282" t="str">
        <f aca="false">IF(CE$8&gt;$BV67,"",IF($BR$69&gt;$BS$69,"ns",IF(ABS($BX67-INDEX(RTO2CF_ORD,CE$8,2))&gt;$BN$84,"s","ns")))</f>
        <v/>
      </c>
      <c r="CF67" s="282" t="str">
        <f aca="false">IF(CF$8&gt;$BV67,"",IF($BR$69&gt;$BS$69,"ns",IF(ABS($BX67-INDEX(RTO2CF_ORD,CF$8,2))&gt;$BN$84,"s","ns")))</f>
        <v/>
      </c>
      <c r="CG67" s="282" t="str">
        <f aca="false">IF(CG$8&gt;$BV67,"",IF($BR$69&gt;$BS$69,"ns",IF(ABS($BX67-INDEX(RTO2CF_ORD,CG$8,2))&gt;$BN$84,"s","ns")))</f>
        <v/>
      </c>
      <c r="CH67" s="282" t="str">
        <f aca="false">IF(CH$8&gt;$BV67,"",IF($BR$69&gt;$BS$69,"ns",IF(ABS($BX67-INDEX(RTO2CF_ORD,CH$8,2))&gt;$BN$84,"s","ns")))</f>
        <v/>
      </c>
      <c r="CI67" s="282" t="str">
        <f aca="false">IF(CI$8&gt;$BV67,"",IF($BR$69&gt;$BS$69,"ns",IF(ABS($BX67-INDEX(RTO2CF_ORD,CI$8,2))&gt;$BN$84,"s","ns")))</f>
        <v/>
      </c>
      <c r="CJ67" s="282" t="str">
        <f aca="false">IF(CJ$8&gt;$BV67,"",IF($BR$69&gt;$BS$69,"ns",IF(ABS($BX67-INDEX(RTO2CF_ORD,CJ$8,2))&gt;$BN$84,"s","ns")))</f>
        <v/>
      </c>
      <c r="CK67" s="282" t="str">
        <f aca="false">IF(CK$8&gt;$BV67,"",IF($BR$69&gt;$BS$69,"ns",IF(ABS($BX67-INDEX(RTO2CF_ORD,CK$8,2))&gt;$BN$84,"s","ns")))</f>
        <v/>
      </c>
      <c r="CL67" s="282" t="str">
        <f aca="false">IF(CL$8&gt;$BV67,"",IF($BR$69&gt;$BS$69,"ns",IF(ABS($BX67-INDEX(RTO2CF_ORD,CL$8,2))&gt;$BN$84,"s","ns")))</f>
        <v/>
      </c>
      <c r="CM67" s="282" t="str">
        <f aca="false">IF(CM$8&gt;$BV67,"",IF($BR$69&gt;$BS$69,"ns",IF(ABS($BX67-INDEX(RTO2CF_ORD,CM$8,2))&gt;$BN$84,"s","ns")))</f>
        <v/>
      </c>
      <c r="CN67" s="282" t="str">
        <f aca="false">IF(CN$8&gt;$BV67,"",IF($BR$69&gt;$BS$69,"ns",IF(ABS($BX67-INDEX(RTO2CF_ORD,CN$8,2))&gt;$BN$84,"s","ns")))</f>
        <v/>
      </c>
      <c r="CO67" s="282" t="str">
        <f aca="false">IF(CO$8&gt;$BV67,"",IF($BR$69&gt;$BS$69,"ns",IF(ABS($BX67-INDEX(RTO2CF_ORD,CO$8,2))&gt;$BN$84,"s","ns")))</f>
        <v/>
      </c>
      <c r="CP67" s="282" t="str">
        <f aca="false">IF(CP$8&gt;$BV67,"",IF($BR$69&gt;$BS$69,"ns",IF(ABS($BX67-INDEX(RTO2CF_ORD,CP$8,2))&gt;$BN$84,"s","ns")))</f>
        <v/>
      </c>
      <c r="CQ67" s="282" t="str">
        <f aca="false">IF(CQ$8&gt;$BV67,"",IF($BR$69&gt;$BS$69,"ns",IF(ABS($BX67-INDEX(RTO2CF_ORD,CQ$8,2))&gt;$BN$84,"s","ns")))</f>
        <v/>
      </c>
      <c r="CR67" s="282" t="str">
        <f aca="false">IF(CR$8&gt;$BV67,"",IF($BR$69&gt;$BS$69,"ns",IF(ABS($BX67-INDEX(RTO2CF_ORD,CR$8,2))&gt;$BN$84,"s","ns")))</f>
        <v/>
      </c>
      <c r="CS67" s="282" t="str">
        <f aca="false">IF(CS$8&gt;$BV67,"",IF($BR$69&gt;$BS$69,"ns",IF(ABS($BX67-INDEX(RTO2CF_ORD,CS$8,2))&gt;$BN$84,"s","ns")))</f>
        <v/>
      </c>
      <c r="CT67" s="282" t="str">
        <f aca="false">IF(CT$8&gt;$BV67,"",IF($BR$69&gt;$BS$69,"ns",IF(ABS($BX67-INDEX(RTO2CF_ORD,CT$8,2))&gt;$BN$84,"s","ns")))</f>
        <v/>
      </c>
      <c r="CU67" s="282" t="str">
        <f aca="false">IF(CU$8&gt;$BV67,"",IF($BR$69&gt;$BS$69,"ns",IF(ABS($BX67-INDEX(RTO2CF_ORD,CU$8,2))&gt;$BN$84,"s","ns")))</f>
        <v/>
      </c>
      <c r="CV67" s="282" t="str">
        <f aca="false">IF(CV$8&gt;$BV67,"",IF($BR$69&gt;$BS$69,"ns",IF(ABS($BX67-INDEX(RTO2CF_ORD,CV$8,2))&gt;$BN$84,"s","ns")))</f>
        <v/>
      </c>
      <c r="CW67" s="282" t="str">
        <f aca="false">IF(CW$8&gt;$BV67,"",IF($BR$69&gt;$BS$69,"ns",IF(ABS($BX67-INDEX(RTO2CF_ORD,CW$8,2))&gt;$BN$84,"s","ns")))</f>
        <v/>
      </c>
      <c r="CX67" s="282" t="str">
        <f aca="false">IF(CX$8&gt;$BV67,"",IF($BR$69&gt;$BS$69,"ns",IF(ABS($BX67-INDEX(RTO2CF_ORD,CX$8,2))&gt;$BN$84,"s","ns")))</f>
        <v/>
      </c>
      <c r="CY67" s="282" t="str">
        <f aca="false">IF(CY$8&gt;$BV67,"",IF($BR$69&gt;$BS$69,"ns",IF(ABS($BX67-INDEX(RTO2CF_ORD,CY$8,2))&gt;$BN$84,"s","ns")))</f>
        <v/>
      </c>
      <c r="CZ67" s="282" t="str">
        <f aca="false">IF(CZ$8&gt;$BV67,"",IF($BR$69&gt;$BS$69,"ns",IF(ABS($BX67-INDEX(RTO2CF_ORD,CZ$8,2))&gt;$BN$84,"s","ns")))</f>
        <v/>
      </c>
      <c r="DA67" s="282" t="str">
        <f aca="false">IF(DA$8&gt;$BV67,"",IF($BR$69&gt;$BS$69,"ns",IF(ABS($BX67-INDEX(RTO2CF_ORD,DA$8,2))&gt;$BN$84,"s","ns")))</f>
        <v/>
      </c>
      <c r="DB67" s="282" t="str">
        <f aca="false">IF(DB$8&gt;$BV67,"",IF($BR$69&gt;$BS$69,"ns",IF(ABS($BX67-INDEX(RTO2CF_ORD,DB$8,2))&gt;$BN$84,"s","ns")))</f>
        <v/>
      </c>
      <c r="DC67" s="282" t="str">
        <f aca="false">IF(DC$8&gt;$BV67,"",IF($BR$69&gt;$BS$69,"ns",IF(ABS($BX67-INDEX(RTO2CF_ORD,DC$8,2))&gt;$BN$84,"s","ns")))</f>
        <v/>
      </c>
      <c r="DD67" s="282" t="str">
        <f aca="false">IF(DD$8&gt;$BV67,"",IF($BR$69&gt;$BS$69,"ns",IF(ABS($BX67-INDEX(RTO2CF_ORD,DD$8,2))&gt;$BN$84,"s","ns")))</f>
        <v/>
      </c>
      <c r="DE67" s="282" t="str">
        <f aca="false">IF(DE$8&gt;$BV67,"",IF($BR$69&gt;$BS$69,"ns",IF(ABS($BX67-INDEX(RTO2CF_ORD,DE$8,2))&gt;$BN$84,"s","ns")))</f>
        <v/>
      </c>
      <c r="DF67" s="282" t="str">
        <f aca="false">IF(DF$8&gt;$BV67,"",IF($BR$69&gt;$BS$69,"ns",IF(ABS($BX67-INDEX(RTO2CF_ORD,DF$8,2))&gt;$BN$84,"s","ns")))</f>
        <v/>
      </c>
      <c r="DG67" s="282" t="str">
        <f aca="false">IF(DG$8&gt;$BV67,"",IF($BR$69&gt;$BS$69,"ns",IF(ABS($BX67-INDEX(RTO2CF_ORD,DG$8,2))&gt;$BN$84,"s","ns")))</f>
        <v/>
      </c>
      <c r="DH67" s="282" t="str">
        <f aca="false">IF(DH$8&gt;$BV67,"",IF($BR$69&gt;$BS$69,"ns",IF(ABS($BX67-INDEX(RTO2CF_ORD,DH$8,2))&gt;$BN$84,"s","ns")))</f>
        <v/>
      </c>
      <c r="DI67" s="282" t="str">
        <f aca="false">IF(DI$8&gt;$BV67,"",IF($BR$69&gt;$BS$69,"ns",IF(ABS($BX67-INDEX(RTO2CF_ORD,DI$8,2))&gt;$BN$84,"s","ns")))</f>
        <v/>
      </c>
      <c r="DJ67" s="282" t="str">
        <f aca="false">IF(DJ$8&gt;$BV67,"",IF($BR$69&gt;$BS$69,"ns",IF(ABS($BX67-INDEX(RTO2CF_ORD,DJ$8,2))&gt;$BN$84,"s","ns")))</f>
        <v/>
      </c>
      <c r="DK67" s="282" t="str">
        <f aca="false">IF(DK$8&gt;$BV67,"",IF($BR$69&gt;$BS$69,"ns",IF(ABS($BX67-INDEX(RTO2CF_ORD,DK$8,2))&gt;$BN$84,"s","ns")))</f>
        <v/>
      </c>
      <c r="DL67" s="282" t="str">
        <f aca="false">IF(DL$8&gt;$BV67,"",IF($BR$69&gt;$BS$69,"ns",IF(ABS($BX67-INDEX(RTO2CF_ORD,DL$8,2))&gt;$BN$84,"s","ns")))</f>
        <v/>
      </c>
      <c r="DM67" s="282" t="str">
        <f aca="false">IF(DM$8&gt;$BV67,"",IF($BR$69&gt;$BS$69,"ns",IF(ABS($BX67-INDEX(RTO2CF_ORD,DM$8,2))&gt;$BN$84,"s","ns")))</f>
        <v/>
      </c>
      <c r="DN67" s="282" t="str">
        <f aca="false">IF(DN$8&gt;$BV67,"",IF($BR$69&gt;$BS$69,"ns",IF(ABS($BX67-INDEX(RTO2CF_ORD,DN$8,2))&gt;$BN$84,"s","ns")))</f>
        <v/>
      </c>
      <c r="DO67" s="282" t="str">
        <f aca="false">IF(DO$8&gt;$BV67,"",IF($BR$69&gt;$BS$69,"ns",IF(ABS($BX67-INDEX(RTO2CF_ORD,DO$8,2))&gt;$BN$84,"s","ns")))</f>
        <v/>
      </c>
      <c r="DP67" s="282" t="str">
        <f aca="false">IF(DP$8&gt;$BV67,"",IF($BR$69&gt;$BS$69,"ns",IF(ABS($BX67-INDEX(RTO2CF_ORD,DP$8,2))&gt;$BN$84,"s","ns")))</f>
        <v/>
      </c>
      <c r="DQ67" s="282" t="str">
        <f aca="false">IF(DQ$8&gt;$BV67,"",IF($BR$69&gt;$BS$69,"ns",IF(ABS($BX67-INDEX(RTO2CF_ORD,DQ$8,2))&gt;$BN$84,"s","ns")))</f>
        <v/>
      </c>
      <c r="DR67" s="282" t="str">
        <f aca="false">IF(DR$8&gt;$BV67,"",IF($BR$69&gt;$BS$69,"ns",IF(ABS($BX67-INDEX(RTO2CF_ORD,DR$8,2))&gt;$BN$84,"s","ns")))</f>
        <v/>
      </c>
      <c r="DS67" s="282" t="str">
        <f aca="false">IF(DS$8&gt;$BV67,"",IF($BR$69&gt;$BS$69,"ns",IF(ABS($BX67-INDEX(RTO2CF_ORD,DS$8,2))&gt;$BN$84,"s","ns")))</f>
        <v/>
      </c>
      <c r="DT67" s="282" t="str">
        <f aca="false">IF(DT$8&gt;$BV67,"",IF($BR$69&gt;$BS$69,"ns",IF(ABS($BX67-INDEX(RTO2CF_ORD,DT$8,2))&gt;$BN$84,"s","ns")))</f>
        <v/>
      </c>
      <c r="DU67" s="282" t="str">
        <f aca="false">IF(DU$8&gt;$BV67,"",IF($BR$69&gt;$BS$69,"ns",IF(ABS($BX67-INDEX(RTO2CF_ORD,DU$8,2))&gt;$BN$84,"s","ns")))</f>
        <v/>
      </c>
      <c r="DV67" s="282" t="str">
        <f aca="false">IF(DV$8&gt;$BV67,"",IF($BR$69&gt;$BS$69,"ns",IF(ABS($BX67-INDEX(RTO2CF_ORD,DV$8,2))&gt;$BN$84,"s","ns")))</f>
        <v/>
      </c>
      <c r="DW67" s="283"/>
      <c r="DX67" s="283"/>
      <c r="DZ67" s="265" t="n">
        <f aca="false">DZ66+1</f>
        <v>4</v>
      </c>
      <c r="EA67" s="276" t="str">
        <f aca="false">IFERROR(INDEX(RTO2CV,$DZ67,1),0)</f>
        <v>GUAYABO</v>
      </c>
      <c r="EB67" s="277" t="n">
        <f aca="false">IFERROR(INDEX(RTO2SF,$DZ67,EB$7),0)</f>
        <v>0</v>
      </c>
      <c r="EC67" s="277" t="n">
        <f aca="false">IFERROR(INDEX(RTO2SF,$DZ67,EC$7),0)</f>
        <v>0</v>
      </c>
      <c r="ED67" s="277" t="n">
        <f aca="false">IFERROR(INDEX(RTO2SF,$DZ67,ED$7),0)</f>
        <v>0</v>
      </c>
      <c r="EE67" s="277" t="n">
        <f aca="false">IFERROR(INDEX(RTO2SF,$DZ67,EE$7),0)</f>
        <v>0</v>
      </c>
      <c r="EF67" s="277" t="n">
        <f aca="false">COUNTIFS(EB67:EE67,"&gt;1")</f>
        <v>0</v>
      </c>
      <c r="EG67" s="277" t="n">
        <f aca="false">IFERROR(SUMIFS(EB67:EE67,EB67:EE67,"&gt;1"),0)</f>
        <v>0</v>
      </c>
      <c r="EH67" s="265"/>
      <c r="EI67" s="265" t="s">
        <v>322</v>
      </c>
      <c r="EJ67" s="264" t="n">
        <f aca="false">SUMIFS(EB64:EE113,EB64:EE113,"&gt;1")</f>
        <v>0</v>
      </c>
      <c r="EK67" s="266"/>
      <c r="EL67" s="265" t="n">
        <f aca="false">EL66+1</f>
        <v>4</v>
      </c>
      <c r="EM67" s="276" t="str">
        <f aca="false">IFERROR(INDEX(RTO2CV,$EL67,1),0)</f>
        <v>GUAYABO</v>
      </c>
      <c r="EN67" s="277" t="n">
        <f aca="false">IFERROR(INDEX(RTO2CF,$EL67,'ANVA-MDS'!EB$7),0)</f>
        <v>1272.63157894737</v>
      </c>
      <c r="EO67" s="277" t="n">
        <f aca="false">IFERROR(INDEX(RTO2CF,$EL67,'ANVA-MDS'!EC$7),0)</f>
        <v>1088.0701754386</v>
      </c>
      <c r="EP67" s="277" t="n">
        <f aca="false">IFERROR(INDEX(RTO2CF,$EL67,'ANVA-MDS'!ED$7),0)</f>
        <v>1543.15204678363</v>
      </c>
      <c r="EQ67" s="277" t="n">
        <f aca="false">IFERROR(INDEX(RTO2CF,$EL67,'ANVA-MDS'!EE$7),0)</f>
        <v>0</v>
      </c>
      <c r="ER67" s="277" t="n">
        <f aca="false">COUNTIFS(EN67:EQ67,"&gt;1")</f>
        <v>3</v>
      </c>
      <c r="ES67" s="277" t="n">
        <f aca="false">IFERROR(SUMIFS(EN67:EQ67,EN67:EQ67,"&gt;1"),0)</f>
        <v>3903.85380116959</v>
      </c>
      <c r="ET67" s="265"/>
      <c r="EU67" s="265" t="s">
        <v>322</v>
      </c>
      <c r="EV67" s="264" t="n">
        <f aca="false">SUMIFS(EN64:EQ113,EN64:EQ113,"&gt;1")</f>
        <v>35074.0877192982</v>
      </c>
      <c r="EW67" s="266"/>
      <c r="EX67" s="277" t="n">
        <f aca="false">EG67+ES67</f>
        <v>3903.85380116959</v>
      </c>
      <c r="EY67" s="265" t="s">
        <v>322</v>
      </c>
      <c r="EZ67" s="284" t="n">
        <f aca="false">EJ67+EV67</f>
        <v>35074.0877192982</v>
      </c>
    </row>
    <row r="68" customFormat="false" ht="12.75" hidden="false" customHeight="true" outlineLevel="0" collapsed="false">
      <c r="A68" s="285" t="s">
        <v>323</v>
      </c>
      <c r="B68" s="270" t="s">
        <v>324</v>
      </c>
      <c r="C68" s="286" t="s">
        <v>325</v>
      </c>
      <c r="D68" s="270" t="s">
        <v>326</v>
      </c>
      <c r="E68" s="270" t="s">
        <v>327</v>
      </c>
      <c r="F68" s="270" t="s">
        <v>328</v>
      </c>
      <c r="G68" s="286" t="s">
        <v>329</v>
      </c>
      <c r="J68" s="270" t="n">
        <v>4</v>
      </c>
      <c r="K68" s="280" t="str">
        <f aca="false">IFERROR(INDEX(RTO2SF_ORD,J68,1),"sd")</f>
        <v>GUAYABO</v>
      </c>
      <c r="L68" s="281" t="n">
        <f aca="false">IFERROR(INDEX(RTO2SF_ORD,J68,2),"sd")</f>
        <v>0.00046</v>
      </c>
      <c r="M68" s="281" t="str">
        <f aca="false">IF(M$8&gt;$J68,"",IF($F$69&gt;$G$69,"ns",IF(ABS($L68-INDEX(RTO2SF_ORD,M$8,2))&gt;$B$84,"s","ns")))</f>
        <v>ns</v>
      </c>
      <c r="N68" s="281" t="str">
        <f aca="false">IF(N$8&gt;$J68,"",IF($F$69&gt;$G$69,"ns",IF(ABS($L68-INDEX(RTO2SF_ORD,N$8,2))&gt;$B$84,"s","ns")))</f>
        <v>ns</v>
      </c>
      <c r="O68" s="281" t="str">
        <f aca="false">IF(O$8&gt;$J68,"",IF($F$69&gt;$G$69,"ns",IF(ABS($L68-INDEX(RTO2SF_ORD,O$8,2))&gt;$B$84,"s","ns")))</f>
        <v>ns</v>
      </c>
      <c r="P68" s="281" t="str">
        <f aca="false">IF(P$8&gt;$J68,"",IF($F$69&gt;$G$69,"ns",IF(ABS($L68-INDEX(RTO2SF_ORD,P$8,2))&gt;$B$84,"s","ns")))</f>
        <v>ns</v>
      </c>
      <c r="Q68" s="281" t="str">
        <f aca="false">IF(Q$8&gt;$J68,"",IF($F$69&gt;$G$69,"ns",IF(ABS($L68-INDEX(RTO2SF_ORD,Q$8,2))&gt;$B$84,"s","ns")))</f>
        <v/>
      </c>
      <c r="R68" s="281" t="str">
        <f aca="false">IF(R$8&gt;$J68,"",IF($F$69&gt;$G$69,"ns",IF(ABS($L68-INDEX(RTO2SF_ORD,R$8,2))&gt;$B$84,"s","ns")))</f>
        <v/>
      </c>
      <c r="S68" s="281" t="str">
        <f aca="false">IF(S$8&gt;$J68,"",IF($F$69&gt;$G$69,"ns",IF(ABS($L68-INDEX(RTO2SF_ORD,S$8,2))&gt;$B$84,"s","ns")))</f>
        <v/>
      </c>
      <c r="T68" s="281" t="str">
        <f aca="false">IF(T$8&gt;$J68,"",IF($F$69&gt;$G$69,"ns",IF(ABS($L68-INDEX(RTO2SF_ORD,T$8,2))&gt;$B$84,"s","ns")))</f>
        <v/>
      </c>
      <c r="U68" s="281" t="str">
        <f aca="false">IF(U$8&gt;$J68,"",IF($F$69&gt;$G$69,"ns",IF(ABS($L68-INDEX(RTO2SF_ORD,U$8,2))&gt;$B$84,"s","ns")))</f>
        <v/>
      </c>
      <c r="V68" s="281" t="str">
        <f aca="false">IF(V$8&gt;$J68,"",IF($F$69&gt;$G$69,"ns",IF(ABS($L68-INDEX(RTO2SF_ORD,V$8,2))&gt;$B$84,"s","ns")))</f>
        <v/>
      </c>
      <c r="W68" s="281" t="str">
        <f aca="false">IF(W$8&gt;$J68,"",IF($F$69&gt;$G$69,"ns",IF(ABS($L68-INDEX(RTO2SF_ORD,W$8,2))&gt;$B$84,"s","ns")))</f>
        <v/>
      </c>
      <c r="X68" s="281" t="str">
        <f aca="false">IF(X$8&gt;$J68,"",IF($F$69&gt;$G$69,"ns",IF(ABS($L68-INDEX(RTO2SF_ORD,X$8,2))&gt;$B$84,"s","ns")))</f>
        <v/>
      </c>
      <c r="Y68" s="281" t="str">
        <f aca="false">IF(Y$8&gt;$J68,"",IF($F$69&gt;$G$69,"ns",IF(ABS($L68-INDEX(RTO2SF_ORD,Y$8,2))&gt;$B$84,"s","ns")))</f>
        <v/>
      </c>
      <c r="Z68" s="281" t="str">
        <f aca="false">IF(Z$8&gt;$J68,"",IF($F$69&gt;$G$69,"ns",IF(ABS($L68-INDEX(RTO2SF_ORD,Z$8,2))&gt;$B$84,"s","ns")))</f>
        <v/>
      </c>
      <c r="AA68" s="281" t="str">
        <f aca="false">IF(AA$8&gt;$J68,"",IF($F$69&gt;$G$69,"ns",IF(ABS($L68-INDEX(RTO2SF_ORD,AA$8,2))&gt;$B$84,"s","ns")))</f>
        <v/>
      </c>
      <c r="AB68" s="281" t="str">
        <f aca="false">IF(AB$8&gt;$J68,"",IF($F$69&gt;$G$69,"ns",IF(ABS($L68-INDEX(RTO2SF_ORD,AB$8,2))&gt;$B$84,"s","ns")))</f>
        <v/>
      </c>
      <c r="AC68" s="281" t="str">
        <f aca="false">IF(AC$8&gt;$J68,"",IF($F$69&gt;$G$69,"ns",IF(ABS($L68-INDEX(RTO2SF_ORD,AC$8,2))&gt;$B$84,"s","ns")))</f>
        <v/>
      </c>
      <c r="AD68" s="281" t="str">
        <f aca="false">IF(AD$8&gt;$J68,"",IF($F$69&gt;$G$69,"ns",IF(ABS($L68-INDEX(RTO2SF_ORD,AD$8,2))&gt;$B$84,"s","ns")))</f>
        <v/>
      </c>
      <c r="AE68" s="281" t="str">
        <f aca="false">IF(AE$8&gt;$J68,"",IF($F$69&gt;$G$69,"ns",IF(ABS($L68-INDEX(RTO2SF_ORD,AE$8,2))&gt;$B$84,"s","ns")))</f>
        <v/>
      </c>
      <c r="AF68" s="281" t="str">
        <f aca="false">IF(AF$8&gt;$J68,"",IF($F$69&gt;$G$69,"ns",IF(ABS($L68-INDEX(RTO2SF_ORD,AF$8,2))&gt;$B$84,"s","ns")))</f>
        <v/>
      </c>
      <c r="AG68" s="281" t="str">
        <f aca="false">IF(AG$8&gt;$J68,"",IF($F$69&gt;$G$69,"ns",IF(ABS($L68-INDEX(RTO2SF_ORD,AG$8,2))&gt;$B$84,"s","ns")))</f>
        <v/>
      </c>
      <c r="AH68" s="281" t="str">
        <f aca="false">IF(AH$8&gt;$J68,"",IF($F$69&gt;$G$69,"ns",IF(ABS($L68-INDEX(RTO2SF_ORD,AH$8,2))&gt;$B$84,"s","ns")))</f>
        <v/>
      </c>
      <c r="AI68" s="281" t="str">
        <f aca="false">IF(AI$8&gt;$J68,"",IF($F$69&gt;$G$69,"ns",IF(ABS($L68-INDEX(RTO2SF_ORD,AI$8,2))&gt;$B$84,"s","ns")))</f>
        <v/>
      </c>
      <c r="AJ68" s="281" t="str">
        <f aca="false">IF(AJ$8&gt;$J68,"",IF($F$69&gt;$G$69,"ns",IF(ABS($L68-INDEX(RTO2SF_ORD,AJ$8,2))&gt;$B$84,"s","ns")))</f>
        <v/>
      </c>
      <c r="AK68" s="281" t="str">
        <f aca="false">IF(AK$8&gt;$J68,"",IF($F$69&gt;$G$69,"ns",IF(ABS($L68-INDEX(RTO2SF_ORD,AK$8,2))&gt;$B$84,"s","ns")))</f>
        <v/>
      </c>
      <c r="AL68" s="281" t="str">
        <f aca="false">IF(AL$8&gt;$J68,"",IF($F$69&gt;$G$69,"ns",IF(ABS($L68-INDEX(RTO2SF_ORD,AL$8,2))&gt;$B$84,"s","ns")))</f>
        <v/>
      </c>
      <c r="AM68" s="281" t="str">
        <f aca="false">IF(AM$8&gt;$J68,"",IF($F$69&gt;$G$69,"ns",IF(ABS($L68-INDEX(RTO2SF_ORD,AM$8,2))&gt;$B$84,"s","ns")))</f>
        <v/>
      </c>
      <c r="AN68" s="281" t="str">
        <f aca="false">IF(AN$8&gt;$J68,"",IF($F$69&gt;$G$69,"ns",IF(ABS($L68-INDEX(RTO2SF_ORD,AN$8,2))&gt;$B$84,"s","ns")))</f>
        <v/>
      </c>
      <c r="AO68" s="281" t="str">
        <f aca="false">IF(AO$8&gt;$J68,"",IF($F$69&gt;$G$69,"ns",IF(ABS($L68-INDEX(RTO2SF_ORD,AO$8,2))&gt;$B$84,"s","ns")))</f>
        <v/>
      </c>
      <c r="AP68" s="281" t="str">
        <f aca="false">IF(AP$8&gt;$J68,"",IF($F$69&gt;$G$69,"ns",IF(ABS($L68-INDEX(RTO2SF_ORD,AP$8,2))&gt;$B$84,"s","ns")))</f>
        <v/>
      </c>
      <c r="AQ68" s="281" t="str">
        <f aca="false">IF(AQ$8&gt;$J68,"",IF($F$69&gt;$G$69,"ns",IF(ABS($L68-INDEX(RTO2SF_ORD,AQ$8,2))&gt;$B$84,"s","ns")))</f>
        <v/>
      </c>
      <c r="AR68" s="281" t="str">
        <f aca="false">IF(AR$8&gt;$J68,"",IF($F$69&gt;$G$69,"ns",IF(ABS($L68-INDEX(RTO2SF_ORD,AR$8,2))&gt;$B$84,"s","ns")))</f>
        <v/>
      </c>
      <c r="AS68" s="281" t="str">
        <f aca="false">IF(AS$8&gt;$J68,"",IF($F$69&gt;$G$69,"ns",IF(ABS($L68-INDEX(RTO2SF_ORD,AS$8,2))&gt;$B$84,"s","ns")))</f>
        <v/>
      </c>
      <c r="AT68" s="281" t="str">
        <f aca="false">IF(AT$8&gt;$J68,"",IF($F$69&gt;$G$69,"ns",IF(ABS($L68-INDEX(RTO2SF_ORD,AT$8,2))&gt;$B$84,"s","ns")))</f>
        <v/>
      </c>
      <c r="AU68" s="281" t="str">
        <f aca="false">IF(AU$8&gt;$J68,"",IF($F$69&gt;$G$69,"ns",IF(ABS($L68-INDEX(RTO2SF_ORD,AU$8,2))&gt;$B$84,"s","ns")))</f>
        <v/>
      </c>
      <c r="AV68" s="281" t="str">
        <f aca="false">IF(AV$8&gt;$J68,"",IF($F$69&gt;$G$69,"ns",IF(ABS($L68-INDEX(RTO2SF_ORD,AV$8,2))&gt;$B$84,"s","ns")))</f>
        <v/>
      </c>
      <c r="AW68" s="281" t="str">
        <f aca="false">IF(AW$8&gt;$J68,"",IF($F$69&gt;$G$69,"ns",IF(ABS($L68-INDEX(RTO2SF_ORD,AW$8,2))&gt;$B$84,"s","ns")))</f>
        <v/>
      </c>
      <c r="AX68" s="281" t="str">
        <f aca="false">IF(AX$8&gt;$J68,"",IF($F$69&gt;$G$69,"ns",IF(ABS($L68-INDEX(RTO2SF_ORD,AX$8,2))&gt;$B$84,"s","ns")))</f>
        <v/>
      </c>
      <c r="AY68" s="281" t="str">
        <f aca="false">IF(AY$8&gt;$J68,"",IF($F$69&gt;$G$69,"ns",IF(ABS($L68-INDEX(RTO2SF_ORD,AY$8,2))&gt;$B$84,"s","ns")))</f>
        <v/>
      </c>
      <c r="AZ68" s="281" t="str">
        <f aca="false">IF(AZ$8&gt;$J68,"",IF($F$69&gt;$G$69,"ns",IF(ABS($L68-INDEX(RTO2SF_ORD,AZ$8,2))&gt;$B$84,"s","ns")))</f>
        <v/>
      </c>
      <c r="BA68" s="281" t="str">
        <f aca="false">IF(BA$8&gt;$J68,"",IF($F$69&gt;$G$69,"ns",IF(ABS($L68-INDEX(RTO2SF_ORD,BA$8,2))&gt;$B$84,"s","ns")))</f>
        <v/>
      </c>
      <c r="BB68" s="281" t="str">
        <f aca="false">IF(BB$8&gt;$J68,"",IF($F$69&gt;$G$69,"ns",IF(ABS($L68-INDEX(RTO2SF_ORD,BB$8,2))&gt;$B$84,"s","ns")))</f>
        <v/>
      </c>
      <c r="BC68" s="281" t="str">
        <f aca="false">IF(BC$8&gt;$J68,"",IF($F$69&gt;$G$69,"ns",IF(ABS($L68-INDEX(RTO2SF_ORD,BC$8,2))&gt;$B$84,"s","ns")))</f>
        <v/>
      </c>
      <c r="BD68" s="281" t="str">
        <f aca="false">IF(BD$8&gt;$J68,"",IF($F$69&gt;$G$69,"ns",IF(ABS($L68-INDEX(RTO2SF_ORD,BD$8,2))&gt;$B$84,"s","ns")))</f>
        <v/>
      </c>
      <c r="BE68" s="281" t="str">
        <f aca="false">IF(BE$8&gt;$J68,"",IF($F$69&gt;$G$69,"ns",IF(ABS($L68-INDEX(RTO2SF_ORD,BE$8,2))&gt;$B$84,"s","ns")))</f>
        <v/>
      </c>
      <c r="BF68" s="281" t="str">
        <f aca="false">IF(BF$8&gt;$J68,"",IF($F$69&gt;$G$69,"ns",IF(ABS($L68-INDEX(RTO2SF_ORD,BF$8,2))&gt;$B$84,"s","ns")))</f>
        <v/>
      </c>
      <c r="BG68" s="281" t="str">
        <f aca="false">IF(BG$8&gt;$J68,"",IF($F$69&gt;$G$69,"ns",IF(ABS($L68-INDEX(RTO2SF_ORD,BG$8,2))&gt;$B$84,"s","ns")))</f>
        <v/>
      </c>
      <c r="BH68" s="281" t="str">
        <f aca="false">IF(BH$8&gt;$J68,"",IF($F$69&gt;$G$69,"ns",IF(ABS($L68-INDEX(RTO2SF_ORD,BH$8,2))&gt;$B$84,"s","ns")))</f>
        <v/>
      </c>
      <c r="BI68" s="281" t="str">
        <f aca="false">IF(BI$8&gt;$J68,"",IF($F$69&gt;$G$69,"ns",IF(ABS($L68-INDEX(RTO2SF_ORD,BI$8,2))&gt;$B$84,"s","ns")))</f>
        <v/>
      </c>
      <c r="BJ68" s="281" t="str">
        <f aca="false">IF(BJ$8&gt;$J68,"",IF($F$69&gt;$G$69,"ns",IF(ABS($L68-INDEX(RTO2SF_ORD,BJ$8,2))&gt;$B$84,"s","ns")))</f>
        <v/>
      </c>
      <c r="BM68" s="287" t="s">
        <v>323</v>
      </c>
      <c r="BN68" s="270" t="s">
        <v>324</v>
      </c>
      <c r="BO68" s="306" t="s">
        <v>325</v>
      </c>
      <c r="BP68" s="307" t="s">
        <v>326</v>
      </c>
      <c r="BQ68" s="307" t="s">
        <v>327</v>
      </c>
      <c r="BR68" s="270" t="s">
        <v>328</v>
      </c>
      <c r="BS68" s="286" t="s">
        <v>329</v>
      </c>
      <c r="BT68" s="249"/>
      <c r="BV68" s="270" t="n">
        <v>4</v>
      </c>
      <c r="BW68" s="280" t="str">
        <f aca="false">IFERROR(INDEX(RTO2CF_ORD,BV68,1),"sd")</f>
        <v>Klein Geminis</v>
      </c>
      <c r="BX68" s="281" t="n">
        <f aca="false">IFERROR(INDEX(RTO2CF_ORD,BV68,2),"sd")</f>
        <v>1571.8089668616</v>
      </c>
      <c r="BY68" s="282" t="str">
        <f aca="false">IF(BY$8&gt;$BV68,"",IF($BR$69&gt;$BS$69,"ns",IF(ABS($BX68-INDEX(RTO2CF_ORD,BY$8,2))&gt;$BN$84,"s","ns")))</f>
        <v>s</v>
      </c>
      <c r="BZ68" s="282" t="str">
        <f aca="false">IF(BZ$8&gt;$BV68,"",IF($BR$69&gt;$BS$69,"ns",IF(ABS($BX68-INDEX(RTO2CF_ORD,BZ$8,2))&gt;$BN$84,"s","ns")))</f>
        <v>s</v>
      </c>
      <c r="CA68" s="282" t="str">
        <f aca="false">IF(CA$8&gt;$BV68,"",IF($BR$69&gt;$BS$69,"ns",IF(ABS($BX68-INDEX(RTO2CF_ORD,CA$8,2))&gt;$BN$84,"s","ns")))</f>
        <v>s</v>
      </c>
      <c r="CB68" s="282" t="str">
        <f aca="false">IF(CB$8&gt;$BV68,"",IF($BR$69&gt;$BS$69,"ns",IF(ABS($BX68-INDEX(RTO2CF_ORD,CB$8,2))&gt;$BN$84,"s","ns")))</f>
        <v>ns</v>
      </c>
      <c r="CC68" s="282" t="str">
        <f aca="false">IF(CC$8&gt;$BV68,"",IF($BR$69&gt;$BS$69,"ns",IF(ABS($BX68-INDEX(RTO2CF_ORD,CC$8,2))&gt;$BN$84,"s","ns")))</f>
        <v/>
      </c>
      <c r="CD68" s="282" t="str">
        <f aca="false">IF(CD$8&gt;$BV68,"",IF($BR$69&gt;$BS$69,"ns",IF(ABS($BX68-INDEX(RTO2CF_ORD,CD$8,2))&gt;$BN$84,"s","ns")))</f>
        <v/>
      </c>
      <c r="CE68" s="282" t="str">
        <f aca="false">IF(CE$8&gt;$BV68,"",IF($BR$69&gt;$BS$69,"ns",IF(ABS($BX68-INDEX(RTO2CF_ORD,CE$8,2))&gt;$BN$84,"s","ns")))</f>
        <v/>
      </c>
      <c r="CF68" s="282" t="str">
        <f aca="false">IF(CF$8&gt;$BV68,"",IF($BR$69&gt;$BS$69,"ns",IF(ABS($BX68-INDEX(RTO2CF_ORD,CF$8,2))&gt;$BN$84,"s","ns")))</f>
        <v/>
      </c>
      <c r="CG68" s="282" t="str">
        <f aca="false">IF(CG$8&gt;$BV68,"",IF($BR$69&gt;$BS$69,"ns",IF(ABS($BX68-INDEX(RTO2CF_ORD,CG$8,2))&gt;$BN$84,"s","ns")))</f>
        <v/>
      </c>
      <c r="CH68" s="282" t="str">
        <f aca="false">IF(CH$8&gt;$BV68,"",IF($BR$69&gt;$BS$69,"ns",IF(ABS($BX68-INDEX(RTO2CF_ORD,CH$8,2))&gt;$BN$84,"s","ns")))</f>
        <v/>
      </c>
      <c r="CI68" s="282" t="str">
        <f aca="false">IF(CI$8&gt;$BV68,"",IF($BR$69&gt;$BS$69,"ns",IF(ABS($BX68-INDEX(RTO2CF_ORD,CI$8,2))&gt;$BN$84,"s","ns")))</f>
        <v/>
      </c>
      <c r="CJ68" s="282" t="str">
        <f aca="false">IF(CJ$8&gt;$BV68,"",IF($BR$69&gt;$BS$69,"ns",IF(ABS($BX68-INDEX(RTO2CF_ORD,CJ$8,2))&gt;$BN$84,"s","ns")))</f>
        <v/>
      </c>
      <c r="CK68" s="282" t="str">
        <f aca="false">IF(CK$8&gt;$BV68,"",IF($BR$69&gt;$BS$69,"ns",IF(ABS($BX68-INDEX(RTO2CF_ORD,CK$8,2))&gt;$BN$84,"s","ns")))</f>
        <v/>
      </c>
      <c r="CL68" s="282" t="str">
        <f aca="false">IF(CL$8&gt;$BV68,"",IF($BR$69&gt;$BS$69,"ns",IF(ABS($BX68-INDEX(RTO2CF_ORD,CL$8,2))&gt;$BN$84,"s","ns")))</f>
        <v/>
      </c>
      <c r="CM68" s="282" t="str">
        <f aca="false">IF(CM$8&gt;$BV68,"",IF($BR$69&gt;$BS$69,"ns",IF(ABS($BX68-INDEX(RTO2CF_ORD,CM$8,2))&gt;$BN$84,"s","ns")))</f>
        <v/>
      </c>
      <c r="CN68" s="282" t="str">
        <f aca="false">IF(CN$8&gt;$BV68,"",IF($BR$69&gt;$BS$69,"ns",IF(ABS($BX68-INDEX(RTO2CF_ORD,CN$8,2))&gt;$BN$84,"s","ns")))</f>
        <v/>
      </c>
      <c r="CO68" s="282" t="str">
        <f aca="false">IF(CO$8&gt;$BV68,"",IF($BR$69&gt;$BS$69,"ns",IF(ABS($BX68-INDEX(RTO2CF_ORD,CO$8,2))&gt;$BN$84,"s","ns")))</f>
        <v/>
      </c>
      <c r="CP68" s="282" t="str">
        <f aca="false">IF(CP$8&gt;$BV68,"",IF($BR$69&gt;$BS$69,"ns",IF(ABS($BX68-INDEX(RTO2CF_ORD,CP$8,2))&gt;$BN$84,"s","ns")))</f>
        <v/>
      </c>
      <c r="CQ68" s="282" t="str">
        <f aca="false">IF(CQ$8&gt;$BV68,"",IF($BR$69&gt;$BS$69,"ns",IF(ABS($BX68-INDEX(RTO2CF_ORD,CQ$8,2))&gt;$BN$84,"s","ns")))</f>
        <v/>
      </c>
      <c r="CR68" s="282" t="str">
        <f aca="false">IF(CR$8&gt;$BV68,"",IF($BR$69&gt;$BS$69,"ns",IF(ABS($BX68-INDEX(RTO2CF_ORD,CR$8,2))&gt;$BN$84,"s","ns")))</f>
        <v/>
      </c>
      <c r="CS68" s="282" t="str">
        <f aca="false">IF(CS$8&gt;$BV68,"",IF($BR$69&gt;$BS$69,"ns",IF(ABS($BX68-INDEX(RTO2CF_ORD,CS$8,2))&gt;$BN$84,"s","ns")))</f>
        <v/>
      </c>
      <c r="CT68" s="282" t="str">
        <f aca="false">IF(CT$8&gt;$BV68,"",IF($BR$69&gt;$BS$69,"ns",IF(ABS($BX68-INDEX(RTO2CF_ORD,CT$8,2))&gt;$BN$84,"s","ns")))</f>
        <v/>
      </c>
      <c r="CU68" s="282" t="str">
        <f aca="false">IF(CU$8&gt;$BV68,"",IF($BR$69&gt;$BS$69,"ns",IF(ABS($BX68-INDEX(RTO2CF_ORD,CU$8,2))&gt;$BN$84,"s","ns")))</f>
        <v/>
      </c>
      <c r="CV68" s="282" t="str">
        <f aca="false">IF(CV$8&gt;$BV68,"",IF($BR$69&gt;$BS$69,"ns",IF(ABS($BX68-INDEX(RTO2CF_ORD,CV$8,2))&gt;$BN$84,"s","ns")))</f>
        <v/>
      </c>
      <c r="CW68" s="282" t="str">
        <f aca="false">IF(CW$8&gt;$BV68,"",IF($BR$69&gt;$BS$69,"ns",IF(ABS($BX68-INDEX(RTO2CF_ORD,CW$8,2))&gt;$BN$84,"s","ns")))</f>
        <v/>
      </c>
      <c r="CX68" s="282" t="str">
        <f aca="false">IF(CX$8&gt;$BV68,"",IF($BR$69&gt;$BS$69,"ns",IF(ABS($BX68-INDEX(RTO2CF_ORD,CX$8,2))&gt;$BN$84,"s","ns")))</f>
        <v/>
      </c>
      <c r="CY68" s="282" t="str">
        <f aca="false">IF(CY$8&gt;$BV68,"",IF($BR$69&gt;$BS$69,"ns",IF(ABS($BX68-INDEX(RTO2CF_ORD,CY$8,2))&gt;$BN$84,"s","ns")))</f>
        <v/>
      </c>
      <c r="CZ68" s="282" t="str">
        <f aca="false">IF(CZ$8&gt;$BV68,"",IF($BR$69&gt;$BS$69,"ns",IF(ABS($BX68-INDEX(RTO2CF_ORD,CZ$8,2))&gt;$BN$84,"s","ns")))</f>
        <v/>
      </c>
      <c r="DA68" s="282" t="str">
        <f aca="false">IF(DA$8&gt;$BV68,"",IF($BR$69&gt;$BS$69,"ns",IF(ABS($BX68-INDEX(RTO2CF_ORD,DA$8,2))&gt;$BN$84,"s","ns")))</f>
        <v/>
      </c>
      <c r="DB68" s="282" t="str">
        <f aca="false">IF(DB$8&gt;$BV68,"",IF($BR$69&gt;$BS$69,"ns",IF(ABS($BX68-INDEX(RTO2CF_ORD,DB$8,2))&gt;$BN$84,"s","ns")))</f>
        <v/>
      </c>
      <c r="DC68" s="282" t="str">
        <f aca="false">IF(DC$8&gt;$BV68,"",IF($BR$69&gt;$BS$69,"ns",IF(ABS($BX68-INDEX(RTO2CF_ORD,DC$8,2))&gt;$BN$84,"s","ns")))</f>
        <v/>
      </c>
      <c r="DD68" s="282" t="str">
        <f aca="false">IF(DD$8&gt;$BV68,"",IF($BR$69&gt;$BS$69,"ns",IF(ABS($BX68-INDEX(RTO2CF_ORD,DD$8,2))&gt;$BN$84,"s","ns")))</f>
        <v/>
      </c>
      <c r="DE68" s="282" t="str">
        <f aca="false">IF(DE$8&gt;$BV68,"",IF($BR$69&gt;$BS$69,"ns",IF(ABS($BX68-INDEX(RTO2CF_ORD,DE$8,2))&gt;$BN$84,"s","ns")))</f>
        <v/>
      </c>
      <c r="DF68" s="282" t="str">
        <f aca="false">IF(DF$8&gt;$BV68,"",IF($BR$69&gt;$BS$69,"ns",IF(ABS($BX68-INDEX(RTO2CF_ORD,DF$8,2))&gt;$BN$84,"s","ns")))</f>
        <v/>
      </c>
      <c r="DG68" s="282" t="str">
        <f aca="false">IF(DG$8&gt;$BV68,"",IF($BR$69&gt;$BS$69,"ns",IF(ABS($BX68-INDEX(RTO2CF_ORD,DG$8,2))&gt;$BN$84,"s","ns")))</f>
        <v/>
      </c>
      <c r="DH68" s="282" t="str">
        <f aca="false">IF(DH$8&gt;$BV68,"",IF($BR$69&gt;$BS$69,"ns",IF(ABS($BX68-INDEX(RTO2CF_ORD,DH$8,2))&gt;$BN$84,"s","ns")))</f>
        <v/>
      </c>
      <c r="DI68" s="282" t="str">
        <f aca="false">IF(DI$8&gt;$BV68,"",IF($BR$69&gt;$BS$69,"ns",IF(ABS($BX68-INDEX(RTO2CF_ORD,DI$8,2))&gt;$BN$84,"s","ns")))</f>
        <v/>
      </c>
      <c r="DJ68" s="282" t="str">
        <f aca="false">IF(DJ$8&gt;$BV68,"",IF($BR$69&gt;$BS$69,"ns",IF(ABS($BX68-INDEX(RTO2CF_ORD,DJ$8,2))&gt;$BN$84,"s","ns")))</f>
        <v/>
      </c>
      <c r="DK68" s="282" t="str">
        <f aca="false">IF(DK$8&gt;$BV68,"",IF($BR$69&gt;$BS$69,"ns",IF(ABS($BX68-INDEX(RTO2CF_ORD,DK$8,2))&gt;$BN$84,"s","ns")))</f>
        <v/>
      </c>
      <c r="DL68" s="282" t="str">
        <f aca="false">IF(DL$8&gt;$BV68,"",IF($BR$69&gt;$BS$69,"ns",IF(ABS($BX68-INDEX(RTO2CF_ORD,DL$8,2))&gt;$BN$84,"s","ns")))</f>
        <v/>
      </c>
      <c r="DM68" s="282" t="str">
        <f aca="false">IF(DM$8&gt;$BV68,"",IF($BR$69&gt;$BS$69,"ns",IF(ABS($BX68-INDEX(RTO2CF_ORD,DM$8,2))&gt;$BN$84,"s","ns")))</f>
        <v/>
      </c>
      <c r="DN68" s="282" t="str">
        <f aca="false">IF(DN$8&gt;$BV68,"",IF($BR$69&gt;$BS$69,"ns",IF(ABS($BX68-INDEX(RTO2CF_ORD,DN$8,2))&gt;$BN$84,"s","ns")))</f>
        <v/>
      </c>
      <c r="DO68" s="282" t="str">
        <f aca="false">IF(DO$8&gt;$BV68,"",IF($BR$69&gt;$BS$69,"ns",IF(ABS($BX68-INDEX(RTO2CF_ORD,DO$8,2))&gt;$BN$84,"s","ns")))</f>
        <v/>
      </c>
      <c r="DP68" s="282" t="str">
        <f aca="false">IF(DP$8&gt;$BV68,"",IF($BR$69&gt;$BS$69,"ns",IF(ABS($BX68-INDEX(RTO2CF_ORD,DP$8,2))&gt;$BN$84,"s","ns")))</f>
        <v/>
      </c>
      <c r="DQ68" s="282" t="str">
        <f aca="false">IF(DQ$8&gt;$BV68,"",IF($BR$69&gt;$BS$69,"ns",IF(ABS($BX68-INDEX(RTO2CF_ORD,DQ$8,2))&gt;$BN$84,"s","ns")))</f>
        <v/>
      </c>
      <c r="DR68" s="282" t="str">
        <f aca="false">IF(DR$8&gt;$BV68,"",IF($BR$69&gt;$BS$69,"ns",IF(ABS($BX68-INDEX(RTO2CF_ORD,DR$8,2))&gt;$BN$84,"s","ns")))</f>
        <v/>
      </c>
      <c r="DS68" s="282" t="str">
        <f aca="false">IF(DS$8&gt;$BV68,"",IF($BR$69&gt;$BS$69,"ns",IF(ABS($BX68-INDEX(RTO2CF_ORD,DS$8,2))&gt;$BN$84,"s","ns")))</f>
        <v/>
      </c>
      <c r="DT68" s="282" t="str">
        <f aca="false">IF(DT$8&gt;$BV68,"",IF($BR$69&gt;$BS$69,"ns",IF(ABS($BX68-INDEX(RTO2CF_ORD,DT$8,2))&gt;$BN$84,"s","ns")))</f>
        <v/>
      </c>
      <c r="DU68" s="282" t="str">
        <f aca="false">IF(DU$8&gt;$BV68,"",IF($BR$69&gt;$BS$69,"ns",IF(ABS($BX68-INDEX(RTO2CF_ORD,DU$8,2))&gt;$BN$84,"s","ns")))</f>
        <v/>
      </c>
      <c r="DV68" s="282" t="str">
        <f aca="false">IF(DV$8&gt;$BV68,"",IF($BR$69&gt;$BS$69,"ns",IF(ABS($BX68-INDEX(RTO2CF_ORD,DV$8,2))&gt;$BN$84,"s","ns")))</f>
        <v/>
      </c>
      <c r="DW68" s="283"/>
      <c r="DX68" s="283"/>
      <c r="DZ68" s="265" t="n">
        <f aca="false">DZ67+1</f>
        <v>5</v>
      </c>
      <c r="EA68" s="276" t="str">
        <f aca="false">IFERROR(INDEX(RTO2CV,$DZ68,1),0)</f>
        <v>Klein Cien años</v>
      </c>
      <c r="EB68" s="277" t="n">
        <f aca="false">IFERROR(INDEX(RTO2SF,$DZ68,EB$7),0)</f>
        <v>0</v>
      </c>
      <c r="EC68" s="277" t="n">
        <f aca="false">IFERROR(INDEX(RTO2SF,$DZ68,EC$7),0)</f>
        <v>0</v>
      </c>
      <c r="ED68" s="277" t="n">
        <f aca="false">IFERROR(INDEX(RTO2SF,$DZ68,ED$7),0)</f>
        <v>0</v>
      </c>
      <c r="EE68" s="277" t="n">
        <f aca="false">IFERROR(INDEX(RTO2SF,$DZ68,EE$7),0)</f>
        <v>0</v>
      </c>
      <c r="EF68" s="277" t="n">
        <f aca="false">COUNTIFS(EB68:EE68,"&gt;1")</f>
        <v>0</v>
      </c>
      <c r="EG68" s="277" t="n">
        <f aca="false">IFERROR(SUMIFS(EB68:EE68,EB68:EE68,"&gt;1"),0)</f>
        <v>0</v>
      </c>
      <c r="EH68" s="265"/>
      <c r="EI68" s="265" t="s">
        <v>330</v>
      </c>
      <c r="EJ68" s="264" t="str">
        <f aca="false">IF(EF114=0,"sd",EJ67/EJ66)</f>
        <v>sd</v>
      </c>
      <c r="EK68" s="266"/>
      <c r="EL68" s="265" t="n">
        <f aca="false">EL67+1</f>
        <v>5</v>
      </c>
      <c r="EM68" s="276" t="str">
        <f aca="false">IFERROR(INDEX(RTO2CV,$EL68,1),0)</f>
        <v>Klein Cien años</v>
      </c>
      <c r="EN68" s="277" t="n">
        <f aca="false">IFERROR(INDEX(RTO2CF,$EL68,'ANVA-MDS'!EB$7),0)</f>
        <v>831.315789473684</v>
      </c>
      <c r="EO68" s="277" t="n">
        <f aca="false">IFERROR(INDEX(RTO2CF,$EL68,'ANVA-MDS'!EC$7),0)</f>
        <v>655.345029239766</v>
      </c>
      <c r="EP68" s="277" t="n">
        <f aca="false">IFERROR(INDEX(RTO2CF,$EL68,'ANVA-MDS'!ED$7),0)</f>
        <v>1092.30409356725</v>
      </c>
      <c r="EQ68" s="277" t="n">
        <f aca="false">IFERROR(INDEX(RTO2CF,$EL68,'ANVA-MDS'!EE$7),0)</f>
        <v>0</v>
      </c>
      <c r="ER68" s="277" t="n">
        <f aca="false">COUNTIFS(EN68:EQ68,"&gt;1")</f>
        <v>3</v>
      </c>
      <c r="ES68" s="277" t="n">
        <f aca="false">IFERROR(SUMIFS(EN68:EQ68,EN68:EQ68,"&gt;1"),0)</f>
        <v>2578.9649122807</v>
      </c>
      <c r="ET68" s="265"/>
      <c r="EU68" s="265" t="s">
        <v>330</v>
      </c>
      <c r="EV68" s="264" t="n">
        <f aca="false">IF(ER114=0,"sd",EV67/EV66)</f>
        <v>1670.19465329992</v>
      </c>
      <c r="EW68" s="266"/>
      <c r="EX68" s="277" t="n">
        <f aca="false">EG68+ES68</f>
        <v>2578.9649122807</v>
      </c>
      <c r="EY68" s="265" t="s">
        <v>330</v>
      </c>
      <c r="EZ68" s="264" t="str">
        <f aca="false">IF(EZ83=0,"sd",EZ67/EZ66)</f>
        <v>sd</v>
      </c>
    </row>
    <row r="69" customFormat="false" ht="12.75" hidden="false" customHeight="true" outlineLevel="0" collapsed="false">
      <c r="A69" s="287" t="s">
        <v>130</v>
      </c>
      <c r="B69" s="272" t="str">
        <f aca="false">'ANVA-MDS'!EJ70</f>
        <v>sd</v>
      </c>
      <c r="C69" s="288" t="str">
        <f aca="false">'ANVA-MDS'!EJ74</f>
        <v>sd</v>
      </c>
      <c r="D69" s="289" t="str">
        <f aca="false">IFERROR(C69/B69,"sd")</f>
        <v>sd</v>
      </c>
      <c r="E69" s="289" t="str">
        <f aca="false">IFERROR(D69/D71,"sd")</f>
        <v>sd</v>
      </c>
      <c r="F69" s="290" t="str">
        <f aca="false">IFERROR(FDIST(E69,B69,B71),"sd")</f>
        <v>sd</v>
      </c>
      <c r="G69" s="270" t="n">
        <v>0.05</v>
      </c>
      <c r="H69" s="248" t="str">
        <f aca="false">IF(F69&gt;G69,"ns",IF(F69&lt;0.001,"***",IF(F69&lt;0.01,"**",IF(F69&lt;0.05,"*",""))))</f>
        <v>ns</v>
      </c>
      <c r="J69" s="270" t="n">
        <v>5</v>
      </c>
      <c r="K69" s="280" t="str">
        <f aca="false">IFERROR(INDEX(RTO2SF_ORD,J69,1),"sd")</f>
        <v>Klein Cien años</v>
      </c>
      <c r="L69" s="281" t="n">
        <f aca="false">IFERROR(INDEX(RTO2SF_ORD,J69,2),"sd")</f>
        <v>0.00045</v>
      </c>
      <c r="M69" s="281" t="str">
        <f aca="false">IF(M$8&gt;$J69,"",IF($F$69&gt;$G$69,"ns",IF(ABS($L69-INDEX(RTO2SF_ORD,M$8,2))&gt;$B$84,"s","ns")))</f>
        <v>ns</v>
      </c>
      <c r="N69" s="281" t="str">
        <f aca="false">IF(N$8&gt;$J69,"",IF($F$69&gt;$G$69,"ns",IF(ABS($L69-INDEX(RTO2SF_ORD,N$8,2))&gt;$B$84,"s","ns")))</f>
        <v>ns</v>
      </c>
      <c r="O69" s="281" t="str">
        <f aca="false">IF(O$8&gt;$J69,"",IF($F$69&gt;$G$69,"ns",IF(ABS($L69-INDEX(RTO2SF_ORD,O$8,2))&gt;$B$84,"s","ns")))</f>
        <v>ns</v>
      </c>
      <c r="P69" s="281" t="str">
        <f aca="false">IF(P$8&gt;$J69,"",IF($F$69&gt;$G$69,"ns",IF(ABS($L69-INDEX(RTO2SF_ORD,P$8,2))&gt;$B$84,"s","ns")))</f>
        <v>ns</v>
      </c>
      <c r="Q69" s="281" t="str">
        <f aca="false">IF(Q$8&gt;$J69,"",IF($F$69&gt;$G$69,"ns",IF(ABS($L69-INDEX(RTO2SF_ORD,Q$8,2))&gt;$B$84,"s","ns")))</f>
        <v>ns</v>
      </c>
      <c r="R69" s="281" t="str">
        <f aca="false">IF(R$8&gt;$J69,"",IF($F$69&gt;$G$69,"ns",IF(ABS($L69-INDEX(RTO2SF_ORD,R$8,2))&gt;$B$84,"s","ns")))</f>
        <v/>
      </c>
      <c r="S69" s="281" t="str">
        <f aca="false">IF(S$8&gt;$J69,"",IF($F$69&gt;$G$69,"ns",IF(ABS($L69-INDEX(RTO2SF_ORD,S$8,2))&gt;$B$84,"s","ns")))</f>
        <v/>
      </c>
      <c r="T69" s="281" t="str">
        <f aca="false">IF(T$8&gt;$J69,"",IF($F$69&gt;$G$69,"ns",IF(ABS($L69-INDEX(RTO2SF_ORD,T$8,2))&gt;$B$84,"s","ns")))</f>
        <v/>
      </c>
      <c r="U69" s="281" t="str">
        <f aca="false">IF(U$8&gt;$J69,"",IF($F$69&gt;$G$69,"ns",IF(ABS($L69-INDEX(RTO2SF_ORD,U$8,2))&gt;$B$84,"s","ns")))</f>
        <v/>
      </c>
      <c r="V69" s="281" t="str">
        <f aca="false">IF(V$8&gt;$J69,"",IF($F$69&gt;$G$69,"ns",IF(ABS($L69-INDEX(RTO2SF_ORD,V$8,2))&gt;$B$84,"s","ns")))</f>
        <v/>
      </c>
      <c r="W69" s="281" t="str">
        <f aca="false">IF(W$8&gt;$J69,"",IF($F$69&gt;$G$69,"ns",IF(ABS($L69-INDEX(RTO2SF_ORD,W$8,2))&gt;$B$84,"s","ns")))</f>
        <v/>
      </c>
      <c r="X69" s="281" t="str">
        <f aca="false">IF(X$8&gt;$J69,"",IF($F$69&gt;$G$69,"ns",IF(ABS($L69-INDEX(RTO2SF_ORD,X$8,2))&gt;$B$84,"s","ns")))</f>
        <v/>
      </c>
      <c r="Y69" s="281" t="str">
        <f aca="false">IF(Y$8&gt;$J69,"",IF($F$69&gt;$G$69,"ns",IF(ABS($L69-INDEX(RTO2SF_ORD,Y$8,2))&gt;$B$84,"s","ns")))</f>
        <v/>
      </c>
      <c r="Z69" s="281" t="str">
        <f aca="false">IF(Z$8&gt;$J69,"",IF($F$69&gt;$G$69,"ns",IF(ABS($L69-INDEX(RTO2SF_ORD,Z$8,2))&gt;$B$84,"s","ns")))</f>
        <v/>
      </c>
      <c r="AA69" s="281" t="str">
        <f aca="false">IF(AA$8&gt;$J69,"",IF($F$69&gt;$G$69,"ns",IF(ABS($L69-INDEX(RTO2SF_ORD,AA$8,2))&gt;$B$84,"s","ns")))</f>
        <v/>
      </c>
      <c r="AB69" s="281" t="str">
        <f aca="false">IF(AB$8&gt;$J69,"",IF($F$69&gt;$G$69,"ns",IF(ABS($L69-INDEX(RTO2SF_ORD,AB$8,2))&gt;$B$84,"s","ns")))</f>
        <v/>
      </c>
      <c r="AC69" s="281" t="str">
        <f aca="false">IF(AC$8&gt;$J69,"",IF($F$69&gt;$G$69,"ns",IF(ABS($L69-INDEX(RTO2SF_ORD,AC$8,2))&gt;$B$84,"s","ns")))</f>
        <v/>
      </c>
      <c r="AD69" s="281" t="str">
        <f aca="false">IF(AD$8&gt;$J69,"",IF($F$69&gt;$G$69,"ns",IF(ABS($L69-INDEX(RTO2SF_ORD,AD$8,2))&gt;$B$84,"s","ns")))</f>
        <v/>
      </c>
      <c r="AE69" s="281" t="str">
        <f aca="false">IF(AE$8&gt;$J69,"",IF($F$69&gt;$G$69,"ns",IF(ABS($L69-INDEX(RTO2SF_ORD,AE$8,2))&gt;$B$84,"s","ns")))</f>
        <v/>
      </c>
      <c r="AF69" s="281" t="str">
        <f aca="false">IF(AF$8&gt;$J69,"",IF($F$69&gt;$G$69,"ns",IF(ABS($L69-INDEX(RTO2SF_ORD,AF$8,2))&gt;$B$84,"s","ns")))</f>
        <v/>
      </c>
      <c r="AG69" s="281" t="str">
        <f aca="false">IF(AG$8&gt;$J69,"",IF($F$69&gt;$G$69,"ns",IF(ABS($L69-INDEX(RTO2SF_ORD,AG$8,2))&gt;$B$84,"s","ns")))</f>
        <v/>
      </c>
      <c r="AH69" s="281" t="str">
        <f aca="false">IF(AH$8&gt;$J69,"",IF($F$69&gt;$G$69,"ns",IF(ABS($L69-INDEX(RTO2SF_ORD,AH$8,2))&gt;$B$84,"s","ns")))</f>
        <v/>
      </c>
      <c r="AI69" s="281" t="str">
        <f aca="false">IF(AI$8&gt;$J69,"",IF($F$69&gt;$G$69,"ns",IF(ABS($L69-INDEX(RTO2SF_ORD,AI$8,2))&gt;$B$84,"s","ns")))</f>
        <v/>
      </c>
      <c r="AJ69" s="281" t="str">
        <f aca="false">IF(AJ$8&gt;$J69,"",IF($F$69&gt;$G$69,"ns",IF(ABS($L69-INDEX(RTO2SF_ORD,AJ$8,2))&gt;$B$84,"s","ns")))</f>
        <v/>
      </c>
      <c r="AK69" s="281" t="str">
        <f aca="false">IF(AK$8&gt;$J69,"",IF($F$69&gt;$G$69,"ns",IF(ABS($L69-INDEX(RTO2SF_ORD,AK$8,2))&gt;$B$84,"s","ns")))</f>
        <v/>
      </c>
      <c r="AL69" s="281" t="str">
        <f aca="false">IF(AL$8&gt;$J69,"",IF($F$69&gt;$G$69,"ns",IF(ABS($L69-INDEX(RTO2SF_ORD,AL$8,2))&gt;$B$84,"s","ns")))</f>
        <v/>
      </c>
      <c r="AM69" s="281" t="str">
        <f aca="false">IF(AM$8&gt;$J69,"",IF($F$69&gt;$G$69,"ns",IF(ABS($L69-INDEX(RTO2SF_ORD,AM$8,2))&gt;$B$84,"s","ns")))</f>
        <v/>
      </c>
      <c r="AN69" s="281" t="str">
        <f aca="false">IF(AN$8&gt;$J69,"",IF($F$69&gt;$G$69,"ns",IF(ABS($L69-INDEX(RTO2SF_ORD,AN$8,2))&gt;$B$84,"s","ns")))</f>
        <v/>
      </c>
      <c r="AO69" s="281" t="str">
        <f aca="false">IF(AO$8&gt;$J69,"",IF($F$69&gt;$G$69,"ns",IF(ABS($L69-INDEX(RTO2SF_ORD,AO$8,2))&gt;$B$84,"s","ns")))</f>
        <v/>
      </c>
      <c r="AP69" s="281" t="str">
        <f aca="false">IF(AP$8&gt;$J69,"",IF($F$69&gt;$G$69,"ns",IF(ABS($L69-INDEX(RTO2SF_ORD,AP$8,2))&gt;$B$84,"s","ns")))</f>
        <v/>
      </c>
      <c r="AQ69" s="281" t="str">
        <f aca="false">IF(AQ$8&gt;$J69,"",IF($F$69&gt;$G$69,"ns",IF(ABS($L69-INDEX(RTO2SF_ORD,AQ$8,2))&gt;$B$84,"s","ns")))</f>
        <v/>
      </c>
      <c r="AR69" s="281" t="str">
        <f aca="false">IF(AR$8&gt;$J69,"",IF($F$69&gt;$G$69,"ns",IF(ABS($L69-INDEX(RTO2SF_ORD,AR$8,2))&gt;$B$84,"s","ns")))</f>
        <v/>
      </c>
      <c r="AS69" s="281" t="str">
        <f aca="false">IF(AS$8&gt;$J69,"",IF($F$69&gt;$G$69,"ns",IF(ABS($L69-INDEX(RTO2SF_ORD,AS$8,2))&gt;$B$84,"s","ns")))</f>
        <v/>
      </c>
      <c r="AT69" s="281" t="str">
        <f aca="false">IF(AT$8&gt;$J69,"",IF($F$69&gt;$G$69,"ns",IF(ABS($L69-INDEX(RTO2SF_ORD,AT$8,2))&gt;$B$84,"s","ns")))</f>
        <v/>
      </c>
      <c r="AU69" s="281" t="str">
        <f aca="false">IF(AU$8&gt;$J69,"",IF($F$69&gt;$G$69,"ns",IF(ABS($L69-INDEX(RTO2SF_ORD,AU$8,2))&gt;$B$84,"s","ns")))</f>
        <v/>
      </c>
      <c r="AV69" s="281" t="str">
        <f aca="false">IF(AV$8&gt;$J69,"",IF($F$69&gt;$G$69,"ns",IF(ABS($L69-INDEX(RTO2SF_ORD,AV$8,2))&gt;$B$84,"s","ns")))</f>
        <v/>
      </c>
      <c r="AW69" s="281" t="str">
        <f aca="false">IF(AW$8&gt;$J69,"",IF($F$69&gt;$G$69,"ns",IF(ABS($L69-INDEX(RTO2SF_ORD,AW$8,2))&gt;$B$84,"s","ns")))</f>
        <v/>
      </c>
      <c r="AX69" s="281" t="str">
        <f aca="false">IF(AX$8&gt;$J69,"",IF($F$69&gt;$G$69,"ns",IF(ABS($L69-INDEX(RTO2SF_ORD,AX$8,2))&gt;$B$84,"s","ns")))</f>
        <v/>
      </c>
      <c r="AY69" s="281" t="str">
        <f aca="false">IF(AY$8&gt;$J69,"",IF($F$69&gt;$G$69,"ns",IF(ABS($L69-INDEX(RTO2SF_ORD,AY$8,2))&gt;$B$84,"s","ns")))</f>
        <v/>
      </c>
      <c r="AZ69" s="281" t="str">
        <f aca="false">IF(AZ$8&gt;$J69,"",IF($F$69&gt;$G$69,"ns",IF(ABS($L69-INDEX(RTO2SF_ORD,AZ$8,2))&gt;$B$84,"s","ns")))</f>
        <v/>
      </c>
      <c r="BA69" s="281" t="str">
        <f aca="false">IF(BA$8&gt;$J69,"",IF($F$69&gt;$G$69,"ns",IF(ABS($L69-INDEX(RTO2SF_ORD,BA$8,2))&gt;$B$84,"s","ns")))</f>
        <v/>
      </c>
      <c r="BB69" s="281" t="str">
        <f aca="false">IF(BB$8&gt;$J69,"",IF($F$69&gt;$G$69,"ns",IF(ABS($L69-INDEX(RTO2SF_ORD,BB$8,2))&gt;$B$84,"s","ns")))</f>
        <v/>
      </c>
      <c r="BC69" s="281" t="str">
        <f aca="false">IF(BC$8&gt;$J69,"",IF($F$69&gt;$G$69,"ns",IF(ABS($L69-INDEX(RTO2SF_ORD,BC$8,2))&gt;$B$84,"s","ns")))</f>
        <v/>
      </c>
      <c r="BD69" s="281" t="str">
        <f aca="false">IF(BD$8&gt;$J69,"",IF($F$69&gt;$G$69,"ns",IF(ABS($L69-INDEX(RTO2SF_ORD,BD$8,2))&gt;$B$84,"s","ns")))</f>
        <v/>
      </c>
      <c r="BE69" s="281" t="str">
        <f aca="false">IF(BE$8&gt;$J69,"",IF($F$69&gt;$G$69,"ns",IF(ABS($L69-INDEX(RTO2SF_ORD,BE$8,2))&gt;$B$84,"s","ns")))</f>
        <v/>
      </c>
      <c r="BF69" s="281" t="str">
        <f aca="false">IF(BF$8&gt;$J69,"",IF($F$69&gt;$G$69,"ns",IF(ABS($L69-INDEX(RTO2SF_ORD,BF$8,2))&gt;$B$84,"s","ns")))</f>
        <v/>
      </c>
      <c r="BG69" s="281" t="str">
        <f aca="false">IF(BG$8&gt;$J69,"",IF($F$69&gt;$G$69,"ns",IF(ABS($L69-INDEX(RTO2SF_ORD,BG$8,2))&gt;$B$84,"s","ns")))</f>
        <v/>
      </c>
      <c r="BH69" s="281" t="str">
        <f aca="false">IF(BH$8&gt;$J69,"",IF($F$69&gt;$G$69,"ns",IF(ABS($L69-INDEX(RTO2SF_ORD,BH$8,2))&gt;$B$84,"s","ns")))</f>
        <v/>
      </c>
      <c r="BI69" s="281" t="str">
        <f aca="false">IF(BI$8&gt;$J69,"",IF($F$69&gt;$G$69,"ns",IF(ABS($L69-INDEX(RTO2SF_ORD,BI$8,2))&gt;$B$84,"s","ns")))</f>
        <v/>
      </c>
      <c r="BJ69" s="281" t="str">
        <f aca="false">IF(BJ$8&gt;$J69,"",IF($F$69&gt;$G$69,"ns",IF(ABS($L69-INDEX(RTO2SF_ORD,BJ$8,2))&gt;$B$84,"s","ns")))</f>
        <v/>
      </c>
      <c r="BM69" s="287" t="s">
        <v>130</v>
      </c>
      <c r="BN69" s="272" t="n">
        <f aca="false">'ANVA-MDS'!EV70</f>
        <v>6</v>
      </c>
      <c r="BO69" s="288" t="n">
        <f aca="false">'ANVA-MDS'!EV74</f>
        <v>9528187.67138445</v>
      </c>
      <c r="BP69" s="289" t="n">
        <f aca="false">IFERROR(BO69/BN69,"sd")</f>
        <v>1588031.27856408</v>
      </c>
      <c r="BQ69" s="289" t="n">
        <f aca="false">IFERROR(BP69/BP71,"sd")</f>
        <v>21.696852905397</v>
      </c>
      <c r="BR69" s="290" t="n">
        <f aca="false">IFERROR(FDIST(BQ69,BN69,BN71),"sd")</f>
        <v>8.71012650236072E-006</v>
      </c>
      <c r="BS69" s="270" t="n">
        <v>0.05</v>
      </c>
      <c r="BT69" s="248" t="str">
        <f aca="false">IF(BR69&gt;BS69,"ns",IF(BR69&lt;0.001,"***",IF(BR69&lt;0.01,"**",IF(BR69&lt;0.05,"*",""))))</f>
        <v>***</v>
      </c>
      <c r="BV69" s="270" t="n">
        <v>5</v>
      </c>
      <c r="BW69" s="280" t="str">
        <f aca="false">IFERROR(INDEX(RTO2CF_ORD,BV69,1),"sd")</f>
        <v>GUAYABO</v>
      </c>
      <c r="BX69" s="281" t="n">
        <f aca="false">IFERROR(INDEX(RTO2CF_ORD,BV69,2),"sd")</f>
        <v>1301.28460038986</v>
      </c>
      <c r="BY69" s="282" t="str">
        <f aca="false">IF(BY$8&gt;$BV69,"",IF($BR$69&gt;$BS$69,"ns",IF(ABS($BX69-INDEX(RTO2CF_ORD,BY$8,2))&gt;$BN$84,"s","ns")))</f>
        <v>s</v>
      </c>
      <c r="BZ69" s="282" t="str">
        <f aca="false">IF(BZ$8&gt;$BV69,"",IF($BR$69&gt;$BS$69,"ns",IF(ABS($BX69-INDEX(RTO2CF_ORD,BZ$8,2))&gt;$BN$84,"s","ns")))</f>
        <v>s</v>
      </c>
      <c r="CA69" s="282" t="str">
        <f aca="false">IF(CA$8&gt;$BV69,"",IF($BR$69&gt;$BS$69,"ns",IF(ABS($BX69-INDEX(RTO2CF_ORD,CA$8,2))&gt;$BN$84,"s","ns")))</f>
        <v>s</v>
      </c>
      <c r="CB69" s="282" t="str">
        <f aca="false">IF(CB$8&gt;$BV69,"",IF($BR$69&gt;$BS$69,"ns",IF(ABS($BX69-INDEX(RTO2CF_ORD,CB$8,2))&gt;$BN$84,"s","ns")))</f>
        <v>ns</v>
      </c>
      <c r="CC69" s="282" t="str">
        <f aca="false">IF(CC$8&gt;$BV69,"",IF($BR$69&gt;$BS$69,"ns",IF(ABS($BX69-INDEX(RTO2CF_ORD,CC$8,2))&gt;$BN$84,"s","ns")))</f>
        <v>ns</v>
      </c>
      <c r="CD69" s="282" t="str">
        <f aca="false">IF(CD$8&gt;$BV69,"",IF($BR$69&gt;$BS$69,"ns",IF(ABS($BX69-INDEX(RTO2CF_ORD,CD$8,2))&gt;$BN$84,"s","ns")))</f>
        <v/>
      </c>
      <c r="CE69" s="282" t="str">
        <f aca="false">IF(CE$8&gt;$BV69,"",IF($BR$69&gt;$BS$69,"ns",IF(ABS($BX69-INDEX(RTO2CF_ORD,CE$8,2))&gt;$BN$84,"s","ns")))</f>
        <v/>
      </c>
      <c r="CF69" s="282" t="str">
        <f aca="false">IF(CF$8&gt;$BV69,"",IF($BR$69&gt;$BS$69,"ns",IF(ABS($BX69-INDEX(RTO2CF_ORD,CF$8,2))&gt;$BN$84,"s","ns")))</f>
        <v/>
      </c>
      <c r="CG69" s="282" t="str">
        <f aca="false">IF(CG$8&gt;$BV69,"",IF($BR$69&gt;$BS$69,"ns",IF(ABS($BX69-INDEX(RTO2CF_ORD,CG$8,2))&gt;$BN$84,"s","ns")))</f>
        <v/>
      </c>
      <c r="CH69" s="282" t="str">
        <f aca="false">IF(CH$8&gt;$BV69,"",IF($BR$69&gt;$BS$69,"ns",IF(ABS($BX69-INDEX(RTO2CF_ORD,CH$8,2))&gt;$BN$84,"s","ns")))</f>
        <v/>
      </c>
      <c r="CI69" s="282" t="str">
        <f aca="false">IF(CI$8&gt;$BV69,"",IF($BR$69&gt;$BS$69,"ns",IF(ABS($BX69-INDEX(RTO2CF_ORD,CI$8,2))&gt;$BN$84,"s","ns")))</f>
        <v/>
      </c>
      <c r="CJ69" s="282" t="str">
        <f aca="false">IF(CJ$8&gt;$BV69,"",IF($BR$69&gt;$BS$69,"ns",IF(ABS($BX69-INDEX(RTO2CF_ORD,CJ$8,2))&gt;$BN$84,"s","ns")))</f>
        <v/>
      </c>
      <c r="CK69" s="282" t="str">
        <f aca="false">IF(CK$8&gt;$BV69,"",IF($BR$69&gt;$BS$69,"ns",IF(ABS($BX69-INDEX(RTO2CF_ORD,CK$8,2))&gt;$BN$84,"s","ns")))</f>
        <v/>
      </c>
      <c r="CL69" s="282" t="str">
        <f aca="false">IF(CL$8&gt;$BV69,"",IF($BR$69&gt;$BS$69,"ns",IF(ABS($BX69-INDEX(RTO2CF_ORD,CL$8,2))&gt;$BN$84,"s","ns")))</f>
        <v/>
      </c>
      <c r="CM69" s="282" t="str">
        <f aca="false">IF(CM$8&gt;$BV69,"",IF($BR$69&gt;$BS$69,"ns",IF(ABS($BX69-INDEX(RTO2CF_ORD,CM$8,2))&gt;$BN$84,"s","ns")))</f>
        <v/>
      </c>
      <c r="CN69" s="282" t="str">
        <f aca="false">IF(CN$8&gt;$BV69,"",IF($BR$69&gt;$BS$69,"ns",IF(ABS($BX69-INDEX(RTO2CF_ORD,CN$8,2))&gt;$BN$84,"s","ns")))</f>
        <v/>
      </c>
      <c r="CO69" s="282" t="str">
        <f aca="false">IF(CO$8&gt;$BV69,"",IF($BR$69&gt;$BS$69,"ns",IF(ABS($BX69-INDEX(RTO2CF_ORD,CO$8,2))&gt;$BN$84,"s","ns")))</f>
        <v/>
      </c>
      <c r="CP69" s="282" t="str">
        <f aca="false">IF(CP$8&gt;$BV69,"",IF($BR$69&gt;$BS$69,"ns",IF(ABS($BX69-INDEX(RTO2CF_ORD,CP$8,2))&gt;$BN$84,"s","ns")))</f>
        <v/>
      </c>
      <c r="CQ69" s="282" t="str">
        <f aca="false">IF(CQ$8&gt;$BV69,"",IF($BR$69&gt;$BS$69,"ns",IF(ABS($BX69-INDEX(RTO2CF_ORD,CQ$8,2))&gt;$BN$84,"s","ns")))</f>
        <v/>
      </c>
      <c r="CR69" s="282" t="str">
        <f aca="false">IF(CR$8&gt;$BV69,"",IF($BR$69&gt;$BS$69,"ns",IF(ABS($BX69-INDEX(RTO2CF_ORD,CR$8,2))&gt;$BN$84,"s","ns")))</f>
        <v/>
      </c>
      <c r="CS69" s="282" t="str">
        <f aca="false">IF(CS$8&gt;$BV69,"",IF($BR$69&gt;$BS$69,"ns",IF(ABS($BX69-INDEX(RTO2CF_ORD,CS$8,2))&gt;$BN$84,"s","ns")))</f>
        <v/>
      </c>
      <c r="CT69" s="282" t="str">
        <f aca="false">IF(CT$8&gt;$BV69,"",IF($BR$69&gt;$BS$69,"ns",IF(ABS($BX69-INDEX(RTO2CF_ORD,CT$8,2))&gt;$BN$84,"s","ns")))</f>
        <v/>
      </c>
      <c r="CU69" s="282" t="str">
        <f aca="false">IF(CU$8&gt;$BV69,"",IF($BR$69&gt;$BS$69,"ns",IF(ABS($BX69-INDEX(RTO2CF_ORD,CU$8,2))&gt;$BN$84,"s","ns")))</f>
        <v/>
      </c>
      <c r="CV69" s="282" t="str">
        <f aca="false">IF(CV$8&gt;$BV69,"",IF($BR$69&gt;$BS$69,"ns",IF(ABS($BX69-INDEX(RTO2CF_ORD,CV$8,2))&gt;$BN$84,"s","ns")))</f>
        <v/>
      </c>
      <c r="CW69" s="282" t="str">
        <f aca="false">IF(CW$8&gt;$BV69,"",IF($BR$69&gt;$BS$69,"ns",IF(ABS($BX69-INDEX(RTO2CF_ORD,CW$8,2))&gt;$BN$84,"s","ns")))</f>
        <v/>
      </c>
      <c r="CX69" s="282" t="str">
        <f aca="false">IF(CX$8&gt;$BV69,"",IF($BR$69&gt;$BS$69,"ns",IF(ABS($BX69-INDEX(RTO2CF_ORD,CX$8,2))&gt;$BN$84,"s","ns")))</f>
        <v/>
      </c>
      <c r="CY69" s="282" t="str">
        <f aca="false">IF(CY$8&gt;$BV69,"",IF($BR$69&gt;$BS$69,"ns",IF(ABS($BX69-INDEX(RTO2CF_ORD,CY$8,2))&gt;$BN$84,"s","ns")))</f>
        <v/>
      </c>
      <c r="CZ69" s="282" t="str">
        <f aca="false">IF(CZ$8&gt;$BV69,"",IF($BR$69&gt;$BS$69,"ns",IF(ABS($BX69-INDEX(RTO2CF_ORD,CZ$8,2))&gt;$BN$84,"s","ns")))</f>
        <v/>
      </c>
      <c r="DA69" s="282" t="str">
        <f aca="false">IF(DA$8&gt;$BV69,"",IF($BR$69&gt;$BS$69,"ns",IF(ABS($BX69-INDEX(RTO2CF_ORD,DA$8,2))&gt;$BN$84,"s","ns")))</f>
        <v/>
      </c>
      <c r="DB69" s="282" t="str">
        <f aca="false">IF(DB$8&gt;$BV69,"",IF($BR$69&gt;$BS$69,"ns",IF(ABS($BX69-INDEX(RTO2CF_ORD,DB$8,2))&gt;$BN$84,"s","ns")))</f>
        <v/>
      </c>
      <c r="DC69" s="282" t="str">
        <f aca="false">IF(DC$8&gt;$BV69,"",IF($BR$69&gt;$BS$69,"ns",IF(ABS($BX69-INDEX(RTO2CF_ORD,DC$8,2))&gt;$BN$84,"s","ns")))</f>
        <v/>
      </c>
      <c r="DD69" s="282" t="str">
        <f aca="false">IF(DD$8&gt;$BV69,"",IF($BR$69&gt;$BS$69,"ns",IF(ABS($BX69-INDEX(RTO2CF_ORD,DD$8,2))&gt;$BN$84,"s","ns")))</f>
        <v/>
      </c>
      <c r="DE69" s="282" t="str">
        <f aca="false">IF(DE$8&gt;$BV69,"",IF($BR$69&gt;$BS$69,"ns",IF(ABS($BX69-INDEX(RTO2CF_ORD,DE$8,2))&gt;$BN$84,"s","ns")))</f>
        <v/>
      </c>
      <c r="DF69" s="282" t="str">
        <f aca="false">IF(DF$8&gt;$BV69,"",IF($BR$69&gt;$BS$69,"ns",IF(ABS($BX69-INDEX(RTO2CF_ORD,DF$8,2))&gt;$BN$84,"s","ns")))</f>
        <v/>
      </c>
      <c r="DG69" s="282" t="str">
        <f aca="false">IF(DG$8&gt;$BV69,"",IF($BR$69&gt;$BS$69,"ns",IF(ABS($BX69-INDEX(RTO2CF_ORD,DG$8,2))&gt;$BN$84,"s","ns")))</f>
        <v/>
      </c>
      <c r="DH69" s="282" t="str">
        <f aca="false">IF(DH$8&gt;$BV69,"",IF($BR$69&gt;$BS$69,"ns",IF(ABS($BX69-INDEX(RTO2CF_ORD,DH$8,2))&gt;$BN$84,"s","ns")))</f>
        <v/>
      </c>
      <c r="DI69" s="282" t="str">
        <f aca="false">IF(DI$8&gt;$BV69,"",IF($BR$69&gt;$BS$69,"ns",IF(ABS($BX69-INDEX(RTO2CF_ORD,DI$8,2))&gt;$BN$84,"s","ns")))</f>
        <v/>
      </c>
      <c r="DJ69" s="282" t="str">
        <f aca="false">IF(DJ$8&gt;$BV69,"",IF($BR$69&gt;$BS$69,"ns",IF(ABS($BX69-INDEX(RTO2CF_ORD,DJ$8,2))&gt;$BN$84,"s","ns")))</f>
        <v/>
      </c>
      <c r="DK69" s="282" t="str">
        <f aca="false">IF(DK$8&gt;$BV69,"",IF($BR$69&gt;$BS$69,"ns",IF(ABS($BX69-INDEX(RTO2CF_ORD,DK$8,2))&gt;$BN$84,"s","ns")))</f>
        <v/>
      </c>
      <c r="DL69" s="282" t="str">
        <f aca="false">IF(DL$8&gt;$BV69,"",IF($BR$69&gt;$BS$69,"ns",IF(ABS($BX69-INDEX(RTO2CF_ORD,DL$8,2))&gt;$BN$84,"s","ns")))</f>
        <v/>
      </c>
      <c r="DM69" s="282" t="str">
        <f aca="false">IF(DM$8&gt;$BV69,"",IF($BR$69&gt;$BS$69,"ns",IF(ABS($BX69-INDEX(RTO2CF_ORD,DM$8,2))&gt;$BN$84,"s","ns")))</f>
        <v/>
      </c>
      <c r="DN69" s="282" t="str">
        <f aca="false">IF(DN$8&gt;$BV69,"",IF($BR$69&gt;$BS$69,"ns",IF(ABS($BX69-INDEX(RTO2CF_ORD,DN$8,2))&gt;$BN$84,"s","ns")))</f>
        <v/>
      </c>
      <c r="DO69" s="282" t="str">
        <f aca="false">IF(DO$8&gt;$BV69,"",IF($BR$69&gt;$BS$69,"ns",IF(ABS($BX69-INDEX(RTO2CF_ORD,DO$8,2))&gt;$BN$84,"s","ns")))</f>
        <v/>
      </c>
      <c r="DP69" s="282" t="str">
        <f aca="false">IF(DP$8&gt;$BV69,"",IF($BR$69&gt;$BS$69,"ns",IF(ABS($BX69-INDEX(RTO2CF_ORD,DP$8,2))&gt;$BN$84,"s","ns")))</f>
        <v/>
      </c>
      <c r="DQ69" s="282" t="str">
        <f aca="false">IF(DQ$8&gt;$BV69,"",IF($BR$69&gt;$BS$69,"ns",IF(ABS($BX69-INDEX(RTO2CF_ORD,DQ$8,2))&gt;$BN$84,"s","ns")))</f>
        <v/>
      </c>
      <c r="DR69" s="282" t="str">
        <f aca="false">IF(DR$8&gt;$BV69,"",IF($BR$69&gt;$BS$69,"ns",IF(ABS($BX69-INDEX(RTO2CF_ORD,DR$8,2))&gt;$BN$84,"s","ns")))</f>
        <v/>
      </c>
      <c r="DS69" s="282" t="str">
        <f aca="false">IF(DS$8&gt;$BV69,"",IF($BR$69&gt;$BS$69,"ns",IF(ABS($BX69-INDEX(RTO2CF_ORD,DS$8,2))&gt;$BN$84,"s","ns")))</f>
        <v/>
      </c>
      <c r="DT69" s="282" t="str">
        <f aca="false">IF(DT$8&gt;$BV69,"",IF($BR$69&gt;$BS$69,"ns",IF(ABS($BX69-INDEX(RTO2CF_ORD,DT$8,2))&gt;$BN$84,"s","ns")))</f>
        <v/>
      </c>
      <c r="DU69" s="282" t="str">
        <f aca="false">IF(DU$8&gt;$BV69,"",IF($BR$69&gt;$BS$69,"ns",IF(ABS($BX69-INDEX(RTO2CF_ORD,DU$8,2))&gt;$BN$84,"s","ns")))</f>
        <v/>
      </c>
      <c r="DV69" s="282" t="str">
        <f aca="false">IF(DV$8&gt;$BV69,"",IF($BR$69&gt;$BS$69,"ns",IF(ABS($BX69-INDEX(RTO2CF_ORD,DV$8,2))&gt;$BN$84,"s","ns")))</f>
        <v/>
      </c>
      <c r="DW69" s="283"/>
      <c r="DX69" s="283"/>
      <c r="DZ69" s="265" t="n">
        <f aca="false">DZ68+1</f>
        <v>6</v>
      </c>
      <c r="EA69" s="276" t="str">
        <f aca="false">IFERROR(INDEX(RTO2CV,$DZ69,1),0)</f>
        <v>Klein Geminis</v>
      </c>
      <c r="EB69" s="277" t="n">
        <f aca="false">IFERROR(INDEX(RTO2SF,$DZ69,EB$7),0)</f>
        <v>0</v>
      </c>
      <c r="EC69" s="277" t="n">
        <f aca="false">IFERROR(INDEX(RTO2SF,$DZ69,EC$7),0)</f>
        <v>0</v>
      </c>
      <c r="ED69" s="277" t="n">
        <f aca="false">IFERROR(INDEX(RTO2SF,$DZ69,ED$7),0)</f>
        <v>0</v>
      </c>
      <c r="EE69" s="277" t="n">
        <f aca="false">IFERROR(INDEX(RTO2SF,$DZ69,EE$7),0)</f>
        <v>0</v>
      </c>
      <c r="EF69" s="277" t="n">
        <f aca="false">COUNTIFS(EB69:EE69,"&gt;1")</f>
        <v>0</v>
      </c>
      <c r="EG69" s="277" t="n">
        <f aca="false">IFERROR(SUMIFS(EB69:EE69,EB69:EE69,"&gt;1"),0)</f>
        <v>0</v>
      </c>
      <c r="EH69" s="265"/>
      <c r="EI69" s="265" t="s">
        <v>331</v>
      </c>
      <c r="EJ69" s="264" t="str">
        <f aca="false">IF(EF114=0,"sd",EJ67^2/EJ66)</f>
        <v>sd</v>
      </c>
      <c r="EK69" s="266"/>
      <c r="EL69" s="265" t="n">
        <f aca="false">EL68+1</f>
        <v>6</v>
      </c>
      <c r="EM69" s="276" t="str">
        <f aca="false">IFERROR(INDEX(RTO2CV,$EL69,1),0)</f>
        <v>Klein Geminis</v>
      </c>
      <c r="EN69" s="277" t="n">
        <f aca="false">IFERROR(INDEX(RTO2CF,$EL69,'ANVA-MDS'!EB$7),0)</f>
        <v>1896.79532163743</v>
      </c>
      <c r="EO69" s="277" t="n">
        <f aca="false">IFERROR(INDEX(RTO2CF,$EL69,'ANVA-MDS'!EC$7),0)</f>
        <v>1563.19298245614</v>
      </c>
      <c r="EP69" s="277" t="n">
        <f aca="false">IFERROR(INDEX(RTO2CF,$EL69,'ANVA-MDS'!ED$7),0)</f>
        <v>1255.43859649123</v>
      </c>
      <c r="EQ69" s="277" t="n">
        <f aca="false">IFERROR(INDEX(RTO2CF,$EL69,'ANVA-MDS'!EE$7),0)</f>
        <v>0</v>
      </c>
      <c r="ER69" s="277" t="n">
        <f aca="false">COUNTIFS(EN69:EQ69,"&gt;1")</f>
        <v>3</v>
      </c>
      <c r="ES69" s="277" t="n">
        <f aca="false">IFERROR(SUMIFS(EN69:EQ69,EN69:EQ69,"&gt;1"),0)</f>
        <v>4715.4269005848</v>
      </c>
      <c r="ET69" s="265"/>
      <c r="EU69" s="265" t="s">
        <v>331</v>
      </c>
      <c r="EV69" s="264" t="n">
        <f aca="false">IF(ER114=0,"sd",EV67^2/EV66)</f>
        <v>58580553.7781442</v>
      </c>
      <c r="EW69" s="266"/>
      <c r="EX69" s="277" t="n">
        <f aca="false">EG69+ES69</f>
        <v>4715.4269005848</v>
      </c>
      <c r="EY69" s="265" t="s">
        <v>331</v>
      </c>
      <c r="EZ69" s="264" t="str">
        <f aca="false">IF(EZ83=0,"sd",EZ67^2/EZ66)</f>
        <v>sd</v>
      </c>
    </row>
    <row r="70" customFormat="false" ht="12.75" hidden="false" customHeight="true" outlineLevel="0" collapsed="false">
      <c r="A70" s="287" t="s">
        <v>332</v>
      </c>
      <c r="B70" s="272" t="str">
        <f aca="false">'ANVA-MDS'!EJ71</f>
        <v>sd</v>
      </c>
      <c r="C70" s="288" t="str">
        <f aca="false">'ANVA-MDS'!EJ75</f>
        <v>sd</v>
      </c>
      <c r="D70" s="289" t="str">
        <f aca="false">IFERROR(C70/B70,"sd")</f>
        <v>sd</v>
      </c>
      <c r="E70" s="289" t="str">
        <f aca="false">IFERROR(D70/D71,"sd")</f>
        <v>sd</v>
      </c>
      <c r="F70" s="290" t="str">
        <f aca="false">IFERROR(FDIST(E70,B70,B71),"sd")</f>
        <v>sd</v>
      </c>
      <c r="G70" s="270" t="n">
        <v>0.05</v>
      </c>
      <c r="H70" s="248" t="str">
        <f aca="false">IF(F70&gt;G70,"ns",IF(F70&lt;0.001,"***",IF(F70&lt;0.01,"**",IF(F70&lt;0.05,"*",""))))</f>
        <v>ns</v>
      </c>
      <c r="J70" s="270" t="n">
        <v>6</v>
      </c>
      <c r="K70" s="280" t="str">
        <f aca="false">IFERROR(INDEX(RTO2SF_ORD,J70,1),"sd")</f>
        <v>Klein Geminis</v>
      </c>
      <c r="L70" s="281" t="n">
        <f aca="false">IFERROR(INDEX(RTO2SF_ORD,J70,2),"sd")</f>
        <v>0.00044</v>
      </c>
      <c r="M70" s="281" t="str">
        <f aca="false">IF(M$8&gt;$J70,"",IF($F$69&gt;$G$69,"ns",IF(ABS($L70-INDEX(RTO2SF_ORD,M$8,2))&gt;$B$84,"s","ns")))</f>
        <v>ns</v>
      </c>
      <c r="N70" s="281" t="str">
        <f aca="false">IF(N$8&gt;$J70,"",IF($F$69&gt;$G$69,"ns",IF(ABS($L70-INDEX(RTO2SF_ORD,N$8,2))&gt;$B$84,"s","ns")))</f>
        <v>ns</v>
      </c>
      <c r="O70" s="281" t="str">
        <f aca="false">IF(O$8&gt;$J70,"",IF($F$69&gt;$G$69,"ns",IF(ABS($L70-INDEX(RTO2SF_ORD,O$8,2))&gt;$B$84,"s","ns")))</f>
        <v>ns</v>
      </c>
      <c r="P70" s="281" t="str">
        <f aca="false">IF(P$8&gt;$J70,"",IF($F$69&gt;$G$69,"ns",IF(ABS($L70-INDEX(RTO2SF_ORD,P$8,2))&gt;$B$84,"s","ns")))</f>
        <v>ns</v>
      </c>
      <c r="Q70" s="281" t="str">
        <f aca="false">IF(Q$8&gt;$J70,"",IF($F$69&gt;$G$69,"ns",IF(ABS($L70-INDEX(RTO2SF_ORD,Q$8,2))&gt;$B$84,"s","ns")))</f>
        <v>ns</v>
      </c>
      <c r="R70" s="281" t="str">
        <f aca="false">IF(R$8&gt;$J70,"",IF($F$69&gt;$G$69,"ns",IF(ABS($L70-INDEX(RTO2SF_ORD,R$8,2))&gt;$B$84,"s","ns")))</f>
        <v>ns</v>
      </c>
      <c r="S70" s="281" t="str">
        <f aca="false">IF(S$8&gt;$J70,"",IF($F$69&gt;$G$69,"ns",IF(ABS($L70-INDEX(RTO2SF_ORD,S$8,2))&gt;$B$84,"s","ns")))</f>
        <v/>
      </c>
      <c r="T70" s="281" t="str">
        <f aca="false">IF(T$8&gt;$J70,"",IF($F$69&gt;$G$69,"ns",IF(ABS($L70-INDEX(RTO2SF_ORD,T$8,2))&gt;$B$84,"s","ns")))</f>
        <v/>
      </c>
      <c r="U70" s="281" t="str">
        <f aca="false">IF(U$8&gt;$J70,"",IF($F$69&gt;$G$69,"ns",IF(ABS($L70-INDEX(RTO2SF_ORD,U$8,2))&gt;$B$84,"s","ns")))</f>
        <v/>
      </c>
      <c r="V70" s="281" t="str">
        <f aca="false">IF(V$8&gt;$J70,"",IF($F$69&gt;$G$69,"ns",IF(ABS($L70-INDEX(RTO2SF_ORD,V$8,2))&gt;$B$84,"s","ns")))</f>
        <v/>
      </c>
      <c r="W70" s="281" t="str">
        <f aca="false">IF(W$8&gt;$J70,"",IF($F$69&gt;$G$69,"ns",IF(ABS($L70-INDEX(RTO2SF_ORD,W$8,2))&gt;$B$84,"s","ns")))</f>
        <v/>
      </c>
      <c r="X70" s="281" t="str">
        <f aca="false">IF(X$8&gt;$J70,"",IF($F$69&gt;$G$69,"ns",IF(ABS($L70-INDEX(RTO2SF_ORD,X$8,2))&gt;$B$84,"s","ns")))</f>
        <v/>
      </c>
      <c r="Y70" s="281" t="str">
        <f aca="false">IF(Y$8&gt;$J70,"",IF($F$69&gt;$G$69,"ns",IF(ABS($L70-INDEX(RTO2SF_ORD,Y$8,2))&gt;$B$84,"s","ns")))</f>
        <v/>
      </c>
      <c r="Z70" s="281" t="str">
        <f aca="false">IF(Z$8&gt;$J70,"",IF($F$69&gt;$G$69,"ns",IF(ABS($L70-INDEX(RTO2SF_ORD,Z$8,2))&gt;$B$84,"s","ns")))</f>
        <v/>
      </c>
      <c r="AA70" s="281" t="str">
        <f aca="false">IF(AA$8&gt;$J70,"",IF($F$69&gt;$G$69,"ns",IF(ABS($L70-INDEX(RTO2SF_ORD,AA$8,2))&gt;$B$84,"s","ns")))</f>
        <v/>
      </c>
      <c r="AB70" s="281" t="str">
        <f aca="false">IF(AB$8&gt;$J70,"",IF($F$69&gt;$G$69,"ns",IF(ABS($L70-INDEX(RTO2SF_ORD,AB$8,2))&gt;$B$84,"s","ns")))</f>
        <v/>
      </c>
      <c r="AC70" s="281" t="str">
        <f aca="false">IF(AC$8&gt;$J70,"",IF($F$69&gt;$G$69,"ns",IF(ABS($L70-INDEX(RTO2SF_ORD,AC$8,2))&gt;$B$84,"s","ns")))</f>
        <v/>
      </c>
      <c r="AD70" s="281" t="str">
        <f aca="false">IF(AD$8&gt;$J70,"",IF($F$69&gt;$G$69,"ns",IF(ABS($L70-INDEX(RTO2SF_ORD,AD$8,2))&gt;$B$84,"s","ns")))</f>
        <v/>
      </c>
      <c r="AE70" s="281" t="str">
        <f aca="false">IF(AE$8&gt;$J70,"",IF($F$69&gt;$G$69,"ns",IF(ABS($L70-INDEX(RTO2SF_ORD,AE$8,2))&gt;$B$84,"s","ns")))</f>
        <v/>
      </c>
      <c r="AF70" s="281" t="str">
        <f aca="false">IF(AF$8&gt;$J70,"",IF($F$69&gt;$G$69,"ns",IF(ABS($L70-INDEX(RTO2SF_ORD,AF$8,2))&gt;$B$84,"s","ns")))</f>
        <v/>
      </c>
      <c r="AG70" s="281" t="str">
        <f aca="false">IF(AG$8&gt;$J70,"",IF($F$69&gt;$G$69,"ns",IF(ABS($L70-INDEX(RTO2SF_ORD,AG$8,2))&gt;$B$84,"s","ns")))</f>
        <v/>
      </c>
      <c r="AH70" s="281" t="str">
        <f aca="false">IF(AH$8&gt;$J70,"",IF($F$69&gt;$G$69,"ns",IF(ABS($L70-INDEX(RTO2SF_ORD,AH$8,2))&gt;$B$84,"s","ns")))</f>
        <v/>
      </c>
      <c r="AI70" s="281" t="str">
        <f aca="false">IF(AI$8&gt;$J70,"",IF($F$69&gt;$G$69,"ns",IF(ABS($L70-INDEX(RTO2SF_ORD,AI$8,2))&gt;$B$84,"s","ns")))</f>
        <v/>
      </c>
      <c r="AJ70" s="281" t="str">
        <f aca="false">IF(AJ$8&gt;$J70,"",IF($F$69&gt;$G$69,"ns",IF(ABS($L70-INDEX(RTO2SF_ORD,AJ$8,2))&gt;$B$84,"s","ns")))</f>
        <v/>
      </c>
      <c r="AK70" s="281" t="str">
        <f aca="false">IF(AK$8&gt;$J70,"",IF($F$69&gt;$G$69,"ns",IF(ABS($L70-INDEX(RTO2SF_ORD,AK$8,2))&gt;$B$84,"s","ns")))</f>
        <v/>
      </c>
      <c r="AL70" s="281" t="str">
        <f aca="false">IF(AL$8&gt;$J70,"",IF($F$69&gt;$G$69,"ns",IF(ABS($L70-INDEX(RTO2SF_ORD,AL$8,2))&gt;$B$84,"s","ns")))</f>
        <v/>
      </c>
      <c r="AM70" s="281" t="str">
        <f aca="false">IF(AM$8&gt;$J70,"",IF($F$69&gt;$G$69,"ns",IF(ABS($L70-INDEX(RTO2SF_ORD,AM$8,2))&gt;$B$84,"s","ns")))</f>
        <v/>
      </c>
      <c r="AN70" s="281" t="str">
        <f aca="false">IF(AN$8&gt;$J70,"",IF($F$69&gt;$G$69,"ns",IF(ABS($L70-INDEX(RTO2SF_ORD,AN$8,2))&gt;$B$84,"s","ns")))</f>
        <v/>
      </c>
      <c r="AO70" s="281" t="str">
        <f aca="false">IF(AO$8&gt;$J70,"",IF($F$69&gt;$G$69,"ns",IF(ABS($L70-INDEX(RTO2SF_ORD,AO$8,2))&gt;$B$84,"s","ns")))</f>
        <v/>
      </c>
      <c r="AP70" s="281" t="str">
        <f aca="false">IF(AP$8&gt;$J70,"",IF($F$69&gt;$G$69,"ns",IF(ABS($L70-INDEX(RTO2SF_ORD,AP$8,2))&gt;$B$84,"s","ns")))</f>
        <v/>
      </c>
      <c r="AQ70" s="281" t="str">
        <f aca="false">IF(AQ$8&gt;$J70,"",IF($F$69&gt;$G$69,"ns",IF(ABS($L70-INDEX(RTO2SF_ORD,AQ$8,2))&gt;$B$84,"s","ns")))</f>
        <v/>
      </c>
      <c r="AR70" s="281" t="str">
        <f aca="false">IF(AR$8&gt;$J70,"",IF($F$69&gt;$G$69,"ns",IF(ABS($L70-INDEX(RTO2SF_ORD,AR$8,2))&gt;$B$84,"s","ns")))</f>
        <v/>
      </c>
      <c r="AS70" s="281" t="str">
        <f aca="false">IF(AS$8&gt;$J70,"",IF($F$69&gt;$G$69,"ns",IF(ABS($L70-INDEX(RTO2SF_ORD,AS$8,2))&gt;$B$84,"s","ns")))</f>
        <v/>
      </c>
      <c r="AT70" s="281" t="str">
        <f aca="false">IF(AT$8&gt;$J70,"",IF($F$69&gt;$G$69,"ns",IF(ABS($L70-INDEX(RTO2SF_ORD,AT$8,2))&gt;$B$84,"s","ns")))</f>
        <v/>
      </c>
      <c r="AU70" s="281" t="str">
        <f aca="false">IF(AU$8&gt;$J70,"",IF($F$69&gt;$G$69,"ns",IF(ABS($L70-INDEX(RTO2SF_ORD,AU$8,2))&gt;$B$84,"s","ns")))</f>
        <v/>
      </c>
      <c r="AV70" s="281" t="str">
        <f aca="false">IF(AV$8&gt;$J70,"",IF($F$69&gt;$G$69,"ns",IF(ABS($L70-INDEX(RTO2SF_ORD,AV$8,2))&gt;$B$84,"s","ns")))</f>
        <v/>
      </c>
      <c r="AW70" s="281" t="str">
        <f aca="false">IF(AW$8&gt;$J70,"",IF($F$69&gt;$G$69,"ns",IF(ABS($L70-INDEX(RTO2SF_ORD,AW$8,2))&gt;$B$84,"s","ns")))</f>
        <v/>
      </c>
      <c r="AX70" s="281" t="str">
        <f aca="false">IF(AX$8&gt;$J70,"",IF($F$69&gt;$G$69,"ns",IF(ABS($L70-INDEX(RTO2SF_ORD,AX$8,2))&gt;$B$84,"s","ns")))</f>
        <v/>
      </c>
      <c r="AY70" s="281" t="str">
        <f aca="false">IF(AY$8&gt;$J70,"",IF($F$69&gt;$G$69,"ns",IF(ABS($L70-INDEX(RTO2SF_ORD,AY$8,2))&gt;$B$84,"s","ns")))</f>
        <v/>
      </c>
      <c r="AZ70" s="281" t="str">
        <f aca="false">IF(AZ$8&gt;$J70,"",IF($F$69&gt;$G$69,"ns",IF(ABS($L70-INDEX(RTO2SF_ORD,AZ$8,2))&gt;$B$84,"s","ns")))</f>
        <v/>
      </c>
      <c r="BA70" s="281" t="str">
        <f aca="false">IF(BA$8&gt;$J70,"",IF($F$69&gt;$G$69,"ns",IF(ABS($L70-INDEX(RTO2SF_ORD,BA$8,2))&gt;$B$84,"s","ns")))</f>
        <v/>
      </c>
      <c r="BB70" s="281" t="str">
        <f aca="false">IF(BB$8&gt;$J70,"",IF($F$69&gt;$G$69,"ns",IF(ABS($L70-INDEX(RTO2SF_ORD,BB$8,2))&gt;$B$84,"s","ns")))</f>
        <v/>
      </c>
      <c r="BC70" s="281" t="str">
        <f aca="false">IF(BC$8&gt;$J70,"",IF($F$69&gt;$G$69,"ns",IF(ABS($L70-INDEX(RTO2SF_ORD,BC$8,2))&gt;$B$84,"s","ns")))</f>
        <v/>
      </c>
      <c r="BD70" s="281" t="str">
        <f aca="false">IF(BD$8&gt;$J70,"",IF($F$69&gt;$G$69,"ns",IF(ABS($L70-INDEX(RTO2SF_ORD,BD$8,2))&gt;$B$84,"s","ns")))</f>
        <v/>
      </c>
      <c r="BE70" s="281" t="str">
        <f aca="false">IF(BE$8&gt;$J70,"",IF($F$69&gt;$G$69,"ns",IF(ABS($L70-INDEX(RTO2SF_ORD,BE$8,2))&gt;$B$84,"s","ns")))</f>
        <v/>
      </c>
      <c r="BF70" s="281" t="str">
        <f aca="false">IF(BF$8&gt;$J70,"",IF($F$69&gt;$G$69,"ns",IF(ABS($L70-INDEX(RTO2SF_ORD,BF$8,2))&gt;$B$84,"s","ns")))</f>
        <v/>
      </c>
      <c r="BG70" s="281" t="str">
        <f aca="false">IF(BG$8&gt;$J70,"",IF($F$69&gt;$G$69,"ns",IF(ABS($L70-INDEX(RTO2SF_ORD,BG$8,2))&gt;$B$84,"s","ns")))</f>
        <v/>
      </c>
      <c r="BH70" s="281" t="str">
        <f aca="false">IF(BH$8&gt;$J70,"",IF($F$69&gt;$G$69,"ns",IF(ABS($L70-INDEX(RTO2SF_ORD,BH$8,2))&gt;$B$84,"s","ns")))</f>
        <v/>
      </c>
      <c r="BI70" s="281" t="str">
        <f aca="false">IF(BI$8&gt;$J70,"",IF($F$69&gt;$G$69,"ns",IF(ABS($L70-INDEX(RTO2SF_ORD,BI$8,2))&gt;$B$84,"s","ns")))</f>
        <v/>
      </c>
      <c r="BJ70" s="281" t="str">
        <f aca="false">IF(BJ$8&gt;$J70,"",IF($F$69&gt;$G$69,"ns",IF(ABS($L70-INDEX(RTO2SF_ORD,BJ$8,2))&gt;$B$84,"s","ns")))</f>
        <v/>
      </c>
      <c r="BM70" s="287" t="s">
        <v>332</v>
      </c>
      <c r="BN70" s="272" t="n">
        <f aca="false">'ANVA-MDS'!EV71</f>
        <v>2</v>
      </c>
      <c r="BO70" s="288" t="n">
        <f aca="false">'ANVA-MDS'!EV75</f>
        <v>36791.5678768307</v>
      </c>
      <c r="BP70" s="289" t="n">
        <f aca="false">IFERROR(BO70/BN70,"sd")</f>
        <v>18395.7839384154</v>
      </c>
      <c r="BQ70" s="289" t="n">
        <f aca="false">IFERROR(BP70/BP71,"sd")</f>
        <v>0.251336748575987</v>
      </c>
      <c r="BR70" s="290" t="n">
        <f aca="false">IFERROR(FDIST(BQ70,BN70,BN71),"sd")</f>
        <v>0.781754044866121</v>
      </c>
      <c r="BS70" s="270" t="n">
        <v>0.05</v>
      </c>
      <c r="BT70" s="248" t="str">
        <f aca="false">IF(BR70&gt;BS70,"ns",IF(BR70&lt;0.001,"***",IF(BR70&lt;0.01,"**",IF(BR70&lt;0.05,"*",""))))</f>
        <v>ns</v>
      </c>
      <c r="BV70" s="270" t="n">
        <v>6</v>
      </c>
      <c r="BW70" s="280" t="str">
        <f aca="false">IFERROR(INDEX(RTO2CF_ORD,BV70,1),"sd")</f>
        <v>Klein Cien años</v>
      </c>
      <c r="BX70" s="281" t="n">
        <f aca="false">IFERROR(INDEX(RTO2CF_ORD,BV70,2),"sd")</f>
        <v>859.654970760234</v>
      </c>
      <c r="BY70" s="282" t="str">
        <f aca="false">IF(BY$8&gt;$BV70,"",IF($BR$69&gt;$BS$69,"ns",IF(ABS($BX70-INDEX(RTO2CF_ORD,BY$8,2))&gt;$BN$84,"s","ns")))</f>
        <v>s</v>
      </c>
      <c r="BZ70" s="282" t="str">
        <f aca="false">IF(BZ$8&gt;$BV70,"",IF($BR$69&gt;$BS$69,"ns",IF(ABS($BX70-INDEX(RTO2CF_ORD,BZ$8,2))&gt;$BN$84,"s","ns")))</f>
        <v>s</v>
      </c>
      <c r="CA70" s="282" t="str">
        <f aca="false">IF(CA$8&gt;$BV70,"",IF($BR$69&gt;$BS$69,"ns",IF(ABS($BX70-INDEX(RTO2CF_ORD,CA$8,2))&gt;$BN$84,"s","ns")))</f>
        <v>s</v>
      </c>
      <c r="CB70" s="282" t="str">
        <f aca="false">IF(CB$8&gt;$BV70,"",IF($BR$69&gt;$BS$69,"ns",IF(ABS($BX70-INDEX(RTO2CF_ORD,CB$8,2))&gt;$BN$84,"s","ns")))</f>
        <v>s</v>
      </c>
      <c r="CC70" s="282" t="str">
        <f aca="false">IF(CC$8&gt;$BV70,"",IF($BR$69&gt;$BS$69,"ns",IF(ABS($BX70-INDEX(RTO2CF_ORD,CC$8,2))&gt;$BN$84,"s","ns")))</f>
        <v>ns</v>
      </c>
      <c r="CD70" s="282" t="str">
        <f aca="false">IF(CD$8&gt;$BV70,"",IF($BR$69&gt;$BS$69,"ns",IF(ABS($BX70-INDEX(RTO2CF_ORD,CD$8,2))&gt;$BN$84,"s","ns")))</f>
        <v>ns</v>
      </c>
      <c r="CE70" s="282" t="str">
        <f aca="false">IF(CE$8&gt;$BV70,"",IF($BR$69&gt;$BS$69,"ns",IF(ABS($BX70-INDEX(RTO2CF_ORD,CE$8,2))&gt;$BN$84,"s","ns")))</f>
        <v/>
      </c>
      <c r="CF70" s="282" t="str">
        <f aca="false">IF(CF$8&gt;$BV70,"",IF($BR$69&gt;$BS$69,"ns",IF(ABS($BX70-INDEX(RTO2CF_ORD,CF$8,2))&gt;$BN$84,"s","ns")))</f>
        <v/>
      </c>
      <c r="CG70" s="282" t="str">
        <f aca="false">IF(CG$8&gt;$BV70,"",IF($BR$69&gt;$BS$69,"ns",IF(ABS($BX70-INDEX(RTO2CF_ORD,CG$8,2))&gt;$BN$84,"s","ns")))</f>
        <v/>
      </c>
      <c r="CH70" s="282" t="str">
        <f aca="false">IF(CH$8&gt;$BV70,"",IF($BR$69&gt;$BS$69,"ns",IF(ABS($BX70-INDEX(RTO2CF_ORD,CH$8,2))&gt;$BN$84,"s","ns")))</f>
        <v/>
      </c>
      <c r="CI70" s="282" t="str">
        <f aca="false">IF(CI$8&gt;$BV70,"",IF($BR$69&gt;$BS$69,"ns",IF(ABS($BX70-INDEX(RTO2CF_ORD,CI$8,2))&gt;$BN$84,"s","ns")))</f>
        <v/>
      </c>
      <c r="CJ70" s="282" t="str">
        <f aca="false">IF(CJ$8&gt;$BV70,"",IF($BR$69&gt;$BS$69,"ns",IF(ABS($BX70-INDEX(RTO2CF_ORD,CJ$8,2))&gt;$BN$84,"s","ns")))</f>
        <v/>
      </c>
      <c r="CK70" s="282" t="str">
        <f aca="false">IF(CK$8&gt;$BV70,"",IF($BR$69&gt;$BS$69,"ns",IF(ABS($BX70-INDEX(RTO2CF_ORD,CK$8,2))&gt;$BN$84,"s","ns")))</f>
        <v/>
      </c>
      <c r="CL70" s="282" t="str">
        <f aca="false">IF(CL$8&gt;$BV70,"",IF($BR$69&gt;$BS$69,"ns",IF(ABS($BX70-INDEX(RTO2CF_ORD,CL$8,2))&gt;$BN$84,"s","ns")))</f>
        <v/>
      </c>
      <c r="CM70" s="282" t="str">
        <f aca="false">IF(CM$8&gt;$BV70,"",IF($BR$69&gt;$BS$69,"ns",IF(ABS($BX70-INDEX(RTO2CF_ORD,CM$8,2))&gt;$BN$84,"s","ns")))</f>
        <v/>
      </c>
      <c r="CN70" s="282" t="str">
        <f aca="false">IF(CN$8&gt;$BV70,"",IF($BR$69&gt;$BS$69,"ns",IF(ABS($BX70-INDEX(RTO2CF_ORD,CN$8,2))&gt;$BN$84,"s","ns")))</f>
        <v/>
      </c>
      <c r="CO70" s="282" t="str">
        <f aca="false">IF(CO$8&gt;$BV70,"",IF($BR$69&gt;$BS$69,"ns",IF(ABS($BX70-INDEX(RTO2CF_ORD,CO$8,2))&gt;$BN$84,"s","ns")))</f>
        <v/>
      </c>
      <c r="CP70" s="282" t="str">
        <f aca="false">IF(CP$8&gt;$BV70,"",IF($BR$69&gt;$BS$69,"ns",IF(ABS($BX70-INDEX(RTO2CF_ORD,CP$8,2))&gt;$BN$84,"s","ns")))</f>
        <v/>
      </c>
      <c r="CQ70" s="282" t="str">
        <f aca="false">IF(CQ$8&gt;$BV70,"",IF($BR$69&gt;$BS$69,"ns",IF(ABS($BX70-INDEX(RTO2CF_ORD,CQ$8,2))&gt;$BN$84,"s","ns")))</f>
        <v/>
      </c>
      <c r="CR70" s="282" t="str">
        <f aca="false">IF(CR$8&gt;$BV70,"",IF($BR$69&gt;$BS$69,"ns",IF(ABS($BX70-INDEX(RTO2CF_ORD,CR$8,2))&gt;$BN$84,"s","ns")))</f>
        <v/>
      </c>
      <c r="CS70" s="282" t="str">
        <f aca="false">IF(CS$8&gt;$BV70,"",IF($BR$69&gt;$BS$69,"ns",IF(ABS($BX70-INDEX(RTO2CF_ORD,CS$8,2))&gt;$BN$84,"s","ns")))</f>
        <v/>
      </c>
      <c r="CT70" s="282" t="str">
        <f aca="false">IF(CT$8&gt;$BV70,"",IF($BR$69&gt;$BS$69,"ns",IF(ABS($BX70-INDEX(RTO2CF_ORD,CT$8,2))&gt;$BN$84,"s","ns")))</f>
        <v/>
      </c>
      <c r="CU70" s="282" t="str">
        <f aca="false">IF(CU$8&gt;$BV70,"",IF($BR$69&gt;$BS$69,"ns",IF(ABS($BX70-INDEX(RTO2CF_ORD,CU$8,2))&gt;$BN$84,"s","ns")))</f>
        <v/>
      </c>
      <c r="CV70" s="282" t="str">
        <f aca="false">IF(CV$8&gt;$BV70,"",IF($BR$69&gt;$BS$69,"ns",IF(ABS($BX70-INDEX(RTO2CF_ORD,CV$8,2))&gt;$BN$84,"s","ns")))</f>
        <v/>
      </c>
      <c r="CW70" s="282" t="str">
        <f aca="false">IF(CW$8&gt;$BV70,"",IF($BR$69&gt;$BS$69,"ns",IF(ABS($BX70-INDEX(RTO2CF_ORD,CW$8,2))&gt;$BN$84,"s","ns")))</f>
        <v/>
      </c>
      <c r="CX70" s="282" t="str">
        <f aca="false">IF(CX$8&gt;$BV70,"",IF($BR$69&gt;$BS$69,"ns",IF(ABS($BX70-INDEX(RTO2CF_ORD,CX$8,2))&gt;$BN$84,"s","ns")))</f>
        <v/>
      </c>
      <c r="CY70" s="282" t="str">
        <f aca="false">IF(CY$8&gt;$BV70,"",IF($BR$69&gt;$BS$69,"ns",IF(ABS($BX70-INDEX(RTO2CF_ORD,CY$8,2))&gt;$BN$84,"s","ns")))</f>
        <v/>
      </c>
      <c r="CZ70" s="282" t="str">
        <f aca="false">IF(CZ$8&gt;$BV70,"",IF($BR$69&gt;$BS$69,"ns",IF(ABS($BX70-INDEX(RTO2CF_ORD,CZ$8,2))&gt;$BN$84,"s","ns")))</f>
        <v/>
      </c>
      <c r="DA70" s="282" t="str">
        <f aca="false">IF(DA$8&gt;$BV70,"",IF($BR$69&gt;$BS$69,"ns",IF(ABS($BX70-INDEX(RTO2CF_ORD,DA$8,2))&gt;$BN$84,"s","ns")))</f>
        <v/>
      </c>
      <c r="DB70" s="282" t="str">
        <f aca="false">IF(DB$8&gt;$BV70,"",IF($BR$69&gt;$BS$69,"ns",IF(ABS($BX70-INDEX(RTO2CF_ORD,DB$8,2))&gt;$BN$84,"s","ns")))</f>
        <v/>
      </c>
      <c r="DC70" s="282" t="str">
        <f aca="false">IF(DC$8&gt;$BV70,"",IF($BR$69&gt;$BS$69,"ns",IF(ABS($BX70-INDEX(RTO2CF_ORD,DC$8,2))&gt;$BN$84,"s","ns")))</f>
        <v/>
      </c>
      <c r="DD70" s="282" t="str">
        <f aca="false">IF(DD$8&gt;$BV70,"",IF($BR$69&gt;$BS$69,"ns",IF(ABS($BX70-INDEX(RTO2CF_ORD,DD$8,2))&gt;$BN$84,"s","ns")))</f>
        <v/>
      </c>
      <c r="DE70" s="282" t="str">
        <f aca="false">IF(DE$8&gt;$BV70,"",IF($BR$69&gt;$BS$69,"ns",IF(ABS($BX70-INDEX(RTO2CF_ORD,DE$8,2))&gt;$BN$84,"s","ns")))</f>
        <v/>
      </c>
      <c r="DF70" s="282" t="str">
        <f aca="false">IF(DF$8&gt;$BV70,"",IF($BR$69&gt;$BS$69,"ns",IF(ABS($BX70-INDEX(RTO2CF_ORD,DF$8,2))&gt;$BN$84,"s","ns")))</f>
        <v/>
      </c>
      <c r="DG70" s="282" t="str">
        <f aca="false">IF(DG$8&gt;$BV70,"",IF($BR$69&gt;$BS$69,"ns",IF(ABS($BX70-INDEX(RTO2CF_ORD,DG$8,2))&gt;$BN$84,"s","ns")))</f>
        <v/>
      </c>
      <c r="DH70" s="282" t="str">
        <f aca="false">IF(DH$8&gt;$BV70,"",IF($BR$69&gt;$BS$69,"ns",IF(ABS($BX70-INDEX(RTO2CF_ORD,DH$8,2))&gt;$BN$84,"s","ns")))</f>
        <v/>
      </c>
      <c r="DI70" s="282" t="str">
        <f aca="false">IF(DI$8&gt;$BV70,"",IF($BR$69&gt;$BS$69,"ns",IF(ABS($BX70-INDEX(RTO2CF_ORD,DI$8,2))&gt;$BN$84,"s","ns")))</f>
        <v/>
      </c>
      <c r="DJ70" s="282" t="str">
        <f aca="false">IF(DJ$8&gt;$BV70,"",IF($BR$69&gt;$BS$69,"ns",IF(ABS($BX70-INDEX(RTO2CF_ORD,DJ$8,2))&gt;$BN$84,"s","ns")))</f>
        <v/>
      </c>
      <c r="DK70" s="282" t="str">
        <f aca="false">IF(DK$8&gt;$BV70,"",IF($BR$69&gt;$BS$69,"ns",IF(ABS($BX70-INDEX(RTO2CF_ORD,DK$8,2))&gt;$BN$84,"s","ns")))</f>
        <v/>
      </c>
      <c r="DL70" s="282" t="str">
        <f aca="false">IF(DL$8&gt;$BV70,"",IF($BR$69&gt;$BS$69,"ns",IF(ABS($BX70-INDEX(RTO2CF_ORD,DL$8,2))&gt;$BN$84,"s","ns")))</f>
        <v/>
      </c>
      <c r="DM70" s="282" t="str">
        <f aca="false">IF(DM$8&gt;$BV70,"",IF($BR$69&gt;$BS$69,"ns",IF(ABS($BX70-INDEX(RTO2CF_ORD,DM$8,2))&gt;$BN$84,"s","ns")))</f>
        <v/>
      </c>
      <c r="DN70" s="282" t="str">
        <f aca="false">IF(DN$8&gt;$BV70,"",IF($BR$69&gt;$BS$69,"ns",IF(ABS($BX70-INDEX(RTO2CF_ORD,DN$8,2))&gt;$BN$84,"s","ns")))</f>
        <v/>
      </c>
      <c r="DO70" s="282" t="str">
        <f aca="false">IF(DO$8&gt;$BV70,"",IF($BR$69&gt;$BS$69,"ns",IF(ABS($BX70-INDEX(RTO2CF_ORD,DO$8,2))&gt;$BN$84,"s","ns")))</f>
        <v/>
      </c>
      <c r="DP70" s="282" t="str">
        <f aca="false">IF(DP$8&gt;$BV70,"",IF($BR$69&gt;$BS$69,"ns",IF(ABS($BX70-INDEX(RTO2CF_ORD,DP$8,2))&gt;$BN$84,"s","ns")))</f>
        <v/>
      </c>
      <c r="DQ70" s="282" t="str">
        <f aca="false">IF(DQ$8&gt;$BV70,"",IF($BR$69&gt;$BS$69,"ns",IF(ABS($BX70-INDEX(RTO2CF_ORD,DQ$8,2))&gt;$BN$84,"s","ns")))</f>
        <v/>
      </c>
      <c r="DR70" s="282" t="str">
        <f aca="false">IF(DR$8&gt;$BV70,"",IF($BR$69&gt;$BS$69,"ns",IF(ABS($BX70-INDEX(RTO2CF_ORD,DR$8,2))&gt;$BN$84,"s","ns")))</f>
        <v/>
      </c>
      <c r="DS70" s="282" t="str">
        <f aca="false">IF(DS$8&gt;$BV70,"",IF($BR$69&gt;$BS$69,"ns",IF(ABS($BX70-INDEX(RTO2CF_ORD,DS$8,2))&gt;$BN$84,"s","ns")))</f>
        <v/>
      </c>
      <c r="DT70" s="282" t="str">
        <f aca="false">IF(DT$8&gt;$BV70,"",IF($BR$69&gt;$BS$69,"ns",IF(ABS($BX70-INDEX(RTO2CF_ORD,DT$8,2))&gt;$BN$84,"s","ns")))</f>
        <v/>
      </c>
      <c r="DU70" s="282" t="str">
        <f aca="false">IF(DU$8&gt;$BV70,"",IF($BR$69&gt;$BS$69,"ns",IF(ABS($BX70-INDEX(RTO2CF_ORD,DU$8,2))&gt;$BN$84,"s","ns")))</f>
        <v/>
      </c>
      <c r="DV70" s="282" t="str">
        <f aca="false">IF(DV$8&gt;$BV70,"",IF($BR$69&gt;$BS$69,"ns",IF(ABS($BX70-INDEX(RTO2CF_ORD,DV$8,2))&gt;$BN$84,"s","ns")))</f>
        <v/>
      </c>
      <c r="DW70" s="283"/>
      <c r="DX70" s="283"/>
      <c r="DZ70" s="265" t="n">
        <f aca="false">DZ69+1</f>
        <v>7</v>
      </c>
      <c r="EA70" s="276" t="str">
        <f aca="false">IFERROR(INDEX(RTO2CV,$DZ70,1),0)</f>
        <v>Klein Minerva</v>
      </c>
      <c r="EB70" s="277" t="n">
        <f aca="false">IFERROR(INDEX(RTO2SF,$DZ70,EB$7),0)</f>
        <v>0</v>
      </c>
      <c r="EC70" s="277" t="n">
        <f aca="false">IFERROR(INDEX(RTO2SF,$DZ70,EC$7),0)</f>
        <v>0</v>
      </c>
      <c r="ED70" s="277" t="n">
        <f aca="false">IFERROR(INDEX(RTO2SF,$DZ70,ED$7),0)</f>
        <v>0</v>
      </c>
      <c r="EE70" s="277" t="n">
        <f aca="false">IFERROR(INDEX(RTO2SF,$DZ70,EE$7),0)</f>
        <v>0</v>
      </c>
      <c r="EF70" s="277" t="n">
        <f aca="false">COUNTIFS(EB70:EE70,"&gt;1")</f>
        <v>0</v>
      </c>
      <c r="EG70" s="277" t="n">
        <f aca="false">IFERROR(SUMIFS(EB70:EE70,EB70:EE70,"&gt;1"),0)</f>
        <v>0</v>
      </c>
      <c r="EH70" s="265"/>
      <c r="EI70" s="265" t="s">
        <v>333</v>
      </c>
      <c r="EJ70" s="278" t="str">
        <f aca="false">IF(EF114=0,"sd",EJ64-1)</f>
        <v>sd</v>
      </c>
      <c r="EK70" s="266"/>
      <c r="EL70" s="265" t="n">
        <f aca="false">EL69+1</f>
        <v>7</v>
      </c>
      <c r="EM70" s="276" t="str">
        <f aca="false">IFERROR(INDEX(RTO2CV,$EL70,1),0)</f>
        <v>Klein Minerva</v>
      </c>
      <c r="EN70" s="277" t="n">
        <f aca="false">IFERROR(INDEX(RTO2CF,$EL70,'ANVA-MDS'!EB$7),0)</f>
        <v>726.19298245614</v>
      </c>
      <c r="EO70" s="277" t="n">
        <f aca="false">IFERROR(INDEX(RTO2CF,$EL70,'ANVA-MDS'!EC$7),0)</f>
        <v>857.684210526316</v>
      </c>
      <c r="EP70" s="277" t="n">
        <f aca="false">IFERROR(INDEX(RTO2CF,$EL70,'ANVA-MDS'!ED$7),0)</f>
        <v>858.842105263158</v>
      </c>
      <c r="EQ70" s="277" t="n">
        <f aca="false">IFERROR(INDEX(RTO2CF,$EL70,'ANVA-MDS'!EE$7),0)</f>
        <v>0</v>
      </c>
      <c r="ER70" s="277" t="n">
        <f aca="false">COUNTIFS(EN70:EQ70,"&gt;1")</f>
        <v>3</v>
      </c>
      <c r="ES70" s="277" t="n">
        <f aca="false">IFERROR(SUMIFS(EN70:EQ70,EN70:EQ70,"&gt;1"),0)</f>
        <v>2442.71929824561</v>
      </c>
      <c r="ET70" s="265"/>
      <c r="EU70" s="265" t="s">
        <v>333</v>
      </c>
      <c r="EV70" s="278" t="n">
        <f aca="false">IF(ER114=0,"sd",EV64-1)</f>
        <v>6</v>
      </c>
      <c r="EW70" s="266"/>
      <c r="EX70" s="277" t="n">
        <f aca="false">EG70+ES70</f>
        <v>2442.71929824561</v>
      </c>
      <c r="EY70" s="265" t="s">
        <v>333</v>
      </c>
      <c r="EZ70" s="278" t="str">
        <f aca="false">IF(EZ83=0,"sd",EZ64-1)</f>
        <v>sd</v>
      </c>
    </row>
    <row r="71" customFormat="false" ht="12.75" hidden="false" customHeight="true" outlineLevel="0" collapsed="false">
      <c r="A71" s="287" t="s">
        <v>334</v>
      </c>
      <c r="B71" s="291" t="str">
        <f aca="false">'ANVA-MDS'!EJ72</f>
        <v>sd</v>
      </c>
      <c r="C71" s="288" t="str">
        <f aca="false">'ANVA-MDS'!EJ76</f>
        <v>sd</v>
      </c>
      <c r="D71" s="289" t="str">
        <f aca="false">IFERROR(C71/B71,"sd")</f>
        <v>sd</v>
      </c>
      <c r="E71" s="292"/>
      <c r="F71" s="292"/>
      <c r="J71" s="270" t="n">
        <v>7</v>
      </c>
      <c r="K71" s="280" t="str">
        <f aca="false">IFERROR(INDEX(RTO2SF_ORD,J71,1),"sd")</f>
        <v>Klein Minerva</v>
      </c>
      <c r="L71" s="281" t="n">
        <f aca="false">IFERROR(INDEX(RTO2SF_ORD,J71,2),"sd")</f>
        <v>0.00043</v>
      </c>
      <c r="M71" s="281" t="str">
        <f aca="false">IF(M$8&gt;$J71,"",IF($F$69&gt;$G$69,"ns",IF(ABS($L71-INDEX(RTO2SF_ORD,M$8,2))&gt;$B$84,"s","ns")))</f>
        <v>ns</v>
      </c>
      <c r="N71" s="281" t="str">
        <f aca="false">IF(N$8&gt;$J71,"",IF($F$69&gt;$G$69,"ns",IF(ABS($L71-INDEX(RTO2SF_ORD,N$8,2))&gt;$B$84,"s","ns")))</f>
        <v>ns</v>
      </c>
      <c r="O71" s="281" t="str">
        <f aca="false">IF(O$8&gt;$J71,"",IF($F$69&gt;$G$69,"ns",IF(ABS($L71-INDEX(RTO2SF_ORD,O$8,2))&gt;$B$84,"s","ns")))</f>
        <v>ns</v>
      </c>
      <c r="P71" s="281" t="str">
        <f aca="false">IF(P$8&gt;$J71,"",IF($F$69&gt;$G$69,"ns",IF(ABS($L71-INDEX(RTO2SF_ORD,P$8,2))&gt;$B$84,"s","ns")))</f>
        <v>ns</v>
      </c>
      <c r="Q71" s="281" t="str">
        <f aca="false">IF(Q$8&gt;$J71,"",IF($F$69&gt;$G$69,"ns",IF(ABS($L71-INDEX(RTO2SF_ORD,Q$8,2))&gt;$B$84,"s","ns")))</f>
        <v>ns</v>
      </c>
      <c r="R71" s="281" t="str">
        <f aca="false">IF(R$8&gt;$J71,"",IF($F$69&gt;$G$69,"ns",IF(ABS($L71-INDEX(RTO2SF_ORD,R$8,2))&gt;$B$84,"s","ns")))</f>
        <v>ns</v>
      </c>
      <c r="S71" s="281" t="str">
        <f aca="false">IF(S$8&gt;$J71,"",IF($F$69&gt;$G$69,"ns",IF(ABS($L71-INDEX(RTO2SF_ORD,S$8,2))&gt;$B$84,"s","ns")))</f>
        <v>ns</v>
      </c>
      <c r="T71" s="281" t="str">
        <f aca="false">IF(T$8&gt;$J71,"",IF($F$69&gt;$G$69,"ns",IF(ABS($L71-INDEX(RTO2SF_ORD,T$8,2))&gt;$B$84,"s","ns")))</f>
        <v/>
      </c>
      <c r="U71" s="281" t="str">
        <f aca="false">IF(U$8&gt;$J71,"",IF($F$69&gt;$G$69,"ns",IF(ABS($L71-INDEX(RTO2SF_ORD,U$8,2))&gt;$B$84,"s","ns")))</f>
        <v/>
      </c>
      <c r="V71" s="281" t="str">
        <f aca="false">IF(V$8&gt;$J71,"",IF($F$69&gt;$G$69,"ns",IF(ABS($L71-INDEX(RTO2SF_ORD,V$8,2))&gt;$B$84,"s","ns")))</f>
        <v/>
      </c>
      <c r="W71" s="281" t="str">
        <f aca="false">IF(W$8&gt;$J71,"",IF($F$69&gt;$G$69,"ns",IF(ABS($L71-INDEX(RTO2SF_ORD,W$8,2))&gt;$B$84,"s","ns")))</f>
        <v/>
      </c>
      <c r="X71" s="281" t="str">
        <f aca="false">IF(X$8&gt;$J71,"",IF($F$69&gt;$G$69,"ns",IF(ABS($L71-INDEX(RTO2SF_ORD,X$8,2))&gt;$B$84,"s","ns")))</f>
        <v/>
      </c>
      <c r="Y71" s="281" t="str">
        <f aca="false">IF(Y$8&gt;$J71,"",IF($F$69&gt;$G$69,"ns",IF(ABS($L71-INDEX(RTO2SF_ORD,Y$8,2))&gt;$B$84,"s","ns")))</f>
        <v/>
      </c>
      <c r="Z71" s="281" t="str">
        <f aca="false">IF(Z$8&gt;$J71,"",IF($F$69&gt;$G$69,"ns",IF(ABS($L71-INDEX(RTO2SF_ORD,Z$8,2))&gt;$B$84,"s","ns")))</f>
        <v/>
      </c>
      <c r="AA71" s="281" t="str">
        <f aca="false">IF(AA$8&gt;$J71,"",IF($F$69&gt;$G$69,"ns",IF(ABS($L71-INDEX(RTO2SF_ORD,AA$8,2))&gt;$B$84,"s","ns")))</f>
        <v/>
      </c>
      <c r="AB71" s="281" t="str">
        <f aca="false">IF(AB$8&gt;$J71,"",IF($F$69&gt;$G$69,"ns",IF(ABS($L71-INDEX(RTO2SF_ORD,AB$8,2))&gt;$B$84,"s","ns")))</f>
        <v/>
      </c>
      <c r="AC71" s="281" t="str">
        <f aca="false">IF(AC$8&gt;$J71,"",IF($F$69&gt;$G$69,"ns",IF(ABS($L71-INDEX(RTO2SF_ORD,AC$8,2))&gt;$B$84,"s","ns")))</f>
        <v/>
      </c>
      <c r="AD71" s="281" t="str">
        <f aca="false">IF(AD$8&gt;$J71,"",IF($F$69&gt;$G$69,"ns",IF(ABS($L71-INDEX(RTO2SF_ORD,AD$8,2))&gt;$B$84,"s","ns")))</f>
        <v/>
      </c>
      <c r="AE71" s="281" t="str">
        <f aca="false">IF(AE$8&gt;$J71,"",IF($F$69&gt;$G$69,"ns",IF(ABS($L71-INDEX(RTO2SF_ORD,AE$8,2))&gt;$B$84,"s","ns")))</f>
        <v/>
      </c>
      <c r="AF71" s="281" t="str">
        <f aca="false">IF(AF$8&gt;$J71,"",IF($F$69&gt;$G$69,"ns",IF(ABS($L71-INDEX(RTO2SF_ORD,AF$8,2))&gt;$B$84,"s","ns")))</f>
        <v/>
      </c>
      <c r="AG71" s="281" t="str">
        <f aca="false">IF(AG$8&gt;$J71,"",IF($F$69&gt;$G$69,"ns",IF(ABS($L71-INDEX(RTO2SF_ORD,AG$8,2))&gt;$B$84,"s","ns")))</f>
        <v/>
      </c>
      <c r="AH71" s="281" t="str">
        <f aca="false">IF(AH$8&gt;$J71,"",IF($F$69&gt;$G$69,"ns",IF(ABS($L71-INDEX(RTO2SF_ORD,AH$8,2))&gt;$B$84,"s","ns")))</f>
        <v/>
      </c>
      <c r="AI71" s="281" t="str">
        <f aca="false">IF(AI$8&gt;$J71,"",IF($F$69&gt;$G$69,"ns",IF(ABS($L71-INDEX(RTO2SF_ORD,AI$8,2))&gt;$B$84,"s","ns")))</f>
        <v/>
      </c>
      <c r="AJ71" s="281" t="str">
        <f aca="false">IF(AJ$8&gt;$J71,"",IF($F$69&gt;$G$69,"ns",IF(ABS($L71-INDEX(RTO2SF_ORD,AJ$8,2))&gt;$B$84,"s","ns")))</f>
        <v/>
      </c>
      <c r="AK71" s="281" t="str">
        <f aca="false">IF(AK$8&gt;$J71,"",IF($F$69&gt;$G$69,"ns",IF(ABS($L71-INDEX(RTO2SF_ORD,AK$8,2))&gt;$B$84,"s","ns")))</f>
        <v/>
      </c>
      <c r="AL71" s="281" t="str">
        <f aca="false">IF(AL$8&gt;$J71,"",IF($F$69&gt;$G$69,"ns",IF(ABS($L71-INDEX(RTO2SF_ORD,AL$8,2))&gt;$B$84,"s","ns")))</f>
        <v/>
      </c>
      <c r="AM71" s="281" t="str">
        <f aca="false">IF(AM$8&gt;$J71,"",IF($F$69&gt;$G$69,"ns",IF(ABS($L71-INDEX(RTO2SF_ORD,AM$8,2))&gt;$B$84,"s","ns")))</f>
        <v/>
      </c>
      <c r="AN71" s="281" t="str">
        <f aca="false">IF(AN$8&gt;$J71,"",IF($F$69&gt;$G$69,"ns",IF(ABS($L71-INDEX(RTO2SF_ORD,AN$8,2))&gt;$B$84,"s","ns")))</f>
        <v/>
      </c>
      <c r="AO71" s="281" t="str">
        <f aca="false">IF(AO$8&gt;$J71,"",IF($F$69&gt;$G$69,"ns",IF(ABS($L71-INDEX(RTO2SF_ORD,AO$8,2))&gt;$B$84,"s","ns")))</f>
        <v/>
      </c>
      <c r="AP71" s="281" t="str">
        <f aca="false">IF(AP$8&gt;$J71,"",IF($F$69&gt;$G$69,"ns",IF(ABS($L71-INDEX(RTO2SF_ORD,AP$8,2))&gt;$B$84,"s","ns")))</f>
        <v/>
      </c>
      <c r="AQ71" s="281" t="str">
        <f aca="false">IF(AQ$8&gt;$J71,"",IF($F$69&gt;$G$69,"ns",IF(ABS($L71-INDEX(RTO2SF_ORD,AQ$8,2))&gt;$B$84,"s","ns")))</f>
        <v/>
      </c>
      <c r="AR71" s="281" t="str">
        <f aca="false">IF(AR$8&gt;$J71,"",IF($F$69&gt;$G$69,"ns",IF(ABS($L71-INDEX(RTO2SF_ORD,AR$8,2))&gt;$B$84,"s","ns")))</f>
        <v/>
      </c>
      <c r="AS71" s="281" t="str">
        <f aca="false">IF(AS$8&gt;$J71,"",IF($F$69&gt;$G$69,"ns",IF(ABS($L71-INDEX(RTO2SF_ORD,AS$8,2))&gt;$B$84,"s","ns")))</f>
        <v/>
      </c>
      <c r="AT71" s="281" t="str">
        <f aca="false">IF(AT$8&gt;$J71,"",IF($F$69&gt;$G$69,"ns",IF(ABS($L71-INDEX(RTO2SF_ORD,AT$8,2))&gt;$B$84,"s","ns")))</f>
        <v/>
      </c>
      <c r="AU71" s="281" t="str">
        <f aca="false">IF(AU$8&gt;$J71,"",IF($F$69&gt;$G$69,"ns",IF(ABS($L71-INDEX(RTO2SF_ORD,AU$8,2))&gt;$B$84,"s","ns")))</f>
        <v/>
      </c>
      <c r="AV71" s="281" t="str">
        <f aca="false">IF(AV$8&gt;$J71,"",IF($F$69&gt;$G$69,"ns",IF(ABS($L71-INDEX(RTO2SF_ORD,AV$8,2))&gt;$B$84,"s","ns")))</f>
        <v/>
      </c>
      <c r="AW71" s="281" t="str">
        <f aca="false">IF(AW$8&gt;$J71,"",IF($F$69&gt;$G$69,"ns",IF(ABS($L71-INDEX(RTO2SF_ORD,AW$8,2))&gt;$B$84,"s","ns")))</f>
        <v/>
      </c>
      <c r="AX71" s="281" t="str">
        <f aca="false">IF(AX$8&gt;$J71,"",IF($F$69&gt;$G$69,"ns",IF(ABS($L71-INDEX(RTO2SF_ORD,AX$8,2))&gt;$B$84,"s","ns")))</f>
        <v/>
      </c>
      <c r="AY71" s="281" t="str">
        <f aca="false">IF(AY$8&gt;$J71,"",IF($F$69&gt;$G$69,"ns",IF(ABS($L71-INDEX(RTO2SF_ORD,AY$8,2))&gt;$B$84,"s","ns")))</f>
        <v/>
      </c>
      <c r="AZ71" s="281" t="str">
        <f aca="false">IF(AZ$8&gt;$J71,"",IF($F$69&gt;$G$69,"ns",IF(ABS($L71-INDEX(RTO2SF_ORD,AZ$8,2))&gt;$B$84,"s","ns")))</f>
        <v/>
      </c>
      <c r="BA71" s="281" t="str">
        <f aca="false">IF(BA$8&gt;$J71,"",IF($F$69&gt;$G$69,"ns",IF(ABS($L71-INDEX(RTO2SF_ORD,BA$8,2))&gt;$B$84,"s","ns")))</f>
        <v/>
      </c>
      <c r="BB71" s="281" t="str">
        <f aca="false">IF(BB$8&gt;$J71,"",IF($F$69&gt;$G$69,"ns",IF(ABS($L71-INDEX(RTO2SF_ORD,BB$8,2))&gt;$B$84,"s","ns")))</f>
        <v/>
      </c>
      <c r="BC71" s="281" t="str">
        <f aca="false">IF(BC$8&gt;$J71,"",IF($F$69&gt;$G$69,"ns",IF(ABS($L71-INDEX(RTO2SF_ORD,BC$8,2))&gt;$B$84,"s","ns")))</f>
        <v/>
      </c>
      <c r="BD71" s="281" t="str">
        <f aca="false">IF(BD$8&gt;$J71,"",IF($F$69&gt;$G$69,"ns",IF(ABS($L71-INDEX(RTO2SF_ORD,BD$8,2))&gt;$B$84,"s","ns")))</f>
        <v/>
      </c>
      <c r="BE71" s="281" t="str">
        <f aca="false">IF(BE$8&gt;$J71,"",IF($F$69&gt;$G$69,"ns",IF(ABS($L71-INDEX(RTO2SF_ORD,BE$8,2))&gt;$B$84,"s","ns")))</f>
        <v/>
      </c>
      <c r="BF71" s="281" t="str">
        <f aca="false">IF(BF$8&gt;$J71,"",IF($F$69&gt;$G$69,"ns",IF(ABS($L71-INDEX(RTO2SF_ORD,BF$8,2))&gt;$B$84,"s","ns")))</f>
        <v/>
      </c>
      <c r="BG71" s="281" t="str">
        <f aca="false">IF(BG$8&gt;$J71,"",IF($F$69&gt;$G$69,"ns",IF(ABS($L71-INDEX(RTO2SF_ORD,BG$8,2))&gt;$B$84,"s","ns")))</f>
        <v/>
      </c>
      <c r="BH71" s="281" t="str">
        <f aca="false">IF(BH$8&gt;$J71,"",IF($F$69&gt;$G$69,"ns",IF(ABS($L71-INDEX(RTO2SF_ORD,BH$8,2))&gt;$B$84,"s","ns")))</f>
        <v/>
      </c>
      <c r="BI71" s="281" t="str">
        <f aca="false">IF(BI$8&gt;$J71,"",IF($F$69&gt;$G$69,"ns",IF(ABS($L71-INDEX(RTO2SF_ORD,BI$8,2))&gt;$B$84,"s","ns")))</f>
        <v/>
      </c>
      <c r="BJ71" s="281" t="str">
        <f aca="false">IF(BJ$8&gt;$J71,"",IF($F$69&gt;$G$69,"ns",IF(ABS($L71-INDEX(RTO2SF_ORD,BJ$8,2))&gt;$B$84,"s","ns")))</f>
        <v/>
      </c>
      <c r="BM71" s="287" t="s">
        <v>334</v>
      </c>
      <c r="BN71" s="291" t="n">
        <f aca="false">'ANVA-MDS'!EV72</f>
        <v>12</v>
      </c>
      <c r="BO71" s="288" t="n">
        <f aca="false">'ANVA-MDS'!EV76</f>
        <v>878301.356692553</v>
      </c>
      <c r="BP71" s="289" t="n">
        <f aca="false">IFERROR(BO71/BN71,"sd")</f>
        <v>73191.7797243794</v>
      </c>
      <c r="BQ71" s="292"/>
      <c r="BR71" s="292"/>
      <c r="BS71" s="249"/>
      <c r="BT71" s="249"/>
      <c r="BV71" s="270" t="n">
        <v>7</v>
      </c>
      <c r="BW71" s="280" t="str">
        <f aca="false">IFERROR(INDEX(RTO2CF_ORD,BV71,1),"sd")</f>
        <v>Klein Minerva</v>
      </c>
      <c r="BX71" s="281" t="n">
        <f aca="false">IFERROR(INDEX(RTO2CF_ORD,BV71,2),"sd")</f>
        <v>814.239766081871</v>
      </c>
      <c r="BY71" s="282" t="str">
        <f aca="false">IF(BY$8&gt;$BV71,"",IF($BR$69&gt;$BS$69,"ns",IF(ABS($BX71-INDEX(RTO2CF_ORD,BY$8,2))&gt;$BN$84,"s","ns")))</f>
        <v>s</v>
      </c>
      <c r="BZ71" s="282" t="str">
        <f aca="false">IF(BZ$8&gt;$BV71,"",IF($BR$69&gt;$BS$69,"ns",IF(ABS($BX71-INDEX(RTO2CF_ORD,BZ$8,2))&gt;$BN$84,"s","ns")))</f>
        <v>s</v>
      </c>
      <c r="CA71" s="282" t="str">
        <f aca="false">IF(CA$8&gt;$BV71,"",IF($BR$69&gt;$BS$69,"ns",IF(ABS($BX71-INDEX(RTO2CF_ORD,CA$8,2))&gt;$BN$84,"s","ns")))</f>
        <v>s</v>
      </c>
      <c r="CB71" s="282" t="str">
        <f aca="false">IF(CB$8&gt;$BV71,"",IF($BR$69&gt;$BS$69,"ns",IF(ABS($BX71-INDEX(RTO2CF_ORD,CB$8,2))&gt;$BN$84,"s","ns")))</f>
        <v>s</v>
      </c>
      <c r="CC71" s="282" t="str">
        <f aca="false">IF(CC$8&gt;$BV71,"",IF($BR$69&gt;$BS$69,"ns",IF(ABS($BX71-INDEX(RTO2CF_ORD,CC$8,2))&gt;$BN$84,"s","ns")))</f>
        <v>s</v>
      </c>
      <c r="CD71" s="282" t="str">
        <f aca="false">IF(CD$8&gt;$BV71,"",IF($BR$69&gt;$BS$69,"ns",IF(ABS($BX71-INDEX(RTO2CF_ORD,CD$8,2))&gt;$BN$84,"s","ns")))</f>
        <v>ns</v>
      </c>
      <c r="CE71" s="282" t="str">
        <f aca="false">IF(CE$8&gt;$BV71,"",IF($BR$69&gt;$BS$69,"ns",IF(ABS($BX71-INDEX(RTO2CF_ORD,CE$8,2))&gt;$BN$84,"s","ns")))</f>
        <v>ns</v>
      </c>
      <c r="CF71" s="282" t="str">
        <f aca="false">IF(CF$8&gt;$BV71,"",IF($BR$69&gt;$BS$69,"ns",IF(ABS($BX71-INDEX(RTO2CF_ORD,CF$8,2))&gt;$BN$84,"s","ns")))</f>
        <v/>
      </c>
      <c r="CG71" s="282" t="str">
        <f aca="false">IF(CG$8&gt;$BV71,"",IF($BR$69&gt;$BS$69,"ns",IF(ABS($BX71-INDEX(RTO2CF_ORD,CG$8,2))&gt;$BN$84,"s","ns")))</f>
        <v/>
      </c>
      <c r="CH71" s="282" t="str">
        <f aca="false">IF(CH$8&gt;$BV71,"",IF($BR$69&gt;$BS$69,"ns",IF(ABS($BX71-INDEX(RTO2CF_ORD,CH$8,2))&gt;$BN$84,"s","ns")))</f>
        <v/>
      </c>
      <c r="CI71" s="282" t="str">
        <f aca="false">IF(CI$8&gt;$BV71,"",IF($BR$69&gt;$BS$69,"ns",IF(ABS($BX71-INDEX(RTO2CF_ORD,CI$8,2))&gt;$BN$84,"s","ns")))</f>
        <v/>
      </c>
      <c r="CJ71" s="282" t="str">
        <f aca="false">IF(CJ$8&gt;$BV71,"",IF($BR$69&gt;$BS$69,"ns",IF(ABS($BX71-INDEX(RTO2CF_ORD,CJ$8,2))&gt;$BN$84,"s","ns")))</f>
        <v/>
      </c>
      <c r="CK71" s="282" t="str">
        <f aca="false">IF(CK$8&gt;$BV71,"",IF($BR$69&gt;$BS$69,"ns",IF(ABS($BX71-INDEX(RTO2CF_ORD,CK$8,2))&gt;$BN$84,"s","ns")))</f>
        <v/>
      </c>
      <c r="CL71" s="282" t="str">
        <f aca="false">IF(CL$8&gt;$BV71,"",IF($BR$69&gt;$BS$69,"ns",IF(ABS($BX71-INDEX(RTO2CF_ORD,CL$8,2))&gt;$BN$84,"s","ns")))</f>
        <v/>
      </c>
      <c r="CM71" s="282" t="str">
        <f aca="false">IF(CM$8&gt;$BV71,"",IF($BR$69&gt;$BS$69,"ns",IF(ABS($BX71-INDEX(RTO2CF_ORD,CM$8,2))&gt;$BN$84,"s","ns")))</f>
        <v/>
      </c>
      <c r="CN71" s="282" t="str">
        <f aca="false">IF(CN$8&gt;$BV71,"",IF($BR$69&gt;$BS$69,"ns",IF(ABS($BX71-INDEX(RTO2CF_ORD,CN$8,2))&gt;$BN$84,"s","ns")))</f>
        <v/>
      </c>
      <c r="CO71" s="282" t="str">
        <f aca="false">IF(CO$8&gt;$BV71,"",IF($BR$69&gt;$BS$69,"ns",IF(ABS($BX71-INDEX(RTO2CF_ORD,CO$8,2))&gt;$BN$84,"s","ns")))</f>
        <v/>
      </c>
      <c r="CP71" s="282" t="str">
        <f aca="false">IF(CP$8&gt;$BV71,"",IF($BR$69&gt;$BS$69,"ns",IF(ABS($BX71-INDEX(RTO2CF_ORD,CP$8,2))&gt;$BN$84,"s","ns")))</f>
        <v/>
      </c>
      <c r="CQ71" s="282" t="str">
        <f aca="false">IF(CQ$8&gt;$BV71,"",IF($BR$69&gt;$BS$69,"ns",IF(ABS($BX71-INDEX(RTO2CF_ORD,CQ$8,2))&gt;$BN$84,"s","ns")))</f>
        <v/>
      </c>
      <c r="CR71" s="282" t="str">
        <f aca="false">IF(CR$8&gt;$BV71,"",IF($BR$69&gt;$BS$69,"ns",IF(ABS($BX71-INDEX(RTO2CF_ORD,CR$8,2))&gt;$BN$84,"s","ns")))</f>
        <v/>
      </c>
      <c r="CS71" s="282" t="str">
        <f aca="false">IF(CS$8&gt;$BV71,"",IF($BR$69&gt;$BS$69,"ns",IF(ABS($BX71-INDEX(RTO2CF_ORD,CS$8,2))&gt;$BN$84,"s","ns")))</f>
        <v/>
      </c>
      <c r="CT71" s="282" t="str">
        <f aca="false">IF(CT$8&gt;$BV71,"",IF($BR$69&gt;$BS$69,"ns",IF(ABS($BX71-INDEX(RTO2CF_ORD,CT$8,2))&gt;$BN$84,"s","ns")))</f>
        <v/>
      </c>
      <c r="CU71" s="282" t="str">
        <f aca="false">IF(CU$8&gt;$BV71,"",IF($BR$69&gt;$BS$69,"ns",IF(ABS($BX71-INDEX(RTO2CF_ORD,CU$8,2))&gt;$BN$84,"s","ns")))</f>
        <v/>
      </c>
      <c r="CV71" s="282" t="str">
        <f aca="false">IF(CV$8&gt;$BV71,"",IF($BR$69&gt;$BS$69,"ns",IF(ABS($BX71-INDEX(RTO2CF_ORD,CV$8,2))&gt;$BN$84,"s","ns")))</f>
        <v/>
      </c>
      <c r="CW71" s="282" t="str">
        <f aca="false">IF(CW$8&gt;$BV71,"",IF($BR$69&gt;$BS$69,"ns",IF(ABS($BX71-INDEX(RTO2CF_ORD,CW$8,2))&gt;$BN$84,"s","ns")))</f>
        <v/>
      </c>
      <c r="CX71" s="282" t="str">
        <f aca="false">IF(CX$8&gt;$BV71,"",IF($BR$69&gt;$BS$69,"ns",IF(ABS($BX71-INDEX(RTO2CF_ORD,CX$8,2))&gt;$BN$84,"s","ns")))</f>
        <v/>
      </c>
      <c r="CY71" s="282" t="str">
        <f aca="false">IF(CY$8&gt;$BV71,"",IF($BR$69&gt;$BS$69,"ns",IF(ABS($BX71-INDEX(RTO2CF_ORD,CY$8,2))&gt;$BN$84,"s","ns")))</f>
        <v/>
      </c>
      <c r="CZ71" s="282" t="str">
        <f aca="false">IF(CZ$8&gt;$BV71,"",IF($BR$69&gt;$BS$69,"ns",IF(ABS($BX71-INDEX(RTO2CF_ORD,CZ$8,2))&gt;$BN$84,"s","ns")))</f>
        <v/>
      </c>
      <c r="DA71" s="282" t="str">
        <f aca="false">IF(DA$8&gt;$BV71,"",IF($BR$69&gt;$BS$69,"ns",IF(ABS($BX71-INDEX(RTO2CF_ORD,DA$8,2))&gt;$BN$84,"s","ns")))</f>
        <v/>
      </c>
      <c r="DB71" s="282" t="str">
        <f aca="false">IF(DB$8&gt;$BV71,"",IF($BR$69&gt;$BS$69,"ns",IF(ABS($BX71-INDEX(RTO2CF_ORD,DB$8,2))&gt;$BN$84,"s","ns")))</f>
        <v/>
      </c>
      <c r="DC71" s="282" t="str">
        <f aca="false">IF(DC$8&gt;$BV71,"",IF($BR$69&gt;$BS$69,"ns",IF(ABS($BX71-INDEX(RTO2CF_ORD,DC$8,2))&gt;$BN$84,"s","ns")))</f>
        <v/>
      </c>
      <c r="DD71" s="282" t="str">
        <f aca="false">IF(DD$8&gt;$BV71,"",IF($BR$69&gt;$BS$69,"ns",IF(ABS($BX71-INDEX(RTO2CF_ORD,DD$8,2))&gt;$BN$84,"s","ns")))</f>
        <v/>
      </c>
      <c r="DE71" s="282" t="str">
        <f aca="false">IF(DE$8&gt;$BV71,"",IF($BR$69&gt;$BS$69,"ns",IF(ABS($BX71-INDEX(RTO2CF_ORD,DE$8,2))&gt;$BN$84,"s","ns")))</f>
        <v/>
      </c>
      <c r="DF71" s="282" t="str">
        <f aca="false">IF(DF$8&gt;$BV71,"",IF($BR$69&gt;$BS$69,"ns",IF(ABS($BX71-INDEX(RTO2CF_ORD,DF$8,2))&gt;$BN$84,"s","ns")))</f>
        <v/>
      </c>
      <c r="DG71" s="282" t="str">
        <f aca="false">IF(DG$8&gt;$BV71,"",IF($BR$69&gt;$BS$69,"ns",IF(ABS($BX71-INDEX(RTO2CF_ORD,DG$8,2))&gt;$BN$84,"s","ns")))</f>
        <v/>
      </c>
      <c r="DH71" s="282" t="str">
        <f aca="false">IF(DH$8&gt;$BV71,"",IF($BR$69&gt;$BS$69,"ns",IF(ABS($BX71-INDEX(RTO2CF_ORD,DH$8,2))&gt;$BN$84,"s","ns")))</f>
        <v/>
      </c>
      <c r="DI71" s="282" t="str">
        <f aca="false">IF(DI$8&gt;$BV71,"",IF($BR$69&gt;$BS$69,"ns",IF(ABS($BX71-INDEX(RTO2CF_ORD,DI$8,2))&gt;$BN$84,"s","ns")))</f>
        <v/>
      </c>
      <c r="DJ71" s="282" t="str">
        <f aca="false">IF(DJ$8&gt;$BV71,"",IF($BR$69&gt;$BS$69,"ns",IF(ABS($BX71-INDEX(RTO2CF_ORD,DJ$8,2))&gt;$BN$84,"s","ns")))</f>
        <v/>
      </c>
      <c r="DK71" s="282" t="str">
        <f aca="false">IF(DK$8&gt;$BV71,"",IF($BR$69&gt;$BS$69,"ns",IF(ABS($BX71-INDEX(RTO2CF_ORD,DK$8,2))&gt;$BN$84,"s","ns")))</f>
        <v/>
      </c>
      <c r="DL71" s="282" t="str">
        <f aca="false">IF(DL$8&gt;$BV71,"",IF($BR$69&gt;$BS$69,"ns",IF(ABS($BX71-INDEX(RTO2CF_ORD,DL$8,2))&gt;$BN$84,"s","ns")))</f>
        <v/>
      </c>
      <c r="DM71" s="282" t="str">
        <f aca="false">IF(DM$8&gt;$BV71,"",IF($BR$69&gt;$BS$69,"ns",IF(ABS($BX71-INDEX(RTO2CF_ORD,DM$8,2))&gt;$BN$84,"s","ns")))</f>
        <v/>
      </c>
      <c r="DN71" s="282" t="str">
        <f aca="false">IF(DN$8&gt;$BV71,"",IF($BR$69&gt;$BS$69,"ns",IF(ABS($BX71-INDEX(RTO2CF_ORD,DN$8,2))&gt;$BN$84,"s","ns")))</f>
        <v/>
      </c>
      <c r="DO71" s="282" t="str">
        <f aca="false">IF(DO$8&gt;$BV71,"",IF($BR$69&gt;$BS$69,"ns",IF(ABS($BX71-INDEX(RTO2CF_ORD,DO$8,2))&gt;$BN$84,"s","ns")))</f>
        <v/>
      </c>
      <c r="DP71" s="282" t="str">
        <f aca="false">IF(DP$8&gt;$BV71,"",IF($BR$69&gt;$BS$69,"ns",IF(ABS($BX71-INDEX(RTO2CF_ORD,DP$8,2))&gt;$BN$84,"s","ns")))</f>
        <v/>
      </c>
      <c r="DQ71" s="282" t="str">
        <f aca="false">IF(DQ$8&gt;$BV71,"",IF($BR$69&gt;$BS$69,"ns",IF(ABS($BX71-INDEX(RTO2CF_ORD,DQ$8,2))&gt;$BN$84,"s","ns")))</f>
        <v/>
      </c>
      <c r="DR71" s="282" t="str">
        <f aca="false">IF(DR$8&gt;$BV71,"",IF($BR$69&gt;$BS$69,"ns",IF(ABS($BX71-INDEX(RTO2CF_ORD,DR$8,2))&gt;$BN$84,"s","ns")))</f>
        <v/>
      </c>
      <c r="DS71" s="282" t="str">
        <f aca="false">IF(DS$8&gt;$BV71,"",IF($BR$69&gt;$BS$69,"ns",IF(ABS($BX71-INDEX(RTO2CF_ORD,DS$8,2))&gt;$BN$84,"s","ns")))</f>
        <v/>
      </c>
      <c r="DT71" s="282" t="str">
        <f aca="false">IF(DT$8&gt;$BV71,"",IF($BR$69&gt;$BS$69,"ns",IF(ABS($BX71-INDEX(RTO2CF_ORD,DT$8,2))&gt;$BN$84,"s","ns")))</f>
        <v/>
      </c>
      <c r="DU71" s="282" t="str">
        <f aca="false">IF(DU$8&gt;$BV71,"",IF($BR$69&gt;$BS$69,"ns",IF(ABS($BX71-INDEX(RTO2CF_ORD,DU$8,2))&gt;$BN$84,"s","ns")))</f>
        <v/>
      </c>
      <c r="DV71" s="282" t="str">
        <f aca="false">IF(DV$8&gt;$BV71,"",IF($BR$69&gt;$BS$69,"ns",IF(ABS($BX71-INDEX(RTO2CF_ORD,DV$8,2))&gt;$BN$84,"s","ns")))</f>
        <v/>
      </c>
      <c r="DW71" s="283"/>
      <c r="DX71" s="283"/>
      <c r="DZ71" s="265" t="n">
        <f aca="false">DZ70+1</f>
        <v>8</v>
      </c>
      <c r="EA71" s="276" t="n">
        <f aca="false">IFERROR(INDEX(RTO2CV,$DZ71,1),0)</f>
        <v>0</v>
      </c>
      <c r="EB71" s="277" t="n">
        <f aca="false">IFERROR(INDEX(RTO2SF,$DZ71,EB$7),0)</f>
        <v>0</v>
      </c>
      <c r="EC71" s="277" t="n">
        <f aca="false">IFERROR(INDEX(RTO2SF,$DZ71,EC$7),0)</f>
        <v>0</v>
      </c>
      <c r="ED71" s="277" t="n">
        <f aca="false">IFERROR(INDEX(RTO2SF,$DZ71,ED$7),0)</f>
        <v>0</v>
      </c>
      <c r="EE71" s="277" t="n">
        <f aca="false">IFERROR(INDEX(RTO2SF,$DZ71,EE$7),0)</f>
        <v>0</v>
      </c>
      <c r="EF71" s="277" t="n">
        <f aca="false">COUNTIFS(EB71:EE71,"&gt;1")</f>
        <v>0</v>
      </c>
      <c r="EG71" s="277" t="n">
        <f aca="false">IFERROR(SUMIFS(EB71:EE71,EB71:EE71,"&gt;1"),0)</f>
        <v>0</v>
      </c>
      <c r="EH71" s="265"/>
      <c r="EI71" s="265" t="s">
        <v>335</v>
      </c>
      <c r="EJ71" s="278" t="str">
        <f aca="false">IF(EF114=0,"sd",EJ65-1)</f>
        <v>sd</v>
      </c>
      <c r="EK71" s="266"/>
      <c r="EL71" s="265" t="n">
        <f aca="false">EL70+1</f>
        <v>8</v>
      </c>
      <c r="EM71" s="276" t="n">
        <f aca="false">IFERROR(INDEX(RTO2CV,$EL71,1),0)</f>
        <v>0</v>
      </c>
      <c r="EN71" s="277" t="n">
        <f aca="false">IFERROR(INDEX(RTO2CF,$EL71,'ANVA-MDS'!EB$7),0)</f>
        <v>0</v>
      </c>
      <c r="EO71" s="277" t="n">
        <f aca="false">IFERROR(INDEX(RTO2CF,$EL71,'ANVA-MDS'!EC$7),0)</f>
        <v>0</v>
      </c>
      <c r="EP71" s="277" t="n">
        <f aca="false">IFERROR(INDEX(RTO2CF,$EL71,'ANVA-MDS'!ED$7),0)</f>
        <v>0</v>
      </c>
      <c r="EQ71" s="277" t="n">
        <f aca="false">IFERROR(INDEX(RTO2CF,$EL71,'ANVA-MDS'!EE$7),0)</f>
        <v>0</v>
      </c>
      <c r="ER71" s="277" t="n">
        <f aca="false">COUNTIFS(EN71:EQ71,"&gt;1")</f>
        <v>0</v>
      </c>
      <c r="ES71" s="277" t="n">
        <f aca="false">IFERROR(SUMIFS(EN71:EQ71,EN71:EQ71,"&gt;1"),0)</f>
        <v>0</v>
      </c>
      <c r="ET71" s="265"/>
      <c r="EU71" s="265" t="s">
        <v>335</v>
      </c>
      <c r="EV71" s="278" t="n">
        <f aca="false">IF(ER114=0,"sd",EV65-1)</f>
        <v>2</v>
      </c>
      <c r="EW71" s="266"/>
      <c r="EX71" s="277" t="n">
        <f aca="false">EG71+ES71</f>
        <v>0</v>
      </c>
      <c r="EY71" s="265" t="s">
        <v>335</v>
      </c>
      <c r="EZ71" s="278" t="str">
        <f aca="false">IF(EZ83=0,"sd",(EZ65-1)*EZ77)</f>
        <v>sd</v>
      </c>
    </row>
    <row r="72" customFormat="false" ht="12.75" hidden="false" customHeight="true" outlineLevel="0" collapsed="false">
      <c r="A72" s="287" t="s">
        <v>313</v>
      </c>
      <c r="B72" s="272" t="str">
        <f aca="false">EJ73</f>
        <v>sd</v>
      </c>
      <c r="C72" s="288" t="str">
        <f aca="false">'ANVA-MDS'!EJ77</f>
        <v>sd</v>
      </c>
      <c r="D72" s="292"/>
      <c r="E72" s="292"/>
      <c r="F72" s="292"/>
      <c r="J72" s="270" t="n">
        <v>8</v>
      </c>
      <c r="K72" s="280" t="n">
        <f aca="false">IFERROR(INDEX(RTO2SF_ORD,J72,1),"sd")</f>
        <v>0</v>
      </c>
      <c r="L72" s="281" t="n">
        <f aca="false">IFERROR(INDEX(RTO2SF_ORD,J72,2),"sd")</f>
        <v>0.00042</v>
      </c>
      <c r="M72" s="281" t="str">
        <f aca="false">IF(M$8&gt;$J72,"",IF($F$69&gt;$G$69,"ns",IF(ABS($L72-INDEX(RTO2SF_ORD,M$8,2))&gt;$B$84,"s","ns")))</f>
        <v>ns</v>
      </c>
      <c r="N72" s="281" t="str">
        <f aca="false">IF(N$8&gt;$J72,"",IF($F$69&gt;$G$69,"ns",IF(ABS($L72-INDEX(RTO2SF_ORD,N$8,2))&gt;$B$84,"s","ns")))</f>
        <v>ns</v>
      </c>
      <c r="O72" s="281" t="str">
        <f aca="false">IF(O$8&gt;$J72,"",IF($F$69&gt;$G$69,"ns",IF(ABS($L72-INDEX(RTO2SF_ORD,O$8,2))&gt;$B$84,"s","ns")))</f>
        <v>ns</v>
      </c>
      <c r="P72" s="281" t="str">
        <f aca="false">IF(P$8&gt;$J72,"",IF($F$69&gt;$G$69,"ns",IF(ABS($L72-INDEX(RTO2SF_ORD,P$8,2))&gt;$B$84,"s","ns")))</f>
        <v>ns</v>
      </c>
      <c r="Q72" s="281" t="str">
        <f aca="false">IF(Q$8&gt;$J72,"",IF($F$69&gt;$G$69,"ns",IF(ABS($L72-INDEX(RTO2SF_ORD,Q$8,2))&gt;$B$84,"s","ns")))</f>
        <v>ns</v>
      </c>
      <c r="R72" s="281" t="str">
        <f aca="false">IF(R$8&gt;$J72,"",IF($F$69&gt;$G$69,"ns",IF(ABS($L72-INDEX(RTO2SF_ORD,R$8,2))&gt;$B$84,"s","ns")))</f>
        <v>ns</v>
      </c>
      <c r="S72" s="281" t="str">
        <f aca="false">IF(S$8&gt;$J72,"",IF($F$69&gt;$G$69,"ns",IF(ABS($L72-INDEX(RTO2SF_ORD,S$8,2))&gt;$B$84,"s","ns")))</f>
        <v>ns</v>
      </c>
      <c r="T72" s="281" t="str">
        <f aca="false">IF(T$8&gt;$J72,"",IF($F$69&gt;$G$69,"ns",IF(ABS($L72-INDEX(RTO2SF_ORD,T$8,2))&gt;$B$84,"s","ns")))</f>
        <v>ns</v>
      </c>
      <c r="U72" s="281" t="str">
        <f aca="false">IF(U$8&gt;$J72,"",IF($F$69&gt;$G$69,"ns",IF(ABS($L72-INDEX(RTO2SF_ORD,U$8,2))&gt;$B$84,"s","ns")))</f>
        <v/>
      </c>
      <c r="V72" s="281" t="str">
        <f aca="false">IF(V$8&gt;$J72,"",IF($F$69&gt;$G$69,"ns",IF(ABS($L72-INDEX(RTO2SF_ORD,V$8,2))&gt;$B$84,"s","ns")))</f>
        <v/>
      </c>
      <c r="W72" s="281" t="str">
        <f aca="false">IF(W$8&gt;$J72,"",IF($F$69&gt;$G$69,"ns",IF(ABS($L72-INDEX(RTO2SF_ORD,W$8,2))&gt;$B$84,"s","ns")))</f>
        <v/>
      </c>
      <c r="X72" s="281" t="str">
        <f aca="false">IF(X$8&gt;$J72,"",IF($F$69&gt;$G$69,"ns",IF(ABS($L72-INDEX(RTO2SF_ORD,X$8,2))&gt;$B$84,"s","ns")))</f>
        <v/>
      </c>
      <c r="Y72" s="281" t="str">
        <f aca="false">IF(Y$8&gt;$J72,"",IF($F$69&gt;$G$69,"ns",IF(ABS($L72-INDEX(RTO2SF_ORD,Y$8,2))&gt;$B$84,"s","ns")))</f>
        <v/>
      </c>
      <c r="Z72" s="281" t="str">
        <f aca="false">IF(Z$8&gt;$J72,"",IF($F$69&gt;$G$69,"ns",IF(ABS($L72-INDEX(RTO2SF_ORD,Z$8,2))&gt;$B$84,"s","ns")))</f>
        <v/>
      </c>
      <c r="AA72" s="281" t="str">
        <f aca="false">IF(AA$8&gt;$J72,"",IF($F$69&gt;$G$69,"ns",IF(ABS($L72-INDEX(RTO2SF_ORD,AA$8,2))&gt;$B$84,"s","ns")))</f>
        <v/>
      </c>
      <c r="AB72" s="281" t="str">
        <f aca="false">IF(AB$8&gt;$J72,"",IF($F$69&gt;$G$69,"ns",IF(ABS($L72-INDEX(RTO2SF_ORD,AB$8,2))&gt;$B$84,"s","ns")))</f>
        <v/>
      </c>
      <c r="AC72" s="281" t="str">
        <f aca="false">IF(AC$8&gt;$J72,"",IF($F$69&gt;$G$69,"ns",IF(ABS($L72-INDEX(RTO2SF_ORD,AC$8,2))&gt;$B$84,"s","ns")))</f>
        <v/>
      </c>
      <c r="AD72" s="281" t="str">
        <f aca="false">IF(AD$8&gt;$J72,"",IF($F$69&gt;$G$69,"ns",IF(ABS($L72-INDEX(RTO2SF_ORD,AD$8,2))&gt;$B$84,"s","ns")))</f>
        <v/>
      </c>
      <c r="AE72" s="281" t="str">
        <f aca="false">IF(AE$8&gt;$J72,"",IF($F$69&gt;$G$69,"ns",IF(ABS($L72-INDEX(RTO2SF_ORD,AE$8,2))&gt;$B$84,"s","ns")))</f>
        <v/>
      </c>
      <c r="AF72" s="281" t="str">
        <f aca="false">IF(AF$8&gt;$J72,"",IF($F$69&gt;$G$69,"ns",IF(ABS($L72-INDEX(RTO2SF_ORD,AF$8,2))&gt;$B$84,"s","ns")))</f>
        <v/>
      </c>
      <c r="AG72" s="281" t="str">
        <f aca="false">IF(AG$8&gt;$J72,"",IF($F$69&gt;$G$69,"ns",IF(ABS($L72-INDEX(RTO2SF_ORD,AG$8,2))&gt;$B$84,"s","ns")))</f>
        <v/>
      </c>
      <c r="AH72" s="281" t="str">
        <f aca="false">IF(AH$8&gt;$J72,"",IF($F$69&gt;$G$69,"ns",IF(ABS($L72-INDEX(RTO2SF_ORD,AH$8,2))&gt;$B$84,"s","ns")))</f>
        <v/>
      </c>
      <c r="AI72" s="281" t="str">
        <f aca="false">IF(AI$8&gt;$J72,"",IF($F$69&gt;$G$69,"ns",IF(ABS($L72-INDEX(RTO2SF_ORD,AI$8,2))&gt;$B$84,"s","ns")))</f>
        <v/>
      </c>
      <c r="AJ72" s="281" t="str">
        <f aca="false">IF(AJ$8&gt;$J72,"",IF($F$69&gt;$G$69,"ns",IF(ABS($L72-INDEX(RTO2SF_ORD,AJ$8,2))&gt;$B$84,"s","ns")))</f>
        <v/>
      </c>
      <c r="AK72" s="281" t="str">
        <f aca="false">IF(AK$8&gt;$J72,"",IF($F$69&gt;$G$69,"ns",IF(ABS($L72-INDEX(RTO2SF_ORD,AK$8,2))&gt;$B$84,"s","ns")))</f>
        <v/>
      </c>
      <c r="AL72" s="281" t="str">
        <f aca="false">IF(AL$8&gt;$J72,"",IF($F$69&gt;$G$69,"ns",IF(ABS($L72-INDEX(RTO2SF_ORD,AL$8,2))&gt;$B$84,"s","ns")))</f>
        <v/>
      </c>
      <c r="AM72" s="281" t="str">
        <f aca="false">IF(AM$8&gt;$J72,"",IF($F$69&gt;$G$69,"ns",IF(ABS($L72-INDEX(RTO2SF_ORD,AM$8,2))&gt;$B$84,"s","ns")))</f>
        <v/>
      </c>
      <c r="AN72" s="281" t="str">
        <f aca="false">IF(AN$8&gt;$J72,"",IF($F$69&gt;$G$69,"ns",IF(ABS($L72-INDEX(RTO2SF_ORD,AN$8,2))&gt;$B$84,"s","ns")))</f>
        <v/>
      </c>
      <c r="AO72" s="281" t="str">
        <f aca="false">IF(AO$8&gt;$J72,"",IF($F$69&gt;$G$69,"ns",IF(ABS($L72-INDEX(RTO2SF_ORD,AO$8,2))&gt;$B$84,"s","ns")))</f>
        <v/>
      </c>
      <c r="AP72" s="281" t="str">
        <f aca="false">IF(AP$8&gt;$J72,"",IF($F$69&gt;$G$69,"ns",IF(ABS($L72-INDEX(RTO2SF_ORD,AP$8,2))&gt;$B$84,"s","ns")))</f>
        <v/>
      </c>
      <c r="AQ72" s="281" t="str">
        <f aca="false">IF(AQ$8&gt;$J72,"",IF($F$69&gt;$G$69,"ns",IF(ABS($L72-INDEX(RTO2SF_ORD,AQ$8,2))&gt;$B$84,"s","ns")))</f>
        <v/>
      </c>
      <c r="AR72" s="281" t="str">
        <f aca="false">IF(AR$8&gt;$J72,"",IF($F$69&gt;$G$69,"ns",IF(ABS($L72-INDEX(RTO2SF_ORD,AR$8,2))&gt;$B$84,"s","ns")))</f>
        <v/>
      </c>
      <c r="AS72" s="281" t="str">
        <f aca="false">IF(AS$8&gt;$J72,"",IF($F$69&gt;$G$69,"ns",IF(ABS($L72-INDEX(RTO2SF_ORD,AS$8,2))&gt;$B$84,"s","ns")))</f>
        <v/>
      </c>
      <c r="AT72" s="281" t="str">
        <f aca="false">IF(AT$8&gt;$J72,"",IF($F$69&gt;$G$69,"ns",IF(ABS($L72-INDEX(RTO2SF_ORD,AT$8,2))&gt;$B$84,"s","ns")))</f>
        <v/>
      </c>
      <c r="AU72" s="281" t="str">
        <f aca="false">IF(AU$8&gt;$J72,"",IF($F$69&gt;$G$69,"ns",IF(ABS($L72-INDEX(RTO2SF_ORD,AU$8,2))&gt;$B$84,"s","ns")))</f>
        <v/>
      </c>
      <c r="AV72" s="281" t="str">
        <f aca="false">IF(AV$8&gt;$J72,"",IF($F$69&gt;$G$69,"ns",IF(ABS($L72-INDEX(RTO2SF_ORD,AV$8,2))&gt;$B$84,"s","ns")))</f>
        <v/>
      </c>
      <c r="AW72" s="281" t="str">
        <f aca="false">IF(AW$8&gt;$J72,"",IF($F$69&gt;$G$69,"ns",IF(ABS($L72-INDEX(RTO2SF_ORD,AW$8,2))&gt;$B$84,"s","ns")))</f>
        <v/>
      </c>
      <c r="AX72" s="281" t="str">
        <f aca="false">IF(AX$8&gt;$J72,"",IF($F$69&gt;$G$69,"ns",IF(ABS($L72-INDEX(RTO2SF_ORD,AX$8,2))&gt;$B$84,"s","ns")))</f>
        <v/>
      </c>
      <c r="AY72" s="281" t="str">
        <f aca="false">IF(AY$8&gt;$J72,"",IF($F$69&gt;$G$69,"ns",IF(ABS($L72-INDEX(RTO2SF_ORD,AY$8,2))&gt;$B$84,"s","ns")))</f>
        <v/>
      </c>
      <c r="AZ72" s="281" t="str">
        <f aca="false">IF(AZ$8&gt;$J72,"",IF($F$69&gt;$G$69,"ns",IF(ABS($L72-INDEX(RTO2SF_ORD,AZ$8,2))&gt;$B$84,"s","ns")))</f>
        <v/>
      </c>
      <c r="BA72" s="281" t="str">
        <f aca="false">IF(BA$8&gt;$J72,"",IF($F$69&gt;$G$69,"ns",IF(ABS($L72-INDEX(RTO2SF_ORD,BA$8,2))&gt;$B$84,"s","ns")))</f>
        <v/>
      </c>
      <c r="BB72" s="281" t="str">
        <f aca="false">IF(BB$8&gt;$J72,"",IF($F$69&gt;$G$69,"ns",IF(ABS($L72-INDEX(RTO2SF_ORD,BB$8,2))&gt;$B$84,"s","ns")))</f>
        <v/>
      </c>
      <c r="BC72" s="281" t="str">
        <f aca="false">IF(BC$8&gt;$J72,"",IF($F$69&gt;$G$69,"ns",IF(ABS($L72-INDEX(RTO2SF_ORD,BC$8,2))&gt;$B$84,"s","ns")))</f>
        <v/>
      </c>
      <c r="BD72" s="281" t="str">
        <f aca="false">IF(BD$8&gt;$J72,"",IF($F$69&gt;$G$69,"ns",IF(ABS($L72-INDEX(RTO2SF_ORD,BD$8,2))&gt;$B$84,"s","ns")))</f>
        <v/>
      </c>
      <c r="BE72" s="281" t="str">
        <f aca="false">IF(BE$8&gt;$J72,"",IF($F$69&gt;$G$69,"ns",IF(ABS($L72-INDEX(RTO2SF_ORD,BE$8,2))&gt;$B$84,"s","ns")))</f>
        <v/>
      </c>
      <c r="BF72" s="281" t="str">
        <f aca="false">IF(BF$8&gt;$J72,"",IF($F$69&gt;$G$69,"ns",IF(ABS($L72-INDEX(RTO2SF_ORD,BF$8,2))&gt;$B$84,"s","ns")))</f>
        <v/>
      </c>
      <c r="BG72" s="281" t="str">
        <f aca="false">IF(BG$8&gt;$J72,"",IF($F$69&gt;$G$69,"ns",IF(ABS($L72-INDEX(RTO2SF_ORD,BG$8,2))&gt;$B$84,"s","ns")))</f>
        <v/>
      </c>
      <c r="BH72" s="281" t="str">
        <f aca="false">IF(BH$8&gt;$J72,"",IF($F$69&gt;$G$69,"ns",IF(ABS($L72-INDEX(RTO2SF_ORD,BH$8,2))&gt;$B$84,"s","ns")))</f>
        <v/>
      </c>
      <c r="BI72" s="281" t="str">
        <f aca="false">IF(BI$8&gt;$J72,"",IF($F$69&gt;$G$69,"ns",IF(ABS($L72-INDEX(RTO2SF_ORD,BI$8,2))&gt;$B$84,"s","ns")))</f>
        <v/>
      </c>
      <c r="BJ72" s="281" t="str">
        <f aca="false">IF(BJ$8&gt;$J72,"",IF($F$69&gt;$G$69,"ns",IF(ABS($L72-INDEX(RTO2SF_ORD,BJ$8,2))&gt;$B$84,"s","ns")))</f>
        <v/>
      </c>
      <c r="BM72" s="287" t="s">
        <v>313</v>
      </c>
      <c r="BN72" s="272" t="n">
        <f aca="false">EV73</f>
        <v>20</v>
      </c>
      <c r="BO72" s="288" t="n">
        <f aca="false">'ANVA-MDS'!EV77</f>
        <v>10443280.5959538</v>
      </c>
      <c r="BP72" s="292"/>
      <c r="BQ72" s="292"/>
      <c r="BR72" s="292"/>
      <c r="BS72" s="249"/>
      <c r="BT72" s="249"/>
      <c r="BV72" s="270" t="n">
        <v>8</v>
      </c>
      <c r="BW72" s="280" t="n">
        <f aca="false">IFERROR(INDEX(RTO2CF_ORD,BV72,1),"sd")</f>
        <v>0</v>
      </c>
      <c r="BX72" s="281" t="n">
        <f aca="false">IFERROR(INDEX(RTO2CF_ORD,BV72,2),"sd")</f>
        <v>0.00042</v>
      </c>
      <c r="BY72" s="282" t="str">
        <f aca="false">IF(BY$8&gt;$BV72,"",IF($BR$69&gt;$BS$69,"ns",IF(ABS($BX72-INDEX(RTO2CF_ORD,BY$8,2))&gt;$BN$84,"s","ns")))</f>
        <v>s</v>
      </c>
      <c r="BZ72" s="282" t="str">
        <f aca="false">IF(BZ$8&gt;$BV72,"",IF($BR$69&gt;$BS$69,"ns",IF(ABS($BX72-INDEX(RTO2CF_ORD,BZ$8,2))&gt;$BN$84,"s","ns")))</f>
        <v>s</v>
      </c>
      <c r="CA72" s="282" t="str">
        <f aca="false">IF(CA$8&gt;$BV72,"",IF($BR$69&gt;$BS$69,"ns",IF(ABS($BX72-INDEX(RTO2CF_ORD,CA$8,2))&gt;$BN$84,"s","ns")))</f>
        <v>s</v>
      </c>
      <c r="CB72" s="282" t="str">
        <f aca="false">IF(CB$8&gt;$BV72,"",IF($BR$69&gt;$BS$69,"ns",IF(ABS($BX72-INDEX(RTO2CF_ORD,CB$8,2))&gt;$BN$84,"s","ns")))</f>
        <v>s</v>
      </c>
      <c r="CC72" s="282" t="str">
        <f aca="false">IF(CC$8&gt;$BV72,"",IF($BR$69&gt;$BS$69,"ns",IF(ABS($BX72-INDEX(RTO2CF_ORD,CC$8,2))&gt;$BN$84,"s","ns")))</f>
        <v>s</v>
      </c>
      <c r="CD72" s="282" t="str">
        <f aca="false">IF(CD$8&gt;$BV72,"",IF($BR$69&gt;$BS$69,"ns",IF(ABS($BX72-INDEX(RTO2CF_ORD,CD$8,2))&gt;$BN$84,"s","ns")))</f>
        <v>s</v>
      </c>
      <c r="CE72" s="282" t="str">
        <f aca="false">IF(CE$8&gt;$BV72,"",IF($BR$69&gt;$BS$69,"ns",IF(ABS($BX72-INDEX(RTO2CF_ORD,CE$8,2))&gt;$BN$84,"s","ns")))</f>
        <v>s</v>
      </c>
      <c r="CF72" s="282" t="str">
        <f aca="false">IF(CF$8&gt;$BV72,"",IF($BR$69&gt;$BS$69,"ns",IF(ABS($BX72-INDEX(RTO2CF_ORD,CF$8,2))&gt;$BN$84,"s","ns")))</f>
        <v>ns</v>
      </c>
      <c r="CG72" s="282" t="str">
        <f aca="false">IF(CG$8&gt;$BV72,"",IF($BR$69&gt;$BS$69,"ns",IF(ABS($BX72-INDEX(RTO2CF_ORD,CG$8,2))&gt;$BN$84,"s","ns")))</f>
        <v/>
      </c>
      <c r="CH72" s="282" t="str">
        <f aca="false">IF(CH$8&gt;$BV72,"",IF($BR$69&gt;$BS$69,"ns",IF(ABS($BX72-INDEX(RTO2CF_ORD,CH$8,2))&gt;$BN$84,"s","ns")))</f>
        <v/>
      </c>
      <c r="CI72" s="282" t="str">
        <f aca="false">IF(CI$8&gt;$BV72,"",IF($BR$69&gt;$BS$69,"ns",IF(ABS($BX72-INDEX(RTO2CF_ORD,CI$8,2))&gt;$BN$84,"s","ns")))</f>
        <v/>
      </c>
      <c r="CJ72" s="282" t="str">
        <f aca="false">IF(CJ$8&gt;$BV72,"",IF($BR$69&gt;$BS$69,"ns",IF(ABS($BX72-INDEX(RTO2CF_ORD,CJ$8,2))&gt;$BN$84,"s","ns")))</f>
        <v/>
      </c>
      <c r="CK72" s="282" t="str">
        <f aca="false">IF(CK$8&gt;$BV72,"",IF($BR$69&gt;$BS$69,"ns",IF(ABS($BX72-INDEX(RTO2CF_ORD,CK$8,2))&gt;$BN$84,"s","ns")))</f>
        <v/>
      </c>
      <c r="CL72" s="282" t="str">
        <f aca="false">IF(CL$8&gt;$BV72,"",IF($BR$69&gt;$BS$69,"ns",IF(ABS($BX72-INDEX(RTO2CF_ORD,CL$8,2))&gt;$BN$84,"s","ns")))</f>
        <v/>
      </c>
      <c r="CM72" s="282" t="str">
        <f aca="false">IF(CM$8&gt;$BV72,"",IF($BR$69&gt;$BS$69,"ns",IF(ABS($BX72-INDEX(RTO2CF_ORD,CM$8,2))&gt;$BN$84,"s","ns")))</f>
        <v/>
      </c>
      <c r="CN72" s="282" t="str">
        <f aca="false">IF(CN$8&gt;$BV72,"",IF($BR$69&gt;$BS$69,"ns",IF(ABS($BX72-INDEX(RTO2CF_ORD,CN$8,2))&gt;$BN$84,"s","ns")))</f>
        <v/>
      </c>
      <c r="CO72" s="282" t="str">
        <f aca="false">IF(CO$8&gt;$BV72,"",IF($BR$69&gt;$BS$69,"ns",IF(ABS($BX72-INDEX(RTO2CF_ORD,CO$8,2))&gt;$BN$84,"s","ns")))</f>
        <v/>
      </c>
      <c r="CP72" s="282" t="str">
        <f aca="false">IF(CP$8&gt;$BV72,"",IF($BR$69&gt;$BS$69,"ns",IF(ABS($BX72-INDEX(RTO2CF_ORD,CP$8,2))&gt;$BN$84,"s","ns")))</f>
        <v/>
      </c>
      <c r="CQ72" s="282" t="str">
        <f aca="false">IF(CQ$8&gt;$BV72,"",IF($BR$69&gt;$BS$69,"ns",IF(ABS($BX72-INDEX(RTO2CF_ORD,CQ$8,2))&gt;$BN$84,"s","ns")))</f>
        <v/>
      </c>
      <c r="CR72" s="282" t="str">
        <f aca="false">IF(CR$8&gt;$BV72,"",IF($BR$69&gt;$BS$69,"ns",IF(ABS($BX72-INDEX(RTO2CF_ORD,CR$8,2))&gt;$BN$84,"s","ns")))</f>
        <v/>
      </c>
      <c r="CS72" s="282" t="str">
        <f aca="false">IF(CS$8&gt;$BV72,"",IF($BR$69&gt;$BS$69,"ns",IF(ABS($BX72-INDEX(RTO2CF_ORD,CS$8,2))&gt;$BN$84,"s","ns")))</f>
        <v/>
      </c>
      <c r="CT72" s="282" t="str">
        <f aca="false">IF(CT$8&gt;$BV72,"",IF($BR$69&gt;$BS$69,"ns",IF(ABS($BX72-INDEX(RTO2CF_ORD,CT$8,2))&gt;$BN$84,"s","ns")))</f>
        <v/>
      </c>
      <c r="CU72" s="282" t="str">
        <f aca="false">IF(CU$8&gt;$BV72,"",IF($BR$69&gt;$BS$69,"ns",IF(ABS($BX72-INDEX(RTO2CF_ORD,CU$8,2))&gt;$BN$84,"s","ns")))</f>
        <v/>
      </c>
      <c r="CV72" s="282" t="str">
        <f aca="false">IF(CV$8&gt;$BV72,"",IF($BR$69&gt;$BS$69,"ns",IF(ABS($BX72-INDEX(RTO2CF_ORD,CV$8,2))&gt;$BN$84,"s","ns")))</f>
        <v/>
      </c>
      <c r="CW72" s="282" t="str">
        <f aca="false">IF(CW$8&gt;$BV72,"",IF($BR$69&gt;$BS$69,"ns",IF(ABS($BX72-INDEX(RTO2CF_ORD,CW$8,2))&gt;$BN$84,"s","ns")))</f>
        <v/>
      </c>
      <c r="CX72" s="282" t="str">
        <f aca="false">IF(CX$8&gt;$BV72,"",IF($BR$69&gt;$BS$69,"ns",IF(ABS($BX72-INDEX(RTO2CF_ORD,CX$8,2))&gt;$BN$84,"s","ns")))</f>
        <v/>
      </c>
      <c r="CY72" s="282" t="str">
        <f aca="false">IF(CY$8&gt;$BV72,"",IF($BR$69&gt;$BS$69,"ns",IF(ABS($BX72-INDEX(RTO2CF_ORD,CY$8,2))&gt;$BN$84,"s","ns")))</f>
        <v/>
      </c>
      <c r="CZ72" s="282" t="str">
        <f aca="false">IF(CZ$8&gt;$BV72,"",IF($BR$69&gt;$BS$69,"ns",IF(ABS($BX72-INDEX(RTO2CF_ORD,CZ$8,2))&gt;$BN$84,"s","ns")))</f>
        <v/>
      </c>
      <c r="DA72" s="282" t="str">
        <f aca="false">IF(DA$8&gt;$BV72,"",IF($BR$69&gt;$BS$69,"ns",IF(ABS($BX72-INDEX(RTO2CF_ORD,DA$8,2))&gt;$BN$84,"s","ns")))</f>
        <v/>
      </c>
      <c r="DB72" s="282" t="str">
        <f aca="false">IF(DB$8&gt;$BV72,"",IF($BR$69&gt;$BS$69,"ns",IF(ABS($BX72-INDEX(RTO2CF_ORD,DB$8,2))&gt;$BN$84,"s","ns")))</f>
        <v/>
      </c>
      <c r="DC72" s="282" t="str">
        <f aca="false">IF(DC$8&gt;$BV72,"",IF($BR$69&gt;$BS$69,"ns",IF(ABS($BX72-INDEX(RTO2CF_ORD,DC$8,2))&gt;$BN$84,"s","ns")))</f>
        <v/>
      </c>
      <c r="DD72" s="282" t="str">
        <f aca="false">IF(DD$8&gt;$BV72,"",IF($BR$69&gt;$BS$69,"ns",IF(ABS($BX72-INDEX(RTO2CF_ORD,DD$8,2))&gt;$BN$84,"s","ns")))</f>
        <v/>
      </c>
      <c r="DE72" s="282" t="str">
        <f aca="false">IF(DE$8&gt;$BV72,"",IF($BR$69&gt;$BS$69,"ns",IF(ABS($BX72-INDEX(RTO2CF_ORD,DE$8,2))&gt;$BN$84,"s","ns")))</f>
        <v/>
      </c>
      <c r="DF72" s="282" t="str">
        <f aca="false">IF(DF$8&gt;$BV72,"",IF($BR$69&gt;$BS$69,"ns",IF(ABS($BX72-INDEX(RTO2CF_ORD,DF$8,2))&gt;$BN$84,"s","ns")))</f>
        <v/>
      </c>
      <c r="DG72" s="282" t="str">
        <f aca="false">IF(DG$8&gt;$BV72,"",IF($BR$69&gt;$BS$69,"ns",IF(ABS($BX72-INDEX(RTO2CF_ORD,DG$8,2))&gt;$BN$84,"s","ns")))</f>
        <v/>
      </c>
      <c r="DH72" s="282" t="str">
        <f aca="false">IF(DH$8&gt;$BV72,"",IF($BR$69&gt;$BS$69,"ns",IF(ABS($BX72-INDEX(RTO2CF_ORD,DH$8,2))&gt;$BN$84,"s","ns")))</f>
        <v/>
      </c>
      <c r="DI72" s="282" t="str">
        <f aca="false">IF(DI$8&gt;$BV72,"",IF($BR$69&gt;$BS$69,"ns",IF(ABS($BX72-INDEX(RTO2CF_ORD,DI$8,2))&gt;$BN$84,"s","ns")))</f>
        <v/>
      </c>
      <c r="DJ72" s="282" t="str">
        <f aca="false">IF(DJ$8&gt;$BV72,"",IF($BR$69&gt;$BS$69,"ns",IF(ABS($BX72-INDEX(RTO2CF_ORD,DJ$8,2))&gt;$BN$84,"s","ns")))</f>
        <v/>
      </c>
      <c r="DK72" s="282" t="str">
        <f aca="false">IF(DK$8&gt;$BV72,"",IF($BR$69&gt;$BS$69,"ns",IF(ABS($BX72-INDEX(RTO2CF_ORD,DK$8,2))&gt;$BN$84,"s","ns")))</f>
        <v/>
      </c>
      <c r="DL72" s="282" t="str">
        <f aca="false">IF(DL$8&gt;$BV72,"",IF($BR$69&gt;$BS$69,"ns",IF(ABS($BX72-INDEX(RTO2CF_ORD,DL$8,2))&gt;$BN$84,"s","ns")))</f>
        <v/>
      </c>
      <c r="DM72" s="282" t="str">
        <f aca="false">IF(DM$8&gt;$BV72,"",IF($BR$69&gt;$BS$69,"ns",IF(ABS($BX72-INDEX(RTO2CF_ORD,DM$8,2))&gt;$BN$84,"s","ns")))</f>
        <v/>
      </c>
      <c r="DN72" s="282" t="str">
        <f aca="false">IF(DN$8&gt;$BV72,"",IF($BR$69&gt;$BS$69,"ns",IF(ABS($BX72-INDEX(RTO2CF_ORD,DN$8,2))&gt;$BN$84,"s","ns")))</f>
        <v/>
      </c>
      <c r="DO72" s="282" t="str">
        <f aca="false">IF(DO$8&gt;$BV72,"",IF($BR$69&gt;$BS$69,"ns",IF(ABS($BX72-INDEX(RTO2CF_ORD,DO$8,2))&gt;$BN$84,"s","ns")))</f>
        <v/>
      </c>
      <c r="DP72" s="282" t="str">
        <f aca="false">IF(DP$8&gt;$BV72,"",IF($BR$69&gt;$BS$69,"ns",IF(ABS($BX72-INDEX(RTO2CF_ORD,DP$8,2))&gt;$BN$84,"s","ns")))</f>
        <v/>
      </c>
      <c r="DQ72" s="282" t="str">
        <f aca="false">IF(DQ$8&gt;$BV72,"",IF($BR$69&gt;$BS$69,"ns",IF(ABS($BX72-INDEX(RTO2CF_ORD,DQ$8,2))&gt;$BN$84,"s","ns")))</f>
        <v/>
      </c>
      <c r="DR72" s="282" t="str">
        <f aca="false">IF(DR$8&gt;$BV72,"",IF($BR$69&gt;$BS$69,"ns",IF(ABS($BX72-INDEX(RTO2CF_ORD,DR$8,2))&gt;$BN$84,"s","ns")))</f>
        <v/>
      </c>
      <c r="DS72" s="282" t="str">
        <f aca="false">IF(DS$8&gt;$BV72,"",IF($BR$69&gt;$BS$69,"ns",IF(ABS($BX72-INDEX(RTO2CF_ORD,DS$8,2))&gt;$BN$84,"s","ns")))</f>
        <v/>
      </c>
      <c r="DT72" s="282" t="str">
        <f aca="false">IF(DT$8&gt;$BV72,"",IF($BR$69&gt;$BS$69,"ns",IF(ABS($BX72-INDEX(RTO2CF_ORD,DT$8,2))&gt;$BN$84,"s","ns")))</f>
        <v/>
      </c>
      <c r="DU72" s="282" t="str">
        <f aca="false">IF(DU$8&gt;$BV72,"",IF($BR$69&gt;$BS$69,"ns",IF(ABS($BX72-INDEX(RTO2CF_ORD,DU$8,2))&gt;$BN$84,"s","ns")))</f>
        <v/>
      </c>
      <c r="DV72" s="282" t="str">
        <f aca="false">IF(DV$8&gt;$BV72,"",IF($BR$69&gt;$BS$69,"ns",IF(ABS($BX72-INDEX(RTO2CF_ORD,DV$8,2))&gt;$BN$84,"s","ns")))</f>
        <v/>
      </c>
      <c r="DW72" s="283"/>
      <c r="DX72" s="283"/>
      <c r="DZ72" s="265" t="n">
        <f aca="false">DZ71+1</f>
        <v>9</v>
      </c>
      <c r="EA72" s="276" t="n">
        <f aca="false">IFERROR(INDEX(RTO2CV,$DZ72,1),0)</f>
        <v>0</v>
      </c>
      <c r="EB72" s="277" t="n">
        <f aca="false">IFERROR(INDEX(RTO2SF,$DZ72,EB$7),0)</f>
        <v>0</v>
      </c>
      <c r="EC72" s="277" t="n">
        <f aca="false">IFERROR(INDEX(RTO2SF,$DZ72,EC$7),0)</f>
        <v>0</v>
      </c>
      <c r="ED72" s="277" t="n">
        <f aca="false">IFERROR(INDEX(RTO2SF,$DZ72,ED$7),0)</f>
        <v>0</v>
      </c>
      <c r="EE72" s="277" t="n">
        <f aca="false">IFERROR(INDEX(RTO2SF,$DZ72,EE$7),0)</f>
        <v>0</v>
      </c>
      <c r="EF72" s="277" t="n">
        <f aca="false">COUNTIFS(EB72:EE72,"&gt;1")</f>
        <v>0</v>
      </c>
      <c r="EG72" s="277" t="n">
        <f aca="false">IFERROR(SUMIFS(EB72:EE72,EB72:EE72,"&gt;1"),0)</f>
        <v>0</v>
      </c>
      <c r="EH72" s="265"/>
      <c r="EI72" s="265" t="s">
        <v>336</v>
      </c>
      <c r="EJ72" s="264" t="str">
        <f aca="false">IF(EF114=0,"sd",EJ70*EJ71)</f>
        <v>sd</v>
      </c>
      <c r="EK72" s="266"/>
      <c r="EL72" s="265" t="n">
        <f aca="false">EL71+1</f>
        <v>9</v>
      </c>
      <c r="EM72" s="276" t="n">
        <f aca="false">IFERROR(INDEX(RTO2CV,$EL72,1),0)</f>
        <v>0</v>
      </c>
      <c r="EN72" s="277" t="n">
        <f aca="false">IFERROR(INDEX(RTO2CF,$EL72,'ANVA-MDS'!EB$7),0)</f>
        <v>0</v>
      </c>
      <c r="EO72" s="277" t="n">
        <f aca="false">IFERROR(INDEX(RTO2CF,$EL72,'ANVA-MDS'!EC$7),0)</f>
        <v>0</v>
      </c>
      <c r="EP72" s="277" t="n">
        <f aca="false">IFERROR(INDEX(RTO2CF,$EL72,'ANVA-MDS'!ED$7),0)</f>
        <v>0</v>
      </c>
      <c r="EQ72" s="277" t="n">
        <f aca="false">IFERROR(INDEX(RTO2CF,$EL72,'ANVA-MDS'!EE$7),0)</f>
        <v>0</v>
      </c>
      <c r="ER72" s="277" t="n">
        <f aca="false">COUNTIFS(EN72:EQ72,"&gt;1")</f>
        <v>0</v>
      </c>
      <c r="ES72" s="277" t="n">
        <f aca="false">IFERROR(SUMIFS(EN72:EQ72,EN72:EQ72,"&gt;1"),0)</f>
        <v>0</v>
      </c>
      <c r="ET72" s="265"/>
      <c r="EU72" s="265" t="s">
        <v>336</v>
      </c>
      <c r="EV72" s="264" t="n">
        <f aca="false">IF(ER114=0,"sd",EV70*EV71)</f>
        <v>12</v>
      </c>
      <c r="EW72" s="266"/>
      <c r="EX72" s="277" t="n">
        <f aca="false">EG72+ES72</f>
        <v>0</v>
      </c>
      <c r="EY72" s="265" t="s">
        <v>336</v>
      </c>
      <c r="EZ72" s="284" t="str">
        <f aca="false">IF(EZ83=0,"sd",EZ71*EZ70)</f>
        <v>sd</v>
      </c>
    </row>
    <row r="73" customFormat="false" ht="12.75" hidden="false" customHeight="true" outlineLevel="0" collapsed="false">
      <c r="A73" s="293" t="s">
        <v>337</v>
      </c>
      <c r="J73" s="270" t="n">
        <v>9</v>
      </c>
      <c r="K73" s="280" t="n">
        <f aca="false">IFERROR(INDEX(RTO2SF_ORD,J73,1),"sd")</f>
        <v>0</v>
      </c>
      <c r="L73" s="281" t="n">
        <f aca="false">IFERROR(INDEX(RTO2SF_ORD,J73,2),"sd")</f>
        <v>0.00041</v>
      </c>
      <c r="M73" s="281" t="str">
        <f aca="false">IF(M$8&gt;$J73,"",IF($F$69&gt;$G$69,"ns",IF(ABS($L73-INDEX(RTO2SF_ORD,M$8,2))&gt;$B$84,"s","ns")))</f>
        <v>ns</v>
      </c>
      <c r="N73" s="281" t="str">
        <f aca="false">IF(N$8&gt;$J73,"",IF($F$69&gt;$G$69,"ns",IF(ABS($L73-INDEX(RTO2SF_ORD,N$8,2))&gt;$B$84,"s","ns")))</f>
        <v>ns</v>
      </c>
      <c r="O73" s="281" t="str">
        <f aca="false">IF(O$8&gt;$J73,"",IF($F$69&gt;$G$69,"ns",IF(ABS($L73-INDEX(RTO2SF_ORD,O$8,2))&gt;$B$84,"s","ns")))</f>
        <v>ns</v>
      </c>
      <c r="P73" s="281" t="str">
        <f aca="false">IF(P$8&gt;$J73,"",IF($F$69&gt;$G$69,"ns",IF(ABS($L73-INDEX(RTO2SF_ORD,P$8,2))&gt;$B$84,"s","ns")))</f>
        <v>ns</v>
      </c>
      <c r="Q73" s="281" t="str">
        <f aca="false">IF(Q$8&gt;$J73,"",IF($F$69&gt;$G$69,"ns",IF(ABS($L73-INDEX(RTO2SF_ORD,Q$8,2))&gt;$B$84,"s","ns")))</f>
        <v>ns</v>
      </c>
      <c r="R73" s="281" t="str">
        <f aca="false">IF(R$8&gt;$J73,"",IF($F$69&gt;$G$69,"ns",IF(ABS($L73-INDEX(RTO2SF_ORD,R$8,2))&gt;$B$84,"s","ns")))</f>
        <v>ns</v>
      </c>
      <c r="S73" s="281" t="str">
        <f aca="false">IF(S$8&gt;$J73,"",IF($F$69&gt;$G$69,"ns",IF(ABS($L73-INDEX(RTO2SF_ORD,S$8,2))&gt;$B$84,"s","ns")))</f>
        <v>ns</v>
      </c>
      <c r="T73" s="281" t="str">
        <f aca="false">IF(T$8&gt;$J73,"",IF($F$69&gt;$G$69,"ns",IF(ABS($L73-INDEX(RTO2SF_ORD,T$8,2))&gt;$B$84,"s","ns")))</f>
        <v>ns</v>
      </c>
      <c r="U73" s="281" t="str">
        <f aca="false">IF(U$8&gt;$J73,"",IF($F$69&gt;$G$69,"ns",IF(ABS($L73-INDEX(RTO2SF_ORD,U$8,2))&gt;$B$84,"s","ns")))</f>
        <v>ns</v>
      </c>
      <c r="V73" s="281" t="str">
        <f aca="false">IF(V$8&gt;$J73,"",IF($F$69&gt;$G$69,"ns",IF(ABS($L73-INDEX(RTO2SF_ORD,V$8,2))&gt;$B$84,"s","ns")))</f>
        <v/>
      </c>
      <c r="W73" s="281" t="str">
        <f aca="false">IF(W$8&gt;$J73,"",IF($F$69&gt;$G$69,"ns",IF(ABS($L73-INDEX(RTO2SF_ORD,W$8,2))&gt;$B$84,"s","ns")))</f>
        <v/>
      </c>
      <c r="X73" s="281" t="str">
        <f aca="false">IF(X$8&gt;$J73,"",IF($F$69&gt;$G$69,"ns",IF(ABS($L73-INDEX(RTO2SF_ORD,X$8,2))&gt;$B$84,"s","ns")))</f>
        <v/>
      </c>
      <c r="Y73" s="281" t="str">
        <f aca="false">IF(Y$8&gt;$J73,"",IF($F$69&gt;$G$69,"ns",IF(ABS($L73-INDEX(RTO2SF_ORD,Y$8,2))&gt;$B$84,"s","ns")))</f>
        <v/>
      </c>
      <c r="Z73" s="281" t="str">
        <f aca="false">IF(Z$8&gt;$J73,"",IF($F$69&gt;$G$69,"ns",IF(ABS($L73-INDEX(RTO2SF_ORD,Z$8,2))&gt;$B$84,"s","ns")))</f>
        <v/>
      </c>
      <c r="AA73" s="281" t="str">
        <f aca="false">IF(AA$8&gt;$J73,"",IF($F$69&gt;$G$69,"ns",IF(ABS($L73-INDEX(RTO2SF_ORD,AA$8,2))&gt;$B$84,"s","ns")))</f>
        <v/>
      </c>
      <c r="AB73" s="281" t="str">
        <f aca="false">IF(AB$8&gt;$J73,"",IF($F$69&gt;$G$69,"ns",IF(ABS($L73-INDEX(RTO2SF_ORD,AB$8,2))&gt;$B$84,"s","ns")))</f>
        <v/>
      </c>
      <c r="AC73" s="281" t="str">
        <f aca="false">IF(AC$8&gt;$J73,"",IF($F$69&gt;$G$69,"ns",IF(ABS($L73-INDEX(RTO2SF_ORD,AC$8,2))&gt;$B$84,"s","ns")))</f>
        <v/>
      </c>
      <c r="AD73" s="281" t="str">
        <f aca="false">IF(AD$8&gt;$J73,"",IF($F$69&gt;$G$69,"ns",IF(ABS($L73-INDEX(RTO2SF_ORD,AD$8,2))&gt;$B$84,"s","ns")))</f>
        <v/>
      </c>
      <c r="AE73" s="281" t="str">
        <f aca="false">IF(AE$8&gt;$J73,"",IF($F$69&gt;$G$69,"ns",IF(ABS($L73-INDEX(RTO2SF_ORD,AE$8,2))&gt;$B$84,"s","ns")))</f>
        <v/>
      </c>
      <c r="AF73" s="281" t="str">
        <f aca="false">IF(AF$8&gt;$J73,"",IF($F$69&gt;$G$69,"ns",IF(ABS($L73-INDEX(RTO2SF_ORD,AF$8,2))&gt;$B$84,"s","ns")))</f>
        <v/>
      </c>
      <c r="AG73" s="281" t="str">
        <f aca="false">IF(AG$8&gt;$J73,"",IF($F$69&gt;$G$69,"ns",IF(ABS($L73-INDEX(RTO2SF_ORD,AG$8,2))&gt;$B$84,"s","ns")))</f>
        <v/>
      </c>
      <c r="AH73" s="281" t="str">
        <f aca="false">IF(AH$8&gt;$J73,"",IF($F$69&gt;$G$69,"ns",IF(ABS($L73-INDEX(RTO2SF_ORD,AH$8,2))&gt;$B$84,"s","ns")))</f>
        <v/>
      </c>
      <c r="AI73" s="281" t="str">
        <f aca="false">IF(AI$8&gt;$J73,"",IF($F$69&gt;$G$69,"ns",IF(ABS($L73-INDEX(RTO2SF_ORD,AI$8,2))&gt;$B$84,"s","ns")))</f>
        <v/>
      </c>
      <c r="AJ73" s="281" t="str">
        <f aca="false">IF(AJ$8&gt;$J73,"",IF($F$69&gt;$G$69,"ns",IF(ABS($L73-INDEX(RTO2SF_ORD,AJ$8,2))&gt;$B$84,"s","ns")))</f>
        <v/>
      </c>
      <c r="AK73" s="281" t="str">
        <f aca="false">IF(AK$8&gt;$J73,"",IF($F$69&gt;$G$69,"ns",IF(ABS($L73-INDEX(RTO2SF_ORD,AK$8,2))&gt;$B$84,"s","ns")))</f>
        <v/>
      </c>
      <c r="AL73" s="281" t="str">
        <f aca="false">IF(AL$8&gt;$J73,"",IF($F$69&gt;$G$69,"ns",IF(ABS($L73-INDEX(RTO2SF_ORD,AL$8,2))&gt;$B$84,"s","ns")))</f>
        <v/>
      </c>
      <c r="AM73" s="281" t="str">
        <f aca="false">IF(AM$8&gt;$J73,"",IF($F$69&gt;$G$69,"ns",IF(ABS($L73-INDEX(RTO2SF_ORD,AM$8,2))&gt;$B$84,"s","ns")))</f>
        <v/>
      </c>
      <c r="AN73" s="281" t="str">
        <f aca="false">IF(AN$8&gt;$J73,"",IF($F$69&gt;$G$69,"ns",IF(ABS($L73-INDEX(RTO2SF_ORD,AN$8,2))&gt;$B$84,"s","ns")))</f>
        <v/>
      </c>
      <c r="AO73" s="281" t="str">
        <f aca="false">IF(AO$8&gt;$J73,"",IF($F$69&gt;$G$69,"ns",IF(ABS($L73-INDEX(RTO2SF_ORD,AO$8,2))&gt;$B$84,"s","ns")))</f>
        <v/>
      </c>
      <c r="AP73" s="281" t="str">
        <f aca="false">IF(AP$8&gt;$J73,"",IF($F$69&gt;$G$69,"ns",IF(ABS($L73-INDEX(RTO2SF_ORD,AP$8,2))&gt;$B$84,"s","ns")))</f>
        <v/>
      </c>
      <c r="AQ73" s="281" t="str">
        <f aca="false">IF(AQ$8&gt;$J73,"",IF($F$69&gt;$G$69,"ns",IF(ABS($L73-INDEX(RTO2SF_ORD,AQ$8,2))&gt;$B$84,"s","ns")))</f>
        <v/>
      </c>
      <c r="AR73" s="281" t="str">
        <f aca="false">IF(AR$8&gt;$J73,"",IF($F$69&gt;$G$69,"ns",IF(ABS($L73-INDEX(RTO2SF_ORD,AR$8,2))&gt;$B$84,"s","ns")))</f>
        <v/>
      </c>
      <c r="AS73" s="281" t="str">
        <f aca="false">IF(AS$8&gt;$J73,"",IF($F$69&gt;$G$69,"ns",IF(ABS($L73-INDEX(RTO2SF_ORD,AS$8,2))&gt;$B$84,"s","ns")))</f>
        <v/>
      </c>
      <c r="AT73" s="281" t="str">
        <f aca="false">IF(AT$8&gt;$J73,"",IF($F$69&gt;$G$69,"ns",IF(ABS($L73-INDEX(RTO2SF_ORD,AT$8,2))&gt;$B$84,"s","ns")))</f>
        <v/>
      </c>
      <c r="AU73" s="281" t="str">
        <f aca="false">IF(AU$8&gt;$J73,"",IF($F$69&gt;$G$69,"ns",IF(ABS($L73-INDEX(RTO2SF_ORD,AU$8,2))&gt;$B$84,"s","ns")))</f>
        <v/>
      </c>
      <c r="AV73" s="281" t="str">
        <f aca="false">IF(AV$8&gt;$J73,"",IF($F$69&gt;$G$69,"ns",IF(ABS($L73-INDEX(RTO2SF_ORD,AV$8,2))&gt;$B$84,"s","ns")))</f>
        <v/>
      </c>
      <c r="AW73" s="281" t="str">
        <f aca="false">IF(AW$8&gt;$J73,"",IF($F$69&gt;$G$69,"ns",IF(ABS($L73-INDEX(RTO2SF_ORD,AW$8,2))&gt;$B$84,"s","ns")))</f>
        <v/>
      </c>
      <c r="AX73" s="281" t="str">
        <f aca="false">IF(AX$8&gt;$J73,"",IF($F$69&gt;$G$69,"ns",IF(ABS($L73-INDEX(RTO2SF_ORD,AX$8,2))&gt;$B$84,"s","ns")))</f>
        <v/>
      </c>
      <c r="AY73" s="281" t="str">
        <f aca="false">IF(AY$8&gt;$J73,"",IF($F$69&gt;$G$69,"ns",IF(ABS($L73-INDEX(RTO2SF_ORD,AY$8,2))&gt;$B$84,"s","ns")))</f>
        <v/>
      </c>
      <c r="AZ73" s="281" t="str">
        <f aca="false">IF(AZ$8&gt;$J73,"",IF($F$69&gt;$G$69,"ns",IF(ABS($L73-INDEX(RTO2SF_ORD,AZ$8,2))&gt;$B$84,"s","ns")))</f>
        <v/>
      </c>
      <c r="BA73" s="281" t="str">
        <f aca="false">IF(BA$8&gt;$J73,"",IF($F$69&gt;$G$69,"ns",IF(ABS($L73-INDEX(RTO2SF_ORD,BA$8,2))&gt;$B$84,"s","ns")))</f>
        <v/>
      </c>
      <c r="BB73" s="281" t="str">
        <f aca="false">IF(BB$8&gt;$J73,"",IF($F$69&gt;$G$69,"ns",IF(ABS($L73-INDEX(RTO2SF_ORD,BB$8,2))&gt;$B$84,"s","ns")))</f>
        <v/>
      </c>
      <c r="BC73" s="281" t="str">
        <f aca="false">IF(BC$8&gt;$J73,"",IF($F$69&gt;$G$69,"ns",IF(ABS($L73-INDEX(RTO2SF_ORD,BC$8,2))&gt;$B$84,"s","ns")))</f>
        <v/>
      </c>
      <c r="BD73" s="281" t="str">
        <f aca="false">IF(BD$8&gt;$J73,"",IF($F$69&gt;$G$69,"ns",IF(ABS($L73-INDEX(RTO2SF_ORD,BD$8,2))&gt;$B$84,"s","ns")))</f>
        <v/>
      </c>
      <c r="BE73" s="281" t="str">
        <f aca="false">IF(BE$8&gt;$J73,"",IF($F$69&gt;$G$69,"ns",IF(ABS($L73-INDEX(RTO2SF_ORD,BE$8,2))&gt;$B$84,"s","ns")))</f>
        <v/>
      </c>
      <c r="BF73" s="281" t="str">
        <f aca="false">IF(BF$8&gt;$J73,"",IF($F$69&gt;$G$69,"ns",IF(ABS($L73-INDEX(RTO2SF_ORD,BF$8,2))&gt;$B$84,"s","ns")))</f>
        <v/>
      </c>
      <c r="BG73" s="281" t="str">
        <f aca="false">IF(BG$8&gt;$J73,"",IF($F$69&gt;$G$69,"ns",IF(ABS($L73-INDEX(RTO2SF_ORD,BG$8,2))&gt;$B$84,"s","ns")))</f>
        <v/>
      </c>
      <c r="BH73" s="281" t="str">
        <f aca="false">IF(BH$8&gt;$J73,"",IF($F$69&gt;$G$69,"ns",IF(ABS($L73-INDEX(RTO2SF_ORD,BH$8,2))&gt;$B$84,"s","ns")))</f>
        <v/>
      </c>
      <c r="BI73" s="281" t="str">
        <f aca="false">IF(BI$8&gt;$J73,"",IF($F$69&gt;$G$69,"ns",IF(ABS($L73-INDEX(RTO2SF_ORD,BI$8,2))&gt;$B$84,"s","ns")))</f>
        <v/>
      </c>
      <c r="BJ73" s="281" t="str">
        <f aca="false">IF(BJ$8&gt;$J73,"",IF($F$69&gt;$G$69,"ns",IF(ABS($L73-INDEX(RTO2SF_ORD,BJ$8,2))&gt;$B$84,"s","ns")))</f>
        <v/>
      </c>
      <c r="BM73" s="293" t="s">
        <v>337</v>
      </c>
      <c r="BS73" s="249"/>
      <c r="BT73" s="249"/>
      <c r="BV73" s="270" t="n">
        <v>9</v>
      </c>
      <c r="BW73" s="280" t="n">
        <f aca="false">IFERROR(INDEX(RTO2CF_ORD,BV73,1),"sd")</f>
        <v>0</v>
      </c>
      <c r="BX73" s="281" t="n">
        <f aca="false">IFERROR(INDEX(RTO2CF_ORD,BV73,2),"sd")</f>
        <v>0.00041</v>
      </c>
      <c r="BY73" s="282" t="str">
        <f aca="false">IF(BY$8&gt;$BV73,"",IF($BR$69&gt;$BS$69,"ns",IF(ABS($BX73-INDEX(RTO2CF_ORD,BY$8,2))&gt;$BN$84,"s","ns")))</f>
        <v>s</v>
      </c>
      <c r="BZ73" s="282" t="str">
        <f aca="false">IF(BZ$8&gt;$BV73,"",IF($BR$69&gt;$BS$69,"ns",IF(ABS($BX73-INDEX(RTO2CF_ORD,BZ$8,2))&gt;$BN$84,"s","ns")))</f>
        <v>s</v>
      </c>
      <c r="CA73" s="282" t="str">
        <f aca="false">IF(CA$8&gt;$BV73,"",IF($BR$69&gt;$BS$69,"ns",IF(ABS($BX73-INDEX(RTO2CF_ORD,CA$8,2))&gt;$BN$84,"s","ns")))</f>
        <v>s</v>
      </c>
      <c r="CB73" s="282" t="str">
        <f aca="false">IF(CB$8&gt;$BV73,"",IF($BR$69&gt;$BS$69,"ns",IF(ABS($BX73-INDEX(RTO2CF_ORD,CB$8,2))&gt;$BN$84,"s","ns")))</f>
        <v>s</v>
      </c>
      <c r="CC73" s="282" t="str">
        <f aca="false">IF(CC$8&gt;$BV73,"",IF($BR$69&gt;$BS$69,"ns",IF(ABS($BX73-INDEX(RTO2CF_ORD,CC$8,2))&gt;$BN$84,"s","ns")))</f>
        <v>s</v>
      </c>
      <c r="CD73" s="282" t="str">
        <f aca="false">IF(CD$8&gt;$BV73,"",IF($BR$69&gt;$BS$69,"ns",IF(ABS($BX73-INDEX(RTO2CF_ORD,CD$8,2))&gt;$BN$84,"s","ns")))</f>
        <v>s</v>
      </c>
      <c r="CE73" s="282" t="str">
        <f aca="false">IF(CE$8&gt;$BV73,"",IF($BR$69&gt;$BS$69,"ns",IF(ABS($BX73-INDEX(RTO2CF_ORD,CE$8,2))&gt;$BN$84,"s","ns")))</f>
        <v>s</v>
      </c>
      <c r="CF73" s="282" t="str">
        <f aca="false">IF(CF$8&gt;$BV73,"",IF($BR$69&gt;$BS$69,"ns",IF(ABS($BX73-INDEX(RTO2CF_ORD,CF$8,2))&gt;$BN$84,"s","ns")))</f>
        <v>ns</v>
      </c>
      <c r="CG73" s="282" t="str">
        <f aca="false">IF(CG$8&gt;$BV73,"",IF($BR$69&gt;$BS$69,"ns",IF(ABS($BX73-INDEX(RTO2CF_ORD,CG$8,2))&gt;$BN$84,"s","ns")))</f>
        <v>ns</v>
      </c>
      <c r="CH73" s="282" t="str">
        <f aca="false">IF(CH$8&gt;$BV73,"",IF($BR$69&gt;$BS$69,"ns",IF(ABS($BX73-INDEX(RTO2CF_ORD,CH$8,2))&gt;$BN$84,"s","ns")))</f>
        <v/>
      </c>
      <c r="CI73" s="282" t="str">
        <f aca="false">IF(CI$8&gt;$BV73,"",IF($BR$69&gt;$BS$69,"ns",IF(ABS($BX73-INDEX(RTO2CF_ORD,CI$8,2))&gt;$BN$84,"s","ns")))</f>
        <v/>
      </c>
      <c r="CJ73" s="282" t="str">
        <f aca="false">IF(CJ$8&gt;$BV73,"",IF($BR$69&gt;$BS$69,"ns",IF(ABS($BX73-INDEX(RTO2CF_ORD,CJ$8,2))&gt;$BN$84,"s","ns")))</f>
        <v/>
      </c>
      <c r="CK73" s="282" t="str">
        <f aca="false">IF(CK$8&gt;$BV73,"",IF($BR$69&gt;$BS$69,"ns",IF(ABS($BX73-INDEX(RTO2CF_ORD,CK$8,2))&gt;$BN$84,"s","ns")))</f>
        <v/>
      </c>
      <c r="CL73" s="282" t="str">
        <f aca="false">IF(CL$8&gt;$BV73,"",IF($BR$69&gt;$BS$69,"ns",IF(ABS($BX73-INDEX(RTO2CF_ORD,CL$8,2))&gt;$BN$84,"s","ns")))</f>
        <v/>
      </c>
      <c r="CM73" s="282" t="str">
        <f aca="false">IF(CM$8&gt;$BV73,"",IF($BR$69&gt;$BS$69,"ns",IF(ABS($BX73-INDEX(RTO2CF_ORD,CM$8,2))&gt;$BN$84,"s","ns")))</f>
        <v/>
      </c>
      <c r="CN73" s="282" t="str">
        <f aca="false">IF(CN$8&gt;$BV73,"",IF($BR$69&gt;$BS$69,"ns",IF(ABS($BX73-INDEX(RTO2CF_ORD,CN$8,2))&gt;$BN$84,"s","ns")))</f>
        <v/>
      </c>
      <c r="CO73" s="282" t="str">
        <f aca="false">IF(CO$8&gt;$BV73,"",IF($BR$69&gt;$BS$69,"ns",IF(ABS($BX73-INDEX(RTO2CF_ORD,CO$8,2))&gt;$BN$84,"s","ns")))</f>
        <v/>
      </c>
      <c r="CP73" s="282" t="str">
        <f aca="false">IF(CP$8&gt;$BV73,"",IF($BR$69&gt;$BS$69,"ns",IF(ABS($BX73-INDEX(RTO2CF_ORD,CP$8,2))&gt;$BN$84,"s","ns")))</f>
        <v/>
      </c>
      <c r="CQ73" s="282" t="str">
        <f aca="false">IF(CQ$8&gt;$BV73,"",IF($BR$69&gt;$BS$69,"ns",IF(ABS($BX73-INDEX(RTO2CF_ORD,CQ$8,2))&gt;$BN$84,"s","ns")))</f>
        <v/>
      </c>
      <c r="CR73" s="282" t="str">
        <f aca="false">IF(CR$8&gt;$BV73,"",IF($BR$69&gt;$BS$69,"ns",IF(ABS($BX73-INDEX(RTO2CF_ORD,CR$8,2))&gt;$BN$84,"s","ns")))</f>
        <v/>
      </c>
      <c r="CS73" s="282" t="str">
        <f aca="false">IF(CS$8&gt;$BV73,"",IF($BR$69&gt;$BS$69,"ns",IF(ABS($BX73-INDEX(RTO2CF_ORD,CS$8,2))&gt;$BN$84,"s","ns")))</f>
        <v/>
      </c>
      <c r="CT73" s="282" t="str">
        <f aca="false">IF(CT$8&gt;$BV73,"",IF($BR$69&gt;$BS$69,"ns",IF(ABS($BX73-INDEX(RTO2CF_ORD,CT$8,2))&gt;$BN$84,"s","ns")))</f>
        <v/>
      </c>
      <c r="CU73" s="282" t="str">
        <f aca="false">IF(CU$8&gt;$BV73,"",IF($BR$69&gt;$BS$69,"ns",IF(ABS($BX73-INDEX(RTO2CF_ORD,CU$8,2))&gt;$BN$84,"s","ns")))</f>
        <v/>
      </c>
      <c r="CV73" s="282" t="str">
        <f aca="false">IF(CV$8&gt;$BV73,"",IF($BR$69&gt;$BS$69,"ns",IF(ABS($BX73-INDEX(RTO2CF_ORD,CV$8,2))&gt;$BN$84,"s","ns")))</f>
        <v/>
      </c>
      <c r="CW73" s="282" t="str">
        <f aca="false">IF(CW$8&gt;$BV73,"",IF($BR$69&gt;$BS$69,"ns",IF(ABS($BX73-INDEX(RTO2CF_ORD,CW$8,2))&gt;$BN$84,"s","ns")))</f>
        <v/>
      </c>
      <c r="CX73" s="282" t="str">
        <f aca="false">IF(CX$8&gt;$BV73,"",IF($BR$69&gt;$BS$69,"ns",IF(ABS($BX73-INDEX(RTO2CF_ORD,CX$8,2))&gt;$BN$84,"s","ns")))</f>
        <v/>
      </c>
      <c r="CY73" s="282" t="str">
        <f aca="false">IF(CY$8&gt;$BV73,"",IF($BR$69&gt;$BS$69,"ns",IF(ABS($BX73-INDEX(RTO2CF_ORD,CY$8,2))&gt;$BN$84,"s","ns")))</f>
        <v/>
      </c>
      <c r="CZ73" s="282" t="str">
        <f aca="false">IF(CZ$8&gt;$BV73,"",IF($BR$69&gt;$BS$69,"ns",IF(ABS($BX73-INDEX(RTO2CF_ORD,CZ$8,2))&gt;$BN$84,"s","ns")))</f>
        <v/>
      </c>
      <c r="DA73" s="282" t="str">
        <f aca="false">IF(DA$8&gt;$BV73,"",IF($BR$69&gt;$BS$69,"ns",IF(ABS($BX73-INDEX(RTO2CF_ORD,DA$8,2))&gt;$BN$84,"s","ns")))</f>
        <v/>
      </c>
      <c r="DB73" s="282" t="str">
        <f aca="false">IF(DB$8&gt;$BV73,"",IF($BR$69&gt;$BS$69,"ns",IF(ABS($BX73-INDEX(RTO2CF_ORD,DB$8,2))&gt;$BN$84,"s","ns")))</f>
        <v/>
      </c>
      <c r="DC73" s="282" t="str">
        <f aca="false">IF(DC$8&gt;$BV73,"",IF($BR$69&gt;$BS$69,"ns",IF(ABS($BX73-INDEX(RTO2CF_ORD,DC$8,2))&gt;$BN$84,"s","ns")))</f>
        <v/>
      </c>
      <c r="DD73" s="282" t="str">
        <f aca="false">IF(DD$8&gt;$BV73,"",IF($BR$69&gt;$BS$69,"ns",IF(ABS($BX73-INDEX(RTO2CF_ORD,DD$8,2))&gt;$BN$84,"s","ns")))</f>
        <v/>
      </c>
      <c r="DE73" s="282" t="str">
        <f aca="false">IF(DE$8&gt;$BV73,"",IF($BR$69&gt;$BS$69,"ns",IF(ABS($BX73-INDEX(RTO2CF_ORD,DE$8,2))&gt;$BN$84,"s","ns")))</f>
        <v/>
      </c>
      <c r="DF73" s="282" t="str">
        <f aca="false">IF(DF$8&gt;$BV73,"",IF($BR$69&gt;$BS$69,"ns",IF(ABS($BX73-INDEX(RTO2CF_ORD,DF$8,2))&gt;$BN$84,"s","ns")))</f>
        <v/>
      </c>
      <c r="DG73" s="282" t="str">
        <f aca="false">IF(DG$8&gt;$BV73,"",IF($BR$69&gt;$BS$69,"ns",IF(ABS($BX73-INDEX(RTO2CF_ORD,DG$8,2))&gt;$BN$84,"s","ns")))</f>
        <v/>
      </c>
      <c r="DH73" s="282" t="str">
        <f aca="false">IF(DH$8&gt;$BV73,"",IF($BR$69&gt;$BS$69,"ns",IF(ABS($BX73-INDEX(RTO2CF_ORD,DH$8,2))&gt;$BN$84,"s","ns")))</f>
        <v/>
      </c>
      <c r="DI73" s="282" t="str">
        <f aca="false">IF(DI$8&gt;$BV73,"",IF($BR$69&gt;$BS$69,"ns",IF(ABS($BX73-INDEX(RTO2CF_ORD,DI$8,2))&gt;$BN$84,"s","ns")))</f>
        <v/>
      </c>
      <c r="DJ73" s="282" t="str">
        <f aca="false">IF(DJ$8&gt;$BV73,"",IF($BR$69&gt;$BS$69,"ns",IF(ABS($BX73-INDEX(RTO2CF_ORD,DJ$8,2))&gt;$BN$84,"s","ns")))</f>
        <v/>
      </c>
      <c r="DK73" s="282" t="str">
        <f aca="false">IF(DK$8&gt;$BV73,"",IF($BR$69&gt;$BS$69,"ns",IF(ABS($BX73-INDEX(RTO2CF_ORD,DK$8,2))&gt;$BN$84,"s","ns")))</f>
        <v/>
      </c>
      <c r="DL73" s="282" t="str">
        <f aca="false">IF(DL$8&gt;$BV73,"",IF($BR$69&gt;$BS$69,"ns",IF(ABS($BX73-INDEX(RTO2CF_ORD,DL$8,2))&gt;$BN$84,"s","ns")))</f>
        <v/>
      </c>
      <c r="DM73" s="282" t="str">
        <f aca="false">IF(DM$8&gt;$BV73,"",IF($BR$69&gt;$BS$69,"ns",IF(ABS($BX73-INDEX(RTO2CF_ORD,DM$8,2))&gt;$BN$84,"s","ns")))</f>
        <v/>
      </c>
      <c r="DN73" s="282" t="str">
        <f aca="false">IF(DN$8&gt;$BV73,"",IF($BR$69&gt;$BS$69,"ns",IF(ABS($BX73-INDEX(RTO2CF_ORD,DN$8,2))&gt;$BN$84,"s","ns")))</f>
        <v/>
      </c>
      <c r="DO73" s="282" t="str">
        <f aca="false">IF(DO$8&gt;$BV73,"",IF($BR$69&gt;$BS$69,"ns",IF(ABS($BX73-INDEX(RTO2CF_ORD,DO$8,2))&gt;$BN$84,"s","ns")))</f>
        <v/>
      </c>
      <c r="DP73" s="282" t="str">
        <f aca="false">IF(DP$8&gt;$BV73,"",IF($BR$69&gt;$BS$69,"ns",IF(ABS($BX73-INDEX(RTO2CF_ORD,DP$8,2))&gt;$BN$84,"s","ns")))</f>
        <v/>
      </c>
      <c r="DQ73" s="282" t="str">
        <f aca="false">IF(DQ$8&gt;$BV73,"",IF($BR$69&gt;$BS$69,"ns",IF(ABS($BX73-INDEX(RTO2CF_ORD,DQ$8,2))&gt;$BN$84,"s","ns")))</f>
        <v/>
      </c>
      <c r="DR73" s="282" t="str">
        <f aca="false">IF(DR$8&gt;$BV73,"",IF($BR$69&gt;$BS$69,"ns",IF(ABS($BX73-INDEX(RTO2CF_ORD,DR$8,2))&gt;$BN$84,"s","ns")))</f>
        <v/>
      </c>
      <c r="DS73" s="282" t="str">
        <f aca="false">IF(DS$8&gt;$BV73,"",IF($BR$69&gt;$BS$69,"ns",IF(ABS($BX73-INDEX(RTO2CF_ORD,DS$8,2))&gt;$BN$84,"s","ns")))</f>
        <v/>
      </c>
      <c r="DT73" s="282" t="str">
        <f aca="false">IF(DT$8&gt;$BV73,"",IF($BR$69&gt;$BS$69,"ns",IF(ABS($BX73-INDEX(RTO2CF_ORD,DT$8,2))&gt;$BN$84,"s","ns")))</f>
        <v/>
      </c>
      <c r="DU73" s="282" t="str">
        <f aca="false">IF(DU$8&gt;$BV73,"",IF($BR$69&gt;$BS$69,"ns",IF(ABS($BX73-INDEX(RTO2CF_ORD,DU$8,2))&gt;$BN$84,"s","ns")))</f>
        <v/>
      </c>
      <c r="DV73" s="282" t="str">
        <f aca="false">IF(DV$8&gt;$BV73,"",IF($BR$69&gt;$BS$69,"ns",IF(ABS($BX73-INDEX(RTO2CF_ORD,DV$8,2))&gt;$BN$84,"s","ns")))</f>
        <v/>
      </c>
      <c r="DW73" s="283"/>
      <c r="DX73" s="283"/>
      <c r="DZ73" s="265" t="n">
        <f aca="false">DZ72+1</f>
        <v>10</v>
      </c>
      <c r="EA73" s="276" t="n">
        <f aca="false">IFERROR(INDEX(RTO2CV,$DZ73,1),0)</f>
        <v>0</v>
      </c>
      <c r="EB73" s="277" t="n">
        <f aca="false">IFERROR(INDEX(RTO2SF,$DZ73,EB$7),0)</f>
        <v>0</v>
      </c>
      <c r="EC73" s="277" t="n">
        <f aca="false">IFERROR(INDEX(RTO2SF,$DZ73,EC$7),0)</f>
        <v>0</v>
      </c>
      <c r="ED73" s="277" t="n">
        <f aca="false">IFERROR(INDEX(RTO2SF,$DZ73,ED$7),0)</f>
        <v>0</v>
      </c>
      <c r="EE73" s="277" t="n">
        <f aca="false">IFERROR(INDEX(RTO2SF,$DZ73,EE$7),0)</f>
        <v>0</v>
      </c>
      <c r="EF73" s="277" t="n">
        <f aca="false">COUNTIFS(EB73:EE73,"&gt;1")</f>
        <v>0</v>
      </c>
      <c r="EG73" s="277" t="n">
        <f aca="false">IFERROR(SUMIFS(EB73:EE73,EB73:EE73,"&gt;1"),0)</f>
        <v>0</v>
      </c>
      <c r="EH73" s="265"/>
      <c r="EI73" s="265" t="s">
        <v>338</v>
      </c>
      <c r="EJ73" s="264" t="str">
        <f aca="false">IF(EF114=0,"sd",SUM(EJ70:EJ72))</f>
        <v>sd</v>
      </c>
      <c r="EK73" s="266"/>
      <c r="EL73" s="265" t="n">
        <f aca="false">EL72+1</f>
        <v>10</v>
      </c>
      <c r="EM73" s="276" t="n">
        <f aca="false">IFERROR(INDEX(RTO2CV,$EL73,1),0)</f>
        <v>0</v>
      </c>
      <c r="EN73" s="277" t="n">
        <f aca="false">IFERROR(INDEX(RTO2CF,$EL73,'ANVA-MDS'!EB$7),0)</f>
        <v>0</v>
      </c>
      <c r="EO73" s="277" t="n">
        <f aca="false">IFERROR(INDEX(RTO2CF,$EL73,'ANVA-MDS'!EC$7),0)</f>
        <v>0</v>
      </c>
      <c r="EP73" s="277" t="n">
        <f aca="false">IFERROR(INDEX(RTO2CF,$EL73,'ANVA-MDS'!ED$7),0)</f>
        <v>0</v>
      </c>
      <c r="EQ73" s="277" t="n">
        <f aca="false">IFERROR(INDEX(RTO2CF,$EL73,'ANVA-MDS'!EE$7),0)</f>
        <v>0</v>
      </c>
      <c r="ER73" s="277" t="n">
        <f aca="false">COUNTIFS(EN73:EQ73,"&gt;1")</f>
        <v>0</v>
      </c>
      <c r="ES73" s="277" t="n">
        <f aca="false">IFERROR(SUMIFS(EN73:EQ73,EN73:EQ73,"&gt;1"),0)</f>
        <v>0</v>
      </c>
      <c r="ET73" s="265"/>
      <c r="EU73" s="265" t="s">
        <v>338</v>
      </c>
      <c r="EV73" s="264" t="n">
        <f aca="false">IF(ER114=0,"sd",SUM(EV70:EV72))</f>
        <v>20</v>
      </c>
      <c r="EW73" s="266"/>
      <c r="EX73" s="277" t="n">
        <f aca="false">EG73+ES73</f>
        <v>0</v>
      </c>
      <c r="EY73" s="265" t="s">
        <v>339</v>
      </c>
      <c r="EZ73" s="284" t="str">
        <f aca="false" t="array" ref="EZ73:EZ73">IF(EZ83=0,"sd",SUM(IF(EX64:EX113&gt;1,(EX64:EX113)^2))/(EZ65*EZ77)-EZ69)</f>
        <v>sd</v>
      </c>
    </row>
    <row r="74" customFormat="false" ht="12.75" hidden="false" customHeight="true" outlineLevel="0" collapsed="false">
      <c r="A74" s="293"/>
      <c r="J74" s="270" t="n">
        <v>10</v>
      </c>
      <c r="K74" s="280" t="n">
        <f aca="false">IFERROR(INDEX(RTO2SF_ORD,J74,1),"sd")</f>
        <v>0</v>
      </c>
      <c r="L74" s="281" t="n">
        <f aca="false">IFERROR(INDEX(RTO2SF_ORD,J74,2),"sd")</f>
        <v>0.0004</v>
      </c>
      <c r="M74" s="281" t="str">
        <f aca="false">IF(M$8&gt;$J74,"",IF($F$69&gt;$G$69,"ns",IF(ABS($L74-INDEX(RTO2SF_ORD,M$8,2))&gt;$B$84,"s","ns")))</f>
        <v>ns</v>
      </c>
      <c r="N74" s="281" t="str">
        <f aca="false">IF(N$8&gt;$J74,"",IF($F$69&gt;$G$69,"ns",IF(ABS($L74-INDEX(RTO2SF_ORD,N$8,2))&gt;$B$84,"s","ns")))</f>
        <v>ns</v>
      </c>
      <c r="O74" s="281" t="str">
        <f aca="false">IF(O$8&gt;$J74,"",IF($F$69&gt;$G$69,"ns",IF(ABS($L74-INDEX(RTO2SF_ORD,O$8,2))&gt;$B$84,"s","ns")))</f>
        <v>ns</v>
      </c>
      <c r="P74" s="281" t="str">
        <f aca="false">IF(P$8&gt;$J74,"",IF($F$69&gt;$G$69,"ns",IF(ABS($L74-INDEX(RTO2SF_ORD,P$8,2))&gt;$B$84,"s","ns")))</f>
        <v>ns</v>
      </c>
      <c r="Q74" s="281" t="str">
        <f aca="false">IF(Q$8&gt;$J74,"",IF($F$69&gt;$G$69,"ns",IF(ABS($L74-INDEX(RTO2SF_ORD,Q$8,2))&gt;$B$84,"s","ns")))</f>
        <v>ns</v>
      </c>
      <c r="R74" s="281" t="str">
        <f aca="false">IF(R$8&gt;$J74,"",IF($F$69&gt;$G$69,"ns",IF(ABS($L74-INDEX(RTO2SF_ORD,R$8,2))&gt;$B$84,"s","ns")))</f>
        <v>ns</v>
      </c>
      <c r="S74" s="281" t="str">
        <f aca="false">IF(S$8&gt;$J74,"",IF($F$69&gt;$G$69,"ns",IF(ABS($L74-INDEX(RTO2SF_ORD,S$8,2))&gt;$B$84,"s","ns")))</f>
        <v>ns</v>
      </c>
      <c r="T74" s="281" t="str">
        <f aca="false">IF(T$8&gt;$J74,"",IF($F$69&gt;$G$69,"ns",IF(ABS($L74-INDEX(RTO2SF_ORD,T$8,2))&gt;$B$84,"s","ns")))</f>
        <v>ns</v>
      </c>
      <c r="U74" s="281" t="str">
        <f aca="false">IF(U$8&gt;$J74,"",IF($F$69&gt;$G$69,"ns",IF(ABS($L74-INDEX(RTO2SF_ORD,U$8,2))&gt;$B$84,"s","ns")))</f>
        <v>ns</v>
      </c>
      <c r="V74" s="281" t="str">
        <f aca="false">IF(V$8&gt;$J74,"",IF($F$69&gt;$G$69,"ns",IF(ABS($L74-INDEX(RTO2SF_ORD,V$8,2))&gt;$B$84,"s","ns")))</f>
        <v>ns</v>
      </c>
      <c r="W74" s="281" t="str">
        <f aca="false">IF(W$8&gt;$J74,"",IF($F$69&gt;$G$69,"ns",IF(ABS($L74-INDEX(RTO2SF_ORD,W$8,2))&gt;$B$84,"s","ns")))</f>
        <v/>
      </c>
      <c r="X74" s="281" t="str">
        <f aca="false">IF(X$8&gt;$J74,"",IF($F$69&gt;$G$69,"ns",IF(ABS($L74-INDEX(RTO2SF_ORD,X$8,2))&gt;$B$84,"s","ns")))</f>
        <v/>
      </c>
      <c r="Y74" s="281" t="str">
        <f aca="false">IF(Y$8&gt;$J74,"",IF($F$69&gt;$G$69,"ns",IF(ABS($L74-INDEX(RTO2SF_ORD,Y$8,2))&gt;$B$84,"s","ns")))</f>
        <v/>
      </c>
      <c r="Z74" s="281" t="str">
        <f aca="false">IF(Z$8&gt;$J74,"",IF($F$69&gt;$G$69,"ns",IF(ABS($L74-INDEX(RTO2SF_ORD,Z$8,2))&gt;$B$84,"s","ns")))</f>
        <v/>
      </c>
      <c r="AA74" s="281" t="str">
        <f aca="false">IF(AA$8&gt;$J74,"",IF($F$69&gt;$G$69,"ns",IF(ABS($L74-INDEX(RTO2SF_ORD,AA$8,2))&gt;$B$84,"s","ns")))</f>
        <v/>
      </c>
      <c r="AB74" s="281" t="str">
        <f aca="false">IF(AB$8&gt;$J74,"",IF($F$69&gt;$G$69,"ns",IF(ABS($L74-INDEX(RTO2SF_ORD,AB$8,2))&gt;$B$84,"s","ns")))</f>
        <v/>
      </c>
      <c r="AC74" s="281" t="str">
        <f aca="false">IF(AC$8&gt;$J74,"",IF($F$69&gt;$G$69,"ns",IF(ABS($L74-INDEX(RTO2SF_ORD,AC$8,2))&gt;$B$84,"s","ns")))</f>
        <v/>
      </c>
      <c r="AD74" s="281" t="str">
        <f aca="false">IF(AD$8&gt;$J74,"",IF($F$69&gt;$G$69,"ns",IF(ABS($L74-INDEX(RTO2SF_ORD,AD$8,2))&gt;$B$84,"s","ns")))</f>
        <v/>
      </c>
      <c r="AE74" s="281" t="str">
        <f aca="false">IF(AE$8&gt;$J74,"",IF($F$69&gt;$G$69,"ns",IF(ABS($L74-INDEX(RTO2SF_ORD,AE$8,2))&gt;$B$84,"s","ns")))</f>
        <v/>
      </c>
      <c r="AF74" s="281" t="str">
        <f aca="false">IF(AF$8&gt;$J74,"",IF($F$69&gt;$G$69,"ns",IF(ABS($L74-INDEX(RTO2SF_ORD,AF$8,2))&gt;$B$84,"s","ns")))</f>
        <v/>
      </c>
      <c r="AG74" s="281" t="str">
        <f aca="false">IF(AG$8&gt;$J74,"",IF($F$69&gt;$G$69,"ns",IF(ABS($L74-INDEX(RTO2SF_ORD,AG$8,2))&gt;$B$84,"s","ns")))</f>
        <v/>
      </c>
      <c r="AH74" s="281" t="str">
        <f aca="false">IF(AH$8&gt;$J74,"",IF($F$69&gt;$G$69,"ns",IF(ABS($L74-INDEX(RTO2SF_ORD,AH$8,2))&gt;$B$84,"s","ns")))</f>
        <v/>
      </c>
      <c r="AI74" s="281" t="str">
        <f aca="false">IF(AI$8&gt;$J74,"",IF($F$69&gt;$G$69,"ns",IF(ABS($L74-INDEX(RTO2SF_ORD,AI$8,2))&gt;$B$84,"s","ns")))</f>
        <v/>
      </c>
      <c r="AJ74" s="281" t="str">
        <f aca="false">IF(AJ$8&gt;$J74,"",IF($F$69&gt;$G$69,"ns",IF(ABS($L74-INDEX(RTO2SF_ORD,AJ$8,2))&gt;$B$84,"s","ns")))</f>
        <v/>
      </c>
      <c r="AK74" s="281" t="str">
        <f aca="false">IF(AK$8&gt;$J74,"",IF($F$69&gt;$G$69,"ns",IF(ABS($L74-INDEX(RTO2SF_ORD,AK$8,2))&gt;$B$84,"s","ns")))</f>
        <v/>
      </c>
      <c r="AL74" s="281" t="str">
        <f aca="false">IF(AL$8&gt;$J74,"",IF($F$69&gt;$G$69,"ns",IF(ABS($L74-INDEX(RTO2SF_ORD,AL$8,2))&gt;$B$84,"s","ns")))</f>
        <v/>
      </c>
      <c r="AM74" s="281" t="str">
        <f aca="false">IF(AM$8&gt;$J74,"",IF($F$69&gt;$G$69,"ns",IF(ABS($L74-INDEX(RTO2SF_ORD,AM$8,2))&gt;$B$84,"s","ns")))</f>
        <v/>
      </c>
      <c r="AN74" s="281" t="str">
        <f aca="false">IF(AN$8&gt;$J74,"",IF($F$69&gt;$G$69,"ns",IF(ABS($L74-INDEX(RTO2SF_ORD,AN$8,2))&gt;$B$84,"s","ns")))</f>
        <v/>
      </c>
      <c r="AO74" s="281" t="str">
        <f aca="false">IF(AO$8&gt;$J74,"",IF($F$69&gt;$G$69,"ns",IF(ABS($L74-INDEX(RTO2SF_ORD,AO$8,2))&gt;$B$84,"s","ns")))</f>
        <v/>
      </c>
      <c r="AP74" s="281" t="str">
        <f aca="false">IF(AP$8&gt;$J74,"",IF($F$69&gt;$G$69,"ns",IF(ABS($L74-INDEX(RTO2SF_ORD,AP$8,2))&gt;$B$84,"s","ns")))</f>
        <v/>
      </c>
      <c r="AQ74" s="281" t="str">
        <f aca="false">IF(AQ$8&gt;$J74,"",IF($F$69&gt;$G$69,"ns",IF(ABS($L74-INDEX(RTO2SF_ORD,AQ$8,2))&gt;$B$84,"s","ns")))</f>
        <v/>
      </c>
      <c r="AR74" s="281" t="str">
        <f aca="false">IF(AR$8&gt;$J74,"",IF($F$69&gt;$G$69,"ns",IF(ABS($L74-INDEX(RTO2SF_ORD,AR$8,2))&gt;$B$84,"s","ns")))</f>
        <v/>
      </c>
      <c r="AS74" s="281" t="str">
        <f aca="false">IF(AS$8&gt;$J74,"",IF($F$69&gt;$G$69,"ns",IF(ABS($L74-INDEX(RTO2SF_ORD,AS$8,2))&gt;$B$84,"s","ns")))</f>
        <v/>
      </c>
      <c r="AT74" s="281" t="str">
        <f aca="false">IF(AT$8&gt;$J74,"",IF($F$69&gt;$G$69,"ns",IF(ABS($L74-INDEX(RTO2SF_ORD,AT$8,2))&gt;$B$84,"s","ns")))</f>
        <v/>
      </c>
      <c r="AU74" s="281" t="str">
        <f aca="false">IF(AU$8&gt;$J74,"",IF($F$69&gt;$G$69,"ns",IF(ABS($L74-INDEX(RTO2SF_ORD,AU$8,2))&gt;$B$84,"s","ns")))</f>
        <v/>
      </c>
      <c r="AV74" s="281" t="str">
        <f aca="false">IF(AV$8&gt;$J74,"",IF($F$69&gt;$G$69,"ns",IF(ABS($L74-INDEX(RTO2SF_ORD,AV$8,2))&gt;$B$84,"s","ns")))</f>
        <v/>
      </c>
      <c r="AW74" s="281" t="str">
        <f aca="false">IF(AW$8&gt;$J74,"",IF($F$69&gt;$G$69,"ns",IF(ABS($L74-INDEX(RTO2SF_ORD,AW$8,2))&gt;$B$84,"s","ns")))</f>
        <v/>
      </c>
      <c r="AX74" s="281" t="str">
        <f aca="false">IF(AX$8&gt;$J74,"",IF($F$69&gt;$G$69,"ns",IF(ABS($L74-INDEX(RTO2SF_ORD,AX$8,2))&gt;$B$84,"s","ns")))</f>
        <v/>
      </c>
      <c r="AY74" s="281" t="str">
        <f aca="false">IF(AY$8&gt;$J74,"",IF($F$69&gt;$G$69,"ns",IF(ABS($L74-INDEX(RTO2SF_ORD,AY$8,2))&gt;$B$84,"s","ns")))</f>
        <v/>
      </c>
      <c r="AZ74" s="281" t="str">
        <f aca="false">IF(AZ$8&gt;$J74,"",IF($F$69&gt;$G$69,"ns",IF(ABS($L74-INDEX(RTO2SF_ORD,AZ$8,2))&gt;$B$84,"s","ns")))</f>
        <v/>
      </c>
      <c r="BA74" s="281" t="str">
        <f aca="false">IF(BA$8&gt;$J74,"",IF($F$69&gt;$G$69,"ns",IF(ABS($L74-INDEX(RTO2SF_ORD,BA$8,2))&gt;$B$84,"s","ns")))</f>
        <v/>
      </c>
      <c r="BB74" s="281" t="str">
        <f aca="false">IF(BB$8&gt;$J74,"",IF($F$69&gt;$G$69,"ns",IF(ABS($L74-INDEX(RTO2SF_ORD,BB$8,2))&gt;$B$84,"s","ns")))</f>
        <v/>
      </c>
      <c r="BC74" s="281" t="str">
        <f aca="false">IF(BC$8&gt;$J74,"",IF($F$69&gt;$G$69,"ns",IF(ABS($L74-INDEX(RTO2SF_ORD,BC$8,2))&gt;$B$84,"s","ns")))</f>
        <v/>
      </c>
      <c r="BD74" s="281" t="str">
        <f aca="false">IF(BD$8&gt;$J74,"",IF($F$69&gt;$G$69,"ns",IF(ABS($L74-INDEX(RTO2SF_ORD,BD$8,2))&gt;$B$84,"s","ns")))</f>
        <v/>
      </c>
      <c r="BE74" s="281" t="str">
        <f aca="false">IF(BE$8&gt;$J74,"",IF($F$69&gt;$G$69,"ns",IF(ABS($L74-INDEX(RTO2SF_ORD,BE$8,2))&gt;$B$84,"s","ns")))</f>
        <v/>
      </c>
      <c r="BF74" s="281" t="str">
        <f aca="false">IF(BF$8&gt;$J74,"",IF($F$69&gt;$G$69,"ns",IF(ABS($L74-INDEX(RTO2SF_ORD,BF$8,2))&gt;$B$84,"s","ns")))</f>
        <v/>
      </c>
      <c r="BG74" s="281" t="str">
        <f aca="false">IF(BG$8&gt;$J74,"",IF($F$69&gt;$G$69,"ns",IF(ABS($L74-INDEX(RTO2SF_ORD,BG$8,2))&gt;$B$84,"s","ns")))</f>
        <v/>
      </c>
      <c r="BH74" s="281" t="str">
        <f aca="false">IF(BH$8&gt;$J74,"",IF($F$69&gt;$G$69,"ns",IF(ABS($L74-INDEX(RTO2SF_ORD,BH$8,2))&gt;$B$84,"s","ns")))</f>
        <v/>
      </c>
      <c r="BI74" s="281" t="str">
        <f aca="false">IF(BI$8&gt;$J74,"",IF($F$69&gt;$G$69,"ns",IF(ABS($L74-INDEX(RTO2SF_ORD,BI$8,2))&gt;$B$84,"s","ns")))</f>
        <v/>
      </c>
      <c r="BJ74" s="281" t="str">
        <f aca="false">IF(BJ$8&gt;$J74,"",IF($F$69&gt;$G$69,"ns",IF(ABS($L74-INDEX(RTO2SF_ORD,BJ$8,2))&gt;$B$84,"s","ns")))</f>
        <v/>
      </c>
      <c r="BM74" s="293"/>
      <c r="BS74" s="249"/>
      <c r="BT74" s="249"/>
      <c r="BV74" s="270" t="n">
        <v>10</v>
      </c>
      <c r="BW74" s="280" t="n">
        <f aca="false">IFERROR(INDEX(RTO2CF_ORD,BV74,1),"sd")</f>
        <v>0</v>
      </c>
      <c r="BX74" s="281" t="n">
        <f aca="false">IFERROR(INDEX(RTO2CF_ORD,BV74,2),"sd")</f>
        <v>0.0004</v>
      </c>
      <c r="BY74" s="282" t="str">
        <f aca="false">IF(BY$8&gt;$BV74,"",IF($BR$69&gt;$BS$69,"ns",IF(ABS($BX74-INDEX(RTO2CF_ORD,BY$8,2))&gt;$BN$84,"s","ns")))</f>
        <v>s</v>
      </c>
      <c r="BZ74" s="282" t="str">
        <f aca="false">IF(BZ$8&gt;$BV74,"",IF($BR$69&gt;$BS$69,"ns",IF(ABS($BX74-INDEX(RTO2CF_ORD,BZ$8,2))&gt;$BN$84,"s","ns")))</f>
        <v>s</v>
      </c>
      <c r="CA74" s="282" t="str">
        <f aca="false">IF(CA$8&gt;$BV74,"",IF($BR$69&gt;$BS$69,"ns",IF(ABS($BX74-INDEX(RTO2CF_ORD,CA$8,2))&gt;$BN$84,"s","ns")))</f>
        <v>s</v>
      </c>
      <c r="CB74" s="282" t="str">
        <f aca="false">IF(CB$8&gt;$BV74,"",IF($BR$69&gt;$BS$69,"ns",IF(ABS($BX74-INDEX(RTO2CF_ORD,CB$8,2))&gt;$BN$84,"s","ns")))</f>
        <v>s</v>
      </c>
      <c r="CC74" s="282" t="str">
        <f aca="false">IF(CC$8&gt;$BV74,"",IF($BR$69&gt;$BS$69,"ns",IF(ABS($BX74-INDEX(RTO2CF_ORD,CC$8,2))&gt;$BN$84,"s","ns")))</f>
        <v>s</v>
      </c>
      <c r="CD74" s="282" t="str">
        <f aca="false">IF(CD$8&gt;$BV74,"",IF($BR$69&gt;$BS$69,"ns",IF(ABS($BX74-INDEX(RTO2CF_ORD,CD$8,2))&gt;$BN$84,"s","ns")))</f>
        <v>s</v>
      </c>
      <c r="CE74" s="282" t="str">
        <f aca="false">IF(CE$8&gt;$BV74,"",IF($BR$69&gt;$BS$69,"ns",IF(ABS($BX74-INDEX(RTO2CF_ORD,CE$8,2))&gt;$BN$84,"s","ns")))</f>
        <v>s</v>
      </c>
      <c r="CF74" s="282" t="str">
        <f aca="false">IF(CF$8&gt;$BV74,"",IF($BR$69&gt;$BS$69,"ns",IF(ABS($BX74-INDEX(RTO2CF_ORD,CF$8,2))&gt;$BN$84,"s","ns")))</f>
        <v>ns</v>
      </c>
      <c r="CG74" s="282" t="str">
        <f aca="false">IF(CG$8&gt;$BV74,"",IF($BR$69&gt;$BS$69,"ns",IF(ABS($BX74-INDEX(RTO2CF_ORD,CG$8,2))&gt;$BN$84,"s","ns")))</f>
        <v>ns</v>
      </c>
      <c r="CH74" s="282" t="str">
        <f aca="false">IF(CH$8&gt;$BV74,"",IF($BR$69&gt;$BS$69,"ns",IF(ABS($BX74-INDEX(RTO2CF_ORD,CH$8,2))&gt;$BN$84,"s","ns")))</f>
        <v>ns</v>
      </c>
      <c r="CI74" s="282" t="str">
        <f aca="false">IF(CI$8&gt;$BV74,"",IF($BR$69&gt;$BS$69,"ns",IF(ABS($BX74-INDEX(RTO2CF_ORD,CI$8,2))&gt;$BN$84,"s","ns")))</f>
        <v/>
      </c>
      <c r="CJ74" s="282" t="str">
        <f aca="false">IF(CJ$8&gt;$BV74,"",IF($BR$69&gt;$BS$69,"ns",IF(ABS($BX74-INDEX(RTO2CF_ORD,CJ$8,2))&gt;$BN$84,"s","ns")))</f>
        <v/>
      </c>
      <c r="CK74" s="282" t="str">
        <f aca="false">IF(CK$8&gt;$BV74,"",IF($BR$69&gt;$BS$69,"ns",IF(ABS($BX74-INDEX(RTO2CF_ORD,CK$8,2))&gt;$BN$84,"s","ns")))</f>
        <v/>
      </c>
      <c r="CL74" s="282" t="str">
        <f aca="false">IF(CL$8&gt;$BV74,"",IF($BR$69&gt;$BS$69,"ns",IF(ABS($BX74-INDEX(RTO2CF_ORD,CL$8,2))&gt;$BN$84,"s","ns")))</f>
        <v/>
      </c>
      <c r="CM74" s="282" t="str">
        <f aca="false">IF(CM$8&gt;$BV74,"",IF($BR$69&gt;$BS$69,"ns",IF(ABS($BX74-INDEX(RTO2CF_ORD,CM$8,2))&gt;$BN$84,"s","ns")))</f>
        <v/>
      </c>
      <c r="CN74" s="282" t="str">
        <f aca="false">IF(CN$8&gt;$BV74,"",IF($BR$69&gt;$BS$69,"ns",IF(ABS($BX74-INDEX(RTO2CF_ORD,CN$8,2))&gt;$BN$84,"s","ns")))</f>
        <v/>
      </c>
      <c r="CO74" s="282" t="str">
        <f aca="false">IF(CO$8&gt;$BV74,"",IF($BR$69&gt;$BS$69,"ns",IF(ABS($BX74-INDEX(RTO2CF_ORD,CO$8,2))&gt;$BN$84,"s","ns")))</f>
        <v/>
      </c>
      <c r="CP74" s="282" t="str">
        <f aca="false">IF(CP$8&gt;$BV74,"",IF($BR$69&gt;$BS$69,"ns",IF(ABS($BX74-INDEX(RTO2CF_ORD,CP$8,2))&gt;$BN$84,"s","ns")))</f>
        <v/>
      </c>
      <c r="CQ74" s="282" t="str">
        <f aca="false">IF(CQ$8&gt;$BV74,"",IF($BR$69&gt;$BS$69,"ns",IF(ABS($BX74-INDEX(RTO2CF_ORD,CQ$8,2))&gt;$BN$84,"s","ns")))</f>
        <v/>
      </c>
      <c r="CR74" s="282" t="str">
        <f aca="false">IF(CR$8&gt;$BV74,"",IF($BR$69&gt;$BS$69,"ns",IF(ABS($BX74-INDEX(RTO2CF_ORD,CR$8,2))&gt;$BN$84,"s","ns")))</f>
        <v/>
      </c>
      <c r="CS74" s="282" t="str">
        <f aca="false">IF(CS$8&gt;$BV74,"",IF($BR$69&gt;$BS$69,"ns",IF(ABS($BX74-INDEX(RTO2CF_ORD,CS$8,2))&gt;$BN$84,"s","ns")))</f>
        <v/>
      </c>
      <c r="CT74" s="282" t="str">
        <f aca="false">IF(CT$8&gt;$BV74,"",IF($BR$69&gt;$BS$69,"ns",IF(ABS($BX74-INDEX(RTO2CF_ORD,CT$8,2))&gt;$BN$84,"s","ns")))</f>
        <v/>
      </c>
      <c r="CU74" s="282" t="str">
        <f aca="false">IF(CU$8&gt;$BV74,"",IF($BR$69&gt;$BS$69,"ns",IF(ABS($BX74-INDEX(RTO2CF_ORD,CU$8,2))&gt;$BN$84,"s","ns")))</f>
        <v/>
      </c>
      <c r="CV74" s="282" t="str">
        <f aca="false">IF(CV$8&gt;$BV74,"",IF($BR$69&gt;$BS$69,"ns",IF(ABS($BX74-INDEX(RTO2CF_ORD,CV$8,2))&gt;$BN$84,"s","ns")))</f>
        <v/>
      </c>
      <c r="CW74" s="282" t="str">
        <f aca="false">IF(CW$8&gt;$BV74,"",IF($BR$69&gt;$BS$69,"ns",IF(ABS($BX74-INDEX(RTO2CF_ORD,CW$8,2))&gt;$BN$84,"s","ns")))</f>
        <v/>
      </c>
      <c r="CX74" s="282" t="str">
        <f aca="false">IF(CX$8&gt;$BV74,"",IF($BR$69&gt;$BS$69,"ns",IF(ABS($BX74-INDEX(RTO2CF_ORD,CX$8,2))&gt;$BN$84,"s","ns")))</f>
        <v/>
      </c>
      <c r="CY74" s="282" t="str">
        <f aca="false">IF(CY$8&gt;$BV74,"",IF($BR$69&gt;$BS$69,"ns",IF(ABS($BX74-INDEX(RTO2CF_ORD,CY$8,2))&gt;$BN$84,"s","ns")))</f>
        <v/>
      </c>
      <c r="CZ74" s="282" t="str">
        <f aca="false">IF(CZ$8&gt;$BV74,"",IF($BR$69&gt;$BS$69,"ns",IF(ABS($BX74-INDEX(RTO2CF_ORD,CZ$8,2))&gt;$BN$84,"s","ns")))</f>
        <v/>
      </c>
      <c r="DA74" s="282" t="str">
        <f aca="false">IF(DA$8&gt;$BV74,"",IF($BR$69&gt;$BS$69,"ns",IF(ABS($BX74-INDEX(RTO2CF_ORD,DA$8,2))&gt;$BN$84,"s","ns")))</f>
        <v/>
      </c>
      <c r="DB74" s="282" t="str">
        <f aca="false">IF(DB$8&gt;$BV74,"",IF($BR$69&gt;$BS$69,"ns",IF(ABS($BX74-INDEX(RTO2CF_ORD,DB$8,2))&gt;$BN$84,"s","ns")))</f>
        <v/>
      </c>
      <c r="DC74" s="282" t="str">
        <f aca="false">IF(DC$8&gt;$BV74,"",IF($BR$69&gt;$BS$69,"ns",IF(ABS($BX74-INDEX(RTO2CF_ORD,DC$8,2))&gt;$BN$84,"s","ns")))</f>
        <v/>
      </c>
      <c r="DD74" s="282" t="str">
        <f aca="false">IF(DD$8&gt;$BV74,"",IF($BR$69&gt;$BS$69,"ns",IF(ABS($BX74-INDEX(RTO2CF_ORD,DD$8,2))&gt;$BN$84,"s","ns")))</f>
        <v/>
      </c>
      <c r="DE74" s="282" t="str">
        <f aca="false">IF(DE$8&gt;$BV74,"",IF($BR$69&gt;$BS$69,"ns",IF(ABS($BX74-INDEX(RTO2CF_ORD,DE$8,2))&gt;$BN$84,"s","ns")))</f>
        <v/>
      </c>
      <c r="DF74" s="282" t="str">
        <f aca="false">IF(DF$8&gt;$BV74,"",IF($BR$69&gt;$BS$69,"ns",IF(ABS($BX74-INDEX(RTO2CF_ORD,DF$8,2))&gt;$BN$84,"s","ns")))</f>
        <v/>
      </c>
      <c r="DG74" s="282" t="str">
        <f aca="false">IF(DG$8&gt;$BV74,"",IF($BR$69&gt;$BS$69,"ns",IF(ABS($BX74-INDEX(RTO2CF_ORD,DG$8,2))&gt;$BN$84,"s","ns")))</f>
        <v/>
      </c>
      <c r="DH74" s="282" t="str">
        <f aca="false">IF(DH$8&gt;$BV74,"",IF($BR$69&gt;$BS$69,"ns",IF(ABS($BX74-INDEX(RTO2CF_ORD,DH$8,2))&gt;$BN$84,"s","ns")))</f>
        <v/>
      </c>
      <c r="DI74" s="282" t="str">
        <f aca="false">IF(DI$8&gt;$BV74,"",IF($BR$69&gt;$BS$69,"ns",IF(ABS($BX74-INDEX(RTO2CF_ORD,DI$8,2))&gt;$BN$84,"s","ns")))</f>
        <v/>
      </c>
      <c r="DJ74" s="282" t="str">
        <f aca="false">IF(DJ$8&gt;$BV74,"",IF($BR$69&gt;$BS$69,"ns",IF(ABS($BX74-INDEX(RTO2CF_ORD,DJ$8,2))&gt;$BN$84,"s","ns")))</f>
        <v/>
      </c>
      <c r="DK74" s="282" t="str">
        <f aca="false">IF(DK$8&gt;$BV74,"",IF($BR$69&gt;$BS$69,"ns",IF(ABS($BX74-INDEX(RTO2CF_ORD,DK$8,2))&gt;$BN$84,"s","ns")))</f>
        <v/>
      </c>
      <c r="DL74" s="282" t="str">
        <f aca="false">IF(DL$8&gt;$BV74,"",IF($BR$69&gt;$BS$69,"ns",IF(ABS($BX74-INDEX(RTO2CF_ORD,DL$8,2))&gt;$BN$84,"s","ns")))</f>
        <v/>
      </c>
      <c r="DM74" s="282" t="str">
        <f aca="false">IF(DM$8&gt;$BV74,"",IF($BR$69&gt;$BS$69,"ns",IF(ABS($BX74-INDEX(RTO2CF_ORD,DM$8,2))&gt;$BN$84,"s","ns")))</f>
        <v/>
      </c>
      <c r="DN74" s="282" t="str">
        <f aca="false">IF(DN$8&gt;$BV74,"",IF($BR$69&gt;$BS$69,"ns",IF(ABS($BX74-INDEX(RTO2CF_ORD,DN$8,2))&gt;$BN$84,"s","ns")))</f>
        <v/>
      </c>
      <c r="DO74" s="282" t="str">
        <f aca="false">IF(DO$8&gt;$BV74,"",IF($BR$69&gt;$BS$69,"ns",IF(ABS($BX74-INDEX(RTO2CF_ORD,DO$8,2))&gt;$BN$84,"s","ns")))</f>
        <v/>
      </c>
      <c r="DP74" s="282" t="str">
        <f aca="false">IF(DP$8&gt;$BV74,"",IF($BR$69&gt;$BS$69,"ns",IF(ABS($BX74-INDEX(RTO2CF_ORD,DP$8,2))&gt;$BN$84,"s","ns")))</f>
        <v/>
      </c>
      <c r="DQ74" s="282" t="str">
        <f aca="false">IF(DQ$8&gt;$BV74,"",IF($BR$69&gt;$BS$69,"ns",IF(ABS($BX74-INDEX(RTO2CF_ORD,DQ$8,2))&gt;$BN$84,"s","ns")))</f>
        <v/>
      </c>
      <c r="DR74" s="282" t="str">
        <f aca="false">IF(DR$8&gt;$BV74,"",IF($BR$69&gt;$BS$69,"ns",IF(ABS($BX74-INDEX(RTO2CF_ORD,DR$8,2))&gt;$BN$84,"s","ns")))</f>
        <v/>
      </c>
      <c r="DS74" s="282" t="str">
        <f aca="false">IF(DS$8&gt;$BV74,"",IF($BR$69&gt;$BS$69,"ns",IF(ABS($BX74-INDEX(RTO2CF_ORD,DS$8,2))&gt;$BN$84,"s","ns")))</f>
        <v/>
      </c>
      <c r="DT74" s="282" t="str">
        <f aca="false">IF(DT$8&gt;$BV74,"",IF($BR$69&gt;$BS$69,"ns",IF(ABS($BX74-INDEX(RTO2CF_ORD,DT$8,2))&gt;$BN$84,"s","ns")))</f>
        <v/>
      </c>
      <c r="DU74" s="282" t="str">
        <f aca="false">IF(DU$8&gt;$BV74,"",IF($BR$69&gt;$BS$69,"ns",IF(ABS($BX74-INDEX(RTO2CF_ORD,DU$8,2))&gt;$BN$84,"s","ns")))</f>
        <v/>
      </c>
      <c r="DV74" s="282" t="str">
        <f aca="false">IF(DV$8&gt;$BV74,"",IF($BR$69&gt;$BS$69,"ns",IF(ABS($BX74-INDEX(RTO2CF_ORD,DV$8,2))&gt;$BN$84,"s","ns")))</f>
        <v/>
      </c>
      <c r="DW74" s="283"/>
      <c r="DX74" s="283"/>
      <c r="DZ74" s="265" t="n">
        <f aca="false">DZ73+1</f>
        <v>11</v>
      </c>
      <c r="EA74" s="276" t="n">
        <f aca="false">IFERROR(INDEX(RTO2CV,$DZ74,1),0)</f>
        <v>0</v>
      </c>
      <c r="EB74" s="277" t="n">
        <f aca="false">IFERROR(INDEX(RTO2SF,$DZ74,EB$7),0)</f>
        <v>0</v>
      </c>
      <c r="EC74" s="277" t="n">
        <f aca="false">IFERROR(INDEX(RTO2SF,$DZ74,EC$7),0)</f>
        <v>0</v>
      </c>
      <c r="ED74" s="277" t="n">
        <f aca="false">IFERROR(INDEX(RTO2SF,$DZ74,ED$7),0)</f>
        <v>0</v>
      </c>
      <c r="EE74" s="277" t="n">
        <f aca="false">IFERROR(INDEX(RTO2SF,$DZ74,EE$7),0)</f>
        <v>0</v>
      </c>
      <c r="EF74" s="277" t="n">
        <f aca="false">COUNTIFS(EB74:EE74,"&gt;1")</f>
        <v>0</v>
      </c>
      <c r="EG74" s="277" t="n">
        <f aca="false">IFERROR(SUMIFS(EB74:EE74,EB74:EE74,"&gt;1"),0)</f>
        <v>0</v>
      </c>
      <c r="EH74" s="265"/>
      <c r="EI74" s="265" t="s">
        <v>339</v>
      </c>
      <c r="EJ74" s="264" t="str">
        <f aca="false" t="array" ref="EJ74:EJ74">IF(EF114=0,"sd",SUM(IF(EG64:EG113&gt;1,(EG64:EG113)^2))/EJ65-EJ69)</f>
        <v>sd</v>
      </c>
      <c r="EK74" s="266"/>
      <c r="EL74" s="265" t="n">
        <f aca="false">EL73+1</f>
        <v>11</v>
      </c>
      <c r="EM74" s="276" t="n">
        <f aca="false">IFERROR(INDEX(RTO2CV,$EL74,1),0)</f>
        <v>0</v>
      </c>
      <c r="EN74" s="277" t="n">
        <f aca="false">IFERROR(INDEX(RTO2CF,$EL74,'ANVA-MDS'!EB$7),0)</f>
        <v>0</v>
      </c>
      <c r="EO74" s="277" t="n">
        <f aca="false">IFERROR(INDEX(RTO2CF,$EL74,'ANVA-MDS'!EC$7),0)</f>
        <v>0</v>
      </c>
      <c r="EP74" s="277" t="n">
        <f aca="false">IFERROR(INDEX(RTO2CF,$EL74,'ANVA-MDS'!ED$7),0)</f>
        <v>0</v>
      </c>
      <c r="EQ74" s="277" t="n">
        <f aca="false">IFERROR(INDEX(RTO2CF,$EL74,'ANVA-MDS'!EE$7),0)</f>
        <v>0</v>
      </c>
      <c r="ER74" s="277" t="n">
        <f aca="false">COUNTIFS(EN74:EQ74,"&gt;1")</f>
        <v>0</v>
      </c>
      <c r="ES74" s="277" t="n">
        <f aca="false">IFERROR(SUMIFS(EN74:EQ74,EN74:EQ74,"&gt;1"),0)</f>
        <v>0</v>
      </c>
      <c r="ET74" s="265"/>
      <c r="EU74" s="265" t="s">
        <v>339</v>
      </c>
      <c r="EV74" s="264" t="n">
        <f aca="false" t="array" ref="EV74:EV74">IF(ER114=0,"sd",SUM(IF(ES64:ES113&gt;1,(ES64:ES113)^2))/EV65-EV69)</f>
        <v>9528187.67138444</v>
      </c>
      <c r="EW74" s="266"/>
      <c r="EX74" s="277" t="n">
        <f aca="false">EG74+ES74</f>
        <v>0</v>
      </c>
      <c r="EY74" s="276" t="s">
        <v>340</v>
      </c>
      <c r="EZ74" s="284" t="str">
        <f aca="false" t="array" ref="EZ74:EZ74">IF(EZ83=0,"sd",(SUM(IF(EB115:EE115&gt;1,(EB115:EE115)^2))+SUM(IF(EN115:EQ115&gt;1,(EN115:EQ115)^2)))/EZ64-EZ81-EZ69)</f>
        <v>sd</v>
      </c>
    </row>
    <row r="75" customFormat="false" ht="12.75" hidden="false" customHeight="true" outlineLevel="0" collapsed="false">
      <c r="A75" s="293" t="s">
        <v>341</v>
      </c>
      <c r="J75" s="270" t="n">
        <v>11</v>
      </c>
      <c r="K75" s="280" t="n">
        <f aca="false">IFERROR(INDEX(RTO2SF_ORD,J75,1),"sd")</f>
        <v>0</v>
      </c>
      <c r="L75" s="281" t="n">
        <f aca="false">IFERROR(INDEX(RTO2SF_ORD,J75,2),"sd")</f>
        <v>0.00039</v>
      </c>
      <c r="M75" s="281" t="str">
        <f aca="false">IF(M$8&gt;$J75,"",IF($F$69&gt;$G$69,"ns",IF(ABS($L75-INDEX(RTO2SF_ORD,M$8,2))&gt;$B$84,"s","ns")))</f>
        <v>ns</v>
      </c>
      <c r="N75" s="281" t="str">
        <f aca="false">IF(N$8&gt;$J75,"",IF($F$69&gt;$G$69,"ns",IF(ABS($L75-INDEX(RTO2SF_ORD,N$8,2))&gt;$B$84,"s","ns")))</f>
        <v>ns</v>
      </c>
      <c r="O75" s="281" t="str">
        <f aca="false">IF(O$8&gt;$J75,"",IF($F$69&gt;$G$69,"ns",IF(ABS($L75-INDEX(RTO2SF_ORD,O$8,2))&gt;$B$84,"s","ns")))</f>
        <v>ns</v>
      </c>
      <c r="P75" s="281" t="str">
        <f aca="false">IF(P$8&gt;$J75,"",IF($F$69&gt;$G$69,"ns",IF(ABS($L75-INDEX(RTO2SF_ORD,P$8,2))&gt;$B$84,"s","ns")))</f>
        <v>ns</v>
      </c>
      <c r="Q75" s="281" t="str">
        <f aca="false">IF(Q$8&gt;$J75,"",IF($F$69&gt;$G$69,"ns",IF(ABS($L75-INDEX(RTO2SF_ORD,Q$8,2))&gt;$B$84,"s","ns")))</f>
        <v>ns</v>
      </c>
      <c r="R75" s="281" t="str">
        <f aca="false">IF(R$8&gt;$J75,"",IF($F$69&gt;$G$69,"ns",IF(ABS($L75-INDEX(RTO2SF_ORD,R$8,2))&gt;$B$84,"s","ns")))</f>
        <v>ns</v>
      </c>
      <c r="S75" s="281" t="str">
        <f aca="false">IF(S$8&gt;$J75,"",IF($F$69&gt;$G$69,"ns",IF(ABS($L75-INDEX(RTO2SF_ORD,S$8,2))&gt;$B$84,"s","ns")))</f>
        <v>ns</v>
      </c>
      <c r="T75" s="281" t="str">
        <f aca="false">IF(T$8&gt;$J75,"",IF($F$69&gt;$G$69,"ns",IF(ABS($L75-INDEX(RTO2SF_ORD,T$8,2))&gt;$B$84,"s","ns")))</f>
        <v>ns</v>
      </c>
      <c r="U75" s="281" t="str">
        <f aca="false">IF(U$8&gt;$J75,"",IF($F$69&gt;$G$69,"ns",IF(ABS($L75-INDEX(RTO2SF_ORD,U$8,2))&gt;$B$84,"s","ns")))</f>
        <v>ns</v>
      </c>
      <c r="V75" s="281" t="str">
        <f aca="false">IF(V$8&gt;$J75,"",IF($F$69&gt;$G$69,"ns",IF(ABS($L75-INDEX(RTO2SF_ORD,V$8,2))&gt;$B$84,"s","ns")))</f>
        <v>ns</v>
      </c>
      <c r="W75" s="281" t="str">
        <f aca="false">IF(W$8&gt;$J75,"",IF($F$69&gt;$G$69,"ns",IF(ABS($L75-INDEX(RTO2SF_ORD,W$8,2))&gt;$B$84,"s","ns")))</f>
        <v>ns</v>
      </c>
      <c r="X75" s="281" t="str">
        <f aca="false">IF(X$8&gt;$J75,"",IF($F$69&gt;$G$69,"ns",IF(ABS($L75-INDEX(RTO2SF_ORD,X$8,2))&gt;$B$84,"s","ns")))</f>
        <v/>
      </c>
      <c r="Y75" s="281" t="str">
        <f aca="false">IF(Y$8&gt;$J75,"",IF($F$69&gt;$G$69,"ns",IF(ABS($L75-INDEX(RTO2SF_ORD,Y$8,2))&gt;$B$84,"s","ns")))</f>
        <v/>
      </c>
      <c r="Z75" s="281" t="str">
        <f aca="false">IF(Z$8&gt;$J75,"",IF($F$69&gt;$G$69,"ns",IF(ABS($L75-INDEX(RTO2SF_ORD,Z$8,2))&gt;$B$84,"s","ns")))</f>
        <v/>
      </c>
      <c r="AA75" s="281" t="str">
        <f aca="false">IF(AA$8&gt;$J75,"",IF($F$69&gt;$G$69,"ns",IF(ABS($L75-INDEX(RTO2SF_ORD,AA$8,2))&gt;$B$84,"s","ns")))</f>
        <v/>
      </c>
      <c r="AB75" s="281" t="str">
        <f aca="false">IF(AB$8&gt;$J75,"",IF($F$69&gt;$G$69,"ns",IF(ABS($L75-INDEX(RTO2SF_ORD,AB$8,2))&gt;$B$84,"s","ns")))</f>
        <v/>
      </c>
      <c r="AC75" s="281" t="str">
        <f aca="false">IF(AC$8&gt;$J75,"",IF($F$69&gt;$G$69,"ns",IF(ABS($L75-INDEX(RTO2SF_ORD,AC$8,2))&gt;$B$84,"s","ns")))</f>
        <v/>
      </c>
      <c r="AD75" s="281" t="str">
        <f aca="false">IF(AD$8&gt;$J75,"",IF($F$69&gt;$G$69,"ns",IF(ABS($L75-INDEX(RTO2SF_ORD,AD$8,2))&gt;$B$84,"s","ns")))</f>
        <v/>
      </c>
      <c r="AE75" s="281" t="str">
        <f aca="false">IF(AE$8&gt;$J75,"",IF($F$69&gt;$G$69,"ns",IF(ABS($L75-INDEX(RTO2SF_ORD,AE$8,2))&gt;$B$84,"s","ns")))</f>
        <v/>
      </c>
      <c r="AF75" s="281" t="str">
        <f aca="false">IF(AF$8&gt;$J75,"",IF($F$69&gt;$G$69,"ns",IF(ABS($L75-INDEX(RTO2SF_ORD,AF$8,2))&gt;$B$84,"s","ns")))</f>
        <v/>
      </c>
      <c r="AG75" s="281" t="str">
        <f aca="false">IF(AG$8&gt;$J75,"",IF($F$69&gt;$G$69,"ns",IF(ABS($L75-INDEX(RTO2SF_ORD,AG$8,2))&gt;$B$84,"s","ns")))</f>
        <v/>
      </c>
      <c r="AH75" s="281" t="str">
        <f aca="false">IF(AH$8&gt;$J75,"",IF($F$69&gt;$G$69,"ns",IF(ABS($L75-INDEX(RTO2SF_ORD,AH$8,2))&gt;$B$84,"s","ns")))</f>
        <v/>
      </c>
      <c r="AI75" s="281" t="str">
        <f aca="false">IF(AI$8&gt;$J75,"",IF($F$69&gt;$G$69,"ns",IF(ABS($L75-INDEX(RTO2SF_ORD,AI$8,2))&gt;$B$84,"s","ns")))</f>
        <v/>
      </c>
      <c r="AJ75" s="281" t="str">
        <f aca="false">IF(AJ$8&gt;$J75,"",IF($F$69&gt;$G$69,"ns",IF(ABS($L75-INDEX(RTO2SF_ORD,AJ$8,2))&gt;$B$84,"s","ns")))</f>
        <v/>
      </c>
      <c r="AK75" s="281" t="str">
        <f aca="false">IF(AK$8&gt;$J75,"",IF($F$69&gt;$G$69,"ns",IF(ABS($L75-INDEX(RTO2SF_ORD,AK$8,2))&gt;$B$84,"s","ns")))</f>
        <v/>
      </c>
      <c r="AL75" s="281" t="str">
        <f aca="false">IF(AL$8&gt;$J75,"",IF($F$69&gt;$G$69,"ns",IF(ABS($L75-INDEX(RTO2SF_ORD,AL$8,2))&gt;$B$84,"s","ns")))</f>
        <v/>
      </c>
      <c r="AM75" s="281" t="str">
        <f aca="false">IF(AM$8&gt;$J75,"",IF($F$69&gt;$G$69,"ns",IF(ABS($L75-INDEX(RTO2SF_ORD,AM$8,2))&gt;$B$84,"s","ns")))</f>
        <v/>
      </c>
      <c r="AN75" s="281" t="str">
        <f aca="false">IF(AN$8&gt;$J75,"",IF($F$69&gt;$G$69,"ns",IF(ABS($L75-INDEX(RTO2SF_ORD,AN$8,2))&gt;$B$84,"s","ns")))</f>
        <v/>
      </c>
      <c r="AO75" s="281" t="str">
        <f aca="false">IF(AO$8&gt;$J75,"",IF($F$69&gt;$G$69,"ns",IF(ABS($L75-INDEX(RTO2SF_ORD,AO$8,2))&gt;$B$84,"s","ns")))</f>
        <v/>
      </c>
      <c r="AP75" s="281" t="str">
        <f aca="false">IF(AP$8&gt;$J75,"",IF($F$69&gt;$G$69,"ns",IF(ABS($L75-INDEX(RTO2SF_ORD,AP$8,2))&gt;$B$84,"s","ns")))</f>
        <v/>
      </c>
      <c r="AQ75" s="281" t="str">
        <f aca="false">IF(AQ$8&gt;$J75,"",IF($F$69&gt;$G$69,"ns",IF(ABS($L75-INDEX(RTO2SF_ORD,AQ$8,2))&gt;$B$84,"s","ns")))</f>
        <v/>
      </c>
      <c r="AR75" s="281" t="str">
        <f aca="false">IF(AR$8&gt;$J75,"",IF($F$69&gt;$G$69,"ns",IF(ABS($L75-INDEX(RTO2SF_ORD,AR$8,2))&gt;$B$84,"s","ns")))</f>
        <v/>
      </c>
      <c r="AS75" s="281" t="str">
        <f aca="false">IF(AS$8&gt;$J75,"",IF($F$69&gt;$G$69,"ns",IF(ABS($L75-INDEX(RTO2SF_ORD,AS$8,2))&gt;$B$84,"s","ns")))</f>
        <v/>
      </c>
      <c r="AT75" s="281" t="str">
        <f aca="false">IF(AT$8&gt;$J75,"",IF($F$69&gt;$G$69,"ns",IF(ABS($L75-INDEX(RTO2SF_ORD,AT$8,2))&gt;$B$84,"s","ns")))</f>
        <v/>
      </c>
      <c r="AU75" s="281" t="str">
        <f aca="false">IF(AU$8&gt;$J75,"",IF($F$69&gt;$G$69,"ns",IF(ABS($L75-INDEX(RTO2SF_ORD,AU$8,2))&gt;$B$84,"s","ns")))</f>
        <v/>
      </c>
      <c r="AV75" s="281" t="str">
        <f aca="false">IF(AV$8&gt;$J75,"",IF($F$69&gt;$G$69,"ns",IF(ABS($L75-INDEX(RTO2SF_ORD,AV$8,2))&gt;$B$84,"s","ns")))</f>
        <v/>
      </c>
      <c r="AW75" s="281" t="str">
        <f aca="false">IF(AW$8&gt;$J75,"",IF($F$69&gt;$G$69,"ns",IF(ABS($L75-INDEX(RTO2SF_ORD,AW$8,2))&gt;$B$84,"s","ns")))</f>
        <v/>
      </c>
      <c r="AX75" s="281" t="str">
        <f aca="false">IF(AX$8&gt;$J75,"",IF($F$69&gt;$G$69,"ns",IF(ABS($L75-INDEX(RTO2SF_ORD,AX$8,2))&gt;$B$84,"s","ns")))</f>
        <v/>
      </c>
      <c r="AY75" s="281" t="str">
        <f aca="false">IF(AY$8&gt;$J75,"",IF($F$69&gt;$G$69,"ns",IF(ABS($L75-INDEX(RTO2SF_ORD,AY$8,2))&gt;$B$84,"s","ns")))</f>
        <v/>
      </c>
      <c r="AZ75" s="281" t="str">
        <f aca="false">IF(AZ$8&gt;$J75,"",IF($F$69&gt;$G$69,"ns",IF(ABS($L75-INDEX(RTO2SF_ORD,AZ$8,2))&gt;$B$84,"s","ns")))</f>
        <v/>
      </c>
      <c r="BA75" s="281" t="str">
        <f aca="false">IF(BA$8&gt;$J75,"",IF($F$69&gt;$G$69,"ns",IF(ABS($L75-INDEX(RTO2SF_ORD,BA$8,2))&gt;$B$84,"s","ns")))</f>
        <v/>
      </c>
      <c r="BB75" s="281" t="str">
        <f aca="false">IF(BB$8&gt;$J75,"",IF($F$69&gt;$G$69,"ns",IF(ABS($L75-INDEX(RTO2SF_ORD,BB$8,2))&gt;$B$84,"s","ns")))</f>
        <v/>
      </c>
      <c r="BC75" s="281" t="str">
        <f aca="false">IF(BC$8&gt;$J75,"",IF($F$69&gt;$G$69,"ns",IF(ABS($L75-INDEX(RTO2SF_ORD,BC$8,2))&gt;$B$84,"s","ns")))</f>
        <v/>
      </c>
      <c r="BD75" s="281" t="str">
        <f aca="false">IF(BD$8&gt;$J75,"",IF($F$69&gt;$G$69,"ns",IF(ABS($L75-INDEX(RTO2SF_ORD,BD$8,2))&gt;$B$84,"s","ns")))</f>
        <v/>
      </c>
      <c r="BE75" s="281" t="str">
        <f aca="false">IF(BE$8&gt;$J75,"",IF($F$69&gt;$G$69,"ns",IF(ABS($L75-INDEX(RTO2SF_ORD,BE$8,2))&gt;$B$84,"s","ns")))</f>
        <v/>
      </c>
      <c r="BF75" s="281" t="str">
        <f aca="false">IF(BF$8&gt;$J75,"",IF($F$69&gt;$G$69,"ns",IF(ABS($L75-INDEX(RTO2SF_ORD,BF$8,2))&gt;$B$84,"s","ns")))</f>
        <v/>
      </c>
      <c r="BG75" s="281" t="str">
        <f aca="false">IF(BG$8&gt;$J75,"",IF($F$69&gt;$G$69,"ns",IF(ABS($L75-INDEX(RTO2SF_ORD,BG$8,2))&gt;$B$84,"s","ns")))</f>
        <v/>
      </c>
      <c r="BH75" s="281" t="str">
        <f aca="false">IF(BH$8&gt;$J75,"",IF($F$69&gt;$G$69,"ns",IF(ABS($L75-INDEX(RTO2SF_ORD,BH$8,2))&gt;$B$84,"s","ns")))</f>
        <v/>
      </c>
      <c r="BI75" s="281" t="str">
        <f aca="false">IF(BI$8&gt;$J75,"",IF($F$69&gt;$G$69,"ns",IF(ABS($L75-INDEX(RTO2SF_ORD,BI$8,2))&gt;$B$84,"s","ns")))</f>
        <v/>
      </c>
      <c r="BJ75" s="281" t="str">
        <f aca="false">IF(BJ$8&gt;$J75,"",IF($F$69&gt;$G$69,"ns",IF(ABS($L75-INDEX(RTO2SF_ORD,BJ$8,2))&gt;$B$84,"s","ns")))</f>
        <v/>
      </c>
      <c r="BM75" s="293" t="s">
        <v>341</v>
      </c>
      <c r="BS75" s="249"/>
      <c r="BT75" s="249"/>
      <c r="BV75" s="270" t="n">
        <v>11</v>
      </c>
      <c r="BW75" s="280" t="n">
        <f aca="false">IFERROR(INDEX(RTO2CF_ORD,BV75,1),"sd")</f>
        <v>0</v>
      </c>
      <c r="BX75" s="281" t="n">
        <f aca="false">IFERROR(INDEX(RTO2CF_ORD,BV75,2),"sd")</f>
        <v>0.00039</v>
      </c>
      <c r="BY75" s="282" t="str">
        <f aca="false">IF(BY$8&gt;$BV75,"",IF($BR$69&gt;$BS$69,"ns",IF(ABS($BX75-INDEX(RTO2CF_ORD,BY$8,2))&gt;$BN$84,"s","ns")))</f>
        <v>s</v>
      </c>
      <c r="BZ75" s="282" t="str">
        <f aca="false">IF(BZ$8&gt;$BV75,"",IF($BR$69&gt;$BS$69,"ns",IF(ABS($BX75-INDEX(RTO2CF_ORD,BZ$8,2))&gt;$BN$84,"s","ns")))</f>
        <v>s</v>
      </c>
      <c r="CA75" s="282" t="str">
        <f aca="false">IF(CA$8&gt;$BV75,"",IF($BR$69&gt;$BS$69,"ns",IF(ABS($BX75-INDEX(RTO2CF_ORD,CA$8,2))&gt;$BN$84,"s","ns")))</f>
        <v>s</v>
      </c>
      <c r="CB75" s="282" t="str">
        <f aca="false">IF(CB$8&gt;$BV75,"",IF($BR$69&gt;$BS$69,"ns",IF(ABS($BX75-INDEX(RTO2CF_ORD,CB$8,2))&gt;$BN$84,"s","ns")))</f>
        <v>s</v>
      </c>
      <c r="CC75" s="282" t="str">
        <f aca="false">IF(CC$8&gt;$BV75,"",IF($BR$69&gt;$BS$69,"ns",IF(ABS($BX75-INDEX(RTO2CF_ORD,CC$8,2))&gt;$BN$84,"s","ns")))</f>
        <v>s</v>
      </c>
      <c r="CD75" s="282" t="str">
        <f aca="false">IF(CD$8&gt;$BV75,"",IF($BR$69&gt;$BS$69,"ns",IF(ABS($BX75-INDEX(RTO2CF_ORD,CD$8,2))&gt;$BN$84,"s","ns")))</f>
        <v>s</v>
      </c>
      <c r="CE75" s="282" t="str">
        <f aca="false">IF(CE$8&gt;$BV75,"",IF($BR$69&gt;$BS$69,"ns",IF(ABS($BX75-INDEX(RTO2CF_ORD,CE$8,2))&gt;$BN$84,"s","ns")))</f>
        <v>s</v>
      </c>
      <c r="CF75" s="282" t="str">
        <f aca="false">IF(CF$8&gt;$BV75,"",IF($BR$69&gt;$BS$69,"ns",IF(ABS($BX75-INDEX(RTO2CF_ORD,CF$8,2))&gt;$BN$84,"s","ns")))</f>
        <v>ns</v>
      </c>
      <c r="CG75" s="282" t="str">
        <f aca="false">IF(CG$8&gt;$BV75,"",IF($BR$69&gt;$BS$69,"ns",IF(ABS($BX75-INDEX(RTO2CF_ORD,CG$8,2))&gt;$BN$84,"s","ns")))</f>
        <v>ns</v>
      </c>
      <c r="CH75" s="282" t="str">
        <f aca="false">IF(CH$8&gt;$BV75,"",IF($BR$69&gt;$BS$69,"ns",IF(ABS($BX75-INDEX(RTO2CF_ORD,CH$8,2))&gt;$BN$84,"s","ns")))</f>
        <v>ns</v>
      </c>
      <c r="CI75" s="282" t="str">
        <f aca="false">IF(CI$8&gt;$BV75,"",IF($BR$69&gt;$BS$69,"ns",IF(ABS($BX75-INDEX(RTO2CF_ORD,CI$8,2))&gt;$BN$84,"s","ns")))</f>
        <v>ns</v>
      </c>
      <c r="CJ75" s="282" t="str">
        <f aca="false">IF(CJ$8&gt;$BV75,"",IF($BR$69&gt;$BS$69,"ns",IF(ABS($BX75-INDEX(RTO2CF_ORD,CJ$8,2))&gt;$BN$84,"s","ns")))</f>
        <v/>
      </c>
      <c r="CK75" s="282" t="str">
        <f aca="false">IF(CK$8&gt;$BV75,"",IF($BR$69&gt;$BS$69,"ns",IF(ABS($BX75-INDEX(RTO2CF_ORD,CK$8,2))&gt;$BN$84,"s","ns")))</f>
        <v/>
      </c>
      <c r="CL75" s="282" t="str">
        <f aca="false">IF(CL$8&gt;$BV75,"",IF($BR$69&gt;$BS$69,"ns",IF(ABS($BX75-INDEX(RTO2CF_ORD,CL$8,2))&gt;$BN$84,"s","ns")))</f>
        <v/>
      </c>
      <c r="CM75" s="282" t="str">
        <f aca="false">IF(CM$8&gt;$BV75,"",IF($BR$69&gt;$BS$69,"ns",IF(ABS($BX75-INDEX(RTO2CF_ORD,CM$8,2))&gt;$BN$84,"s","ns")))</f>
        <v/>
      </c>
      <c r="CN75" s="282" t="str">
        <f aca="false">IF(CN$8&gt;$BV75,"",IF($BR$69&gt;$BS$69,"ns",IF(ABS($BX75-INDEX(RTO2CF_ORD,CN$8,2))&gt;$BN$84,"s","ns")))</f>
        <v/>
      </c>
      <c r="CO75" s="282" t="str">
        <f aca="false">IF(CO$8&gt;$BV75,"",IF($BR$69&gt;$BS$69,"ns",IF(ABS($BX75-INDEX(RTO2CF_ORD,CO$8,2))&gt;$BN$84,"s","ns")))</f>
        <v/>
      </c>
      <c r="CP75" s="282" t="str">
        <f aca="false">IF(CP$8&gt;$BV75,"",IF($BR$69&gt;$BS$69,"ns",IF(ABS($BX75-INDEX(RTO2CF_ORD,CP$8,2))&gt;$BN$84,"s","ns")))</f>
        <v/>
      </c>
      <c r="CQ75" s="282" t="str">
        <f aca="false">IF(CQ$8&gt;$BV75,"",IF($BR$69&gt;$BS$69,"ns",IF(ABS($BX75-INDEX(RTO2CF_ORD,CQ$8,2))&gt;$BN$84,"s","ns")))</f>
        <v/>
      </c>
      <c r="CR75" s="282" t="str">
        <f aca="false">IF(CR$8&gt;$BV75,"",IF($BR$69&gt;$BS$69,"ns",IF(ABS($BX75-INDEX(RTO2CF_ORD,CR$8,2))&gt;$BN$84,"s","ns")))</f>
        <v/>
      </c>
      <c r="CS75" s="282" t="str">
        <f aca="false">IF(CS$8&gt;$BV75,"",IF($BR$69&gt;$BS$69,"ns",IF(ABS($BX75-INDEX(RTO2CF_ORD,CS$8,2))&gt;$BN$84,"s","ns")))</f>
        <v/>
      </c>
      <c r="CT75" s="282" t="str">
        <f aca="false">IF(CT$8&gt;$BV75,"",IF($BR$69&gt;$BS$69,"ns",IF(ABS($BX75-INDEX(RTO2CF_ORD,CT$8,2))&gt;$BN$84,"s","ns")))</f>
        <v/>
      </c>
      <c r="CU75" s="282" t="str">
        <f aca="false">IF(CU$8&gt;$BV75,"",IF($BR$69&gt;$BS$69,"ns",IF(ABS($BX75-INDEX(RTO2CF_ORD,CU$8,2))&gt;$BN$84,"s","ns")))</f>
        <v/>
      </c>
      <c r="CV75" s="282" t="str">
        <f aca="false">IF(CV$8&gt;$BV75,"",IF($BR$69&gt;$BS$69,"ns",IF(ABS($BX75-INDEX(RTO2CF_ORD,CV$8,2))&gt;$BN$84,"s","ns")))</f>
        <v/>
      </c>
      <c r="CW75" s="282" t="str">
        <f aca="false">IF(CW$8&gt;$BV75,"",IF($BR$69&gt;$BS$69,"ns",IF(ABS($BX75-INDEX(RTO2CF_ORD,CW$8,2))&gt;$BN$84,"s","ns")))</f>
        <v/>
      </c>
      <c r="CX75" s="282" t="str">
        <f aca="false">IF(CX$8&gt;$BV75,"",IF($BR$69&gt;$BS$69,"ns",IF(ABS($BX75-INDEX(RTO2CF_ORD,CX$8,2))&gt;$BN$84,"s","ns")))</f>
        <v/>
      </c>
      <c r="CY75" s="282" t="str">
        <f aca="false">IF(CY$8&gt;$BV75,"",IF($BR$69&gt;$BS$69,"ns",IF(ABS($BX75-INDEX(RTO2CF_ORD,CY$8,2))&gt;$BN$84,"s","ns")))</f>
        <v/>
      </c>
      <c r="CZ75" s="282" t="str">
        <f aca="false">IF(CZ$8&gt;$BV75,"",IF($BR$69&gt;$BS$69,"ns",IF(ABS($BX75-INDEX(RTO2CF_ORD,CZ$8,2))&gt;$BN$84,"s","ns")))</f>
        <v/>
      </c>
      <c r="DA75" s="282" t="str">
        <f aca="false">IF(DA$8&gt;$BV75,"",IF($BR$69&gt;$BS$69,"ns",IF(ABS($BX75-INDEX(RTO2CF_ORD,DA$8,2))&gt;$BN$84,"s","ns")))</f>
        <v/>
      </c>
      <c r="DB75" s="282" t="str">
        <f aca="false">IF(DB$8&gt;$BV75,"",IF($BR$69&gt;$BS$69,"ns",IF(ABS($BX75-INDEX(RTO2CF_ORD,DB$8,2))&gt;$BN$84,"s","ns")))</f>
        <v/>
      </c>
      <c r="DC75" s="282" t="str">
        <f aca="false">IF(DC$8&gt;$BV75,"",IF($BR$69&gt;$BS$69,"ns",IF(ABS($BX75-INDEX(RTO2CF_ORD,DC$8,2))&gt;$BN$84,"s","ns")))</f>
        <v/>
      </c>
      <c r="DD75" s="282" t="str">
        <f aca="false">IF(DD$8&gt;$BV75,"",IF($BR$69&gt;$BS$69,"ns",IF(ABS($BX75-INDEX(RTO2CF_ORD,DD$8,2))&gt;$BN$84,"s","ns")))</f>
        <v/>
      </c>
      <c r="DE75" s="282" t="str">
        <f aca="false">IF(DE$8&gt;$BV75,"",IF($BR$69&gt;$BS$69,"ns",IF(ABS($BX75-INDEX(RTO2CF_ORD,DE$8,2))&gt;$BN$84,"s","ns")))</f>
        <v/>
      </c>
      <c r="DF75" s="282" t="str">
        <f aca="false">IF(DF$8&gt;$BV75,"",IF($BR$69&gt;$BS$69,"ns",IF(ABS($BX75-INDEX(RTO2CF_ORD,DF$8,2))&gt;$BN$84,"s","ns")))</f>
        <v/>
      </c>
      <c r="DG75" s="282" t="str">
        <f aca="false">IF(DG$8&gt;$BV75,"",IF($BR$69&gt;$BS$69,"ns",IF(ABS($BX75-INDEX(RTO2CF_ORD,DG$8,2))&gt;$BN$84,"s","ns")))</f>
        <v/>
      </c>
      <c r="DH75" s="282" t="str">
        <f aca="false">IF(DH$8&gt;$BV75,"",IF($BR$69&gt;$BS$69,"ns",IF(ABS($BX75-INDEX(RTO2CF_ORD,DH$8,2))&gt;$BN$84,"s","ns")))</f>
        <v/>
      </c>
      <c r="DI75" s="282" t="str">
        <f aca="false">IF(DI$8&gt;$BV75,"",IF($BR$69&gt;$BS$69,"ns",IF(ABS($BX75-INDEX(RTO2CF_ORD,DI$8,2))&gt;$BN$84,"s","ns")))</f>
        <v/>
      </c>
      <c r="DJ75" s="282" t="str">
        <f aca="false">IF(DJ$8&gt;$BV75,"",IF($BR$69&gt;$BS$69,"ns",IF(ABS($BX75-INDEX(RTO2CF_ORD,DJ$8,2))&gt;$BN$84,"s","ns")))</f>
        <v/>
      </c>
      <c r="DK75" s="282" t="str">
        <f aca="false">IF(DK$8&gt;$BV75,"",IF($BR$69&gt;$BS$69,"ns",IF(ABS($BX75-INDEX(RTO2CF_ORD,DK$8,2))&gt;$BN$84,"s","ns")))</f>
        <v/>
      </c>
      <c r="DL75" s="282" t="str">
        <f aca="false">IF(DL$8&gt;$BV75,"",IF($BR$69&gt;$BS$69,"ns",IF(ABS($BX75-INDEX(RTO2CF_ORD,DL$8,2))&gt;$BN$84,"s","ns")))</f>
        <v/>
      </c>
      <c r="DM75" s="282" t="str">
        <f aca="false">IF(DM$8&gt;$BV75,"",IF($BR$69&gt;$BS$69,"ns",IF(ABS($BX75-INDEX(RTO2CF_ORD,DM$8,2))&gt;$BN$84,"s","ns")))</f>
        <v/>
      </c>
      <c r="DN75" s="282" t="str">
        <f aca="false">IF(DN$8&gt;$BV75,"",IF($BR$69&gt;$BS$69,"ns",IF(ABS($BX75-INDEX(RTO2CF_ORD,DN$8,2))&gt;$BN$84,"s","ns")))</f>
        <v/>
      </c>
      <c r="DO75" s="282" t="str">
        <f aca="false">IF(DO$8&gt;$BV75,"",IF($BR$69&gt;$BS$69,"ns",IF(ABS($BX75-INDEX(RTO2CF_ORD,DO$8,2))&gt;$BN$84,"s","ns")))</f>
        <v/>
      </c>
      <c r="DP75" s="282" t="str">
        <f aca="false">IF(DP$8&gt;$BV75,"",IF($BR$69&gt;$BS$69,"ns",IF(ABS($BX75-INDEX(RTO2CF_ORD,DP$8,2))&gt;$BN$84,"s","ns")))</f>
        <v/>
      </c>
      <c r="DQ75" s="282" t="str">
        <f aca="false">IF(DQ$8&gt;$BV75,"",IF($BR$69&gt;$BS$69,"ns",IF(ABS($BX75-INDEX(RTO2CF_ORD,DQ$8,2))&gt;$BN$84,"s","ns")))</f>
        <v/>
      </c>
      <c r="DR75" s="282" t="str">
        <f aca="false">IF(DR$8&gt;$BV75,"",IF($BR$69&gt;$BS$69,"ns",IF(ABS($BX75-INDEX(RTO2CF_ORD,DR$8,2))&gt;$BN$84,"s","ns")))</f>
        <v/>
      </c>
      <c r="DS75" s="282" t="str">
        <f aca="false">IF(DS$8&gt;$BV75,"",IF($BR$69&gt;$BS$69,"ns",IF(ABS($BX75-INDEX(RTO2CF_ORD,DS$8,2))&gt;$BN$84,"s","ns")))</f>
        <v/>
      </c>
      <c r="DT75" s="282" t="str">
        <f aca="false">IF(DT$8&gt;$BV75,"",IF($BR$69&gt;$BS$69,"ns",IF(ABS($BX75-INDEX(RTO2CF_ORD,DT$8,2))&gt;$BN$84,"s","ns")))</f>
        <v/>
      </c>
      <c r="DU75" s="282" t="str">
        <f aca="false">IF(DU$8&gt;$BV75,"",IF($BR$69&gt;$BS$69,"ns",IF(ABS($BX75-INDEX(RTO2CF_ORD,DU$8,2))&gt;$BN$84,"s","ns")))</f>
        <v/>
      </c>
      <c r="DV75" s="282" t="str">
        <f aca="false">IF(DV$8&gt;$BV75,"",IF($BR$69&gt;$BS$69,"ns",IF(ABS($BX75-INDEX(RTO2CF_ORD,DV$8,2))&gt;$BN$84,"s","ns")))</f>
        <v/>
      </c>
      <c r="DW75" s="283"/>
      <c r="DX75" s="283"/>
      <c r="DZ75" s="265" t="n">
        <f aca="false">DZ74+1</f>
        <v>12</v>
      </c>
      <c r="EA75" s="276" t="n">
        <f aca="false">IFERROR(INDEX(RTO2CV,$DZ75,1),0)</f>
        <v>0</v>
      </c>
      <c r="EB75" s="277" t="n">
        <f aca="false">IFERROR(INDEX(RTO2SF,$DZ75,EB$7),0)</f>
        <v>0</v>
      </c>
      <c r="EC75" s="277" t="n">
        <f aca="false">IFERROR(INDEX(RTO2SF,$DZ75,EC$7),0)</f>
        <v>0</v>
      </c>
      <c r="ED75" s="277" t="n">
        <f aca="false">IFERROR(INDEX(RTO2SF,$DZ75,ED$7),0)</f>
        <v>0</v>
      </c>
      <c r="EE75" s="277" t="n">
        <f aca="false">IFERROR(INDEX(RTO2SF,$DZ75,EE$7),0)</f>
        <v>0</v>
      </c>
      <c r="EF75" s="277" t="n">
        <f aca="false">COUNTIFS(EB75:EE75,"&gt;1")</f>
        <v>0</v>
      </c>
      <c r="EG75" s="277" t="n">
        <f aca="false">IFERROR(SUMIFS(EB75:EE75,EB75:EE75,"&gt;1"),0)</f>
        <v>0</v>
      </c>
      <c r="EH75" s="265"/>
      <c r="EI75" s="265" t="s">
        <v>342</v>
      </c>
      <c r="EJ75" s="264" t="str">
        <f aca="false" t="array" ref="EJ75:EJ75">IF(EF114=0,"sd",SUM(IF(EB115:EE115&gt;1,(EB115:EE115)^2))/EJ64-EJ69)</f>
        <v>sd</v>
      </c>
      <c r="EK75" s="266"/>
      <c r="EL75" s="265" t="n">
        <f aca="false">EL74+1</f>
        <v>12</v>
      </c>
      <c r="EM75" s="276" t="n">
        <f aca="false">IFERROR(INDEX(RTO2CV,$EL75,1),0)</f>
        <v>0</v>
      </c>
      <c r="EN75" s="277" t="n">
        <f aca="false">IFERROR(INDEX(RTO2CF,$EL75,'ANVA-MDS'!EB$7),0)</f>
        <v>0</v>
      </c>
      <c r="EO75" s="277" t="n">
        <f aca="false">IFERROR(INDEX(RTO2CF,$EL75,'ANVA-MDS'!EC$7),0)</f>
        <v>0</v>
      </c>
      <c r="EP75" s="277" t="n">
        <f aca="false">IFERROR(INDEX(RTO2CF,$EL75,'ANVA-MDS'!ED$7),0)</f>
        <v>0</v>
      </c>
      <c r="EQ75" s="277" t="n">
        <f aca="false">IFERROR(INDEX(RTO2CF,$EL75,'ANVA-MDS'!EE$7),0)</f>
        <v>0</v>
      </c>
      <c r="ER75" s="277" t="n">
        <f aca="false">COUNTIFS(EN75:EQ75,"&gt;1")</f>
        <v>0</v>
      </c>
      <c r="ES75" s="277" t="n">
        <f aca="false">IFERROR(SUMIFS(EN75:EQ75,EN75:EQ75,"&gt;1"),0)</f>
        <v>0</v>
      </c>
      <c r="ET75" s="265"/>
      <c r="EU75" s="265" t="s">
        <v>342</v>
      </c>
      <c r="EV75" s="264" t="n">
        <f aca="false" t="array" ref="EV75:EV75">IF(ER114=0,"sd",SUM(IF(EN115:EQ115&gt;1,(EN115:EQ115)^2))/EV64-EV69)</f>
        <v>36791.5678768232</v>
      </c>
      <c r="EW75" s="266"/>
      <c r="EX75" s="277" t="n">
        <f aca="false">EG75+ES75</f>
        <v>0</v>
      </c>
      <c r="EY75" s="265" t="s">
        <v>343</v>
      </c>
      <c r="EZ75" s="284" t="str">
        <f aca="false">IF(EZ83=0,"sd",EZ76-EZ73-EZ81-EZ74-EZ82)</f>
        <v>sd</v>
      </c>
    </row>
    <row r="76" customFormat="false" ht="12.75" hidden="false" customHeight="true" outlineLevel="0" collapsed="false">
      <c r="A76" s="293"/>
      <c r="B76" s="294" t="str">
        <f aca="false">'ANVA-MDS'!EJ79</f>
        <v>sd</v>
      </c>
      <c r="C76" s="295" t="n">
        <v>0.15</v>
      </c>
      <c r="D76" s="248" t="str">
        <f aca="false">IF(B76&gt;C76,"ns","*")</f>
        <v>ns</v>
      </c>
      <c r="J76" s="270" t="n">
        <v>12</v>
      </c>
      <c r="K76" s="280" t="n">
        <f aca="false">IFERROR(INDEX(RTO2SF_ORD,J76,1),"sd")</f>
        <v>0</v>
      </c>
      <c r="L76" s="281" t="n">
        <f aca="false">IFERROR(INDEX(RTO2SF_ORD,J76,2),"sd")</f>
        <v>0.00038</v>
      </c>
      <c r="M76" s="281" t="str">
        <f aca="false">IF(M$8&gt;$J76,"",IF($F$69&gt;$G$69,"ns",IF(ABS($L76-INDEX(RTO2SF_ORD,M$8,2))&gt;$B$84,"s","ns")))</f>
        <v>ns</v>
      </c>
      <c r="N76" s="281" t="str">
        <f aca="false">IF(N$8&gt;$J76,"",IF($F$69&gt;$G$69,"ns",IF(ABS($L76-INDEX(RTO2SF_ORD,N$8,2))&gt;$B$84,"s","ns")))</f>
        <v>ns</v>
      </c>
      <c r="O76" s="281" t="str">
        <f aca="false">IF(O$8&gt;$J76,"",IF($F$69&gt;$G$69,"ns",IF(ABS($L76-INDEX(RTO2SF_ORD,O$8,2))&gt;$B$84,"s","ns")))</f>
        <v>ns</v>
      </c>
      <c r="P76" s="281" t="str">
        <f aca="false">IF(P$8&gt;$J76,"",IF($F$69&gt;$G$69,"ns",IF(ABS($L76-INDEX(RTO2SF_ORD,P$8,2))&gt;$B$84,"s","ns")))</f>
        <v>ns</v>
      </c>
      <c r="Q76" s="281" t="str">
        <f aca="false">IF(Q$8&gt;$J76,"",IF($F$69&gt;$G$69,"ns",IF(ABS($L76-INDEX(RTO2SF_ORD,Q$8,2))&gt;$B$84,"s","ns")))</f>
        <v>ns</v>
      </c>
      <c r="R76" s="281" t="str">
        <f aca="false">IF(R$8&gt;$J76,"",IF($F$69&gt;$G$69,"ns",IF(ABS($L76-INDEX(RTO2SF_ORD,R$8,2))&gt;$B$84,"s","ns")))</f>
        <v>ns</v>
      </c>
      <c r="S76" s="281" t="str">
        <f aca="false">IF(S$8&gt;$J76,"",IF($F$69&gt;$G$69,"ns",IF(ABS($L76-INDEX(RTO2SF_ORD,S$8,2))&gt;$B$84,"s","ns")))</f>
        <v>ns</v>
      </c>
      <c r="T76" s="281" t="str">
        <f aca="false">IF(T$8&gt;$J76,"",IF($F$69&gt;$G$69,"ns",IF(ABS($L76-INDEX(RTO2SF_ORD,T$8,2))&gt;$B$84,"s","ns")))</f>
        <v>ns</v>
      </c>
      <c r="U76" s="281" t="str">
        <f aca="false">IF(U$8&gt;$J76,"",IF($F$69&gt;$G$69,"ns",IF(ABS($L76-INDEX(RTO2SF_ORD,U$8,2))&gt;$B$84,"s","ns")))</f>
        <v>ns</v>
      </c>
      <c r="V76" s="281" t="str">
        <f aca="false">IF(V$8&gt;$J76,"",IF($F$69&gt;$G$69,"ns",IF(ABS($L76-INDEX(RTO2SF_ORD,V$8,2))&gt;$B$84,"s","ns")))</f>
        <v>ns</v>
      </c>
      <c r="W76" s="281" t="str">
        <f aca="false">IF(W$8&gt;$J76,"",IF($F$69&gt;$G$69,"ns",IF(ABS($L76-INDEX(RTO2SF_ORD,W$8,2))&gt;$B$84,"s","ns")))</f>
        <v>ns</v>
      </c>
      <c r="X76" s="281" t="str">
        <f aca="false">IF(X$8&gt;$J76,"",IF($F$69&gt;$G$69,"ns",IF(ABS($L76-INDEX(RTO2SF_ORD,X$8,2))&gt;$B$84,"s","ns")))</f>
        <v>ns</v>
      </c>
      <c r="Y76" s="281" t="str">
        <f aca="false">IF(Y$8&gt;$J76,"",IF($F$69&gt;$G$69,"ns",IF(ABS($L76-INDEX(RTO2SF_ORD,Y$8,2))&gt;$B$84,"s","ns")))</f>
        <v/>
      </c>
      <c r="Z76" s="281" t="str">
        <f aca="false">IF(Z$8&gt;$J76,"",IF($F$69&gt;$G$69,"ns",IF(ABS($L76-INDEX(RTO2SF_ORD,Z$8,2))&gt;$B$84,"s","ns")))</f>
        <v/>
      </c>
      <c r="AA76" s="281" t="str">
        <f aca="false">IF(AA$8&gt;$J76,"",IF($F$69&gt;$G$69,"ns",IF(ABS($L76-INDEX(RTO2SF_ORD,AA$8,2))&gt;$B$84,"s","ns")))</f>
        <v/>
      </c>
      <c r="AB76" s="281" t="str">
        <f aca="false">IF(AB$8&gt;$J76,"",IF($F$69&gt;$G$69,"ns",IF(ABS($L76-INDEX(RTO2SF_ORD,AB$8,2))&gt;$B$84,"s","ns")))</f>
        <v/>
      </c>
      <c r="AC76" s="281" t="str">
        <f aca="false">IF(AC$8&gt;$J76,"",IF($F$69&gt;$G$69,"ns",IF(ABS($L76-INDEX(RTO2SF_ORD,AC$8,2))&gt;$B$84,"s","ns")))</f>
        <v/>
      </c>
      <c r="AD76" s="281" t="str">
        <f aca="false">IF(AD$8&gt;$J76,"",IF($F$69&gt;$G$69,"ns",IF(ABS($L76-INDEX(RTO2SF_ORD,AD$8,2))&gt;$B$84,"s","ns")))</f>
        <v/>
      </c>
      <c r="AE76" s="281" t="str">
        <f aca="false">IF(AE$8&gt;$J76,"",IF($F$69&gt;$G$69,"ns",IF(ABS($L76-INDEX(RTO2SF_ORD,AE$8,2))&gt;$B$84,"s","ns")))</f>
        <v/>
      </c>
      <c r="AF76" s="281" t="str">
        <f aca="false">IF(AF$8&gt;$J76,"",IF($F$69&gt;$G$69,"ns",IF(ABS($L76-INDEX(RTO2SF_ORD,AF$8,2))&gt;$B$84,"s","ns")))</f>
        <v/>
      </c>
      <c r="AG76" s="281" t="str">
        <f aca="false">IF(AG$8&gt;$J76,"",IF($F$69&gt;$G$69,"ns",IF(ABS($L76-INDEX(RTO2SF_ORD,AG$8,2))&gt;$B$84,"s","ns")))</f>
        <v/>
      </c>
      <c r="AH76" s="281" t="str">
        <f aca="false">IF(AH$8&gt;$J76,"",IF($F$69&gt;$G$69,"ns",IF(ABS($L76-INDEX(RTO2SF_ORD,AH$8,2))&gt;$B$84,"s","ns")))</f>
        <v/>
      </c>
      <c r="AI76" s="281" t="str">
        <f aca="false">IF(AI$8&gt;$J76,"",IF($F$69&gt;$G$69,"ns",IF(ABS($L76-INDEX(RTO2SF_ORD,AI$8,2))&gt;$B$84,"s","ns")))</f>
        <v/>
      </c>
      <c r="AJ76" s="281" t="str">
        <f aca="false">IF(AJ$8&gt;$J76,"",IF($F$69&gt;$G$69,"ns",IF(ABS($L76-INDEX(RTO2SF_ORD,AJ$8,2))&gt;$B$84,"s","ns")))</f>
        <v/>
      </c>
      <c r="AK76" s="281" t="str">
        <f aca="false">IF(AK$8&gt;$J76,"",IF($F$69&gt;$G$69,"ns",IF(ABS($L76-INDEX(RTO2SF_ORD,AK$8,2))&gt;$B$84,"s","ns")))</f>
        <v/>
      </c>
      <c r="AL76" s="281" t="str">
        <f aca="false">IF(AL$8&gt;$J76,"",IF($F$69&gt;$G$69,"ns",IF(ABS($L76-INDEX(RTO2SF_ORD,AL$8,2))&gt;$B$84,"s","ns")))</f>
        <v/>
      </c>
      <c r="AM76" s="281" t="str">
        <f aca="false">IF(AM$8&gt;$J76,"",IF($F$69&gt;$G$69,"ns",IF(ABS($L76-INDEX(RTO2SF_ORD,AM$8,2))&gt;$B$84,"s","ns")))</f>
        <v/>
      </c>
      <c r="AN76" s="281" t="str">
        <f aca="false">IF(AN$8&gt;$J76,"",IF($F$69&gt;$G$69,"ns",IF(ABS($L76-INDEX(RTO2SF_ORD,AN$8,2))&gt;$B$84,"s","ns")))</f>
        <v/>
      </c>
      <c r="AO76" s="281" t="str">
        <f aca="false">IF(AO$8&gt;$J76,"",IF($F$69&gt;$G$69,"ns",IF(ABS($L76-INDEX(RTO2SF_ORD,AO$8,2))&gt;$B$84,"s","ns")))</f>
        <v/>
      </c>
      <c r="AP76" s="281" t="str">
        <f aca="false">IF(AP$8&gt;$J76,"",IF($F$69&gt;$G$69,"ns",IF(ABS($L76-INDEX(RTO2SF_ORD,AP$8,2))&gt;$B$84,"s","ns")))</f>
        <v/>
      </c>
      <c r="AQ76" s="281" t="str">
        <f aca="false">IF(AQ$8&gt;$J76,"",IF($F$69&gt;$G$69,"ns",IF(ABS($L76-INDEX(RTO2SF_ORD,AQ$8,2))&gt;$B$84,"s","ns")))</f>
        <v/>
      </c>
      <c r="AR76" s="281" t="str">
        <f aca="false">IF(AR$8&gt;$J76,"",IF($F$69&gt;$G$69,"ns",IF(ABS($L76-INDEX(RTO2SF_ORD,AR$8,2))&gt;$B$84,"s","ns")))</f>
        <v/>
      </c>
      <c r="AS76" s="281" t="str">
        <f aca="false">IF(AS$8&gt;$J76,"",IF($F$69&gt;$G$69,"ns",IF(ABS($L76-INDEX(RTO2SF_ORD,AS$8,2))&gt;$B$84,"s","ns")))</f>
        <v/>
      </c>
      <c r="AT76" s="281" t="str">
        <f aca="false">IF(AT$8&gt;$J76,"",IF($F$69&gt;$G$69,"ns",IF(ABS($L76-INDEX(RTO2SF_ORD,AT$8,2))&gt;$B$84,"s","ns")))</f>
        <v/>
      </c>
      <c r="AU76" s="281" t="str">
        <f aca="false">IF(AU$8&gt;$J76,"",IF($F$69&gt;$G$69,"ns",IF(ABS($L76-INDEX(RTO2SF_ORD,AU$8,2))&gt;$B$84,"s","ns")))</f>
        <v/>
      </c>
      <c r="AV76" s="281" t="str">
        <f aca="false">IF(AV$8&gt;$J76,"",IF($F$69&gt;$G$69,"ns",IF(ABS($L76-INDEX(RTO2SF_ORD,AV$8,2))&gt;$B$84,"s","ns")))</f>
        <v/>
      </c>
      <c r="AW76" s="281" t="str">
        <f aca="false">IF(AW$8&gt;$J76,"",IF($F$69&gt;$G$69,"ns",IF(ABS($L76-INDEX(RTO2SF_ORD,AW$8,2))&gt;$B$84,"s","ns")))</f>
        <v/>
      </c>
      <c r="AX76" s="281" t="str">
        <f aca="false">IF(AX$8&gt;$J76,"",IF($F$69&gt;$G$69,"ns",IF(ABS($L76-INDEX(RTO2SF_ORD,AX$8,2))&gt;$B$84,"s","ns")))</f>
        <v/>
      </c>
      <c r="AY76" s="281" t="str">
        <f aca="false">IF(AY$8&gt;$J76,"",IF($F$69&gt;$G$69,"ns",IF(ABS($L76-INDEX(RTO2SF_ORD,AY$8,2))&gt;$B$84,"s","ns")))</f>
        <v/>
      </c>
      <c r="AZ76" s="281" t="str">
        <f aca="false">IF(AZ$8&gt;$J76,"",IF($F$69&gt;$G$69,"ns",IF(ABS($L76-INDEX(RTO2SF_ORD,AZ$8,2))&gt;$B$84,"s","ns")))</f>
        <v/>
      </c>
      <c r="BA76" s="281" t="str">
        <f aca="false">IF(BA$8&gt;$J76,"",IF($F$69&gt;$G$69,"ns",IF(ABS($L76-INDEX(RTO2SF_ORD,BA$8,2))&gt;$B$84,"s","ns")))</f>
        <v/>
      </c>
      <c r="BB76" s="281" t="str">
        <f aca="false">IF(BB$8&gt;$J76,"",IF($F$69&gt;$G$69,"ns",IF(ABS($L76-INDEX(RTO2SF_ORD,BB$8,2))&gt;$B$84,"s","ns")))</f>
        <v/>
      </c>
      <c r="BC76" s="281" t="str">
        <f aca="false">IF(BC$8&gt;$J76,"",IF($F$69&gt;$G$69,"ns",IF(ABS($L76-INDEX(RTO2SF_ORD,BC$8,2))&gt;$B$84,"s","ns")))</f>
        <v/>
      </c>
      <c r="BD76" s="281" t="str">
        <f aca="false">IF(BD$8&gt;$J76,"",IF($F$69&gt;$G$69,"ns",IF(ABS($L76-INDEX(RTO2SF_ORD,BD$8,2))&gt;$B$84,"s","ns")))</f>
        <v/>
      </c>
      <c r="BE76" s="281" t="str">
        <f aca="false">IF(BE$8&gt;$J76,"",IF($F$69&gt;$G$69,"ns",IF(ABS($L76-INDEX(RTO2SF_ORD,BE$8,2))&gt;$B$84,"s","ns")))</f>
        <v/>
      </c>
      <c r="BF76" s="281" t="str">
        <f aca="false">IF(BF$8&gt;$J76,"",IF($F$69&gt;$G$69,"ns",IF(ABS($L76-INDEX(RTO2SF_ORD,BF$8,2))&gt;$B$84,"s","ns")))</f>
        <v/>
      </c>
      <c r="BG76" s="281" t="str">
        <f aca="false">IF(BG$8&gt;$J76,"",IF($F$69&gt;$G$69,"ns",IF(ABS($L76-INDEX(RTO2SF_ORD,BG$8,2))&gt;$B$84,"s","ns")))</f>
        <v/>
      </c>
      <c r="BH76" s="281" t="str">
        <f aca="false">IF(BH$8&gt;$J76,"",IF($F$69&gt;$G$69,"ns",IF(ABS($L76-INDEX(RTO2SF_ORD,BH$8,2))&gt;$B$84,"s","ns")))</f>
        <v/>
      </c>
      <c r="BI76" s="281" t="str">
        <f aca="false">IF(BI$8&gt;$J76,"",IF($F$69&gt;$G$69,"ns",IF(ABS($L76-INDEX(RTO2SF_ORD,BI$8,2))&gt;$B$84,"s","ns")))</f>
        <v/>
      </c>
      <c r="BJ76" s="281" t="str">
        <f aca="false">IF(BJ$8&gt;$J76,"",IF($F$69&gt;$G$69,"ns",IF(ABS($L76-INDEX(RTO2SF_ORD,BJ$8,2))&gt;$B$84,"s","ns")))</f>
        <v/>
      </c>
      <c r="BM76" s="293"/>
      <c r="BN76" s="294" t="n">
        <f aca="false">'ANVA-MDS'!EV79</f>
        <v>0.161980995868864</v>
      </c>
      <c r="BO76" s="295" t="n">
        <v>0.15</v>
      </c>
      <c r="BP76" s="248" t="str">
        <f aca="false">IF(BN76&gt;BO76,"ns","*")</f>
        <v>ns</v>
      </c>
      <c r="BS76" s="249"/>
      <c r="BT76" s="249"/>
      <c r="BV76" s="270" t="n">
        <v>12</v>
      </c>
      <c r="BW76" s="280" t="n">
        <f aca="false">IFERROR(INDEX(RTO2CF_ORD,BV76,1),"sd")</f>
        <v>0</v>
      </c>
      <c r="BX76" s="281" t="n">
        <f aca="false">IFERROR(INDEX(RTO2CF_ORD,BV76,2),"sd")</f>
        <v>0.00038</v>
      </c>
      <c r="BY76" s="282" t="str">
        <f aca="false">IF(BY$8&gt;$BV76,"",IF($BR$69&gt;$BS$69,"ns",IF(ABS($BX76-INDEX(RTO2CF_ORD,BY$8,2))&gt;$BN$84,"s","ns")))</f>
        <v>s</v>
      </c>
      <c r="BZ76" s="282" t="str">
        <f aca="false">IF(BZ$8&gt;$BV76,"",IF($BR$69&gt;$BS$69,"ns",IF(ABS($BX76-INDEX(RTO2CF_ORD,BZ$8,2))&gt;$BN$84,"s","ns")))</f>
        <v>s</v>
      </c>
      <c r="CA76" s="282" t="str">
        <f aca="false">IF(CA$8&gt;$BV76,"",IF($BR$69&gt;$BS$69,"ns",IF(ABS($BX76-INDEX(RTO2CF_ORD,CA$8,2))&gt;$BN$84,"s","ns")))</f>
        <v>s</v>
      </c>
      <c r="CB76" s="282" t="str">
        <f aca="false">IF(CB$8&gt;$BV76,"",IF($BR$69&gt;$BS$69,"ns",IF(ABS($BX76-INDEX(RTO2CF_ORD,CB$8,2))&gt;$BN$84,"s","ns")))</f>
        <v>s</v>
      </c>
      <c r="CC76" s="282" t="str">
        <f aca="false">IF(CC$8&gt;$BV76,"",IF($BR$69&gt;$BS$69,"ns",IF(ABS($BX76-INDEX(RTO2CF_ORD,CC$8,2))&gt;$BN$84,"s","ns")))</f>
        <v>s</v>
      </c>
      <c r="CD76" s="282" t="str">
        <f aca="false">IF(CD$8&gt;$BV76,"",IF($BR$69&gt;$BS$69,"ns",IF(ABS($BX76-INDEX(RTO2CF_ORD,CD$8,2))&gt;$BN$84,"s","ns")))</f>
        <v>s</v>
      </c>
      <c r="CE76" s="282" t="str">
        <f aca="false">IF(CE$8&gt;$BV76,"",IF($BR$69&gt;$BS$69,"ns",IF(ABS($BX76-INDEX(RTO2CF_ORD,CE$8,2))&gt;$BN$84,"s","ns")))</f>
        <v>s</v>
      </c>
      <c r="CF76" s="282" t="str">
        <f aca="false">IF(CF$8&gt;$BV76,"",IF($BR$69&gt;$BS$69,"ns",IF(ABS($BX76-INDEX(RTO2CF_ORD,CF$8,2))&gt;$BN$84,"s","ns")))</f>
        <v>ns</v>
      </c>
      <c r="CG76" s="282" t="str">
        <f aca="false">IF(CG$8&gt;$BV76,"",IF($BR$69&gt;$BS$69,"ns",IF(ABS($BX76-INDEX(RTO2CF_ORD,CG$8,2))&gt;$BN$84,"s","ns")))</f>
        <v>ns</v>
      </c>
      <c r="CH76" s="282" t="str">
        <f aca="false">IF(CH$8&gt;$BV76,"",IF($BR$69&gt;$BS$69,"ns",IF(ABS($BX76-INDEX(RTO2CF_ORD,CH$8,2))&gt;$BN$84,"s","ns")))</f>
        <v>ns</v>
      </c>
      <c r="CI76" s="282" t="str">
        <f aca="false">IF(CI$8&gt;$BV76,"",IF($BR$69&gt;$BS$69,"ns",IF(ABS($BX76-INDEX(RTO2CF_ORD,CI$8,2))&gt;$BN$84,"s","ns")))</f>
        <v>ns</v>
      </c>
      <c r="CJ76" s="282" t="str">
        <f aca="false">IF(CJ$8&gt;$BV76,"",IF($BR$69&gt;$BS$69,"ns",IF(ABS($BX76-INDEX(RTO2CF_ORD,CJ$8,2))&gt;$BN$84,"s","ns")))</f>
        <v>ns</v>
      </c>
      <c r="CK76" s="282" t="str">
        <f aca="false">IF(CK$8&gt;$BV76,"",IF($BR$69&gt;$BS$69,"ns",IF(ABS($BX76-INDEX(RTO2CF_ORD,CK$8,2))&gt;$BN$84,"s","ns")))</f>
        <v/>
      </c>
      <c r="CL76" s="282" t="str">
        <f aca="false">IF(CL$8&gt;$BV76,"",IF($BR$69&gt;$BS$69,"ns",IF(ABS($BX76-INDEX(RTO2CF_ORD,CL$8,2))&gt;$BN$84,"s","ns")))</f>
        <v/>
      </c>
      <c r="CM76" s="282" t="str">
        <f aca="false">IF(CM$8&gt;$BV76,"",IF($BR$69&gt;$BS$69,"ns",IF(ABS($BX76-INDEX(RTO2CF_ORD,CM$8,2))&gt;$BN$84,"s","ns")))</f>
        <v/>
      </c>
      <c r="CN76" s="282" t="str">
        <f aca="false">IF(CN$8&gt;$BV76,"",IF($BR$69&gt;$BS$69,"ns",IF(ABS($BX76-INDEX(RTO2CF_ORD,CN$8,2))&gt;$BN$84,"s","ns")))</f>
        <v/>
      </c>
      <c r="CO76" s="282" t="str">
        <f aca="false">IF(CO$8&gt;$BV76,"",IF($BR$69&gt;$BS$69,"ns",IF(ABS($BX76-INDEX(RTO2CF_ORD,CO$8,2))&gt;$BN$84,"s","ns")))</f>
        <v/>
      </c>
      <c r="CP76" s="282" t="str">
        <f aca="false">IF(CP$8&gt;$BV76,"",IF($BR$69&gt;$BS$69,"ns",IF(ABS($BX76-INDEX(RTO2CF_ORD,CP$8,2))&gt;$BN$84,"s","ns")))</f>
        <v/>
      </c>
      <c r="CQ76" s="282" t="str">
        <f aca="false">IF(CQ$8&gt;$BV76,"",IF($BR$69&gt;$BS$69,"ns",IF(ABS($BX76-INDEX(RTO2CF_ORD,CQ$8,2))&gt;$BN$84,"s","ns")))</f>
        <v/>
      </c>
      <c r="CR76" s="282" t="str">
        <f aca="false">IF(CR$8&gt;$BV76,"",IF($BR$69&gt;$BS$69,"ns",IF(ABS($BX76-INDEX(RTO2CF_ORD,CR$8,2))&gt;$BN$84,"s","ns")))</f>
        <v/>
      </c>
      <c r="CS76" s="282" t="str">
        <f aca="false">IF(CS$8&gt;$BV76,"",IF($BR$69&gt;$BS$69,"ns",IF(ABS($BX76-INDEX(RTO2CF_ORD,CS$8,2))&gt;$BN$84,"s","ns")))</f>
        <v/>
      </c>
      <c r="CT76" s="282" t="str">
        <f aca="false">IF(CT$8&gt;$BV76,"",IF($BR$69&gt;$BS$69,"ns",IF(ABS($BX76-INDEX(RTO2CF_ORD,CT$8,2))&gt;$BN$84,"s","ns")))</f>
        <v/>
      </c>
      <c r="CU76" s="282" t="str">
        <f aca="false">IF(CU$8&gt;$BV76,"",IF($BR$69&gt;$BS$69,"ns",IF(ABS($BX76-INDEX(RTO2CF_ORD,CU$8,2))&gt;$BN$84,"s","ns")))</f>
        <v/>
      </c>
      <c r="CV76" s="282" t="str">
        <f aca="false">IF(CV$8&gt;$BV76,"",IF($BR$69&gt;$BS$69,"ns",IF(ABS($BX76-INDEX(RTO2CF_ORD,CV$8,2))&gt;$BN$84,"s","ns")))</f>
        <v/>
      </c>
      <c r="CW76" s="282" t="str">
        <f aca="false">IF(CW$8&gt;$BV76,"",IF($BR$69&gt;$BS$69,"ns",IF(ABS($BX76-INDEX(RTO2CF_ORD,CW$8,2))&gt;$BN$84,"s","ns")))</f>
        <v/>
      </c>
      <c r="CX76" s="282" t="str">
        <f aca="false">IF(CX$8&gt;$BV76,"",IF($BR$69&gt;$BS$69,"ns",IF(ABS($BX76-INDEX(RTO2CF_ORD,CX$8,2))&gt;$BN$84,"s","ns")))</f>
        <v/>
      </c>
      <c r="CY76" s="282" t="str">
        <f aca="false">IF(CY$8&gt;$BV76,"",IF($BR$69&gt;$BS$69,"ns",IF(ABS($BX76-INDEX(RTO2CF_ORD,CY$8,2))&gt;$BN$84,"s","ns")))</f>
        <v/>
      </c>
      <c r="CZ76" s="282" t="str">
        <f aca="false">IF(CZ$8&gt;$BV76,"",IF($BR$69&gt;$BS$69,"ns",IF(ABS($BX76-INDEX(RTO2CF_ORD,CZ$8,2))&gt;$BN$84,"s","ns")))</f>
        <v/>
      </c>
      <c r="DA76" s="282" t="str">
        <f aca="false">IF(DA$8&gt;$BV76,"",IF($BR$69&gt;$BS$69,"ns",IF(ABS($BX76-INDEX(RTO2CF_ORD,DA$8,2))&gt;$BN$84,"s","ns")))</f>
        <v/>
      </c>
      <c r="DB76" s="282" t="str">
        <f aca="false">IF(DB$8&gt;$BV76,"",IF($BR$69&gt;$BS$69,"ns",IF(ABS($BX76-INDEX(RTO2CF_ORD,DB$8,2))&gt;$BN$84,"s","ns")))</f>
        <v/>
      </c>
      <c r="DC76" s="282" t="str">
        <f aca="false">IF(DC$8&gt;$BV76,"",IF($BR$69&gt;$BS$69,"ns",IF(ABS($BX76-INDEX(RTO2CF_ORD,DC$8,2))&gt;$BN$84,"s","ns")))</f>
        <v/>
      </c>
      <c r="DD76" s="282" t="str">
        <f aca="false">IF(DD$8&gt;$BV76,"",IF($BR$69&gt;$BS$69,"ns",IF(ABS($BX76-INDEX(RTO2CF_ORD,DD$8,2))&gt;$BN$84,"s","ns")))</f>
        <v/>
      </c>
      <c r="DE76" s="282" t="str">
        <f aca="false">IF(DE$8&gt;$BV76,"",IF($BR$69&gt;$BS$69,"ns",IF(ABS($BX76-INDEX(RTO2CF_ORD,DE$8,2))&gt;$BN$84,"s","ns")))</f>
        <v/>
      </c>
      <c r="DF76" s="282" t="str">
        <f aca="false">IF(DF$8&gt;$BV76,"",IF($BR$69&gt;$BS$69,"ns",IF(ABS($BX76-INDEX(RTO2CF_ORD,DF$8,2))&gt;$BN$84,"s","ns")))</f>
        <v/>
      </c>
      <c r="DG76" s="282" t="str">
        <f aca="false">IF(DG$8&gt;$BV76,"",IF($BR$69&gt;$BS$69,"ns",IF(ABS($BX76-INDEX(RTO2CF_ORD,DG$8,2))&gt;$BN$84,"s","ns")))</f>
        <v/>
      </c>
      <c r="DH76" s="282" t="str">
        <f aca="false">IF(DH$8&gt;$BV76,"",IF($BR$69&gt;$BS$69,"ns",IF(ABS($BX76-INDEX(RTO2CF_ORD,DH$8,2))&gt;$BN$84,"s","ns")))</f>
        <v/>
      </c>
      <c r="DI76" s="282" t="str">
        <f aca="false">IF(DI$8&gt;$BV76,"",IF($BR$69&gt;$BS$69,"ns",IF(ABS($BX76-INDEX(RTO2CF_ORD,DI$8,2))&gt;$BN$84,"s","ns")))</f>
        <v/>
      </c>
      <c r="DJ76" s="282" t="str">
        <f aca="false">IF(DJ$8&gt;$BV76,"",IF($BR$69&gt;$BS$69,"ns",IF(ABS($BX76-INDEX(RTO2CF_ORD,DJ$8,2))&gt;$BN$84,"s","ns")))</f>
        <v/>
      </c>
      <c r="DK76" s="282" t="str">
        <f aca="false">IF(DK$8&gt;$BV76,"",IF($BR$69&gt;$BS$69,"ns",IF(ABS($BX76-INDEX(RTO2CF_ORD,DK$8,2))&gt;$BN$84,"s","ns")))</f>
        <v/>
      </c>
      <c r="DL76" s="282" t="str">
        <f aca="false">IF(DL$8&gt;$BV76,"",IF($BR$69&gt;$BS$69,"ns",IF(ABS($BX76-INDEX(RTO2CF_ORD,DL$8,2))&gt;$BN$84,"s","ns")))</f>
        <v/>
      </c>
      <c r="DM76" s="282" t="str">
        <f aca="false">IF(DM$8&gt;$BV76,"",IF($BR$69&gt;$BS$69,"ns",IF(ABS($BX76-INDEX(RTO2CF_ORD,DM$8,2))&gt;$BN$84,"s","ns")))</f>
        <v/>
      </c>
      <c r="DN76" s="282" t="str">
        <f aca="false">IF(DN$8&gt;$BV76,"",IF($BR$69&gt;$BS$69,"ns",IF(ABS($BX76-INDEX(RTO2CF_ORD,DN$8,2))&gt;$BN$84,"s","ns")))</f>
        <v/>
      </c>
      <c r="DO76" s="282" t="str">
        <f aca="false">IF(DO$8&gt;$BV76,"",IF($BR$69&gt;$BS$69,"ns",IF(ABS($BX76-INDEX(RTO2CF_ORD,DO$8,2))&gt;$BN$84,"s","ns")))</f>
        <v/>
      </c>
      <c r="DP76" s="282" t="str">
        <f aca="false">IF(DP$8&gt;$BV76,"",IF($BR$69&gt;$BS$69,"ns",IF(ABS($BX76-INDEX(RTO2CF_ORD,DP$8,2))&gt;$BN$84,"s","ns")))</f>
        <v/>
      </c>
      <c r="DQ76" s="282" t="str">
        <f aca="false">IF(DQ$8&gt;$BV76,"",IF($BR$69&gt;$BS$69,"ns",IF(ABS($BX76-INDEX(RTO2CF_ORD,DQ$8,2))&gt;$BN$84,"s","ns")))</f>
        <v/>
      </c>
      <c r="DR76" s="282" t="str">
        <f aca="false">IF(DR$8&gt;$BV76,"",IF($BR$69&gt;$BS$69,"ns",IF(ABS($BX76-INDEX(RTO2CF_ORD,DR$8,2))&gt;$BN$84,"s","ns")))</f>
        <v/>
      </c>
      <c r="DS76" s="282" t="str">
        <f aca="false">IF(DS$8&gt;$BV76,"",IF($BR$69&gt;$BS$69,"ns",IF(ABS($BX76-INDEX(RTO2CF_ORD,DS$8,2))&gt;$BN$84,"s","ns")))</f>
        <v/>
      </c>
      <c r="DT76" s="282" t="str">
        <f aca="false">IF(DT$8&gt;$BV76,"",IF($BR$69&gt;$BS$69,"ns",IF(ABS($BX76-INDEX(RTO2CF_ORD,DT$8,2))&gt;$BN$84,"s","ns")))</f>
        <v/>
      </c>
      <c r="DU76" s="282" t="str">
        <f aca="false">IF(DU$8&gt;$BV76,"",IF($BR$69&gt;$BS$69,"ns",IF(ABS($BX76-INDEX(RTO2CF_ORD,DU$8,2))&gt;$BN$84,"s","ns")))</f>
        <v/>
      </c>
      <c r="DV76" s="282" t="str">
        <f aca="false">IF(DV$8&gt;$BV76,"",IF($BR$69&gt;$BS$69,"ns",IF(ABS($BX76-INDEX(RTO2CF_ORD,DV$8,2))&gt;$BN$84,"s","ns")))</f>
        <v/>
      </c>
      <c r="DW76" s="283"/>
      <c r="DX76" s="283"/>
      <c r="DZ76" s="265" t="n">
        <f aca="false">DZ75+1</f>
        <v>13</v>
      </c>
      <c r="EA76" s="276" t="n">
        <f aca="false">IFERROR(INDEX(RTO2CV,$DZ76,1),0)</f>
        <v>0</v>
      </c>
      <c r="EB76" s="277" t="n">
        <f aca="false">IFERROR(INDEX(RTO2SF,$DZ76,EB$7),0)</f>
        <v>0</v>
      </c>
      <c r="EC76" s="277" t="n">
        <f aca="false">IFERROR(INDEX(RTO2SF,$DZ76,EC$7),0)</f>
        <v>0</v>
      </c>
      <c r="ED76" s="277" t="n">
        <f aca="false">IFERROR(INDEX(RTO2SF,$DZ76,ED$7),0)</f>
        <v>0</v>
      </c>
      <c r="EE76" s="277" t="n">
        <f aca="false">IFERROR(INDEX(RTO2SF,$DZ76,EE$7),0)</f>
        <v>0</v>
      </c>
      <c r="EF76" s="277" t="n">
        <f aca="false">COUNTIFS(EB76:EE76,"&gt;1")</f>
        <v>0</v>
      </c>
      <c r="EG76" s="277" t="n">
        <f aca="false">IFERROR(SUMIFS(EB76:EE76,EB76:EE76,"&gt;1"),0)</f>
        <v>0</v>
      </c>
      <c r="EH76" s="265"/>
      <c r="EI76" s="265" t="s">
        <v>343</v>
      </c>
      <c r="EJ76" s="264" t="str">
        <f aca="false">IF(EF114=0,"sd",EJ77-EJ75-EJ74)</f>
        <v>sd</v>
      </c>
      <c r="EK76" s="266"/>
      <c r="EL76" s="265" t="n">
        <f aca="false">EL75+1</f>
        <v>13</v>
      </c>
      <c r="EM76" s="276" t="n">
        <f aca="false">IFERROR(INDEX(RTO2CV,$EL76,1),0)</f>
        <v>0</v>
      </c>
      <c r="EN76" s="277" t="n">
        <f aca="false">IFERROR(INDEX(RTO2CF,$EL76,'ANVA-MDS'!EB$7),0)</f>
        <v>0</v>
      </c>
      <c r="EO76" s="277" t="n">
        <f aca="false">IFERROR(INDEX(RTO2CF,$EL76,'ANVA-MDS'!EC$7),0)</f>
        <v>0</v>
      </c>
      <c r="EP76" s="277" t="n">
        <f aca="false">IFERROR(INDEX(RTO2CF,$EL76,'ANVA-MDS'!ED$7),0)</f>
        <v>0</v>
      </c>
      <c r="EQ76" s="277" t="n">
        <f aca="false">IFERROR(INDEX(RTO2CF,$EL76,'ANVA-MDS'!EE$7),0)</f>
        <v>0</v>
      </c>
      <c r="ER76" s="277" t="n">
        <f aca="false">COUNTIFS(EN76:EQ76,"&gt;1")</f>
        <v>0</v>
      </c>
      <c r="ES76" s="277" t="n">
        <f aca="false">IFERROR(SUMIFS(EN76:EQ76,EN76:EQ76,"&gt;1"),0)</f>
        <v>0</v>
      </c>
      <c r="ET76" s="265"/>
      <c r="EU76" s="265" t="s">
        <v>343</v>
      </c>
      <c r="EV76" s="264" t="n">
        <f aca="false">IF(ER114=0,"sd",EV77-EV75-EV74)</f>
        <v>878301.356692553</v>
      </c>
      <c r="EW76" s="266"/>
      <c r="EX76" s="277" t="n">
        <f aca="false">EG76+ES76</f>
        <v>0</v>
      </c>
      <c r="EY76" s="265" t="s">
        <v>344</v>
      </c>
      <c r="EZ76" s="284" t="str">
        <f aca="false" t="array" ref="EZ76:EZ76">IF(EZ83=0,"sd",_xlfn.VAR.P(IF(EB64:EE113&gt;1,EB64:EE113),IF(EN64:EQ113&gt;1,EN64:EQ113))*EZ66)</f>
        <v>sd</v>
      </c>
    </row>
    <row r="77" customFormat="false" ht="12.75" hidden="false" customHeight="true" outlineLevel="0" collapsed="false">
      <c r="A77" s="293"/>
      <c r="J77" s="270" t="n">
        <v>13</v>
      </c>
      <c r="K77" s="280" t="n">
        <f aca="false">IFERROR(INDEX(RTO2SF_ORD,J77,1),"sd")</f>
        <v>0</v>
      </c>
      <c r="L77" s="281" t="n">
        <f aca="false">IFERROR(INDEX(RTO2SF_ORD,J77,2),"sd")</f>
        <v>0.00037</v>
      </c>
      <c r="M77" s="281" t="str">
        <f aca="false">IF(M$8&gt;$J77,"",IF($F$69&gt;$G$69,"ns",IF(ABS($L77-INDEX(RTO2SF_ORD,M$8,2))&gt;$B$84,"s","ns")))</f>
        <v>ns</v>
      </c>
      <c r="N77" s="281" t="str">
        <f aca="false">IF(N$8&gt;$J77,"",IF($F$69&gt;$G$69,"ns",IF(ABS($L77-INDEX(RTO2SF_ORD,N$8,2))&gt;$B$84,"s","ns")))</f>
        <v>ns</v>
      </c>
      <c r="O77" s="281" t="str">
        <f aca="false">IF(O$8&gt;$J77,"",IF($F$69&gt;$G$69,"ns",IF(ABS($L77-INDEX(RTO2SF_ORD,O$8,2))&gt;$B$84,"s","ns")))</f>
        <v>ns</v>
      </c>
      <c r="P77" s="281" t="str">
        <f aca="false">IF(P$8&gt;$J77,"",IF($F$69&gt;$G$69,"ns",IF(ABS($L77-INDEX(RTO2SF_ORD,P$8,2))&gt;$B$84,"s","ns")))</f>
        <v>ns</v>
      </c>
      <c r="Q77" s="281" t="str">
        <f aca="false">IF(Q$8&gt;$J77,"",IF($F$69&gt;$G$69,"ns",IF(ABS($L77-INDEX(RTO2SF_ORD,Q$8,2))&gt;$B$84,"s","ns")))</f>
        <v>ns</v>
      </c>
      <c r="R77" s="281" t="str">
        <f aca="false">IF(R$8&gt;$J77,"",IF($F$69&gt;$G$69,"ns",IF(ABS($L77-INDEX(RTO2SF_ORD,R$8,2))&gt;$B$84,"s","ns")))</f>
        <v>ns</v>
      </c>
      <c r="S77" s="281" t="str">
        <f aca="false">IF(S$8&gt;$J77,"",IF($F$69&gt;$G$69,"ns",IF(ABS($L77-INDEX(RTO2SF_ORD,S$8,2))&gt;$B$84,"s","ns")))</f>
        <v>ns</v>
      </c>
      <c r="T77" s="281" t="str">
        <f aca="false">IF(T$8&gt;$J77,"",IF($F$69&gt;$G$69,"ns",IF(ABS($L77-INDEX(RTO2SF_ORD,T$8,2))&gt;$B$84,"s","ns")))</f>
        <v>ns</v>
      </c>
      <c r="U77" s="281" t="str">
        <f aca="false">IF(U$8&gt;$J77,"",IF($F$69&gt;$G$69,"ns",IF(ABS($L77-INDEX(RTO2SF_ORD,U$8,2))&gt;$B$84,"s","ns")))</f>
        <v>ns</v>
      </c>
      <c r="V77" s="281" t="str">
        <f aca="false">IF(V$8&gt;$J77,"",IF($F$69&gt;$G$69,"ns",IF(ABS($L77-INDEX(RTO2SF_ORD,V$8,2))&gt;$B$84,"s","ns")))</f>
        <v>ns</v>
      </c>
      <c r="W77" s="281" t="str">
        <f aca="false">IF(W$8&gt;$J77,"",IF($F$69&gt;$G$69,"ns",IF(ABS($L77-INDEX(RTO2SF_ORD,W$8,2))&gt;$B$84,"s","ns")))</f>
        <v>ns</v>
      </c>
      <c r="X77" s="281" t="str">
        <f aca="false">IF(X$8&gt;$J77,"",IF($F$69&gt;$G$69,"ns",IF(ABS($L77-INDEX(RTO2SF_ORD,X$8,2))&gt;$B$84,"s","ns")))</f>
        <v>ns</v>
      </c>
      <c r="Y77" s="281" t="str">
        <f aca="false">IF(Y$8&gt;$J77,"",IF($F$69&gt;$G$69,"ns",IF(ABS($L77-INDEX(RTO2SF_ORD,Y$8,2))&gt;$B$84,"s","ns")))</f>
        <v>ns</v>
      </c>
      <c r="Z77" s="281" t="str">
        <f aca="false">IF(Z$8&gt;$J77,"",IF($F$69&gt;$G$69,"ns",IF(ABS($L77-INDEX(RTO2SF_ORD,Z$8,2))&gt;$B$84,"s","ns")))</f>
        <v/>
      </c>
      <c r="AA77" s="281" t="str">
        <f aca="false">IF(AA$8&gt;$J77,"",IF($F$69&gt;$G$69,"ns",IF(ABS($L77-INDEX(RTO2SF_ORD,AA$8,2))&gt;$B$84,"s","ns")))</f>
        <v/>
      </c>
      <c r="AB77" s="281" t="str">
        <f aca="false">IF(AB$8&gt;$J77,"",IF($F$69&gt;$G$69,"ns",IF(ABS($L77-INDEX(RTO2SF_ORD,AB$8,2))&gt;$B$84,"s","ns")))</f>
        <v/>
      </c>
      <c r="AC77" s="281" t="str">
        <f aca="false">IF(AC$8&gt;$J77,"",IF($F$69&gt;$G$69,"ns",IF(ABS($L77-INDEX(RTO2SF_ORD,AC$8,2))&gt;$B$84,"s","ns")))</f>
        <v/>
      </c>
      <c r="AD77" s="281" t="str">
        <f aca="false">IF(AD$8&gt;$J77,"",IF($F$69&gt;$G$69,"ns",IF(ABS($L77-INDEX(RTO2SF_ORD,AD$8,2))&gt;$B$84,"s","ns")))</f>
        <v/>
      </c>
      <c r="AE77" s="281" t="str">
        <f aca="false">IF(AE$8&gt;$J77,"",IF($F$69&gt;$G$69,"ns",IF(ABS($L77-INDEX(RTO2SF_ORD,AE$8,2))&gt;$B$84,"s","ns")))</f>
        <v/>
      </c>
      <c r="AF77" s="281" t="str">
        <f aca="false">IF(AF$8&gt;$J77,"",IF($F$69&gt;$G$69,"ns",IF(ABS($L77-INDEX(RTO2SF_ORD,AF$8,2))&gt;$B$84,"s","ns")))</f>
        <v/>
      </c>
      <c r="AG77" s="281" t="str">
        <f aca="false">IF(AG$8&gt;$J77,"",IF($F$69&gt;$G$69,"ns",IF(ABS($L77-INDEX(RTO2SF_ORD,AG$8,2))&gt;$B$84,"s","ns")))</f>
        <v/>
      </c>
      <c r="AH77" s="281" t="str">
        <f aca="false">IF(AH$8&gt;$J77,"",IF($F$69&gt;$G$69,"ns",IF(ABS($L77-INDEX(RTO2SF_ORD,AH$8,2))&gt;$B$84,"s","ns")))</f>
        <v/>
      </c>
      <c r="AI77" s="281" t="str">
        <f aca="false">IF(AI$8&gt;$J77,"",IF($F$69&gt;$G$69,"ns",IF(ABS($L77-INDEX(RTO2SF_ORD,AI$8,2))&gt;$B$84,"s","ns")))</f>
        <v/>
      </c>
      <c r="AJ77" s="281" t="str">
        <f aca="false">IF(AJ$8&gt;$J77,"",IF($F$69&gt;$G$69,"ns",IF(ABS($L77-INDEX(RTO2SF_ORD,AJ$8,2))&gt;$B$84,"s","ns")))</f>
        <v/>
      </c>
      <c r="AK77" s="281" t="str">
        <f aca="false">IF(AK$8&gt;$J77,"",IF($F$69&gt;$G$69,"ns",IF(ABS($L77-INDEX(RTO2SF_ORD,AK$8,2))&gt;$B$84,"s","ns")))</f>
        <v/>
      </c>
      <c r="AL77" s="281" t="str">
        <f aca="false">IF(AL$8&gt;$J77,"",IF($F$69&gt;$G$69,"ns",IF(ABS($L77-INDEX(RTO2SF_ORD,AL$8,2))&gt;$B$84,"s","ns")))</f>
        <v/>
      </c>
      <c r="AM77" s="281" t="str">
        <f aca="false">IF(AM$8&gt;$J77,"",IF($F$69&gt;$G$69,"ns",IF(ABS($L77-INDEX(RTO2SF_ORD,AM$8,2))&gt;$B$84,"s","ns")))</f>
        <v/>
      </c>
      <c r="AN77" s="281" t="str">
        <f aca="false">IF(AN$8&gt;$J77,"",IF($F$69&gt;$G$69,"ns",IF(ABS($L77-INDEX(RTO2SF_ORD,AN$8,2))&gt;$B$84,"s","ns")))</f>
        <v/>
      </c>
      <c r="AO77" s="281" t="str">
        <f aca="false">IF(AO$8&gt;$J77,"",IF($F$69&gt;$G$69,"ns",IF(ABS($L77-INDEX(RTO2SF_ORD,AO$8,2))&gt;$B$84,"s","ns")))</f>
        <v/>
      </c>
      <c r="AP77" s="281" t="str">
        <f aca="false">IF(AP$8&gt;$J77,"",IF($F$69&gt;$G$69,"ns",IF(ABS($L77-INDEX(RTO2SF_ORD,AP$8,2))&gt;$B$84,"s","ns")))</f>
        <v/>
      </c>
      <c r="AQ77" s="281" t="str">
        <f aca="false">IF(AQ$8&gt;$J77,"",IF($F$69&gt;$G$69,"ns",IF(ABS($L77-INDEX(RTO2SF_ORD,AQ$8,2))&gt;$B$84,"s","ns")))</f>
        <v/>
      </c>
      <c r="AR77" s="281" t="str">
        <f aca="false">IF(AR$8&gt;$J77,"",IF($F$69&gt;$G$69,"ns",IF(ABS($L77-INDEX(RTO2SF_ORD,AR$8,2))&gt;$B$84,"s","ns")))</f>
        <v/>
      </c>
      <c r="AS77" s="281" t="str">
        <f aca="false">IF(AS$8&gt;$J77,"",IF($F$69&gt;$G$69,"ns",IF(ABS($L77-INDEX(RTO2SF_ORD,AS$8,2))&gt;$B$84,"s","ns")))</f>
        <v/>
      </c>
      <c r="AT77" s="281" t="str">
        <f aca="false">IF(AT$8&gt;$J77,"",IF($F$69&gt;$G$69,"ns",IF(ABS($L77-INDEX(RTO2SF_ORD,AT$8,2))&gt;$B$84,"s","ns")))</f>
        <v/>
      </c>
      <c r="AU77" s="281" t="str">
        <f aca="false">IF(AU$8&gt;$J77,"",IF($F$69&gt;$G$69,"ns",IF(ABS($L77-INDEX(RTO2SF_ORD,AU$8,2))&gt;$B$84,"s","ns")))</f>
        <v/>
      </c>
      <c r="AV77" s="281" t="str">
        <f aca="false">IF(AV$8&gt;$J77,"",IF($F$69&gt;$G$69,"ns",IF(ABS($L77-INDEX(RTO2SF_ORD,AV$8,2))&gt;$B$84,"s","ns")))</f>
        <v/>
      </c>
      <c r="AW77" s="281" t="str">
        <f aca="false">IF(AW$8&gt;$J77,"",IF($F$69&gt;$G$69,"ns",IF(ABS($L77-INDEX(RTO2SF_ORD,AW$8,2))&gt;$B$84,"s","ns")))</f>
        <v/>
      </c>
      <c r="AX77" s="281" t="str">
        <f aca="false">IF(AX$8&gt;$J77,"",IF($F$69&gt;$G$69,"ns",IF(ABS($L77-INDEX(RTO2SF_ORD,AX$8,2))&gt;$B$84,"s","ns")))</f>
        <v/>
      </c>
      <c r="AY77" s="281" t="str">
        <f aca="false">IF(AY$8&gt;$J77,"",IF($F$69&gt;$G$69,"ns",IF(ABS($L77-INDEX(RTO2SF_ORD,AY$8,2))&gt;$B$84,"s","ns")))</f>
        <v/>
      </c>
      <c r="AZ77" s="281" t="str">
        <f aca="false">IF(AZ$8&gt;$J77,"",IF($F$69&gt;$G$69,"ns",IF(ABS($L77-INDEX(RTO2SF_ORD,AZ$8,2))&gt;$B$84,"s","ns")))</f>
        <v/>
      </c>
      <c r="BA77" s="281" t="str">
        <f aca="false">IF(BA$8&gt;$J77,"",IF($F$69&gt;$G$69,"ns",IF(ABS($L77-INDEX(RTO2SF_ORD,BA$8,2))&gt;$B$84,"s","ns")))</f>
        <v/>
      </c>
      <c r="BB77" s="281" t="str">
        <f aca="false">IF(BB$8&gt;$J77,"",IF($F$69&gt;$G$69,"ns",IF(ABS($L77-INDEX(RTO2SF_ORD,BB$8,2))&gt;$B$84,"s","ns")))</f>
        <v/>
      </c>
      <c r="BC77" s="281" t="str">
        <f aca="false">IF(BC$8&gt;$J77,"",IF($F$69&gt;$G$69,"ns",IF(ABS($L77-INDEX(RTO2SF_ORD,BC$8,2))&gt;$B$84,"s","ns")))</f>
        <v/>
      </c>
      <c r="BD77" s="281" t="str">
        <f aca="false">IF(BD$8&gt;$J77,"",IF($F$69&gt;$G$69,"ns",IF(ABS($L77-INDEX(RTO2SF_ORD,BD$8,2))&gt;$B$84,"s","ns")))</f>
        <v/>
      </c>
      <c r="BE77" s="281" t="str">
        <f aca="false">IF(BE$8&gt;$J77,"",IF($F$69&gt;$G$69,"ns",IF(ABS($L77-INDEX(RTO2SF_ORD,BE$8,2))&gt;$B$84,"s","ns")))</f>
        <v/>
      </c>
      <c r="BF77" s="281" t="str">
        <f aca="false">IF(BF$8&gt;$J77,"",IF($F$69&gt;$G$69,"ns",IF(ABS($L77-INDEX(RTO2SF_ORD,BF$8,2))&gt;$B$84,"s","ns")))</f>
        <v/>
      </c>
      <c r="BG77" s="281" t="str">
        <f aca="false">IF(BG$8&gt;$J77,"",IF($F$69&gt;$G$69,"ns",IF(ABS($L77-INDEX(RTO2SF_ORD,BG$8,2))&gt;$B$84,"s","ns")))</f>
        <v/>
      </c>
      <c r="BH77" s="281" t="str">
        <f aca="false">IF(BH$8&gt;$J77,"",IF($F$69&gt;$G$69,"ns",IF(ABS($L77-INDEX(RTO2SF_ORD,BH$8,2))&gt;$B$84,"s","ns")))</f>
        <v/>
      </c>
      <c r="BI77" s="281" t="str">
        <f aca="false">IF(BI$8&gt;$J77,"",IF($F$69&gt;$G$69,"ns",IF(ABS($L77-INDEX(RTO2SF_ORD,BI$8,2))&gt;$B$84,"s","ns")))</f>
        <v/>
      </c>
      <c r="BJ77" s="281" t="str">
        <f aca="false">IF(BJ$8&gt;$J77,"",IF($F$69&gt;$G$69,"ns",IF(ABS($L77-INDEX(RTO2SF_ORD,BJ$8,2))&gt;$B$84,"s","ns")))</f>
        <v/>
      </c>
      <c r="BS77" s="249"/>
      <c r="BT77" s="249"/>
      <c r="BV77" s="270" t="n">
        <v>13</v>
      </c>
      <c r="BW77" s="280" t="n">
        <f aca="false">IFERROR(INDEX(RTO2CF_ORD,BV77,1),"sd")</f>
        <v>0</v>
      </c>
      <c r="BX77" s="281" t="n">
        <f aca="false">IFERROR(INDEX(RTO2CF_ORD,BV77,2),"sd")</f>
        <v>0.00037</v>
      </c>
      <c r="BY77" s="282" t="str">
        <f aca="false">IF(BY$8&gt;$BV77,"",IF($BR$69&gt;$BS$69,"ns",IF(ABS($BX77-INDEX(RTO2CF_ORD,BY$8,2))&gt;$BN$84,"s","ns")))</f>
        <v>s</v>
      </c>
      <c r="BZ77" s="282" t="str">
        <f aca="false">IF(BZ$8&gt;$BV77,"",IF($BR$69&gt;$BS$69,"ns",IF(ABS($BX77-INDEX(RTO2CF_ORD,BZ$8,2))&gt;$BN$84,"s","ns")))</f>
        <v>s</v>
      </c>
      <c r="CA77" s="282" t="str">
        <f aca="false">IF(CA$8&gt;$BV77,"",IF($BR$69&gt;$BS$69,"ns",IF(ABS($BX77-INDEX(RTO2CF_ORD,CA$8,2))&gt;$BN$84,"s","ns")))</f>
        <v>s</v>
      </c>
      <c r="CB77" s="282" t="str">
        <f aca="false">IF(CB$8&gt;$BV77,"",IF($BR$69&gt;$BS$69,"ns",IF(ABS($BX77-INDEX(RTO2CF_ORD,CB$8,2))&gt;$BN$84,"s","ns")))</f>
        <v>s</v>
      </c>
      <c r="CC77" s="282" t="str">
        <f aca="false">IF(CC$8&gt;$BV77,"",IF($BR$69&gt;$BS$69,"ns",IF(ABS($BX77-INDEX(RTO2CF_ORD,CC$8,2))&gt;$BN$84,"s","ns")))</f>
        <v>s</v>
      </c>
      <c r="CD77" s="282" t="str">
        <f aca="false">IF(CD$8&gt;$BV77,"",IF($BR$69&gt;$BS$69,"ns",IF(ABS($BX77-INDEX(RTO2CF_ORD,CD$8,2))&gt;$BN$84,"s","ns")))</f>
        <v>s</v>
      </c>
      <c r="CE77" s="282" t="str">
        <f aca="false">IF(CE$8&gt;$BV77,"",IF($BR$69&gt;$BS$69,"ns",IF(ABS($BX77-INDEX(RTO2CF_ORD,CE$8,2))&gt;$BN$84,"s","ns")))</f>
        <v>s</v>
      </c>
      <c r="CF77" s="282" t="str">
        <f aca="false">IF(CF$8&gt;$BV77,"",IF($BR$69&gt;$BS$69,"ns",IF(ABS($BX77-INDEX(RTO2CF_ORD,CF$8,2))&gt;$BN$84,"s","ns")))</f>
        <v>ns</v>
      </c>
      <c r="CG77" s="282" t="str">
        <f aca="false">IF(CG$8&gt;$BV77,"",IF($BR$69&gt;$BS$69,"ns",IF(ABS($BX77-INDEX(RTO2CF_ORD,CG$8,2))&gt;$BN$84,"s","ns")))</f>
        <v>ns</v>
      </c>
      <c r="CH77" s="282" t="str">
        <f aca="false">IF(CH$8&gt;$BV77,"",IF($BR$69&gt;$BS$69,"ns",IF(ABS($BX77-INDEX(RTO2CF_ORD,CH$8,2))&gt;$BN$84,"s","ns")))</f>
        <v>ns</v>
      </c>
      <c r="CI77" s="282" t="str">
        <f aca="false">IF(CI$8&gt;$BV77,"",IF($BR$69&gt;$BS$69,"ns",IF(ABS($BX77-INDEX(RTO2CF_ORD,CI$8,2))&gt;$BN$84,"s","ns")))</f>
        <v>ns</v>
      </c>
      <c r="CJ77" s="282" t="str">
        <f aca="false">IF(CJ$8&gt;$BV77,"",IF($BR$69&gt;$BS$69,"ns",IF(ABS($BX77-INDEX(RTO2CF_ORD,CJ$8,2))&gt;$BN$84,"s","ns")))</f>
        <v>ns</v>
      </c>
      <c r="CK77" s="282" t="str">
        <f aca="false">IF(CK$8&gt;$BV77,"",IF($BR$69&gt;$BS$69,"ns",IF(ABS($BX77-INDEX(RTO2CF_ORD,CK$8,2))&gt;$BN$84,"s","ns")))</f>
        <v>ns</v>
      </c>
      <c r="CL77" s="282" t="str">
        <f aca="false">IF(CL$8&gt;$BV77,"",IF($BR$69&gt;$BS$69,"ns",IF(ABS($BX77-INDEX(RTO2CF_ORD,CL$8,2))&gt;$BN$84,"s","ns")))</f>
        <v/>
      </c>
      <c r="CM77" s="282" t="str">
        <f aca="false">IF(CM$8&gt;$BV77,"",IF($BR$69&gt;$BS$69,"ns",IF(ABS($BX77-INDEX(RTO2CF_ORD,CM$8,2))&gt;$BN$84,"s","ns")))</f>
        <v/>
      </c>
      <c r="CN77" s="282" t="str">
        <f aca="false">IF(CN$8&gt;$BV77,"",IF($BR$69&gt;$BS$69,"ns",IF(ABS($BX77-INDEX(RTO2CF_ORD,CN$8,2))&gt;$BN$84,"s","ns")))</f>
        <v/>
      </c>
      <c r="CO77" s="282" t="str">
        <f aca="false">IF(CO$8&gt;$BV77,"",IF($BR$69&gt;$BS$69,"ns",IF(ABS($BX77-INDEX(RTO2CF_ORD,CO$8,2))&gt;$BN$84,"s","ns")))</f>
        <v/>
      </c>
      <c r="CP77" s="282" t="str">
        <f aca="false">IF(CP$8&gt;$BV77,"",IF($BR$69&gt;$BS$69,"ns",IF(ABS($BX77-INDEX(RTO2CF_ORD,CP$8,2))&gt;$BN$84,"s","ns")))</f>
        <v/>
      </c>
      <c r="CQ77" s="282" t="str">
        <f aca="false">IF(CQ$8&gt;$BV77,"",IF($BR$69&gt;$BS$69,"ns",IF(ABS($BX77-INDEX(RTO2CF_ORD,CQ$8,2))&gt;$BN$84,"s","ns")))</f>
        <v/>
      </c>
      <c r="CR77" s="282" t="str">
        <f aca="false">IF(CR$8&gt;$BV77,"",IF($BR$69&gt;$BS$69,"ns",IF(ABS($BX77-INDEX(RTO2CF_ORD,CR$8,2))&gt;$BN$84,"s","ns")))</f>
        <v/>
      </c>
      <c r="CS77" s="282" t="str">
        <f aca="false">IF(CS$8&gt;$BV77,"",IF($BR$69&gt;$BS$69,"ns",IF(ABS($BX77-INDEX(RTO2CF_ORD,CS$8,2))&gt;$BN$84,"s","ns")))</f>
        <v/>
      </c>
      <c r="CT77" s="282" t="str">
        <f aca="false">IF(CT$8&gt;$BV77,"",IF($BR$69&gt;$BS$69,"ns",IF(ABS($BX77-INDEX(RTO2CF_ORD,CT$8,2))&gt;$BN$84,"s","ns")))</f>
        <v/>
      </c>
      <c r="CU77" s="282" t="str">
        <f aca="false">IF(CU$8&gt;$BV77,"",IF($BR$69&gt;$BS$69,"ns",IF(ABS($BX77-INDEX(RTO2CF_ORD,CU$8,2))&gt;$BN$84,"s","ns")))</f>
        <v/>
      </c>
      <c r="CV77" s="282" t="str">
        <f aca="false">IF(CV$8&gt;$BV77,"",IF($BR$69&gt;$BS$69,"ns",IF(ABS($BX77-INDEX(RTO2CF_ORD,CV$8,2))&gt;$BN$84,"s","ns")))</f>
        <v/>
      </c>
      <c r="CW77" s="282" t="str">
        <f aca="false">IF(CW$8&gt;$BV77,"",IF($BR$69&gt;$BS$69,"ns",IF(ABS($BX77-INDEX(RTO2CF_ORD,CW$8,2))&gt;$BN$84,"s","ns")))</f>
        <v/>
      </c>
      <c r="CX77" s="282" t="str">
        <f aca="false">IF(CX$8&gt;$BV77,"",IF($BR$69&gt;$BS$69,"ns",IF(ABS($BX77-INDEX(RTO2CF_ORD,CX$8,2))&gt;$BN$84,"s","ns")))</f>
        <v/>
      </c>
      <c r="CY77" s="282" t="str">
        <f aca="false">IF(CY$8&gt;$BV77,"",IF($BR$69&gt;$BS$69,"ns",IF(ABS($BX77-INDEX(RTO2CF_ORD,CY$8,2))&gt;$BN$84,"s","ns")))</f>
        <v/>
      </c>
      <c r="CZ77" s="282" t="str">
        <f aca="false">IF(CZ$8&gt;$BV77,"",IF($BR$69&gt;$BS$69,"ns",IF(ABS($BX77-INDEX(RTO2CF_ORD,CZ$8,2))&gt;$BN$84,"s","ns")))</f>
        <v/>
      </c>
      <c r="DA77" s="282" t="str">
        <f aca="false">IF(DA$8&gt;$BV77,"",IF($BR$69&gt;$BS$69,"ns",IF(ABS($BX77-INDEX(RTO2CF_ORD,DA$8,2))&gt;$BN$84,"s","ns")))</f>
        <v/>
      </c>
      <c r="DB77" s="282" t="str">
        <f aca="false">IF(DB$8&gt;$BV77,"",IF($BR$69&gt;$BS$69,"ns",IF(ABS($BX77-INDEX(RTO2CF_ORD,DB$8,2))&gt;$BN$84,"s","ns")))</f>
        <v/>
      </c>
      <c r="DC77" s="282" t="str">
        <f aca="false">IF(DC$8&gt;$BV77,"",IF($BR$69&gt;$BS$69,"ns",IF(ABS($BX77-INDEX(RTO2CF_ORD,DC$8,2))&gt;$BN$84,"s","ns")))</f>
        <v/>
      </c>
      <c r="DD77" s="282" t="str">
        <f aca="false">IF(DD$8&gt;$BV77,"",IF($BR$69&gt;$BS$69,"ns",IF(ABS($BX77-INDEX(RTO2CF_ORD,DD$8,2))&gt;$BN$84,"s","ns")))</f>
        <v/>
      </c>
      <c r="DE77" s="282" t="str">
        <f aca="false">IF(DE$8&gt;$BV77,"",IF($BR$69&gt;$BS$69,"ns",IF(ABS($BX77-INDEX(RTO2CF_ORD,DE$8,2))&gt;$BN$84,"s","ns")))</f>
        <v/>
      </c>
      <c r="DF77" s="282" t="str">
        <f aca="false">IF(DF$8&gt;$BV77,"",IF($BR$69&gt;$BS$69,"ns",IF(ABS($BX77-INDEX(RTO2CF_ORD,DF$8,2))&gt;$BN$84,"s","ns")))</f>
        <v/>
      </c>
      <c r="DG77" s="282" t="str">
        <f aca="false">IF(DG$8&gt;$BV77,"",IF($BR$69&gt;$BS$69,"ns",IF(ABS($BX77-INDEX(RTO2CF_ORD,DG$8,2))&gt;$BN$84,"s","ns")))</f>
        <v/>
      </c>
      <c r="DH77" s="282" t="str">
        <f aca="false">IF(DH$8&gt;$BV77,"",IF($BR$69&gt;$BS$69,"ns",IF(ABS($BX77-INDEX(RTO2CF_ORD,DH$8,2))&gt;$BN$84,"s","ns")))</f>
        <v/>
      </c>
      <c r="DI77" s="282" t="str">
        <f aca="false">IF(DI$8&gt;$BV77,"",IF($BR$69&gt;$BS$69,"ns",IF(ABS($BX77-INDEX(RTO2CF_ORD,DI$8,2))&gt;$BN$84,"s","ns")))</f>
        <v/>
      </c>
      <c r="DJ77" s="282" t="str">
        <f aca="false">IF(DJ$8&gt;$BV77,"",IF($BR$69&gt;$BS$69,"ns",IF(ABS($BX77-INDEX(RTO2CF_ORD,DJ$8,2))&gt;$BN$84,"s","ns")))</f>
        <v/>
      </c>
      <c r="DK77" s="282" t="str">
        <f aca="false">IF(DK$8&gt;$BV77,"",IF($BR$69&gt;$BS$69,"ns",IF(ABS($BX77-INDEX(RTO2CF_ORD,DK$8,2))&gt;$BN$84,"s","ns")))</f>
        <v/>
      </c>
      <c r="DL77" s="282" t="str">
        <f aca="false">IF(DL$8&gt;$BV77,"",IF($BR$69&gt;$BS$69,"ns",IF(ABS($BX77-INDEX(RTO2CF_ORD,DL$8,2))&gt;$BN$84,"s","ns")))</f>
        <v/>
      </c>
      <c r="DM77" s="282" t="str">
        <f aca="false">IF(DM$8&gt;$BV77,"",IF($BR$69&gt;$BS$69,"ns",IF(ABS($BX77-INDEX(RTO2CF_ORD,DM$8,2))&gt;$BN$84,"s","ns")))</f>
        <v/>
      </c>
      <c r="DN77" s="282" t="str">
        <f aca="false">IF(DN$8&gt;$BV77,"",IF($BR$69&gt;$BS$69,"ns",IF(ABS($BX77-INDEX(RTO2CF_ORD,DN$8,2))&gt;$BN$84,"s","ns")))</f>
        <v/>
      </c>
      <c r="DO77" s="282" t="str">
        <f aca="false">IF(DO$8&gt;$BV77,"",IF($BR$69&gt;$BS$69,"ns",IF(ABS($BX77-INDEX(RTO2CF_ORD,DO$8,2))&gt;$BN$84,"s","ns")))</f>
        <v/>
      </c>
      <c r="DP77" s="282" t="str">
        <f aca="false">IF(DP$8&gt;$BV77,"",IF($BR$69&gt;$BS$69,"ns",IF(ABS($BX77-INDEX(RTO2CF_ORD,DP$8,2))&gt;$BN$84,"s","ns")))</f>
        <v/>
      </c>
      <c r="DQ77" s="282" t="str">
        <f aca="false">IF(DQ$8&gt;$BV77,"",IF($BR$69&gt;$BS$69,"ns",IF(ABS($BX77-INDEX(RTO2CF_ORD,DQ$8,2))&gt;$BN$84,"s","ns")))</f>
        <v/>
      </c>
      <c r="DR77" s="282" t="str">
        <f aca="false">IF(DR$8&gt;$BV77,"",IF($BR$69&gt;$BS$69,"ns",IF(ABS($BX77-INDEX(RTO2CF_ORD,DR$8,2))&gt;$BN$84,"s","ns")))</f>
        <v/>
      </c>
      <c r="DS77" s="282" t="str">
        <f aca="false">IF(DS$8&gt;$BV77,"",IF($BR$69&gt;$BS$69,"ns",IF(ABS($BX77-INDEX(RTO2CF_ORD,DS$8,2))&gt;$BN$84,"s","ns")))</f>
        <v/>
      </c>
      <c r="DT77" s="282" t="str">
        <f aca="false">IF(DT$8&gt;$BV77,"",IF($BR$69&gt;$BS$69,"ns",IF(ABS($BX77-INDEX(RTO2CF_ORD,DT$8,2))&gt;$BN$84,"s","ns")))</f>
        <v/>
      </c>
      <c r="DU77" s="282" t="str">
        <f aca="false">IF(DU$8&gt;$BV77,"",IF($BR$69&gt;$BS$69,"ns",IF(ABS($BX77-INDEX(RTO2CF_ORD,DU$8,2))&gt;$BN$84,"s","ns")))</f>
        <v/>
      </c>
      <c r="DV77" s="282" t="str">
        <f aca="false">IF(DV$8&gt;$BV77,"",IF($BR$69&gt;$BS$69,"ns",IF(ABS($BX77-INDEX(RTO2CF_ORD,DV$8,2))&gt;$BN$84,"s","ns")))</f>
        <v/>
      </c>
      <c r="DW77" s="283"/>
      <c r="DX77" s="283"/>
      <c r="DZ77" s="265" t="n">
        <f aca="false">DZ76+1</f>
        <v>14</v>
      </c>
      <c r="EA77" s="276" t="n">
        <f aca="false">IFERROR(INDEX(RTO2CV,$DZ77,1),0)</f>
        <v>0</v>
      </c>
      <c r="EB77" s="277" t="n">
        <f aca="false">IFERROR(INDEX(RTO2SF,$DZ77,EB$7),0)</f>
        <v>0</v>
      </c>
      <c r="EC77" s="277" t="n">
        <f aca="false">IFERROR(INDEX(RTO2SF,$DZ77,EC$7),0)</f>
        <v>0</v>
      </c>
      <c r="ED77" s="277" t="n">
        <f aca="false">IFERROR(INDEX(RTO2SF,$DZ77,ED$7),0)</f>
        <v>0</v>
      </c>
      <c r="EE77" s="277" t="n">
        <f aca="false">IFERROR(INDEX(RTO2SF,$DZ77,EE$7),0)</f>
        <v>0</v>
      </c>
      <c r="EF77" s="277" t="n">
        <f aca="false">COUNTIFS(EB77:EE77,"&gt;1")</f>
        <v>0</v>
      </c>
      <c r="EG77" s="277" t="n">
        <f aca="false">IFERROR(SUMIFS(EB77:EE77,EB77:EE77,"&gt;1"),0)</f>
        <v>0</v>
      </c>
      <c r="EH77" s="265"/>
      <c r="EI77" s="265" t="s">
        <v>344</v>
      </c>
      <c r="EJ77" s="264" t="str">
        <f aca="false" t="array" ref="EJ77:EJ77">IF(EF114=0,"sd",SUM(IF(EB64:EE113&gt;1,(EB64:EE113)^2))-EJ69)</f>
        <v>sd</v>
      </c>
      <c r="EK77" s="266"/>
      <c r="EL77" s="265" t="n">
        <f aca="false">EL76+1</f>
        <v>14</v>
      </c>
      <c r="EM77" s="276" t="n">
        <f aca="false">IFERROR(INDEX(RTO2CV,$EL77,1),0)</f>
        <v>0</v>
      </c>
      <c r="EN77" s="277" t="n">
        <f aca="false">IFERROR(INDEX(RTO2CF,$EL77,'ANVA-MDS'!EB$7),0)</f>
        <v>0</v>
      </c>
      <c r="EO77" s="277" t="n">
        <f aca="false">IFERROR(INDEX(RTO2CF,$EL77,'ANVA-MDS'!EC$7),0)</f>
        <v>0</v>
      </c>
      <c r="EP77" s="277" t="n">
        <f aca="false">IFERROR(INDEX(RTO2CF,$EL77,'ANVA-MDS'!ED$7),0)</f>
        <v>0</v>
      </c>
      <c r="EQ77" s="277" t="n">
        <f aca="false">IFERROR(INDEX(RTO2CF,$EL77,'ANVA-MDS'!EE$7),0)</f>
        <v>0</v>
      </c>
      <c r="ER77" s="277" t="n">
        <f aca="false">COUNTIFS(EN77:EQ77,"&gt;1")</f>
        <v>0</v>
      </c>
      <c r="ES77" s="277" t="n">
        <f aca="false">IFERROR(SUMIFS(EN77:EQ77,EN77:EQ77,"&gt;1"),0)</f>
        <v>0</v>
      </c>
      <c r="ET77" s="265"/>
      <c r="EU77" s="265" t="s">
        <v>344</v>
      </c>
      <c r="EV77" s="264" t="n">
        <f aca="false" t="array" ref="EV77:EV77">IF(ER114=0,"sd",SUM(IF(EN64:EQ113&gt;1,(EN64:EQ113)^2))-EV69)</f>
        <v>10443280.5959538</v>
      </c>
      <c r="EW77" s="266"/>
      <c r="EX77" s="277" t="n">
        <f aca="false">EG77+ES77</f>
        <v>0</v>
      </c>
      <c r="EY77" s="296" t="s">
        <v>345</v>
      </c>
      <c r="EZ77" s="284" t="str">
        <f aca="false">IF(EZ83=0,"sd",IF(EF114=0,0,1)+IF(ER114=0,0,1))</f>
        <v>sd</v>
      </c>
    </row>
    <row r="78" customFormat="false" ht="12.75" hidden="false" customHeight="true" outlineLevel="0" collapsed="false">
      <c r="A78" s="293" t="s">
        <v>346</v>
      </c>
      <c r="J78" s="270" t="n">
        <v>14</v>
      </c>
      <c r="K78" s="280" t="n">
        <f aca="false">IFERROR(INDEX(RTO2SF_ORD,J78,1),"sd")</f>
        <v>0</v>
      </c>
      <c r="L78" s="281" t="n">
        <f aca="false">IFERROR(INDEX(RTO2SF_ORD,J78,2),"sd")</f>
        <v>0.00036</v>
      </c>
      <c r="M78" s="281" t="str">
        <f aca="false">IF(M$8&gt;$J78,"",IF($F$69&gt;$G$69,"ns",IF(ABS($L78-INDEX(RTO2SF_ORD,M$8,2))&gt;$B$84,"s","ns")))</f>
        <v>ns</v>
      </c>
      <c r="N78" s="281" t="str">
        <f aca="false">IF(N$8&gt;$J78,"",IF($F$69&gt;$G$69,"ns",IF(ABS($L78-INDEX(RTO2SF_ORD,N$8,2))&gt;$B$84,"s","ns")))</f>
        <v>ns</v>
      </c>
      <c r="O78" s="281" t="str">
        <f aca="false">IF(O$8&gt;$J78,"",IF($F$69&gt;$G$69,"ns",IF(ABS($L78-INDEX(RTO2SF_ORD,O$8,2))&gt;$B$84,"s","ns")))</f>
        <v>ns</v>
      </c>
      <c r="P78" s="281" t="str">
        <f aca="false">IF(P$8&gt;$J78,"",IF($F$69&gt;$G$69,"ns",IF(ABS($L78-INDEX(RTO2SF_ORD,P$8,2))&gt;$B$84,"s","ns")))</f>
        <v>ns</v>
      </c>
      <c r="Q78" s="281" t="str">
        <f aca="false">IF(Q$8&gt;$J78,"",IF($F$69&gt;$G$69,"ns",IF(ABS($L78-INDEX(RTO2SF_ORD,Q$8,2))&gt;$B$84,"s","ns")))</f>
        <v>ns</v>
      </c>
      <c r="R78" s="281" t="str">
        <f aca="false">IF(R$8&gt;$J78,"",IF($F$69&gt;$G$69,"ns",IF(ABS($L78-INDEX(RTO2SF_ORD,R$8,2))&gt;$B$84,"s","ns")))</f>
        <v>ns</v>
      </c>
      <c r="S78" s="281" t="str">
        <f aca="false">IF(S$8&gt;$J78,"",IF($F$69&gt;$G$69,"ns",IF(ABS($L78-INDEX(RTO2SF_ORD,S$8,2))&gt;$B$84,"s","ns")))</f>
        <v>ns</v>
      </c>
      <c r="T78" s="281" t="str">
        <f aca="false">IF(T$8&gt;$J78,"",IF($F$69&gt;$G$69,"ns",IF(ABS($L78-INDEX(RTO2SF_ORD,T$8,2))&gt;$B$84,"s","ns")))</f>
        <v>ns</v>
      </c>
      <c r="U78" s="281" t="str">
        <f aca="false">IF(U$8&gt;$J78,"",IF($F$69&gt;$G$69,"ns",IF(ABS($L78-INDEX(RTO2SF_ORD,U$8,2))&gt;$B$84,"s","ns")))</f>
        <v>ns</v>
      </c>
      <c r="V78" s="281" t="str">
        <f aca="false">IF(V$8&gt;$J78,"",IF($F$69&gt;$G$69,"ns",IF(ABS($L78-INDEX(RTO2SF_ORD,V$8,2))&gt;$B$84,"s","ns")))</f>
        <v>ns</v>
      </c>
      <c r="W78" s="281" t="str">
        <f aca="false">IF(W$8&gt;$J78,"",IF($F$69&gt;$G$69,"ns",IF(ABS($L78-INDEX(RTO2SF_ORD,W$8,2))&gt;$B$84,"s","ns")))</f>
        <v>ns</v>
      </c>
      <c r="X78" s="281" t="str">
        <f aca="false">IF(X$8&gt;$J78,"",IF($F$69&gt;$G$69,"ns",IF(ABS($L78-INDEX(RTO2SF_ORD,X$8,2))&gt;$B$84,"s","ns")))</f>
        <v>ns</v>
      </c>
      <c r="Y78" s="281" t="str">
        <f aca="false">IF(Y$8&gt;$J78,"",IF($F$69&gt;$G$69,"ns",IF(ABS($L78-INDEX(RTO2SF_ORD,Y$8,2))&gt;$B$84,"s","ns")))</f>
        <v>ns</v>
      </c>
      <c r="Z78" s="281" t="str">
        <f aca="false">IF(Z$8&gt;$J78,"",IF($F$69&gt;$G$69,"ns",IF(ABS($L78-INDEX(RTO2SF_ORD,Z$8,2))&gt;$B$84,"s","ns")))</f>
        <v>ns</v>
      </c>
      <c r="AA78" s="281" t="str">
        <f aca="false">IF(AA$8&gt;$J78,"",IF($F$69&gt;$G$69,"ns",IF(ABS($L78-INDEX(RTO2SF_ORD,AA$8,2))&gt;$B$84,"s","ns")))</f>
        <v/>
      </c>
      <c r="AB78" s="281" t="str">
        <f aca="false">IF(AB$8&gt;$J78,"",IF($F$69&gt;$G$69,"ns",IF(ABS($L78-INDEX(RTO2SF_ORD,AB$8,2))&gt;$B$84,"s","ns")))</f>
        <v/>
      </c>
      <c r="AC78" s="281" t="str">
        <f aca="false">IF(AC$8&gt;$J78,"",IF($F$69&gt;$G$69,"ns",IF(ABS($L78-INDEX(RTO2SF_ORD,AC$8,2))&gt;$B$84,"s","ns")))</f>
        <v/>
      </c>
      <c r="AD78" s="281" t="str">
        <f aca="false">IF(AD$8&gt;$J78,"",IF($F$69&gt;$G$69,"ns",IF(ABS($L78-INDEX(RTO2SF_ORD,AD$8,2))&gt;$B$84,"s","ns")))</f>
        <v/>
      </c>
      <c r="AE78" s="281" t="str">
        <f aca="false">IF(AE$8&gt;$J78,"",IF($F$69&gt;$G$69,"ns",IF(ABS($L78-INDEX(RTO2SF_ORD,AE$8,2))&gt;$B$84,"s","ns")))</f>
        <v/>
      </c>
      <c r="AF78" s="281" t="str">
        <f aca="false">IF(AF$8&gt;$J78,"",IF($F$69&gt;$G$69,"ns",IF(ABS($L78-INDEX(RTO2SF_ORD,AF$8,2))&gt;$B$84,"s","ns")))</f>
        <v/>
      </c>
      <c r="AG78" s="281" t="str">
        <f aca="false">IF(AG$8&gt;$J78,"",IF($F$69&gt;$G$69,"ns",IF(ABS($L78-INDEX(RTO2SF_ORD,AG$8,2))&gt;$B$84,"s","ns")))</f>
        <v/>
      </c>
      <c r="AH78" s="281" t="str">
        <f aca="false">IF(AH$8&gt;$J78,"",IF($F$69&gt;$G$69,"ns",IF(ABS($L78-INDEX(RTO2SF_ORD,AH$8,2))&gt;$B$84,"s","ns")))</f>
        <v/>
      </c>
      <c r="AI78" s="281" t="str">
        <f aca="false">IF(AI$8&gt;$J78,"",IF($F$69&gt;$G$69,"ns",IF(ABS($L78-INDEX(RTO2SF_ORD,AI$8,2))&gt;$B$84,"s","ns")))</f>
        <v/>
      </c>
      <c r="AJ78" s="281" t="str">
        <f aca="false">IF(AJ$8&gt;$J78,"",IF($F$69&gt;$G$69,"ns",IF(ABS($L78-INDEX(RTO2SF_ORD,AJ$8,2))&gt;$B$84,"s","ns")))</f>
        <v/>
      </c>
      <c r="AK78" s="281" t="str">
        <f aca="false">IF(AK$8&gt;$J78,"",IF($F$69&gt;$G$69,"ns",IF(ABS($L78-INDEX(RTO2SF_ORD,AK$8,2))&gt;$B$84,"s","ns")))</f>
        <v/>
      </c>
      <c r="AL78" s="281" t="str">
        <f aca="false">IF(AL$8&gt;$J78,"",IF($F$69&gt;$G$69,"ns",IF(ABS($L78-INDEX(RTO2SF_ORD,AL$8,2))&gt;$B$84,"s","ns")))</f>
        <v/>
      </c>
      <c r="AM78" s="281" t="str">
        <f aca="false">IF(AM$8&gt;$J78,"",IF($F$69&gt;$G$69,"ns",IF(ABS($L78-INDEX(RTO2SF_ORD,AM$8,2))&gt;$B$84,"s","ns")))</f>
        <v/>
      </c>
      <c r="AN78" s="281" t="str">
        <f aca="false">IF(AN$8&gt;$J78,"",IF($F$69&gt;$G$69,"ns",IF(ABS($L78-INDEX(RTO2SF_ORD,AN$8,2))&gt;$B$84,"s","ns")))</f>
        <v/>
      </c>
      <c r="AO78" s="281" t="str">
        <f aca="false">IF(AO$8&gt;$J78,"",IF($F$69&gt;$G$69,"ns",IF(ABS($L78-INDEX(RTO2SF_ORD,AO$8,2))&gt;$B$84,"s","ns")))</f>
        <v/>
      </c>
      <c r="AP78" s="281" t="str">
        <f aca="false">IF(AP$8&gt;$J78,"",IF($F$69&gt;$G$69,"ns",IF(ABS($L78-INDEX(RTO2SF_ORD,AP$8,2))&gt;$B$84,"s","ns")))</f>
        <v/>
      </c>
      <c r="AQ78" s="281" t="str">
        <f aca="false">IF(AQ$8&gt;$J78,"",IF($F$69&gt;$G$69,"ns",IF(ABS($L78-INDEX(RTO2SF_ORD,AQ$8,2))&gt;$B$84,"s","ns")))</f>
        <v/>
      </c>
      <c r="AR78" s="281" t="str">
        <f aca="false">IF(AR$8&gt;$J78,"",IF($F$69&gt;$G$69,"ns",IF(ABS($L78-INDEX(RTO2SF_ORD,AR$8,2))&gt;$B$84,"s","ns")))</f>
        <v/>
      </c>
      <c r="AS78" s="281" t="str">
        <f aca="false">IF(AS$8&gt;$J78,"",IF($F$69&gt;$G$69,"ns",IF(ABS($L78-INDEX(RTO2SF_ORD,AS$8,2))&gt;$B$84,"s","ns")))</f>
        <v/>
      </c>
      <c r="AT78" s="281" t="str">
        <f aca="false">IF(AT$8&gt;$J78,"",IF($F$69&gt;$G$69,"ns",IF(ABS($L78-INDEX(RTO2SF_ORD,AT$8,2))&gt;$B$84,"s","ns")))</f>
        <v/>
      </c>
      <c r="AU78" s="281" t="str">
        <f aca="false">IF(AU$8&gt;$J78,"",IF($F$69&gt;$G$69,"ns",IF(ABS($L78-INDEX(RTO2SF_ORD,AU$8,2))&gt;$B$84,"s","ns")))</f>
        <v/>
      </c>
      <c r="AV78" s="281" t="str">
        <f aca="false">IF(AV$8&gt;$J78,"",IF($F$69&gt;$G$69,"ns",IF(ABS($L78-INDEX(RTO2SF_ORD,AV$8,2))&gt;$B$84,"s","ns")))</f>
        <v/>
      </c>
      <c r="AW78" s="281" t="str">
        <f aca="false">IF(AW$8&gt;$J78,"",IF($F$69&gt;$G$69,"ns",IF(ABS($L78-INDEX(RTO2SF_ORD,AW$8,2))&gt;$B$84,"s","ns")))</f>
        <v/>
      </c>
      <c r="AX78" s="281" t="str">
        <f aca="false">IF(AX$8&gt;$J78,"",IF($F$69&gt;$G$69,"ns",IF(ABS($L78-INDEX(RTO2SF_ORD,AX$8,2))&gt;$B$84,"s","ns")))</f>
        <v/>
      </c>
      <c r="AY78" s="281" t="str">
        <f aca="false">IF(AY$8&gt;$J78,"",IF($F$69&gt;$G$69,"ns",IF(ABS($L78-INDEX(RTO2SF_ORD,AY$8,2))&gt;$B$84,"s","ns")))</f>
        <v/>
      </c>
      <c r="AZ78" s="281" t="str">
        <f aca="false">IF(AZ$8&gt;$J78,"",IF($F$69&gt;$G$69,"ns",IF(ABS($L78-INDEX(RTO2SF_ORD,AZ$8,2))&gt;$B$84,"s","ns")))</f>
        <v/>
      </c>
      <c r="BA78" s="281" t="str">
        <f aca="false">IF(BA$8&gt;$J78,"",IF($F$69&gt;$G$69,"ns",IF(ABS($L78-INDEX(RTO2SF_ORD,BA$8,2))&gt;$B$84,"s","ns")))</f>
        <v/>
      </c>
      <c r="BB78" s="281" t="str">
        <f aca="false">IF(BB$8&gt;$J78,"",IF($F$69&gt;$G$69,"ns",IF(ABS($L78-INDEX(RTO2SF_ORD,BB$8,2))&gt;$B$84,"s","ns")))</f>
        <v/>
      </c>
      <c r="BC78" s="281" t="str">
        <f aca="false">IF(BC$8&gt;$J78,"",IF($F$69&gt;$G$69,"ns",IF(ABS($L78-INDEX(RTO2SF_ORD,BC$8,2))&gt;$B$84,"s","ns")))</f>
        <v/>
      </c>
      <c r="BD78" s="281" t="str">
        <f aca="false">IF(BD$8&gt;$J78,"",IF($F$69&gt;$G$69,"ns",IF(ABS($L78-INDEX(RTO2SF_ORD,BD$8,2))&gt;$B$84,"s","ns")))</f>
        <v/>
      </c>
      <c r="BE78" s="281" t="str">
        <f aca="false">IF(BE$8&gt;$J78,"",IF($F$69&gt;$G$69,"ns",IF(ABS($L78-INDEX(RTO2SF_ORD,BE$8,2))&gt;$B$84,"s","ns")))</f>
        <v/>
      </c>
      <c r="BF78" s="281" t="str">
        <f aca="false">IF(BF$8&gt;$J78,"",IF($F$69&gt;$G$69,"ns",IF(ABS($L78-INDEX(RTO2SF_ORD,BF$8,2))&gt;$B$84,"s","ns")))</f>
        <v/>
      </c>
      <c r="BG78" s="281" t="str">
        <f aca="false">IF(BG$8&gt;$J78,"",IF($F$69&gt;$G$69,"ns",IF(ABS($L78-INDEX(RTO2SF_ORD,BG$8,2))&gt;$B$84,"s","ns")))</f>
        <v/>
      </c>
      <c r="BH78" s="281" t="str">
        <f aca="false">IF(BH$8&gt;$J78,"",IF($F$69&gt;$G$69,"ns",IF(ABS($L78-INDEX(RTO2SF_ORD,BH$8,2))&gt;$B$84,"s","ns")))</f>
        <v/>
      </c>
      <c r="BI78" s="281" t="str">
        <f aca="false">IF(BI$8&gt;$J78,"",IF($F$69&gt;$G$69,"ns",IF(ABS($L78-INDEX(RTO2SF_ORD,BI$8,2))&gt;$B$84,"s","ns")))</f>
        <v/>
      </c>
      <c r="BJ78" s="281" t="str">
        <f aca="false">IF(BJ$8&gt;$J78,"",IF($F$69&gt;$G$69,"ns",IF(ABS($L78-INDEX(RTO2SF_ORD,BJ$8,2))&gt;$B$84,"s","ns")))</f>
        <v/>
      </c>
      <c r="BM78" s="293" t="s">
        <v>346</v>
      </c>
      <c r="BS78" s="249"/>
      <c r="BT78" s="249"/>
      <c r="BV78" s="270" t="n">
        <v>14</v>
      </c>
      <c r="BW78" s="280" t="n">
        <f aca="false">IFERROR(INDEX(RTO2CF_ORD,BV78,1),"sd")</f>
        <v>0</v>
      </c>
      <c r="BX78" s="281" t="n">
        <f aca="false">IFERROR(INDEX(RTO2CF_ORD,BV78,2),"sd")</f>
        <v>0.00036</v>
      </c>
      <c r="BY78" s="282" t="str">
        <f aca="false">IF(BY$8&gt;$BV78,"",IF($BR$69&gt;$BS$69,"ns",IF(ABS($BX78-INDEX(RTO2CF_ORD,BY$8,2))&gt;$BN$84,"s","ns")))</f>
        <v>s</v>
      </c>
      <c r="BZ78" s="282" t="str">
        <f aca="false">IF(BZ$8&gt;$BV78,"",IF($BR$69&gt;$BS$69,"ns",IF(ABS($BX78-INDEX(RTO2CF_ORD,BZ$8,2))&gt;$BN$84,"s","ns")))</f>
        <v>s</v>
      </c>
      <c r="CA78" s="282" t="str">
        <f aca="false">IF(CA$8&gt;$BV78,"",IF($BR$69&gt;$BS$69,"ns",IF(ABS($BX78-INDEX(RTO2CF_ORD,CA$8,2))&gt;$BN$84,"s","ns")))</f>
        <v>s</v>
      </c>
      <c r="CB78" s="282" t="str">
        <f aca="false">IF(CB$8&gt;$BV78,"",IF($BR$69&gt;$BS$69,"ns",IF(ABS($BX78-INDEX(RTO2CF_ORD,CB$8,2))&gt;$BN$84,"s","ns")))</f>
        <v>s</v>
      </c>
      <c r="CC78" s="282" t="str">
        <f aca="false">IF(CC$8&gt;$BV78,"",IF($BR$69&gt;$BS$69,"ns",IF(ABS($BX78-INDEX(RTO2CF_ORD,CC$8,2))&gt;$BN$84,"s","ns")))</f>
        <v>s</v>
      </c>
      <c r="CD78" s="282" t="str">
        <f aca="false">IF(CD$8&gt;$BV78,"",IF($BR$69&gt;$BS$69,"ns",IF(ABS($BX78-INDEX(RTO2CF_ORD,CD$8,2))&gt;$BN$84,"s","ns")))</f>
        <v>s</v>
      </c>
      <c r="CE78" s="282" t="str">
        <f aca="false">IF(CE$8&gt;$BV78,"",IF($BR$69&gt;$BS$69,"ns",IF(ABS($BX78-INDEX(RTO2CF_ORD,CE$8,2))&gt;$BN$84,"s","ns")))</f>
        <v>s</v>
      </c>
      <c r="CF78" s="282" t="str">
        <f aca="false">IF(CF$8&gt;$BV78,"",IF($BR$69&gt;$BS$69,"ns",IF(ABS($BX78-INDEX(RTO2CF_ORD,CF$8,2))&gt;$BN$84,"s","ns")))</f>
        <v>ns</v>
      </c>
      <c r="CG78" s="282" t="str">
        <f aca="false">IF(CG$8&gt;$BV78,"",IF($BR$69&gt;$BS$69,"ns",IF(ABS($BX78-INDEX(RTO2CF_ORD,CG$8,2))&gt;$BN$84,"s","ns")))</f>
        <v>ns</v>
      </c>
      <c r="CH78" s="282" t="str">
        <f aca="false">IF(CH$8&gt;$BV78,"",IF($BR$69&gt;$BS$69,"ns",IF(ABS($BX78-INDEX(RTO2CF_ORD,CH$8,2))&gt;$BN$84,"s","ns")))</f>
        <v>ns</v>
      </c>
      <c r="CI78" s="282" t="str">
        <f aca="false">IF(CI$8&gt;$BV78,"",IF($BR$69&gt;$BS$69,"ns",IF(ABS($BX78-INDEX(RTO2CF_ORD,CI$8,2))&gt;$BN$84,"s","ns")))</f>
        <v>ns</v>
      </c>
      <c r="CJ78" s="282" t="str">
        <f aca="false">IF(CJ$8&gt;$BV78,"",IF($BR$69&gt;$BS$69,"ns",IF(ABS($BX78-INDEX(RTO2CF_ORD,CJ$8,2))&gt;$BN$84,"s","ns")))</f>
        <v>ns</v>
      </c>
      <c r="CK78" s="282" t="str">
        <f aca="false">IF(CK$8&gt;$BV78,"",IF($BR$69&gt;$BS$69,"ns",IF(ABS($BX78-INDEX(RTO2CF_ORD,CK$8,2))&gt;$BN$84,"s","ns")))</f>
        <v>ns</v>
      </c>
      <c r="CL78" s="282" t="str">
        <f aca="false">IF(CL$8&gt;$BV78,"",IF($BR$69&gt;$BS$69,"ns",IF(ABS($BX78-INDEX(RTO2CF_ORD,CL$8,2))&gt;$BN$84,"s","ns")))</f>
        <v>ns</v>
      </c>
      <c r="CM78" s="282" t="str">
        <f aca="false">IF(CM$8&gt;$BV78,"",IF($BR$69&gt;$BS$69,"ns",IF(ABS($BX78-INDEX(RTO2CF_ORD,CM$8,2))&gt;$BN$84,"s","ns")))</f>
        <v/>
      </c>
      <c r="CN78" s="282" t="str">
        <f aca="false">IF(CN$8&gt;$BV78,"",IF($BR$69&gt;$BS$69,"ns",IF(ABS($BX78-INDEX(RTO2CF_ORD,CN$8,2))&gt;$BN$84,"s","ns")))</f>
        <v/>
      </c>
      <c r="CO78" s="282" t="str">
        <f aca="false">IF(CO$8&gt;$BV78,"",IF($BR$69&gt;$BS$69,"ns",IF(ABS($BX78-INDEX(RTO2CF_ORD,CO$8,2))&gt;$BN$84,"s","ns")))</f>
        <v/>
      </c>
      <c r="CP78" s="282" t="str">
        <f aca="false">IF(CP$8&gt;$BV78,"",IF($BR$69&gt;$BS$69,"ns",IF(ABS($BX78-INDEX(RTO2CF_ORD,CP$8,2))&gt;$BN$84,"s","ns")))</f>
        <v/>
      </c>
      <c r="CQ78" s="282" t="str">
        <f aca="false">IF(CQ$8&gt;$BV78,"",IF($BR$69&gt;$BS$69,"ns",IF(ABS($BX78-INDEX(RTO2CF_ORD,CQ$8,2))&gt;$BN$84,"s","ns")))</f>
        <v/>
      </c>
      <c r="CR78" s="282" t="str">
        <f aca="false">IF(CR$8&gt;$BV78,"",IF($BR$69&gt;$BS$69,"ns",IF(ABS($BX78-INDEX(RTO2CF_ORD,CR$8,2))&gt;$BN$84,"s","ns")))</f>
        <v/>
      </c>
      <c r="CS78" s="282" t="str">
        <f aca="false">IF(CS$8&gt;$BV78,"",IF($BR$69&gt;$BS$69,"ns",IF(ABS($BX78-INDEX(RTO2CF_ORD,CS$8,2))&gt;$BN$84,"s","ns")))</f>
        <v/>
      </c>
      <c r="CT78" s="282" t="str">
        <f aca="false">IF(CT$8&gt;$BV78,"",IF($BR$69&gt;$BS$69,"ns",IF(ABS($BX78-INDEX(RTO2CF_ORD,CT$8,2))&gt;$BN$84,"s","ns")))</f>
        <v/>
      </c>
      <c r="CU78" s="282" t="str">
        <f aca="false">IF(CU$8&gt;$BV78,"",IF($BR$69&gt;$BS$69,"ns",IF(ABS($BX78-INDEX(RTO2CF_ORD,CU$8,2))&gt;$BN$84,"s","ns")))</f>
        <v/>
      </c>
      <c r="CV78" s="282" t="str">
        <f aca="false">IF(CV$8&gt;$BV78,"",IF($BR$69&gt;$BS$69,"ns",IF(ABS($BX78-INDEX(RTO2CF_ORD,CV$8,2))&gt;$BN$84,"s","ns")))</f>
        <v/>
      </c>
      <c r="CW78" s="282" t="str">
        <f aca="false">IF(CW$8&gt;$BV78,"",IF($BR$69&gt;$BS$69,"ns",IF(ABS($BX78-INDEX(RTO2CF_ORD,CW$8,2))&gt;$BN$84,"s","ns")))</f>
        <v/>
      </c>
      <c r="CX78" s="282" t="str">
        <f aca="false">IF(CX$8&gt;$BV78,"",IF($BR$69&gt;$BS$69,"ns",IF(ABS($BX78-INDEX(RTO2CF_ORD,CX$8,2))&gt;$BN$84,"s","ns")))</f>
        <v/>
      </c>
      <c r="CY78" s="282" t="str">
        <f aca="false">IF(CY$8&gt;$BV78,"",IF($BR$69&gt;$BS$69,"ns",IF(ABS($BX78-INDEX(RTO2CF_ORD,CY$8,2))&gt;$BN$84,"s","ns")))</f>
        <v/>
      </c>
      <c r="CZ78" s="282" t="str">
        <f aca="false">IF(CZ$8&gt;$BV78,"",IF($BR$69&gt;$BS$69,"ns",IF(ABS($BX78-INDEX(RTO2CF_ORD,CZ$8,2))&gt;$BN$84,"s","ns")))</f>
        <v/>
      </c>
      <c r="DA78" s="282" t="str">
        <f aca="false">IF(DA$8&gt;$BV78,"",IF($BR$69&gt;$BS$69,"ns",IF(ABS($BX78-INDEX(RTO2CF_ORD,DA$8,2))&gt;$BN$84,"s","ns")))</f>
        <v/>
      </c>
      <c r="DB78" s="282" t="str">
        <f aca="false">IF(DB$8&gt;$BV78,"",IF($BR$69&gt;$BS$69,"ns",IF(ABS($BX78-INDEX(RTO2CF_ORD,DB$8,2))&gt;$BN$84,"s","ns")))</f>
        <v/>
      </c>
      <c r="DC78" s="282" t="str">
        <f aca="false">IF(DC$8&gt;$BV78,"",IF($BR$69&gt;$BS$69,"ns",IF(ABS($BX78-INDEX(RTO2CF_ORD,DC$8,2))&gt;$BN$84,"s","ns")))</f>
        <v/>
      </c>
      <c r="DD78" s="282" t="str">
        <f aca="false">IF(DD$8&gt;$BV78,"",IF($BR$69&gt;$BS$69,"ns",IF(ABS($BX78-INDEX(RTO2CF_ORD,DD$8,2))&gt;$BN$84,"s","ns")))</f>
        <v/>
      </c>
      <c r="DE78" s="282" t="str">
        <f aca="false">IF(DE$8&gt;$BV78,"",IF($BR$69&gt;$BS$69,"ns",IF(ABS($BX78-INDEX(RTO2CF_ORD,DE$8,2))&gt;$BN$84,"s","ns")))</f>
        <v/>
      </c>
      <c r="DF78" s="282" t="str">
        <f aca="false">IF(DF$8&gt;$BV78,"",IF($BR$69&gt;$BS$69,"ns",IF(ABS($BX78-INDEX(RTO2CF_ORD,DF$8,2))&gt;$BN$84,"s","ns")))</f>
        <v/>
      </c>
      <c r="DG78" s="282" t="str">
        <f aca="false">IF(DG$8&gt;$BV78,"",IF($BR$69&gt;$BS$69,"ns",IF(ABS($BX78-INDEX(RTO2CF_ORD,DG$8,2))&gt;$BN$84,"s","ns")))</f>
        <v/>
      </c>
      <c r="DH78" s="282" t="str">
        <f aca="false">IF(DH$8&gt;$BV78,"",IF($BR$69&gt;$BS$69,"ns",IF(ABS($BX78-INDEX(RTO2CF_ORD,DH$8,2))&gt;$BN$84,"s","ns")))</f>
        <v/>
      </c>
      <c r="DI78" s="282" t="str">
        <f aca="false">IF(DI$8&gt;$BV78,"",IF($BR$69&gt;$BS$69,"ns",IF(ABS($BX78-INDEX(RTO2CF_ORD,DI$8,2))&gt;$BN$84,"s","ns")))</f>
        <v/>
      </c>
      <c r="DJ78" s="282" t="str">
        <f aca="false">IF(DJ$8&gt;$BV78,"",IF($BR$69&gt;$BS$69,"ns",IF(ABS($BX78-INDEX(RTO2CF_ORD,DJ$8,2))&gt;$BN$84,"s","ns")))</f>
        <v/>
      </c>
      <c r="DK78" s="282" t="str">
        <f aca="false">IF(DK$8&gt;$BV78,"",IF($BR$69&gt;$BS$69,"ns",IF(ABS($BX78-INDEX(RTO2CF_ORD,DK$8,2))&gt;$BN$84,"s","ns")))</f>
        <v/>
      </c>
      <c r="DL78" s="282" t="str">
        <f aca="false">IF(DL$8&gt;$BV78,"",IF($BR$69&gt;$BS$69,"ns",IF(ABS($BX78-INDEX(RTO2CF_ORD,DL$8,2))&gt;$BN$84,"s","ns")))</f>
        <v/>
      </c>
      <c r="DM78" s="282" t="str">
        <f aca="false">IF(DM$8&gt;$BV78,"",IF($BR$69&gt;$BS$69,"ns",IF(ABS($BX78-INDEX(RTO2CF_ORD,DM$8,2))&gt;$BN$84,"s","ns")))</f>
        <v/>
      </c>
      <c r="DN78" s="282" t="str">
        <f aca="false">IF(DN$8&gt;$BV78,"",IF($BR$69&gt;$BS$69,"ns",IF(ABS($BX78-INDEX(RTO2CF_ORD,DN$8,2))&gt;$BN$84,"s","ns")))</f>
        <v/>
      </c>
      <c r="DO78" s="282" t="str">
        <f aca="false">IF(DO$8&gt;$BV78,"",IF($BR$69&gt;$BS$69,"ns",IF(ABS($BX78-INDEX(RTO2CF_ORD,DO$8,2))&gt;$BN$84,"s","ns")))</f>
        <v/>
      </c>
      <c r="DP78" s="282" t="str">
        <f aca="false">IF(DP$8&gt;$BV78,"",IF($BR$69&gt;$BS$69,"ns",IF(ABS($BX78-INDEX(RTO2CF_ORD,DP$8,2))&gt;$BN$84,"s","ns")))</f>
        <v/>
      </c>
      <c r="DQ78" s="282" t="str">
        <f aca="false">IF(DQ$8&gt;$BV78,"",IF($BR$69&gt;$BS$69,"ns",IF(ABS($BX78-INDEX(RTO2CF_ORD,DQ$8,2))&gt;$BN$84,"s","ns")))</f>
        <v/>
      </c>
      <c r="DR78" s="282" t="str">
        <f aca="false">IF(DR$8&gt;$BV78,"",IF($BR$69&gt;$BS$69,"ns",IF(ABS($BX78-INDEX(RTO2CF_ORD,DR$8,2))&gt;$BN$84,"s","ns")))</f>
        <v/>
      </c>
      <c r="DS78" s="282" t="str">
        <f aca="false">IF(DS$8&gt;$BV78,"",IF($BR$69&gt;$BS$69,"ns",IF(ABS($BX78-INDEX(RTO2CF_ORD,DS$8,2))&gt;$BN$84,"s","ns")))</f>
        <v/>
      </c>
      <c r="DT78" s="282" t="str">
        <f aca="false">IF(DT$8&gt;$BV78,"",IF($BR$69&gt;$BS$69,"ns",IF(ABS($BX78-INDEX(RTO2CF_ORD,DT$8,2))&gt;$BN$84,"s","ns")))</f>
        <v/>
      </c>
      <c r="DU78" s="282" t="str">
        <f aca="false">IF(DU$8&gt;$BV78,"",IF($BR$69&gt;$BS$69,"ns",IF(ABS($BX78-INDEX(RTO2CF_ORD,DU$8,2))&gt;$BN$84,"s","ns")))</f>
        <v/>
      </c>
      <c r="DV78" s="282" t="str">
        <f aca="false">IF(DV$8&gt;$BV78,"",IF($BR$69&gt;$BS$69,"ns",IF(ABS($BX78-INDEX(RTO2CF_ORD,DV$8,2))&gt;$BN$84,"s","ns")))</f>
        <v/>
      </c>
      <c r="DW78" s="283"/>
      <c r="DX78" s="283"/>
      <c r="DZ78" s="265" t="n">
        <f aca="false">DZ77+1</f>
        <v>15</v>
      </c>
      <c r="EA78" s="276" t="n">
        <f aca="false">IFERROR(INDEX(RTO2CV,$DZ78,1),0)</f>
        <v>0</v>
      </c>
      <c r="EB78" s="277" t="n">
        <f aca="false">IFERROR(INDEX(RTO2SF,$DZ78,EB$7),0)</f>
        <v>0</v>
      </c>
      <c r="EC78" s="277" t="n">
        <f aca="false">IFERROR(INDEX(RTO2SF,$DZ78,EC$7),0)</f>
        <v>0</v>
      </c>
      <c r="ED78" s="277" t="n">
        <f aca="false">IFERROR(INDEX(RTO2SF,$DZ78,ED$7),0)</f>
        <v>0</v>
      </c>
      <c r="EE78" s="277" t="n">
        <f aca="false">IFERROR(INDEX(RTO2SF,$DZ78,EE$7),0)</f>
        <v>0</v>
      </c>
      <c r="EF78" s="277" t="n">
        <f aca="false">COUNTIFS(EB78:EE78,"&gt;1")</f>
        <v>0</v>
      </c>
      <c r="EG78" s="277" t="n">
        <f aca="false">IFERROR(SUMIFS(EB78:EE78,EB78:EE78,"&gt;1"),0)</f>
        <v>0</v>
      </c>
      <c r="EH78" s="265"/>
      <c r="EI78" s="265" t="s">
        <v>347</v>
      </c>
      <c r="EJ78" s="264" t="str">
        <f aca="false">IF(EF114=0,"sd",EJ76/EJ72)</f>
        <v>sd</v>
      </c>
      <c r="EK78" s="266"/>
      <c r="EL78" s="265" t="n">
        <f aca="false">EL77+1</f>
        <v>15</v>
      </c>
      <c r="EM78" s="276" t="n">
        <f aca="false">IFERROR(INDEX(RTO2CV,$EL78,1),0)</f>
        <v>0</v>
      </c>
      <c r="EN78" s="277" t="n">
        <f aca="false">IFERROR(INDEX(RTO2CF,$EL78,'ANVA-MDS'!EB$7),0)</f>
        <v>0</v>
      </c>
      <c r="EO78" s="277" t="n">
        <f aca="false">IFERROR(INDEX(RTO2CF,$EL78,'ANVA-MDS'!EC$7),0)</f>
        <v>0</v>
      </c>
      <c r="EP78" s="277" t="n">
        <f aca="false">IFERROR(INDEX(RTO2CF,$EL78,'ANVA-MDS'!ED$7),0)</f>
        <v>0</v>
      </c>
      <c r="EQ78" s="277" t="n">
        <f aca="false">IFERROR(INDEX(RTO2CF,$EL78,'ANVA-MDS'!EE$7),0)</f>
        <v>0</v>
      </c>
      <c r="ER78" s="277" t="n">
        <f aca="false">COUNTIFS(EN78:EQ78,"&gt;1")</f>
        <v>0</v>
      </c>
      <c r="ES78" s="277" t="n">
        <f aca="false">IFERROR(SUMIFS(EN78:EQ78,EN78:EQ78,"&gt;1"),0)</f>
        <v>0</v>
      </c>
      <c r="ET78" s="265"/>
      <c r="EU78" s="265" t="s">
        <v>347</v>
      </c>
      <c r="EV78" s="264" t="n">
        <f aca="false">IF(ER114=0,"sd",EV76/EV72)</f>
        <v>73191.7797243794</v>
      </c>
      <c r="EW78" s="266"/>
      <c r="EX78" s="277" t="n">
        <f aca="false">EG78+ES78</f>
        <v>0</v>
      </c>
      <c r="EY78" s="296" t="s">
        <v>348</v>
      </c>
      <c r="EZ78" s="284" t="str">
        <f aca="false">IF(EZ83=0,"sd",EZ77-1)</f>
        <v>sd</v>
      </c>
    </row>
    <row r="79" customFormat="false" ht="12.75" hidden="false" customHeight="true" outlineLevel="0" collapsed="false">
      <c r="B79" s="289" t="str">
        <f aca="false">'ANVA-MDS'!EJ83</f>
        <v>sd</v>
      </c>
      <c r="J79" s="270" t="n">
        <v>15</v>
      </c>
      <c r="K79" s="280" t="n">
        <f aca="false">IFERROR(INDEX(RTO2SF_ORD,J79,1),"sd")</f>
        <v>0</v>
      </c>
      <c r="L79" s="281" t="n">
        <f aca="false">IFERROR(INDEX(RTO2SF_ORD,J79,2),"sd")</f>
        <v>0.00035</v>
      </c>
      <c r="M79" s="281" t="str">
        <f aca="false">IF(M$8&gt;$J79,"",IF($F$69&gt;$G$69,"ns",IF(ABS($L79-INDEX(RTO2SF_ORD,M$8,2))&gt;$B$84,"s","ns")))</f>
        <v>ns</v>
      </c>
      <c r="N79" s="281" t="str">
        <f aca="false">IF(N$8&gt;$J79,"",IF($F$69&gt;$G$69,"ns",IF(ABS($L79-INDEX(RTO2SF_ORD,N$8,2))&gt;$B$84,"s","ns")))</f>
        <v>ns</v>
      </c>
      <c r="O79" s="281" t="str">
        <f aca="false">IF(O$8&gt;$J79,"",IF($F$69&gt;$G$69,"ns",IF(ABS($L79-INDEX(RTO2SF_ORD,O$8,2))&gt;$B$84,"s","ns")))</f>
        <v>ns</v>
      </c>
      <c r="P79" s="281" t="str">
        <f aca="false">IF(P$8&gt;$J79,"",IF($F$69&gt;$G$69,"ns",IF(ABS($L79-INDEX(RTO2SF_ORD,P$8,2))&gt;$B$84,"s","ns")))</f>
        <v>ns</v>
      </c>
      <c r="Q79" s="281" t="str">
        <f aca="false">IF(Q$8&gt;$J79,"",IF($F$69&gt;$G$69,"ns",IF(ABS($L79-INDEX(RTO2SF_ORD,Q$8,2))&gt;$B$84,"s","ns")))</f>
        <v>ns</v>
      </c>
      <c r="R79" s="281" t="str">
        <f aca="false">IF(R$8&gt;$J79,"",IF($F$69&gt;$G$69,"ns",IF(ABS($L79-INDEX(RTO2SF_ORD,R$8,2))&gt;$B$84,"s","ns")))</f>
        <v>ns</v>
      </c>
      <c r="S79" s="281" t="str">
        <f aca="false">IF(S$8&gt;$J79,"",IF($F$69&gt;$G$69,"ns",IF(ABS($L79-INDEX(RTO2SF_ORD,S$8,2))&gt;$B$84,"s","ns")))</f>
        <v>ns</v>
      </c>
      <c r="T79" s="281" t="str">
        <f aca="false">IF(T$8&gt;$J79,"",IF($F$69&gt;$G$69,"ns",IF(ABS($L79-INDEX(RTO2SF_ORD,T$8,2))&gt;$B$84,"s","ns")))</f>
        <v>ns</v>
      </c>
      <c r="U79" s="281" t="str">
        <f aca="false">IF(U$8&gt;$J79,"",IF($F$69&gt;$G$69,"ns",IF(ABS($L79-INDEX(RTO2SF_ORD,U$8,2))&gt;$B$84,"s","ns")))</f>
        <v>ns</v>
      </c>
      <c r="V79" s="281" t="str">
        <f aca="false">IF(V$8&gt;$J79,"",IF($F$69&gt;$G$69,"ns",IF(ABS($L79-INDEX(RTO2SF_ORD,V$8,2))&gt;$B$84,"s","ns")))</f>
        <v>ns</v>
      </c>
      <c r="W79" s="281" t="str">
        <f aca="false">IF(W$8&gt;$J79,"",IF($F$69&gt;$G$69,"ns",IF(ABS($L79-INDEX(RTO2SF_ORD,W$8,2))&gt;$B$84,"s","ns")))</f>
        <v>ns</v>
      </c>
      <c r="X79" s="281" t="str">
        <f aca="false">IF(X$8&gt;$J79,"",IF($F$69&gt;$G$69,"ns",IF(ABS($L79-INDEX(RTO2SF_ORD,X$8,2))&gt;$B$84,"s","ns")))</f>
        <v>ns</v>
      </c>
      <c r="Y79" s="281" t="str">
        <f aca="false">IF(Y$8&gt;$J79,"",IF($F$69&gt;$G$69,"ns",IF(ABS($L79-INDEX(RTO2SF_ORD,Y$8,2))&gt;$B$84,"s","ns")))</f>
        <v>ns</v>
      </c>
      <c r="Z79" s="281" t="str">
        <f aca="false">IF(Z$8&gt;$J79,"",IF($F$69&gt;$G$69,"ns",IF(ABS($L79-INDEX(RTO2SF_ORD,Z$8,2))&gt;$B$84,"s","ns")))</f>
        <v>ns</v>
      </c>
      <c r="AA79" s="281" t="str">
        <f aca="false">IF(AA$8&gt;$J79,"",IF($F$69&gt;$G$69,"ns",IF(ABS($L79-INDEX(RTO2SF_ORD,AA$8,2))&gt;$B$84,"s","ns")))</f>
        <v>ns</v>
      </c>
      <c r="AB79" s="281" t="str">
        <f aca="false">IF(AB$8&gt;$J79,"",IF($F$69&gt;$G$69,"ns",IF(ABS($L79-INDEX(RTO2SF_ORD,AB$8,2))&gt;$B$84,"s","ns")))</f>
        <v/>
      </c>
      <c r="AC79" s="281" t="str">
        <f aca="false">IF(AC$8&gt;$J79,"",IF($F$69&gt;$G$69,"ns",IF(ABS($L79-INDEX(RTO2SF_ORD,AC$8,2))&gt;$B$84,"s","ns")))</f>
        <v/>
      </c>
      <c r="AD79" s="281" t="str">
        <f aca="false">IF(AD$8&gt;$J79,"",IF($F$69&gt;$G$69,"ns",IF(ABS($L79-INDEX(RTO2SF_ORD,AD$8,2))&gt;$B$84,"s","ns")))</f>
        <v/>
      </c>
      <c r="AE79" s="281" t="str">
        <f aca="false">IF(AE$8&gt;$J79,"",IF($F$69&gt;$G$69,"ns",IF(ABS($L79-INDEX(RTO2SF_ORD,AE$8,2))&gt;$B$84,"s","ns")))</f>
        <v/>
      </c>
      <c r="AF79" s="281" t="str">
        <f aca="false">IF(AF$8&gt;$J79,"",IF($F$69&gt;$G$69,"ns",IF(ABS($L79-INDEX(RTO2SF_ORD,AF$8,2))&gt;$B$84,"s","ns")))</f>
        <v/>
      </c>
      <c r="AG79" s="281" t="str">
        <f aca="false">IF(AG$8&gt;$J79,"",IF($F$69&gt;$G$69,"ns",IF(ABS($L79-INDEX(RTO2SF_ORD,AG$8,2))&gt;$B$84,"s","ns")))</f>
        <v/>
      </c>
      <c r="AH79" s="281" t="str">
        <f aca="false">IF(AH$8&gt;$J79,"",IF($F$69&gt;$G$69,"ns",IF(ABS($L79-INDEX(RTO2SF_ORD,AH$8,2))&gt;$B$84,"s","ns")))</f>
        <v/>
      </c>
      <c r="AI79" s="281" t="str">
        <f aca="false">IF(AI$8&gt;$J79,"",IF($F$69&gt;$G$69,"ns",IF(ABS($L79-INDEX(RTO2SF_ORD,AI$8,2))&gt;$B$84,"s","ns")))</f>
        <v/>
      </c>
      <c r="AJ79" s="281" t="str">
        <f aca="false">IF(AJ$8&gt;$J79,"",IF($F$69&gt;$G$69,"ns",IF(ABS($L79-INDEX(RTO2SF_ORD,AJ$8,2))&gt;$B$84,"s","ns")))</f>
        <v/>
      </c>
      <c r="AK79" s="281" t="str">
        <f aca="false">IF(AK$8&gt;$J79,"",IF($F$69&gt;$G$69,"ns",IF(ABS($L79-INDEX(RTO2SF_ORD,AK$8,2))&gt;$B$84,"s","ns")))</f>
        <v/>
      </c>
      <c r="AL79" s="281" t="str">
        <f aca="false">IF(AL$8&gt;$J79,"",IF($F$69&gt;$G$69,"ns",IF(ABS($L79-INDEX(RTO2SF_ORD,AL$8,2))&gt;$B$84,"s","ns")))</f>
        <v/>
      </c>
      <c r="AM79" s="281" t="str">
        <f aca="false">IF(AM$8&gt;$J79,"",IF($F$69&gt;$G$69,"ns",IF(ABS($L79-INDEX(RTO2SF_ORD,AM$8,2))&gt;$B$84,"s","ns")))</f>
        <v/>
      </c>
      <c r="AN79" s="281" t="str">
        <f aca="false">IF(AN$8&gt;$J79,"",IF($F$69&gt;$G$69,"ns",IF(ABS($L79-INDEX(RTO2SF_ORD,AN$8,2))&gt;$B$84,"s","ns")))</f>
        <v/>
      </c>
      <c r="AO79" s="281" t="str">
        <f aca="false">IF(AO$8&gt;$J79,"",IF($F$69&gt;$G$69,"ns",IF(ABS($L79-INDEX(RTO2SF_ORD,AO$8,2))&gt;$B$84,"s","ns")))</f>
        <v/>
      </c>
      <c r="AP79" s="281" t="str">
        <f aca="false">IF(AP$8&gt;$J79,"",IF($F$69&gt;$G$69,"ns",IF(ABS($L79-INDEX(RTO2SF_ORD,AP$8,2))&gt;$B$84,"s","ns")))</f>
        <v/>
      </c>
      <c r="AQ79" s="281" t="str">
        <f aca="false">IF(AQ$8&gt;$J79,"",IF($F$69&gt;$G$69,"ns",IF(ABS($L79-INDEX(RTO2SF_ORD,AQ$8,2))&gt;$B$84,"s","ns")))</f>
        <v/>
      </c>
      <c r="AR79" s="281" t="str">
        <f aca="false">IF(AR$8&gt;$J79,"",IF($F$69&gt;$G$69,"ns",IF(ABS($L79-INDEX(RTO2SF_ORD,AR$8,2))&gt;$B$84,"s","ns")))</f>
        <v/>
      </c>
      <c r="AS79" s="281" t="str">
        <f aca="false">IF(AS$8&gt;$J79,"",IF($F$69&gt;$G$69,"ns",IF(ABS($L79-INDEX(RTO2SF_ORD,AS$8,2))&gt;$B$84,"s","ns")))</f>
        <v/>
      </c>
      <c r="AT79" s="281" t="str">
        <f aca="false">IF(AT$8&gt;$J79,"",IF($F$69&gt;$G$69,"ns",IF(ABS($L79-INDEX(RTO2SF_ORD,AT$8,2))&gt;$B$84,"s","ns")))</f>
        <v/>
      </c>
      <c r="AU79" s="281" t="str">
        <f aca="false">IF(AU$8&gt;$J79,"",IF($F$69&gt;$G$69,"ns",IF(ABS($L79-INDEX(RTO2SF_ORD,AU$8,2))&gt;$B$84,"s","ns")))</f>
        <v/>
      </c>
      <c r="AV79" s="281" t="str">
        <f aca="false">IF(AV$8&gt;$J79,"",IF($F$69&gt;$G$69,"ns",IF(ABS($L79-INDEX(RTO2SF_ORD,AV$8,2))&gt;$B$84,"s","ns")))</f>
        <v/>
      </c>
      <c r="AW79" s="281" t="str">
        <f aca="false">IF(AW$8&gt;$J79,"",IF($F$69&gt;$G$69,"ns",IF(ABS($L79-INDEX(RTO2SF_ORD,AW$8,2))&gt;$B$84,"s","ns")))</f>
        <v/>
      </c>
      <c r="AX79" s="281" t="str">
        <f aca="false">IF(AX$8&gt;$J79,"",IF($F$69&gt;$G$69,"ns",IF(ABS($L79-INDEX(RTO2SF_ORD,AX$8,2))&gt;$B$84,"s","ns")))</f>
        <v/>
      </c>
      <c r="AY79" s="281" t="str">
        <f aca="false">IF(AY$8&gt;$J79,"",IF($F$69&gt;$G$69,"ns",IF(ABS($L79-INDEX(RTO2SF_ORD,AY$8,2))&gt;$B$84,"s","ns")))</f>
        <v/>
      </c>
      <c r="AZ79" s="281" t="str">
        <f aca="false">IF(AZ$8&gt;$J79,"",IF($F$69&gt;$G$69,"ns",IF(ABS($L79-INDEX(RTO2SF_ORD,AZ$8,2))&gt;$B$84,"s","ns")))</f>
        <v/>
      </c>
      <c r="BA79" s="281" t="str">
        <f aca="false">IF(BA$8&gt;$J79,"",IF($F$69&gt;$G$69,"ns",IF(ABS($L79-INDEX(RTO2SF_ORD,BA$8,2))&gt;$B$84,"s","ns")))</f>
        <v/>
      </c>
      <c r="BB79" s="281" t="str">
        <f aca="false">IF(BB$8&gt;$J79,"",IF($F$69&gt;$G$69,"ns",IF(ABS($L79-INDEX(RTO2SF_ORD,BB$8,2))&gt;$B$84,"s","ns")))</f>
        <v/>
      </c>
      <c r="BC79" s="281" t="str">
        <f aca="false">IF(BC$8&gt;$J79,"",IF($F$69&gt;$G$69,"ns",IF(ABS($L79-INDEX(RTO2SF_ORD,BC$8,2))&gt;$B$84,"s","ns")))</f>
        <v/>
      </c>
      <c r="BD79" s="281" t="str">
        <f aca="false">IF(BD$8&gt;$J79,"",IF($F$69&gt;$G$69,"ns",IF(ABS($L79-INDEX(RTO2SF_ORD,BD$8,2))&gt;$B$84,"s","ns")))</f>
        <v/>
      </c>
      <c r="BE79" s="281" t="str">
        <f aca="false">IF(BE$8&gt;$J79,"",IF($F$69&gt;$G$69,"ns",IF(ABS($L79-INDEX(RTO2SF_ORD,BE$8,2))&gt;$B$84,"s","ns")))</f>
        <v/>
      </c>
      <c r="BF79" s="281" t="str">
        <f aca="false">IF(BF$8&gt;$J79,"",IF($F$69&gt;$G$69,"ns",IF(ABS($L79-INDEX(RTO2SF_ORD,BF$8,2))&gt;$B$84,"s","ns")))</f>
        <v/>
      </c>
      <c r="BG79" s="281" t="str">
        <f aca="false">IF(BG$8&gt;$J79,"",IF($F$69&gt;$G$69,"ns",IF(ABS($L79-INDEX(RTO2SF_ORD,BG$8,2))&gt;$B$84,"s","ns")))</f>
        <v/>
      </c>
      <c r="BH79" s="281" t="str">
        <f aca="false">IF(BH$8&gt;$J79,"",IF($F$69&gt;$G$69,"ns",IF(ABS($L79-INDEX(RTO2SF_ORD,BH$8,2))&gt;$B$84,"s","ns")))</f>
        <v/>
      </c>
      <c r="BI79" s="281" t="str">
        <f aca="false">IF(BI$8&gt;$J79,"",IF($F$69&gt;$G$69,"ns",IF(ABS($L79-INDEX(RTO2SF_ORD,BI$8,2))&gt;$B$84,"s","ns")))</f>
        <v/>
      </c>
      <c r="BJ79" s="281" t="str">
        <f aca="false">IF(BJ$8&gt;$J79,"",IF($F$69&gt;$G$69,"ns",IF(ABS($L79-INDEX(RTO2SF_ORD,BJ$8,2))&gt;$B$84,"s","ns")))</f>
        <v/>
      </c>
      <c r="BM79" s="293"/>
      <c r="BN79" s="289" t="n">
        <f aca="false">'ANVA-MDS'!EV83</f>
        <v>0.912374955727616</v>
      </c>
      <c r="BS79" s="249"/>
      <c r="BT79" s="249"/>
      <c r="BV79" s="270" t="n">
        <v>15</v>
      </c>
      <c r="BW79" s="280" t="n">
        <f aca="false">IFERROR(INDEX(RTO2CF_ORD,BV79,1),"sd")</f>
        <v>0</v>
      </c>
      <c r="BX79" s="281" t="n">
        <f aca="false">IFERROR(INDEX(RTO2CF_ORD,BV79,2),"sd")</f>
        <v>0.00035</v>
      </c>
      <c r="BY79" s="282" t="str">
        <f aca="false">IF(BY$8&gt;$BV79,"",IF($BR$69&gt;$BS$69,"ns",IF(ABS($BX79-INDEX(RTO2CF_ORD,BY$8,2))&gt;$BN$84,"s","ns")))</f>
        <v>s</v>
      </c>
      <c r="BZ79" s="282" t="str">
        <f aca="false">IF(BZ$8&gt;$BV79,"",IF($BR$69&gt;$BS$69,"ns",IF(ABS($BX79-INDEX(RTO2CF_ORD,BZ$8,2))&gt;$BN$84,"s","ns")))</f>
        <v>s</v>
      </c>
      <c r="CA79" s="282" t="str">
        <f aca="false">IF(CA$8&gt;$BV79,"",IF($BR$69&gt;$BS$69,"ns",IF(ABS($BX79-INDEX(RTO2CF_ORD,CA$8,2))&gt;$BN$84,"s","ns")))</f>
        <v>s</v>
      </c>
      <c r="CB79" s="282" t="str">
        <f aca="false">IF(CB$8&gt;$BV79,"",IF($BR$69&gt;$BS$69,"ns",IF(ABS($BX79-INDEX(RTO2CF_ORD,CB$8,2))&gt;$BN$84,"s","ns")))</f>
        <v>s</v>
      </c>
      <c r="CC79" s="282" t="str">
        <f aca="false">IF(CC$8&gt;$BV79,"",IF($BR$69&gt;$BS$69,"ns",IF(ABS($BX79-INDEX(RTO2CF_ORD,CC$8,2))&gt;$BN$84,"s","ns")))</f>
        <v>s</v>
      </c>
      <c r="CD79" s="282" t="str">
        <f aca="false">IF(CD$8&gt;$BV79,"",IF($BR$69&gt;$BS$69,"ns",IF(ABS($BX79-INDEX(RTO2CF_ORD,CD$8,2))&gt;$BN$84,"s","ns")))</f>
        <v>s</v>
      </c>
      <c r="CE79" s="282" t="str">
        <f aca="false">IF(CE$8&gt;$BV79,"",IF($BR$69&gt;$BS$69,"ns",IF(ABS($BX79-INDEX(RTO2CF_ORD,CE$8,2))&gt;$BN$84,"s","ns")))</f>
        <v>s</v>
      </c>
      <c r="CF79" s="282" t="str">
        <f aca="false">IF(CF$8&gt;$BV79,"",IF($BR$69&gt;$BS$69,"ns",IF(ABS($BX79-INDEX(RTO2CF_ORD,CF$8,2))&gt;$BN$84,"s","ns")))</f>
        <v>ns</v>
      </c>
      <c r="CG79" s="282" t="str">
        <f aca="false">IF(CG$8&gt;$BV79,"",IF($BR$69&gt;$BS$69,"ns",IF(ABS($BX79-INDEX(RTO2CF_ORD,CG$8,2))&gt;$BN$84,"s","ns")))</f>
        <v>ns</v>
      </c>
      <c r="CH79" s="282" t="str">
        <f aca="false">IF(CH$8&gt;$BV79,"",IF($BR$69&gt;$BS$69,"ns",IF(ABS($BX79-INDEX(RTO2CF_ORD,CH$8,2))&gt;$BN$84,"s","ns")))</f>
        <v>ns</v>
      </c>
      <c r="CI79" s="282" t="str">
        <f aca="false">IF(CI$8&gt;$BV79,"",IF($BR$69&gt;$BS$69,"ns",IF(ABS($BX79-INDEX(RTO2CF_ORD,CI$8,2))&gt;$BN$84,"s","ns")))</f>
        <v>ns</v>
      </c>
      <c r="CJ79" s="282" t="str">
        <f aca="false">IF(CJ$8&gt;$BV79,"",IF($BR$69&gt;$BS$69,"ns",IF(ABS($BX79-INDEX(RTO2CF_ORD,CJ$8,2))&gt;$BN$84,"s","ns")))</f>
        <v>ns</v>
      </c>
      <c r="CK79" s="282" t="str">
        <f aca="false">IF(CK$8&gt;$BV79,"",IF($BR$69&gt;$BS$69,"ns",IF(ABS($BX79-INDEX(RTO2CF_ORD,CK$8,2))&gt;$BN$84,"s","ns")))</f>
        <v>ns</v>
      </c>
      <c r="CL79" s="282" t="str">
        <f aca="false">IF(CL$8&gt;$BV79,"",IF($BR$69&gt;$BS$69,"ns",IF(ABS($BX79-INDEX(RTO2CF_ORD,CL$8,2))&gt;$BN$84,"s","ns")))</f>
        <v>ns</v>
      </c>
      <c r="CM79" s="282" t="str">
        <f aca="false">IF(CM$8&gt;$BV79,"",IF($BR$69&gt;$BS$69,"ns",IF(ABS($BX79-INDEX(RTO2CF_ORD,CM$8,2))&gt;$BN$84,"s","ns")))</f>
        <v>ns</v>
      </c>
      <c r="CN79" s="282" t="str">
        <f aca="false">IF(CN$8&gt;$BV79,"",IF($BR$69&gt;$BS$69,"ns",IF(ABS($BX79-INDEX(RTO2CF_ORD,CN$8,2))&gt;$BN$84,"s","ns")))</f>
        <v/>
      </c>
      <c r="CO79" s="282" t="str">
        <f aca="false">IF(CO$8&gt;$BV79,"",IF($BR$69&gt;$BS$69,"ns",IF(ABS($BX79-INDEX(RTO2CF_ORD,CO$8,2))&gt;$BN$84,"s","ns")))</f>
        <v/>
      </c>
      <c r="CP79" s="282" t="str">
        <f aca="false">IF(CP$8&gt;$BV79,"",IF($BR$69&gt;$BS$69,"ns",IF(ABS($BX79-INDEX(RTO2CF_ORD,CP$8,2))&gt;$BN$84,"s","ns")))</f>
        <v/>
      </c>
      <c r="CQ79" s="282" t="str">
        <f aca="false">IF(CQ$8&gt;$BV79,"",IF($BR$69&gt;$BS$69,"ns",IF(ABS($BX79-INDEX(RTO2CF_ORD,CQ$8,2))&gt;$BN$84,"s","ns")))</f>
        <v/>
      </c>
      <c r="CR79" s="282" t="str">
        <f aca="false">IF(CR$8&gt;$BV79,"",IF($BR$69&gt;$BS$69,"ns",IF(ABS($BX79-INDEX(RTO2CF_ORD,CR$8,2))&gt;$BN$84,"s","ns")))</f>
        <v/>
      </c>
      <c r="CS79" s="282" t="str">
        <f aca="false">IF(CS$8&gt;$BV79,"",IF($BR$69&gt;$BS$69,"ns",IF(ABS($BX79-INDEX(RTO2CF_ORD,CS$8,2))&gt;$BN$84,"s","ns")))</f>
        <v/>
      </c>
      <c r="CT79" s="282" t="str">
        <f aca="false">IF(CT$8&gt;$BV79,"",IF($BR$69&gt;$BS$69,"ns",IF(ABS($BX79-INDEX(RTO2CF_ORD,CT$8,2))&gt;$BN$84,"s","ns")))</f>
        <v/>
      </c>
      <c r="CU79" s="282" t="str">
        <f aca="false">IF(CU$8&gt;$BV79,"",IF($BR$69&gt;$BS$69,"ns",IF(ABS($BX79-INDEX(RTO2CF_ORD,CU$8,2))&gt;$BN$84,"s","ns")))</f>
        <v/>
      </c>
      <c r="CV79" s="282" t="str">
        <f aca="false">IF(CV$8&gt;$BV79,"",IF($BR$69&gt;$BS$69,"ns",IF(ABS($BX79-INDEX(RTO2CF_ORD,CV$8,2))&gt;$BN$84,"s","ns")))</f>
        <v/>
      </c>
      <c r="CW79" s="282" t="str">
        <f aca="false">IF(CW$8&gt;$BV79,"",IF($BR$69&gt;$BS$69,"ns",IF(ABS($BX79-INDEX(RTO2CF_ORD,CW$8,2))&gt;$BN$84,"s","ns")))</f>
        <v/>
      </c>
      <c r="CX79" s="282" t="str">
        <f aca="false">IF(CX$8&gt;$BV79,"",IF($BR$69&gt;$BS$69,"ns",IF(ABS($BX79-INDEX(RTO2CF_ORD,CX$8,2))&gt;$BN$84,"s","ns")))</f>
        <v/>
      </c>
      <c r="CY79" s="282" t="str">
        <f aca="false">IF(CY$8&gt;$BV79,"",IF($BR$69&gt;$BS$69,"ns",IF(ABS($BX79-INDEX(RTO2CF_ORD,CY$8,2))&gt;$BN$84,"s","ns")))</f>
        <v/>
      </c>
      <c r="CZ79" s="282" t="str">
        <f aca="false">IF(CZ$8&gt;$BV79,"",IF($BR$69&gt;$BS$69,"ns",IF(ABS($BX79-INDEX(RTO2CF_ORD,CZ$8,2))&gt;$BN$84,"s","ns")))</f>
        <v/>
      </c>
      <c r="DA79" s="282" t="str">
        <f aca="false">IF(DA$8&gt;$BV79,"",IF($BR$69&gt;$BS$69,"ns",IF(ABS($BX79-INDEX(RTO2CF_ORD,DA$8,2))&gt;$BN$84,"s","ns")))</f>
        <v/>
      </c>
      <c r="DB79" s="282" t="str">
        <f aca="false">IF(DB$8&gt;$BV79,"",IF($BR$69&gt;$BS$69,"ns",IF(ABS($BX79-INDEX(RTO2CF_ORD,DB$8,2))&gt;$BN$84,"s","ns")))</f>
        <v/>
      </c>
      <c r="DC79" s="282" t="str">
        <f aca="false">IF(DC$8&gt;$BV79,"",IF($BR$69&gt;$BS$69,"ns",IF(ABS($BX79-INDEX(RTO2CF_ORD,DC$8,2))&gt;$BN$84,"s","ns")))</f>
        <v/>
      </c>
      <c r="DD79" s="282" t="str">
        <f aca="false">IF(DD$8&gt;$BV79,"",IF($BR$69&gt;$BS$69,"ns",IF(ABS($BX79-INDEX(RTO2CF_ORD,DD$8,2))&gt;$BN$84,"s","ns")))</f>
        <v/>
      </c>
      <c r="DE79" s="282" t="str">
        <f aca="false">IF(DE$8&gt;$BV79,"",IF($BR$69&gt;$BS$69,"ns",IF(ABS($BX79-INDEX(RTO2CF_ORD,DE$8,2))&gt;$BN$84,"s","ns")))</f>
        <v/>
      </c>
      <c r="DF79" s="282" t="str">
        <f aca="false">IF(DF$8&gt;$BV79,"",IF($BR$69&gt;$BS$69,"ns",IF(ABS($BX79-INDEX(RTO2CF_ORD,DF$8,2))&gt;$BN$84,"s","ns")))</f>
        <v/>
      </c>
      <c r="DG79" s="282" t="str">
        <f aca="false">IF(DG$8&gt;$BV79,"",IF($BR$69&gt;$BS$69,"ns",IF(ABS($BX79-INDEX(RTO2CF_ORD,DG$8,2))&gt;$BN$84,"s","ns")))</f>
        <v/>
      </c>
      <c r="DH79" s="282" t="str">
        <f aca="false">IF(DH$8&gt;$BV79,"",IF($BR$69&gt;$BS$69,"ns",IF(ABS($BX79-INDEX(RTO2CF_ORD,DH$8,2))&gt;$BN$84,"s","ns")))</f>
        <v/>
      </c>
      <c r="DI79" s="282" t="str">
        <f aca="false">IF(DI$8&gt;$BV79,"",IF($BR$69&gt;$BS$69,"ns",IF(ABS($BX79-INDEX(RTO2CF_ORD,DI$8,2))&gt;$BN$84,"s","ns")))</f>
        <v/>
      </c>
      <c r="DJ79" s="282" t="str">
        <f aca="false">IF(DJ$8&gt;$BV79,"",IF($BR$69&gt;$BS$69,"ns",IF(ABS($BX79-INDEX(RTO2CF_ORD,DJ$8,2))&gt;$BN$84,"s","ns")))</f>
        <v/>
      </c>
      <c r="DK79" s="282" t="str">
        <f aca="false">IF(DK$8&gt;$BV79,"",IF($BR$69&gt;$BS$69,"ns",IF(ABS($BX79-INDEX(RTO2CF_ORD,DK$8,2))&gt;$BN$84,"s","ns")))</f>
        <v/>
      </c>
      <c r="DL79" s="282" t="str">
        <f aca="false">IF(DL$8&gt;$BV79,"",IF($BR$69&gt;$BS$69,"ns",IF(ABS($BX79-INDEX(RTO2CF_ORD,DL$8,2))&gt;$BN$84,"s","ns")))</f>
        <v/>
      </c>
      <c r="DM79" s="282" t="str">
        <f aca="false">IF(DM$8&gt;$BV79,"",IF($BR$69&gt;$BS$69,"ns",IF(ABS($BX79-INDEX(RTO2CF_ORD,DM$8,2))&gt;$BN$84,"s","ns")))</f>
        <v/>
      </c>
      <c r="DN79" s="282" t="str">
        <f aca="false">IF(DN$8&gt;$BV79,"",IF($BR$69&gt;$BS$69,"ns",IF(ABS($BX79-INDEX(RTO2CF_ORD,DN$8,2))&gt;$BN$84,"s","ns")))</f>
        <v/>
      </c>
      <c r="DO79" s="282" t="str">
        <f aca="false">IF(DO$8&gt;$BV79,"",IF($BR$69&gt;$BS$69,"ns",IF(ABS($BX79-INDEX(RTO2CF_ORD,DO$8,2))&gt;$BN$84,"s","ns")))</f>
        <v/>
      </c>
      <c r="DP79" s="282" t="str">
        <f aca="false">IF(DP$8&gt;$BV79,"",IF($BR$69&gt;$BS$69,"ns",IF(ABS($BX79-INDEX(RTO2CF_ORD,DP$8,2))&gt;$BN$84,"s","ns")))</f>
        <v/>
      </c>
      <c r="DQ79" s="282" t="str">
        <f aca="false">IF(DQ$8&gt;$BV79,"",IF($BR$69&gt;$BS$69,"ns",IF(ABS($BX79-INDEX(RTO2CF_ORD,DQ$8,2))&gt;$BN$84,"s","ns")))</f>
        <v/>
      </c>
      <c r="DR79" s="282" t="str">
        <f aca="false">IF(DR$8&gt;$BV79,"",IF($BR$69&gt;$BS$69,"ns",IF(ABS($BX79-INDEX(RTO2CF_ORD,DR$8,2))&gt;$BN$84,"s","ns")))</f>
        <v/>
      </c>
      <c r="DS79" s="282" t="str">
        <f aca="false">IF(DS$8&gt;$BV79,"",IF($BR$69&gt;$BS$69,"ns",IF(ABS($BX79-INDEX(RTO2CF_ORD,DS$8,2))&gt;$BN$84,"s","ns")))</f>
        <v/>
      </c>
      <c r="DT79" s="282" t="str">
        <f aca="false">IF(DT$8&gt;$BV79,"",IF($BR$69&gt;$BS$69,"ns",IF(ABS($BX79-INDEX(RTO2CF_ORD,DT$8,2))&gt;$BN$84,"s","ns")))</f>
        <v/>
      </c>
      <c r="DU79" s="282" t="str">
        <f aca="false">IF(DU$8&gt;$BV79,"",IF($BR$69&gt;$BS$69,"ns",IF(ABS($BX79-INDEX(RTO2CF_ORD,DU$8,2))&gt;$BN$84,"s","ns")))</f>
        <v/>
      </c>
      <c r="DV79" s="282" t="str">
        <f aca="false">IF(DV$8&gt;$BV79,"",IF($BR$69&gt;$BS$69,"ns",IF(ABS($BX79-INDEX(RTO2CF_ORD,DV$8,2))&gt;$BN$84,"s","ns")))</f>
        <v/>
      </c>
      <c r="DW79" s="283"/>
      <c r="DX79" s="283"/>
      <c r="DZ79" s="265" t="n">
        <f aca="false">DZ78+1</f>
        <v>16</v>
      </c>
      <c r="EA79" s="276" t="n">
        <f aca="false">IFERROR(INDEX(RTO2CV,$DZ79,1),0)</f>
        <v>0</v>
      </c>
      <c r="EB79" s="277" t="n">
        <f aca="false">IFERROR(INDEX(RTO2SF,$DZ79,EB$7),0)</f>
        <v>0</v>
      </c>
      <c r="EC79" s="277" t="n">
        <f aca="false">IFERROR(INDEX(RTO2SF,$DZ79,EC$7),0)</f>
        <v>0</v>
      </c>
      <c r="ED79" s="277" t="n">
        <f aca="false">IFERROR(INDEX(RTO2SF,$DZ79,ED$7),0)</f>
        <v>0</v>
      </c>
      <c r="EE79" s="277" t="n">
        <f aca="false">IFERROR(INDEX(RTO2SF,$DZ79,EE$7),0)</f>
        <v>0</v>
      </c>
      <c r="EF79" s="277" t="n">
        <f aca="false">COUNTIFS(EB79:EE79,"&gt;1")</f>
        <v>0</v>
      </c>
      <c r="EG79" s="277" t="n">
        <f aca="false">IFERROR(SUMIFS(EB79:EE79,EB79:EE79,"&gt;1"),0)</f>
        <v>0</v>
      </c>
      <c r="EH79" s="265"/>
      <c r="EI79" s="265" t="s">
        <v>349</v>
      </c>
      <c r="EJ79" s="297" t="str">
        <f aca="false">IF(EF114=0,"sd",SQRT(EJ78)/EJ68)</f>
        <v>sd</v>
      </c>
      <c r="EK79" s="266"/>
      <c r="EL79" s="265" t="n">
        <f aca="false">EL78+1</f>
        <v>16</v>
      </c>
      <c r="EM79" s="276" t="n">
        <f aca="false">IFERROR(INDEX(RTO2CV,$EL79,1),0)</f>
        <v>0</v>
      </c>
      <c r="EN79" s="277" t="n">
        <f aca="false">IFERROR(INDEX(RTO2CF,$EL79,'ANVA-MDS'!EB$7),0)</f>
        <v>0</v>
      </c>
      <c r="EO79" s="277" t="n">
        <f aca="false">IFERROR(INDEX(RTO2CF,$EL79,'ANVA-MDS'!EC$7),0)</f>
        <v>0</v>
      </c>
      <c r="EP79" s="277" t="n">
        <f aca="false">IFERROR(INDEX(RTO2CF,$EL79,'ANVA-MDS'!ED$7),0)</f>
        <v>0</v>
      </c>
      <c r="EQ79" s="277" t="n">
        <f aca="false">IFERROR(INDEX(RTO2CF,$EL79,'ANVA-MDS'!EE$7),0)</f>
        <v>0</v>
      </c>
      <c r="ER79" s="277" t="n">
        <f aca="false">COUNTIFS(EN79:EQ79,"&gt;1")</f>
        <v>0</v>
      </c>
      <c r="ES79" s="277" t="n">
        <f aca="false">IFERROR(SUMIFS(EN79:EQ79,EN79:EQ79,"&gt;1"),0)</f>
        <v>0</v>
      </c>
      <c r="ET79" s="265"/>
      <c r="EU79" s="265" t="s">
        <v>349</v>
      </c>
      <c r="EV79" s="297" t="n">
        <f aca="false">IF(ER114=0,"sd",SQRT(EV78)/EV68)</f>
        <v>0.161980995868864</v>
      </c>
      <c r="EW79" s="266"/>
      <c r="EX79" s="277" t="n">
        <f aca="false">EG79+ES79</f>
        <v>0</v>
      </c>
      <c r="EY79" s="296" t="s">
        <v>350</v>
      </c>
      <c r="EZ79" s="284" t="str">
        <f aca="false">IF(EZ83=0,"sd",EZ78*EZ70)</f>
        <v>sd</v>
      </c>
    </row>
    <row r="80" customFormat="false" ht="12.75" hidden="false" customHeight="true" outlineLevel="0" collapsed="false">
      <c r="A80" s="293"/>
      <c r="J80" s="270" t="n">
        <v>16</v>
      </c>
      <c r="K80" s="280" t="n">
        <f aca="false">IFERROR(INDEX(RTO2SF_ORD,J80,1),"sd")</f>
        <v>0</v>
      </c>
      <c r="L80" s="281" t="n">
        <f aca="false">IFERROR(INDEX(RTO2SF_ORD,J80,2),"sd")</f>
        <v>0.00034</v>
      </c>
      <c r="M80" s="281" t="str">
        <f aca="false">IF(M$8&gt;$J80,"",IF($F$69&gt;$G$69,"ns",IF(ABS($L80-INDEX(RTO2SF_ORD,M$8,2))&gt;$B$84,"s","ns")))</f>
        <v>ns</v>
      </c>
      <c r="N80" s="281" t="str">
        <f aca="false">IF(N$8&gt;$J80,"",IF($F$69&gt;$G$69,"ns",IF(ABS($L80-INDEX(RTO2SF_ORD,N$8,2))&gt;$B$84,"s","ns")))</f>
        <v>ns</v>
      </c>
      <c r="O80" s="281" t="str">
        <f aca="false">IF(O$8&gt;$J80,"",IF($F$69&gt;$G$69,"ns",IF(ABS($L80-INDEX(RTO2SF_ORD,O$8,2))&gt;$B$84,"s","ns")))</f>
        <v>ns</v>
      </c>
      <c r="P80" s="281" t="str">
        <f aca="false">IF(P$8&gt;$J80,"",IF($F$69&gt;$G$69,"ns",IF(ABS($L80-INDEX(RTO2SF_ORD,P$8,2))&gt;$B$84,"s","ns")))</f>
        <v>ns</v>
      </c>
      <c r="Q80" s="281" t="str">
        <f aca="false">IF(Q$8&gt;$J80,"",IF($F$69&gt;$G$69,"ns",IF(ABS($L80-INDEX(RTO2SF_ORD,Q$8,2))&gt;$B$84,"s","ns")))</f>
        <v>ns</v>
      </c>
      <c r="R80" s="281" t="str">
        <f aca="false">IF(R$8&gt;$J80,"",IF($F$69&gt;$G$69,"ns",IF(ABS($L80-INDEX(RTO2SF_ORD,R$8,2))&gt;$B$84,"s","ns")))</f>
        <v>ns</v>
      </c>
      <c r="S80" s="281" t="str">
        <f aca="false">IF(S$8&gt;$J80,"",IF($F$69&gt;$G$69,"ns",IF(ABS($L80-INDEX(RTO2SF_ORD,S$8,2))&gt;$B$84,"s","ns")))</f>
        <v>ns</v>
      </c>
      <c r="T80" s="281" t="str">
        <f aca="false">IF(T$8&gt;$J80,"",IF($F$69&gt;$G$69,"ns",IF(ABS($L80-INDEX(RTO2SF_ORD,T$8,2))&gt;$B$84,"s","ns")))</f>
        <v>ns</v>
      </c>
      <c r="U80" s="281" t="str">
        <f aca="false">IF(U$8&gt;$J80,"",IF($F$69&gt;$G$69,"ns",IF(ABS($L80-INDEX(RTO2SF_ORD,U$8,2))&gt;$B$84,"s","ns")))</f>
        <v>ns</v>
      </c>
      <c r="V80" s="281" t="str">
        <f aca="false">IF(V$8&gt;$J80,"",IF($F$69&gt;$G$69,"ns",IF(ABS($L80-INDEX(RTO2SF_ORD,V$8,2))&gt;$B$84,"s","ns")))</f>
        <v>ns</v>
      </c>
      <c r="W80" s="281" t="str">
        <f aca="false">IF(W$8&gt;$J80,"",IF($F$69&gt;$G$69,"ns",IF(ABS($L80-INDEX(RTO2SF_ORD,W$8,2))&gt;$B$84,"s","ns")))</f>
        <v>ns</v>
      </c>
      <c r="X80" s="281" t="str">
        <f aca="false">IF(X$8&gt;$J80,"",IF($F$69&gt;$G$69,"ns",IF(ABS($L80-INDEX(RTO2SF_ORD,X$8,2))&gt;$B$84,"s","ns")))</f>
        <v>ns</v>
      </c>
      <c r="Y80" s="281" t="str">
        <f aca="false">IF(Y$8&gt;$J80,"",IF($F$69&gt;$G$69,"ns",IF(ABS($L80-INDEX(RTO2SF_ORD,Y$8,2))&gt;$B$84,"s","ns")))</f>
        <v>ns</v>
      </c>
      <c r="Z80" s="281" t="str">
        <f aca="false">IF(Z$8&gt;$J80,"",IF($F$69&gt;$G$69,"ns",IF(ABS($L80-INDEX(RTO2SF_ORD,Z$8,2))&gt;$B$84,"s","ns")))</f>
        <v>ns</v>
      </c>
      <c r="AA80" s="281" t="str">
        <f aca="false">IF(AA$8&gt;$J80,"",IF($F$69&gt;$G$69,"ns",IF(ABS($L80-INDEX(RTO2SF_ORD,AA$8,2))&gt;$B$84,"s","ns")))</f>
        <v>ns</v>
      </c>
      <c r="AB80" s="281" t="str">
        <f aca="false">IF(AB$8&gt;$J80,"",IF($F$69&gt;$G$69,"ns",IF(ABS($L80-INDEX(RTO2SF_ORD,AB$8,2))&gt;$B$84,"s","ns")))</f>
        <v>ns</v>
      </c>
      <c r="AC80" s="281" t="str">
        <f aca="false">IF(AC$8&gt;$J80,"",IF($F$69&gt;$G$69,"ns",IF(ABS($L80-INDEX(RTO2SF_ORD,AC$8,2))&gt;$B$84,"s","ns")))</f>
        <v/>
      </c>
      <c r="AD80" s="281" t="str">
        <f aca="false">IF(AD$8&gt;$J80,"",IF($F$69&gt;$G$69,"ns",IF(ABS($L80-INDEX(RTO2SF_ORD,AD$8,2))&gt;$B$84,"s","ns")))</f>
        <v/>
      </c>
      <c r="AE80" s="281" t="str">
        <f aca="false">IF(AE$8&gt;$J80,"",IF($F$69&gt;$G$69,"ns",IF(ABS($L80-INDEX(RTO2SF_ORD,AE$8,2))&gt;$B$84,"s","ns")))</f>
        <v/>
      </c>
      <c r="AF80" s="281" t="str">
        <f aca="false">IF(AF$8&gt;$J80,"",IF($F$69&gt;$G$69,"ns",IF(ABS($L80-INDEX(RTO2SF_ORD,AF$8,2))&gt;$B$84,"s","ns")))</f>
        <v/>
      </c>
      <c r="AG80" s="281" t="str">
        <f aca="false">IF(AG$8&gt;$J80,"",IF($F$69&gt;$G$69,"ns",IF(ABS($L80-INDEX(RTO2SF_ORD,AG$8,2))&gt;$B$84,"s","ns")))</f>
        <v/>
      </c>
      <c r="AH80" s="281" t="str">
        <f aca="false">IF(AH$8&gt;$J80,"",IF($F$69&gt;$G$69,"ns",IF(ABS($L80-INDEX(RTO2SF_ORD,AH$8,2))&gt;$B$84,"s","ns")))</f>
        <v/>
      </c>
      <c r="AI80" s="281" t="str">
        <f aca="false">IF(AI$8&gt;$J80,"",IF($F$69&gt;$G$69,"ns",IF(ABS($L80-INDEX(RTO2SF_ORD,AI$8,2))&gt;$B$84,"s","ns")))</f>
        <v/>
      </c>
      <c r="AJ80" s="281" t="str">
        <f aca="false">IF(AJ$8&gt;$J80,"",IF($F$69&gt;$G$69,"ns",IF(ABS($L80-INDEX(RTO2SF_ORD,AJ$8,2))&gt;$B$84,"s","ns")))</f>
        <v/>
      </c>
      <c r="AK80" s="281" t="str">
        <f aca="false">IF(AK$8&gt;$J80,"",IF($F$69&gt;$G$69,"ns",IF(ABS($L80-INDEX(RTO2SF_ORD,AK$8,2))&gt;$B$84,"s","ns")))</f>
        <v/>
      </c>
      <c r="AL80" s="281" t="str">
        <f aca="false">IF(AL$8&gt;$J80,"",IF($F$69&gt;$G$69,"ns",IF(ABS($L80-INDEX(RTO2SF_ORD,AL$8,2))&gt;$B$84,"s","ns")))</f>
        <v/>
      </c>
      <c r="AM80" s="281" t="str">
        <f aca="false">IF(AM$8&gt;$J80,"",IF($F$69&gt;$G$69,"ns",IF(ABS($L80-INDEX(RTO2SF_ORD,AM$8,2))&gt;$B$84,"s","ns")))</f>
        <v/>
      </c>
      <c r="AN80" s="281" t="str">
        <f aca="false">IF(AN$8&gt;$J80,"",IF($F$69&gt;$G$69,"ns",IF(ABS($L80-INDEX(RTO2SF_ORD,AN$8,2))&gt;$B$84,"s","ns")))</f>
        <v/>
      </c>
      <c r="AO80" s="281" t="str">
        <f aca="false">IF(AO$8&gt;$J80,"",IF($F$69&gt;$G$69,"ns",IF(ABS($L80-INDEX(RTO2SF_ORD,AO$8,2))&gt;$B$84,"s","ns")))</f>
        <v/>
      </c>
      <c r="AP80" s="281" t="str">
        <f aca="false">IF(AP$8&gt;$J80,"",IF($F$69&gt;$G$69,"ns",IF(ABS($L80-INDEX(RTO2SF_ORD,AP$8,2))&gt;$B$84,"s","ns")))</f>
        <v/>
      </c>
      <c r="AQ80" s="281" t="str">
        <f aca="false">IF(AQ$8&gt;$J80,"",IF($F$69&gt;$G$69,"ns",IF(ABS($L80-INDEX(RTO2SF_ORD,AQ$8,2))&gt;$B$84,"s","ns")))</f>
        <v/>
      </c>
      <c r="AR80" s="281" t="str">
        <f aca="false">IF(AR$8&gt;$J80,"",IF($F$69&gt;$G$69,"ns",IF(ABS($L80-INDEX(RTO2SF_ORD,AR$8,2))&gt;$B$84,"s","ns")))</f>
        <v/>
      </c>
      <c r="AS80" s="281" t="str">
        <f aca="false">IF(AS$8&gt;$J80,"",IF($F$69&gt;$G$69,"ns",IF(ABS($L80-INDEX(RTO2SF_ORD,AS$8,2))&gt;$B$84,"s","ns")))</f>
        <v/>
      </c>
      <c r="AT80" s="281" t="str">
        <f aca="false">IF(AT$8&gt;$J80,"",IF($F$69&gt;$G$69,"ns",IF(ABS($L80-INDEX(RTO2SF_ORD,AT$8,2))&gt;$B$84,"s","ns")))</f>
        <v/>
      </c>
      <c r="AU80" s="281" t="str">
        <f aca="false">IF(AU$8&gt;$J80,"",IF($F$69&gt;$G$69,"ns",IF(ABS($L80-INDEX(RTO2SF_ORD,AU$8,2))&gt;$B$84,"s","ns")))</f>
        <v/>
      </c>
      <c r="AV80" s="281" t="str">
        <f aca="false">IF(AV$8&gt;$J80,"",IF($F$69&gt;$G$69,"ns",IF(ABS($L80-INDEX(RTO2SF_ORD,AV$8,2))&gt;$B$84,"s","ns")))</f>
        <v/>
      </c>
      <c r="AW80" s="281" t="str">
        <f aca="false">IF(AW$8&gt;$J80,"",IF($F$69&gt;$G$69,"ns",IF(ABS($L80-INDEX(RTO2SF_ORD,AW$8,2))&gt;$B$84,"s","ns")))</f>
        <v/>
      </c>
      <c r="AX80" s="281" t="str">
        <f aca="false">IF(AX$8&gt;$J80,"",IF($F$69&gt;$G$69,"ns",IF(ABS($L80-INDEX(RTO2SF_ORD,AX$8,2))&gt;$B$84,"s","ns")))</f>
        <v/>
      </c>
      <c r="AY80" s="281" t="str">
        <f aca="false">IF(AY$8&gt;$J80,"",IF($F$69&gt;$G$69,"ns",IF(ABS($L80-INDEX(RTO2SF_ORD,AY$8,2))&gt;$B$84,"s","ns")))</f>
        <v/>
      </c>
      <c r="AZ80" s="281" t="str">
        <f aca="false">IF(AZ$8&gt;$J80,"",IF($F$69&gt;$G$69,"ns",IF(ABS($L80-INDEX(RTO2SF_ORD,AZ$8,2))&gt;$B$84,"s","ns")))</f>
        <v/>
      </c>
      <c r="BA80" s="281" t="str">
        <f aca="false">IF(BA$8&gt;$J80,"",IF($F$69&gt;$G$69,"ns",IF(ABS($L80-INDEX(RTO2SF_ORD,BA$8,2))&gt;$B$84,"s","ns")))</f>
        <v/>
      </c>
      <c r="BB80" s="281" t="str">
        <f aca="false">IF(BB$8&gt;$J80,"",IF($F$69&gt;$G$69,"ns",IF(ABS($L80-INDEX(RTO2SF_ORD,BB$8,2))&gt;$B$84,"s","ns")))</f>
        <v/>
      </c>
      <c r="BC80" s="281" t="str">
        <f aca="false">IF(BC$8&gt;$J80,"",IF($F$69&gt;$G$69,"ns",IF(ABS($L80-INDEX(RTO2SF_ORD,BC$8,2))&gt;$B$84,"s","ns")))</f>
        <v/>
      </c>
      <c r="BD80" s="281" t="str">
        <f aca="false">IF(BD$8&gt;$J80,"",IF($F$69&gt;$G$69,"ns",IF(ABS($L80-INDEX(RTO2SF_ORD,BD$8,2))&gt;$B$84,"s","ns")))</f>
        <v/>
      </c>
      <c r="BE80" s="281" t="str">
        <f aca="false">IF(BE$8&gt;$J80,"",IF($F$69&gt;$G$69,"ns",IF(ABS($L80-INDEX(RTO2SF_ORD,BE$8,2))&gt;$B$84,"s","ns")))</f>
        <v/>
      </c>
      <c r="BF80" s="281" t="str">
        <f aca="false">IF(BF$8&gt;$J80,"",IF($F$69&gt;$G$69,"ns",IF(ABS($L80-INDEX(RTO2SF_ORD,BF$8,2))&gt;$B$84,"s","ns")))</f>
        <v/>
      </c>
      <c r="BG80" s="281" t="str">
        <f aca="false">IF(BG$8&gt;$J80,"",IF($F$69&gt;$G$69,"ns",IF(ABS($L80-INDEX(RTO2SF_ORD,BG$8,2))&gt;$B$84,"s","ns")))</f>
        <v/>
      </c>
      <c r="BH80" s="281" t="str">
        <f aca="false">IF(BH$8&gt;$J80,"",IF($F$69&gt;$G$69,"ns",IF(ABS($L80-INDEX(RTO2SF_ORD,BH$8,2))&gt;$B$84,"s","ns")))</f>
        <v/>
      </c>
      <c r="BI80" s="281" t="str">
        <f aca="false">IF(BI$8&gt;$J80,"",IF($F$69&gt;$G$69,"ns",IF(ABS($L80-INDEX(RTO2SF_ORD,BI$8,2))&gt;$B$84,"s","ns")))</f>
        <v/>
      </c>
      <c r="BJ80" s="281" t="str">
        <f aca="false">IF(BJ$8&gt;$J80,"",IF($F$69&gt;$G$69,"ns",IF(ABS($L80-INDEX(RTO2SF_ORD,BJ$8,2))&gt;$B$84,"s","ns")))</f>
        <v/>
      </c>
      <c r="BM80" s="293"/>
      <c r="BS80" s="249"/>
      <c r="BT80" s="249"/>
      <c r="BV80" s="270" t="n">
        <v>16</v>
      </c>
      <c r="BW80" s="280" t="n">
        <f aca="false">IFERROR(INDEX(RTO2CF_ORD,BV80,1),"sd")</f>
        <v>0</v>
      </c>
      <c r="BX80" s="281" t="n">
        <f aca="false">IFERROR(INDEX(RTO2CF_ORD,BV80,2),"sd")</f>
        <v>0.00034</v>
      </c>
      <c r="BY80" s="282" t="str">
        <f aca="false">IF(BY$8&gt;$BV80,"",IF($BR$69&gt;$BS$69,"ns",IF(ABS($BX80-INDEX(RTO2CF_ORD,BY$8,2))&gt;$BN$84,"s","ns")))</f>
        <v>s</v>
      </c>
      <c r="BZ80" s="282" t="str">
        <f aca="false">IF(BZ$8&gt;$BV80,"",IF($BR$69&gt;$BS$69,"ns",IF(ABS($BX80-INDEX(RTO2CF_ORD,BZ$8,2))&gt;$BN$84,"s","ns")))</f>
        <v>s</v>
      </c>
      <c r="CA80" s="282" t="str">
        <f aca="false">IF(CA$8&gt;$BV80,"",IF($BR$69&gt;$BS$69,"ns",IF(ABS($BX80-INDEX(RTO2CF_ORD,CA$8,2))&gt;$BN$84,"s","ns")))</f>
        <v>s</v>
      </c>
      <c r="CB80" s="282" t="str">
        <f aca="false">IF(CB$8&gt;$BV80,"",IF($BR$69&gt;$BS$69,"ns",IF(ABS($BX80-INDEX(RTO2CF_ORD,CB$8,2))&gt;$BN$84,"s","ns")))</f>
        <v>s</v>
      </c>
      <c r="CC80" s="282" t="str">
        <f aca="false">IF(CC$8&gt;$BV80,"",IF($BR$69&gt;$BS$69,"ns",IF(ABS($BX80-INDEX(RTO2CF_ORD,CC$8,2))&gt;$BN$84,"s","ns")))</f>
        <v>s</v>
      </c>
      <c r="CD80" s="282" t="str">
        <f aca="false">IF(CD$8&gt;$BV80,"",IF($BR$69&gt;$BS$69,"ns",IF(ABS($BX80-INDEX(RTO2CF_ORD,CD$8,2))&gt;$BN$84,"s","ns")))</f>
        <v>s</v>
      </c>
      <c r="CE80" s="282" t="str">
        <f aca="false">IF(CE$8&gt;$BV80,"",IF($BR$69&gt;$BS$69,"ns",IF(ABS($BX80-INDEX(RTO2CF_ORD,CE$8,2))&gt;$BN$84,"s","ns")))</f>
        <v>s</v>
      </c>
      <c r="CF80" s="282" t="str">
        <f aca="false">IF(CF$8&gt;$BV80,"",IF($BR$69&gt;$BS$69,"ns",IF(ABS($BX80-INDEX(RTO2CF_ORD,CF$8,2))&gt;$BN$84,"s","ns")))</f>
        <v>ns</v>
      </c>
      <c r="CG80" s="282" t="str">
        <f aca="false">IF(CG$8&gt;$BV80,"",IF($BR$69&gt;$BS$69,"ns",IF(ABS($BX80-INDEX(RTO2CF_ORD,CG$8,2))&gt;$BN$84,"s","ns")))</f>
        <v>ns</v>
      </c>
      <c r="CH80" s="282" t="str">
        <f aca="false">IF(CH$8&gt;$BV80,"",IF($BR$69&gt;$BS$69,"ns",IF(ABS($BX80-INDEX(RTO2CF_ORD,CH$8,2))&gt;$BN$84,"s","ns")))</f>
        <v>ns</v>
      </c>
      <c r="CI80" s="282" t="str">
        <f aca="false">IF(CI$8&gt;$BV80,"",IF($BR$69&gt;$BS$69,"ns",IF(ABS($BX80-INDEX(RTO2CF_ORD,CI$8,2))&gt;$BN$84,"s","ns")))</f>
        <v>ns</v>
      </c>
      <c r="CJ80" s="282" t="str">
        <f aca="false">IF(CJ$8&gt;$BV80,"",IF($BR$69&gt;$BS$69,"ns",IF(ABS($BX80-INDEX(RTO2CF_ORD,CJ$8,2))&gt;$BN$84,"s","ns")))</f>
        <v>ns</v>
      </c>
      <c r="CK80" s="282" t="str">
        <f aca="false">IF(CK$8&gt;$BV80,"",IF($BR$69&gt;$BS$69,"ns",IF(ABS($BX80-INDEX(RTO2CF_ORD,CK$8,2))&gt;$BN$84,"s","ns")))</f>
        <v>ns</v>
      </c>
      <c r="CL80" s="282" t="str">
        <f aca="false">IF(CL$8&gt;$BV80,"",IF($BR$69&gt;$BS$69,"ns",IF(ABS($BX80-INDEX(RTO2CF_ORD,CL$8,2))&gt;$BN$84,"s","ns")))</f>
        <v>ns</v>
      </c>
      <c r="CM80" s="282" t="str">
        <f aca="false">IF(CM$8&gt;$BV80,"",IF($BR$69&gt;$BS$69,"ns",IF(ABS($BX80-INDEX(RTO2CF_ORD,CM$8,2))&gt;$BN$84,"s","ns")))</f>
        <v>ns</v>
      </c>
      <c r="CN80" s="282" t="str">
        <f aca="false">IF(CN$8&gt;$BV80,"",IF($BR$69&gt;$BS$69,"ns",IF(ABS($BX80-INDEX(RTO2CF_ORD,CN$8,2))&gt;$BN$84,"s","ns")))</f>
        <v>ns</v>
      </c>
      <c r="CO80" s="282" t="str">
        <f aca="false">IF(CO$8&gt;$BV80,"",IF($BR$69&gt;$BS$69,"ns",IF(ABS($BX80-INDEX(RTO2CF_ORD,CO$8,2))&gt;$BN$84,"s","ns")))</f>
        <v/>
      </c>
      <c r="CP80" s="282" t="str">
        <f aca="false">IF(CP$8&gt;$BV80,"",IF($BR$69&gt;$BS$69,"ns",IF(ABS($BX80-INDEX(RTO2CF_ORD,CP$8,2))&gt;$BN$84,"s","ns")))</f>
        <v/>
      </c>
      <c r="CQ80" s="282" t="str">
        <f aca="false">IF(CQ$8&gt;$BV80,"",IF($BR$69&gt;$BS$69,"ns",IF(ABS($BX80-INDEX(RTO2CF_ORD,CQ$8,2))&gt;$BN$84,"s","ns")))</f>
        <v/>
      </c>
      <c r="CR80" s="282" t="str">
        <f aca="false">IF(CR$8&gt;$BV80,"",IF($BR$69&gt;$BS$69,"ns",IF(ABS($BX80-INDEX(RTO2CF_ORD,CR$8,2))&gt;$BN$84,"s","ns")))</f>
        <v/>
      </c>
      <c r="CS80" s="282" t="str">
        <f aca="false">IF(CS$8&gt;$BV80,"",IF($BR$69&gt;$BS$69,"ns",IF(ABS($BX80-INDEX(RTO2CF_ORD,CS$8,2))&gt;$BN$84,"s","ns")))</f>
        <v/>
      </c>
      <c r="CT80" s="282" t="str">
        <f aca="false">IF(CT$8&gt;$BV80,"",IF($BR$69&gt;$BS$69,"ns",IF(ABS($BX80-INDEX(RTO2CF_ORD,CT$8,2))&gt;$BN$84,"s","ns")))</f>
        <v/>
      </c>
      <c r="CU80" s="282" t="str">
        <f aca="false">IF(CU$8&gt;$BV80,"",IF($BR$69&gt;$BS$69,"ns",IF(ABS($BX80-INDEX(RTO2CF_ORD,CU$8,2))&gt;$BN$84,"s","ns")))</f>
        <v/>
      </c>
      <c r="CV80" s="282" t="str">
        <f aca="false">IF(CV$8&gt;$BV80,"",IF($BR$69&gt;$BS$69,"ns",IF(ABS($BX80-INDEX(RTO2CF_ORD,CV$8,2))&gt;$BN$84,"s","ns")))</f>
        <v/>
      </c>
      <c r="CW80" s="282" t="str">
        <f aca="false">IF(CW$8&gt;$BV80,"",IF($BR$69&gt;$BS$69,"ns",IF(ABS($BX80-INDEX(RTO2CF_ORD,CW$8,2))&gt;$BN$84,"s","ns")))</f>
        <v/>
      </c>
      <c r="CX80" s="282" t="str">
        <f aca="false">IF(CX$8&gt;$BV80,"",IF($BR$69&gt;$BS$69,"ns",IF(ABS($BX80-INDEX(RTO2CF_ORD,CX$8,2))&gt;$BN$84,"s","ns")))</f>
        <v/>
      </c>
      <c r="CY80" s="282" t="str">
        <f aca="false">IF(CY$8&gt;$BV80,"",IF($BR$69&gt;$BS$69,"ns",IF(ABS($BX80-INDEX(RTO2CF_ORD,CY$8,2))&gt;$BN$84,"s","ns")))</f>
        <v/>
      </c>
      <c r="CZ80" s="282" t="str">
        <f aca="false">IF(CZ$8&gt;$BV80,"",IF($BR$69&gt;$BS$69,"ns",IF(ABS($BX80-INDEX(RTO2CF_ORD,CZ$8,2))&gt;$BN$84,"s","ns")))</f>
        <v/>
      </c>
      <c r="DA80" s="282" t="str">
        <f aca="false">IF(DA$8&gt;$BV80,"",IF($BR$69&gt;$BS$69,"ns",IF(ABS($BX80-INDEX(RTO2CF_ORD,DA$8,2))&gt;$BN$84,"s","ns")))</f>
        <v/>
      </c>
      <c r="DB80" s="282" t="str">
        <f aca="false">IF(DB$8&gt;$BV80,"",IF($BR$69&gt;$BS$69,"ns",IF(ABS($BX80-INDEX(RTO2CF_ORD,DB$8,2))&gt;$BN$84,"s","ns")))</f>
        <v/>
      </c>
      <c r="DC80" s="282" t="str">
        <f aca="false">IF(DC$8&gt;$BV80,"",IF($BR$69&gt;$BS$69,"ns",IF(ABS($BX80-INDEX(RTO2CF_ORD,DC$8,2))&gt;$BN$84,"s","ns")))</f>
        <v/>
      </c>
      <c r="DD80" s="282" t="str">
        <f aca="false">IF(DD$8&gt;$BV80,"",IF($BR$69&gt;$BS$69,"ns",IF(ABS($BX80-INDEX(RTO2CF_ORD,DD$8,2))&gt;$BN$84,"s","ns")))</f>
        <v/>
      </c>
      <c r="DE80" s="282" t="str">
        <f aca="false">IF(DE$8&gt;$BV80,"",IF($BR$69&gt;$BS$69,"ns",IF(ABS($BX80-INDEX(RTO2CF_ORD,DE$8,2))&gt;$BN$84,"s","ns")))</f>
        <v/>
      </c>
      <c r="DF80" s="282" t="str">
        <f aca="false">IF(DF$8&gt;$BV80,"",IF($BR$69&gt;$BS$69,"ns",IF(ABS($BX80-INDEX(RTO2CF_ORD,DF$8,2))&gt;$BN$84,"s","ns")))</f>
        <v/>
      </c>
      <c r="DG80" s="282" t="str">
        <f aca="false">IF(DG$8&gt;$BV80,"",IF($BR$69&gt;$BS$69,"ns",IF(ABS($BX80-INDEX(RTO2CF_ORD,DG$8,2))&gt;$BN$84,"s","ns")))</f>
        <v/>
      </c>
      <c r="DH80" s="282" t="str">
        <f aca="false">IF(DH$8&gt;$BV80,"",IF($BR$69&gt;$BS$69,"ns",IF(ABS($BX80-INDEX(RTO2CF_ORD,DH$8,2))&gt;$BN$84,"s","ns")))</f>
        <v/>
      </c>
      <c r="DI80" s="282" t="str">
        <f aca="false">IF(DI$8&gt;$BV80,"",IF($BR$69&gt;$BS$69,"ns",IF(ABS($BX80-INDEX(RTO2CF_ORD,DI$8,2))&gt;$BN$84,"s","ns")))</f>
        <v/>
      </c>
      <c r="DJ80" s="282" t="str">
        <f aca="false">IF(DJ$8&gt;$BV80,"",IF($BR$69&gt;$BS$69,"ns",IF(ABS($BX80-INDEX(RTO2CF_ORD,DJ$8,2))&gt;$BN$84,"s","ns")))</f>
        <v/>
      </c>
      <c r="DK80" s="282" t="str">
        <f aca="false">IF(DK$8&gt;$BV80,"",IF($BR$69&gt;$BS$69,"ns",IF(ABS($BX80-INDEX(RTO2CF_ORD,DK$8,2))&gt;$BN$84,"s","ns")))</f>
        <v/>
      </c>
      <c r="DL80" s="282" t="str">
        <f aca="false">IF(DL$8&gt;$BV80,"",IF($BR$69&gt;$BS$69,"ns",IF(ABS($BX80-INDEX(RTO2CF_ORD,DL$8,2))&gt;$BN$84,"s","ns")))</f>
        <v/>
      </c>
      <c r="DM80" s="282" t="str">
        <f aca="false">IF(DM$8&gt;$BV80,"",IF($BR$69&gt;$BS$69,"ns",IF(ABS($BX80-INDEX(RTO2CF_ORD,DM$8,2))&gt;$BN$84,"s","ns")))</f>
        <v/>
      </c>
      <c r="DN80" s="282" t="str">
        <f aca="false">IF(DN$8&gt;$BV80,"",IF($BR$69&gt;$BS$69,"ns",IF(ABS($BX80-INDEX(RTO2CF_ORD,DN$8,2))&gt;$BN$84,"s","ns")))</f>
        <v/>
      </c>
      <c r="DO80" s="282" t="str">
        <f aca="false">IF(DO$8&gt;$BV80,"",IF($BR$69&gt;$BS$69,"ns",IF(ABS($BX80-INDEX(RTO2CF_ORD,DO$8,2))&gt;$BN$84,"s","ns")))</f>
        <v/>
      </c>
      <c r="DP80" s="282" t="str">
        <f aca="false">IF(DP$8&gt;$BV80,"",IF($BR$69&gt;$BS$69,"ns",IF(ABS($BX80-INDEX(RTO2CF_ORD,DP$8,2))&gt;$BN$84,"s","ns")))</f>
        <v/>
      </c>
      <c r="DQ80" s="282" t="str">
        <f aca="false">IF(DQ$8&gt;$BV80,"",IF($BR$69&gt;$BS$69,"ns",IF(ABS($BX80-INDEX(RTO2CF_ORD,DQ$8,2))&gt;$BN$84,"s","ns")))</f>
        <v/>
      </c>
      <c r="DR80" s="282" t="str">
        <f aca="false">IF(DR$8&gt;$BV80,"",IF($BR$69&gt;$BS$69,"ns",IF(ABS($BX80-INDEX(RTO2CF_ORD,DR$8,2))&gt;$BN$84,"s","ns")))</f>
        <v/>
      </c>
      <c r="DS80" s="282" t="str">
        <f aca="false">IF(DS$8&gt;$BV80,"",IF($BR$69&gt;$BS$69,"ns",IF(ABS($BX80-INDEX(RTO2CF_ORD,DS$8,2))&gt;$BN$84,"s","ns")))</f>
        <v/>
      </c>
      <c r="DT80" s="282" t="str">
        <f aca="false">IF(DT$8&gt;$BV80,"",IF($BR$69&gt;$BS$69,"ns",IF(ABS($BX80-INDEX(RTO2CF_ORD,DT$8,2))&gt;$BN$84,"s","ns")))</f>
        <v/>
      </c>
      <c r="DU80" s="282" t="str">
        <f aca="false">IF(DU$8&gt;$BV80,"",IF($BR$69&gt;$BS$69,"ns",IF(ABS($BX80-INDEX(RTO2CF_ORD,DU$8,2))&gt;$BN$84,"s","ns")))</f>
        <v/>
      </c>
      <c r="DV80" s="282" t="str">
        <f aca="false">IF(DV$8&gt;$BV80,"",IF($BR$69&gt;$BS$69,"ns",IF(ABS($BX80-INDEX(RTO2CF_ORD,DV$8,2))&gt;$BN$84,"s","ns")))</f>
        <v/>
      </c>
      <c r="DW80" s="283"/>
      <c r="DX80" s="283"/>
      <c r="DZ80" s="265" t="n">
        <f aca="false">DZ79+1</f>
        <v>17</v>
      </c>
      <c r="EA80" s="276" t="n">
        <f aca="false">IFERROR(INDEX(RTO2CV,$DZ80,1),0)</f>
        <v>0</v>
      </c>
      <c r="EB80" s="277" t="n">
        <f aca="false">IFERROR(INDEX(RTO2SF,$DZ80,EB$7),0)</f>
        <v>0</v>
      </c>
      <c r="EC80" s="277" t="n">
        <f aca="false">IFERROR(INDEX(RTO2SF,$DZ80,EC$7),0)</f>
        <v>0</v>
      </c>
      <c r="ED80" s="277" t="n">
        <f aca="false">IFERROR(INDEX(RTO2SF,$DZ80,ED$7),0)</f>
        <v>0</v>
      </c>
      <c r="EE80" s="277" t="n">
        <f aca="false">IFERROR(INDEX(RTO2SF,$DZ80,EE$7),0)</f>
        <v>0</v>
      </c>
      <c r="EF80" s="277" t="n">
        <f aca="false">COUNTIFS(EB80:EE80,"&gt;1")</f>
        <v>0</v>
      </c>
      <c r="EG80" s="277" t="n">
        <f aca="false">IFERROR(SUMIFS(EB80:EE80,EB80:EE80,"&gt;1"),0)</f>
        <v>0</v>
      </c>
      <c r="EH80" s="265"/>
      <c r="EI80" s="265" t="s">
        <v>351</v>
      </c>
      <c r="EJ80" s="264" t="str">
        <f aca="false">IF(EF114=0,"sd",SQRT(EJ78/EJ65))</f>
        <v>sd</v>
      </c>
      <c r="EK80" s="266"/>
      <c r="EL80" s="265" t="n">
        <f aca="false">EL79+1</f>
        <v>17</v>
      </c>
      <c r="EM80" s="276" t="n">
        <f aca="false">IFERROR(INDEX(RTO2CV,$EL80,1),0)</f>
        <v>0</v>
      </c>
      <c r="EN80" s="277" t="n">
        <f aca="false">IFERROR(INDEX(RTO2CF,$EL80,'ANVA-MDS'!EB$7),0)</f>
        <v>0</v>
      </c>
      <c r="EO80" s="277" t="n">
        <f aca="false">IFERROR(INDEX(RTO2CF,$EL80,'ANVA-MDS'!EC$7),0)</f>
        <v>0</v>
      </c>
      <c r="EP80" s="277" t="n">
        <f aca="false">IFERROR(INDEX(RTO2CF,$EL80,'ANVA-MDS'!ED$7),0)</f>
        <v>0</v>
      </c>
      <c r="EQ80" s="277" t="n">
        <f aca="false">IFERROR(INDEX(RTO2CF,$EL80,'ANVA-MDS'!EE$7),0)</f>
        <v>0</v>
      </c>
      <c r="ER80" s="277" t="n">
        <f aca="false">COUNTIFS(EN80:EQ80,"&gt;1")</f>
        <v>0</v>
      </c>
      <c r="ES80" s="277" t="n">
        <f aca="false">IFERROR(SUMIFS(EN80:EQ80,EN80:EQ80,"&gt;1"),0)</f>
        <v>0</v>
      </c>
      <c r="ET80" s="265"/>
      <c r="EU80" s="265" t="s">
        <v>351</v>
      </c>
      <c r="EV80" s="264" t="n">
        <f aca="false">IF(ER114=0,"sd",SQRT(EV78/EV65))</f>
        <v>156.196222451526</v>
      </c>
      <c r="EW80" s="266"/>
      <c r="EX80" s="277" t="n">
        <f aca="false">EG80+ES80</f>
        <v>0</v>
      </c>
      <c r="EY80" s="265" t="s">
        <v>338</v>
      </c>
      <c r="EZ80" s="284" t="str">
        <f aca="false">IF(EZ83=0,"sd",EZ70+EZ71+EZ72+EZ78+EZ79)</f>
        <v>sd</v>
      </c>
    </row>
    <row r="81" customFormat="false" ht="12.75" hidden="false" customHeight="true" outlineLevel="0" collapsed="false">
      <c r="A81" s="293"/>
      <c r="J81" s="270" t="n">
        <v>17</v>
      </c>
      <c r="K81" s="280" t="n">
        <f aca="false">IFERROR(INDEX(RTO2SF_ORD,J81,1),"sd")</f>
        <v>0</v>
      </c>
      <c r="L81" s="281" t="n">
        <f aca="false">IFERROR(INDEX(RTO2SF_ORD,J81,2),"sd")</f>
        <v>0.00033</v>
      </c>
      <c r="M81" s="281" t="str">
        <f aca="false">IF(M$8&gt;$J81,"",IF($F$69&gt;$G$69,"ns",IF(ABS($L81-INDEX(RTO2SF_ORD,M$8,2))&gt;$B$84,"s","ns")))</f>
        <v>ns</v>
      </c>
      <c r="N81" s="281" t="str">
        <f aca="false">IF(N$8&gt;$J81,"",IF($F$69&gt;$G$69,"ns",IF(ABS($L81-INDEX(RTO2SF_ORD,N$8,2))&gt;$B$84,"s","ns")))</f>
        <v>ns</v>
      </c>
      <c r="O81" s="281" t="str">
        <f aca="false">IF(O$8&gt;$J81,"",IF($F$69&gt;$G$69,"ns",IF(ABS($L81-INDEX(RTO2SF_ORD,O$8,2))&gt;$B$84,"s","ns")))</f>
        <v>ns</v>
      </c>
      <c r="P81" s="281" t="str">
        <f aca="false">IF(P$8&gt;$J81,"",IF($F$69&gt;$G$69,"ns",IF(ABS($L81-INDEX(RTO2SF_ORD,P$8,2))&gt;$B$84,"s","ns")))</f>
        <v>ns</v>
      </c>
      <c r="Q81" s="281" t="str">
        <f aca="false">IF(Q$8&gt;$J81,"",IF($F$69&gt;$G$69,"ns",IF(ABS($L81-INDEX(RTO2SF_ORD,Q$8,2))&gt;$B$84,"s","ns")))</f>
        <v>ns</v>
      </c>
      <c r="R81" s="281" t="str">
        <f aca="false">IF(R$8&gt;$J81,"",IF($F$69&gt;$G$69,"ns",IF(ABS($L81-INDEX(RTO2SF_ORD,R$8,2))&gt;$B$84,"s","ns")))</f>
        <v>ns</v>
      </c>
      <c r="S81" s="281" t="str">
        <f aca="false">IF(S$8&gt;$J81,"",IF($F$69&gt;$G$69,"ns",IF(ABS($L81-INDEX(RTO2SF_ORD,S$8,2))&gt;$B$84,"s","ns")))</f>
        <v>ns</v>
      </c>
      <c r="T81" s="281" t="str">
        <f aca="false">IF(T$8&gt;$J81,"",IF($F$69&gt;$G$69,"ns",IF(ABS($L81-INDEX(RTO2SF_ORD,T$8,2))&gt;$B$84,"s","ns")))</f>
        <v>ns</v>
      </c>
      <c r="U81" s="281" t="str">
        <f aca="false">IF(U$8&gt;$J81,"",IF($F$69&gt;$G$69,"ns",IF(ABS($L81-INDEX(RTO2SF_ORD,U$8,2))&gt;$B$84,"s","ns")))</f>
        <v>ns</v>
      </c>
      <c r="V81" s="281" t="str">
        <f aca="false">IF(V$8&gt;$J81,"",IF($F$69&gt;$G$69,"ns",IF(ABS($L81-INDEX(RTO2SF_ORD,V$8,2))&gt;$B$84,"s","ns")))</f>
        <v>ns</v>
      </c>
      <c r="W81" s="281" t="str">
        <f aca="false">IF(W$8&gt;$J81,"",IF($F$69&gt;$G$69,"ns",IF(ABS($L81-INDEX(RTO2SF_ORD,W$8,2))&gt;$B$84,"s","ns")))</f>
        <v>ns</v>
      </c>
      <c r="X81" s="281" t="str">
        <f aca="false">IF(X$8&gt;$J81,"",IF($F$69&gt;$G$69,"ns",IF(ABS($L81-INDEX(RTO2SF_ORD,X$8,2))&gt;$B$84,"s","ns")))</f>
        <v>ns</v>
      </c>
      <c r="Y81" s="281" t="str">
        <f aca="false">IF(Y$8&gt;$J81,"",IF($F$69&gt;$G$69,"ns",IF(ABS($L81-INDEX(RTO2SF_ORD,Y$8,2))&gt;$B$84,"s","ns")))</f>
        <v>ns</v>
      </c>
      <c r="Z81" s="281" t="str">
        <f aca="false">IF(Z$8&gt;$J81,"",IF($F$69&gt;$G$69,"ns",IF(ABS($L81-INDEX(RTO2SF_ORD,Z$8,2))&gt;$B$84,"s","ns")))</f>
        <v>ns</v>
      </c>
      <c r="AA81" s="281" t="str">
        <f aca="false">IF(AA$8&gt;$J81,"",IF($F$69&gt;$G$69,"ns",IF(ABS($L81-INDEX(RTO2SF_ORD,AA$8,2))&gt;$B$84,"s","ns")))</f>
        <v>ns</v>
      </c>
      <c r="AB81" s="281" t="str">
        <f aca="false">IF(AB$8&gt;$J81,"",IF($F$69&gt;$G$69,"ns",IF(ABS($L81-INDEX(RTO2SF_ORD,AB$8,2))&gt;$B$84,"s","ns")))</f>
        <v>ns</v>
      </c>
      <c r="AC81" s="281" t="str">
        <f aca="false">IF(AC$8&gt;$J81,"",IF($F$69&gt;$G$69,"ns",IF(ABS($L81-INDEX(RTO2SF_ORD,AC$8,2))&gt;$B$84,"s","ns")))</f>
        <v>ns</v>
      </c>
      <c r="AD81" s="281" t="str">
        <f aca="false">IF(AD$8&gt;$J81,"",IF($F$69&gt;$G$69,"ns",IF(ABS($L81-INDEX(RTO2SF_ORD,AD$8,2))&gt;$B$84,"s","ns")))</f>
        <v/>
      </c>
      <c r="AE81" s="281" t="str">
        <f aca="false">IF(AE$8&gt;$J81,"",IF($F$69&gt;$G$69,"ns",IF(ABS($L81-INDEX(RTO2SF_ORD,AE$8,2))&gt;$B$84,"s","ns")))</f>
        <v/>
      </c>
      <c r="AF81" s="281" t="str">
        <f aca="false">IF(AF$8&gt;$J81,"",IF($F$69&gt;$G$69,"ns",IF(ABS($L81-INDEX(RTO2SF_ORD,AF$8,2))&gt;$B$84,"s","ns")))</f>
        <v/>
      </c>
      <c r="AG81" s="281" t="str">
        <f aca="false">IF(AG$8&gt;$J81,"",IF($F$69&gt;$G$69,"ns",IF(ABS($L81-INDEX(RTO2SF_ORD,AG$8,2))&gt;$B$84,"s","ns")))</f>
        <v/>
      </c>
      <c r="AH81" s="281" t="str">
        <f aca="false">IF(AH$8&gt;$J81,"",IF($F$69&gt;$G$69,"ns",IF(ABS($L81-INDEX(RTO2SF_ORD,AH$8,2))&gt;$B$84,"s","ns")))</f>
        <v/>
      </c>
      <c r="AI81" s="281" t="str">
        <f aca="false">IF(AI$8&gt;$J81,"",IF($F$69&gt;$G$69,"ns",IF(ABS($L81-INDEX(RTO2SF_ORD,AI$8,2))&gt;$B$84,"s","ns")))</f>
        <v/>
      </c>
      <c r="AJ81" s="281" t="str">
        <f aca="false">IF(AJ$8&gt;$J81,"",IF($F$69&gt;$G$69,"ns",IF(ABS($L81-INDEX(RTO2SF_ORD,AJ$8,2))&gt;$B$84,"s","ns")))</f>
        <v/>
      </c>
      <c r="AK81" s="281" t="str">
        <f aca="false">IF(AK$8&gt;$J81,"",IF($F$69&gt;$G$69,"ns",IF(ABS($L81-INDEX(RTO2SF_ORD,AK$8,2))&gt;$B$84,"s","ns")))</f>
        <v/>
      </c>
      <c r="AL81" s="281" t="str">
        <f aca="false">IF(AL$8&gt;$J81,"",IF($F$69&gt;$G$69,"ns",IF(ABS($L81-INDEX(RTO2SF_ORD,AL$8,2))&gt;$B$84,"s","ns")))</f>
        <v/>
      </c>
      <c r="AM81" s="281" t="str">
        <f aca="false">IF(AM$8&gt;$J81,"",IF($F$69&gt;$G$69,"ns",IF(ABS($L81-INDEX(RTO2SF_ORD,AM$8,2))&gt;$B$84,"s","ns")))</f>
        <v/>
      </c>
      <c r="AN81" s="281" t="str">
        <f aca="false">IF(AN$8&gt;$J81,"",IF($F$69&gt;$G$69,"ns",IF(ABS($L81-INDEX(RTO2SF_ORD,AN$8,2))&gt;$B$84,"s","ns")))</f>
        <v/>
      </c>
      <c r="AO81" s="281" t="str">
        <f aca="false">IF(AO$8&gt;$J81,"",IF($F$69&gt;$G$69,"ns",IF(ABS($L81-INDEX(RTO2SF_ORD,AO$8,2))&gt;$B$84,"s","ns")))</f>
        <v/>
      </c>
      <c r="AP81" s="281" t="str">
        <f aca="false">IF(AP$8&gt;$J81,"",IF($F$69&gt;$G$69,"ns",IF(ABS($L81-INDEX(RTO2SF_ORD,AP$8,2))&gt;$B$84,"s","ns")))</f>
        <v/>
      </c>
      <c r="AQ81" s="281" t="str">
        <f aca="false">IF(AQ$8&gt;$J81,"",IF($F$69&gt;$G$69,"ns",IF(ABS($L81-INDEX(RTO2SF_ORD,AQ$8,2))&gt;$B$84,"s","ns")))</f>
        <v/>
      </c>
      <c r="AR81" s="281" t="str">
        <f aca="false">IF(AR$8&gt;$J81,"",IF($F$69&gt;$G$69,"ns",IF(ABS($L81-INDEX(RTO2SF_ORD,AR$8,2))&gt;$B$84,"s","ns")))</f>
        <v/>
      </c>
      <c r="AS81" s="281" t="str">
        <f aca="false">IF(AS$8&gt;$J81,"",IF($F$69&gt;$G$69,"ns",IF(ABS($L81-INDEX(RTO2SF_ORD,AS$8,2))&gt;$B$84,"s","ns")))</f>
        <v/>
      </c>
      <c r="AT81" s="281" t="str">
        <f aca="false">IF(AT$8&gt;$J81,"",IF($F$69&gt;$G$69,"ns",IF(ABS($L81-INDEX(RTO2SF_ORD,AT$8,2))&gt;$B$84,"s","ns")))</f>
        <v/>
      </c>
      <c r="AU81" s="281" t="str">
        <f aca="false">IF(AU$8&gt;$J81,"",IF($F$69&gt;$G$69,"ns",IF(ABS($L81-INDEX(RTO2SF_ORD,AU$8,2))&gt;$B$84,"s","ns")))</f>
        <v/>
      </c>
      <c r="AV81" s="281" t="str">
        <f aca="false">IF(AV$8&gt;$J81,"",IF($F$69&gt;$G$69,"ns",IF(ABS($L81-INDEX(RTO2SF_ORD,AV$8,2))&gt;$B$84,"s","ns")))</f>
        <v/>
      </c>
      <c r="AW81" s="281" t="str">
        <f aca="false">IF(AW$8&gt;$J81,"",IF($F$69&gt;$G$69,"ns",IF(ABS($L81-INDEX(RTO2SF_ORD,AW$8,2))&gt;$B$84,"s","ns")))</f>
        <v/>
      </c>
      <c r="AX81" s="281" t="str">
        <f aca="false">IF(AX$8&gt;$J81,"",IF($F$69&gt;$G$69,"ns",IF(ABS($L81-INDEX(RTO2SF_ORD,AX$8,2))&gt;$B$84,"s","ns")))</f>
        <v/>
      </c>
      <c r="AY81" s="281" t="str">
        <f aca="false">IF(AY$8&gt;$J81,"",IF($F$69&gt;$G$69,"ns",IF(ABS($L81-INDEX(RTO2SF_ORD,AY$8,2))&gt;$B$84,"s","ns")))</f>
        <v/>
      </c>
      <c r="AZ81" s="281" t="str">
        <f aca="false">IF(AZ$8&gt;$J81,"",IF($F$69&gt;$G$69,"ns",IF(ABS($L81-INDEX(RTO2SF_ORD,AZ$8,2))&gt;$B$84,"s","ns")))</f>
        <v/>
      </c>
      <c r="BA81" s="281" t="str">
        <f aca="false">IF(BA$8&gt;$J81,"",IF($F$69&gt;$G$69,"ns",IF(ABS($L81-INDEX(RTO2SF_ORD,BA$8,2))&gt;$B$84,"s","ns")))</f>
        <v/>
      </c>
      <c r="BB81" s="281" t="str">
        <f aca="false">IF(BB$8&gt;$J81,"",IF($F$69&gt;$G$69,"ns",IF(ABS($L81-INDEX(RTO2SF_ORD,BB$8,2))&gt;$B$84,"s","ns")))</f>
        <v/>
      </c>
      <c r="BC81" s="281" t="str">
        <f aca="false">IF(BC$8&gt;$J81,"",IF($F$69&gt;$G$69,"ns",IF(ABS($L81-INDEX(RTO2SF_ORD,BC$8,2))&gt;$B$84,"s","ns")))</f>
        <v/>
      </c>
      <c r="BD81" s="281" t="str">
        <f aca="false">IF(BD$8&gt;$J81,"",IF($F$69&gt;$G$69,"ns",IF(ABS($L81-INDEX(RTO2SF_ORD,BD$8,2))&gt;$B$84,"s","ns")))</f>
        <v/>
      </c>
      <c r="BE81" s="281" t="str">
        <f aca="false">IF(BE$8&gt;$J81,"",IF($F$69&gt;$G$69,"ns",IF(ABS($L81-INDEX(RTO2SF_ORD,BE$8,2))&gt;$B$84,"s","ns")))</f>
        <v/>
      </c>
      <c r="BF81" s="281" t="str">
        <f aca="false">IF(BF$8&gt;$J81,"",IF($F$69&gt;$G$69,"ns",IF(ABS($L81-INDEX(RTO2SF_ORD,BF$8,2))&gt;$B$84,"s","ns")))</f>
        <v/>
      </c>
      <c r="BG81" s="281" t="str">
        <f aca="false">IF(BG$8&gt;$J81,"",IF($F$69&gt;$G$69,"ns",IF(ABS($L81-INDEX(RTO2SF_ORD,BG$8,2))&gt;$B$84,"s","ns")))</f>
        <v/>
      </c>
      <c r="BH81" s="281" t="str">
        <f aca="false">IF(BH$8&gt;$J81,"",IF($F$69&gt;$G$69,"ns",IF(ABS($L81-INDEX(RTO2SF_ORD,BH$8,2))&gt;$B$84,"s","ns")))</f>
        <v/>
      </c>
      <c r="BI81" s="281" t="str">
        <f aca="false">IF(BI$8&gt;$J81,"",IF($F$69&gt;$G$69,"ns",IF(ABS($L81-INDEX(RTO2SF_ORD,BI$8,2))&gt;$B$84,"s","ns")))</f>
        <v/>
      </c>
      <c r="BJ81" s="281" t="str">
        <f aca="false">IF(BJ$8&gt;$J81,"",IF($F$69&gt;$G$69,"ns",IF(ABS($L81-INDEX(RTO2SF_ORD,BJ$8,2))&gt;$B$84,"s","ns")))</f>
        <v/>
      </c>
      <c r="BM81" s="293"/>
      <c r="BS81" s="249"/>
      <c r="BT81" s="249"/>
      <c r="BV81" s="270" t="n">
        <v>17</v>
      </c>
      <c r="BW81" s="280" t="n">
        <f aca="false">IFERROR(INDEX(RTO2CF_ORD,BV81,1),"sd")</f>
        <v>0</v>
      </c>
      <c r="BX81" s="281" t="n">
        <f aca="false">IFERROR(INDEX(RTO2CF_ORD,BV81,2),"sd")</f>
        <v>0.00033</v>
      </c>
      <c r="BY81" s="282" t="str">
        <f aca="false">IF(BY$8&gt;$BV81,"",IF($BR$69&gt;$BS$69,"ns",IF(ABS($BX81-INDEX(RTO2CF_ORD,BY$8,2))&gt;$BN$84,"s","ns")))</f>
        <v>s</v>
      </c>
      <c r="BZ81" s="282" t="str">
        <f aca="false">IF(BZ$8&gt;$BV81,"",IF($BR$69&gt;$BS$69,"ns",IF(ABS($BX81-INDEX(RTO2CF_ORD,BZ$8,2))&gt;$BN$84,"s","ns")))</f>
        <v>s</v>
      </c>
      <c r="CA81" s="282" t="str">
        <f aca="false">IF(CA$8&gt;$BV81,"",IF($BR$69&gt;$BS$69,"ns",IF(ABS($BX81-INDEX(RTO2CF_ORD,CA$8,2))&gt;$BN$84,"s","ns")))</f>
        <v>s</v>
      </c>
      <c r="CB81" s="282" t="str">
        <f aca="false">IF(CB$8&gt;$BV81,"",IF($BR$69&gt;$BS$69,"ns",IF(ABS($BX81-INDEX(RTO2CF_ORD,CB$8,2))&gt;$BN$84,"s","ns")))</f>
        <v>s</v>
      </c>
      <c r="CC81" s="282" t="str">
        <f aca="false">IF(CC$8&gt;$BV81,"",IF($BR$69&gt;$BS$69,"ns",IF(ABS($BX81-INDEX(RTO2CF_ORD,CC$8,2))&gt;$BN$84,"s","ns")))</f>
        <v>s</v>
      </c>
      <c r="CD81" s="282" t="str">
        <f aca="false">IF(CD$8&gt;$BV81,"",IF($BR$69&gt;$BS$69,"ns",IF(ABS($BX81-INDEX(RTO2CF_ORD,CD$8,2))&gt;$BN$84,"s","ns")))</f>
        <v>s</v>
      </c>
      <c r="CE81" s="282" t="str">
        <f aca="false">IF(CE$8&gt;$BV81,"",IF($BR$69&gt;$BS$69,"ns",IF(ABS($BX81-INDEX(RTO2CF_ORD,CE$8,2))&gt;$BN$84,"s","ns")))</f>
        <v>s</v>
      </c>
      <c r="CF81" s="282" t="str">
        <f aca="false">IF(CF$8&gt;$BV81,"",IF($BR$69&gt;$BS$69,"ns",IF(ABS($BX81-INDEX(RTO2CF_ORD,CF$8,2))&gt;$BN$84,"s","ns")))</f>
        <v>ns</v>
      </c>
      <c r="CG81" s="282" t="str">
        <f aca="false">IF(CG$8&gt;$BV81,"",IF($BR$69&gt;$BS$69,"ns",IF(ABS($BX81-INDEX(RTO2CF_ORD,CG$8,2))&gt;$BN$84,"s","ns")))</f>
        <v>ns</v>
      </c>
      <c r="CH81" s="282" t="str">
        <f aca="false">IF(CH$8&gt;$BV81,"",IF($BR$69&gt;$BS$69,"ns",IF(ABS($BX81-INDEX(RTO2CF_ORD,CH$8,2))&gt;$BN$84,"s","ns")))</f>
        <v>ns</v>
      </c>
      <c r="CI81" s="282" t="str">
        <f aca="false">IF(CI$8&gt;$BV81,"",IF($BR$69&gt;$BS$69,"ns",IF(ABS($BX81-INDEX(RTO2CF_ORD,CI$8,2))&gt;$BN$84,"s","ns")))</f>
        <v>ns</v>
      </c>
      <c r="CJ81" s="282" t="str">
        <f aca="false">IF(CJ$8&gt;$BV81,"",IF($BR$69&gt;$BS$69,"ns",IF(ABS($BX81-INDEX(RTO2CF_ORD,CJ$8,2))&gt;$BN$84,"s","ns")))</f>
        <v>ns</v>
      </c>
      <c r="CK81" s="282" t="str">
        <f aca="false">IF(CK$8&gt;$BV81,"",IF($BR$69&gt;$BS$69,"ns",IF(ABS($BX81-INDEX(RTO2CF_ORD,CK$8,2))&gt;$BN$84,"s","ns")))</f>
        <v>ns</v>
      </c>
      <c r="CL81" s="282" t="str">
        <f aca="false">IF(CL$8&gt;$BV81,"",IF($BR$69&gt;$BS$69,"ns",IF(ABS($BX81-INDEX(RTO2CF_ORD,CL$8,2))&gt;$BN$84,"s","ns")))</f>
        <v>ns</v>
      </c>
      <c r="CM81" s="282" t="str">
        <f aca="false">IF(CM$8&gt;$BV81,"",IF($BR$69&gt;$BS$69,"ns",IF(ABS($BX81-INDEX(RTO2CF_ORD,CM$8,2))&gt;$BN$84,"s","ns")))</f>
        <v>ns</v>
      </c>
      <c r="CN81" s="282" t="str">
        <f aca="false">IF(CN$8&gt;$BV81,"",IF($BR$69&gt;$BS$69,"ns",IF(ABS($BX81-INDEX(RTO2CF_ORD,CN$8,2))&gt;$BN$84,"s","ns")))</f>
        <v>ns</v>
      </c>
      <c r="CO81" s="282" t="str">
        <f aca="false">IF(CO$8&gt;$BV81,"",IF($BR$69&gt;$BS$69,"ns",IF(ABS($BX81-INDEX(RTO2CF_ORD,CO$8,2))&gt;$BN$84,"s","ns")))</f>
        <v>ns</v>
      </c>
      <c r="CP81" s="282" t="str">
        <f aca="false">IF(CP$8&gt;$BV81,"",IF($BR$69&gt;$BS$69,"ns",IF(ABS($BX81-INDEX(RTO2CF_ORD,CP$8,2))&gt;$BN$84,"s","ns")))</f>
        <v/>
      </c>
      <c r="CQ81" s="282" t="str">
        <f aca="false">IF(CQ$8&gt;$BV81,"",IF($BR$69&gt;$BS$69,"ns",IF(ABS($BX81-INDEX(RTO2CF_ORD,CQ$8,2))&gt;$BN$84,"s","ns")))</f>
        <v/>
      </c>
      <c r="CR81" s="282" t="str">
        <f aca="false">IF(CR$8&gt;$BV81,"",IF($BR$69&gt;$BS$69,"ns",IF(ABS($BX81-INDEX(RTO2CF_ORD,CR$8,2))&gt;$BN$84,"s","ns")))</f>
        <v/>
      </c>
      <c r="CS81" s="282" t="str">
        <f aca="false">IF(CS$8&gt;$BV81,"",IF($BR$69&gt;$BS$69,"ns",IF(ABS($BX81-INDEX(RTO2CF_ORD,CS$8,2))&gt;$BN$84,"s","ns")))</f>
        <v/>
      </c>
      <c r="CT81" s="282" t="str">
        <f aca="false">IF(CT$8&gt;$BV81,"",IF($BR$69&gt;$BS$69,"ns",IF(ABS($BX81-INDEX(RTO2CF_ORD,CT$8,2))&gt;$BN$84,"s","ns")))</f>
        <v/>
      </c>
      <c r="CU81" s="282" t="str">
        <f aca="false">IF(CU$8&gt;$BV81,"",IF($BR$69&gt;$BS$69,"ns",IF(ABS($BX81-INDEX(RTO2CF_ORD,CU$8,2))&gt;$BN$84,"s","ns")))</f>
        <v/>
      </c>
      <c r="CV81" s="282" t="str">
        <f aca="false">IF(CV$8&gt;$BV81,"",IF($BR$69&gt;$BS$69,"ns",IF(ABS($BX81-INDEX(RTO2CF_ORD,CV$8,2))&gt;$BN$84,"s","ns")))</f>
        <v/>
      </c>
      <c r="CW81" s="282" t="str">
        <f aca="false">IF(CW$8&gt;$BV81,"",IF($BR$69&gt;$BS$69,"ns",IF(ABS($BX81-INDEX(RTO2CF_ORD,CW$8,2))&gt;$BN$84,"s","ns")))</f>
        <v/>
      </c>
      <c r="CX81" s="282" t="str">
        <f aca="false">IF(CX$8&gt;$BV81,"",IF($BR$69&gt;$BS$69,"ns",IF(ABS($BX81-INDEX(RTO2CF_ORD,CX$8,2))&gt;$BN$84,"s","ns")))</f>
        <v/>
      </c>
      <c r="CY81" s="282" t="str">
        <f aca="false">IF(CY$8&gt;$BV81,"",IF($BR$69&gt;$BS$69,"ns",IF(ABS($BX81-INDEX(RTO2CF_ORD,CY$8,2))&gt;$BN$84,"s","ns")))</f>
        <v/>
      </c>
      <c r="CZ81" s="282" t="str">
        <f aca="false">IF(CZ$8&gt;$BV81,"",IF($BR$69&gt;$BS$69,"ns",IF(ABS($BX81-INDEX(RTO2CF_ORD,CZ$8,2))&gt;$BN$84,"s","ns")))</f>
        <v/>
      </c>
      <c r="DA81" s="282" t="str">
        <f aca="false">IF(DA$8&gt;$BV81,"",IF($BR$69&gt;$BS$69,"ns",IF(ABS($BX81-INDEX(RTO2CF_ORD,DA$8,2))&gt;$BN$84,"s","ns")))</f>
        <v/>
      </c>
      <c r="DB81" s="282" t="str">
        <f aca="false">IF(DB$8&gt;$BV81,"",IF($BR$69&gt;$BS$69,"ns",IF(ABS($BX81-INDEX(RTO2CF_ORD,DB$8,2))&gt;$BN$84,"s","ns")))</f>
        <v/>
      </c>
      <c r="DC81" s="282" t="str">
        <f aca="false">IF(DC$8&gt;$BV81,"",IF($BR$69&gt;$BS$69,"ns",IF(ABS($BX81-INDEX(RTO2CF_ORD,DC$8,2))&gt;$BN$84,"s","ns")))</f>
        <v/>
      </c>
      <c r="DD81" s="282" t="str">
        <f aca="false">IF(DD$8&gt;$BV81,"",IF($BR$69&gt;$BS$69,"ns",IF(ABS($BX81-INDEX(RTO2CF_ORD,DD$8,2))&gt;$BN$84,"s","ns")))</f>
        <v/>
      </c>
      <c r="DE81" s="282" t="str">
        <f aca="false">IF(DE$8&gt;$BV81,"",IF($BR$69&gt;$BS$69,"ns",IF(ABS($BX81-INDEX(RTO2CF_ORD,DE$8,2))&gt;$BN$84,"s","ns")))</f>
        <v/>
      </c>
      <c r="DF81" s="282" t="str">
        <f aca="false">IF(DF$8&gt;$BV81,"",IF($BR$69&gt;$BS$69,"ns",IF(ABS($BX81-INDEX(RTO2CF_ORD,DF$8,2))&gt;$BN$84,"s","ns")))</f>
        <v/>
      </c>
      <c r="DG81" s="282" t="str">
        <f aca="false">IF(DG$8&gt;$BV81,"",IF($BR$69&gt;$BS$69,"ns",IF(ABS($BX81-INDEX(RTO2CF_ORD,DG$8,2))&gt;$BN$84,"s","ns")))</f>
        <v/>
      </c>
      <c r="DH81" s="282" t="str">
        <f aca="false">IF(DH$8&gt;$BV81,"",IF($BR$69&gt;$BS$69,"ns",IF(ABS($BX81-INDEX(RTO2CF_ORD,DH$8,2))&gt;$BN$84,"s","ns")))</f>
        <v/>
      </c>
      <c r="DI81" s="282" t="str">
        <f aca="false">IF(DI$8&gt;$BV81,"",IF($BR$69&gt;$BS$69,"ns",IF(ABS($BX81-INDEX(RTO2CF_ORD,DI$8,2))&gt;$BN$84,"s","ns")))</f>
        <v/>
      </c>
      <c r="DJ81" s="282" t="str">
        <f aca="false">IF(DJ$8&gt;$BV81,"",IF($BR$69&gt;$BS$69,"ns",IF(ABS($BX81-INDEX(RTO2CF_ORD,DJ$8,2))&gt;$BN$84,"s","ns")))</f>
        <v/>
      </c>
      <c r="DK81" s="282" t="str">
        <f aca="false">IF(DK$8&gt;$BV81,"",IF($BR$69&gt;$BS$69,"ns",IF(ABS($BX81-INDEX(RTO2CF_ORD,DK$8,2))&gt;$BN$84,"s","ns")))</f>
        <v/>
      </c>
      <c r="DL81" s="282" t="str">
        <f aca="false">IF(DL$8&gt;$BV81,"",IF($BR$69&gt;$BS$69,"ns",IF(ABS($BX81-INDEX(RTO2CF_ORD,DL$8,2))&gt;$BN$84,"s","ns")))</f>
        <v/>
      </c>
      <c r="DM81" s="282" t="str">
        <f aca="false">IF(DM$8&gt;$BV81,"",IF($BR$69&gt;$BS$69,"ns",IF(ABS($BX81-INDEX(RTO2CF_ORD,DM$8,2))&gt;$BN$84,"s","ns")))</f>
        <v/>
      </c>
      <c r="DN81" s="282" t="str">
        <f aca="false">IF(DN$8&gt;$BV81,"",IF($BR$69&gt;$BS$69,"ns",IF(ABS($BX81-INDEX(RTO2CF_ORD,DN$8,2))&gt;$BN$84,"s","ns")))</f>
        <v/>
      </c>
      <c r="DO81" s="282" t="str">
        <f aca="false">IF(DO$8&gt;$BV81,"",IF($BR$69&gt;$BS$69,"ns",IF(ABS($BX81-INDEX(RTO2CF_ORD,DO$8,2))&gt;$BN$84,"s","ns")))</f>
        <v/>
      </c>
      <c r="DP81" s="282" t="str">
        <f aca="false">IF(DP$8&gt;$BV81,"",IF($BR$69&gt;$BS$69,"ns",IF(ABS($BX81-INDEX(RTO2CF_ORD,DP$8,2))&gt;$BN$84,"s","ns")))</f>
        <v/>
      </c>
      <c r="DQ81" s="282" t="str">
        <f aca="false">IF(DQ$8&gt;$BV81,"",IF($BR$69&gt;$BS$69,"ns",IF(ABS($BX81-INDEX(RTO2CF_ORD,DQ$8,2))&gt;$BN$84,"s","ns")))</f>
        <v/>
      </c>
      <c r="DR81" s="282" t="str">
        <f aca="false">IF(DR$8&gt;$BV81,"",IF($BR$69&gt;$BS$69,"ns",IF(ABS($BX81-INDEX(RTO2CF_ORD,DR$8,2))&gt;$BN$84,"s","ns")))</f>
        <v/>
      </c>
      <c r="DS81" s="282" t="str">
        <f aca="false">IF(DS$8&gt;$BV81,"",IF($BR$69&gt;$BS$69,"ns",IF(ABS($BX81-INDEX(RTO2CF_ORD,DS$8,2))&gt;$BN$84,"s","ns")))</f>
        <v/>
      </c>
      <c r="DT81" s="282" t="str">
        <f aca="false">IF(DT$8&gt;$BV81,"",IF($BR$69&gt;$BS$69,"ns",IF(ABS($BX81-INDEX(RTO2CF_ORD,DT$8,2))&gt;$BN$84,"s","ns")))</f>
        <v/>
      </c>
      <c r="DU81" s="282" t="str">
        <f aca="false">IF(DU$8&gt;$BV81,"",IF($BR$69&gt;$BS$69,"ns",IF(ABS($BX81-INDEX(RTO2CF_ORD,DU$8,2))&gt;$BN$84,"s","ns")))</f>
        <v/>
      </c>
      <c r="DV81" s="282" t="str">
        <f aca="false">IF(DV$8&gt;$BV81,"",IF($BR$69&gt;$BS$69,"ns",IF(ABS($BX81-INDEX(RTO2CF_ORD,DV$8,2))&gt;$BN$84,"s","ns")))</f>
        <v/>
      </c>
      <c r="DW81" s="283"/>
      <c r="DX81" s="283"/>
      <c r="DZ81" s="265" t="n">
        <f aca="false">DZ80+1</f>
        <v>18</v>
      </c>
      <c r="EA81" s="276" t="n">
        <f aca="false">IFERROR(INDEX(RTO2CV,$DZ81,1),0)</f>
        <v>0</v>
      </c>
      <c r="EB81" s="277" t="n">
        <f aca="false">IFERROR(INDEX(RTO2SF,$DZ81,EB$7),0)</f>
        <v>0</v>
      </c>
      <c r="EC81" s="277" t="n">
        <f aca="false">IFERROR(INDEX(RTO2SF,$DZ81,EC$7),0)</f>
        <v>0</v>
      </c>
      <c r="ED81" s="277" t="n">
        <f aca="false">IFERROR(INDEX(RTO2SF,$DZ81,ED$7),0)</f>
        <v>0</v>
      </c>
      <c r="EE81" s="277" t="n">
        <f aca="false">IFERROR(INDEX(RTO2SF,$DZ81,EE$7),0)</f>
        <v>0</v>
      </c>
      <c r="EF81" s="277" t="n">
        <f aca="false">COUNTIFS(EB81:EE81,"&gt;1")</f>
        <v>0</v>
      </c>
      <c r="EG81" s="277" t="n">
        <f aca="false">IFERROR(SUMIFS(EB81:EE81,EB81:EE81,"&gt;1"),0)</f>
        <v>0</v>
      </c>
      <c r="EH81" s="265"/>
      <c r="EI81" s="265" t="s">
        <v>352</v>
      </c>
      <c r="EJ81" s="264" t="str">
        <f aca="false">IF(EF114=0,"sd",EJ80*SQRT(2))</f>
        <v>sd</v>
      </c>
      <c r="EK81" s="266"/>
      <c r="EL81" s="265" t="n">
        <f aca="false">EL80+1</f>
        <v>18</v>
      </c>
      <c r="EM81" s="276" t="n">
        <f aca="false">IFERROR(INDEX(RTO2CV,$EL81,1),0)</f>
        <v>0</v>
      </c>
      <c r="EN81" s="277" t="n">
        <f aca="false">IFERROR(INDEX(RTO2CF,$EL81,'ANVA-MDS'!EB$7),0)</f>
        <v>0</v>
      </c>
      <c r="EO81" s="277" t="n">
        <f aca="false">IFERROR(INDEX(RTO2CF,$EL81,'ANVA-MDS'!EC$7),0)</f>
        <v>0</v>
      </c>
      <c r="EP81" s="277" t="n">
        <f aca="false">IFERROR(INDEX(RTO2CF,$EL81,'ANVA-MDS'!ED$7),0)</f>
        <v>0</v>
      </c>
      <c r="EQ81" s="277" t="n">
        <f aca="false">IFERROR(INDEX(RTO2CF,$EL81,'ANVA-MDS'!EE$7),0)</f>
        <v>0</v>
      </c>
      <c r="ER81" s="277" t="n">
        <f aca="false">COUNTIFS(EN81:EQ81,"&gt;1")</f>
        <v>0</v>
      </c>
      <c r="ES81" s="277" t="n">
        <f aca="false">IFERROR(SUMIFS(EN81:EQ81,EN81:EQ81,"&gt;1"),0)</f>
        <v>0</v>
      </c>
      <c r="ET81" s="265"/>
      <c r="EU81" s="265" t="s">
        <v>352</v>
      </c>
      <c r="EV81" s="264" t="n">
        <f aca="false">IF(ER114=0,"sd",EV80*SQRT(2))</f>
        <v>220.894816182392</v>
      </c>
      <c r="EW81" s="266"/>
      <c r="EX81" s="277" t="n">
        <f aca="false">EG81+ES81</f>
        <v>0</v>
      </c>
      <c r="EY81" s="296" t="s">
        <v>353</v>
      </c>
      <c r="EZ81" s="284" t="str">
        <f aca="false">IF(EZ83=0,"sd",(EJ67^2+EV67^2)/(EZ64*EZ65)-EZ69)</f>
        <v>sd</v>
      </c>
    </row>
    <row r="82" customFormat="false" ht="12.75" hidden="false" customHeight="true" outlineLevel="0" collapsed="false">
      <c r="A82" s="293" t="s">
        <v>354</v>
      </c>
      <c r="J82" s="270" t="n">
        <v>18</v>
      </c>
      <c r="K82" s="280" t="n">
        <f aca="false">IFERROR(INDEX(RTO2SF_ORD,J82,1),"sd")</f>
        <v>0</v>
      </c>
      <c r="L82" s="281" t="n">
        <f aca="false">IFERROR(INDEX(RTO2SF_ORD,J82,2),"sd")</f>
        <v>0.00032</v>
      </c>
      <c r="M82" s="281" t="str">
        <f aca="false">IF(M$8&gt;$J82,"",IF($F$69&gt;$G$69,"ns",IF(ABS($L82-INDEX(RTO2SF_ORD,M$8,2))&gt;$B$84,"s","ns")))</f>
        <v>ns</v>
      </c>
      <c r="N82" s="281" t="str">
        <f aca="false">IF(N$8&gt;$J82,"",IF($F$69&gt;$G$69,"ns",IF(ABS($L82-INDEX(RTO2SF_ORD,N$8,2))&gt;$B$84,"s","ns")))</f>
        <v>ns</v>
      </c>
      <c r="O82" s="281" t="str">
        <f aca="false">IF(O$8&gt;$J82,"",IF($F$69&gt;$G$69,"ns",IF(ABS($L82-INDEX(RTO2SF_ORD,O$8,2))&gt;$B$84,"s","ns")))</f>
        <v>ns</v>
      </c>
      <c r="P82" s="281" t="str">
        <f aca="false">IF(P$8&gt;$J82,"",IF($F$69&gt;$G$69,"ns",IF(ABS($L82-INDEX(RTO2SF_ORD,P$8,2))&gt;$B$84,"s","ns")))</f>
        <v>ns</v>
      </c>
      <c r="Q82" s="281" t="str">
        <f aca="false">IF(Q$8&gt;$J82,"",IF($F$69&gt;$G$69,"ns",IF(ABS($L82-INDEX(RTO2SF_ORD,Q$8,2))&gt;$B$84,"s","ns")))</f>
        <v>ns</v>
      </c>
      <c r="R82" s="281" t="str">
        <f aca="false">IF(R$8&gt;$J82,"",IF($F$69&gt;$G$69,"ns",IF(ABS($L82-INDEX(RTO2SF_ORD,R$8,2))&gt;$B$84,"s","ns")))</f>
        <v>ns</v>
      </c>
      <c r="S82" s="281" t="str">
        <f aca="false">IF(S$8&gt;$J82,"",IF($F$69&gt;$G$69,"ns",IF(ABS($L82-INDEX(RTO2SF_ORD,S$8,2))&gt;$B$84,"s","ns")))</f>
        <v>ns</v>
      </c>
      <c r="T82" s="281" t="str">
        <f aca="false">IF(T$8&gt;$J82,"",IF($F$69&gt;$G$69,"ns",IF(ABS($L82-INDEX(RTO2SF_ORD,T$8,2))&gt;$B$84,"s","ns")))</f>
        <v>ns</v>
      </c>
      <c r="U82" s="281" t="str">
        <f aca="false">IF(U$8&gt;$J82,"",IF($F$69&gt;$G$69,"ns",IF(ABS($L82-INDEX(RTO2SF_ORD,U$8,2))&gt;$B$84,"s","ns")))</f>
        <v>ns</v>
      </c>
      <c r="V82" s="281" t="str">
        <f aca="false">IF(V$8&gt;$J82,"",IF($F$69&gt;$G$69,"ns",IF(ABS($L82-INDEX(RTO2SF_ORD,V$8,2))&gt;$B$84,"s","ns")))</f>
        <v>ns</v>
      </c>
      <c r="W82" s="281" t="str">
        <f aca="false">IF(W$8&gt;$J82,"",IF($F$69&gt;$G$69,"ns",IF(ABS($L82-INDEX(RTO2SF_ORD,W$8,2))&gt;$B$84,"s","ns")))</f>
        <v>ns</v>
      </c>
      <c r="X82" s="281" t="str">
        <f aca="false">IF(X$8&gt;$J82,"",IF($F$69&gt;$G$69,"ns",IF(ABS($L82-INDEX(RTO2SF_ORD,X$8,2))&gt;$B$84,"s","ns")))</f>
        <v>ns</v>
      </c>
      <c r="Y82" s="281" t="str">
        <f aca="false">IF(Y$8&gt;$J82,"",IF($F$69&gt;$G$69,"ns",IF(ABS($L82-INDEX(RTO2SF_ORD,Y$8,2))&gt;$B$84,"s","ns")))</f>
        <v>ns</v>
      </c>
      <c r="Z82" s="281" t="str">
        <f aca="false">IF(Z$8&gt;$J82,"",IF($F$69&gt;$G$69,"ns",IF(ABS($L82-INDEX(RTO2SF_ORD,Z$8,2))&gt;$B$84,"s","ns")))</f>
        <v>ns</v>
      </c>
      <c r="AA82" s="281" t="str">
        <f aca="false">IF(AA$8&gt;$J82,"",IF($F$69&gt;$G$69,"ns",IF(ABS($L82-INDEX(RTO2SF_ORD,AA$8,2))&gt;$B$84,"s","ns")))</f>
        <v>ns</v>
      </c>
      <c r="AB82" s="281" t="str">
        <f aca="false">IF(AB$8&gt;$J82,"",IF($F$69&gt;$G$69,"ns",IF(ABS($L82-INDEX(RTO2SF_ORD,AB$8,2))&gt;$B$84,"s","ns")))</f>
        <v>ns</v>
      </c>
      <c r="AC82" s="281" t="str">
        <f aca="false">IF(AC$8&gt;$J82,"",IF($F$69&gt;$G$69,"ns",IF(ABS($L82-INDEX(RTO2SF_ORD,AC$8,2))&gt;$B$84,"s","ns")))</f>
        <v>ns</v>
      </c>
      <c r="AD82" s="281" t="str">
        <f aca="false">IF(AD$8&gt;$J82,"",IF($F$69&gt;$G$69,"ns",IF(ABS($L82-INDEX(RTO2SF_ORD,AD$8,2))&gt;$B$84,"s","ns")))</f>
        <v>ns</v>
      </c>
      <c r="AE82" s="281" t="str">
        <f aca="false">IF(AE$8&gt;$J82,"",IF($F$69&gt;$G$69,"ns",IF(ABS($L82-INDEX(RTO2SF_ORD,AE$8,2))&gt;$B$84,"s","ns")))</f>
        <v/>
      </c>
      <c r="AF82" s="281" t="str">
        <f aca="false">IF(AF$8&gt;$J82,"",IF($F$69&gt;$G$69,"ns",IF(ABS($L82-INDEX(RTO2SF_ORD,AF$8,2))&gt;$B$84,"s","ns")))</f>
        <v/>
      </c>
      <c r="AG82" s="281" t="str">
        <f aca="false">IF(AG$8&gt;$J82,"",IF($F$69&gt;$G$69,"ns",IF(ABS($L82-INDEX(RTO2SF_ORD,AG$8,2))&gt;$B$84,"s","ns")))</f>
        <v/>
      </c>
      <c r="AH82" s="281" t="str">
        <f aca="false">IF(AH$8&gt;$J82,"",IF($F$69&gt;$G$69,"ns",IF(ABS($L82-INDEX(RTO2SF_ORD,AH$8,2))&gt;$B$84,"s","ns")))</f>
        <v/>
      </c>
      <c r="AI82" s="281" t="str">
        <f aca="false">IF(AI$8&gt;$J82,"",IF($F$69&gt;$G$69,"ns",IF(ABS($L82-INDEX(RTO2SF_ORD,AI$8,2))&gt;$B$84,"s","ns")))</f>
        <v/>
      </c>
      <c r="AJ82" s="281" t="str">
        <f aca="false">IF(AJ$8&gt;$J82,"",IF($F$69&gt;$G$69,"ns",IF(ABS($L82-INDEX(RTO2SF_ORD,AJ$8,2))&gt;$B$84,"s","ns")))</f>
        <v/>
      </c>
      <c r="AK82" s="281" t="str">
        <f aca="false">IF(AK$8&gt;$J82,"",IF($F$69&gt;$G$69,"ns",IF(ABS($L82-INDEX(RTO2SF_ORD,AK$8,2))&gt;$B$84,"s","ns")))</f>
        <v/>
      </c>
      <c r="AL82" s="281" t="str">
        <f aca="false">IF(AL$8&gt;$J82,"",IF($F$69&gt;$G$69,"ns",IF(ABS($L82-INDEX(RTO2SF_ORD,AL$8,2))&gt;$B$84,"s","ns")))</f>
        <v/>
      </c>
      <c r="AM82" s="281" t="str">
        <f aca="false">IF(AM$8&gt;$J82,"",IF($F$69&gt;$G$69,"ns",IF(ABS($L82-INDEX(RTO2SF_ORD,AM$8,2))&gt;$B$84,"s","ns")))</f>
        <v/>
      </c>
      <c r="AN82" s="281" t="str">
        <f aca="false">IF(AN$8&gt;$J82,"",IF($F$69&gt;$G$69,"ns",IF(ABS($L82-INDEX(RTO2SF_ORD,AN$8,2))&gt;$B$84,"s","ns")))</f>
        <v/>
      </c>
      <c r="AO82" s="281" t="str">
        <f aca="false">IF(AO$8&gt;$J82,"",IF($F$69&gt;$G$69,"ns",IF(ABS($L82-INDEX(RTO2SF_ORD,AO$8,2))&gt;$B$84,"s","ns")))</f>
        <v/>
      </c>
      <c r="AP82" s="281" t="str">
        <f aca="false">IF(AP$8&gt;$J82,"",IF($F$69&gt;$G$69,"ns",IF(ABS($L82-INDEX(RTO2SF_ORD,AP$8,2))&gt;$B$84,"s","ns")))</f>
        <v/>
      </c>
      <c r="AQ82" s="281" t="str">
        <f aca="false">IF(AQ$8&gt;$J82,"",IF($F$69&gt;$G$69,"ns",IF(ABS($L82-INDEX(RTO2SF_ORD,AQ$8,2))&gt;$B$84,"s","ns")))</f>
        <v/>
      </c>
      <c r="AR82" s="281" t="str">
        <f aca="false">IF(AR$8&gt;$J82,"",IF($F$69&gt;$G$69,"ns",IF(ABS($L82-INDEX(RTO2SF_ORD,AR$8,2))&gt;$B$84,"s","ns")))</f>
        <v/>
      </c>
      <c r="AS82" s="281" t="str">
        <f aca="false">IF(AS$8&gt;$J82,"",IF($F$69&gt;$G$69,"ns",IF(ABS($L82-INDEX(RTO2SF_ORD,AS$8,2))&gt;$B$84,"s","ns")))</f>
        <v/>
      </c>
      <c r="AT82" s="281" t="str">
        <f aca="false">IF(AT$8&gt;$J82,"",IF($F$69&gt;$G$69,"ns",IF(ABS($L82-INDEX(RTO2SF_ORD,AT$8,2))&gt;$B$84,"s","ns")))</f>
        <v/>
      </c>
      <c r="AU82" s="281" t="str">
        <f aca="false">IF(AU$8&gt;$J82,"",IF($F$69&gt;$G$69,"ns",IF(ABS($L82-INDEX(RTO2SF_ORD,AU$8,2))&gt;$B$84,"s","ns")))</f>
        <v/>
      </c>
      <c r="AV82" s="281" t="str">
        <f aca="false">IF(AV$8&gt;$J82,"",IF($F$69&gt;$G$69,"ns",IF(ABS($L82-INDEX(RTO2SF_ORD,AV$8,2))&gt;$B$84,"s","ns")))</f>
        <v/>
      </c>
      <c r="AW82" s="281" t="str">
        <f aca="false">IF(AW$8&gt;$J82,"",IF($F$69&gt;$G$69,"ns",IF(ABS($L82-INDEX(RTO2SF_ORD,AW$8,2))&gt;$B$84,"s","ns")))</f>
        <v/>
      </c>
      <c r="AX82" s="281" t="str">
        <f aca="false">IF(AX$8&gt;$J82,"",IF($F$69&gt;$G$69,"ns",IF(ABS($L82-INDEX(RTO2SF_ORD,AX$8,2))&gt;$B$84,"s","ns")))</f>
        <v/>
      </c>
      <c r="AY82" s="281" t="str">
        <f aca="false">IF(AY$8&gt;$J82,"",IF($F$69&gt;$G$69,"ns",IF(ABS($L82-INDEX(RTO2SF_ORD,AY$8,2))&gt;$B$84,"s","ns")))</f>
        <v/>
      </c>
      <c r="AZ82" s="281" t="str">
        <f aca="false">IF(AZ$8&gt;$J82,"",IF($F$69&gt;$G$69,"ns",IF(ABS($L82-INDEX(RTO2SF_ORD,AZ$8,2))&gt;$B$84,"s","ns")))</f>
        <v/>
      </c>
      <c r="BA82" s="281" t="str">
        <f aca="false">IF(BA$8&gt;$J82,"",IF($F$69&gt;$G$69,"ns",IF(ABS($L82-INDEX(RTO2SF_ORD,BA$8,2))&gt;$B$84,"s","ns")))</f>
        <v/>
      </c>
      <c r="BB82" s="281" t="str">
        <f aca="false">IF(BB$8&gt;$J82,"",IF($F$69&gt;$G$69,"ns",IF(ABS($L82-INDEX(RTO2SF_ORD,BB$8,2))&gt;$B$84,"s","ns")))</f>
        <v/>
      </c>
      <c r="BC82" s="281" t="str">
        <f aca="false">IF(BC$8&gt;$J82,"",IF($F$69&gt;$G$69,"ns",IF(ABS($L82-INDEX(RTO2SF_ORD,BC$8,2))&gt;$B$84,"s","ns")))</f>
        <v/>
      </c>
      <c r="BD82" s="281" t="str">
        <f aca="false">IF(BD$8&gt;$J82,"",IF($F$69&gt;$G$69,"ns",IF(ABS($L82-INDEX(RTO2SF_ORD,BD$8,2))&gt;$B$84,"s","ns")))</f>
        <v/>
      </c>
      <c r="BE82" s="281" t="str">
        <f aca="false">IF(BE$8&gt;$J82,"",IF($F$69&gt;$G$69,"ns",IF(ABS($L82-INDEX(RTO2SF_ORD,BE$8,2))&gt;$B$84,"s","ns")))</f>
        <v/>
      </c>
      <c r="BF82" s="281" t="str">
        <f aca="false">IF(BF$8&gt;$J82,"",IF($F$69&gt;$G$69,"ns",IF(ABS($L82-INDEX(RTO2SF_ORD,BF$8,2))&gt;$B$84,"s","ns")))</f>
        <v/>
      </c>
      <c r="BG82" s="281" t="str">
        <f aca="false">IF(BG$8&gt;$J82,"",IF($F$69&gt;$G$69,"ns",IF(ABS($L82-INDEX(RTO2SF_ORD,BG$8,2))&gt;$B$84,"s","ns")))</f>
        <v/>
      </c>
      <c r="BH82" s="281" t="str">
        <f aca="false">IF(BH$8&gt;$J82,"",IF($F$69&gt;$G$69,"ns",IF(ABS($L82-INDEX(RTO2SF_ORD,BH$8,2))&gt;$B$84,"s","ns")))</f>
        <v/>
      </c>
      <c r="BI82" s="281" t="str">
        <f aca="false">IF(BI$8&gt;$J82,"",IF($F$69&gt;$G$69,"ns",IF(ABS($L82-INDEX(RTO2SF_ORD,BI$8,2))&gt;$B$84,"s","ns")))</f>
        <v/>
      </c>
      <c r="BJ82" s="281" t="str">
        <f aca="false">IF(BJ$8&gt;$J82,"",IF($F$69&gt;$G$69,"ns",IF(ABS($L82-INDEX(RTO2SF_ORD,BJ$8,2))&gt;$B$84,"s","ns")))</f>
        <v/>
      </c>
      <c r="BM82" s="293" t="s">
        <v>354</v>
      </c>
      <c r="BS82" s="249"/>
      <c r="BT82" s="249"/>
      <c r="BV82" s="270" t="n">
        <v>18</v>
      </c>
      <c r="BW82" s="280" t="n">
        <f aca="false">IFERROR(INDEX(RTO2CF_ORD,BV82,1),"sd")</f>
        <v>0</v>
      </c>
      <c r="BX82" s="281" t="n">
        <f aca="false">IFERROR(INDEX(RTO2CF_ORD,BV82,2),"sd")</f>
        <v>0.00032</v>
      </c>
      <c r="BY82" s="282" t="str">
        <f aca="false">IF(BY$8&gt;$BV82,"",IF($BR$69&gt;$BS$69,"ns",IF(ABS($BX82-INDEX(RTO2CF_ORD,BY$8,2))&gt;$BN$84,"s","ns")))</f>
        <v>s</v>
      </c>
      <c r="BZ82" s="282" t="str">
        <f aca="false">IF(BZ$8&gt;$BV82,"",IF($BR$69&gt;$BS$69,"ns",IF(ABS($BX82-INDEX(RTO2CF_ORD,BZ$8,2))&gt;$BN$84,"s","ns")))</f>
        <v>s</v>
      </c>
      <c r="CA82" s="282" t="str">
        <f aca="false">IF(CA$8&gt;$BV82,"",IF($BR$69&gt;$BS$69,"ns",IF(ABS($BX82-INDEX(RTO2CF_ORD,CA$8,2))&gt;$BN$84,"s","ns")))</f>
        <v>s</v>
      </c>
      <c r="CB82" s="282" t="str">
        <f aca="false">IF(CB$8&gt;$BV82,"",IF($BR$69&gt;$BS$69,"ns",IF(ABS($BX82-INDEX(RTO2CF_ORD,CB$8,2))&gt;$BN$84,"s","ns")))</f>
        <v>s</v>
      </c>
      <c r="CC82" s="282" t="str">
        <f aca="false">IF(CC$8&gt;$BV82,"",IF($BR$69&gt;$BS$69,"ns",IF(ABS($BX82-INDEX(RTO2CF_ORD,CC$8,2))&gt;$BN$84,"s","ns")))</f>
        <v>s</v>
      </c>
      <c r="CD82" s="282" t="str">
        <f aca="false">IF(CD$8&gt;$BV82,"",IF($BR$69&gt;$BS$69,"ns",IF(ABS($BX82-INDEX(RTO2CF_ORD,CD$8,2))&gt;$BN$84,"s","ns")))</f>
        <v>s</v>
      </c>
      <c r="CE82" s="282" t="str">
        <f aca="false">IF(CE$8&gt;$BV82,"",IF($BR$69&gt;$BS$69,"ns",IF(ABS($BX82-INDEX(RTO2CF_ORD,CE$8,2))&gt;$BN$84,"s","ns")))</f>
        <v>s</v>
      </c>
      <c r="CF82" s="282" t="str">
        <f aca="false">IF(CF$8&gt;$BV82,"",IF($BR$69&gt;$BS$69,"ns",IF(ABS($BX82-INDEX(RTO2CF_ORD,CF$8,2))&gt;$BN$84,"s","ns")))</f>
        <v>ns</v>
      </c>
      <c r="CG82" s="282" t="str">
        <f aca="false">IF(CG$8&gt;$BV82,"",IF($BR$69&gt;$BS$69,"ns",IF(ABS($BX82-INDEX(RTO2CF_ORD,CG$8,2))&gt;$BN$84,"s","ns")))</f>
        <v>ns</v>
      </c>
      <c r="CH82" s="282" t="str">
        <f aca="false">IF(CH$8&gt;$BV82,"",IF($BR$69&gt;$BS$69,"ns",IF(ABS($BX82-INDEX(RTO2CF_ORD,CH$8,2))&gt;$BN$84,"s","ns")))</f>
        <v>ns</v>
      </c>
      <c r="CI82" s="282" t="str">
        <f aca="false">IF(CI$8&gt;$BV82,"",IF($BR$69&gt;$BS$69,"ns",IF(ABS($BX82-INDEX(RTO2CF_ORD,CI$8,2))&gt;$BN$84,"s","ns")))</f>
        <v>ns</v>
      </c>
      <c r="CJ82" s="282" t="str">
        <f aca="false">IF(CJ$8&gt;$BV82,"",IF($BR$69&gt;$BS$69,"ns",IF(ABS($BX82-INDEX(RTO2CF_ORD,CJ$8,2))&gt;$BN$84,"s","ns")))</f>
        <v>ns</v>
      </c>
      <c r="CK82" s="282" t="str">
        <f aca="false">IF(CK$8&gt;$BV82,"",IF($BR$69&gt;$BS$69,"ns",IF(ABS($BX82-INDEX(RTO2CF_ORD,CK$8,2))&gt;$BN$84,"s","ns")))</f>
        <v>ns</v>
      </c>
      <c r="CL82" s="282" t="str">
        <f aca="false">IF(CL$8&gt;$BV82,"",IF($BR$69&gt;$BS$69,"ns",IF(ABS($BX82-INDEX(RTO2CF_ORD,CL$8,2))&gt;$BN$84,"s","ns")))</f>
        <v>ns</v>
      </c>
      <c r="CM82" s="282" t="str">
        <f aca="false">IF(CM$8&gt;$BV82,"",IF($BR$69&gt;$BS$69,"ns",IF(ABS($BX82-INDEX(RTO2CF_ORD,CM$8,2))&gt;$BN$84,"s","ns")))</f>
        <v>ns</v>
      </c>
      <c r="CN82" s="282" t="str">
        <f aca="false">IF(CN$8&gt;$BV82,"",IF($BR$69&gt;$BS$69,"ns",IF(ABS($BX82-INDEX(RTO2CF_ORD,CN$8,2))&gt;$BN$84,"s","ns")))</f>
        <v>ns</v>
      </c>
      <c r="CO82" s="282" t="str">
        <f aca="false">IF(CO$8&gt;$BV82,"",IF($BR$69&gt;$BS$69,"ns",IF(ABS($BX82-INDEX(RTO2CF_ORD,CO$8,2))&gt;$BN$84,"s","ns")))</f>
        <v>ns</v>
      </c>
      <c r="CP82" s="282" t="str">
        <f aca="false">IF(CP$8&gt;$BV82,"",IF($BR$69&gt;$BS$69,"ns",IF(ABS($BX82-INDEX(RTO2CF_ORD,CP$8,2))&gt;$BN$84,"s","ns")))</f>
        <v>ns</v>
      </c>
      <c r="CQ82" s="282" t="str">
        <f aca="false">IF(CQ$8&gt;$BV82,"",IF($BR$69&gt;$BS$69,"ns",IF(ABS($BX82-INDEX(RTO2CF_ORD,CQ$8,2))&gt;$BN$84,"s","ns")))</f>
        <v/>
      </c>
      <c r="CR82" s="282" t="str">
        <f aca="false">IF(CR$8&gt;$BV82,"",IF($BR$69&gt;$BS$69,"ns",IF(ABS($BX82-INDEX(RTO2CF_ORD,CR$8,2))&gt;$BN$84,"s","ns")))</f>
        <v/>
      </c>
      <c r="CS82" s="282" t="str">
        <f aca="false">IF(CS$8&gt;$BV82,"",IF($BR$69&gt;$BS$69,"ns",IF(ABS($BX82-INDEX(RTO2CF_ORD,CS$8,2))&gt;$BN$84,"s","ns")))</f>
        <v/>
      </c>
      <c r="CT82" s="282" t="str">
        <f aca="false">IF(CT$8&gt;$BV82,"",IF($BR$69&gt;$BS$69,"ns",IF(ABS($BX82-INDEX(RTO2CF_ORD,CT$8,2))&gt;$BN$84,"s","ns")))</f>
        <v/>
      </c>
      <c r="CU82" s="282" t="str">
        <f aca="false">IF(CU$8&gt;$BV82,"",IF($BR$69&gt;$BS$69,"ns",IF(ABS($BX82-INDEX(RTO2CF_ORD,CU$8,2))&gt;$BN$84,"s","ns")))</f>
        <v/>
      </c>
      <c r="CV82" s="282" t="str">
        <f aca="false">IF(CV$8&gt;$BV82,"",IF($BR$69&gt;$BS$69,"ns",IF(ABS($BX82-INDEX(RTO2CF_ORD,CV$8,2))&gt;$BN$84,"s","ns")))</f>
        <v/>
      </c>
      <c r="CW82" s="282" t="str">
        <f aca="false">IF(CW$8&gt;$BV82,"",IF($BR$69&gt;$BS$69,"ns",IF(ABS($BX82-INDEX(RTO2CF_ORD,CW$8,2))&gt;$BN$84,"s","ns")))</f>
        <v/>
      </c>
      <c r="CX82" s="282" t="str">
        <f aca="false">IF(CX$8&gt;$BV82,"",IF($BR$69&gt;$BS$69,"ns",IF(ABS($BX82-INDEX(RTO2CF_ORD,CX$8,2))&gt;$BN$84,"s","ns")))</f>
        <v/>
      </c>
      <c r="CY82" s="282" t="str">
        <f aca="false">IF(CY$8&gt;$BV82,"",IF($BR$69&gt;$BS$69,"ns",IF(ABS($BX82-INDEX(RTO2CF_ORD,CY$8,2))&gt;$BN$84,"s","ns")))</f>
        <v/>
      </c>
      <c r="CZ82" s="282" t="str">
        <f aca="false">IF(CZ$8&gt;$BV82,"",IF($BR$69&gt;$BS$69,"ns",IF(ABS($BX82-INDEX(RTO2CF_ORD,CZ$8,2))&gt;$BN$84,"s","ns")))</f>
        <v/>
      </c>
      <c r="DA82" s="282" t="str">
        <f aca="false">IF(DA$8&gt;$BV82,"",IF($BR$69&gt;$BS$69,"ns",IF(ABS($BX82-INDEX(RTO2CF_ORD,DA$8,2))&gt;$BN$84,"s","ns")))</f>
        <v/>
      </c>
      <c r="DB82" s="282" t="str">
        <f aca="false">IF(DB$8&gt;$BV82,"",IF($BR$69&gt;$BS$69,"ns",IF(ABS($BX82-INDEX(RTO2CF_ORD,DB$8,2))&gt;$BN$84,"s","ns")))</f>
        <v/>
      </c>
      <c r="DC82" s="282" t="str">
        <f aca="false">IF(DC$8&gt;$BV82,"",IF($BR$69&gt;$BS$69,"ns",IF(ABS($BX82-INDEX(RTO2CF_ORD,DC$8,2))&gt;$BN$84,"s","ns")))</f>
        <v/>
      </c>
      <c r="DD82" s="282" t="str">
        <f aca="false">IF(DD$8&gt;$BV82,"",IF($BR$69&gt;$BS$69,"ns",IF(ABS($BX82-INDEX(RTO2CF_ORD,DD$8,2))&gt;$BN$84,"s","ns")))</f>
        <v/>
      </c>
      <c r="DE82" s="282" t="str">
        <f aca="false">IF(DE$8&gt;$BV82,"",IF($BR$69&gt;$BS$69,"ns",IF(ABS($BX82-INDEX(RTO2CF_ORD,DE$8,2))&gt;$BN$84,"s","ns")))</f>
        <v/>
      </c>
      <c r="DF82" s="282" t="str">
        <f aca="false">IF(DF$8&gt;$BV82,"",IF($BR$69&gt;$BS$69,"ns",IF(ABS($BX82-INDEX(RTO2CF_ORD,DF$8,2))&gt;$BN$84,"s","ns")))</f>
        <v/>
      </c>
      <c r="DG82" s="282" t="str">
        <f aca="false">IF(DG$8&gt;$BV82,"",IF($BR$69&gt;$BS$69,"ns",IF(ABS($BX82-INDEX(RTO2CF_ORD,DG$8,2))&gt;$BN$84,"s","ns")))</f>
        <v/>
      </c>
      <c r="DH82" s="282" t="str">
        <f aca="false">IF(DH$8&gt;$BV82,"",IF($BR$69&gt;$BS$69,"ns",IF(ABS($BX82-INDEX(RTO2CF_ORD,DH$8,2))&gt;$BN$84,"s","ns")))</f>
        <v/>
      </c>
      <c r="DI82" s="282" t="str">
        <f aca="false">IF(DI$8&gt;$BV82,"",IF($BR$69&gt;$BS$69,"ns",IF(ABS($BX82-INDEX(RTO2CF_ORD,DI$8,2))&gt;$BN$84,"s","ns")))</f>
        <v/>
      </c>
      <c r="DJ82" s="282" t="str">
        <f aca="false">IF(DJ$8&gt;$BV82,"",IF($BR$69&gt;$BS$69,"ns",IF(ABS($BX82-INDEX(RTO2CF_ORD,DJ$8,2))&gt;$BN$84,"s","ns")))</f>
        <v/>
      </c>
      <c r="DK82" s="282" t="str">
        <f aca="false">IF(DK$8&gt;$BV82,"",IF($BR$69&gt;$BS$69,"ns",IF(ABS($BX82-INDEX(RTO2CF_ORD,DK$8,2))&gt;$BN$84,"s","ns")))</f>
        <v/>
      </c>
      <c r="DL82" s="282" t="str">
        <f aca="false">IF(DL$8&gt;$BV82,"",IF($BR$69&gt;$BS$69,"ns",IF(ABS($BX82-INDEX(RTO2CF_ORD,DL$8,2))&gt;$BN$84,"s","ns")))</f>
        <v/>
      </c>
      <c r="DM82" s="282" t="str">
        <f aca="false">IF(DM$8&gt;$BV82,"",IF($BR$69&gt;$BS$69,"ns",IF(ABS($BX82-INDEX(RTO2CF_ORD,DM$8,2))&gt;$BN$84,"s","ns")))</f>
        <v/>
      </c>
      <c r="DN82" s="282" t="str">
        <f aca="false">IF(DN$8&gt;$BV82,"",IF($BR$69&gt;$BS$69,"ns",IF(ABS($BX82-INDEX(RTO2CF_ORD,DN$8,2))&gt;$BN$84,"s","ns")))</f>
        <v/>
      </c>
      <c r="DO82" s="282" t="str">
        <f aca="false">IF(DO$8&gt;$BV82,"",IF($BR$69&gt;$BS$69,"ns",IF(ABS($BX82-INDEX(RTO2CF_ORD,DO$8,2))&gt;$BN$84,"s","ns")))</f>
        <v/>
      </c>
      <c r="DP82" s="282" t="str">
        <f aca="false">IF(DP$8&gt;$BV82,"",IF($BR$69&gt;$BS$69,"ns",IF(ABS($BX82-INDEX(RTO2CF_ORD,DP$8,2))&gt;$BN$84,"s","ns")))</f>
        <v/>
      </c>
      <c r="DQ82" s="282" t="str">
        <f aca="false">IF(DQ$8&gt;$BV82,"",IF($BR$69&gt;$BS$69,"ns",IF(ABS($BX82-INDEX(RTO2CF_ORD,DQ$8,2))&gt;$BN$84,"s","ns")))</f>
        <v/>
      </c>
      <c r="DR82" s="282" t="str">
        <f aca="false">IF(DR$8&gt;$BV82,"",IF($BR$69&gt;$BS$69,"ns",IF(ABS($BX82-INDEX(RTO2CF_ORD,DR$8,2))&gt;$BN$84,"s","ns")))</f>
        <v/>
      </c>
      <c r="DS82" s="282" t="str">
        <f aca="false">IF(DS$8&gt;$BV82,"",IF($BR$69&gt;$BS$69,"ns",IF(ABS($BX82-INDEX(RTO2CF_ORD,DS$8,2))&gt;$BN$84,"s","ns")))</f>
        <v/>
      </c>
      <c r="DT82" s="282" t="str">
        <f aca="false">IF(DT$8&gt;$BV82,"",IF($BR$69&gt;$BS$69,"ns",IF(ABS($BX82-INDEX(RTO2CF_ORD,DT$8,2))&gt;$BN$84,"s","ns")))</f>
        <v/>
      </c>
      <c r="DU82" s="282" t="str">
        <f aca="false">IF(DU$8&gt;$BV82,"",IF($BR$69&gt;$BS$69,"ns",IF(ABS($BX82-INDEX(RTO2CF_ORD,DU$8,2))&gt;$BN$84,"s","ns")))</f>
        <v/>
      </c>
      <c r="DV82" s="282" t="str">
        <f aca="false">IF(DV$8&gt;$BV82,"",IF($BR$69&gt;$BS$69,"ns",IF(ABS($BX82-INDEX(RTO2CF_ORD,DV$8,2))&gt;$BN$84,"s","ns")))</f>
        <v/>
      </c>
      <c r="DW82" s="283"/>
      <c r="DX82" s="283"/>
      <c r="DZ82" s="265" t="n">
        <f aca="false">DZ81+1</f>
        <v>19</v>
      </c>
      <c r="EA82" s="276" t="n">
        <f aca="false">IFERROR(INDEX(RTO2CV,$DZ82,1),0)</f>
        <v>0</v>
      </c>
      <c r="EB82" s="277" t="n">
        <f aca="false">IFERROR(INDEX(RTO2SF,$DZ82,EB$7),0)</f>
        <v>0</v>
      </c>
      <c r="EC82" s="277" t="n">
        <f aca="false">IFERROR(INDEX(RTO2SF,$DZ82,EC$7),0)</f>
        <v>0</v>
      </c>
      <c r="ED82" s="277" t="n">
        <f aca="false">IFERROR(INDEX(RTO2SF,$DZ82,ED$7),0)</f>
        <v>0</v>
      </c>
      <c r="EE82" s="277" t="n">
        <f aca="false">IFERROR(INDEX(RTO2SF,$DZ82,EE$7),0)</f>
        <v>0</v>
      </c>
      <c r="EF82" s="277" t="n">
        <f aca="false">COUNTIFS(EB82:EE82,"&gt;1")</f>
        <v>0</v>
      </c>
      <c r="EG82" s="277" t="n">
        <f aca="false">IFERROR(SUMIFS(EB82:EE82,EB82:EE82,"&gt;1"),0)</f>
        <v>0</v>
      </c>
      <c r="EH82" s="265"/>
      <c r="EI82" s="265" t="s">
        <v>355</v>
      </c>
      <c r="EJ82" s="264" t="str">
        <f aca="false">IF(EF114=0,"sd",TINV(0.05,EJ72)*EJ81)</f>
        <v>sd</v>
      </c>
      <c r="EK82" s="266"/>
      <c r="EL82" s="265" t="n">
        <f aca="false">EL81+1</f>
        <v>19</v>
      </c>
      <c r="EM82" s="276" t="n">
        <f aca="false">IFERROR(INDEX(RTO2CV,$EL82,1),0)</f>
        <v>0</v>
      </c>
      <c r="EN82" s="277" t="n">
        <f aca="false">IFERROR(INDEX(RTO2CF,$EL82,'ANVA-MDS'!EB$7),0)</f>
        <v>0</v>
      </c>
      <c r="EO82" s="277" t="n">
        <f aca="false">IFERROR(INDEX(RTO2CF,$EL82,'ANVA-MDS'!EC$7),0)</f>
        <v>0</v>
      </c>
      <c r="EP82" s="277" t="n">
        <f aca="false">IFERROR(INDEX(RTO2CF,$EL82,'ANVA-MDS'!ED$7),0)</f>
        <v>0</v>
      </c>
      <c r="EQ82" s="277" t="n">
        <f aca="false">IFERROR(INDEX(RTO2CF,$EL82,'ANVA-MDS'!EE$7),0)</f>
        <v>0</v>
      </c>
      <c r="ER82" s="277" t="n">
        <f aca="false">COUNTIFS(EN82:EQ82,"&gt;1")</f>
        <v>0</v>
      </c>
      <c r="ES82" s="277" t="n">
        <f aca="false">IFERROR(SUMIFS(EN82:EQ82,EN82:EQ82,"&gt;1"),0)</f>
        <v>0</v>
      </c>
      <c r="ET82" s="265"/>
      <c r="EU82" s="265" t="s">
        <v>355</v>
      </c>
      <c r="EV82" s="264" t="n">
        <f aca="false">IF(ER114=0,"sd",TINV(0.05,EV72)*EV81)</f>
        <v>481.288459505181</v>
      </c>
      <c r="EW82" s="266"/>
      <c r="EX82" s="277" t="n">
        <f aca="false">EG82+ES82</f>
        <v>0</v>
      </c>
      <c r="EY82" s="296" t="s">
        <v>356</v>
      </c>
      <c r="EZ82" s="284" t="str">
        <f aca="false" t="array" ref="EZ82:EZ82">IF(EZ83=0,"sd",(SUM(IF(EG64:EG113&gt;1,(EG64:EG113)^2))+SUM(IF(ES64:ES113&gt;1,(ES64:ES113)^2)))/EZ65-EZ73-EZ81-EZ69)</f>
        <v>sd</v>
      </c>
    </row>
    <row r="83" customFormat="false" ht="12.75" hidden="false" customHeight="true" outlineLevel="0" collapsed="false">
      <c r="A83" s="293" t="s">
        <v>357</v>
      </c>
      <c r="J83" s="270" t="n">
        <v>19</v>
      </c>
      <c r="K83" s="280" t="n">
        <f aca="false">IFERROR(INDEX(RTO2SF_ORD,J83,1),"sd")</f>
        <v>0</v>
      </c>
      <c r="L83" s="281" t="n">
        <f aca="false">IFERROR(INDEX(RTO2SF_ORD,J83,2),"sd")</f>
        <v>0.00031</v>
      </c>
      <c r="M83" s="281" t="str">
        <f aca="false">IF(M$8&gt;$J83,"",IF($F$69&gt;$G$69,"ns",IF(ABS($L83-INDEX(RTO2SF_ORD,M$8,2))&gt;$B$84,"s","ns")))</f>
        <v>ns</v>
      </c>
      <c r="N83" s="281" t="str">
        <f aca="false">IF(N$8&gt;$J83,"",IF($F$69&gt;$G$69,"ns",IF(ABS($L83-INDEX(RTO2SF_ORD,N$8,2))&gt;$B$84,"s","ns")))</f>
        <v>ns</v>
      </c>
      <c r="O83" s="281" t="str">
        <f aca="false">IF(O$8&gt;$J83,"",IF($F$69&gt;$G$69,"ns",IF(ABS($L83-INDEX(RTO2SF_ORD,O$8,2))&gt;$B$84,"s","ns")))</f>
        <v>ns</v>
      </c>
      <c r="P83" s="281" t="str">
        <f aca="false">IF(P$8&gt;$J83,"",IF($F$69&gt;$G$69,"ns",IF(ABS($L83-INDEX(RTO2SF_ORD,P$8,2))&gt;$B$84,"s","ns")))</f>
        <v>ns</v>
      </c>
      <c r="Q83" s="281" t="str">
        <f aca="false">IF(Q$8&gt;$J83,"",IF($F$69&gt;$G$69,"ns",IF(ABS($L83-INDEX(RTO2SF_ORD,Q$8,2))&gt;$B$84,"s","ns")))</f>
        <v>ns</v>
      </c>
      <c r="R83" s="281" t="str">
        <f aca="false">IF(R$8&gt;$J83,"",IF($F$69&gt;$G$69,"ns",IF(ABS($L83-INDEX(RTO2SF_ORD,R$8,2))&gt;$B$84,"s","ns")))</f>
        <v>ns</v>
      </c>
      <c r="S83" s="281" t="str">
        <f aca="false">IF(S$8&gt;$J83,"",IF($F$69&gt;$G$69,"ns",IF(ABS($L83-INDEX(RTO2SF_ORD,S$8,2))&gt;$B$84,"s","ns")))</f>
        <v>ns</v>
      </c>
      <c r="T83" s="281" t="str">
        <f aca="false">IF(T$8&gt;$J83,"",IF($F$69&gt;$G$69,"ns",IF(ABS($L83-INDEX(RTO2SF_ORD,T$8,2))&gt;$B$84,"s","ns")))</f>
        <v>ns</v>
      </c>
      <c r="U83" s="281" t="str">
        <f aca="false">IF(U$8&gt;$J83,"",IF($F$69&gt;$G$69,"ns",IF(ABS($L83-INDEX(RTO2SF_ORD,U$8,2))&gt;$B$84,"s","ns")))</f>
        <v>ns</v>
      </c>
      <c r="V83" s="281" t="str">
        <f aca="false">IF(V$8&gt;$J83,"",IF($F$69&gt;$G$69,"ns",IF(ABS($L83-INDEX(RTO2SF_ORD,V$8,2))&gt;$B$84,"s","ns")))</f>
        <v>ns</v>
      </c>
      <c r="W83" s="281" t="str">
        <f aca="false">IF(W$8&gt;$J83,"",IF($F$69&gt;$G$69,"ns",IF(ABS($L83-INDEX(RTO2SF_ORD,W$8,2))&gt;$B$84,"s","ns")))</f>
        <v>ns</v>
      </c>
      <c r="X83" s="281" t="str">
        <f aca="false">IF(X$8&gt;$J83,"",IF($F$69&gt;$G$69,"ns",IF(ABS($L83-INDEX(RTO2SF_ORD,X$8,2))&gt;$B$84,"s","ns")))</f>
        <v>ns</v>
      </c>
      <c r="Y83" s="281" t="str">
        <f aca="false">IF(Y$8&gt;$J83,"",IF($F$69&gt;$G$69,"ns",IF(ABS($L83-INDEX(RTO2SF_ORD,Y$8,2))&gt;$B$84,"s","ns")))</f>
        <v>ns</v>
      </c>
      <c r="Z83" s="281" t="str">
        <f aca="false">IF(Z$8&gt;$J83,"",IF($F$69&gt;$G$69,"ns",IF(ABS($L83-INDEX(RTO2SF_ORD,Z$8,2))&gt;$B$84,"s","ns")))</f>
        <v>ns</v>
      </c>
      <c r="AA83" s="281" t="str">
        <f aca="false">IF(AA$8&gt;$J83,"",IF($F$69&gt;$G$69,"ns",IF(ABS($L83-INDEX(RTO2SF_ORD,AA$8,2))&gt;$B$84,"s","ns")))</f>
        <v>ns</v>
      </c>
      <c r="AB83" s="281" t="str">
        <f aca="false">IF(AB$8&gt;$J83,"",IF($F$69&gt;$G$69,"ns",IF(ABS($L83-INDEX(RTO2SF_ORD,AB$8,2))&gt;$B$84,"s","ns")))</f>
        <v>ns</v>
      </c>
      <c r="AC83" s="281" t="str">
        <f aca="false">IF(AC$8&gt;$J83,"",IF($F$69&gt;$G$69,"ns",IF(ABS($L83-INDEX(RTO2SF_ORD,AC$8,2))&gt;$B$84,"s","ns")))</f>
        <v>ns</v>
      </c>
      <c r="AD83" s="281" t="str">
        <f aca="false">IF(AD$8&gt;$J83,"",IF($F$69&gt;$G$69,"ns",IF(ABS($L83-INDEX(RTO2SF_ORD,AD$8,2))&gt;$B$84,"s","ns")))</f>
        <v>ns</v>
      </c>
      <c r="AE83" s="281" t="str">
        <f aca="false">IF(AE$8&gt;$J83,"",IF($F$69&gt;$G$69,"ns",IF(ABS($L83-INDEX(RTO2SF_ORD,AE$8,2))&gt;$B$84,"s","ns")))</f>
        <v>ns</v>
      </c>
      <c r="AF83" s="281" t="str">
        <f aca="false">IF(AF$8&gt;$J83,"",IF($F$69&gt;$G$69,"ns",IF(ABS($L83-INDEX(RTO2SF_ORD,AF$8,2))&gt;$B$84,"s","ns")))</f>
        <v/>
      </c>
      <c r="AG83" s="281" t="str">
        <f aca="false">IF(AG$8&gt;$J83,"",IF($F$69&gt;$G$69,"ns",IF(ABS($L83-INDEX(RTO2SF_ORD,AG$8,2))&gt;$B$84,"s","ns")))</f>
        <v/>
      </c>
      <c r="AH83" s="281" t="str">
        <f aca="false">IF(AH$8&gt;$J83,"",IF($F$69&gt;$G$69,"ns",IF(ABS($L83-INDEX(RTO2SF_ORD,AH$8,2))&gt;$B$84,"s","ns")))</f>
        <v/>
      </c>
      <c r="AI83" s="281" t="str">
        <f aca="false">IF(AI$8&gt;$J83,"",IF($F$69&gt;$G$69,"ns",IF(ABS($L83-INDEX(RTO2SF_ORD,AI$8,2))&gt;$B$84,"s","ns")))</f>
        <v/>
      </c>
      <c r="AJ83" s="281" t="str">
        <f aca="false">IF(AJ$8&gt;$J83,"",IF($F$69&gt;$G$69,"ns",IF(ABS($L83-INDEX(RTO2SF_ORD,AJ$8,2))&gt;$B$84,"s","ns")))</f>
        <v/>
      </c>
      <c r="AK83" s="281" t="str">
        <f aca="false">IF(AK$8&gt;$J83,"",IF($F$69&gt;$G$69,"ns",IF(ABS($L83-INDEX(RTO2SF_ORD,AK$8,2))&gt;$B$84,"s","ns")))</f>
        <v/>
      </c>
      <c r="AL83" s="281" t="str">
        <f aca="false">IF(AL$8&gt;$J83,"",IF($F$69&gt;$G$69,"ns",IF(ABS($L83-INDEX(RTO2SF_ORD,AL$8,2))&gt;$B$84,"s","ns")))</f>
        <v/>
      </c>
      <c r="AM83" s="281" t="str">
        <f aca="false">IF(AM$8&gt;$J83,"",IF($F$69&gt;$G$69,"ns",IF(ABS($L83-INDEX(RTO2SF_ORD,AM$8,2))&gt;$B$84,"s","ns")))</f>
        <v/>
      </c>
      <c r="AN83" s="281" t="str">
        <f aca="false">IF(AN$8&gt;$J83,"",IF($F$69&gt;$G$69,"ns",IF(ABS($L83-INDEX(RTO2SF_ORD,AN$8,2))&gt;$B$84,"s","ns")))</f>
        <v/>
      </c>
      <c r="AO83" s="281" t="str">
        <f aca="false">IF(AO$8&gt;$J83,"",IF($F$69&gt;$G$69,"ns",IF(ABS($L83-INDEX(RTO2SF_ORD,AO$8,2))&gt;$B$84,"s","ns")))</f>
        <v/>
      </c>
      <c r="AP83" s="281" t="str">
        <f aca="false">IF(AP$8&gt;$J83,"",IF($F$69&gt;$G$69,"ns",IF(ABS($L83-INDEX(RTO2SF_ORD,AP$8,2))&gt;$B$84,"s","ns")))</f>
        <v/>
      </c>
      <c r="AQ83" s="281" t="str">
        <f aca="false">IF(AQ$8&gt;$J83,"",IF($F$69&gt;$G$69,"ns",IF(ABS($L83-INDEX(RTO2SF_ORD,AQ$8,2))&gt;$B$84,"s","ns")))</f>
        <v/>
      </c>
      <c r="AR83" s="281" t="str">
        <f aca="false">IF(AR$8&gt;$J83,"",IF($F$69&gt;$G$69,"ns",IF(ABS($L83-INDEX(RTO2SF_ORD,AR$8,2))&gt;$B$84,"s","ns")))</f>
        <v/>
      </c>
      <c r="AS83" s="281" t="str">
        <f aca="false">IF(AS$8&gt;$J83,"",IF($F$69&gt;$G$69,"ns",IF(ABS($L83-INDEX(RTO2SF_ORD,AS$8,2))&gt;$B$84,"s","ns")))</f>
        <v/>
      </c>
      <c r="AT83" s="281" t="str">
        <f aca="false">IF(AT$8&gt;$J83,"",IF($F$69&gt;$G$69,"ns",IF(ABS($L83-INDEX(RTO2SF_ORD,AT$8,2))&gt;$B$84,"s","ns")))</f>
        <v/>
      </c>
      <c r="AU83" s="281" t="str">
        <f aca="false">IF(AU$8&gt;$J83,"",IF($F$69&gt;$G$69,"ns",IF(ABS($L83-INDEX(RTO2SF_ORD,AU$8,2))&gt;$B$84,"s","ns")))</f>
        <v/>
      </c>
      <c r="AV83" s="281" t="str">
        <f aca="false">IF(AV$8&gt;$J83,"",IF($F$69&gt;$G$69,"ns",IF(ABS($L83-INDEX(RTO2SF_ORD,AV$8,2))&gt;$B$84,"s","ns")))</f>
        <v/>
      </c>
      <c r="AW83" s="281" t="str">
        <f aca="false">IF(AW$8&gt;$J83,"",IF($F$69&gt;$G$69,"ns",IF(ABS($L83-INDEX(RTO2SF_ORD,AW$8,2))&gt;$B$84,"s","ns")))</f>
        <v/>
      </c>
      <c r="AX83" s="281" t="str">
        <f aca="false">IF(AX$8&gt;$J83,"",IF($F$69&gt;$G$69,"ns",IF(ABS($L83-INDEX(RTO2SF_ORD,AX$8,2))&gt;$B$84,"s","ns")))</f>
        <v/>
      </c>
      <c r="AY83" s="281" t="str">
        <f aca="false">IF(AY$8&gt;$J83,"",IF($F$69&gt;$G$69,"ns",IF(ABS($L83-INDEX(RTO2SF_ORD,AY$8,2))&gt;$B$84,"s","ns")))</f>
        <v/>
      </c>
      <c r="AZ83" s="281" t="str">
        <f aca="false">IF(AZ$8&gt;$J83,"",IF($F$69&gt;$G$69,"ns",IF(ABS($L83-INDEX(RTO2SF_ORD,AZ$8,2))&gt;$B$84,"s","ns")))</f>
        <v/>
      </c>
      <c r="BA83" s="281" t="str">
        <f aca="false">IF(BA$8&gt;$J83,"",IF($F$69&gt;$G$69,"ns",IF(ABS($L83-INDEX(RTO2SF_ORD,BA$8,2))&gt;$B$84,"s","ns")))</f>
        <v/>
      </c>
      <c r="BB83" s="281" t="str">
        <f aca="false">IF(BB$8&gt;$J83,"",IF($F$69&gt;$G$69,"ns",IF(ABS($L83-INDEX(RTO2SF_ORD,BB$8,2))&gt;$B$84,"s","ns")))</f>
        <v/>
      </c>
      <c r="BC83" s="281" t="str">
        <f aca="false">IF(BC$8&gt;$J83,"",IF($F$69&gt;$G$69,"ns",IF(ABS($L83-INDEX(RTO2SF_ORD,BC$8,2))&gt;$B$84,"s","ns")))</f>
        <v/>
      </c>
      <c r="BD83" s="281" t="str">
        <f aca="false">IF(BD$8&gt;$J83,"",IF($F$69&gt;$G$69,"ns",IF(ABS($L83-INDEX(RTO2SF_ORD,BD$8,2))&gt;$B$84,"s","ns")))</f>
        <v/>
      </c>
      <c r="BE83" s="281" t="str">
        <f aca="false">IF(BE$8&gt;$J83,"",IF($F$69&gt;$G$69,"ns",IF(ABS($L83-INDEX(RTO2SF_ORD,BE$8,2))&gt;$B$84,"s","ns")))</f>
        <v/>
      </c>
      <c r="BF83" s="281" t="str">
        <f aca="false">IF(BF$8&gt;$J83,"",IF($F$69&gt;$G$69,"ns",IF(ABS($L83-INDEX(RTO2SF_ORD,BF$8,2))&gt;$B$84,"s","ns")))</f>
        <v/>
      </c>
      <c r="BG83" s="281" t="str">
        <f aca="false">IF(BG$8&gt;$J83,"",IF($F$69&gt;$G$69,"ns",IF(ABS($L83-INDEX(RTO2SF_ORD,BG$8,2))&gt;$B$84,"s","ns")))</f>
        <v/>
      </c>
      <c r="BH83" s="281" t="str">
        <f aca="false">IF(BH$8&gt;$J83,"",IF($F$69&gt;$G$69,"ns",IF(ABS($L83-INDEX(RTO2SF_ORD,BH$8,2))&gt;$B$84,"s","ns")))</f>
        <v/>
      </c>
      <c r="BI83" s="281" t="str">
        <f aca="false">IF(BI$8&gt;$J83,"",IF($F$69&gt;$G$69,"ns",IF(ABS($L83-INDEX(RTO2SF_ORD,BI$8,2))&gt;$B$84,"s","ns")))</f>
        <v/>
      </c>
      <c r="BJ83" s="281" t="str">
        <f aca="false">IF(BJ$8&gt;$J83,"",IF($F$69&gt;$G$69,"ns",IF(ABS($L83-INDEX(RTO2SF_ORD,BJ$8,2))&gt;$B$84,"s","ns")))</f>
        <v/>
      </c>
      <c r="BM83" s="293" t="s">
        <v>357</v>
      </c>
      <c r="BS83" s="249"/>
      <c r="BT83" s="249"/>
      <c r="BV83" s="270" t="n">
        <v>19</v>
      </c>
      <c r="BW83" s="280" t="n">
        <f aca="false">IFERROR(INDEX(RTO2CF_ORD,BV83,1),"sd")</f>
        <v>0</v>
      </c>
      <c r="BX83" s="281" t="n">
        <f aca="false">IFERROR(INDEX(RTO2CF_ORD,BV83,2),"sd")</f>
        <v>0.00031</v>
      </c>
      <c r="BY83" s="282" t="str">
        <f aca="false">IF(BY$8&gt;$BV83,"",IF($BR$69&gt;$BS$69,"ns",IF(ABS($BX83-INDEX(RTO2CF_ORD,BY$8,2))&gt;$BN$84,"s","ns")))</f>
        <v>s</v>
      </c>
      <c r="BZ83" s="282" t="str">
        <f aca="false">IF(BZ$8&gt;$BV83,"",IF($BR$69&gt;$BS$69,"ns",IF(ABS($BX83-INDEX(RTO2CF_ORD,BZ$8,2))&gt;$BN$84,"s","ns")))</f>
        <v>s</v>
      </c>
      <c r="CA83" s="282" t="str">
        <f aca="false">IF(CA$8&gt;$BV83,"",IF($BR$69&gt;$BS$69,"ns",IF(ABS($BX83-INDEX(RTO2CF_ORD,CA$8,2))&gt;$BN$84,"s","ns")))</f>
        <v>s</v>
      </c>
      <c r="CB83" s="282" t="str">
        <f aca="false">IF(CB$8&gt;$BV83,"",IF($BR$69&gt;$BS$69,"ns",IF(ABS($BX83-INDEX(RTO2CF_ORD,CB$8,2))&gt;$BN$84,"s","ns")))</f>
        <v>s</v>
      </c>
      <c r="CC83" s="282" t="str">
        <f aca="false">IF(CC$8&gt;$BV83,"",IF($BR$69&gt;$BS$69,"ns",IF(ABS($BX83-INDEX(RTO2CF_ORD,CC$8,2))&gt;$BN$84,"s","ns")))</f>
        <v>s</v>
      </c>
      <c r="CD83" s="282" t="str">
        <f aca="false">IF(CD$8&gt;$BV83,"",IF($BR$69&gt;$BS$69,"ns",IF(ABS($BX83-INDEX(RTO2CF_ORD,CD$8,2))&gt;$BN$84,"s","ns")))</f>
        <v>s</v>
      </c>
      <c r="CE83" s="282" t="str">
        <f aca="false">IF(CE$8&gt;$BV83,"",IF($BR$69&gt;$BS$69,"ns",IF(ABS($BX83-INDEX(RTO2CF_ORD,CE$8,2))&gt;$BN$84,"s","ns")))</f>
        <v>s</v>
      </c>
      <c r="CF83" s="282" t="str">
        <f aca="false">IF(CF$8&gt;$BV83,"",IF($BR$69&gt;$BS$69,"ns",IF(ABS($BX83-INDEX(RTO2CF_ORD,CF$8,2))&gt;$BN$84,"s","ns")))</f>
        <v>ns</v>
      </c>
      <c r="CG83" s="282" t="str">
        <f aca="false">IF(CG$8&gt;$BV83,"",IF($BR$69&gt;$BS$69,"ns",IF(ABS($BX83-INDEX(RTO2CF_ORD,CG$8,2))&gt;$BN$84,"s","ns")))</f>
        <v>ns</v>
      </c>
      <c r="CH83" s="282" t="str">
        <f aca="false">IF(CH$8&gt;$BV83,"",IF($BR$69&gt;$BS$69,"ns",IF(ABS($BX83-INDEX(RTO2CF_ORD,CH$8,2))&gt;$BN$84,"s","ns")))</f>
        <v>ns</v>
      </c>
      <c r="CI83" s="282" t="str">
        <f aca="false">IF(CI$8&gt;$BV83,"",IF($BR$69&gt;$BS$69,"ns",IF(ABS($BX83-INDEX(RTO2CF_ORD,CI$8,2))&gt;$BN$84,"s","ns")))</f>
        <v>ns</v>
      </c>
      <c r="CJ83" s="282" t="str">
        <f aca="false">IF(CJ$8&gt;$BV83,"",IF($BR$69&gt;$BS$69,"ns",IF(ABS($BX83-INDEX(RTO2CF_ORD,CJ$8,2))&gt;$BN$84,"s","ns")))</f>
        <v>ns</v>
      </c>
      <c r="CK83" s="282" t="str">
        <f aca="false">IF(CK$8&gt;$BV83,"",IF($BR$69&gt;$BS$69,"ns",IF(ABS($BX83-INDEX(RTO2CF_ORD,CK$8,2))&gt;$BN$84,"s","ns")))</f>
        <v>ns</v>
      </c>
      <c r="CL83" s="282" t="str">
        <f aca="false">IF(CL$8&gt;$BV83,"",IF($BR$69&gt;$BS$69,"ns",IF(ABS($BX83-INDEX(RTO2CF_ORD,CL$8,2))&gt;$BN$84,"s","ns")))</f>
        <v>ns</v>
      </c>
      <c r="CM83" s="282" t="str">
        <f aca="false">IF(CM$8&gt;$BV83,"",IF($BR$69&gt;$BS$69,"ns",IF(ABS($BX83-INDEX(RTO2CF_ORD,CM$8,2))&gt;$BN$84,"s","ns")))</f>
        <v>ns</v>
      </c>
      <c r="CN83" s="282" t="str">
        <f aca="false">IF(CN$8&gt;$BV83,"",IF($BR$69&gt;$BS$69,"ns",IF(ABS($BX83-INDEX(RTO2CF_ORD,CN$8,2))&gt;$BN$84,"s","ns")))</f>
        <v>ns</v>
      </c>
      <c r="CO83" s="282" t="str">
        <f aca="false">IF(CO$8&gt;$BV83,"",IF($BR$69&gt;$BS$69,"ns",IF(ABS($BX83-INDEX(RTO2CF_ORD,CO$8,2))&gt;$BN$84,"s","ns")))</f>
        <v>ns</v>
      </c>
      <c r="CP83" s="282" t="str">
        <f aca="false">IF(CP$8&gt;$BV83,"",IF($BR$69&gt;$BS$69,"ns",IF(ABS($BX83-INDEX(RTO2CF_ORD,CP$8,2))&gt;$BN$84,"s","ns")))</f>
        <v>ns</v>
      </c>
      <c r="CQ83" s="282" t="str">
        <f aca="false">IF(CQ$8&gt;$BV83,"",IF($BR$69&gt;$BS$69,"ns",IF(ABS($BX83-INDEX(RTO2CF_ORD,CQ$8,2))&gt;$BN$84,"s","ns")))</f>
        <v>ns</v>
      </c>
      <c r="CR83" s="282" t="str">
        <f aca="false">IF(CR$8&gt;$BV83,"",IF($BR$69&gt;$BS$69,"ns",IF(ABS($BX83-INDEX(RTO2CF_ORD,CR$8,2))&gt;$BN$84,"s","ns")))</f>
        <v/>
      </c>
      <c r="CS83" s="282" t="str">
        <f aca="false">IF(CS$8&gt;$BV83,"",IF($BR$69&gt;$BS$69,"ns",IF(ABS($BX83-INDEX(RTO2CF_ORD,CS$8,2))&gt;$BN$84,"s","ns")))</f>
        <v/>
      </c>
      <c r="CT83" s="282" t="str">
        <f aca="false">IF(CT$8&gt;$BV83,"",IF($BR$69&gt;$BS$69,"ns",IF(ABS($BX83-INDEX(RTO2CF_ORD,CT$8,2))&gt;$BN$84,"s","ns")))</f>
        <v/>
      </c>
      <c r="CU83" s="282" t="str">
        <f aca="false">IF(CU$8&gt;$BV83,"",IF($BR$69&gt;$BS$69,"ns",IF(ABS($BX83-INDEX(RTO2CF_ORD,CU$8,2))&gt;$BN$84,"s","ns")))</f>
        <v/>
      </c>
      <c r="CV83" s="282" t="str">
        <f aca="false">IF(CV$8&gt;$BV83,"",IF($BR$69&gt;$BS$69,"ns",IF(ABS($BX83-INDEX(RTO2CF_ORD,CV$8,2))&gt;$BN$84,"s","ns")))</f>
        <v/>
      </c>
      <c r="CW83" s="282" t="str">
        <f aca="false">IF(CW$8&gt;$BV83,"",IF($BR$69&gt;$BS$69,"ns",IF(ABS($BX83-INDEX(RTO2CF_ORD,CW$8,2))&gt;$BN$84,"s","ns")))</f>
        <v/>
      </c>
      <c r="CX83" s="282" t="str">
        <f aca="false">IF(CX$8&gt;$BV83,"",IF($BR$69&gt;$BS$69,"ns",IF(ABS($BX83-INDEX(RTO2CF_ORD,CX$8,2))&gt;$BN$84,"s","ns")))</f>
        <v/>
      </c>
      <c r="CY83" s="282" t="str">
        <f aca="false">IF(CY$8&gt;$BV83,"",IF($BR$69&gt;$BS$69,"ns",IF(ABS($BX83-INDEX(RTO2CF_ORD,CY$8,2))&gt;$BN$84,"s","ns")))</f>
        <v/>
      </c>
      <c r="CZ83" s="282" t="str">
        <f aca="false">IF(CZ$8&gt;$BV83,"",IF($BR$69&gt;$BS$69,"ns",IF(ABS($BX83-INDEX(RTO2CF_ORD,CZ$8,2))&gt;$BN$84,"s","ns")))</f>
        <v/>
      </c>
      <c r="DA83" s="282" t="str">
        <f aca="false">IF(DA$8&gt;$BV83,"",IF($BR$69&gt;$BS$69,"ns",IF(ABS($BX83-INDEX(RTO2CF_ORD,DA$8,2))&gt;$BN$84,"s","ns")))</f>
        <v/>
      </c>
      <c r="DB83" s="282" t="str">
        <f aca="false">IF(DB$8&gt;$BV83,"",IF($BR$69&gt;$BS$69,"ns",IF(ABS($BX83-INDEX(RTO2CF_ORD,DB$8,2))&gt;$BN$84,"s","ns")))</f>
        <v/>
      </c>
      <c r="DC83" s="282" t="str">
        <f aca="false">IF(DC$8&gt;$BV83,"",IF($BR$69&gt;$BS$69,"ns",IF(ABS($BX83-INDEX(RTO2CF_ORD,DC$8,2))&gt;$BN$84,"s","ns")))</f>
        <v/>
      </c>
      <c r="DD83" s="282" t="str">
        <f aca="false">IF(DD$8&gt;$BV83,"",IF($BR$69&gt;$BS$69,"ns",IF(ABS($BX83-INDEX(RTO2CF_ORD,DD$8,2))&gt;$BN$84,"s","ns")))</f>
        <v/>
      </c>
      <c r="DE83" s="282" t="str">
        <f aca="false">IF(DE$8&gt;$BV83,"",IF($BR$69&gt;$BS$69,"ns",IF(ABS($BX83-INDEX(RTO2CF_ORD,DE$8,2))&gt;$BN$84,"s","ns")))</f>
        <v/>
      </c>
      <c r="DF83" s="282" t="str">
        <f aca="false">IF(DF$8&gt;$BV83,"",IF($BR$69&gt;$BS$69,"ns",IF(ABS($BX83-INDEX(RTO2CF_ORD,DF$8,2))&gt;$BN$84,"s","ns")))</f>
        <v/>
      </c>
      <c r="DG83" s="282" t="str">
        <f aca="false">IF(DG$8&gt;$BV83,"",IF($BR$69&gt;$BS$69,"ns",IF(ABS($BX83-INDEX(RTO2CF_ORD,DG$8,2))&gt;$BN$84,"s","ns")))</f>
        <v/>
      </c>
      <c r="DH83" s="282" t="str">
        <f aca="false">IF(DH$8&gt;$BV83,"",IF($BR$69&gt;$BS$69,"ns",IF(ABS($BX83-INDEX(RTO2CF_ORD,DH$8,2))&gt;$BN$84,"s","ns")))</f>
        <v/>
      </c>
      <c r="DI83" s="282" t="str">
        <f aca="false">IF(DI$8&gt;$BV83,"",IF($BR$69&gt;$BS$69,"ns",IF(ABS($BX83-INDEX(RTO2CF_ORD,DI$8,2))&gt;$BN$84,"s","ns")))</f>
        <v/>
      </c>
      <c r="DJ83" s="282" t="str">
        <f aca="false">IF(DJ$8&gt;$BV83,"",IF($BR$69&gt;$BS$69,"ns",IF(ABS($BX83-INDEX(RTO2CF_ORD,DJ$8,2))&gt;$BN$84,"s","ns")))</f>
        <v/>
      </c>
      <c r="DK83" s="282" t="str">
        <f aca="false">IF(DK$8&gt;$BV83,"",IF($BR$69&gt;$BS$69,"ns",IF(ABS($BX83-INDEX(RTO2CF_ORD,DK$8,2))&gt;$BN$84,"s","ns")))</f>
        <v/>
      </c>
      <c r="DL83" s="282" t="str">
        <f aca="false">IF(DL$8&gt;$BV83,"",IF($BR$69&gt;$BS$69,"ns",IF(ABS($BX83-INDEX(RTO2CF_ORD,DL$8,2))&gt;$BN$84,"s","ns")))</f>
        <v/>
      </c>
      <c r="DM83" s="282" t="str">
        <f aca="false">IF(DM$8&gt;$BV83,"",IF($BR$69&gt;$BS$69,"ns",IF(ABS($BX83-INDEX(RTO2CF_ORD,DM$8,2))&gt;$BN$84,"s","ns")))</f>
        <v/>
      </c>
      <c r="DN83" s="282" t="str">
        <f aca="false">IF(DN$8&gt;$BV83,"",IF($BR$69&gt;$BS$69,"ns",IF(ABS($BX83-INDEX(RTO2CF_ORD,DN$8,2))&gt;$BN$84,"s","ns")))</f>
        <v/>
      </c>
      <c r="DO83" s="282" t="str">
        <f aca="false">IF(DO$8&gt;$BV83,"",IF($BR$69&gt;$BS$69,"ns",IF(ABS($BX83-INDEX(RTO2CF_ORD,DO$8,2))&gt;$BN$84,"s","ns")))</f>
        <v/>
      </c>
      <c r="DP83" s="282" t="str">
        <f aca="false">IF(DP$8&gt;$BV83,"",IF($BR$69&gt;$BS$69,"ns",IF(ABS($BX83-INDEX(RTO2CF_ORD,DP$8,2))&gt;$BN$84,"s","ns")))</f>
        <v/>
      </c>
      <c r="DQ83" s="282" t="str">
        <f aca="false">IF(DQ$8&gt;$BV83,"",IF($BR$69&gt;$BS$69,"ns",IF(ABS($BX83-INDEX(RTO2CF_ORD,DQ$8,2))&gt;$BN$84,"s","ns")))</f>
        <v/>
      </c>
      <c r="DR83" s="282" t="str">
        <f aca="false">IF(DR$8&gt;$BV83,"",IF($BR$69&gt;$BS$69,"ns",IF(ABS($BX83-INDEX(RTO2CF_ORD,DR$8,2))&gt;$BN$84,"s","ns")))</f>
        <v/>
      </c>
      <c r="DS83" s="282" t="str">
        <f aca="false">IF(DS$8&gt;$BV83,"",IF($BR$69&gt;$BS$69,"ns",IF(ABS($BX83-INDEX(RTO2CF_ORD,DS$8,2))&gt;$BN$84,"s","ns")))</f>
        <v/>
      </c>
      <c r="DT83" s="282" t="str">
        <f aca="false">IF(DT$8&gt;$BV83,"",IF($BR$69&gt;$BS$69,"ns",IF(ABS($BX83-INDEX(RTO2CF_ORD,DT$8,2))&gt;$BN$84,"s","ns")))</f>
        <v/>
      </c>
      <c r="DU83" s="282" t="str">
        <f aca="false">IF(DU$8&gt;$BV83,"",IF($BR$69&gt;$BS$69,"ns",IF(ABS($BX83-INDEX(RTO2CF_ORD,DU$8,2))&gt;$BN$84,"s","ns")))</f>
        <v/>
      </c>
      <c r="DV83" s="282" t="str">
        <f aca="false">IF(DV$8&gt;$BV83,"",IF($BR$69&gt;$BS$69,"ns",IF(ABS($BX83-INDEX(RTO2CF_ORD,DV$8,2))&gt;$BN$84,"s","ns")))</f>
        <v/>
      </c>
      <c r="DW83" s="283"/>
      <c r="DX83" s="283"/>
      <c r="DZ83" s="265" t="n">
        <f aca="false">DZ82+1</f>
        <v>20</v>
      </c>
      <c r="EA83" s="276" t="n">
        <f aca="false">IFERROR(INDEX(RTO2CV,$DZ83,1),0)</f>
        <v>0</v>
      </c>
      <c r="EB83" s="277" t="n">
        <f aca="false">IFERROR(INDEX(RTO2SF,$DZ83,EB$7),0)</f>
        <v>0</v>
      </c>
      <c r="EC83" s="277" t="n">
        <f aca="false">IFERROR(INDEX(RTO2SF,$DZ83,EC$7),0)</f>
        <v>0</v>
      </c>
      <c r="ED83" s="277" t="n">
        <f aca="false">IFERROR(INDEX(RTO2SF,$DZ83,ED$7),0)</f>
        <v>0</v>
      </c>
      <c r="EE83" s="277" t="n">
        <f aca="false">IFERROR(INDEX(RTO2SF,$DZ83,EE$7),0)</f>
        <v>0</v>
      </c>
      <c r="EF83" s="277" t="n">
        <f aca="false">COUNTIFS(EB83:EE83,"&gt;1")</f>
        <v>0</v>
      </c>
      <c r="EG83" s="277" t="n">
        <f aca="false">IFERROR(SUMIFS(EB83:EE83,EB83:EE83,"&gt;1"),0)</f>
        <v>0</v>
      </c>
      <c r="EH83" s="265"/>
      <c r="EI83" s="265" t="s">
        <v>358</v>
      </c>
      <c r="EJ83" s="264" t="str">
        <f aca="false">IF(EF114=0,"sd",EJ74/EJ77)</f>
        <v>sd</v>
      </c>
      <c r="EK83" s="266"/>
      <c r="EL83" s="265" t="n">
        <f aca="false">EL82+1</f>
        <v>20</v>
      </c>
      <c r="EM83" s="276" t="n">
        <f aca="false">IFERROR(INDEX(RTO2CV,$EL83,1),0)</f>
        <v>0</v>
      </c>
      <c r="EN83" s="277" t="n">
        <f aca="false">IFERROR(INDEX(RTO2CF,$EL83,'ANVA-MDS'!EB$7),0)</f>
        <v>0</v>
      </c>
      <c r="EO83" s="277" t="n">
        <f aca="false">IFERROR(INDEX(RTO2CF,$EL83,'ANVA-MDS'!EC$7),0)</f>
        <v>0</v>
      </c>
      <c r="EP83" s="277" t="n">
        <f aca="false">IFERROR(INDEX(RTO2CF,$EL83,'ANVA-MDS'!ED$7),0)</f>
        <v>0</v>
      </c>
      <c r="EQ83" s="277" t="n">
        <f aca="false">IFERROR(INDEX(RTO2CF,$EL83,'ANVA-MDS'!EE$7),0)</f>
        <v>0</v>
      </c>
      <c r="ER83" s="277" t="n">
        <f aca="false">COUNTIFS(EN83:EQ83,"&gt;1")</f>
        <v>0</v>
      </c>
      <c r="ES83" s="277" t="n">
        <f aca="false">IFERROR(SUMIFS(EN83:EQ83,EN83:EQ83,"&gt;1"),0)</f>
        <v>0</v>
      </c>
      <c r="ET83" s="265"/>
      <c r="EU83" s="265" t="s">
        <v>358</v>
      </c>
      <c r="EV83" s="264" t="n">
        <f aca="false">IF(ER114=0,"sd",EV74/EV77)</f>
        <v>0.912374955727616</v>
      </c>
      <c r="EW83" s="266"/>
      <c r="EX83" s="277" t="n">
        <f aca="false">EG83+ES83</f>
        <v>0</v>
      </c>
      <c r="EY83" s="266" t="s">
        <v>359</v>
      </c>
      <c r="EZ83" s="298" t="n">
        <f aca="false">IF(EF114=0,0,IF(ER114=0,0,1))</f>
        <v>0</v>
      </c>
    </row>
    <row r="84" customFormat="false" ht="12.75" hidden="false" customHeight="true" outlineLevel="0" collapsed="false">
      <c r="A84" s="293"/>
      <c r="B84" s="289" t="str">
        <f aca="false">'ANVA-MDS'!EJ82</f>
        <v>sd</v>
      </c>
      <c r="J84" s="270" t="n">
        <v>20</v>
      </c>
      <c r="K84" s="280" t="n">
        <f aca="false">IFERROR(INDEX(RTO2SF_ORD,J84,1),"sd")</f>
        <v>0</v>
      </c>
      <c r="L84" s="281" t="n">
        <f aca="false">IFERROR(INDEX(RTO2SF_ORD,J84,2),"sd")</f>
        <v>0.0003</v>
      </c>
      <c r="M84" s="281" t="str">
        <f aca="false">IF(M$8&gt;$J84,"",IF($F$69&gt;$G$69,"ns",IF(ABS($L84-INDEX(RTO2SF_ORD,M$8,2))&gt;$B$84,"s","ns")))</f>
        <v>ns</v>
      </c>
      <c r="N84" s="281" t="str">
        <f aca="false">IF(N$8&gt;$J84,"",IF($F$69&gt;$G$69,"ns",IF(ABS($L84-INDEX(RTO2SF_ORD,N$8,2))&gt;$B$84,"s","ns")))</f>
        <v>ns</v>
      </c>
      <c r="O84" s="281" t="str">
        <f aca="false">IF(O$8&gt;$J84,"",IF($F$69&gt;$G$69,"ns",IF(ABS($L84-INDEX(RTO2SF_ORD,O$8,2))&gt;$B$84,"s","ns")))</f>
        <v>ns</v>
      </c>
      <c r="P84" s="281" t="str">
        <f aca="false">IF(P$8&gt;$J84,"",IF($F$69&gt;$G$69,"ns",IF(ABS($L84-INDEX(RTO2SF_ORD,P$8,2))&gt;$B$84,"s","ns")))</f>
        <v>ns</v>
      </c>
      <c r="Q84" s="281" t="str">
        <f aca="false">IF(Q$8&gt;$J84,"",IF($F$69&gt;$G$69,"ns",IF(ABS($L84-INDEX(RTO2SF_ORD,Q$8,2))&gt;$B$84,"s","ns")))</f>
        <v>ns</v>
      </c>
      <c r="R84" s="281" t="str">
        <f aca="false">IF(R$8&gt;$J84,"",IF($F$69&gt;$G$69,"ns",IF(ABS($L84-INDEX(RTO2SF_ORD,R$8,2))&gt;$B$84,"s","ns")))</f>
        <v>ns</v>
      </c>
      <c r="S84" s="281" t="str">
        <f aca="false">IF(S$8&gt;$J84,"",IF($F$69&gt;$G$69,"ns",IF(ABS($L84-INDEX(RTO2SF_ORD,S$8,2))&gt;$B$84,"s","ns")))</f>
        <v>ns</v>
      </c>
      <c r="T84" s="281" t="str">
        <f aca="false">IF(T$8&gt;$J84,"",IF($F$69&gt;$G$69,"ns",IF(ABS($L84-INDEX(RTO2SF_ORD,T$8,2))&gt;$B$84,"s","ns")))</f>
        <v>ns</v>
      </c>
      <c r="U84" s="281" t="str">
        <f aca="false">IF(U$8&gt;$J84,"",IF($F$69&gt;$G$69,"ns",IF(ABS($L84-INDEX(RTO2SF_ORD,U$8,2))&gt;$B$84,"s","ns")))</f>
        <v>ns</v>
      </c>
      <c r="V84" s="281" t="str">
        <f aca="false">IF(V$8&gt;$J84,"",IF($F$69&gt;$G$69,"ns",IF(ABS($L84-INDEX(RTO2SF_ORD,V$8,2))&gt;$B$84,"s","ns")))</f>
        <v>ns</v>
      </c>
      <c r="W84" s="281" t="str">
        <f aca="false">IF(W$8&gt;$J84,"",IF($F$69&gt;$G$69,"ns",IF(ABS($L84-INDEX(RTO2SF_ORD,W$8,2))&gt;$B$84,"s","ns")))</f>
        <v>ns</v>
      </c>
      <c r="X84" s="281" t="str">
        <f aca="false">IF(X$8&gt;$J84,"",IF($F$69&gt;$G$69,"ns",IF(ABS($L84-INDEX(RTO2SF_ORD,X$8,2))&gt;$B$84,"s","ns")))</f>
        <v>ns</v>
      </c>
      <c r="Y84" s="281" t="str">
        <f aca="false">IF(Y$8&gt;$J84,"",IF($F$69&gt;$G$69,"ns",IF(ABS($L84-INDEX(RTO2SF_ORD,Y$8,2))&gt;$B$84,"s","ns")))</f>
        <v>ns</v>
      </c>
      <c r="Z84" s="281" t="str">
        <f aca="false">IF(Z$8&gt;$J84,"",IF($F$69&gt;$G$69,"ns",IF(ABS($L84-INDEX(RTO2SF_ORD,Z$8,2))&gt;$B$84,"s","ns")))</f>
        <v>ns</v>
      </c>
      <c r="AA84" s="281" t="str">
        <f aca="false">IF(AA$8&gt;$J84,"",IF($F$69&gt;$G$69,"ns",IF(ABS($L84-INDEX(RTO2SF_ORD,AA$8,2))&gt;$B$84,"s","ns")))</f>
        <v>ns</v>
      </c>
      <c r="AB84" s="281" t="str">
        <f aca="false">IF(AB$8&gt;$J84,"",IF($F$69&gt;$G$69,"ns",IF(ABS($L84-INDEX(RTO2SF_ORD,AB$8,2))&gt;$B$84,"s","ns")))</f>
        <v>ns</v>
      </c>
      <c r="AC84" s="281" t="str">
        <f aca="false">IF(AC$8&gt;$J84,"",IF($F$69&gt;$G$69,"ns",IF(ABS($L84-INDEX(RTO2SF_ORD,AC$8,2))&gt;$B$84,"s","ns")))</f>
        <v>ns</v>
      </c>
      <c r="AD84" s="281" t="str">
        <f aca="false">IF(AD$8&gt;$J84,"",IF($F$69&gt;$G$69,"ns",IF(ABS($L84-INDEX(RTO2SF_ORD,AD$8,2))&gt;$B$84,"s","ns")))</f>
        <v>ns</v>
      </c>
      <c r="AE84" s="281" t="str">
        <f aca="false">IF(AE$8&gt;$J84,"",IF($F$69&gt;$G$69,"ns",IF(ABS($L84-INDEX(RTO2SF_ORD,AE$8,2))&gt;$B$84,"s","ns")))</f>
        <v>ns</v>
      </c>
      <c r="AF84" s="281" t="str">
        <f aca="false">IF(AF$8&gt;$J84,"",IF($F$69&gt;$G$69,"ns",IF(ABS($L84-INDEX(RTO2SF_ORD,AF$8,2))&gt;$B$84,"s","ns")))</f>
        <v>ns</v>
      </c>
      <c r="AG84" s="281" t="str">
        <f aca="false">IF(AG$8&gt;$J84,"",IF($F$69&gt;$G$69,"ns",IF(ABS($L84-INDEX(RTO2SF_ORD,AG$8,2))&gt;$B$84,"s","ns")))</f>
        <v/>
      </c>
      <c r="AH84" s="281" t="str">
        <f aca="false">IF(AH$8&gt;$J84,"",IF($F$69&gt;$G$69,"ns",IF(ABS($L84-INDEX(RTO2SF_ORD,AH$8,2))&gt;$B$84,"s","ns")))</f>
        <v/>
      </c>
      <c r="AI84" s="281" t="str">
        <f aca="false">IF(AI$8&gt;$J84,"",IF($F$69&gt;$G$69,"ns",IF(ABS($L84-INDEX(RTO2SF_ORD,AI$8,2))&gt;$B$84,"s","ns")))</f>
        <v/>
      </c>
      <c r="AJ84" s="281" t="str">
        <f aca="false">IF(AJ$8&gt;$J84,"",IF($F$69&gt;$G$69,"ns",IF(ABS($L84-INDEX(RTO2SF_ORD,AJ$8,2))&gt;$B$84,"s","ns")))</f>
        <v/>
      </c>
      <c r="AK84" s="281" t="str">
        <f aca="false">IF(AK$8&gt;$J84,"",IF($F$69&gt;$G$69,"ns",IF(ABS($L84-INDEX(RTO2SF_ORD,AK$8,2))&gt;$B$84,"s","ns")))</f>
        <v/>
      </c>
      <c r="AL84" s="281" t="str">
        <f aca="false">IF(AL$8&gt;$J84,"",IF($F$69&gt;$G$69,"ns",IF(ABS($L84-INDEX(RTO2SF_ORD,AL$8,2))&gt;$B$84,"s","ns")))</f>
        <v/>
      </c>
      <c r="AM84" s="281" t="str">
        <f aca="false">IF(AM$8&gt;$J84,"",IF($F$69&gt;$G$69,"ns",IF(ABS($L84-INDEX(RTO2SF_ORD,AM$8,2))&gt;$B$84,"s","ns")))</f>
        <v/>
      </c>
      <c r="AN84" s="281" t="str">
        <f aca="false">IF(AN$8&gt;$J84,"",IF($F$69&gt;$G$69,"ns",IF(ABS($L84-INDEX(RTO2SF_ORD,AN$8,2))&gt;$B$84,"s","ns")))</f>
        <v/>
      </c>
      <c r="AO84" s="281" t="str">
        <f aca="false">IF(AO$8&gt;$J84,"",IF($F$69&gt;$G$69,"ns",IF(ABS($L84-INDEX(RTO2SF_ORD,AO$8,2))&gt;$B$84,"s","ns")))</f>
        <v/>
      </c>
      <c r="AP84" s="281" t="str">
        <f aca="false">IF(AP$8&gt;$J84,"",IF($F$69&gt;$G$69,"ns",IF(ABS($L84-INDEX(RTO2SF_ORD,AP$8,2))&gt;$B$84,"s","ns")))</f>
        <v/>
      </c>
      <c r="AQ84" s="281" t="str">
        <f aca="false">IF(AQ$8&gt;$J84,"",IF($F$69&gt;$G$69,"ns",IF(ABS($L84-INDEX(RTO2SF_ORD,AQ$8,2))&gt;$B$84,"s","ns")))</f>
        <v/>
      </c>
      <c r="AR84" s="281" t="str">
        <f aca="false">IF(AR$8&gt;$J84,"",IF($F$69&gt;$G$69,"ns",IF(ABS($L84-INDEX(RTO2SF_ORD,AR$8,2))&gt;$B$84,"s","ns")))</f>
        <v/>
      </c>
      <c r="AS84" s="281" t="str">
        <f aca="false">IF(AS$8&gt;$J84,"",IF($F$69&gt;$G$69,"ns",IF(ABS($L84-INDEX(RTO2SF_ORD,AS$8,2))&gt;$B$84,"s","ns")))</f>
        <v/>
      </c>
      <c r="AT84" s="281" t="str">
        <f aca="false">IF(AT$8&gt;$J84,"",IF($F$69&gt;$G$69,"ns",IF(ABS($L84-INDEX(RTO2SF_ORD,AT$8,2))&gt;$B$84,"s","ns")))</f>
        <v/>
      </c>
      <c r="AU84" s="281" t="str">
        <f aca="false">IF(AU$8&gt;$J84,"",IF($F$69&gt;$G$69,"ns",IF(ABS($L84-INDEX(RTO2SF_ORD,AU$8,2))&gt;$B$84,"s","ns")))</f>
        <v/>
      </c>
      <c r="AV84" s="281" t="str">
        <f aca="false">IF(AV$8&gt;$J84,"",IF($F$69&gt;$G$69,"ns",IF(ABS($L84-INDEX(RTO2SF_ORD,AV$8,2))&gt;$B$84,"s","ns")))</f>
        <v/>
      </c>
      <c r="AW84" s="281" t="str">
        <f aca="false">IF(AW$8&gt;$J84,"",IF($F$69&gt;$G$69,"ns",IF(ABS($L84-INDEX(RTO2SF_ORD,AW$8,2))&gt;$B$84,"s","ns")))</f>
        <v/>
      </c>
      <c r="AX84" s="281" t="str">
        <f aca="false">IF(AX$8&gt;$J84,"",IF($F$69&gt;$G$69,"ns",IF(ABS($L84-INDEX(RTO2SF_ORD,AX$8,2))&gt;$B$84,"s","ns")))</f>
        <v/>
      </c>
      <c r="AY84" s="281" t="str">
        <f aca="false">IF(AY$8&gt;$J84,"",IF($F$69&gt;$G$69,"ns",IF(ABS($L84-INDEX(RTO2SF_ORD,AY$8,2))&gt;$B$84,"s","ns")))</f>
        <v/>
      </c>
      <c r="AZ84" s="281" t="str">
        <f aca="false">IF(AZ$8&gt;$J84,"",IF($F$69&gt;$G$69,"ns",IF(ABS($L84-INDEX(RTO2SF_ORD,AZ$8,2))&gt;$B$84,"s","ns")))</f>
        <v/>
      </c>
      <c r="BA84" s="281" t="str">
        <f aca="false">IF(BA$8&gt;$J84,"",IF($F$69&gt;$G$69,"ns",IF(ABS($L84-INDEX(RTO2SF_ORD,BA$8,2))&gt;$B$84,"s","ns")))</f>
        <v/>
      </c>
      <c r="BB84" s="281" t="str">
        <f aca="false">IF(BB$8&gt;$J84,"",IF($F$69&gt;$G$69,"ns",IF(ABS($L84-INDEX(RTO2SF_ORD,BB$8,2))&gt;$B$84,"s","ns")))</f>
        <v/>
      </c>
      <c r="BC84" s="281" t="str">
        <f aca="false">IF(BC$8&gt;$J84,"",IF($F$69&gt;$G$69,"ns",IF(ABS($L84-INDEX(RTO2SF_ORD,BC$8,2))&gt;$B$84,"s","ns")))</f>
        <v/>
      </c>
      <c r="BD84" s="281" t="str">
        <f aca="false">IF(BD$8&gt;$J84,"",IF($F$69&gt;$G$69,"ns",IF(ABS($L84-INDEX(RTO2SF_ORD,BD$8,2))&gt;$B$84,"s","ns")))</f>
        <v/>
      </c>
      <c r="BE84" s="281" t="str">
        <f aca="false">IF(BE$8&gt;$J84,"",IF($F$69&gt;$G$69,"ns",IF(ABS($L84-INDEX(RTO2SF_ORD,BE$8,2))&gt;$B$84,"s","ns")))</f>
        <v/>
      </c>
      <c r="BF84" s="281" t="str">
        <f aca="false">IF(BF$8&gt;$J84,"",IF($F$69&gt;$G$69,"ns",IF(ABS($L84-INDEX(RTO2SF_ORD,BF$8,2))&gt;$B$84,"s","ns")))</f>
        <v/>
      </c>
      <c r="BG84" s="281" t="str">
        <f aca="false">IF(BG$8&gt;$J84,"",IF($F$69&gt;$G$69,"ns",IF(ABS($L84-INDEX(RTO2SF_ORD,BG$8,2))&gt;$B$84,"s","ns")))</f>
        <v/>
      </c>
      <c r="BH84" s="281" t="str">
        <f aca="false">IF(BH$8&gt;$J84,"",IF($F$69&gt;$G$69,"ns",IF(ABS($L84-INDEX(RTO2SF_ORD,BH$8,2))&gt;$B$84,"s","ns")))</f>
        <v/>
      </c>
      <c r="BI84" s="281" t="str">
        <f aca="false">IF(BI$8&gt;$J84,"",IF($F$69&gt;$G$69,"ns",IF(ABS($L84-INDEX(RTO2SF_ORD,BI$8,2))&gt;$B$84,"s","ns")))</f>
        <v/>
      </c>
      <c r="BJ84" s="281" t="str">
        <f aca="false">IF(BJ$8&gt;$J84,"",IF($F$69&gt;$G$69,"ns",IF(ABS($L84-INDEX(RTO2SF_ORD,BJ$8,2))&gt;$B$84,"s","ns")))</f>
        <v/>
      </c>
      <c r="BM84" s="293"/>
      <c r="BN84" s="289" t="n">
        <f aca="false">'ANVA-MDS'!EV82</f>
        <v>481.288459505181</v>
      </c>
      <c r="BS84" s="249"/>
      <c r="BT84" s="249"/>
      <c r="BV84" s="270" t="n">
        <v>20</v>
      </c>
      <c r="BW84" s="280" t="n">
        <f aca="false">IFERROR(INDEX(RTO2CF_ORD,BV84,1),"sd")</f>
        <v>0</v>
      </c>
      <c r="BX84" s="281" t="n">
        <f aca="false">IFERROR(INDEX(RTO2CF_ORD,BV84,2),"sd")</f>
        <v>0.0003</v>
      </c>
      <c r="BY84" s="282" t="str">
        <f aca="false">IF(BY$8&gt;$BV84,"",IF($BR$69&gt;$BS$69,"ns",IF(ABS($BX84-INDEX(RTO2CF_ORD,BY$8,2))&gt;$BN$84,"s","ns")))</f>
        <v>s</v>
      </c>
      <c r="BZ84" s="282" t="str">
        <f aca="false">IF(BZ$8&gt;$BV84,"",IF($BR$69&gt;$BS$69,"ns",IF(ABS($BX84-INDEX(RTO2CF_ORD,BZ$8,2))&gt;$BN$84,"s","ns")))</f>
        <v>s</v>
      </c>
      <c r="CA84" s="282" t="str">
        <f aca="false">IF(CA$8&gt;$BV84,"",IF($BR$69&gt;$BS$69,"ns",IF(ABS($BX84-INDEX(RTO2CF_ORD,CA$8,2))&gt;$BN$84,"s","ns")))</f>
        <v>s</v>
      </c>
      <c r="CB84" s="282" t="str">
        <f aca="false">IF(CB$8&gt;$BV84,"",IF($BR$69&gt;$BS$69,"ns",IF(ABS($BX84-INDEX(RTO2CF_ORD,CB$8,2))&gt;$BN$84,"s","ns")))</f>
        <v>s</v>
      </c>
      <c r="CC84" s="282" t="str">
        <f aca="false">IF(CC$8&gt;$BV84,"",IF($BR$69&gt;$BS$69,"ns",IF(ABS($BX84-INDEX(RTO2CF_ORD,CC$8,2))&gt;$BN$84,"s","ns")))</f>
        <v>s</v>
      </c>
      <c r="CD84" s="282" t="str">
        <f aca="false">IF(CD$8&gt;$BV84,"",IF($BR$69&gt;$BS$69,"ns",IF(ABS($BX84-INDEX(RTO2CF_ORD,CD$8,2))&gt;$BN$84,"s","ns")))</f>
        <v>s</v>
      </c>
      <c r="CE84" s="282" t="str">
        <f aca="false">IF(CE$8&gt;$BV84,"",IF($BR$69&gt;$BS$69,"ns",IF(ABS($BX84-INDEX(RTO2CF_ORD,CE$8,2))&gt;$BN$84,"s","ns")))</f>
        <v>s</v>
      </c>
      <c r="CF84" s="282" t="str">
        <f aca="false">IF(CF$8&gt;$BV84,"",IF($BR$69&gt;$BS$69,"ns",IF(ABS($BX84-INDEX(RTO2CF_ORD,CF$8,2))&gt;$BN$84,"s","ns")))</f>
        <v>ns</v>
      </c>
      <c r="CG84" s="282" t="str">
        <f aca="false">IF(CG$8&gt;$BV84,"",IF($BR$69&gt;$BS$69,"ns",IF(ABS($BX84-INDEX(RTO2CF_ORD,CG$8,2))&gt;$BN$84,"s","ns")))</f>
        <v>ns</v>
      </c>
      <c r="CH84" s="282" t="str">
        <f aca="false">IF(CH$8&gt;$BV84,"",IF($BR$69&gt;$BS$69,"ns",IF(ABS($BX84-INDEX(RTO2CF_ORD,CH$8,2))&gt;$BN$84,"s","ns")))</f>
        <v>ns</v>
      </c>
      <c r="CI84" s="282" t="str">
        <f aca="false">IF(CI$8&gt;$BV84,"",IF($BR$69&gt;$BS$69,"ns",IF(ABS($BX84-INDEX(RTO2CF_ORD,CI$8,2))&gt;$BN$84,"s","ns")))</f>
        <v>ns</v>
      </c>
      <c r="CJ84" s="282" t="str">
        <f aca="false">IF(CJ$8&gt;$BV84,"",IF($BR$69&gt;$BS$69,"ns",IF(ABS($BX84-INDEX(RTO2CF_ORD,CJ$8,2))&gt;$BN$84,"s","ns")))</f>
        <v>ns</v>
      </c>
      <c r="CK84" s="282" t="str">
        <f aca="false">IF(CK$8&gt;$BV84,"",IF($BR$69&gt;$BS$69,"ns",IF(ABS($BX84-INDEX(RTO2CF_ORD,CK$8,2))&gt;$BN$84,"s","ns")))</f>
        <v>ns</v>
      </c>
      <c r="CL84" s="282" t="str">
        <f aca="false">IF(CL$8&gt;$BV84,"",IF($BR$69&gt;$BS$69,"ns",IF(ABS($BX84-INDEX(RTO2CF_ORD,CL$8,2))&gt;$BN$84,"s","ns")))</f>
        <v>ns</v>
      </c>
      <c r="CM84" s="282" t="str">
        <f aca="false">IF(CM$8&gt;$BV84,"",IF($BR$69&gt;$BS$69,"ns",IF(ABS($BX84-INDEX(RTO2CF_ORD,CM$8,2))&gt;$BN$84,"s","ns")))</f>
        <v>ns</v>
      </c>
      <c r="CN84" s="282" t="str">
        <f aca="false">IF(CN$8&gt;$BV84,"",IF($BR$69&gt;$BS$69,"ns",IF(ABS($BX84-INDEX(RTO2CF_ORD,CN$8,2))&gt;$BN$84,"s","ns")))</f>
        <v>ns</v>
      </c>
      <c r="CO84" s="282" t="str">
        <f aca="false">IF(CO$8&gt;$BV84,"",IF($BR$69&gt;$BS$69,"ns",IF(ABS($BX84-INDEX(RTO2CF_ORD,CO$8,2))&gt;$BN$84,"s","ns")))</f>
        <v>ns</v>
      </c>
      <c r="CP84" s="282" t="str">
        <f aca="false">IF(CP$8&gt;$BV84,"",IF($BR$69&gt;$BS$69,"ns",IF(ABS($BX84-INDEX(RTO2CF_ORD,CP$8,2))&gt;$BN$84,"s","ns")))</f>
        <v>ns</v>
      </c>
      <c r="CQ84" s="282" t="str">
        <f aca="false">IF(CQ$8&gt;$BV84,"",IF($BR$69&gt;$BS$69,"ns",IF(ABS($BX84-INDEX(RTO2CF_ORD,CQ$8,2))&gt;$BN$84,"s","ns")))</f>
        <v>ns</v>
      </c>
      <c r="CR84" s="282" t="str">
        <f aca="false">IF(CR$8&gt;$BV84,"",IF($BR$69&gt;$BS$69,"ns",IF(ABS($BX84-INDEX(RTO2CF_ORD,CR$8,2))&gt;$BN$84,"s","ns")))</f>
        <v>ns</v>
      </c>
      <c r="CS84" s="282" t="str">
        <f aca="false">IF(CS$8&gt;$BV84,"",IF($BR$69&gt;$BS$69,"ns",IF(ABS($BX84-INDEX(RTO2CF_ORD,CS$8,2))&gt;$BN$84,"s","ns")))</f>
        <v/>
      </c>
      <c r="CT84" s="282" t="str">
        <f aca="false">IF(CT$8&gt;$BV84,"",IF($BR$69&gt;$BS$69,"ns",IF(ABS($BX84-INDEX(RTO2CF_ORD,CT$8,2))&gt;$BN$84,"s","ns")))</f>
        <v/>
      </c>
      <c r="CU84" s="282" t="str">
        <f aca="false">IF(CU$8&gt;$BV84,"",IF($BR$69&gt;$BS$69,"ns",IF(ABS($BX84-INDEX(RTO2CF_ORD,CU$8,2))&gt;$BN$84,"s","ns")))</f>
        <v/>
      </c>
      <c r="CV84" s="282" t="str">
        <f aca="false">IF(CV$8&gt;$BV84,"",IF($BR$69&gt;$BS$69,"ns",IF(ABS($BX84-INDEX(RTO2CF_ORD,CV$8,2))&gt;$BN$84,"s","ns")))</f>
        <v/>
      </c>
      <c r="CW84" s="282" t="str">
        <f aca="false">IF(CW$8&gt;$BV84,"",IF($BR$69&gt;$BS$69,"ns",IF(ABS($BX84-INDEX(RTO2CF_ORD,CW$8,2))&gt;$BN$84,"s","ns")))</f>
        <v/>
      </c>
      <c r="CX84" s="282" t="str">
        <f aca="false">IF(CX$8&gt;$BV84,"",IF($BR$69&gt;$BS$69,"ns",IF(ABS($BX84-INDEX(RTO2CF_ORD,CX$8,2))&gt;$BN$84,"s","ns")))</f>
        <v/>
      </c>
      <c r="CY84" s="282" t="str">
        <f aca="false">IF(CY$8&gt;$BV84,"",IF($BR$69&gt;$BS$69,"ns",IF(ABS($BX84-INDEX(RTO2CF_ORD,CY$8,2))&gt;$BN$84,"s","ns")))</f>
        <v/>
      </c>
      <c r="CZ84" s="282" t="str">
        <f aca="false">IF(CZ$8&gt;$BV84,"",IF($BR$69&gt;$BS$69,"ns",IF(ABS($BX84-INDEX(RTO2CF_ORD,CZ$8,2))&gt;$BN$84,"s","ns")))</f>
        <v/>
      </c>
      <c r="DA84" s="282" t="str">
        <f aca="false">IF(DA$8&gt;$BV84,"",IF($BR$69&gt;$BS$69,"ns",IF(ABS($BX84-INDEX(RTO2CF_ORD,DA$8,2))&gt;$BN$84,"s","ns")))</f>
        <v/>
      </c>
      <c r="DB84" s="282" t="str">
        <f aca="false">IF(DB$8&gt;$BV84,"",IF($BR$69&gt;$BS$69,"ns",IF(ABS($BX84-INDEX(RTO2CF_ORD,DB$8,2))&gt;$BN$84,"s","ns")))</f>
        <v/>
      </c>
      <c r="DC84" s="282" t="str">
        <f aca="false">IF(DC$8&gt;$BV84,"",IF($BR$69&gt;$BS$69,"ns",IF(ABS($BX84-INDEX(RTO2CF_ORD,DC$8,2))&gt;$BN$84,"s","ns")))</f>
        <v/>
      </c>
      <c r="DD84" s="282" t="str">
        <f aca="false">IF(DD$8&gt;$BV84,"",IF($BR$69&gt;$BS$69,"ns",IF(ABS($BX84-INDEX(RTO2CF_ORD,DD$8,2))&gt;$BN$84,"s","ns")))</f>
        <v/>
      </c>
      <c r="DE84" s="282" t="str">
        <f aca="false">IF(DE$8&gt;$BV84,"",IF($BR$69&gt;$BS$69,"ns",IF(ABS($BX84-INDEX(RTO2CF_ORD,DE$8,2))&gt;$BN$84,"s","ns")))</f>
        <v/>
      </c>
      <c r="DF84" s="282" t="str">
        <f aca="false">IF(DF$8&gt;$BV84,"",IF($BR$69&gt;$BS$69,"ns",IF(ABS($BX84-INDEX(RTO2CF_ORD,DF$8,2))&gt;$BN$84,"s","ns")))</f>
        <v/>
      </c>
      <c r="DG84" s="282" t="str">
        <f aca="false">IF(DG$8&gt;$BV84,"",IF($BR$69&gt;$BS$69,"ns",IF(ABS($BX84-INDEX(RTO2CF_ORD,DG$8,2))&gt;$BN$84,"s","ns")))</f>
        <v/>
      </c>
      <c r="DH84" s="282" t="str">
        <f aca="false">IF(DH$8&gt;$BV84,"",IF($BR$69&gt;$BS$69,"ns",IF(ABS($BX84-INDEX(RTO2CF_ORD,DH$8,2))&gt;$BN$84,"s","ns")))</f>
        <v/>
      </c>
      <c r="DI84" s="282" t="str">
        <f aca="false">IF(DI$8&gt;$BV84,"",IF($BR$69&gt;$BS$69,"ns",IF(ABS($BX84-INDEX(RTO2CF_ORD,DI$8,2))&gt;$BN$84,"s","ns")))</f>
        <v/>
      </c>
      <c r="DJ84" s="282" t="str">
        <f aca="false">IF(DJ$8&gt;$BV84,"",IF($BR$69&gt;$BS$69,"ns",IF(ABS($BX84-INDEX(RTO2CF_ORD,DJ$8,2))&gt;$BN$84,"s","ns")))</f>
        <v/>
      </c>
      <c r="DK84" s="282" t="str">
        <f aca="false">IF(DK$8&gt;$BV84,"",IF($BR$69&gt;$BS$69,"ns",IF(ABS($BX84-INDEX(RTO2CF_ORD,DK$8,2))&gt;$BN$84,"s","ns")))</f>
        <v/>
      </c>
      <c r="DL84" s="282" t="str">
        <f aca="false">IF(DL$8&gt;$BV84,"",IF($BR$69&gt;$BS$69,"ns",IF(ABS($BX84-INDEX(RTO2CF_ORD,DL$8,2))&gt;$BN$84,"s","ns")))</f>
        <v/>
      </c>
      <c r="DM84" s="282" t="str">
        <f aca="false">IF(DM$8&gt;$BV84,"",IF($BR$69&gt;$BS$69,"ns",IF(ABS($BX84-INDEX(RTO2CF_ORD,DM$8,2))&gt;$BN$84,"s","ns")))</f>
        <v/>
      </c>
      <c r="DN84" s="282" t="str">
        <f aca="false">IF(DN$8&gt;$BV84,"",IF($BR$69&gt;$BS$69,"ns",IF(ABS($BX84-INDEX(RTO2CF_ORD,DN$8,2))&gt;$BN$84,"s","ns")))</f>
        <v/>
      </c>
      <c r="DO84" s="282" t="str">
        <f aca="false">IF(DO$8&gt;$BV84,"",IF($BR$69&gt;$BS$69,"ns",IF(ABS($BX84-INDEX(RTO2CF_ORD,DO$8,2))&gt;$BN$84,"s","ns")))</f>
        <v/>
      </c>
      <c r="DP84" s="282" t="str">
        <f aca="false">IF(DP$8&gt;$BV84,"",IF($BR$69&gt;$BS$69,"ns",IF(ABS($BX84-INDEX(RTO2CF_ORD,DP$8,2))&gt;$BN$84,"s","ns")))</f>
        <v/>
      </c>
      <c r="DQ84" s="282" t="str">
        <f aca="false">IF(DQ$8&gt;$BV84,"",IF($BR$69&gt;$BS$69,"ns",IF(ABS($BX84-INDEX(RTO2CF_ORD,DQ$8,2))&gt;$BN$84,"s","ns")))</f>
        <v/>
      </c>
      <c r="DR84" s="282" t="str">
        <f aca="false">IF(DR$8&gt;$BV84,"",IF($BR$69&gt;$BS$69,"ns",IF(ABS($BX84-INDEX(RTO2CF_ORD,DR$8,2))&gt;$BN$84,"s","ns")))</f>
        <v/>
      </c>
      <c r="DS84" s="282" t="str">
        <f aca="false">IF(DS$8&gt;$BV84,"",IF($BR$69&gt;$BS$69,"ns",IF(ABS($BX84-INDEX(RTO2CF_ORD,DS$8,2))&gt;$BN$84,"s","ns")))</f>
        <v/>
      </c>
      <c r="DT84" s="282" t="str">
        <f aca="false">IF(DT$8&gt;$BV84,"",IF($BR$69&gt;$BS$69,"ns",IF(ABS($BX84-INDEX(RTO2CF_ORD,DT$8,2))&gt;$BN$84,"s","ns")))</f>
        <v/>
      </c>
      <c r="DU84" s="282" t="str">
        <f aca="false">IF(DU$8&gt;$BV84,"",IF($BR$69&gt;$BS$69,"ns",IF(ABS($BX84-INDEX(RTO2CF_ORD,DU$8,2))&gt;$BN$84,"s","ns")))</f>
        <v/>
      </c>
      <c r="DV84" s="282" t="str">
        <f aca="false">IF(DV$8&gt;$BV84,"",IF($BR$69&gt;$BS$69,"ns",IF(ABS($BX84-INDEX(RTO2CF_ORD,DV$8,2))&gt;$BN$84,"s","ns")))</f>
        <v/>
      </c>
      <c r="DW84" s="283"/>
      <c r="DX84" s="283"/>
      <c r="DZ84" s="265" t="n">
        <f aca="false">DZ83+1</f>
        <v>21</v>
      </c>
      <c r="EA84" s="276" t="n">
        <f aca="false">IFERROR(INDEX(RTO2CV,$DZ84,1),0)</f>
        <v>0</v>
      </c>
      <c r="EB84" s="277" t="n">
        <f aca="false">IFERROR(INDEX(RTO2SF,$DZ84,EB$7),0)</f>
        <v>0</v>
      </c>
      <c r="EC84" s="277" t="n">
        <f aca="false">IFERROR(INDEX(RTO2SF,$DZ84,EC$7),0)</f>
        <v>0</v>
      </c>
      <c r="ED84" s="277" t="n">
        <f aca="false">IFERROR(INDEX(RTO2SF,$DZ84,ED$7),0)</f>
        <v>0</v>
      </c>
      <c r="EE84" s="277" t="n">
        <f aca="false">IFERROR(INDEX(RTO2SF,$DZ84,EE$7),0)</f>
        <v>0</v>
      </c>
      <c r="EF84" s="277" t="n">
        <f aca="false">COUNTIFS(EB84:EE84,"&gt;1")</f>
        <v>0</v>
      </c>
      <c r="EG84" s="277" t="n">
        <f aca="false">IFERROR(SUMIFS(EB84:EE84,EB84:EE84,"&gt;1"),0)</f>
        <v>0</v>
      </c>
      <c r="EH84" s="265"/>
      <c r="EI84" s="266"/>
      <c r="EJ84" s="266"/>
      <c r="EK84" s="266"/>
      <c r="EL84" s="265" t="n">
        <f aca="false">EL83+1</f>
        <v>21</v>
      </c>
      <c r="EM84" s="276" t="n">
        <f aca="false">IFERROR(INDEX(RTO2CV,$EL84,1),0)</f>
        <v>0</v>
      </c>
      <c r="EN84" s="277" t="n">
        <f aca="false">IFERROR(INDEX(RTO2CF,$EL84,'ANVA-MDS'!EB$7),0)</f>
        <v>0</v>
      </c>
      <c r="EO84" s="277" t="n">
        <f aca="false">IFERROR(INDEX(RTO2CF,$EL84,'ANVA-MDS'!EC$7),0)</f>
        <v>0</v>
      </c>
      <c r="EP84" s="277" t="n">
        <f aca="false">IFERROR(INDEX(RTO2CF,$EL84,'ANVA-MDS'!ED$7),0)</f>
        <v>0</v>
      </c>
      <c r="EQ84" s="277" t="n">
        <f aca="false">IFERROR(INDEX(RTO2CF,$EL84,'ANVA-MDS'!EE$7),0)</f>
        <v>0</v>
      </c>
      <c r="ER84" s="277" t="n">
        <f aca="false">COUNTIFS(EN84:EQ84,"&gt;1")</f>
        <v>0</v>
      </c>
      <c r="ES84" s="277" t="n">
        <f aca="false">IFERROR(SUMIFS(EN84:EQ84,EN84:EQ84,"&gt;1"),0)</f>
        <v>0</v>
      </c>
      <c r="ET84" s="265"/>
      <c r="EU84" s="266"/>
      <c r="EV84" s="266"/>
      <c r="EW84" s="266"/>
      <c r="EX84" s="277" t="n">
        <f aca="false">EG84+ES84</f>
        <v>0</v>
      </c>
    </row>
    <row r="85" customFormat="false" ht="12.75" hidden="false" customHeight="true" outlineLevel="0" collapsed="false">
      <c r="A85" s="293" t="s">
        <v>360</v>
      </c>
      <c r="J85" s="270" t="n">
        <v>21</v>
      </c>
      <c r="K85" s="280" t="n">
        <f aca="false">IFERROR(INDEX(RTO2SF_ORD,J85,1),"sd")</f>
        <v>0</v>
      </c>
      <c r="L85" s="281" t="n">
        <f aca="false">IFERROR(INDEX(RTO2SF_ORD,J85,2),"sd")</f>
        <v>0.00029</v>
      </c>
      <c r="M85" s="281" t="str">
        <f aca="false">IF(M$8&gt;$J85,"",IF($F$69&gt;$G$69,"ns",IF(ABS($L85-INDEX(RTO2SF_ORD,M$8,2))&gt;$B$84,"s","ns")))</f>
        <v>ns</v>
      </c>
      <c r="N85" s="281" t="str">
        <f aca="false">IF(N$8&gt;$J85,"",IF($F$69&gt;$G$69,"ns",IF(ABS($L85-INDEX(RTO2SF_ORD,N$8,2))&gt;$B$84,"s","ns")))</f>
        <v>ns</v>
      </c>
      <c r="O85" s="281" t="str">
        <f aca="false">IF(O$8&gt;$J85,"",IF($F$69&gt;$G$69,"ns",IF(ABS($L85-INDEX(RTO2SF_ORD,O$8,2))&gt;$B$84,"s","ns")))</f>
        <v>ns</v>
      </c>
      <c r="P85" s="281" t="str">
        <f aca="false">IF(P$8&gt;$J85,"",IF($F$69&gt;$G$69,"ns",IF(ABS($L85-INDEX(RTO2SF_ORD,P$8,2))&gt;$B$84,"s","ns")))</f>
        <v>ns</v>
      </c>
      <c r="Q85" s="281" t="str">
        <f aca="false">IF(Q$8&gt;$J85,"",IF($F$69&gt;$G$69,"ns",IF(ABS($L85-INDEX(RTO2SF_ORD,Q$8,2))&gt;$B$84,"s","ns")))</f>
        <v>ns</v>
      </c>
      <c r="R85" s="281" t="str">
        <f aca="false">IF(R$8&gt;$J85,"",IF($F$69&gt;$G$69,"ns",IF(ABS($L85-INDEX(RTO2SF_ORD,R$8,2))&gt;$B$84,"s","ns")))</f>
        <v>ns</v>
      </c>
      <c r="S85" s="281" t="str">
        <f aca="false">IF(S$8&gt;$J85,"",IF($F$69&gt;$G$69,"ns",IF(ABS($L85-INDEX(RTO2SF_ORD,S$8,2))&gt;$B$84,"s","ns")))</f>
        <v>ns</v>
      </c>
      <c r="T85" s="281" t="str">
        <f aca="false">IF(T$8&gt;$J85,"",IF($F$69&gt;$G$69,"ns",IF(ABS($L85-INDEX(RTO2SF_ORD,T$8,2))&gt;$B$84,"s","ns")))</f>
        <v>ns</v>
      </c>
      <c r="U85" s="281" t="str">
        <f aca="false">IF(U$8&gt;$J85,"",IF($F$69&gt;$G$69,"ns",IF(ABS($L85-INDEX(RTO2SF_ORD,U$8,2))&gt;$B$84,"s","ns")))</f>
        <v>ns</v>
      </c>
      <c r="V85" s="281" t="str">
        <f aca="false">IF(V$8&gt;$J85,"",IF($F$69&gt;$G$69,"ns",IF(ABS($L85-INDEX(RTO2SF_ORD,V$8,2))&gt;$B$84,"s","ns")))</f>
        <v>ns</v>
      </c>
      <c r="W85" s="281" t="str">
        <f aca="false">IF(W$8&gt;$J85,"",IF($F$69&gt;$G$69,"ns",IF(ABS($L85-INDEX(RTO2SF_ORD,W$8,2))&gt;$B$84,"s","ns")))</f>
        <v>ns</v>
      </c>
      <c r="X85" s="281" t="str">
        <f aca="false">IF(X$8&gt;$J85,"",IF($F$69&gt;$G$69,"ns",IF(ABS($L85-INDEX(RTO2SF_ORD,X$8,2))&gt;$B$84,"s","ns")))</f>
        <v>ns</v>
      </c>
      <c r="Y85" s="281" t="str">
        <f aca="false">IF(Y$8&gt;$J85,"",IF($F$69&gt;$G$69,"ns",IF(ABS($L85-INDEX(RTO2SF_ORD,Y$8,2))&gt;$B$84,"s","ns")))</f>
        <v>ns</v>
      </c>
      <c r="Z85" s="281" t="str">
        <f aca="false">IF(Z$8&gt;$J85,"",IF($F$69&gt;$G$69,"ns",IF(ABS($L85-INDEX(RTO2SF_ORD,Z$8,2))&gt;$B$84,"s","ns")))</f>
        <v>ns</v>
      </c>
      <c r="AA85" s="281" t="str">
        <f aca="false">IF(AA$8&gt;$J85,"",IF($F$69&gt;$G$69,"ns",IF(ABS($L85-INDEX(RTO2SF_ORD,AA$8,2))&gt;$B$84,"s","ns")))</f>
        <v>ns</v>
      </c>
      <c r="AB85" s="281" t="str">
        <f aca="false">IF(AB$8&gt;$J85,"",IF($F$69&gt;$G$69,"ns",IF(ABS($L85-INDEX(RTO2SF_ORD,AB$8,2))&gt;$B$84,"s","ns")))</f>
        <v>ns</v>
      </c>
      <c r="AC85" s="281" t="str">
        <f aca="false">IF(AC$8&gt;$J85,"",IF($F$69&gt;$G$69,"ns",IF(ABS($L85-INDEX(RTO2SF_ORD,AC$8,2))&gt;$B$84,"s","ns")))</f>
        <v>ns</v>
      </c>
      <c r="AD85" s="281" t="str">
        <f aca="false">IF(AD$8&gt;$J85,"",IF($F$69&gt;$G$69,"ns",IF(ABS($L85-INDEX(RTO2SF_ORD,AD$8,2))&gt;$B$84,"s","ns")))</f>
        <v>ns</v>
      </c>
      <c r="AE85" s="281" t="str">
        <f aca="false">IF(AE$8&gt;$J85,"",IF($F$69&gt;$G$69,"ns",IF(ABS($L85-INDEX(RTO2SF_ORD,AE$8,2))&gt;$B$84,"s","ns")))</f>
        <v>ns</v>
      </c>
      <c r="AF85" s="281" t="str">
        <f aca="false">IF(AF$8&gt;$J85,"",IF($F$69&gt;$G$69,"ns",IF(ABS($L85-INDEX(RTO2SF_ORD,AF$8,2))&gt;$B$84,"s","ns")))</f>
        <v>ns</v>
      </c>
      <c r="AG85" s="281" t="str">
        <f aca="false">IF(AG$8&gt;$J85,"",IF($F$69&gt;$G$69,"ns",IF(ABS($L85-INDEX(RTO2SF_ORD,AG$8,2))&gt;$B$84,"s","ns")))</f>
        <v>ns</v>
      </c>
      <c r="AH85" s="281" t="str">
        <f aca="false">IF(AH$8&gt;$J85,"",IF($F$69&gt;$G$69,"ns",IF(ABS($L85-INDEX(RTO2SF_ORD,AH$8,2))&gt;$B$84,"s","ns")))</f>
        <v/>
      </c>
      <c r="AI85" s="281" t="str">
        <f aca="false">IF(AI$8&gt;$J85,"",IF($F$69&gt;$G$69,"ns",IF(ABS($L85-INDEX(RTO2SF_ORD,AI$8,2))&gt;$B$84,"s","ns")))</f>
        <v/>
      </c>
      <c r="AJ85" s="281" t="str">
        <f aca="false">IF(AJ$8&gt;$J85,"",IF($F$69&gt;$G$69,"ns",IF(ABS($L85-INDEX(RTO2SF_ORD,AJ$8,2))&gt;$B$84,"s","ns")))</f>
        <v/>
      </c>
      <c r="AK85" s="281" t="str">
        <f aca="false">IF(AK$8&gt;$J85,"",IF($F$69&gt;$G$69,"ns",IF(ABS($L85-INDEX(RTO2SF_ORD,AK$8,2))&gt;$B$84,"s","ns")))</f>
        <v/>
      </c>
      <c r="AL85" s="281" t="str">
        <f aca="false">IF(AL$8&gt;$J85,"",IF($F$69&gt;$G$69,"ns",IF(ABS($L85-INDEX(RTO2SF_ORD,AL$8,2))&gt;$B$84,"s","ns")))</f>
        <v/>
      </c>
      <c r="AM85" s="281" t="str">
        <f aca="false">IF(AM$8&gt;$J85,"",IF($F$69&gt;$G$69,"ns",IF(ABS($L85-INDEX(RTO2SF_ORD,AM$8,2))&gt;$B$84,"s","ns")))</f>
        <v/>
      </c>
      <c r="AN85" s="281" t="str">
        <f aca="false">IF(AN$8&gt;$J85,"",IF($F$69&gt;$G$69,"ns",IF(ABS($L85-INDEX(RTO2SF_ORD,AN$8,2))&gt;$B$84,"s","ns")))</f>
        <v/>
      </c>
      <c r="AO85" s="281" t="str">
        <f aca="false">IF(AO$8&gt;$J85,"",IF($F$69&gt;$G$69,"ns",IF(ABS($L85-INDEX(RTO2SF_ORD,AO$8,2))&gt;$B$84,"s","ns")))</f>
        <v/>
      </c>
      <c r="AP85" s="281" t="str">
        <f aca="false">IF(AP$8&gt;$J85,"",IF($F$69&gt;$G$69,"ns",IF(ABS($L85-INDEX(RTO2SF_ORD,AP$8,2))&gt;$B$84,"s","ns")))</f>
        <v/>
      </c>
      <c r="AQ85" s="281" t="str">
        <f aca="false">IF(AQ$8&gt;$J85,"",IF($F$69&gt;$G$69,"ns",IF(ABS($L85-INDEX(RTO2SF_ORD,AQ$8,2))&gt;$B$84,"s","ns")))</f>
        <v/>
      </c>
      <c r="AR85" s="281" t="str">
        <f aca="false">IF(AR$8&gt;$J85,"",IF($F$69&gt;$G$69,"ns",IF(ABS($L85-INDEX(RTO2SF_ORD,AR$8,2))&gt;$B$84,"s","ns")))</f>
        <v/>
      </c>
      <c r="AS85" s="281" t="str">
        <f aca="false">IF(AS$8&gt;$J85,"",IF($F$69&gt;$G$69,"ns",IF(ABS($L85-INDEX(RTO2SF_ORD,AS$8,2))&gt;$B$84,"s","ns")))</f>
        <v/>
      </c>
      <c r="AT85" s="281" t="str">
        <f aca="false">IF(AT$8&gt;$J85,"",IF($F$69&gt;$G$69,"ns",IF(ABS($L85-INDEX(RTO2SF_ORD,AT$8,2))&gt;$B$84,"s","ns")))</f>
        <v/>
      </c>
      <c r="AU85" s="281" t="str">
        <f aca="false">IF(AU$8&gt;$J85,"",IF($F$69&gt;$G$69,"ns",IF(ABS($L85-INDEX(RTO2SF_ORD,AU$8,2))&gt;$B$84,"s","ns")))</f>
        <v/>
      </c>
      <c r="AV85" s="281" t="str">
        <f aca="false">IF(AV$8&gt;$J85,"",IF($F$69&gt;$G$69,"ns",IF(ABS($L85-INDEX(RTO2SF_ORD,AV$8,2))&gt;$B$84,"s","ns")))</f>
        <v/>
      </c>
      <c r="AW85" s="281" t="str">
        <f aca="false">IF(AW$8&gt;$J85,"",IF($F$69&gt;$G$69,"ns",IF(ABS($L85-INDEX(RTO2SF_ORD,AW$8,2))&gt;$B$84,"s","ns")))</f>
        <v/>
      </c>
      <c r="AX85" s="281" t="str">
        <f aca="false">IF(AX$8&gt;$J85,"",IF($F$69&gt;$G$69,"ns",IF(ABS($L85-INDEX(RTO2SF_ORD,AX$8,2))&gt;$B$84,"s","ns")))</f>
        <v/>
      </c>
      <c r="AY85" s="281" t="str">
        <f aca="false">IF(AY$8&gt;$J85,"",IF($F$69&gt;$G$69,"ns",IF(ABS($L85-INDEX(RTO2SF_ORD,AY$8,2))&gt;$B$84,"s","ns")))</f>
        <v/>
      </c>
      <c r="AZ85" s="281" t="str">
        <f aca="false">IF(AZ$8&gt;$J85,"",IF($F$69&gt;$G$69,"ns",IF(ABS($L85-INDEX(RTO2SF_ORD,AZ$8,2))&gt;$B$84,"s","ns")))</f>
        <v/>
      </c>
      <c r="BA85" s="281" t="str">
        <f aca="false">IF(BA$8&gt;$J85,"",IF($F$69&gt;$G$69,"ns",IF(ABS($L85-INDEX(RTO2SF_ORD,BA$8,2))&gt;$B$84,"s","ns")))</f>
        <v/>
      </c>
      <c r="BB85" s="281" t="str">
        <f aca="false">IF(BB$8&gt;$J85,"",IF($F$69&gt;$G$69,"ns",IF(ABS($L85-INDEX(RTO2SF_ORD,BB$8,2))&gt;$B$84,"s","ns")))</f>
        <v/>
      </c>
      <c r="BC85" s="281" t="str">
        <f aca="false">IF(BC$8&gt;$J85,"",IF($F$69&gt;$G$69,"ns",IF(ABS($L85-INDEX(RTO2SF_ORD,BC$8,2))&gt;$B$84,"s","ns")))</f>
        <v/>
      </c>
      <c r="BD85" s="281" t="str">
        <f aca="false">IF(BD$8&gt;$J85,"",IF($F$69&gt;$G$69,"ns",IF(ABS($L85-INDEX(RTO2SF_ORD,BD$8,2))&gt;$B$84,"s","ns")))</f>
        <v/>
      </c>
      <c r="BE85" s="281" t="str">
        <f aca="false">IF(BE$8&gt;$J85,"",IF($F$69&gt;$G$69,"ns",IF(ABS($L85-INDEX(RTO2SF_ORD,BE$8,2))&gt;$B$84,"s","ns")))</f>
        <v/>
      </c>
      <c r="BF85" s="281" t="str">
        <f aca="false">IF(BF$8&gt;$J85,"",IF($F$69&gt;$G$69,"ns",IF(ABS($L85-INDEX(RTO2SF_ORD,BF$8,2))&gt;$B$84,"s","ns")))</f>
        <v/>
      </c>
      <c r="BG85" s="281" t="str">
        <f aca="false">IF(BG$8&gt;$J85,"",IF($F$69&gt;$G$69,"ns",IF(ABS($L85-INDEX(RTO2SF_ORD,BG$8,2))&gt;$B$84,"s","ns")))</f>
        <v/>
      </c>
      <c r="BH85" s="281" t="str">
        <f aca="false">IF(BH$8&gt;$J85,"",IF($F$69&gt;$G$69,"ns",IF(ABS($L85-INDEX(RTO2SF_ORD,BH$8,2))&gt;$B$84,"s","ns")))</f>
        <v/>
      </c>
      <c r="BI85" s="281" t="str">
        <f aca="false">IF(BI$8&gt;$J85,"",IF($F$69&gt;$G$69,"ns",IF(ABS($L85-INDEX(RTO2SF_ORD,BI$8,2))&gt;$B$84,"s","ns")))</f>
        <v/>
      </c>
      <c r="BJ85" s="281" t="str">
        <f aca="false">IF(BJ$8&gt;$J85,"",IF($F$69&gt;$G$69,"ns",IF(ABS($L85-INDEX(RTO2SF_ORD,BJ$8,2))&gt;$B$84,"s","ns")))</f>
        <v/>
      </c>
      <c r="BM85" s="293" t="s">
        <v>360</v>
      </c>
      <c r="BS85" s="249"/>
      <c r="BT85" s="249"/>
      <c r="BV85" s="270" t="n">
        <v>21</v>
      </c>
      <c r="BW85" s="280" t="n">
        <f aca="false">IFERROR(INDEX(RTO2CF_ORD,BV85,1),"sd")</f>
        <v>0</v>
      </c>
      <c r="BX85" s="281" t="n">
        <f aca="false">IFERROR(INDEX(RTO2CF_ORD,BV85,2),"sd")</f>
        <v>0.00029</v>
      </c>
      <c r="BY85" s="282" t="str">
        <f aca="false">IF(BY$8&gt;$BV85,"",IF($BR$69&gt;$BS$69,"ns",IF(ABS($BX85-INDEX(RTO2CF_ORD,BY$8,2))&gt;$BN$84,"s","ns")))</f>
        <v>s</v>
      </c>
      <c r="BZ85" s="282" t="str">
        <f aca="false">IF(BZ$8&gt;$BV85,"",IF($BR$69&gt;$BS$69,"ns",IF(ABS($BX85-INDEX(RTO2CF_ORD,BZ$8,2))&gt;$BN$84,"s","ns")))</f>
        <v>s</v>
      </c>
      <c r="CA85" s="282" t="str">
        <f aca="false">IF(CA$8&gt;$BV85,"",IF($BR$69&gt;$BS$69,"ns",IF(ABS($BX85-INDEX(RTO2CF_ORD,CA$8,2))&gt;$BN$84,"s","ns")))</f>
        <v>s</v>
      </c>
      <c r="CB85" s="282" t="str">
        <f aca="false">IF(CB$8&gt;$BV85,"",IF($BR$69&gt;$BS$69,"ns",IF(ABS($BX85-INDEX(RTO2CF_ORD,CB$8,2))&gt;$BN$84,"s","ns")))</f>
        <v>s</v>
      </c>
      <c r="CC85" s="282" t="str">
        <f aca="false">IF(CC$8&gt;$BV85,"",IF($BR$69&gt;$BS$69,"ns",IF(ABS($BX85-INDEX(RTO2CF_ORD,CC$8,2))&gt;$BN$84,"s","ns")))</f>
        <v>s</v>
      </c>
      <c r="CD85" s="282" t="str">
        <f aca="false">IF(CD$8&gt;$BV85,"",IF($BR$69&gt;$BS$69,"ns",IF(ABS($BX85-INDEX(RTO2CF_ORD,CD$8,2))&gt;$BN$84,"s","ns")))</f>
        <v>s</v>
      </c>
      <c r="CE85" s="282" t="str">
        <f aca="false">IF(CE$8&gt;$BV85,"",IF($BR$69&gt;$BS$69,"ns",IF(ABS($BX85-INDEX(RTO2CF_ORD,CE$8,2))&gt;$BN$84,"s","ns")))</f>
        <v>s</v>
      </c>
      <c r="CF85" s="282" t="str">
        <f aca="false">IF(CF$8&gt;$BV85,"",IF($BR$69&gt;$BS$69,"ns",IF(ABS($BX85-INDEX(RTO2CF_ORD,CF$8,2))&gt;$BN$84,"s","ns")))</f>
        <v>ns</v>
      </c>
      <c r="CG85" s="282" t="str">
        <f aca="false">IF(CG$8&gt;$BV85,"",IF($BR$69&gt;$BS$69,"ns",IF(ABS($BX85-INDEX(RTO2CF_ORD,CG$8,2))&gt;$BN$84,"s","ns")))</f>
        <v>ns</v>
      </c>
      <c r="CH85" s="282" t="str">
        <f aca="false">IF(CH$8&gt;$BV85,"",IF($BR$69&gt;$BS$69,"ns",IF(ABS($BX85-INDEX(RTO2CF_ORD,CH$8,2))&gt;$BN$84,"s","ns")))</f>
        <v>ns</v>
      </c>
      <c r="CI85" s="282" t="str">
        <f aca="false">IF(CI$8&gt;$BV85,"",IF($BR$69&gt;$BS$69,"ns",IF(ABS($BX85-INDEX(RTO2CF_ORD,CI$8,2))&gt;$BN$84,"s","ns")))</f>
        <v>ns</v>
      </c>
      <c r="CJ85" s="282" t="str">
        <f aca="false">IF(CJ$8&gt;$BV85,"",IF($BR$69&gt;$BS$69,"ns",IF(ABS($BX85-INDEX(RTO2CF_ORD,CJ$8,2))&gt;$BN$84,"s","ns")))</f>
        <v>ns</v>
      </c>
      <c r="CK85" s="282" t="str">
        <f aca="false">IF(CK$8&gt;$BV85,"",IF($BR$69&gt;$BS$69,"ns",IF(ABS($BX85-INDEX(RTO2CF_ORD,CK$8,2))&gt;$BN$84,"s","ns")))</f>
        <v>ns</v>
      </c>
      <c r="CL85" s="282" t="str">
        <f aca="false">IF(CL$8&gt;$BV85,"",IF($BR$69&gt;$BS$69,"ns",IF(ABS($BX85-INDEX(RTO2CF_ORD,CL$8,2))&gt;$BN$84,"s","ns")))</f>
        <v>ns</v>
      </c>
      <c r="CM85" s="282" t="str">
        <f aca="false">IF(CM$8&gt;$BV85,"",IF($BR$69&gt;$BS$69,"ns",IF(ABS($BX85-INDEX(RTO2CF_ORD,CM$8,2))&gt;$BN$84,"s","ns")))</f>
        <v>ns</v>
      </c>
      <c r="CN85" s="282" t="str">
        <f aca="false">IF(CN$8&gt;$BV85,"",IF($BR$69&gt;$BS$69,"ns",IF(ABS($BX85-INDEX(RTO2CF_ORD,CN$8,2))&gt;$BN$84,"s","ns")))</f>
        <v>ns</v>
      </c>
      <c r="CO85" s="282" t="str">
        <f aca="false">IF(CO$8&gt;$BV85,"",IF($BR$69&gt;$BS$69,"ns",IF(ABS($BX85-INDEX(RTO2CF_ORD,CO$8,2))&gt;$BN$84,"s","ns")))</f>
        <v>ns</v>
      </c>
      <c r="CP85" s="282" t="str">
        <f aca="false">IF(CP$8&gt;$BV85,"",IF($BR$69&gt;$BS$69,"ns",IF(ABS($BX85-INDEX(RTO2CF_ORD,CP$8,2))&gt;$BN$84,"s","ns")))</f>
        <v>ns</v>
      </c>
      <c r="CQ85" s="282" t="str">
        <f aca="false">IF(CQ$8&gt;$BV85,"",IF($BR$69&gt;$BS$69,"ns",IF(ABS($BX85-INDEX(RTO2CF_ORD,CQ$8,2))&gt;$BN$84,"s","ns")))</f>
        <v>ns</v>
      </c>
      <c r="CR85" s="282" t="str">
        <f aca="false">IF(CR$8&gt;$BV85,"",IF($BR$69&gt;$BS$69,"ns",IF(ABS($BX85-INDEX(RTO2CF_ORD,CR$8,2))&gt;$BN$84,"s","ns")))</f>
        <v>ns</v>
      </c>
      <c r="CS85" s="282" t="str">
        <f aca="false">IF(CS$8&gt;$BV85,"",IF($BR$69&gt;$BS$69,"ns",IF(ABS($BX85-INDEX(RTO2CF_ORD,CS$8,2))&gt;$BN$84,"s","ns")))</f>
        <v>ns</v>
      </c>
      <c r="CT85" s="282" t="str">
        <f aca="false">IF(CT$8&gt;$BV85,"",IF($BR$69&gt;$BS$69,"ns",IF(ABS($BX85-INDEX(RTO2CF_ORD,CT$8,2))&gt;$BN$84,"s","ns")))</f>
        <v/>
      </c>
      <c r="CU85" s="282" t="str">
        <f aca="false">IF(CU$8&gt;$BV85,"",IF($BR$69&gt;$BS$69,"ns",IF(ABS($BX85-INDEX(RTO2CF_ORD,CU$8,2))&gt;$BN$84,"s","ns")))</f>
        <v/>
      </c>
      <c r="CV85" s="282" t="str">
        <f aca="false">IF(CV$8&gt;$BV85,"",IF($BR$69&gt;$BS$69,"ns",IF(ABS($BX85-INDEX(RTO2CF_ORD,CV$8,2))&gt;$BN$84,"s","ns")))</f>
        <v/>
      </c>
      <c r="CW85" s="282" t="str">
        <f aca="false">IF(CW$8&gt;$BV85,"",IF($BR$69&gt;$BS$69,"ns",IF(ABS($BX85-INDEX(RTO2CF_ORD,CW$8,2))&gt;$BN$84,"s","ns")))</f>
        <v/>
      </c>
      <c r="CX85" s="282" t="str">
        <f aca="false">IF(CX$8&gt;$BV85,"",IF($BR$69&gt;$BS$69,"ns",IF(ABS($BX85-INDEX(RTO2CF_ORD,CX$8,2))&gt;$BN$84,"s","ns")))</f>
        <v/>
      </c>
      <c r="CY85" s="282" t="str">
        <f aca="false">IF(CY$8&gt;$BV85,"",IF($BR$69&gt;$BS$69,"ns",IF(ABS($BX85-INDEX(RTO2CF_ORD,CY$8,2))&gt;$BN$84,"s","ns")))</f>
        <v/>
      </c>
      <c r="CZ85" s="282" t="str">
        <f aca="false">IF(CZ$8&gt;$BV85,"",IF($BR$69&gt;$BS$69,"ns",IF(ABS($BX85-INDEX(RTO2CF_ORD,CZ$8,2))&gt;$BN$84,"s","ns")))</f>
        <v/>
      </c>
      <c r="DA85" s="282" t="str">
        <f aca="false">IF(DA$8&gt;$BV85,"",IF($BR$69&gt;$BS$69,"ns",IF(ABS($BX85-INDEX(RTO2CF_ORD,DA$8,2))&gt;$BN$84,"s","ns")))</f>
        <v/>
      </c>
      <c r="DB85" s="282" t="str">
        <f aca="false">IF(DB$8&gt;$BV85,"",IF($BR$69&gt;$BS$69,"ns",IF(ABS($BX85-INDEX(RTO2CF_ORD,DB$8,2))&gt;$BN$84,"s","ns")))</f>
        <v/>
      </c>
      <c r="DC85" s="282" t="str">
        <f aca="false">IF(DC$8&gt;$BV85,"",IF($BR$69&gt;$BS$69,"ns",IF(ABS($BX85-INDEX(RTO2CF_ORD,DC$8,2))&gt;$BN$84,"s","ns")))</f>
        <v/>
      </c>
      <c r="DD85" s="282" t="str">
        <f aca="false">IF(DD$8&gt;$BV85,"",IF($BR$69&gt;$BS$69,"ns",IF(ABS($BX85-INDEX(RTO2CF_ORD,DD$8,2))&gt;$BN$84,"s","ns")))</f>
        <v/>
      </c>
      <c r="DE85" s="282" t="str">
        <f aca="false">IF(DE$8&gt;$BV85,"",IF($BR$69&gt;$BS$69,"ns",IF(ABS($BX85-INDEX(RTO2CF_ORD,DE$8,2))&gt;$BN$84,"s","ns")))</f>
        <v/>
      </c>
      <c r="DF85" s="282" t="str">
        <f aca="false">IF(DF$8&gt;$BV85,"",IF($BR$69&gt;$BS$69,"ns",IF(ABS($BX85-INDEX(RTO2CF_ORD,DF$8,2))&gt;$BN$84,"s","ns")))</f>
        <v/>
      </c>
      <c r="DG85" s="282" t="str">
        <f aca="false">IF(DG$8&gt;$BV85,"",IF($BR$69&gt;$BS$69,"ns",IF(ABS($BX85-INDEX(RTO2CF_ORD,DG$8,2))&gt;$BN$84,"s","ns")))</f>
        <v/>
      </c>
      <c r="DH85" s="282" t="str">
        <f aca="false">IF(DH$8&gt;$BV85,"",IF($BR$69&gt;$BS$69,"ns",IF(ABS($BX85-INDEX(RTO2CF_ORD,DH$8,2))&gt;$BN$84,"s","ns")))</f>
        <v/>
      </c>
      <c r="DI85" s="282" t="str">
        <f aca="false">IF(DI$8&gt;$BV85,"",IF($BR$69&gt;$BS$69,"ns",IF(ABS($BX85-INDEX(RTO2CF_ORD,DI$8,2))&gt;$BN$84,"s","ns")))</f>
        <v/>
      </c>
      <c r="DJ85" s="282" t="str">
        <f aca="false">IF(DJ$8&gt;$BV85,"",IF($BR$69&gt;$BS$69,"ns",IF(ABS($BX85-INDEX(RTO2CF_ORD,DJ$8,2))&gt;$BN$84,"s","ns")))</f>
        <v/>
      </c>
      <c r="DK85" s="282" t="str">
        <f aca="false">IF(DK$8&gt;$BV85,"",IF($BR$69&gt;$BS$69,"ns",IF(ABS($BX85-INDEX(RTO2CF_ORD,DK$8,2))&gt;$BN$84,"s","ns")))</f>
        <v/>
      </c>
      <c r="DL85" s="282" t="str">
        <f aca="false">IF(DL$8&gt;$BV85,"",IF($BR$69&gt;$BS$69,"ns",IF(ABS($BX85-INDEX(RTO2CF_ORD,DL$8,2))&gt;$BN$84,"s","ns")))</f>
        <v/>
      </c>
      <c r="DM85" s="282" t="str">
        <f aca="false">IF(DM$8&gt;$BV85,"",IF($BR$69&gt;$BS$69,"ns",IF(ABS($BX85-INDEX(RTO2CF_ORD,DM$8,2))&gt;$BN$84,"s","ns")))</f>
        <v/>
      </c>
      <c r="DN85" s="282" t="str">
        <f aca="false">IF(DN$8&gt;$BV85,"",IF($BR$69&gt;$BS$69,"ns",IF(ABS($BX85-INDEX(RTO2CF_ORD,DN$8,2))&gt;$BN$84,"s","ns")))</f>
        <v/>
      </c>
      <c r="DO85" s="282" t="str">
        <f aca="false">IF(DO$8&gt;$BV85,"",IF($BR$69&gt;$BS$69,"ns",IF(ABS($BX85-INDEX(RTO2CF_ORD,DO$8,2))&gt;$BN$84,"s","ns")))</f>
        <v/>
      </c>
      <c r="DP85" s="282" t="str">
        <f aca="false">IF(DP$8&gt;$BV85,"",IF($BR$69&gt;$BS$69,"ns",IF(ABS($BX85-INDEX(RTO2CF_ORD,DP$8,2))&gt;$BN$84,"s","ns")))</f>
        <v/>
      </c>
      <c r="DQ85" s="282" t="str">
        <f aca="false">IF(DQ$8&gt;$BV85,"",IF($BR$69&gt;$BS$69,"ns",IF(ABS($BX85-INDEX(RTO2CF_ORD,DQ$8,2))&gt;$BN$84,"s","ns")))</f>
        <v/>
      </c>
      <c r="DR85" s="282" t="str">
        <f aca="false">IF(DR$8&gt;$BV85,"",IF($BR$69&gt;$BS$69,"ns",IF(ABS($BX85-INDEX(RTO2CF_ORD,DR$8,2))&gt;$BN$84,"s","ns")))</f>
        <v/>
      </c>
      <c r="DS85" s="282" t="str">
        <f aca="false">IF(DS$8&gt;$BV85,"",IF($BR$69&gt;$BS$69,"ns",IF(ABS($BX85-INDEX(RTO2CF_ORD,DS$8,2))&gt;$BN$84,"s","ns")))</f>
        <v/>
      </c>
      <c r="DT85" s="282" t="str">
        <f aca="false">IF(DT$8&gt;$BV85,"",IF($BR$69&gt;$BS$69,"ns",IF(ABS($BX85-INDEX(RTO2CF_ORD,DT$8,2))&gt;$BN$84,"s","ns")))</f>
        <v/>
      </c>
      <c r="DU85" s="282" t="str">
        <f aca="false">IF(DU$8&gt;$BV85,"",IF($BR$69&gt;$BS$69,"ns",IF(ABS($BX85-INDEX(RTO2CF_ORD,DU$8,2))&gt;$BN$84,"s","ns")))</f>
        <v/>
      </c>
      <c r="DV85" s="282" t="str">
        <f aca="false">IF(DV$8&gt;$BV85,"",IF($BR$69&gt;$BS$69,"ns",IF(ABS($BX85-INDEX(RTO2CF_ORD,DV$8,2))&gt;$BN$84,"s","ns")))</f>
        <v/>
      </c>
      <c r="DW85" s="283"/>
      <c r="DX85" s="283"/>
      <c r="DZ85" s="265" t="n">
        <f aca="false">DZ84+1</f>
        <v>22</v>
      </c>
      <c r="EA85" s="276" t="n">
        <f aca="false">IFERROR(INDEX(RTO2CV,$DZ85,1),0)</f>
        <v>0</v>
      </c>
      <c r="EB85" s="277" t="n">
        <f aca="false">IFERROR(INDEX(RTO2SF,$DZ85,EB$7),0)</f>
        <v>0</v>
      </c>
      <c r="EC85" s="277" t="n">
        <f aca="false">IFERROR(INDEX(RTO2SF,$DZ85,EC$7),0)</f>
        <v>0</v>
      </c>
      <c r="ED85" s="277" t="n">
        <f aca="false">IFERROR(INDEX(RTO2SF,$DZ85,ED$7),0)</f>
        <v>0</v>
      </c>
      <c r="EE85" s="277" t="n">
        <f aca="false">IFERROR(INDEX(RTO2SF,$DZ85,EE$7),0)</f>
        <v>0</v>
      </c>
      <c r="EF85" s="277" t="n">
        <f aca="false">COUNTIFS(EB85:EE85,"&gt;1")</f>
        <v>0</v>
      </c>
      <c r="EG85" s="277" t="n">
        <f aca="false">IFERROR(SUMIFS(EB85:EE85,EB85:EE85,"&gt;1"),0)</f>
        <v>0</v>
      </c>
      <c r="EH85" s="265"/>
      <c r="EI85" s="266"/>
      <c r="EJ85" s="266"/>
      <c r="EK85" s="266"/>
      <c r="EL85" s="265" t="n">
        <f aca="false">EL84+1</f>
        <v>22</v>
      </c>
      <c r="EM85" s="276" t="n">
        <f aca="false">IFERROR(INDEX(RTO2CV,$EL85,1),0)</f>
        <v>0</v>
      </c>
      <c r="EN85" s="277" t="n">
        <f aca="false">IFERROR(INDEX(RTO2CF,$EL85,'ANVA-MDS'!EB$7),0)</f>
        <v>0</v>
      </c>
      <c r="EO85" s="277" t="n">
        <f aca="false">IFERROR(INDEX(RTO2CF,$EL85,'ANVA-MDS'!EC$7),0)</f>
        <v>0</v>
      </c>
      <c r="EP85" s="277" t="n">
        <f aca="false">IFERROR(INDEX(RTO2CF,$EL85,'ANVA-MDS'!ED$7),0)</f>
        <v>0</v>
      </c>
      <c r="EQ85" s="277" t="n">
        <f aca="false">IFERROR(INDEX(RTO2CF,$EL85,'ANVA-MDS'!EE$7),0)</f>
        <v>0</v>
      </c>
      <c r="ER85" s="277" t="n">
        <f aca="false">COUNTIFS(EN85:EQ85,"&gt;1")</f>
        <v>0</v>
      </c>
      <c r="ES85" s="277" t="n">
        <f aca="false">IFERROR(SUMIFS(EN85:EQ85,EN85:EQ85,"&gt;1"),0)</f>
        <v>0</v>
      </c>
      <c r="ET85" s="265"/>
      <c r="EU85" s="266"/>
      <c r="EV85" s="266"/>
      <c r="EW85" s="266"/>
      <c r="EX85" s="277" t="n">
        <f aca="false">EG85+ES85</f>
        <v>0</v>
      </c>
    </row>
    <row r="86" customFormat="false" ht="12.75" hidden="false" customHeight="true" outlineLevel="0" collapsed="false">
      <c r="A86" s="293" t="s">
        <v>361</v>
      </c>
      <c r="J86" s="270" t="n">
        <v>22</v>
      </c>
      <c r="K86" s="280" t="n">
        <f aca="false">IFERROR(INDEX(RTO2SF_ORD,J86,1),"sd")</f>
        <v>0</v>
      </c>
      <c r="L86" s="281" t="n">
        <f aca="false">IFERROR(INDEX(RTO2SF_ORD,J86,2),"sd")</f>
        <v>0.00028</v>
      </c>
      <c r="M86" s="281" t="str">
        <f aca="false">IF(M$8&gt;$J86,"",IF($F$69&gt;$G$69,"ns",IF(ABS($L86-INDEX(RTO2SF_ORD,M$8,2))&gt;$B$84,"s","ns")))</f>
        <v>ns</v>
      </c>
      <c r="N86" s="281" t="str">
        <f aca="false">IF(N$8&gt;$J86,"",IF($F$69&gt;$G$69,"ns",IF(ABS($L86-INDEX(RTO2SF_ORD,N$8,2))&gt;$B$84,"s","ns")))</f>
        <v>ns</v>
      </c>
      <c r="O86" s="281" t="str">
        <f aca="false">IF(O$8&gt;$J86,"",IF($F$69&gt;$G$69,"ns",IF(ABS($L86-INDEX(RTO2SF_ORD,O$8,2))&gt;$B$84,"s","ns")))</f>
        <v>ns</v>
      </c>
      <c r="P86" s="281" t="str">
        <f aca="false">IF(P$8&gt;$J86,"",IF($F$69&gt;$G$69,"ns",IF(ABS($L86-INDEX(RTO2SF_ORD,P$8,2))&gt;$B$84,"s","ns")))</f>
        <v>ns</v>
      </c>
      <c r="Q86" s="281" t="str">
        <f aca="false">IF(Q$8&gt;$J86,"",IF($F$69&gt;$G$69,"ns",IF(ABS($L86-INDEX(RTO2SF_ORD,Q$8,2))&gt;$B$84,"s","ns")))</f>
        <v>ns</v>
      </c>
      <c r="R86" s="281" t="str">
        <f aca="false">IF(R$8&gt;$J86,"",IF($F$69&gt;$G$69,"ns",IF(ABS($L86-INDEX(RTO2SF_ORD,R$8,2))&gt;$B$84,"s","ns")))</f>
        <v>ns</v>
      </c>
      <c r="S86" s="281" t="str">
        <f aca="false">IF(S$8&gt;$J86,"",IF($F$69&gt;$G$69,"ns",IF(ABS($L86-INDEX(RTO2SF_ORD,S$8,2))&gt;$B$84,"s","ns")))</f>
        <v>ns</v>
      </c>
      <c r="T86" s="281" t="str">
        <f aca="false">IF(T$8&gt;$J86,"",IF($F$69&gt;$G$69,"ns",IF(ABS($L86-INDEX(RTO2SF_ORD,T$8,2))&gt;$B$84,"s","ns")))</f>
        <v>ns</v>
      </c>
      <c r="U86" s="281" t="str">
        <f aca="false">IF(U$8&gt;$J86,"",IF($F$69&gt;$G$69,"ns",IF(ABS($L86-INDEX(RTO2SF_ORD,U$8,2))&gt;$B$84,"s","ns")))</f>
        <v>ns</v>
      </c>
      <c r="V86" s="281" t="str">
        <f aca="false">IF(V$8&gt;$J86,"",IF($F$69&gt;$G$69,"ns",IF(ABS($L86-INDEX(RTO2SF_ORD,V$8,2))&gt;$B$84,"s","ns")))</f>
        <v>ns</v>
      </c>
      <c r="W86" s="281" t="str">
        <f aca="false">IF(W$8&gt;$J86,"",IF($F$69&gt;$G$69,"ns",IF(ABS($L86-INDEX(RTO2SF_ORD,W$8,2))&gt;$B$84,"s","ns")))</f>
        <v>ns</v>
      </c>
      <c r="X86" s="281" t="str">
        <f aca="false">IF(X$8&gt;$J86,"",IF($F$69&gt;$G$69,"ns",IF(ABS($L86-INDEX(RTO2SF_ORD,X$8,2))&gt;$B$84,"s","ns")))</f>
        <v>ns</v>
      </c>
      <c r="Y86" s="281" t="str">
        <f aca="false">IF(Y$8&gt;$J86,"",IF($F$69&gt;$G$69,"ns",IF(ABS($L86-INDEX(RTO2SF_ORD,Y$8,2))&gt;$B$84,"s","ns")))</f>
        <v>ns</v>
      </c>
      <c r="Z86" s="281" t="str">
        <f aca="false">IF(Z$8&gt;$J86,"",IF($F$69&gt;$G$69,"ns",IF(ABS($L86-INDEX(RTO2SF_ORD,Z$8,2))&gt;$B$84,"s","ns")))</f>
        <v>ns</v>
      </c>
      <c r="AA86" s="281" t="str">
        <f aca="false">IF(AA$8&gt;$J86,"",IF($F$69&gt;$G$69,"ns",IF(ABS($L86-INDEX(RTO2SF_ORD,AA$8,2))&gt;$B$84,"s","ns")))</f>
        <v>ns</v>
      </c>
      <c r="AB86" s="281" t="str">
        <f aca="false">IF(AB$8&gt;$J86,"",IF($F$69&gt;$G$69,"ns",IF(ABS($L86-INDEX(RTO2SF_ORD,AB$8,2))&gt;$B$84,"s","ns")))</f>
        <v>ns</v>
      </c>
      <c r="AC86" s="281" t="str">
        <f aca="false">IF(AC$8&gt;$J86,"",IF($F$69&gt;$G$69,"ns",IF(ABS($L86-INDEX(RTO2SF_ORD,AC$8,2))&gt;$B$84,"s","ns")))</f>
        <v>ns</v>
      </c>
      <c r="AD86" s="281" t="str">
        <f aca="false">IF(AD$8&gt;$J86,"",IF($F$69&gt;$G$69,"ns",IF(ABS($L86-INDEX(RTO2SF_ORD,AD$8,2))&gt;$B$84,"s","ns")))</f>
        <v>ns</v>
      </c>
      <c r="AE86" s="281" t="str">
        <f aca="false">IF(AE$8&gt;$J86,"",IF($F$69&gt;$G$69,"ns",IF(ABS($L86-INDEX(RTO2SF_ORD,AE$8,2))&gt;$B$84,"s","ns")))</f>
        <v>ns</v>
      </c>
      <c r="AF86" s="281" t="str">
        <f aca="false">IF(AF$8&gt;$J86,"",IF($F$69&gt;$G$69,"ns",IF(ABS($L86-INDEX(RTO2SF_ORD,AF$8,2))&gt;$B$84,"s","ns")))</f>
        <v>ns</v>
      </c>
      <c r="AG86" s="281" t="str">
        <f aca="false">IF(AG$8&gt;$J86,"",IF($F$69&gt;$G$69,"ns",IF(ABS($L86-INDEX(RTO2SF_ORD,AG$8,2))&gt;$B$84,"s","ns")))</f>
        <v>ns</v>
      </c>
      <c r="AH86" s="281" t="str">
        <f aca="false">IF(AH$8&gt;$J86,"",IF($F$69&gt;$G$69,"ns",IF(ABS($L86-INDEX(RTO2SF_ORD,AH$8,2))&gt;$B$84,"s","ns")))</f>
        <v>ns</v>
      </c>
      <c r="AI86" s="281" t="str">
        <f aca="false">IF(AI$8&gt;$J86,"",IF($F$69&gt;$G$69,"ns",IF(ABS($L86-INDEX(RTO2SF_ORD,AI$8,2))&gt;$B$84,"s","ns")))</f>
        <v/>
      </c>
      <c r="AJ86" s="281" t="str">
        <f aca="false">IF(AJ$8&gt;$J86,"",IF($F$69&gt;$G$69,"ns",IF(ABS($L86-INDEX(RTO2SF_ORD,AJ$8,2))&gt;$B$84,"s","ns")))</f>
        <v/>
      </c>
      <c r="AK86" s="281" t="str">
        <f aca="false">IF(AK$8&gt;$J86,"",IF($F$69&gt;$G$69,"ns",IF(ABS($L86-INDEX(RTO2SF_ORD,AK$8,2))&gt;$B$84,"s","ns")))</f>
        <v/>
      </c>
      <c r="AL86" s="281" t="str">
        <f aca="false">IF(AL$8&gt;$J86,"",IF($F$69&gt;$G$69,"ns",IF(ABS($L86-INDEX(RTO2SF_ORD,AL$8,2))&gt;$B$84,"s","ns")))</f>
        <v/>
      </c>
      <c r="AM86" s="281" t="str">
        <f aca="false">IF(AM$8&gt;$J86,"",IF($F$69&gt;$G$69,"ns",IF(ABS($L86-INDEX(RTO2SF_ORD,AM$8,2))&gt;$B$84,"s","ns")))</f>
        <v/>
      </c>
      <c r="AN86" s="281" t="str">
        <f aca="false">IF(AN$8&gt;$J86,"",IF($F$69&gt;$G$69,"ns",IF(ABS($L86-INDEX(RTO2SF_ORD,AN$8,2))&gt;$B$84,"s","ns")))</f>
        <v/>
      </c>
      <c r="AO86" s="281" t="str">
        <f aca="false">IF(AO$8&gt;$J86,"",IF($F$69&gt;$G$69,"ns",IF(ABS($L86-INDEX(RTO2SF_ORD,AO$8,2))&gt;$B$84,"s","ns")))</f>
        <v/>
      </c>
      <c r="AP86" s="281" t="str">
        <f aca="false">IF(AP$8&gt;$J86,"",IF($F$69&gt;$G$69,"ns",IF(ABS($L86-INDEX(RTO2SF_ORD,AP$8,2))&gt;$B$84,"s","ns")))</f>
        <v/>
      </c>
      <c r="AQ86" s="281" t="str">
        <f aca="false">IF(AQ$8&gt;$J86,"",IF($F$69&gt;$G$69,"ns",IF(ABS($L86-INDEX(RTO2SF_ORD,AQ$8,2))&gt;$B$84,"s","ns")))</f>
        <v/>
      </c>
      <c r="AR86" s="281" t="str">
        <f aca="false">IF(AR$8&gt;$J86,"",IF($F$69&gt;$G$69,"ns",IF(ABS($L86-INDEX(RTO2SF_ORD,AR$8,2))&gt;$B$84,"s","ns")))</f>
        <v/>
      </c>
      <c r="AS86" s="281" t="str">
        <f aca="false">IF(AS$8&gt;$J86,"",IF($F$69&gt;$G$69,"ns",IF(ABS($L86-INDEX(RTO2SF_ORD,AS$8,2))&gt;$B$84,"s","ns")))</f>
        <v/>
      </c>
      <c r="AT86" s="281" t="str">
        <f aca="false">IF(AT$8&gt;$J86,"",IF($F$69&gt;$G$69,"ns",IF(ABS($L86-INDEX(RTO2SF_ORD,AT$8,2))&gt;$B$84,"s","ns")))</f>
        <v/>
      </c>
      <c r="AU86" s="281" t="str">
        <f aca="false">IF(AU$8&gt;$J86,"",IF($F$69&gt;$G$69,"ns",IF(ABS($L86-INDEX(RTO2SF_ORD,AU$8,2))&gt;$B$84,"s","ns")))</f>
        <v/>
      </c>
      <c r="AV86" s="281" t="str">
        <f aca="false">IF(AV$8&gt;$J86,"",IF($F$69&gt;$G$69,"ns",IF(ABS($L86-INDEX(RTO2SF_ORD,AV$8,2))&gt;$B$84,"s","ns")))</f>
        <v/>
      </c>
      <c r="AW86" s="281" t="str">
        <f aca="false">IF(AW$8&gt;$J86,"",IF($F$69&gt;$G$69,"ns",IF(ABS($L86-INDEX(RTO2SF_ORD,AW$8,2))&gt;$B$84,"s","ns")))</f>
        <v/>
      </c>
      <c r="AX86" s="281" t="str">
        <f aca="false">IF(AX$8&gt;$J86,"",IF($F$69&gt;$G$69,"ns",IF(ABS($L86-INDEX(RTO2SF_ORD,AX$8,2))&gt;$B$84,"s","ns")))</f>
        <v/>
      </c>
      <c r="AY86" s="281" t="str">
        <f aca="false">IF(AY$8&gt;$J86,"",IF($F$69&gt;$G$69,"ns",IF(ABS($L86-INDEX(RTO2SF_ORD,AY$8,2))&gt;$B$84,"s","ns")))</f>
        <v/>
      </c>
      <c r="AZ86" s="281" t="str">
        <f aca="false">IF(AZ$8&gt;$J86,"",IF($F$69&gt;$G$69,"ns",IF(ABS($L86-INDEX(RTO2SF_ORD,AZ$8,2))&gt;$B$84,"s","ns")))</f>
        <v/>
      </c>
      <c r="BA86" s="281" t="str">
        <f aca="false">IF(BA$8&gt;$J86,"",IF($F$69&gt;$G$69,"ns",IF(ABS($L86-INDEX(RTO2SF_ORD,BA$8,2))&gt;$B$84,"s","ns")))</f>
        <v/>
      </c>
      <c r="BB86" s="281" t="str">
        <f aca="false">IF(BB$8&gt;$J86,"",IF($F$69&gt;$G$69,"ns",IF(ABS($L86-INDEX(RTO2SF_ORD,BB$8,2))&gt;$B$84,"s","ns")))</f>
        <v/>
      </c>
      <c r="BC86" s="281" t="str">
        <f aca="false">IF(BC$8&gt;$J86,"",IF($F$69&gt;$G$69,"ns",IF(ABS($L86-INDEX(RTO2SF_ORD,BC$8,2))&gt;$B$84,"s","ns")))</f>
        <v/>
      </c>
      <c r="BD86" s="281" t="str">
        <f aca="false">IF(BD$8&gt;$J86,"",IF($F$69&gt;$G$69,"ns",IF(ABS($L86-INDEX(RTO2SF_ORD,BD$8,2))&gt;$B$84,"s","ns")))</f>
        <v/>
      </c>
      <c r="BE86" s="281" t="str">
        <f aca="false">IF(BE$8&gt;$J86,"",IF($F$69&gt;$G$69,"ns",IF(ABS($L86-INDEX(RTO2SF_ORD,BE$8,2))&gt;$B$84,"s","ns")))</f>
        <v/>
      </c>
      <c r="BF86" s="281" t="str">
        <f aca="false">IF(BF$8&gt;$J86,"",IF($F$69&gt;$G$69,"ns",IF(ABS($L86-INDEX(RTO2SF_ORD,BF$8,2))&gt;$B$84,"s","ns")))</f>
        <v/>
      </c>
      <c r="BG86" s="281" t="str">
        <f aca="false">IF(BG$8&gt;$J86,"",IF($F$69&gt;$G$69,"ns",IF(ABS($L86-INDEX(RTO2SF_ORD,BG$8,2))&gt;$B$84,"s","ns")))</f>
        <v/>
      </c>
      <c r="BH86" s="281" t="str">
        <f aca="false">IF(BH$8&gt;$J86,"",IF($F$69&gt;$G$69,"ns",IF(ABS($L86-INDEX(RTO2SF_ORD,BH$8,2))&gt;$B$84,"s","ns")))</f>
        <v/>
      </c>
      <c r="BI86" s="281" t="str">
        <f aca="false">IF(BI$8&gt;$J86,"",IF($F$69&gt;$G$69,"ns",IF(ABS($L86-INDEX(RTO2SF_ORD,BI$8,2))&gt;$B$84,"s","ns")))</f>
        <v/>
      </c>
      <c r="BJ86" s="281" t="str">
        <f aca="false">IF(BJ$8&gt;$J86,"",IF($F$69&gt;$G$69,"ns",IF(ABS($L86-INDEX(RTO2SF_ORD,BJ$8,2))&gt;$B$84,"s","ns")))</f>
        <v/>
      </c>
      <c r="BM86" s="293" t="s">
        <v>361</v>
      </c>
      <c r="BS86" s="249"/>
      <c r="BT86" s="249"/>
      <c r="BV86" s="270" t="n">
        <v>22</v>
      </c>
      <c r="BW86" s="280" t="n">
        <f aca="false">IFERROR(INDEX(RTO2CF_ORD,BV86,1),"sd")</f>
        <v>0</v>
      </c>
      <c r="BX86" s="281" t="n">
        <f aca="false">IFERROR(INDEX(RTO2CF_ORD,BV86,2),"sd")</f>
        <v>0.00028</v>
      </c>
      <c r="BY86" s="282" t="str">
        <f aca="false">IF(BY$8&gt;$BV86,"",IF($BR$69&gt;$BS$69,"ns",IF(ABS($BX86-INDEX(RTO2CF_ORD,BY$8,2))&gt;$BN$84,"s","ns")))</f>
        <v>s</v>
      </c>
      <c r="BZ86" s="282" t="str">
        <f aca="false">IF(BZ$8&gt;$BV86,"",IF($BR$69&gt;$BS$69,"ns",IF(ABS($BX86-INDEX(RTO2CF_ORD,BZ$8,2))&gt;$BN$84,"s","ns")))</f>
        <v>s</v>
      </c>
      <c r="CA86" s="282" t="str">
        <f aca="false">IF(CA$8&gt;$BV86,"",IF($BR$69&gt;$BS$69,"ns",IF(ABS($BX86-INDEX(RTO2CF_ORD,CA$8,2))&gt;$BN$84,"s","ns")))</f>
        <v>s</v>
      </c>
      <c r="CB86" s="282" t="str">
        <f aca="false">IF(CB$8&gt;$BV86,"",IF($BR$69&gt;$BS$69,"ns",IF(ABS($BX86-INDEX(RTO2CF_ORD,CB$8,2))&gt;$BN$84,"s","ns")))</f>
        <v>s</v>
      </c>
      <c r="CC86" s="282" t="str">
        <f aca="false">IF(CC$8&gt;$BV86,"",IF($BR$69&gt;$BS$69,"ns",IF(ABS($BX86-INDEX(RTO2CF_ORD,CC$8,2))&gt;$BN$84,"s","ns")))</f>
        <v>s</v>
      </c>
      <c r="CD86" s="282" t="str">
        <f aca="false">IF(CD$8&gt;$BV86,"",IF($BR$69&gt;$BS$69,"ns",IF(ABS($BX86-INDEX(RTO2CF_ORD,CD$8,2))&gt;$BN$84,"s","ns")))</f>
        <v>s</v>
      </c>
      <c r="CE86" s="282" t="str">
        <f aca="false">IF(CE$8&gt;$BV86,"",IF($BR$69&gt;$BS$69,"ns",IF(ABS($BX86-INDEX(RTO2CF_ORD,CE$8,2))&gt;$BN$84,"s","ns")))</f>
        <v>s</v>
      </c>
      <c r="CF86" s="282" t="str">
        <f aca="false">IF(CF$8&gt;$BV86,"",IF($BR$69&gt;$BS$69,"ns",IF(ABS($BX86-INDEX(RTO2CF_ORD,CF$8,2))&gt;$BN$84,"s","ns")))</f>
        <v>ns</v>
      </c>
      <c r="CG86" s="282" t="str">
        <f aca="false">IF(CG$8&gt;$BV86,"",IF($BR$69&gt;$BS$69,"ns",IF(ABS($BX86-INDEX(RTO2CF_ORD,CG$8,2))&gt;$BN$84,"s","ns")))</f>
        <v>ns</v>
      </c>
      <c r="CH86" s="282" t="str">
        <f aca="false">IF(CH$8&gt;$BV86,"",IF($BR$69&gt;$BS$69,"ns",IF(ABS($BX86-INDEX(RTO2CF_ORD,CH$8,2))&gt;$BN$84,"s","ns")))</f>
        <v>ns</v>
      </c>
      <c r="CI86" s="282" t="str">
        <f aca="false">IF(CI$8&gt;$BV86,"",IF($BR$69&gt;$BS$69,"ns",IF(ABS($BX86-INDEX(RTO2CF_ORD,CI$8,2))&gt;$BN$84,"s","ns")))</f>
        <v>ns</v>
      </c>
      <c r="CJ86" s="282" t="str">
        <f aca="false">IF(CJ$8&gt;$BV86,"",IF($BR$69&gt;$BS$69,"ns",IF(ABS($BX86-INDEX(RTO2CF_ORD,CJ$8,2))&gt;$BN$84,"s","ns")))</f>
        <v>ns</v>
      </c>
      <c r="CK86" s="282" t="str">
        <f aca="false">IF(CK$8&gt;$BV86,"",IF($BR$69&gt;$BS$69,"ns",IF(ABS($BX86-INDEX(RTO2CF_ORD,CK$8,2))&gt;$BN$84,"s","ns")))</f>
        <v>ns</v>
      </c>
      <c r="CL86" s="282" t="str">
        <f aca="false">IF(CL$8&gt;$BV86,"",IF($BR$69&gt;$BS$69,"ns",IF(ABS($BX86-INDEX(RTO2CF_ORD,CL$8,2))&gt;$BN$84,"s","ns")))</f>
        <v>ns</v>
      </c>
      <c r="CM86" s="282" t="str">
        <f aca="false">IF(CM$8&gt;$BV86,"",IF($BR$69&gt;$BS$69,"ns",IF(ABS($BX86-INDEX(RTO2CF_ORD,CM$8,2))&gt;$BN$84,"s","ns")))</f>
        <v>ns</v>
      </c>
      <c r="CN86" s="282" t="str">
        <f aca="false">IF(CN$8&gt;$BV86,"",IF($BR$69&gt;$BS$69,"ns",IF(ABS($BX86-INDEX(RTO2CF_ORD,CN$8,2))&gt;$BN$84,"s","ns")))</f>
        <v>ns</v>
      </c>
      <c r="CO86" s="282" t="str">
        <f aca="false">IF(CO$8&gt;$BV86,"",IF($BR$69&gt;$BS$69,"ns",IF(ABS($BX86-INDEX(RTO2CF_ORD,CO$8,2))&gt;$BN$84,"s","ns")))</f>
        <v>ns</v>
      </c>
      <c r="CP86" s="282" t="str">
        <f aca="false">IF(CP$8&gt;$BV86,"",IF($BR$69&gt;$BS$69,"ns",IF(ABS($BX86-INDEX(RTO2CF_ORD,CP$8,2))&gt;$BN$84,"s","ns")))</f>
        <v>ns</v>
      </c>
      <c r="CQ86" s="282" t="str">
        <f aca="false">IF(CQ$8&gt;$BV86,"",IF($BR$69&gt;$BS$69,"ns",IF(ABS($BX86-INDEX(RTO2CF_ORD,CQ$8,2))&gt;$BN$84,"s","ns")))</f>
        <v>ns</v>
      </c>
      <c r="CR86" s="282" t="str">
        <f aca="false">IF(CR$8&gt;$BV86,"",IF($BR$69&gt;$BS$69,"ns",IF(ABS($BX86-INDEX(RTO2CF_ORD,CR$8,2))&gt;$BN$84,"s","ns")))</f>
        <v>ns</v>
      </c>
      <c r="CS86" s="282" t="str">
        <f aca="false">IF(CS$8&gt;$BV86,"",IF($BR$69&gt;$BS$69,"ns",IF(ABS($BX86-INDEX(RTO2CF_ORD,CS$8,2))&gt;$BN$84,"s","ns")))</f>
        <v>ns</v>
      </c>
      <c r="CT86" s="282" t="str">
        <f aca="false">IF(CT$8&gt;$BV86,"",IF($BR$69&gt;$BS$69,"ns",IF(ABS($BX86-INDEX(RTO2CF_ORD,CT$8,2))&gt;$BN$84,"s","ns")))</f>
        <v>ns</v>
      </c>
      <c r="CU86" s="282" t="str">
        <f aca="false">IF(CU$8&gt;$BV86,"",IF($BR$69&gt;$BS$69,"ns",IF(ABS($BX86-INDEX(RTO2CF_ORD,CU$8,2))&gt;$BN$84,"s","ns")))</f>
        <v/>
      </c>
      <c r="CV86" s="282" t="str">
        <f aca="false">IF(CV$8&gt;$BV86,"",IF($BR$69&gt;$BS$69,"ns",IF(ABS($BX86-INDEX(RTO2CF_ORD,CV$8,2))&gt;$BN$84,"s","ns")))</f>
        <v/>
      </c>
      <c r="CW86" s="282" t="str">
        <f aca="false">IF(CW$8&gt;$BV86,"",IF($BR$69&gt;$BS$69,"ns",IF(ABS($BX86-INDEX(RTO2CF_ORD,CW$8,2))&gt;$BN$84,"s","ns")))</f>
        <v/>
      </c>
      <c r="CX86" s="282" t="str">
        <f aca="false">IF(CX$8&gt;$BV86,"",IF($BR$69&gt;$BS$69,"ns",IF(ABS($BX86-INDEX(RTO2CF_ORD,CX$8,2))&gt;$BN$84,"s","ns")))</f>
        <v/>
      </c>
      <c r="CY86" s="282" t="str">
        <f aca="false">IF(CY$8&gt;$BV86,"",IF($BR$69&gt;$BS$69,"ns",IF(ABS($BX86-INDEX(RTO2CF_ORD,CY$8,2))&gt;$BN$84,"s","ns")))</f>
        <v/>
      </c>
      <c r="CZ86" s="282" t="str">
        <f aca="false">IF(CZ$8&gt;$BV86,"",IF($BR$69&gt;$BS$69,"ns",IF(ABS($BX86-INDEX(RTO2CF_ORD,CZ$8,2))&gt;$BN$84,"s","ns")))</f>
        <v/>
      </c>
      <c r="DA86" s="282" t="str">
        <f aca="false">IF(DA$8&gt;$BV86,"",IF($BR$69&gt;$BS$69,"ns",IF(ABS($BX86-INDEX(RTO2CF_ORD,DA$8,2))&gt;$BN$84,"s","ns")))</f>
        <v/>
      </c>
      <c r="DB86" s="282" t="str">
        <f aca="false">IF(DB$8&gt;$BV86,"",IF($BR$69&gt;$BS$69,"ns",IF(ABS($BX86-INDEX(RTO2CF_ORD,DB$8,2))&gt;$BN$84,"s","ns")))</f>
        <v/>
      </c>
      <c r="DC86" s="282" t="str">
        <f aca="false">IF(DC$8&gt;$BV86,"",IF($BR$69&gt;$BS$69,"ns",IF(ABS($BX86-INDEX(RTO2CF_ORD,DC$8,2))&gt;$BN$84,"s","ns")))</f>
        <v/>
      </c>
      <c r="DD86" s="282" t="str">
        <f aca="false">IF(DD$8&gt;$BV86,"",IF($BR$69&gt;$BS$69,"ns",IF(ABS($BX86-INDEX(RTO2CF_ORD,DD$8,2))&gt;$BN$84,"s","ns")))</f>
        <v/>
      </c>
      <c r="DE86" s="282" t="str">
        <f aca="false">IF(DE$8&gt;$BV86,"",IF($BR$69&gt;$BS$69,"ns",IF(ABS($BX86-INDEX(RTO2CF_ORD,DE$8,2))&gt;$BN$84,"s","ns")))</f>
        <v/>
      </c>
      <c r="DF86" s="282" t="str">
        <f aca="false">IF(DF$8&gt;$BV86,"",IF($BR$69&gt;$BS$69,"ns",IF(ABS($BX86-INDEX(RTO2CF_ORD,DF$8,2))&gt;$BN$84,"s","ns")))</f>
        <v/>
      </c>
      <c r="DG86" s="282" t="str">
        <f aca="false">IF(DG$8&gt;$BV86,"",IF($BR$69&gt;$BS$69,"ns",IF(ABS($BX86-INDEX(RTO2CF_ORD,DG$8,2))&gt;$BN$84,"s","ns")))</f>
        <v/>
      </c>
      <c r="DH86" s="282" t="str">
        <f aca="false">IF(DH$8&gt;$BV86,"",IF($BR$69&gt;$BS$69,"ns",IF(ABS($BX86-INDEX(RTO2CF_ORD,DH$8,2))&gt;$BN$84,"s","ns")))</f>
        <v/>
      </c>
      <c r="DI86" s="282" t="str">
        <f aca="false">IF(DI$8&gt;$BV86,"",IF($BR$69&gt;$BS$69,"ns",IF(ABS($BX86-INDEX(RTO2CF_ORD,DI$8,2))&gt;$BN$84,"s","ns")))</f>
        <v/>
      </c>
      <c r="DJ86" s="282" t="str">
        <f aca="false">IF(DJ$8&gt;$BV86,"",IF($BR$69&gt;$BS$69,"ns",IF(ABS($BX86-INDEX(RTO2CF_ORD,DJ$8,2))&gt;$BN$84,"s","ns")))</f>
        <v/>
      </c>
      <c r="DK86" s="282" t="str">
        <f aca="false">IF(DK$8&gt;$BV86,"",IF($BR$69&gt;$BS$69,"ns",IF(ABS($BX86-INDEX(RTO2CF_ORD,DK$8,2))&gt;$BN$84,"s","ns")))</f>
        <v/>
      </c>
      <c r="DL86" s="282" t="str">
        <f aca="false">IF(DL$8&gt;$BV86,"",IF($BR$69&gt;$BS$69,"ns",IF(ABS($BX86-INDEX(RTO2CF_ORD,DL$8,2))&gt;$BN$84,"s","ns")))</f>
        <v/>
      </c>
      <c r="DM86" s="282" t="str">
        <f aca="false">IF(DM$8&gt;$BV86,"",IF($BR$69&gt;$BS$69,"ns",IF(ABS($BX86-INDEX(RTO2CF_ORD,DM$8,2))&gt;$BN$84,"s","ns")))</f>
        <v/>
      </c>
      <c r="DN86" s="282" t="str">
        <f aca="false">IF(DN$8&gt;$BV86,"",IF($BR$69&gt;$BS$69,"ns",IF(ABS($BX86-INDEX(RTO2CF_ORD,DN$8,2))&gt;$BN$84,"s","ns")))</f>
        <v/>
      </c>
      <c r="DO86" s="282" t="str">
        <f aca="false">IF(DO$8&gt;$BV86,"",IF($BR$69&gt;$BS$69,"ns",IF(ABS($BX86-INDEX(RTO2CF_ORD,DO$8,2))&gt;$BN$84,"s","ns")))</f>
        <v/>
      </c>
      <c r="DP86" s="282" t="str">
        <f aca="false">IF(DP$8&gt;$BV86,"",IF($BR$69&gt;$BS$69,"ns",IF(ABS($BX86-INDEX(RTO2CF_ORD,DP$8,2))&gt;$BN$84,"s","ns")))</f>
        <v/>
      </c>
      <c r="DQ86" s="282" t="str">
        <f aca="false">IF(DQ$8&gt;$BV86,"",IF($BR$69&gt;$BS$69,"ns",IF(ABS($BX86-INDEX(RTO2CF_ORD,DQ$8,2))&gt;$BN$84,"s","ns")))</f>
        <v/>
      </c>
      <c r="DR86" s="282" t="str">
        <f aca="false">IF(DR$8&gt;$BV86,"",IF($BR$69&gt;$BS$69,"ns",IF(ABS($BX86-INDEX(RTO2CF_ORD,DR$8,2))&gt;$BN$84,"s","ns")))</f>
        <v/>
      </c>
      <c r="DS86" s="282" t="str">
        <f aca="false">IF(DS$8&gt;$BV86,"",IF($BR$69&gt;$BS$69,"ns",IF(ABS($BX86-INDEX(RTO2CF_ORD,DS$8,2))&gt;$BN$84,"s","ns")))</f>
        <v/>
      </c>
      <c r="DT86" s="282" t="str">
        <f aca="false">IF(DT$8&gt;$BV86,"",IF($BR$69&gt;$BS$69,"ns",IF(ABS($BX86-INDEX(RTO2CF_ORD,DT$8,2))&gt;$BN$84,"s","ns")))</f>
        <v/>
      </c>
      <c r="DU86" s="282" t="str">
        <f aca="false">IF(DU$8&gt;$BV86,"",IF($BR$69&gt;$BS$69,"ns",IF(ABS($BX86-INDEX(RTO2CF_ORD,DU$8,2))&gt;$BN$84,"s","ns")))</f>
        <v/>
      </c>
      <c r="DV86" s="282" t="str">
        <f aca="false">IF(DV$8&gt;$BV86,"",IF($BR$69&gt;$BS$69,"ns",IF(ABS($BX86-INDEX(RTO2CF_ORD,DV$8,2))&gt;$BN$84,"s","ns")))</f>
        <v/>
      </c>
      <c r="DW86" s="283"/>
      <c r="DX86" s="283"/>
      <c r="DZ86" s="265" t="n">
        <f aca="false">DZ85+1</f>
        <v>23</v>
      </c>
      <c r="EA86" s="276" t="n">
        <f aca="false">IFERROR(INDEX(RTO2CV,$DZ86,1),0)</f>
        <v>0</v>
      </c>
      <c r="EB86" s="277" t="n">
        <f aca="false">IFERROR(INDEX(RTO2SF,$DZ86,EB$7),0)</f>
        <v>0</v>
      </c>
      <c r="EC86" s="277" t="n">
        <f aca="false">IFERROR(INDEX(RTO2SF,$DZ86,EC$7),0)</f>
        <v>0</v>
      </c>
      <c r="ED86" s="277" t="n">
        <f aca="false">IFERROR(INDEX(RTO2SF,$DZ86,ED$7),0)</f>
        <v>0</v>
      </c>
      <c r="EE86" s="277" t="n">
        <f aca="false">IFERROR(INDEX(RTO2SF,$DZ86,EE$7),0)</f>
        <v>0</v>
      </c>
      <c r="EF86" s="277" t="n">
        <f aca="false">COUNTIFS(EB86:EE86,"&gt;1")</f>
        <v>0</v>
      </c>
      <c r="EG86" s="277" t="n">
        <f aca="false">IFERROR(SUMIFS(EB86:EE86,EB86:EE86,"&gt;1"),0)</f>
        <v>0</v>
      </c>
      <c r="EH86" s="265"/>
      <c r="EI86" s="266"/>
      <c r="EJ86" s="266"/>
      <c r="EK86" s="266"/>
      <c r="EL86" s="265" t="n">
        <f aca="false">EL85+1</f>
        <v>23</v>
      </c>
      <c r="EM86" s="276" t="n">
        <f aca="false">IFERROR(INDEX(RTO2CV,$EL86,1),0)</f>
        <v>0</v>
      </c>
      <c r="EN86" s="277" t="n">
        <f aca="false">IFERROR(INDEX(RTO2CF,$EL86,'ANVA-MDS'!EB$7),0)</f>
        <v>0</v>
      </c>
      <c r="EO86" s="277" t="n">
        <f aca="false">IFERROR(INDEX(RTO2CF,$EL86,'ANVA-MDS'!EC$7),0)</f>
        <v>0</v>
      </c>
      <c r="EP86" s="277" t="n">
        <f aca="false">IFERROR(INDEX(RTO2CF,$EL86,'ANVA-MDS'!ED$7),0)</f>
        <v>0</v>
      </c>
      <c r="EQ86" s="277" t="n">
        <f aca="false">IFERROR(INDEX(RTO2CF,$EL86,'ANVA-MDS'!EE$7),0)</f>
        <v>0</v>
      </c>
      <c r="ER86" s="277" t="n">
        <f aca="false">COUNTIFS(EN86:EQ86,"&gt;1")</f>
        <v>0</v>
      </c>
      <c r="ES86" s="277" t="n">
        <f aca="false">IFERROR(SUMIFS(EN86:EQ86,EN86:EQ86,"&gt;1"),0)</f>
        <v>0</v>
      </c>
      <c r="ET86" s="265"/>
      <c r="EU86" s="266"/>
      <c r="EV86" s="266"/>
      <c r="EW86" s="266"/>
      <c r="EX86" s="277" t="n">
        <f aca="false">EG86+ES86</f>
        <v>0</v>
      </c>
    </row>
    <row r="87" customFormat="false" ht="12.75" hidden="false" customHeight="true" outlineLevel="0" collapsed="false">
      <c r="A87" s="249"/>
      <c r="J87" s="270" t="n">
        <v>23</v>
      </c>
      <c r="K87" s="280" t="n">
        <f aca="false">IFERROR(INDEX(RTO2SF_ORD,J87,1),"sd")</f>
        <v>0</v>
      </c>
      <c r="L87" s="281" t="n">
        <f aca="false">IFERROR(INDEX(RTO2SF_ORD,J87,2),"sd")</f>
        <v>0.00027</v>
      </c>
      <c r="M87" s="281" t="str">
        <f aca="false">IF(M$8&gt;$J87,"",IF($F$69&gt;$G$69,"ns",IF(ABS($L87-INDEX(RTO2SF_ORD,M$8,2))&gt;$B$84,"s","ns")))</f>
        <v>ns</v>
      </c>
      <c r="N87" s="281" t="str">
        <f aca="false">IF(N$8&gt;$J87,"",IF($F$69&gt;$G$69,"ns",IF(ABS($L87-INDEX(RTO2SF_ORD,N$8,2))&gt;$B$84,"s","ns")))</f>
        <v>ns</v>
      </c>
      <c r="O87" s="281" t="str">
        <f aca="false">IF(O$8&gt;$J87,"",IF($F$69&gt;$G$69,"ns",IF(ABS($L87-INDEX(RTO2SF_ORD,O$8,2))&gt;$B$84,"s","ns")))</f>
        <v>ns</v>
      </c>
      <c r="P87" s="281" t="str">
        <f aca="false">IF(P$8&gt;$J87,"",IF($F$69&gt;$G$69,"ns",IF(ABS($L87-INDEX(RTO2SF_ORD,P$8,2))&gt;$B$84,"s","ns")))</f>
        <v>ns</v>
      </c>
      <c r="Q87" s="281" t="str">
        <f aca="false">IF(Q$8&gt;$J87,"",IF($F$69&gt;$G$69,"ns",IF(ABS($L87-INDEX(RTO2SF_ORD,Q$8,2))&gt;$B$84,"s","ns")))</f>
        <v>ns</v>
      </c>
      <c r="R87" s="281" t="str">
        <f aca="false">IF(R$8&gt;$J87,"",IF($F$69&gt;$G$69,"ns",IF(ABS($L87-INDEX(RTO2SF_ORD,R$8,2))&gt;$B$84,"s","ns")))</f>
        <v>ns</v>
      </c>
      <c r="S87" s="281" t="str">
        <f aca="false">IF(S$8&gt;$J87,"",IF($F$69&gt;$G$69,"ns",IF(ABS($L87-INDEX(RTO2SF_ORD,S$8,2))&gt;$B$84,"s","ns")))</f>
        <v>ns</v>
      </c>
      <c r="T87" s="281" t="str">
        <f aca="false">IF(T$8&gt;$J87,"",IF($F$69&gt;$G$69,"ns",IF(ABS($L87-INDEX(RTO2SF_ORD,T$8,2))&gt;$B$84,"s","ns")))</f>
        <v>ns</v>
      </c>
      <c r="U87" s="281" t="str">
        <f aca="false">IF(U$8&gt;$J87,"",IF($F$69&gt;$G$69,"ns",IF(ABS($L87-INDEX(RTO2SF_ORD,U$8,2))&gt;$B$84,"s","ns")))</f>
        <v>ns</v>
      </c>
      <c r="V87" s="281" t="str">
        <f aca="false">IF(V$8&gt;$J87,"",IF($F$69&gt;$G$69,"ns",IF(ABS($L87-INDEX(RTO2SF_ORD,V$8,2))&gt;$B$84,"s","ns")))</f>
        <v>ns</v>
      </c>
      <c r="W87" s="281" t="str">
        <f aca="false">IF(W$8&gt;$J87,"",IF($F$69&gt;$G$69,"ns",IF(ABS($L87-INDEX(RTO2SF_ORD,W$8,2))&gt;$B$84,"s","ns")))</f>
        <v>ns</v>
      </c>
      <c r="X87" s="281" t="str">
        <f aca="false">IF(X$8&gt;$J87,"",IF($F$69&gt;$G$69,"ns",IF(ABS($L87-INDEX(RTO2SF_ORD,X$8,2))&gt;$B$84,"s","ns")))</f>
        <v>ns</v>
      </c>
      <c r="Y87" s="281" t="str">
        <f aca="false">IF(Y$8&gt;$J87,"",IF($F$69&gt;$G$69,"ns",IF(ABS($L87-INDEX(RTO2SF_ORD,Y$8,2))&gt;$B$84,"s","ns")))</f>
        <v>ns</v>
      </c>
      <c r="Z87" s="281" t="str">
        <f aca="false">IF(Z$8&gt;$J87,"",IF($F$69&gt;$G$69,"ns",IF(ABS($L87-INDEX(RTO2SF_ORD,Z$8,2))&gt;$B$84,"s","ns")))</f>
        <v>ns</v>
      </c>
      <c r="AA87" s="281" t="str">
        <f aca="false">IF(AA$8&gt;$J87,"",IF($F$69&gt;$G$69,"ns",IF(ABS($L87-INDEX(RTO2SF_ORD,AA$8,2))&gt;$B$84,"s","ns")))</f>
        <v>ns</v>
      </c>
      <c r="AB87" s="281" t="str">
        <f aca="false">IF(AB$8&gt;$J87,"",IF($F$69&gt;$G$69,"ns",IF(ABS($L87-INDEX(RTO2SF_ORD,AB$8,2))&gt;$B$84,"s","ns")))</f>
        <v>ns</v>
      </c>
      <c r="AC87" s="281" t="str">
        <f aca="false">IF(AC$8&gt;$J87,"",IF($F$69&gt;$G$69,"ns",IF(ABS($L87-INDEX(RTO2SF_ORD,AC$8,2))&gt;$B$84,"s","ns")))</f>
        <v>ns</v>
      </c>
      <c r="AD87" s="281" t="str">
        <f aca="false">IF(AD$8&gt;$J87,"",IF($F$69&gt;$G$69,"ns",IF(ABS($L87-INDEX(RTO2SF_ORD,AD$8,2))&gt;$B$84,"s","ns")))</f>
        <v>ns</v>
      </c>
      <c r="AE87" s="281" t="str">
        <f aca="false">IF(AE$8&gt;$J87,"",IF($F$69&gt;$G$69,"ns",IF(ABS($L87-INDEX(RTO2SF_ORD,AE$8,2))&gt;$B$84,"s","ns")))</f>
        <v>ns</v>
      </c>
      <c r="AF87" s="281" t="str">
        <f aca="false">IF(AF$8&gt;$J87,"",IF($F$69&gt;$G$69,"ns",IF(ABS($L87-INDEX(RTO2SF_ORD,AF$8,2))&gt;$B$84,"s","ns")))</f>
        <v>ns</v>
      </c>
      <c r="AG87" s="281" t="str">
        <f aca="false">IF(AG$8&gt;$J87,"",IF($F$69&gt;$G$69,"ns",IF(ABS($L87-INDEX(RTO2SF_ORD,AG$8,2))&gt;$B$84,"s","ns")))</f>
        <v>ns</v>
      </c>
      <c r="AH87" s="281" t="str">
        <f aca="false">IF(AH$8&gt;$J87,"",IF($F$69&gt;$G$69,"ns",IF(ABS($L87-INDEX(RTO2SF_ORD,AH$8,2))&gt;$B$84,"s","ns")))</f>
        <v>ns</v>
      </c>
      <c r="AI87" s="281" t="str">
        <f aca="false">IF(AI$8&gt;$J87,"",IF($F$69&gt;$G$69,"ns",IF(ABS($L87-INDEX(RTO2SF_ORD,AI$8,2))&gt;$B$84,"s","ns")))</f>
        <v>ns</v>
      </c>
      <c r="AJ87" s="281" t="str">
        <f aca="false">IF(AJ$8&gt;$J87,"",IF($F$69&gt;$G$69,"ns",IF(ABS($L87-INDEX(RTO2SF_ORD,AJ$8,2))&gt;$B$84,"s","ns")))</f>
        <v/>
      </c>
      <c r="AK87" s="281" t="str">
        <f aca="false">IF(AK$8&gt;$J87,"",IF($F$69&gt;$G$69,"ns",IF(ABS($L87-INDEX(RTO2SF_ORD,AK$8,2))&gt;$B$84,"s","ns")))</f>
        <v/>
      </c>
      <c r="AL87" s="281" t="str">
        <f aca="false">IF(AL$8&gt;$J87,"",IF($F$69&gt;$G$69,"ns",IF(ABS($L87-INDEX(RTO2SF_ORD,AL$8,2))&gt;$B$84,"s","ns")))</f>
        <v/>
      </c>
      <c r="AM87" s="281" t="str">
        <f aca="false">IF(AM$8&gt;$J87,"",IF($F$69&gt;$G$69,"ns",IF(ABS($L87-INDEX(RTO2SF_ORD,AM$8,2))&gt;$B$84,"s","ns")))</f>
        <v/>
      </c>
      <c r="AN87" s="281" t="str">
        <f aca="false">IF(AN$8&gt;$J87,"",IF($F$69&gt;$G$69,"ns",IF(ABS($L87-INDEX(RTO2SF_ORD,AN$8,2))&gt;$B$84,"s","ns")))</f>
        <v/>
      </c>
      <c r="AO87" s="281" t="str">
        <f aca="false">IF(AO$8&gt;$J87,"",IF($F$69&gt;$G$69,"ns",IF(ABS($L87-INDEX(RTO2SF_ORD,AO$8,2))&gt;$B$84,"s","ns")))</f>
        <v/>
      </c>
      <c r="AP87" s="281" t="str">
        <f aca="false">IF(AP$8&gt;$J87,"",IF($F$69&gt;$G$69,"ns",IF(ABS($L87-INDEX(RTO2SF_ORD,AP$8,2))&gt;$B$84,"s","ns")))</f>
        <v/>
      </c>
      <c r="AQ87" s="281" t="str">
        <f aca="false">IF(AQ$8&gt;$J87,"",IF($F$69&gt;$G$69,"ns",IF(ABS($L87-INDEX(RTO2SF_ORD,AQ$8,2))&gt;$B$84,"s","ns")))</f>
        <v/>
      </c>
      <c r="AR87" s="281" t="str">
        <f aca="false">IF(AR$8&gt;$J87,"",IF($F$69&gt;$G$69,"ns",IF(ABS($L87-INDEX(RTO2SF_ORD,AR$8,2))&gt;$B$84,"s","ns")))</f>
        <v/>
      </c>
      <c r="AS87" s="281" t="str">
        <f aca="false">IF(AS$8&gt;$J87,"",IF($F$69&gt;$G$69,"ns",IF(ABS($L87-INDEX(RTO2SF_ORD,AS$8,2))&gt;$B$84,"s","ns")))</f>
        <v/>
      </c>
      <c r="AT87" s="281" t="str">
        <f aca="false">IF(AT$8&gt;$J87,"",IF($F$69&gt;$G$69,"ns",IF(ABS($L87-INDEX(RTO2SF_ORD,AT$8,2))&gt;$B$84,"s","ns")))</f>
        <v/>
      </c>
      <c r="AU87" s="281" t="str">
        <f aca="false">IF(AU$8&gt;$J87,"",IF($F$69&gt;$G$69,"ns",IF(ABS($L87-INDEX(RTO2SF_ORD,AU$8,2))&gt;$B$84,"s","ns")))</f>
        <v/>
      </c>
      <c r="AV87" s="281" t="str">
        <f aca="false">IF(AV$8&gt;$J87,"",IF($F$69&gt;$G$69,"ns",IF(ABS($L87-INDEX(RTO2SF_ORD,AV$8,2))&gt;$B$84,"s","ns")))</f>
        <v/>
      </c>
      <c r="AW87" s="281" t="str">
        <f aca="false">IF(AW$8&gt;$J87,"",IF($F$69&gt;$G$69,"ns",IF(ABS($L87-INDEX(RTO2SF_ORD,AW$8,2))&gt;$B$84,"s","ns")))</f>
        <v/>
      </c>
      <c r="AX87" s="281" t="str">
        <f aca="false">IF(AX$8&gt;$J87,"",IF($F$69&gt;$G$69,"ns",IF(ABS($L87-INDEX(RTO2SF_ORD,AX$8,2))&gt;$B$84,"s","ns")))</f>
        <v/>
      </c>
      <c r="AY87" s="281" t="str">
        <f aca="false">IF(AY$8&gt;$J87,"",IF($F$69&gt;$G$69,"ns",IF(ABS($L87-INDEX(RTO2SF_ORD,AY$8,2))&gt;$B$84,"s","ns")))</f>
        <v/>
      </c>
      <c r="AZ87" s="281" t="str">
        <f aca="false">IF(AZ$8&gt;$J87,"",IF($F$69&gt;$G$69,"ns",IF(ABS($L87-INDEX(RTO2SF_ORD,AZ$8,2))&gt;$B$84,"s","ns")))</f>
        <v/>
      </c>
      <c r="BA87" s="281" t="str">
        <f aca="false">IF(BA$8&gt;$J87,"",IF($F$69&gt;$G$69,"ns",IF(ABS($L87-INDEX(RTO2SF_ORD,BA$8,2))&gt;$B$84,"s","ns")))</f>
        <v/>
      </c>
      <c r="BB87" s="281" t="str">
        <f aca="false">IF(BB$8&gt;$J87,"",IF($F$69&gt;$G$69,"ns",IF(ABS($L87-INDEX(RTO2SF_ORD,BB$8,2))&gt;$B$84,"s","ns")))</f>
        <v/>
      </c>
      <c r="BC87" s="281" t="str">
        <f aca="false">IF(BC$8&gt;$J87,"",IF($F$69&gt;$G$69,"ns",IF(ABS($L87-INDEX(RTO2SF_ORD,BC$8,2))&gt;$B$84,"s","ns")))</f>
        <v/>
      </c>
      <c r="BD87" s="281" t="str">
        <f aca="false">IF(BD$8&gt;$J87,"",IF($F$69&gt;$G$69,"ns",IF(ABS($L87-INDEX(RTO2SF_ORD,BD$8,2))&gt;$B$84,"s","ns")))</f>
        <v/>
      </c>
      <c r="BE87" s="281" t="str">
        <f aca="false">IF(BE$8&gt;$J87,"",IF($F$69&gt;$G$69,"ns",IF(ABS($L87-INDEX(RTO2SF_ORD,BE$8,2))&gt;$B$84,"s","ns")))</f>
        <v/>
      </c>
      <c r="BF87" s="281" t="str">
        <f aca="false">IF(BF$8&gt;$J87,"",IF($F$69&gt;$G$69,"ns",IF(ABS($L87-INDEX(RTO2SF_ORD,BF$8,2))&gt;$B$84,"s","ns")))</f>
        <v/>
      </c>
      <c r="BG87" s="281" t="str">
        <f aca="false">IF(BG$8&gt;$J87,"",IF($F$69&gt;$G$69,"ns",IF(ABS($L87-INDEX(RTO2SF_ORD,BG$8,2))&gt;$B$84,"s","ns")))</f>
        <v/>
      </c>
      <c r="BH87" s="281" t="str">
        <f aca="false">IF(BH$8&gt;$J87,"",IF($F$69&gt;$G$69,"ns",IF(ABS($L87-INDEX(RTO2SF_ORD,BH$8,2))&gt;$B$84,"s","ns")))</f>
        <v/>
      </c>
      <c r="BI87" s="281" t="str">
        <f aca="false">IF(BI$8&gt;$J87,"",IF($F$69&gt;$G$69,"ns",IF(ABS($L87-INDEX(RTO2SF_ORD,BI$8,2))&gt;$B$84,"s","ns")))</f>
        <v/>
      </c>
      <c r="BJ87" s="281" t="str">
        <f aca="false">IF(BJ$8&gt;$J87,"",IF($F$69&gt;$G$69,"ns",IF(ABS($L87-INDEX(RTO2SF_ORD,BJ$8,2))&gt;$B$84,"s","ns")))</f>
        <v/>
      </c>
      <c r="BM87" s="249"/>
      <c r="BS87" s="249"/>
      <c r="BT87" s="249"/>
      <c r="BU87" s="263"/>
      <c r="BV87" s="270" t="n">
        <v>23</v>
      </c>
      <c r="BW87" s="280" t="n">
        <f aca="false">IFERROR(INDEX(RTO2CF_ORD,BV87,1),"sd")</f>
        <v>0</v>
      </c>
      <c r="BX87" s="281" t="n">
        <f aca="false">IFERROR(INDEX(RTO2CF_ORD,BV87,2),"sd")</f>
        <v>0.00027</v>
      </c>
      <c r="BY87" s="282" t="str">
        <f aca="false">IF(BY$8&gt;$BV87,"",IF($BR$69&gt;$BS$69,"ns",IF(ABS($BX87-INDEX(RTO2CF_ORD,BY$8,2))&gt;$BN$84,"s","ns")))</f>
        <v>s</v>
      </c>
      <c r="BZ87" s="282" t="str">
        <f aca="false">IF(BZ$8&gt;$BV87,"",IF($BR$69&gt;$BS$69,"ns",IF(ABS($BX87-INDEX(RTO2CF_ORD,BZ$8,2))&gt;$BN$84,"s","ns")))</f>
        <v>s</v>
      </c>
      <c r="CA87" s="282" t="str">
        <f aca="false">IF(CA$8&gt;$BV87,"",IF($BR$69&gt;$BS$69,"ns",IF(ABS($BX87-INDEX(RTO2CF_ORD,CA$8,2))&gt;$BN$84,"s","ns")))</f>
        <v>s</v>
      </c>
      <c r="CB87" s="282" t="str">
        <f aca="false">IF(CB$8&gt;$BV87,"",IF($BR$69&gt;$BS$69,"ns",IF(ABS($BX87-INDEX(RTO2CF_ORD,CB$8,2))&gt;$BN$84,"s","ns")))</f>
        <v>s</v>
      </c>
      <c r="CC87" s="282" t="str">
        <f aca="false">IF(CC$8&gt;$BV87,"",IF($BR$69&gt;$BS$69,"ns",IF(ABS($BX87-INDEX(RTO2CF_ORD,CC$8,2))&gt;$BN$84,"s","ns")))</f>
        <v>s</v>
      </c>
      <c r="CD87" s="282" t="str">
        <f aca="false">IF(CD$8&gt;$BV87,"",IF($BR$69&gt;$BS$69,"ns",IF(ABS($BX87-INDEX(RTO2CF_ORD,CD$8,2))&gt;$BN$84,"s","ns")))</f>
        <v>s</v>
      </c>
      <c r="CE87" s="282" t="str">
        <f aca="false">IF(CE$8&gt;$BV87,"",IF($BR$69&gt;$BS$69,"ns",IF(ABS($BX87-INDEX(RTO2CF_ORD,CE$8,2))&gt;$BN$84,"s","ns")))</f>
        <v>s</v>
      </c>
      <c r="CF87" s="282" t="str">
        <f aca="false">IF(CF$8&gt;$BV87,"",IF($BR$69&gt;$BS$69,"ns",IF(ABS($BX87-INDEX(RTO2CF_ORD,CF$8,2))&gt;$BN$84,"s","ns")))</f>
        <v>ns</v>
      </c>
      <c r="CG87" s="282" t="str">
        <f aca="false">IF(CG$8&gt;$BV87,"",IF($BR$69&gt;$BS$69,"ns",IF(ABS($BX87-INDEX(RTO2CF_ORD,CG$8,2))&gt;$BN$84,"s","ns")))</f>
        <v>ns</v>
      </c>
      <c r="CH87" s="282" t="str">
        <f aca="false">IF(CH$8&gt;$BV87,"",IF($BR$69&gt;$BS$69,"ns",IF(ABS($BX87-INDEX(RTO2CF_ORD,CH$8,2))&gt;$BN$84,"s","ns")))</f>
        <v>ns</v>
      </c>
      <c r="CI87" s="282" t="str">
        <f aca="false">IF(CI$8&gt;$BV87,"",IF($BR$69&gt;$BS$69,"ns",IF(ABS($BX87-INDEX(RTO2CF_ORD,CI$8,2))&gt;$BN$84,"s","ns")))</f>
        <v>ns</v>
      </c>
      <c r="CJ87" s="282" t="str">
        <f aca="false">IF(CJ$8&gt;$BV87,"",IF($BR$69&gt;$BS$69,"ns",IF(ABS($BX87-INDEX(RTO2CF_ORD,CJ$8,2))&gt;$BN$84,"s","ns")))</f>
        <v>ns</v>
      </c>
      <c r="CK87" s="282" t="str">
        <f aca="false">IF(CK$8&gt;$BV87,"",IF($BR$69&gt;$BS$69,"ns",IF(ABS($BX87-INDEX(RTO2CF_ORD,CK$8,2))&gt;$BN$84,"s","ns")))</f>
        <v>ns</v>
      </c>
      <c r="CL87" s="282" t="str">
        <f aca="false">IF(CL$8&gt;$BV87,"",IF($BR$69&gt;$BS$69,"ns",IF(ABS($BX87-INDEX(RTO2CF_ORD,CL$8,2))&gt;$BN$84,"s","ns")))</f>
        <v>ns</v>
      </c>
      <c r="CM87" s="282" t="str">
        <f aca="false">IF(CM$8&gt;$BV87,"",IF($BR$69&gt;$BS$69,"ns",IF(ABS($BX87-INDEX(RTO2CF_ORD,CM$8,2))&gt;$BN$84,"s","ns")))</f>
        <v>ns</v>
      </c>
      <c r="CN87" s="282" t="str">
        <f aca="false">IF(CN$8&gt;$BV87,"",IF($BR$69&gt;$BS$69,"ns",IF(ABS($BX87-INDEX(RTO2CF_ORD,CN$8,2))&gt;$BN$84,"s","ns")))</f>
        <v>ns</v>
      </c>
      <c r="CO87" s="282" t="str">
        <f aca="false">IF(CO$8&gt;$BV87,"",IF($BR$69&gt;$BS$69,"ns",IF(ABS($BX87-INDEX(RTO2CF_ORD,CO$8,2))&gt;$BN$84,"s","ns")))</f>
        <v>ns</v>
      </c>
      <c r="CP87" s="282" t="str">
        <f aca="false">IF(CP$8&gt;$BV87,"",IF($BR$69&gt;$BS$69,"ns",IF(ABS($BX87-INDEX(RTO2CF_ORD,CP$8,2))&gt;$BN$84,"s","ns")))</f>
        <v>ns</v>
      </c>
      <c r="CQ87" s="282" t="str">
        <f aca="false">IF(CQ$8&gt;$BV87,"",IF($BR$69&gt;$BS$69,"ns",IF(ABS($BX87-INDEX(RTO2CF_ORD,CQ$8,2))&gt;$BN$84,"s","ns")))</f>
        <v>ns</v>
      </c>
      <c r="CR87" s="282" t="str">
        <f aca="false">IF(CR$8&gt;$BV87,"",IF($BR$69&gt;$BS$69,"ns",IF(ABS($BX87-INDEX(RTO2CF_ORD,CR$8,2))&gt;$BN$84,"s","ns")))</f>
        <v>ns</v>
      </c>
      <c r="CS87" s="282" t="str">
        <f aca="false">IF(CS$8&gt;$BV87,"",IF($BR$69&gt;$BS$69,"ns",IF(ABS($BX87-INDEX(RTO2CF_ORD,CS$8,2))&gt;$BN$84,"s","ns")))</f>
        <v>ns</v>
      </c>
      <c r="CT87" s="282" t="str">
        <f aca="false">IF(CT$8&gt;$BV87,"",IF($BR$69&gt;$BS$69,"ns",IF(ABS($BX87-INDEX(RTO2CF_ORD,CT$8,2))&gt;$BN$84,"s","ns")))</f>
        <v>ns</v>
      </c>
      <c r="CU87" s="282" t="str">
        <f aca="false">IF(CU$8&gt;$BV87,"",IF($BR$69&gt;$BS$69,"ns",IF(ABS($BX87-INDEX(RTO2CF_ORD,CU$8,2))&gt;$BN$84,"s","ns")))</f>
        <v>ns</v>
      </c>
      <c r="CV87" s="282" t="str">
        <f aca="false">IF(CV$8&gt;$BV87,"",IF($BR$69&gt;$BS$69,"ns",IF(ABS($BX87-INDEX(RTO2CF_ORD,CV$8,2))&gt;$BN$84,"s","ns")))</f>
        <v/>
      </c>
      <c r="CW87" s="282" t="str">
        <f aca="false">IF(CW$8&gt;$BV87,"",IF($BR$69&gt;$BS$69,"ns",IF(ABS($BX87-INDEX(RTO2CF_ORD,CW$8,2))&gt;$BN$84,"s","ns")))</f>
        <v/>
      </c>
      <c r="CX87" s="282" t="str">
        <f aca="false">IF(CX$8&gt;$BV87,"",IF($BR$69&gt;$BS$69,"ns",IF(ABS($BX87-INDEX(RTO2CF_ORD,CX$8,2))&gt;$BN$84,"s","ns")))</f>
        <v/>
      </c>
      <c r="CY87" s="282" t="str">
        <f aca="false">IF(CY$8&gt;$BV87,"",IF($BR$69&gt;$BS$69,"ns",IF(ABS($BX87-INDEX(RTO2CF_ORD,CY$8,2))&gt;$BN$84,"s","ns")))</f>
        <v/>
      </c>
      <c r="CZ87" s="282" t="str">
        <f aca="false">IF(CZ$8&gt;$BV87,"",IF($BR$69&gt;$BS$69,"ns",IF(ABS($BX87-INDEX(RTO2CF_ORD,CZ$8,2))&gt;$BN$84,"s","ns")))</f>
        <v/>
      </c>
      <c r="DA87" s="282" t="str">
        <f aca="false">IF(DA$8&gt;$BV87,"",IF($BR$69&gt;$BS$69,"ns",IF(ABS($BX87-INDEX(RTO2CF_ORD,DA$8,2))&gt;$BN$84,"s","ns")))</f>
        <v/>
      </c>
      <c r="DB87" s="282" t="str">
        <f aca="false">IF(DB$8&gt;$BV87,"",IF($BR$69&gt;$BS$69,"ns",IF(ABS($BX87-INDEX(RTO2CF_ORD,DB$8,2))&gt;$BN$84,"s","ns")))</f>
        <v/>
      </c>
      <c r="DC87" s="282" t="str">
        <f aca="false">IF(DC$8&gt;$BV87,"",IF($BR$69&gt;$BS$69,"ns",IF(ABS($BX87-INDEX(RTO2CF_ORD,DC$8,2))&gt;$BN$84,"s","ns")))</f>
        <v/>
      </c>
      <c r="DD87" s="282" t="str">
        <f aca="false">IF(DD$8&gt;$BV87,"",IF($BR$69&gt;$BS$69,"ns",IF(ABS($BX87-INDEX(RTO2CF_ORD,DD$8,2))&gt;$BN$84,"s","ns")))</f>
        <v/>
      </c>
      <c r="DE87" s="282" t="str">
        <f aca="false">IF(DE$8&gt;$BV87,"",IF($BR$69&gt;$BS$69,"ns",IF(ABS($BX87-INDEX(RTO2CF_ORD,DE$8,2))&gt;$BN$84,"s","ns")))</f>
        <v/>
      </c>
      <c r="DF87" s="282" t="str">
        <f aca="false">IF(DF$8&gt;$BV87,"",IF($BR$69&gt;$BS$69,"ns",IF(ABS($BX87-INDEX(RTO2CF_ORD,DF$8,2))&gt;$BN$84,"s","ns")))</f>
        <v/>
      </c>
      <c r="DG87" s="282" t="str">
        <f aca="false">IF(DG$8&gt;$BV87,"",IF($BR$69&gt;$BS$69,"ns",IF(ABS($BX87-INDEX(RTO2CF_ORD,DG$8,2))&gt;$BN$84,"s","ns")))</f>
        <v/>
      </c>
      <c r="DH87" s="282" t="str">
        <f aca="false">IF(DH$8&gt;$BV87,"",IF($BR$69&gt;$BS$69,"ns",IF(ABS($BX87-INDEX(RTO2CF_ORD,DH$8,2))&gt;$BN$84,"s","ns")))</f>
        <v/>
      </c>
      <c r="DI87" s="282" t="str">
        <f aca="false">IF(DI$8&gt;$BV87,"",IF($BR$69&gt;$BS$69,"ns",IF(ABS($BX87-INDEX(RTO2CF_ORD,DI$8,2))&gt;$BN$84,"s","ns")))</f>
        <v/>
      </c>
      <c r="DJ87" s="282" t="str">
        <f aca="false">IF(DJ$8&gt;$BV87,"",IF($BR$69&gt;$BS$69,"ns",IF(ABS($BX87-INDEX(RTO2CF_ORD,DJ$8,2))&gt;$BN$84,"s","ns")))</f>
        <v/>
      </c>
      <c r="DK87" s="282" t="str">
        <f aca="false">IF(DK$8&gt;$BV87,"",IF($BR$69&gt;$BS$69,"ns",IF(ABS($BX87-INDEX(RTO2CF_ORD,DK$8,2))&gt;$BN$84,"s","ns")))</f>
        <v/>
      </c>
      <c r="DL87" s="282" t="str">
        <f aca="false">IF(DL$8&gt;$BV87,"",IF($BR$69&gt;$BS$69,"ns",IF(ABS($BX87-INDEX(RTO2CF_ORD,DL$8,2))&gt;$BN$84,"s","ns")))</f>
        <v/>
      </c>
      <c r="DM87" s="282" t="str">
        <f aca="false">IF(DM$8&gt;$BV87,"",IF($BR$69&gt;$BS$69,"ns",IF(ABS($BX87-INDEX(RTO2CF_ORD,DM$8,2))&gt;$BN$84,"s","ns")))</f>
        <v/>
      </c>
      <c r="DN87" s="282" t="str">
        <f aca="false">IF(DN$8&gt;$BV87,"",IF($BR$69&gt;$BS$69,"ns",IF(ABS($BX87-INDEX(RTO2CF_ORD,DN$8,2))&gt;$BN$84,"s","ns")))</f>
        <v/>
      </c>
      <c r="DO87" s="282" t="str">
        <f aca="false">IF(DO$8&gt;$BV87,"",IF($BR$69&gt;$BS$69,"ns",IF(ABS($BX87-INDEX(RTO2CF_ORD,DO$8,2))&gt;$BN$84,"s","ns")))</f>
        <v/>
      </c>
      <c r="DP87" s="282" t="str">
        <f aca="false">IF(DP$8&gt;$BV87,"",IF($BR$69&gt;$BS$69,"ns",IF(ABS($BX87-INDEX(RTO2CF_ORD,DP$8,2))&gt;$BN$84,"s","ns")))</f>
        <v/>
      </c>
      <c r="DQ87" s="282" t="str">
        <f aca="false">IF(DQ$8&gt;$BV87,"",IF($BR$69&gt;$BS$69,"ns",IF(ABS($BX87-INDEX(RTO2CF_ORD,DQ$8,2))&gt;$BN$84,"s","ns")))</f>
        <v/>
      </c>
      <c r="DR87" s="282" t="str">
        <f aca="false">IF(DR$8&gt;$BV87,"",IF($BR$69&gt;$BS$69,"ns",IF(ABS($BX87-INDEX(RTO2CF_ORD,DR$8,2))&gt;$BN$84,"s","ns")))</f>
        <v/>
      </c>
      <c r="DS87" s="282" t="str">
        <f aca="false">IF(DS$8&gt;$BV87,"",IF($BR$69&gt;$BS$69,"ns",IF(ABS($BX87-INDEX(RTO2CF_ORD,DS$8,2))&gt;$BN$84,"s","ns")))</f>
        <v/>
      </c>
      <c r="DT87" s="282" t="str">
        <f aca="false">IF(DT$8&gt;$BV87,"",IF($BR$69&gt;$BS$69,"ns",IF(ABS($BX87-INDEX(RTO2CF_ORD,DT$8,2))&gt;$BN$84,"s","ns")))</f>
        <v/>
      </c>
      <c r="DU87" s="282" t="str">
        <f aca="false">IF(DU$8&gt;$BV87,"",IF($BR$69&gt;$BS$69,"ns",IF(ABS($BX87-INDEX(RTO2CF_ORD,DU$8,2))&gt;$BN$84,"s","ns")))</f>
        <v/>
      </c>
      <c r="DV87" s="282" t="str">
        <f aca="false">IF(DV$8&gt;$BV87,"",IF($BR$69&gt;$BS$69,"ns",IF(ABS($BX87-INDEX(RTO2CF_ORD,DV$8,2))&gt;$BN$84,"s","ns")))</f>
        <v/>
      </c>
      <c r="DW87" s="283"/>
      <c r="DX87" s="283"/>
      <c r="DZ87" s="265" t="n">
        <f aca="false">DZ86+1</f>
        <v>24</v>
      </c>
      <c r="EA87" s="276" t="n">
        <f aca="false">IFERROR(INDEX(RTO2CV,$DZ87,1),0)</f>
        <v>0</v>
      </c>
      <c r="EB87" s="277" t="n">
        <f aca="false">IFERROR(INDEX(RTO2SF,$DZ87,EB$7),0)</f>
        <v>0</v>
      </c>
      <c r="EC87" s="277" t="n">
        <f aca="false">IFERROR(INDEX(RTO2SF,$DZ87,EC$7),0)</f>
        <v>0</v>
      </c>
      <c r="ED87" s="277" t="n">
        <f aca="false">IFERROR(INDEX(RTO2SF,$DZ87,ED$7),0)</f>
        <v>0</v>
      </c>
      <c r="EE87" s="277" t="n">
        <f aca="false">IFERROR(INDEX(RTO2SF,$DZ87,EE$7),0)</f>
        <v>0</v>
      </c>
      <c r="EF87" s="277" t="n">
        <f aca="false">COUNTIFS(EB87:EE87,"&gt;1")</f>
        <v>0</v>
      </c>
      <c r="EG87" s="277" t="n">
        <f aca="false">IFERROR(SUMIFS(EB87:EE87,EB87:EE87,"&gt;1"),0)</f>
        <v>0</v>
      </c>
      <c r="EH87" s="265"/>
      <c r="EI87" s="266"/>
      <c r="EJ87" s="266"/>
      <c r="EK87" s="266"/>
      <c r="EL87" s="265" t="n">
        <f aca="false">EL86+1</f>
        <v>24</v>
      </c>
      <c r="EM87" s="276" t="n">
        <f aca="false">IFERROR(INDEX(RTO2CV,$EL87,1),0)</f>
        <v>0</v>
      </c>
      <c r="EN87" s="277" t="n">
        <f aca="false">IFERROR(INDEX(RTO2CF,$EL87,'ANVA-MDS'!EB$7),0)</f>
        <v>0</v>
      </c>
      <c r="EO87" s="277" t="n">
        <f aca="false">IFERROR(INDEX(RTO2CF,$EL87,'ANVA-MDS'!EC$7),0)</f>
        <v>0</v>
      </c>
      <c r="EP87" s="277" t="n">
        <f aca="false">IFERROR(INDEX(RTO2CF,$EL87,'ANVA-MDS'!ED$7),0)</f>
        <v>0</v>
      </c>
      <c r="EQ87" s="277" t="n">
        <f aca="false">IFERROR(INDEX(RTO2CF,$EL87,'ANVA-MDS'!EE$7),0)</f>
        <v>0</v>
      </c>
      <c r="ER87" s="277" t="n">
        <f aca="false">COUNTIFS(EN87:EQ87,"&gt;1")</f>
        <v>0</v>
      </c>
      <c r="ES87" s="277" t="n">
        <f aca="false">IFERROR(SUMIFS(EN87:EQ87,EN87:EQ87,"&gt;1"),0)</f>
        <v>0</v>
      </c>
      <c r="ET87" s="265"/>
      <c r="EU87" s="266"/>
      <c r="EV87" s="266"/>
      <c r="EW87" s="266"/>
      <c r="EX87" s="277" t="n">
        <f aca="false">EG87+ES87</f>
        <v>0</v>
      </c>
      <c r="EY87" s="296"/>
      <c r="EZ87" s="266"/>
    </row>
    <row r="88" customFormat="false" ht="12.75" hidden="false" customHeight="true" outlineLevel="0" collapsed="false">
      <c r="A88" s="293" t="s">
        <v>362</v>
      </c>
      <c r="J88" s="270" t="n">
        <v>24</v>
      </c>
      <c r="K88" s="280" t="n">
        <f aca="false">IFERROR(INDEX(RTO2SF_ORD,J88,1),"sd")</f>
        <v>0</v>
      </c>
      <c r="L88" s="281" t="n">
        <f aca="false">IFERROR(INDEX(RTO2SF_ORD,J88,2),"sd")</f>
        <v>0.00026</v>
      </c>
      <c r="M88" s="281" t="str">
        <f aca="false">IF(M$8&gt;$J88,"",IF($F$69&gt;$G$69,"ns",IF(ABS($L88-INDEX(RTO2SF_ORD,M$8,2))&gt;$B$84,"s","ns")))</f>
        <v>ns</v>
      </c>
      <c r="N88" s="281" t="str">
        <f aca="false">IF(N$8&gt;$J88,"",IF($F$69&gt;$G$69,"ns",IF(ABS($L88-INDEX(RTO2SF_ORD,N$8,2))&gt;$B$84,"s","ns")))</f>
        <v>ns</v>
      </c>
      <c r="O88" s="281" t="str">
        <f aca="false">IF(O$8&gt;$J88,"",IF($F$69&gt;$G$69,"ns",IF(ABS($L88-INDEX(RTO2SF_ORD,O$8,2))&gt;$B$84,"s","ns")))</f>
        <v>ns</v>
      </c>
      <c r="P88" s="281" t="str">
        <f aca="false">IF(P$8&gt;$J88,"",IF($F$69&gt;$G$69,"ns",IF(ABS($L88-INDEX(RTO2SF_ORD,P$8,2))&gt;$B$84,"s","ns")))</f>
        <v>ns</v>
      </c>
      <c r="Q88" s="281" t="str">
        <f aca="false">IF(Q$8&gt;$J88,"",IF($F$69&gt;$G$69,"ns",IF(ABS($L88-INDEX(RTO2SF_ORD,Q$8,2))&gt;$B$84,"s","ns")))</f>
        <v>ns</v>
      </c>
      <c r="R88" s="281" t="str">
        <f aca="false">IF(R$8&gt;$J88,"",IF($F$69&gt;$G$69,"ns",IF(ABS($L88-INDEX(RTO2SF_ORD,R$8,2))&gt;$B$84,"s","ns")))</f>
        <v>ns</v>
      </c>
      <c r="S88" s="281" t="str">
        <f aca="false">IF(S$8&gt;$J88,"",IF($F$69&gt;$G$69,"ns",IF(ABS($L88-INDEX(RTO2SF_ORD,S$8,2))&gt;$B$84,"s","ns")))</f>
        <v>ns</v>
      </c>
      <c r="T88" s="281" t="str">
        <f aca="false">IF(T$8&gt;$J88,"",IF($F$69&gt;$G$69,"ns",IF(ABS($L88-INDEX(RTO2SF_ORD,T$8,2))&gt;$B$84,"s","ns")))</f>
        <v>ns</v>
      </c>
      <c r="U88" s="281" t="str">
        <f aca="false">IF(U$8&gt;$J88,"",IF($F$69&gt;$G$69,"ns",IF(ABS($L88-INDEX(RTO2SF_ORD,U$8,2))&gt;$B$84,"s","ns")))</f>
        <v>ns</v>
      </c>
      <c r="V88" s="281" t="str">
        <f aca="false">IF(V$8&gt;$J88,"",IF($F$69&gt;$G$69,"ns",IF(ABS($L88-INDEX(RTO2SF_ORD,V$8,2))&gt;$B$84,"s","ns")))</f>
        <v>ns</v>
      </c>
      <c r="W88" s="281" t="str">
        <f aca="false">IF(W$8&gt;$J88,"",IF($F$69&gt;$G$69,"ns",IF(ABS($L88-INDEX(RTO2SF_ORD,W$8,2))&gt;$B$84,"s","ns")))</f>
        <v>ns</v>
      </c>
      <c r="X88" s="281" t="str">
        <f aca="false">IF(X$8&gt;$J88,"",IF($F$69&gt;$G$69,"ns",IF(ABS($L88-INDEX(RTO2SF_ORD,X$8,2))&gt;$B$84,"s","ns")))</f>
        <v>ns</v>
      </c>
      <c r="Y88" s="281" t="str">
        <f aca="false">IF(Y$8&gt;$J88,"",IF($F$69&gt;$G$69,"ns",IF(ABS($L88-INDEX(RTO2SF_ORD,Y$8,2))&gt;$B$84,"s","ns")))</f>
        <v>ns</v>
      </c>
      <c r="Z88" s="281" t="str">
        <f aca="false">IF(Z$8&gt;$J88,"",IF($F$69&gt;$G$69,"ns",IF(ABS($L88-INDEX(RTO2SF_ORD,Z$8,2))&gt;$B$84,"s","ns")))</f>
        <v>ns</v>
      </c>
      <c r="AA88" s="281" t="str">
        <f aca="false">IF(AA$8&gt;$J88,"",IF($F$69&gt;$G$69,"ns",IF(ABS($L88-INDEX(RTO2SF_ORD,AA$8,2))&gt;$B$84,"s","ns")))</f>
        <v>ns</v>
      </c>
      <c r="AB88" s="281" t="str">
        <f aca="false">IF(AB$8&gt;$J88,"",IF($F$69&gt;$G$69,"ns",IF(ABS($L88-INDEX(RTO2SF_ORD,AB$8,2))&gt;$B$84,"s","ns")))</f>
        <v>ns</v>
      </c>
      <c r="AC88" s="281" t="str">
        <f aca="false">IF(AC$8&gt;$J88,"",IF($F$69&gt;$G$69,"ns",IF(ABS($L88-INDEX(RTO2SF_ORD,AC$8,2))&gt;$B$84,"s","ns")))</f>
        <v>ns</v>
      </c>
      <c r="AD88" s="281" t="str">
        <f aca="false">IF(AD$8&gt;$J88,"",IF($F$69&gt;$G$69,"ns",IF(ABS($L88-INDEX(RTO2SF_ORD,AD$8,2))&gt;$B$84,"s","ns")))</f>
        <v>ns</v>
      </c>
      <c r="AE88" s="281" t="str">
        <f aca="false">IF(AE$8&gt;$J88,"",IF($F$69&gt;$G$69,"ns",IF(ABS($L88-INDEX(RTO2SF_ORD,AE$8,2))&gt;$B$84,"s","ns")))</f>
        <v>ns</v>
      </c>
      <c r="AF88" s="281" t="str">
        <f aca="false">IF(AF$8&gt;$J88,"",IF($F$69&gt;$G$69,"ns",IF(ABS($L88-INDEX(RTO2SF_ORD,AF$8,2))&gt;$B$84,"s","ns")))</f>
        <v>ns</v>
      </c>
      <c r="AG88" s="281" t="str">
        <f aca="false">IF(AG$8&gt;$J88,"",IF($F$69&gt;$G$69,"ns",IF(ABS($L88-INDEX(RTO2SF_ORD,AG$8,2))&gt;$B$84,"s","ns")))</f>
        <v>ns</v>
      </c>
      <c r="AH88" s="281" t="str">
        <f aca="false">IF(AH$8&gt;$J88,"",IF($F$69&gt;$G$69,"ns",IF(ABS($L88-INDEX(RTO2SF_ORD,AH$8,2))&gt;$B$84,"s","ns")))</f>
        <v>ns</v>
      </c>
      <c r="AI88" s="281" t="str">
        <f aca="false">IF(AI$8&gt;$J88,"",IF($F$69&gt;$G$69,"ns",IF(ABS($L88-INDEX(RTO2SF_ORD,AI$8,2))&gt;$B$84,"s","ns")))</f>
        <v>ns</v>
      </c>
      <c r="AJ88" s="281" t="str">
        <f aca="false">IF(AJ$8&gt;$J88,"",IF($F$69&gt;$G$69,"ns",IF(ABS($L88-INDEX(RTO2SF_ORD,AJ$8,2))&gt;$B$84,"s","ns")))</f>
        <v>ns</v>
      </c>
      <c r="AK88" s="281" t="str">
        <f aca="false">IF(AK$8&gt;$J88,"",IF($F$69&gt;$G$69,"ns",IF(ABS($L88-INDEX(RTO2SF_ORD,AK$8,2))&gt;$B$84,"s","ns")))</f>
        <v/>
      </c>
      <c r="AL88" s="281" t="str">
        <f aca="false">IF(AL$8&gt;$J88,"",IF($F$69&gt;$G$69,"ns",IF(ABS($L88-INDEX(RTO2SF_ORD,AL$8,2))&gt;$B$84,"s","ns")))</f>
        <v/>
      </c>
      <c r="AM88" s="281" t="str">
        <f aca="false">IF(AM$8&gt;$J88,"",IF($F$69&gt;$G$69,"ns",IF(ABS($L88-INDEX(RTO2SF_ORD,AM$8,2))&gt;$B$84,"s","ns")))</f>
        <v/>
      </c>
      <c r="AN88" s="281" t="str">
        <f aca="false">IF(AN$8&gt;$J88,"",IF($F$69&gt;$G$69,"ns",IF(ABS($L88-INDEX(RTO2SF_ORD,AN$8,2))&gt;$B$84,"s","ns")))</f>
        <v/>
      </c>
      <c r="AO88" s="281" t="str">
        <f aca="false">IF(AO$8&gt;$J88,"",IF($F$69&gt;$G$69,"ns",IF(ABS($L88-INDEX(RTO2SF_ORD,AO$8,2))&gt;$B$84,"s","ns")))</f>
        <v/>
      </c>
      <c r="AP88" s="281" t="str">
        <f aca="false">IF(AP$8&gt;$J88,"",IF($F$69&gt;$G$69,"ns",IF(ABS($L88-INDEX(RTO2SF_ORD,AP$8,2))&gt;$B$84,"s","ns")))</f>
        <v/>
      </c>
      <c r="AQ88" s="281" t="str">
        <f aca="false">IF(AQ$8&gt;$J88,"",IF($F$69&gt;$G$69,"ns",IF(ABS($L88-INDEX(RTO2SF_ORD,AQ$8,2))&gt;$B$84,"s","ns")))</f>
        <v/>
      </c>
      <c r="AR88" s="281" t="str">
        <f aca="false">IF(AR$8&gt;$J88,"",IF($F$69&gt;$G$69,"ns",IF(ABS($L88-INDEX(RTO2SF_ORD,AR$8,2))&gt;$B$84,"s","ns")))</f>
        <v/>
      </c>
      <c r="AS88" s="281" t="str">
        <f aca="false">IF(AS$8&gt;$J88,"",IF($F$69&gt;$G$69,"ns",IF(ABS($L88-INDEX(RTO2SF_ORD,AS$8,2))&gt;$B$84,"s","ns")))</f>
        <v/>
      </c>
      <c r="AT88" s="281" t="str">
        <f aca="false">IF(AT$8&gt;$J88,"",IF($F$69&gt;$G$69,"ns",IF(ABS($L88-INDEX(RTO2SF_ORD,AT$8,2))&gt;$B$84,"s","ns")))</f>
        <v/>
      </c>
      <c r="AU88" s="281" t="str">
        <f aca="false">IF(AU$8&gt;$J88,"",IF($F$69&gt;$G$69,"ns",IF(ABS($L88-INDEX(RTO2SF_ORD,AU$8,2))&gt;$B$84,"s","ns")))</f>
        <v/>
      </c>
      <c r="AV88" s="281" t="str">
        <f aca="false">IF(AV$8&gt;$J88,"",IF($F$69&gt;$G$69,"ns",IF(ABS($L88-INDEX(RTO2SF_ORD,AV$8,2))&gt;$B$84,"s","ns")))</f>
        <v/>
      </c>
      <c r="AW88" s="281" t="str">
        <f aca="false">IF(AW$8&gt;$J88,"",IF($F$69&gt;$G$69,"ns",IF(ABS($L88-INDEX(RTO2SF_ORD,AW$8,2))&gt;$B$84,"s","ns")))</f>
        <v/>
      </c>
      <c r="AX88" s="281" t="str">
        <f aca="false">IF(AX$8&gt;$J88,"",IF($F$69&gt;$G$69,"ns",IF(ABS($L88-INDEX(RTO2SF_ORD,AX$8,2))&gt;$B$84,"s","ns")))</f>
        <v/>
      </c>
      <c r="AY88" s="281" t="str">
        <f aca="false">IF(AY$8&gt;$J88,"",IF($F$69&gt;$G$69,"ns",IF(ABS($L88-INDEX(RTO2SF_ORD,AY$8,2))&gt;$B$84,"s","ns")))</f>
        <v/>
      </c>
      <c r="AZ88" s="281" t="str">
        <f aca="false">IF(AZ$8&gt;$J88,"",IF($F$69&gt;$G$69,"ns",IF(ABS($L88-INDEX(RTO2SF_ORD,AZ$8,2))&gt;$B$84,"s","ns")))</f>
        <v/>
      </c>
      <c r="BA88" s="281" t="str">
        <f aca="false">IF(BA$8&gt;$J88,"",IF($F$69&gt;$G$69,"ns",IF(ABS($L88-INDEX(RTO2SF_ORD,BA$8,2))&gt;$B$84,"s","ns")))</f>
        <v/>
      </c>
      <c r="BB88" s="281" t="str">
        <f aca="false">IF(BB$8&gt;$J88,"",IF($F$69&gt;$G$69,"ns",IF(ABS($L88-INDEX(RTO2SF_ORD,BB$8,2))&gt;$B$84,"s","ns")))</f>
        <v/>
      </c>
      <c r="BC88" s="281" t="str">
        <f aca="false">IF(BC$8&gt;$J88,"",IF($F$69&gt;$G$69,"ns",IF(ABS($L88-INDEX(RTO2SF_ORD,BC$8,2))&gt;$B$84,"s","ns")))</f>
        <v/>
      </c>
      <c r="BD88" s="281" t="str">
        <f aca="false">IF(BD$8&gt;$J88,"",IF($F$69&gt;$G$69,"ns",IF(ABS($L88-INDEX(RTO2SF_ORD,BD$8,2))&gt;$B$84,"s","ns")))</f>
        <v/>
      </c>
      <c r="BE88" s="281" t="str">
        <f aca="false">IF(BE$8&gt;$J88,"",IF($F$69&gt;$G$69,"ns",IF(ABS($L88-INDEX(RTO2SF_ORD,BE$8,2))&gt;$B$84,"s","ns")))</f>
        <v/>
      </c>
      <c r="BF88" s="281" t="str">
        <f aca="false">IF(BF$8&gt;$J88,"",IF($F$69&gt;$G$69,"ns",IF(ABS($L88-INDEX(RTO2SF_ORD,BF$8,2))&gt;$B$84,"s","ns")))</f>
        <v/>
      </c>
      <c r="BG88" s="281" t="str">
        <f aca="false">IF(BG$8&gt;$J88,"",IF($F$69&gt;$G$69,"ns",IF(ABS($L88-INDEX(RTO2SF_ORD,BG$8,2))&gt;$B$84,"s","ns")))</f>
        <v/>
      </c>
      <c r="BH88" s="281" t="str">
        <f aca="false">IF(BH$8&gt;$J88,"",IF($F$69&gt;$G$69,"ns",IF(ABS($L88-INDEX(RTO2SF_ORD,BH$8,2))&gt;$B$84,"s","ns")))</f>
        <v/>
      </c>
      <c r="BI88" s="281" t="str">
        <f aca="false">IF(BI$8&gt;$J88,"",IF($F$69&gt;$G$69,"ns",IF(ABS($L88-INDEX(RTO2SF_ORD,BI$8,2))&gt;$B$84,"s","ns")))</f>
        <v/>
      </c>
      <c r="BJ88" s="281" t="str">
        <f aca="false">IF(BJ$8&gt;$J88,"",IF($F$69&gt;$G$69,"ns",IF(ABS($L88-INDEX(RTO2SF_ORD,BJ$8,2))&gt;$B$84,"s","ns")))</f>
        <v/>
      </c>
      <c r="BM88" s="293" t="s">
        <v>362</v>
      </c>
      <c r="BS88" s="249"/>
      <c r="BT88" s="249"/>
      <c r="BU88" s="249"/>
      <c r="BV88" s="270" t="n">
        <v>24</v>
      </c>
      <c r="BW88" s="280" t="n">
        <f aca="false">IFERROR(INDEX(RTO2CF_ORD,BV88,1),"sd")</f>
        <v>0</v>
      </c>
      <c r="BX88" s="281" t="n">
        <f aca="false">IFERROR(INDEX(RTO2CF_ORD,BV88,2),"sd")</f>
        <v>0.00026</v>
      </c>
      <c r="BY88" s="282" t="str">
        <f aca="false">IF(BY$8&gt;$BV88,"",IF($BR$69&gt;$BS$69,"ns",IF(ABS($BX88-INDEX(RTO2CF_ORD,BY$8,2))&gt;$BN$84,"s","ns")))</f>
        <v>s</v>
      </c>
      <c r="BZ88" s="282" t="str">
        <f aca="false">IF(BZ$8&gt;$BV88,"",IF($BR$69&gt;$BS$69,"ns",IF(ABS($BX88-INDEX(RTO2CF_ORD,BZ$8,2))&gt;$BN$84,"s","ns")))</f>
        <v>s</v>
      </c>
      <c r="CA88" s="282" t="str">
        <f aca="false">IF(CA$8&gt;$BV88,"",IF($BR$69&gt;$BS$69,"ns",IF(ABS($BX88-INDEX(RTO2CF_ORD,CA$8,2))&gt;$BN$84,"s","ns")))</f>
        <v>s</v>
      </c>
      <c r="CB88" s="282" t="str">
        <f aca="false">IF(CB$8&gt;$BV88,"",IF($BR$69&gt;$BS$69,"ns",IF(ABS($BX88-INDEX(RTO2CF_ORD,CB$8,2))&gt;$BN$84,"s","ns")))</f>
        <v>s</v>
      </c>
      <c r="CC88" s="282" t="str">
        <f aca="false">IF(CC$8&gt;$BV88,"",IF($BR$69&gt;$BS$69,"ns",IF(ABS($BX88-INDEX(RTO2CF_ORD,CC$8,2))&gt;$BN$84,"s","ns")))</f>
        <v>s</v>
      </c>
      <c r="CD88" s="282" t="str">
        <f aca="false">IF(CD$8&gt;$BV88,"",IF($BR$69&gt;$BS$69,"ns",IF(ABS($BX88-INDEX(RTO2CF_ORD,CD$8,2))&gt;$BN$84,"s","ns")))</f>
        <v>s</v>
      </c>
      <c r="CE88" s="282" t="str">
        <f aca="false">IF(CE$8&gt;$BV88,"",IF($BR$69&gt;$BS$69,"ns",IF(ABS($BX88-INDEX(RTO2CF_ORD,CE$8,2))&gt;$BN$84,"s","ns")))</f>
        <v>s</v>
      </c>
      <c r="CF88" s="282" t="str">
        <f aca="false">IF(CF$8&gt;$BV88,"",IF($BR$69&gt;$BS$69,"ns",IF(ABS($BX88-INDEX(RTO2CF_ORD,CF$8,2))&gt;$BN$84,"s","ns")))</f>
        <v>ns</v>
      </c>
      <c r="CG88" s="282" t="str">
        <f aca="false">IF(CG$8&gt;$BV88,"",IF($BR$69&gt;$BS$69,"ns",IF(ABS($BX88-INDEX(RTO2CF_ORD,CG$8,2))&gt;$BN$84,"s","ns")))</f>
        <v>ns</v>
      </c>
      <c r="CH88" s="282" t="str">
        <f aca="false">IF(CH$8&gt;$BV88,"",IF($BR$69&gt;$BS$69,"ns",IF(ABS($BX88-INDEX(RTO2CF_ORD,CH$8,2))&gt;$BN$84,"s","ns")))</f>
        <v>ns</v>
      </c>
      <c r="CI88" s="282" t="str">
        <f aca="false">IF(CI$8&gt;$BV88,"",IF($BR$69&gt;$BS$69,"ns",IF(ABS($BX88-INDEX(RTO2CF_ORD,CI$8,2))&gt;$BN$84,"s","ns")))</f>
        <v>ns</v>
      </c>
      <c r="CJ88" s="282" t="str">
        <f aca="false">IF(CJ$8&gt;$BV88,"",IF($BR$69&gt;$BS$69,"ns",IF(ABS($BX88-INDEX(RTO2CF_ORD,CJ$8,2))&gt;$BN$84,"s","ns")))</f>
        <v>ns</v>
      </c>
      <c r="CK88" s="282" t="str">
        <f aca="false">IF(CK$8&gt;$BV88,"",IF($BR$69&gt;$BS$69,"ns",IF(ABS($BX88-INDEX(RTO2CF_ORD,CK$8,2))&gt;$BN$84,"s","ns")))</f>
        <v>ns</v>
      </c>
      <c r="CL88" s="282" t="str">
        <f aca="false">IF(CL$8&gt;$BV88,"",IF($BR$69&gt;$BS$69,"ns",IF(ABS($BX88-INDEX(RTO2CF_ORD,CL$8,2))&gt;$BN$84,"s","ns")))</f>
        <v>ns</v>
      </c>
      <c r="CM88" s="282" t="str">
        <f aca="false">IF(CM$8&gt;$BV88,"",IF($BR$69&gt;$BS$69,"ns",IF(ABS($BX88-INDEX(RTO2CF_ORD,CM$8,2))&gt;$BN$84,"s","ns")))</f>
        <v>ns</v>
      </c>
      <c r="CN88" s="282" t="str">
        <f aca="false">IF(CN$8&gt;$BV88,"",IF($BR$69&gt;$BS$69,"ns",IF(ABS($BX88-INDEX(RTO2CF_ORD,CN$8,2))&gt;$BN$84,"s","ns")))</f>
        <v>ns</v>
      </c>
      <c r="CO88" s="282" t="str">
        <f aca="false">IF(CO$8&gt;$BV88,"",IF($BR$69&gt;$BS$69,"ns",IF(ABS($BX88-INDEX(RTO2CF_ORD,CO$8,2))&gt;$BN$84,"s","ns")))</f>
        <v>ns</v>
      </c>
      <c r="CP88" s="282" t="str">
        <f aca="false">IF(CP$8&gt;$BV88,"",IF($BR$69&gt;$BS$69,"ns",IF(ABS($BX88-INDEX(RTO2CF_ORD,CP$8,2))&gt;$BN$84,"s","ns")))</f>
        <v>ns</v>
      </c>
      <c r="CQ88" s="282" t="str">
        <f aca="false">IF(CQ$8&gt;$BV88,"",IF($BR$69&gt;$BS$69,"ns",IF(ABS($BX88-INDEX(RTO2CF_ORD,CQ$8,2))&gt;$BN$84,"s","ns")))</f>
        <v>ns</v>
      </c>
      <c r="CR88" s="282" t="str">
        <f aca="false">IF(CR$8&gt;$BV88,"",IF($BR$69&gt;$BS$69,"ns",IF(ABS($BX88-INDEX(RTO2CF_ORD,CR$8,2))&gt;$BN$84,"s","ns")))</f>
        <v>ns</v>
      </c>
      <c r="CS88" s="282" t="str">
        <f aca="false">IF(CS$8&gt;$BV88,"",IF($BR$69&gt;$BS$69,"ns",IF(ABS($BX88-INDEX(RTO2CF_ORD,CS$8,2))&gt;$BN$84,"s","ns")))</f>
        <v>ns</v>
      </c>
      <c r="CT88" s="282" t="str">
        <f aca="false">IF(CT$8&gt;$BV88,"",IF($BR$69&gt;$BS$69,"ns",IF(ABS($BX88-INDEX(RTO2CF_ORD,CT$8,2))&gt;$BN$84,"s","ns")))</f>
        <v>ns</v>
      </c>
      <c r="CU88" s="282" t="str">
        <f aca="false">IF(CU$8&gt;$BV88,"",IF($BR$69&gt;$BS$69,"ns",IF(ABS($BX88-INDEX(RTO2CF_ORD,CU$8,2))&gt;$BN$84,"s","ns")))</f>
        <v>ns</v>
      </c>
      <c r="CV88" s="282" t="str">
        <f aca="false">IF(CV$8&gt;$BV88,"",IF($BR$69&gt;$BS$69,"ns",IF(ABS($BX88-INDEX(RTO2CF_ORD,CV$8,2))&gt;$BN$84,"s","ns")))</f>
        <v>ns</v>
      </c>
      <c r="CW88" s="282" t="str">
        <f aca="false">IF(CW$8&gt;$BV88,"",IF($BR$69&gt;$BS$69,"ns",IF(ABS($BX88-INDEX(RTO2CF_ORD,CW$8,2))&gt;$BN$84,"s","ns")))</f>
        <v/>
      </c>
      <c r="CX88" s="282" t="str">
        <f aca="false">IF(CX$8&gt;$BV88,"",IF($BR$69&gt;$BS$69,"ns",IF(ABS($BX88-INDEX(RTO2CF_ORD,CX$8,2))&gt;$BN$84,"s","ns")))</f>
        <v/>
      </c>
      <c r="CY88" s="282" t="str">
        <f aca="false">IF(CY$8&gt;$BV88,"",IF($BR$69&gt;$BS$69,"ns",IF(ABS($BX88-INDEX(RTO2CF_ORD,CY$8,2))&gt;$BN$84,"s","ns")))</f>
        <v/>
      </c>
      <c r="CZ88" s="282" t="str">
        <f aca="false">IF(CZ$8&gt;$BV88,"",IF($BR$69&gt;$BS$69,"ns",IF(ABS($BX88-INDEX(RTO2CF_ORD,CZ$8,2))&gt;$BN$84,"s","ns")))</f>
        <v/>
      </c>
      <c r="DA88" s="282" t="str">
        <f aca="false">IF(DA$8&gt;$BV88,"",IF($BR$69&gt;$BS$69,"ns",IF(ABS($BX88-INDEX(RTO2CF_ORD,DA$8,2))&gt;$BN$84,"s","ns")))</f>
        <v/>
      </c>
      <c r="DB88" s="282" t="str">
        <f aca="false">IF(DB$8&gt;$BV88,"",IF($BR$69&gt;$BS$69,"ns",IF(ABS($BX88-INDEX(RTO2CF_ORD,DB$8,2))&gt;$BN$84,"s","ns")))</f>
        <v/>
      </c>
      <c r="DC88" s="282" t="str">
        <f aca="false">IF(DC$8&gt;$BV88,"",IF($BR$69&gt;$BS$69,"ns",IF(ABS($BX88-INDEX(RTO2CF_ORD,DC$8,2))&gt;$BN$84,"s","ns")))</f>
        <v/>
      </c>
      <c r="DD88" s="282" t="str">
        <f aca="false">IF(DD$8&gt;$BV88,"",IF($BR$69&gt;$BS$69,"ns",IF(ABS($BX88-INDEX(RTO2CF_ORD,DD$8,2))&gt;$BN$84,"s","ns")))</f>
        <v/>
      </c>
      <c r="DE88" s="282" t="str">
        <f aca="false">IF(DE$8&gt;$BV88,"",IF($BR$69&gt;$BS$69,"ns",IF(ABS($BX88-INDEX(RTO2CF_ORD,DE$8,2))&gt;$BN$84,"s","ns")))</f>
        <v/>
      </c>
      <c r="DF88" s="282" t="str">
        <f aca="false">IF(DF$8&gt;$BV88,"",IF($BR$69&gt;$BS$69,"ns",IF(ABS($BX88-INDEX(RTO2CF_ORD,DF$8,2))&gt;$BN$84,"s","ns")))</f>
        <v/>
      </c>
      <c r="DG88" s="282" t="str">
        <f aca="false">IF(DG$8&gt;$BV88,"",IF($BR$69&gt;$BS$69,"ns",IF(ABS($BX88-INDEX(RTO2CF_ORD,DG$8,2))&gt;$BN$84,"s","ns")))</f>
        <v/>
      </c>
      <c r="DH88" s="282" t="str">
        <f aca="false">IF(DH$8&gt;$BV88,"",IF($BR$69&gt;$BS$69,"ns",IF(ABS($BX88-INDEX(RTO2CF_ORD,DH$8,2))&gt;$BN$84,"s","ns")))</f>
        <v/>
      </c>
      <c r="DI88" s="282" t="str">
        <f aca="false">IF(DI$8&gt;$BV88,"",IF($BR$69&gt;$BS$69,"ns",IF(ABS($BX88-INDEX(RTO2CF_ORD,DI$8,2))&gt;$BN$84,"s","ns")))</f>
        <v/>
      </c>
      <c r="DJ88" s="282" t="str">
        <f aca="false">IF(DJ$8&gt;$BV88,"",IF($BR$69&gt;$BS$69,"ns",IF(ABS($BX88-INDEX(RTO2CF_ORD,DJ$8,2))&gt;$BN$84,"s","ns")))</f>
        <v/>
      </c>
      <c r="DK88" s="282" t="str">
        <f aca="false">IF(DK$8&gt;$BV88,"",IF($BR$69&gt;$BS$69,"ns",IF(ABS($BX88-INDEX(RTO2CF_ORD,DK$8,2))&gt;$BN$84,"s","ns")))</f>
        <v/>
      </c>
      <c r="DL88" s="282" t="str">
        <f aca="false">IF(DL$8&gt;$BV88,"",IF($BR$69&gt;$BS$69,"ns",IF(ABS($BX88-INDEX(RTO2CF_ORD,DL$8,2))&gt;$BN$84,"s","ns")))</f>
        <v/>
      </c>
      <c r="DM88" s="282" t="str">
        <f aca="false">IF(DM$8&gt;$BV88,"",IF($BR$69&gt;$BS$69,"ns",IF(ABS($BX88-INDEX(RTO2CF_ORD,DM$8,2))&gt;$BN$84,"s","ns")))</f>
        <v/>
      </c>
      <c r="DN88" s="282" t="str">
        <f aca="false">IF(DN$8&gt;$BV88,"",IF($BR$69&gt;$BS$69,"ns",IF(ABS($BX88-INDEX(RTO2CF_ORD,DN$8,2))&gt;$BN$84,"s","ns")))</f>
        <v/>
      </c>
      <c r="DO88" s="282" t="str">
        <f aca="false">IF(DO$8&gt;$BV88,"",IF($BR$69&gt;$BS$69,"ns",IF(ABS($BX88-INDEX(RTO2CF_ORD,DO$8,2))&gt;$BN$84,"s","ns")))</f>
        <v/>
      </c>
      <c r="DP88" s="282" t="str">
        <f aca="false">IF(DP$8&gt;$BV88,"",IF($BR$69&gt;$BS$69,"ns",IF(ABS($BX88-INDEX(RTO2CF_ORD,DP$8,2))&gt;$BN$84,"s","ns")))</f>
        <v/>
      </c>
      <c r="DQ88" s="282" t="str">
        <f aca="false">IF(DQ$8&gt;$BV88,"",IF($BR$69&gt;$BS$69,"ns",IF(ABS($BX88-INDEX(RTO2CF_ORD,DQ$8,2))&gt;$BN$84,"s","ns")))</f>
        <v/>
      </c>
      <c r="DR88" s="282" t="str">
        <f aca="false">IF(DR$8&gt;$BV88,"",IF($BR$69&gt;$BS$69,"ns",IF(ABS($BX88-INDEX(RTO2CF_ORD,DR$8,2))&gt;$BN$84,"s","ns")))</f>
        <v/>
      </c>
      <c r="DS88" s="282" t="str">
        <f aca="false">IF(DS$8&gt;$BV88,"",IF($BR$69&gt;$BS$69,"ns",IF(ABS($BX88-INDEX(RTO2CF_ORD,DS$8,2))&gt;$BN$84,"s","ns")))</f>
        <v/>
      </c>
      <c r="DT88" s="282" t="str">
        <f aca="false">IF(DT$8&gt;$BV88,"",IF($BR$69&gt;$BS$69,"ns",IF(ABS($BX88-INDEX(RTO2CF_ORD,DT$8,2))&gt;$BN$84,"s","ns")))</f>
        <v/>
      </c>
      <c r="DU88" s="282" t="str">
        <f aca="false">IF(DU$8&gt;$BV88,"",IF($BR$69&gt;$BS$69,"ns",IF(ABS($BX88-INDEX(RTO2CF_ORD,DU$8,2))&gt;$BN$84,"s","ns")))</f>
        <v/>
      </c>
      <c r="DV88" s="282" t="str">
        <f aca="false">IF(DV$8&gt;$BV88,"",IF($BR$69&gt;$BS$69,"ns",IF(ABS($BX88-INDEX(RTO2CF_ORD,DV$8,2))&gt;$BN$84,"s","ns")))</f>
        <v/>
      </c>
      <c r="DW88" s="283"/>
      <c r="DX88" s="283"/>
      <c r="DZ88" s="265" t="n">
        <f aca="false">DZ87+1</f>
        <v>25</v>
      </c>
      <c r="EA88" s="276" t="n">
        <f aca="false">IFERROR(INDEX(RTO2CV,$DZ88,1),0)</f>
        <v>0</v>
      </c>
      <c r="EB88" s="277" t="n">
        <f aca="false">IFERROR(INDEX(RTO2SF,$DZ88,EB$7),0)</f>
        <v>0</v>
      </c>
      <c r="EC88" s="277" t="n">
        <f aca="false">IFERROR(INDEX(RTO2SF,$DZ88,EC$7),0)</f>
        <v>0</v>
      </c>
      <c r="ED88" s="277" t="n">
        <f aca="false">IFERROR(INDEX(RTO2SF,$DZ88,ED$7),0)</f>
        <v>0</v>
      </c>
      <c r="EE88" s="277" t="n">
        <f aca="false">IFERROR(INDEX(RTO2SF,$DZ88,EE$7),0)</f>
        <v>0</v>
      </c>
      <c r="EF88" s="277" t="n">
        <f aca="false">COUNTIFS(EB88:EE88,"&gt;1")</f>
        <v>0</v>
      </c>
      <c r="EG88" s="277" t="n">
        <f aca="false">IFERROR(SUMIFS(EB88:EE88,EB88:EE88,"&gt;1"),0)</f>
        <v>0</v>
      </c>
      <c r="EH88" s="265"/>
      <c r="EI88" s="266"/>
      <c r="EJ88" s="266"/>
      <c r="EK88" s="266"/>
      <c r="EL88" s="265" t="n">
        <f aca="false">EL87+1</f>
        <v>25</v>
      </c>
      <c r="EM88" s="276" t="n">
        <f aca="false">IFERROR(INDEX(RTO2CV,$EL88,1),0)</f>
        <v>0</v>
      </c>
      <c r="EN88" s="277" t="n">
        <f aca="false">IFERROR(INDEX(RTO2CF,$EL88,'ANVA-MDS'!EB$7),0)</f>
        <v>0</v>
      </c>
      <c r="EO88" s="277" t="n">
        <f aca="false">IFERROR(INDEX(RTO2CF,$EL88,'ANVA-MDS'!EC$7),0)</f>
        <v>0</v>
      </c>
      <c r="EP88" s="277" t="n">
        <f aca="false">IFERROR(INDEX(RTO2CF,$EL88,'ANVA-MDS'!ED$7),0)</f>
        <v>0</v>
      </c>
      <c r="EQ88" s="277" t="n">
        <f aca="false">IFERROR(INDEX(RTO2CF,$EL88,'ANVA-MDS'!EE$7),0)</f>
        <v>0</v>
      </c>
      <c r="ER88" s="277" t="n">
        <f aca="false">COUNTIFS(EN88:EQ88,"&gt;1")</f>
        <v>0</v>
      </c>
      <c r="ES88" s="277" t="n">
        <f aca="false">IFERROR(SUMIFS(EN88:EQ88,EN88:EQ88,"&gt;1"),0)</f>
        <v>0</v>
      </c>
      <c r="ET88" s="265"/>
      <c r="EU88" s="266"/>
      <c r="EV88" s="266"/>
      <c r="EW88" s="266"/>
      <c r="EX88" s="277" t="n">
        <f aca="false">EG88+ES88</f>
        <v>0</v>
      </c>
    </row>
    <row r="89" customFormat="false" ht="12.75" hidden="false" customHeight="true" outlineLevel="0" collapsed="false">
      <c r="B89" s="289" t="str">
        <f aca="false">'ANVA-MDS'!EJ68</f>
        <v>sd</v>
      </c>
      <c r="J89" s="270" t="n">
        <v>25</v>
      </c>
      <c r="K89" s="280" t="n">
        <f aca="false">IFERROR(INDEX(RTO2SF_ORD,J89,1),"sd")</f>
        <v>0</v>
      </c>
      <c r="L89" s="281" t="n">
        <f aca="false">IFERROR(INDEX(RTO2SF_ORD,J89,2),"sd")</f>
        <v>0.00025</v>
      </c>
      <c r="M89" s="281" t="str">
        <f aca="false">IF(M$8&gt;$J89,"",IF($F$69&gt;$G$69,"ns",IF(ABS($L89-INDEX(RTO2SF_ORD,M$8,2))&gt;$B$84,"s","ns")))</f>
        <v>ns</v>
      </c>
      <c r="N89" s="281" t="str">
        <f aca="false">IF(N$8&gt;$J89,"",IF($F$69&gt;$G$69,"ns",IF(ABS($L89-INDEX(RTO2SF_ORD,N$8,2))&gt;$B$84,"s","ns")))</f>
        <v>ns</v>
      </c>
      <c r="O89" s="281" t="str">
        <f aca="false">IF(O$8&gt;$J89,"",IF($F$69&gt;$G$69,"ns",IF(ABS($L89-INDEX(RTO2SF_ORD,O$8,2))&gt;$B$84,"s","ns")))</f>
        <v>ns</v>
      </c>
      <c r="P89" s="281" t="str">
        <f aca="false">IF(P$8&gt;$J89,"",IF($F$69&gt;$G$69,"ns",IF(ABS($L89-INDEX(RTO2SF_ORD,P$8,2))&gt;$B$84,"s","ns")))</f>
        <v>ns</v>
      </c>
      <c r="Q89" s="281" t="str">
        <f aca="false">IF(Q$8&gt;$J89,"",IF($F$69&gt;$G$69,"ns",IF(ABS($L89-INDEX(RTO2SF_ORD,Q$8,2))&gt;$B$84,"s","ns")))</f>
        <v>ns</v>
      </c>
      <c r="R89" s="281" t="str">
        <f aca="false">IF(R$8&gt;$J89,"",IF($F$69&gt;$G$69,"ns",IF(ABS($L89-INDEX(RTO2SF_ORD,R$8,2))&gt;$B$84,"s","ns")))</f>
        <v>ns</v>
      </c>
      <c r="S89" s="281" t="str">
        <f aca="false">IF(S$8&gt;$J89,"",IF($F$69&gt;$G$69,"ns",IF(ABS($L89-INDEX(RTO2SF_ORD,S$8,2))&gt;$B$84,"s","ns")))</f>
        <v>ns</v>
      </c>
      <c r="T89" s="281" t="str">
        <f aca="false">IF(T$8&gt;$J89,"",IF($F$69&gt;$G$69,"ns",IF(ABS($L89-INDEX(RTO2SF_ORD,T$8,2))&gt;$B$84,"s","ns")))</f>
        <v>ns</v>
      </c>
      <c r="U89" s="281" t="str">
        <f aca="false">IF(U$8&gt;$J89,"",IF($F$69&gt;$G$69,"ns",IF(ABS($L89-INDEX(RTO2SF_ORD,U$8,2))&gt;$B$84,"s","ns")))</f>
        <v>ns</v>
      </c>
      <c r="V89" s="281" t="str">
        <f aca="false">IF(V$8&gt;$J89,"",IF($F$69&gt;$G$69,"ns",IF(ABS($L89-INDEX(RTO2SF_ORD,V$8,2))&gt;$B$84,"s","ns")))</f>
        <v>ns</v>
      </c>
      <c r="W89" s="281" t="str">
        <f aca="false">IF(W$8&gt;$J89,"",IF($F$69&gt;$G$69,"ns",IF(ABS($L89-INDEX(RTO2SF_ORD,W$8,2))&gt;$B$84,"s","ns")))</f>
        <v>ns</v>
      </c>
      <c r="X89" s="281" t="str">
        <f aca="false">IF(X$8&gt;$J89,"",IF($F$69&gt;$G$69,"ns",IF(ABS($L89-INDEX(RTO2SF_ORD,X$8,2))&gt;$B$84,"s","ns")))</f>
        <v>ns</v>
      </c>
      <c r="Y89" s="281" t="str">
        <f aca="false">IF(Y$8&gt;$J89,"",IF($F$69&gt;$G$69,"ns",IF(ABS($L89-INDEX(RTO2SF_ORD,Y$8,2))&gt;$B$84,"s","ns")))</f>
        <v>ns</v>
      </c>
      <c r="Z89" s="281" t="str">
        <f aca="false">IF(Z$8&gt;$J89,"",IF($F$69&gt;$G$69,"ns",IF(ABS($L89-INDEX(RTO2SF_ORD,Z$8,2))&gt;$B$84,"s","ns")))</f>
        <v>ns</v>
      </c>
      <c r="AA89" s="281" t="str">
        <f aca="false">IF(AA$8&gt;$J89,"",IF($F$69&gt;$G$69,"ns",IF(ABS($L89-INDEX(RTO2SF_ORD,AA$8,2))&gt;$B$84,"s","ns")))</f>
        <v>ns</v>
      </c>
      <c r="AB89" s="281" t="str">
        <f aca="false">IF(AB$8&gt;$J89,"",IF($F$69&gt;$G$69,"ns",IF(ABS($L89-INDEX(RTO2SF_ORD,AB$8,2))&gt;$B$84,"s","ns")))</f>
        <v>ns</v>
      </c>
      <c r="AC89" s="281" t="str">
        <f aca="false">IF(AC$8&gt;$J89,"",IF($F$69&gt;$G$69,"ns",IF(ABS($L89-INDEX(RTO2SF_ORD,AC$8,2))&gt;$B$84,"s","ns")))</f>
        <v>ns</v>
      </c>
      <c r="AD89" s="281" t="str">
        <f aca="false">IF(AD$8&gt;$J89,"",IF($F$69&gt;$G$69,"ns",IF(ABS($L89-INDEX(RTO2SF_ORD,AD$8,2))&gt;$B$84,"s","ns")))</f>
        <v>ns</v>
      </c>
      <c r="AE89" s="281" t="str">
        <f aca="false">IF(AE$8&gt;$J89,"",IF($F$69&gt;$G$69,"ns",IF(ABS($L89-INDEX(RTO2SF_ORD,AE$8,2))&gt;$B$84,"s","ns")))</f>
        <v>ns</v>
      </c>
      <c r="AF89" s="281" t="str">
        <f aca="false">IF(AF$8&gt;$J89,"",IF($F$69&gt;$G$69,"ns",IF(ABS($L89-INDEX(RTO2SF_ORD,AF$8,2))&gt;$B$84,"s","ns")))</f>
        <v>ns</v>
      </c>
      <c r="AG89" s="281" t="str">
        <f aca="false">IF(AG$8&gt;$J89,"",IF($F$69&gt;$G$69,"ns",IF(ABS($L89-INDEX(RTO2SF_ORD,AG$8,2))&gt;$B$84,"s","ns")))</f>
        <v>ns</v>
      </c>
      <c r="AH89" s="281" t="str">
        <f aca="false">IF(AH$8&gt;$J89,"",IF($F$69&gt;$G$69,"ns",IF(ABS($L89-INDEX(RTO2SF_ORD,AH$8,2))&gt;$B$84,"s","ns")))</f>
        <v>ns</v>
      </c>
      <c r="AI89" s="281" t="str">
        <f aca="false">IF(AI$8&gt;$J89,"",IF($F$69&gt;$G$69,"ns",IF(ABS($L89-INDEX(RTO2SF_ORD,AI$8,2))&gt;$B$84,"s","ns")))</f>
        <v>ns</v>
      </c>
      <c r="AJ89" s="281" t="str">
        <f aca="false">IF(AJ$8&gt;$J89,"",IF($F$69&gt;$G$69,"ns",IF(ABS($L89-INDEX(RTO2SF_ORD,AJ$8,2))&gt;$B$84,"s","ns")))</f>
        <v>ns</v>
      </c>
      <c r="AK89" s="281" t="str">
        <f aca="false">IF(AK$8&gt;$J89,"",IF($F$69&gt;$G$69,"ns",IF(ABS($L89-INDEX(RTO2SF_ORD,AK$8,2))&gt;$B$84,"s","ns")))</f>
        <v>ns</v>
      </c>
      <c r="AL89" s="281" t="str">
        <f aca="false">IF(AL$8&gt;$J89,"",IF($F$69&gt;$G$69,"ns",IF(ABS($L89-INDEX(RTO2SF_ORD,AL$8,2))&gt;$B$84,"s","ns")))</f>
        <v/>
      </c>
      <c r="AM89" s="281" t="str">
        <f aca="false">IF(AM$8&gt;$J89,"",IF($F$69&gt;$G$69,"ns",IF(ABS($L89-INDEX(RTO2SF_ORD,AM$8,2))&gt;$B$84,"s","ns")))</f>
        <v/>
      </c>
      <c r="AN89" s="281" t="str">
        <f aca="false">IF(AN$8&gt;$J89,"",IF($F$69&gt;$G$69,"ns",IF(ABS($L89-INDEX(RTO2SF_ORD,AN$8,2))&gt;$B$84,"s","ns")))</f>
        <v/>
      </c>
      <c r="AO89" s="281" t="str">
        <f aca="false">IF(AO$8&gt;$J89,"",IF($F$69&gt;$G$69,"ns",IF(ABS($L89-INDEX(RTO2SF_ORD,AO$8,2))&gt;$B$84,"s","ns")))</f>
        <v/>
      </c>
      <c r="AP89" s="281" t="str">
        <f aca="false">IF(AP$8&gt;$J89,"",IF($F$69&gt;$G$69,"ns",IF(ABS($L89-INDEX(RTO2SF_ORD,AP$8,2))&gt;$B$84,"s","ns")))</f>
        <v/>
      </c>
      <c r="AQ89" s="281" t="str">
        <f aca="false">IF(AQ$8&gt;$J89,"",IF($F$69&gt;$G$69,"ns",IF(ABS($L89-INDEX(RTO2SF_ORD,AQ$8,2))&gt;$B$84,"s","ns")))</f>
        <v/>
      </c>
      <c r="AR89" s="281" t="str">
        <f aca="false">IF(AR$8&gt;$J89,"",IF($F$69&gt;$G$69,"ns",IF(ABS($L89-INDEX(RTO2SF_ORD,AR$8,2))&gt;$B$84,"s","ns")))</f>
        <v/>
      </c>
      <c r="AS89" s="281" t="str">
        <f aca="false">IF(AS$8&gt;$J89,"",IF($F$69&gt;$G$69,"ns",IF(ABS($L89-INDEX(RTO2SF_ORD,AS$8,2))&gt;$B$84,"s","ns")))</f>
        <v/>
      </c>
      <c r="AT89" s="281" t="str">
        <f aca="false">IF(AT$8&gt;$J89,"",IF($F$69&gt;$G$69,"ns",IF(ABS($L89-INDEX(RTO2SF_ORD,AT$8,2))&gt;$B$84,"s","ns")))</f>
        <v/>
      </c>
      <c r="AU89" s="281" t="str">
        <f aca="false">IF(AU$8&gt;$J89,"",IF($F$69&gt;$G$69,"ns",IF(ABS($L89-INDEX(RTO2SF_ORD,AU$8,2))&gt;$B$84,"s","ns")))</f>
        <v/>
      </c>
      <c r="AV89" s="281" t="str">
        <f aca="false">IF(AV$8&gt;$J89,"",IF($F$69&gt;$G$69,"ns",IF(ABS($L89-INDEX(RTO2SF_ORD,AV$8,2))&gt;$B$84,"s","ns")))</f>
        <v/>
      </c>
      <c r="AW89" s="281" t="str">
        <f aca="false">IF(AW$8&gt;$J89,"",IF($F$69&gt;$G$69,"ns",IF(ABS($L89-INDEX(RTO2SF_ORD,AW$8,2))&gt;$B$84,"s","ns")))</f>
        <v/>
      </c>
      <c r="AX89" s="281" t="str">
        <f aca="false">IF(AX$8&gt;$J89,"",IF($F$69&gt;$G$69,"ns",IF(ABS($L89-INDEX(RTO2SF_ORD,AX$8,2))&gt;$B$84,"s","ns")))</f>
        <v/>
      </c>
      <c r="AY89" s="281" t="str">
        <f aca="false">IF(AY$8&gt;$J89,"",IF($F$69&gt;$G$69,"ns",IF(ABS($L89-INDEX(RTO2SF_ORD,AY$8,2))&gt;$B$84,"s","ns")))</f>
        <v/>
      </c>
      <c r="AZ89" s="281" t="str">
        <f aca="false">IF(AZ$8&gt;$J89,"",IF($F$69&gt;$G$69,"ns",IF(ABS($L89-INDEX(RTO2SF_ORD,AZ$8,2))&gt;$B$84,"s","ns")))</f>
        <v/>
      </c>
      <c r="BA89" s="281" t="str">
        <f aca="false">IF(BA$8&gt;$J89,"",IF($F$69&gt;$G$69,"ns",IF(ABS($L89-INDEX(RTO2SF_ORD,BA$8,2))&gt;$B$84,"s","ns")))</f>
        <v/>
      </c>
      <c r="BB89" s="281" t="str">
        <f aca="false">IF(BB$8&gt;$J89,"",IF($F$69&gt;$G$69,"ns",IF(ABS($L89-INDEX(RTO2SF_ORD,BB$8,2))&gt;$B$84,"s","ns")))</f>
        <v/>
      </c>
      <c r="BC89" s="281" t="str">
        <f aca="false">IF(BC$8&gt;$J89,"",IF($F$69&gt;$G$69,"ns",IF(ABS($L89-INDEX(RTO2SF_ORD,BC$8,2))&gt;$B$84,"s","ns")))</f>
        <v/>
      </c>
      <c r="BD89" s="281" t="str">
        <f aca="false">IF(BD$8&gt;$J89,"",IF($F$69&gt;$G$69,"ns",IF(ABS($L89-INDEX(RTO2SF_ORD,BD$8,2))&gt;$B$84,"s","ns")))</f>
        <v/>
      </c>
      <c r="BE89" s="281" t="str">
        <f aca="false">IF(BE$8&gt;$J89,"",IF($F$69&gt;$G$69,"ns",IF(ABS($L89-INDEX(RTO2SF_ORD,BE$8,2))&gt;$B$84,"s","ns")))</f>
        <v/>
      </c>
      <c r="BF89" s="281" t="str">
        <f aca="false">IF(BF$8&gt;$J89,"",IF($F$69&gt;$G$69,"ns",IF(ABS($L89-INDEX(RTO2SF_ORD,BF$8,2))&gt;$B$84,"s","ns")))</f>
        <v/>
      </c>
      <c r="BG89" s="281" t="str">
        <f aca="false">IF(BG$8&gt;$J89,"",IF($F$69&gt;$G$69,"ns",IF(ABS($L89-INDEX(RTO2SF_ORD,BG$8,2))&gt;$B$84,"s","ns")))</f>
        <v/>
      </c>
      <c r="BH89" s="281" t="str">
        <f aca="false">IF(BH$8&gt;$J89,"",IF($F$69&gt;$G$69,"ns",IF(ABS($L89-INDEX(RTO2SF_ORD,BH$8,2))&gt;$B$84,"s","ns")))</f>
        <v/>
      </c>
      <c r="BI89" s="281" t="str">
        <f aca="false">IF(BI$8&gt;$J89,"",IF($F$69&gt;$G$69,"ns",IF(ABS($L89-INDEX(RTO2SF_ORD,BI$8,2))&gt;$B$84,"s","ns")))</f>
        <v/>
      </c>
      <c r="BJ89" s="281" t="str">
        <f aca="false">IF(BJ$8&gt;$J89,"",IF($F$69&gt;$G$69,"ns",IF(ABS($L89-INDEX(RTO2SF_ORD,BJ$8,2))&gt;$B$84,"s","ns")))</f>
        <v/>
      </c>
      <c r="BN89" s="289" t="n">
        <f aca="false">'ANVA-MDS'!EV68</f>
        <v>1670.19465329992</v>
      </c>
      <c r="BS89" s="249"/>
      <c r="BT89" s="249"/>
      <c r="BV89" s="270" t="n">
        <v>25</v>
      </c>
      <c r="BW89" s="280" t="n">
        <f aca="false">IFERROR(INDEX(RTO2CF_ORD,BV89,1),"sd")</f>
        <v>0</v>
      </c>
      <c r="BX89" s="281" t="n">
        <f aca="false">IFERROR(INDEX(RTO2CF_ORD,BV89,2),"sd")</f>
        <v>0.00025</v>
      </c>
      <c r="BY89" s="282" t="str">
        <f aca="false">IF(BY$8&gt;$BV89,"",IF($BR$69&gt;$BS$69,"ns",IF(ABS($BX89-INDEX(RTO2CF_ORD,BY$8,2))&gt;$BN$84,"s","ns")))</f>
        <v>s</v>
      </c>
      <c r="BZ89" s="282" t="str">
        <f aca="false">IF(BZ$8&gt;$BV89,"",IF($BR$69&gt;$BS$69,"ns",IF(ABS($BX89-INDEX(RTO2CF_ORD,BZ$8,2))&gt;$BN$84,"s","ns")))</f>
        <v>s</v>
      </c>
      <c r="CA89" s="282" t="str">
        <f aca="false">IF(CA$8&gt;$BV89,"",IF($BR$69&gt;$BS$69,"ns",IF(ABS($BX89-INDEX(RTO2CF_ORD,CA$8,2))&gt;$BN$84,"s","ns")))</f>
        <v>s</v>
      </c>
      <c r="CB89" s="282" t="str">
        <f aca="false">IF(CB$8&gt;$BV89,"",IF($BR$69&gt;$BS$69,"ns",IF(ABS($BX89-INDEX(RTO2CF_ORD,CB$8,2))&gt;$BN$84,"s","ns")))</f>
        <v>s</v>
      </c>
      <c r="CC89" s="282" t="str">
        <f aca="false">IF(CC$8&gt;$BV89,"",IF($BR$69&gt;$BS$69,"ns",IF(ABS($BX89-INDEX(RTO2CF_ORD,CC$8,2))&gt;$BN$84,"s","ns")))</f>
        <v>s</v>
      </c>
      <c r="CD89" s="282" t="str">
        <f aca="false">IF(CD$8&gt;$BV89,"",IF($BR$69&gt;$BS$69,"ns",IF(ABS($BX89-INDEX(RTO2CF_ORD,CD$8,2))&gt;$BN$84,"s","ns")))</f>
        <v>s</v>
      </c>
      <c r="CE89" s="282" t="str">
        <f aca="false">IF(CE$8&gt;$BV89,"",IF($BR$69&gt;$BS$69,"ns",IF(ABS($BX89-INDEX(RTO2CF_ORD,CE$8,2))&gt;$BN$84,"s","ns")))</f>
        <v>s</v>
      </c>
      <c r="CF89" s="282" t="str">
        <f aca="false">IF(CF$8&gt;$BV89,"",IF($BR$69&gt;$BS$69,"ns",IF(ABS($BX89-INDEX(RTO2CF_ORD,CF$8,2))&gt;$BN$84,"s","ns")))</f>
        <v>ns</v>
      </c>
      <c r="CG89" s="282" t="str">
        <f aca="false">IF(CG$8&gt;$BV89,"",IF($BR$69&gt;$BS$69,"ns",IF(ABS($BX89-INDEX(RTO2CF_ORD,CG$8,2))&gt;$BN$84,"s","ns")))</f>
        <v>ns</v>
      </c>
      <c r="CH89" s="282" t="str">
        <f aca="false">IF(CH$8&gt;$BV89,"",IF($BR$69&gt;$BS$69,"ns",IF(ABS($BX89-INDEX(RTO2CF_ORD,CH$8,2))&gt;$BN$84,"s","ns")))</f>
        <v>ns</v>
      </c>
      <c r="CI89" s="282" t="str">
        <f aca="false">IF(CI$8&gt;$BV89,"",IF($BR$69&gt;$BS$69,"ns",IF(ABS($BX89-INDEX(RTO2CF_ORD,CI$8,2))&gt;$BN$84,"s","ns")))</f>
        <v>ns</v>
      </c>
      <c r="CJ89" s="282" t="str">
        <f aca="false">IF(CJ$8&gt;$BV89,"",IF($BR$69&gt;$BS$69,"ns",IF(ABS($BX89-INDEX(RTO2CF_ORD,CJ$8,2))&gt;$BN$84,"s","ns")))</f>
        <v>ns</v>
      </c>
      <c r="CK89" s="282" t="str">
        <f aca="false">IF(CK$8&gt;$BV89,"",IF($BR$69&gt;$BS$69,"ns",IF(ABS($BX89-INDEX(RTO2CF_ORD,CK$8,2))&gt;$BN$84,"s","ns")))</f>
        <v>ns</v>
      </c>
      <c r="CL89" s="282" t="str">
        <f aca="false">IF(CL$8&gt;$BV89,"",IF($BR$69&gt;$BS$69,"ns",IF(ABS($BX89-INDEX(RTO2CF_ORD,CL$8,2))&gt;$BN$84,"s","ns")))</f>
        <v>ns</v>
      </c>
      <c r="CM89" s="282" t="str">
        <f aca="false">IF(CM$8&gt;$BV89,"",IF($BR$69&gt;$BS$69,"ns",IF(ABS($BX89-INDEX(RTO2CF_ORD,CM$8,2))&gt;$BN$84,"s","ns")))</f>
        <v>ns</v>
      </c>
      <c r="CN89" s="282" t="str">
        <f aca="false">IF(CN$8&gt;$BV89,"",IF($BR$69&gt;$BS$69,"ns",IF(ABS($BX89-INDEX(RTO2CF_ORD,CN$8,2))&gt;$BN$84,"s","ns")))</f>
        <v>ns</v>
      </c>
      <c r="CO89" s="282" t="str">
        <f aca="false">IF(CO$8&gt;$BV89,"",IF($BR$69&gt;$BS$69,"ns",IF(ABS($BX89-INDEX(RTO2CF_ORD,CO$8,2))&gt;$BN$84,"s","ns")))</f>
        <v>ns</v>
      </c>
      <c r="CP89" s="282" t="str">
        <f aca="false">IF(CP$8&gt;$BV89,"",IF($BR$69&gt;$BS$69,"ns",IF(ABS($BX89-INDEX(RTO2CF_ORD,CP$8,2))&gt;$BN$84,"s","ns")))</f>
        <v>ns</v>
      </c>
      <c r="CQ89" s="282" t="str">
        <f aca="false">IF(CQ$8&gt;$BV89,"",IF($BR$69&gt;$BS$69,"ns",IF(ABS($BX89-INDEX(RTO2CF_ORD,CQ$8,2))&gt;$BN$84,"s","ns")))</f>
        <v>ns</v>
      </c>
      <c r="CR89" s="282" t="str">
        <f aca="false">IF(CR$8&gt;$BV89,"",IF($BR$69&gt;$BS$69,"ns",IF(ABS($BX89-INDEX(RTO2CF_ORD,CR$8,2))&gt;$BN$84,"s","ns")))</f>
        <v>ns</v>
      </c>
      <c r="CS89" s="282" t="str">
        <f aca="false">IF(CS$8&gt;$BV89,"",IF($BR$69&gt;$BS$69,"ns",IF(ABS($BX89-INDEX(RTO2CF_ORD,CS$8,2))&gt;$BN$84,"s","ns")))</f>
        <v>ns</v>
      </c>
      <c r="CT89" s="282" t="str">
        <f aca="false">IF(CT$8&gt;$BV89,"",IF($BR$69&gt;$BS$69,"ns",IF(ABS($BX89-INDEX(RTO2CF_ORD,CT$8,2))&gt;$BN$84,"s","ns")))</f>
        <v>ns</v>
      </c>
      <c r="CU89" s="282" t="str">
        <f aca="false">IF(CU$8&gt;$BV89,"",IF($BR$69&gt;$BS$69,"ns",IF(ABS($BX89-INDEX(RTO2CF_ORD,CU$8,2))&gt;$BN$84,"s","ns")))</f>
        <v>ns</v>
      </c>
      <c r="CV89" s="282" t="str">
        <f aca="false">IF(CV$8&gt;$BV89,"",IF($BR$69&gt;$BS$69,"ns",IF(ABS($BX89-INDEX(RTO2CF_ORD,CV$8,2))&gt;$BN$84,"s","ns")))</f>
        <v>ns</v>
      </c>
      <c r="CW89" s="282" t="str">
        <f aca="false">IF(CW$8&gt;$BV89,"",IF($BR$69&gt;$BS$69,"ns",IF(ABS($BX89-INDEX(RTO2CF_ORD,CW$8,2))&gt;$BN$84,"s","ns")))</f>
        <v>ns</v>
      </c>
      <c r="CX89" s="282" t="str">
        <f aca="false">IF(CX$8&gt;$BV89,"",IF($BR$69&gt;$BS$69,"ns",IF(ABS($BX89-INDEX(RTO2CF_ORD,CX$8,2))&gt;$BN$84,"s","ns")))</f>
        <v/>
      </c>
      <c r="CY89" s="282" t="str">
        <f aca="false">IF(CY$8&gt;$BV89,"",IF($BR$69&gt;$BS$69,"ns",IF(ABS($BX89-INDEX(RTO2CF_ORD,CY$8,2))&gt;$BN$84,"s","ns")))</f>
        <v/>
      </c>
      <c r="CZ89" s="282" t="str">
        <f aca="false">IF(CZ$8&gt;$BV89,"",IF($BR$69&gt;$BS$69,"ns",IF(ABS($BX89-INDEX(RTO2CF_ORD,CZ$8,2))&gt;$BN$84,"s","ns")))</f>
        <v/>
      </c>
      <c r="DA89" s="282" t="str">
        <f aca="false">IF(DA$8&gt;$BV89,"",IF($BR$69&gt;$BS$69,"ns",IF(ABS($BX89-INDEX(RTO2CF_ORD,DA$8,2))&gt;$BN$84,"s","ns")))</f>
        <v/>
      </c>
      <c r="DB89" s="282" t="str">
        <f aca="false">IF(DB$8&gt;$BV89,"",IF($BR$69&gt;$BS$69,"ns",IF(ABS($BX89-INDEX(RTO2CF_ORD,DB$8,2))&gt;$BN$84,"s","ns")))</f>
        <v/>
      </c>
      <c r="DC89" s="282" t="str">
        <f aca="false">IF(DC$8&gt;$BV89,"",IF($BR$69&gt;$BS$69,"ns",IF(ABS($BX89-INDEX(RTO2CF_ORD,DC$8,2))&gt;$BN$84,"s","ns")))</f>
        <v/>
      </c>
      <c r="DD89" s="282" t="str">
        <f aca="false">IF(DD$8&gt;$BV89,"",IF($BR$69&gt;$BS$69,"ns",IF(ABS($BX89-INDEX(RTO2CF_ORD,DD$8,2))&gt;$BN$84,"s","ns")))</f>
        <v/>
      </c>
      <c r="DE89" s="282" t="str">
        <f aca="false">IF(DE$8&gt;$BV89,"",IF($BR$69&gt;$BS$69,"ns",IF(ABS($BX89-INDEX(RTO2CF_ORD,DE$8,2))&gt;$BN$84,"s","ns")))</f>
        <v/>
      </c>
      <c r="DF89" s="282" t="str">
        <f aca="false">IF(DF$8&gt;$BV89,"",IF($BR$69&gt;$BS$69,"ns",IF(ABS($BX89-INDEX(RTO2CF_ORD,DF$8,2))&gt;$BN$84,"s","ns")))</f>
        <v/>
      </c>
      <c r="DG89" s="282" t="str">
        <f aca="false">IF(DG$8&gt;$BV89,"",IF($BR$69&gt;$BS$69,"ns",IF(ABS($BX89-INDEX(RTO2CF_ORD,DG$8,2))&gt;$BN$84,"s","ns")))</f>
        <v/>
      </c>
      <c r="DH89" s="282" t="str">
        <f aca="false">IF(DH$8&gt;$BV89,"",IF($BR$69&gt;$BS$69,"ns",IF(ABS($BX89-INDEX(RTO2CF_ORD,DH$8,2))&gt;$BN$84,"s","ns")))</f>
        <v/>
      </c>
      <c r="DI89" s="282" t="str">
        <f aca="false">IF(DI$8&gt;$BV89,"",IF($BR$69&gt;$BS$69,"ns",IF(ABS($BX89-INDEX(RTO2CF_ORD,DI$8,2))&gt;$BN$84,"s","ns")))</f>
        <v/>
      </c>
      <c r="DJ89" s="282" t="str">
        <f aca="false">IF(DJ$8&gt;$BV89,"",IF($BR$69&gt;$BS$69,"ns",IF(ABS($BX89-INDEX(RTO2CF_ORD,DJ$8,2))&gt;$BN$84,"s","ns")))</f>
        <v/>
      </c>
      <c r="DK89" s="282" t="str">
        <f aca="false">IF(DK$8&gt;$BV89,"",IF($BR$69&gt;$BS$69,"ns",IF(ABS($BX89-INDEX(RTO2CF_ORD,DK$8,2))&gt;$BN$84,"s","ns")))</f>
        <v/>
      </c>
      <c r="DL89" s="282" t="str">
        <f aca="false">IF(DL$8&gt;$BV89,"",IF($BR$69&gt;$BS$69,"ns",IF(ABS($BX89-INDEX(RTO2CF_ORD,DL$8,2))&gt;$BN$84,"s","ns")))</f>
        <v/>
      </c>
      <c r="DM89" s="282" t="str">
        <f aca="false">IF(DM$8&gt;$BV89,"",IF($BR$69&gt;$BS$69,"ns",IF(ABS($BX89-INDEX(RTO2CF_ORD,DM$8,2))&gt;$BN$84,"s","ns")))</f>
        <v/>
      </c>
      <c r="DN89" s="282" t="str">
        <f aca="false">IF(DN$8&gt;$BV89,"",IF($BR$69&gt;$BS$69,"ns",IF(ABS($BX89-INDEX(RTO2CF_ORD,DN$8,2))&gt;$BN$84,"s","ns")))</f>
        <v/>
      </c>
      <c r="DO89" s="282" t="str">
        <f aca="false">IF(DO$8&gt;$BV89,"",IF($BR$69&gt;$BS$69,"ns",IF(ABS($BX89-INDEX(RTO2CF_ORD,DO$8,2))&gt;$BN$84,"s","ns")))</f>
        <v/>
      </c>
      <c r="DP89" s="282" t="str">
        <f aca="false">IF(DP$8&gt;$BV89,"",IF($BR$69&gt;$BS$69,"ns",IF(ABS($BX89-INDEX(RTO2CF_ORD,DP$8,2))&gt;$BN$84,"s","ns")))</f>
        <v/>
      </c>
      <c r="DQ89" s="282" t="str">
        <f aca="false">IF(DQ$8&gt;$BV89,"",IF($BR$69&gt;$BS$69,"ns",IF(ABS($BX89-INDEX(RTO2CF_ORD,DQ$8,2))&gt;$BN$84,"s","ns")))</f>
        <v/>
      </c>
      <c r="DR89" s="282" t="str">
        <f aca="false">IF(DR$8&gt;$BV89,"",IF($BR$69&gt;$BS$69,"ns",IF(ABS($BX89-INDEX(RTO2CF_ORD,DR$8,2))&gt;$BN$84,"s","ns")))</f>
        <v/>
      </c>
      <c r="DS89" s="282" t="str">
        <f aca="false">IF(DS$8&gt;$BV89,"",IF($BR$69&gt;$BS$69,"ns",IF(ABS($BX89-INDEX(RTO2CF_ORD,DS$8,2))&gt;$BN$84,"s","ns")))</f>
        <v/>
      </c>
      <c r="DT89" s="282" t="str">
        <f aca="false">IF(DT$8&gt;$BV89,"",IF($BR$69&gt;$BS$69,"ns",IF(ABS($BX89-INDEX(RTO2CF_ORD,DT$8,2))&gt;$BN$84,"s","ns")))</f>
        <v/>
      </c>
      <c r="DU89" s="282" t="str">
        <f aca="false">IF(DU$8&gt;$BV89,"",IF($BR$69&gt;$BS$69,"ns",IF(ABS($BX89-INDEX(RTO2CF_ORD,DU$8,2))&gt;$BN$84,"s","ns")))</f>
        <v/>
      </c>
      <c r="DV89" s="282" t="str">
        <f aca="false">IF(DV$8&gt;$BV89,"",IF($BR$69&gt;$BS$69,"ns",IF(ABS($BX89-INDEX(RTO2CF_ORD,DV$8,2))&gt;$BN$84,"s","ns")))</f>
        <v/>
      </c>
      <c r="DW89" s="283"/>
      <c r="DX89" s="283"/>
      <c r="DZ89" s="265" t="n">
        <f aca="false">DZ88+1</f>
        <v>26</v>
      </c>
      <c r="EA89" s="276" t="n">
        <f aca="false">IFERROR(INDEX(RTO2CV,$DZ89,1),0)</f>
        <v>0</v>
      </c>
      <c r="EB89" s="277" t="n">
        <f aca="false">IFERROR(INDEX(RTO2SF,$DZ89,EB$7),0)</f>
        <v>0</v>
      </c>
      <c r="EC89" s="277" t="n">
        <f aca="false">IFERROR(INDEX(RTO2SF,$DZ89,EC$7),0)</f>
        <v>0</v>
      </c>
      <c r="ED89" s="277" t="n">
        <f aca="false">IFERROR(INDEX(RTO2SF,$DZ89,ED$7),0)</f>
        <v>0</v>
      </c>
      <c r="EE89" s="277" t="n">
        <f aca="false">IFERROR(INDEX(RTO2SF,$DZ89,EE$7),0)</f>
        <v>0</v>
      </c>
      <c r="EF89" s="277" t="n">
        <f aca="false">COUNTIFS(EB89:EE89,"&gt;1")</f>
        <v>0</v>
      </c>
      <c r="EG89" s="277" t="n">
        <f aca="false">IFERROR(SUMIFS(EB89:EE89,EB89:EE89,"&gt;1"),0)</f>
        <v>0</v>
      </c>
      <c r="EH89" s="265"/>
      <c r="EI89" s="266"/>
      <c r="EJ89" s="266"/>
      <c r="EK89" s="266"/>
      <c r="EL89" s="265" t="n">
        <f aca="false">EL88+1</f>
        <v>26</v>
      </c>
      <c r="EM89" s="276" t="n">
        <f aca="false">IFERROR(INDEX(RTO2CV,$EL89,1),0)</f>
        <v>0</v>
      </c>
      <c r="EN89" s="277" t="n">
        <f aca="false">IFERROR(INDEX(RTO2CF,$EL89,'ANVA-MDS'!EB$7),0)</f>
        <v>0</v>
      </c>
      <c r="EO89" s="277" t="n">
        <f aca="false">IFERROR(INDEX(RTO2CF,$EL89,'ANVA-MDS'!EC$7),0)</f>
        <v>0</v>
      </c>
      <c r="EP89" s="277" t="n">
        <f aca="false">IFERROR(INDEX(RTO2CF,$EL89,'ANVA-MDS'!ED$7),0)</f>
        <v>0</v>
      </c>
      <c r="EQ89" s="277" t="n">
        <f aca="false">IFERROR(INDEX(RTO2CF,$EL89,'ANVA-MDS'!EE$7),0)</f>
        <v>0</v>
      </c>
      <c r="ER89" s="277" t="n">
        <f aca="false">COUNTIFS(EN89:EQ89,"&gt;1")</f>
        <v>0</v>
      </c>
      <c r="ES89" s="277" t="n">
        <f aca="false">IFERROR(SUMIFS(EN89:EQ89,EN89:EQ89,"&gt;1"),0)</f>
        <v>0</v>
      </c>
      <c r="ET89" s="265"/>
      <c r="EU89" s="266"/>
      <c r="EV89" s="266"/>
      <c r="EW89" s="266"/>
      <c r="EX89" s="277" t="n">
        <f aca="false">EG89+ES89</f>
        <v>0</v>
      </c>
      <c r="EY89" s="266"/>
      <c r="EZ89" s="266"/>
    </row>
    <row r="90" customFormat="false" ht="12.75" hidden="false" customHeight="true" outlineLevel="0" collapsed="false">
      <c r="J90" s="270" t="n">
        <v>26</v>
      </c>
      <c r="K90" s="280" t="n">
        <f aca="false">IFERROR(INDEX(RTO2SF_ORD,J90,1),"sd")</f>
        <v>0</v>
      </c>
      <c r="L90" s="281" t="n">
        <f aca="false">IFERROR(INDEX(RTO2SF_ORD,J90,2),"sd")</f>
        <v>0.00024</v>
      </c>
      <c r="M90" s="281" t="str">
        <f aca="false">IF(M$8&gt;$J90,"",IF($F$69&gt;$G$69,"ns",IF(ABS($L90-INDEX(RTO2SF_ORD,M$8,2))&gt;$B$84,"s","ns")))</f>
        <v>ns</v>
      </c>
      <c r="N90" s="281" t="str">
        <f aca="false">IF(N$8&gt;$J90,"",IF($F$69&gt;$G$69,"ns",IF(ABS($L90-INDEX(RTO2SF_ORD,N$8,2))&gt;$B$84,"s","ns")))</f>
        <v>ns</v>
      </c>
      <c r="O90" s="281" t="str">
        <f aca="false">IF(O$8&gt;$J90,"",IF($F$69&gt;$G$69,"ns",IF(ABS($L90-INDEX(RTO2SF_ORD,O$8,2))&gt;$B$84,"s","ns")))</f>
        <v>ns</v>
      </c>
      <c r="P90" s="281" t="str">
        <f aca="false">IF(P$8&gt;$J90,"",IF($F$69&gt;$G$69,"ns",IF(ABS($L90-INDEX(RTO2SF_ORD,P$8,2))&gt;$B$84,"s","ns")))</f>
        <v>ns</v>
      </c>
      <c r="Q90" s="281" t="str">
        <f aca="false">IF(Q$8&gt;$J90,"",IF($F$69&gt;$G$69,"ns",IF(ABS($L90-INDEX(RTO2SF_ORD,Q$8,2))&gt;$B$84,"s","ns")))</f>
        <v>ns</v>
      </c>
      <c r="R90" s="281" t="str">
        <f aca="false">IF(R$8&gt;$J90,"",IF($F$69&gt;$G$69,"ns",IF(ABS($L90-INDEX(RTO2SF_ORD,R$8,2))&gt;$B$84,"s","ns")))</f>
        <v>ns</v>
      </c>
      <c r="S90" s="281" t="str">
        <f aca="false">IF(S$8&gt;$J90,"",IF($F$69&gt;$G$69,"ns",IF(ABS($L90-INDEX(RTO2SF_ORD,S$8,2))&gt;$B$84,"s","ns")))</f>
        <v>ns</v>
      </c>
      <c r="T90" s="281" t="str">
        <f aca="false">IF(T$8&gt;$J90,"",IF($F$69&gt;$G$69,"ns",IF(ABS($L90-INDEX(RTO2SF_ORD,T$8,2))&gt;$B$84,"s","ns")))</f>
        <v>ns</v>
      </c>
      <c r="U90" s="281" t="str">
        <f aca="false">IF(U$8&gt;$J90,"",IF($F$69&gt;$G$69,"ns",IF(ABS($L90-INDEX(RTO2SF_ORD,U$8,2))&gt;$B$84,"s","ns")))</f>
        <v>ns</v>
      </c>
      <c r="V90" s="281" t="str">
        <f aca="false">IF(V$8&gt;$J90,"",IF($F$69&gt;$G$69,"ns",IF(ABS($L90-INDEX(RTO2SF_ORD,V$8,2))&gt;$B$84,"s","ns")))</f>
        <v>ns</v>
      </c>
      <c r="W90" s="281" t="str">
        <f aca="false">IF(W$8&gt;$J90,"",IF($F$69&gt;$G$69,"ns",IF(ABS($L90-INDEX(RTO2SF_ORD,W$8,2))&gt;$B$84,"s","ns")))</f>
        <v>ns</v>
      </c>
      <c r="X90" s="281" t="str">
        <f aca="false">IF(X$8&gt;$J90,"",IF($F$69&gt;$G$69,"ns",IF(ABS($L90-INDEX(RTO2SF_ORD,X$8,2))&gt;$B$84,"s","ns")))</f>
        <v>ns</v>
      </c>
      <c r="Y90" s="281" t="str">
        <f aca="false">IF(Y$8&gt;$J90,"",IF($F$69&gt;$G$69,"ns",IF(ABS($L90-INDEX(RTO2SF_ORD,Y$8,2))&gt;$B$84,"s","ns")))</f>
        <v>ns</v>
      </c>
      <c r="Z90" s="281" t="str">
        <f aca="false">IF(Z$8&gt;$J90,"",IF($F$69&gt;$G$69,"ns",IF(ABS($L90-INDEX(RTO2SF_ORD,Z$8,2))&gt;$B$84,"s","ns")))</f>
        <v>ns</v>
      </c>
      <c r="AA90" s="281" t="str">
        <f aca="false">IF(AA$8&gt;$J90,"",IF($F$69&gt;$G$69,"ns",IF(ABS($L90-INDEX(RTO2SF_ORD,AA$8,2))&gt;$B$84,"s","ns")))</f>
        <v>ns</v>
      </c>
      <c r="AB90" s="281" t="str">
        <f aca="false">IF(AB$8&gt;$J90,"",IF($F$69&gt;$G$69,"ns",IF(ABS($L90-INDEX(RTO2SF_ORD,AB$8,2))&gt;$B$84,"s","ns")))</f>
        <v>ns</v>
      </c>
      <c r="AC90" s="281" t="str">
        <f aca="false">IF(AC$8&gt;$J90,"",IF($F$69&gt;$G$69,"ns",IF(ABS($L90-INDEX(RTO2SF_ORD,AC$8,2))&gt;$B$84,"s","ns")))</f>
        <v>ns</v>
      </c>
      <c r="AD90" s="281" t="str">
        <f aca="false">IF(AD$8&gt;$J90,"",IF($F$69&gt;$G$69,"ns",IF(ABS($L90-INDEX(RTO2SF_ORD,AD$8,2))&gt;$B$84,"s","ns")))</f>
        <v>ns</v>
      </c>
      <c r="AE90" s="281" t="str">
        <f aca="false">IF(AE$8&gt;$J90,"",IF($F$69&gt;$G$69,"ns",IF(ABS($L90-INDEX(RTO2SF_ORD,AE$8,2))&gt;$B$84,"s","ns")))</f>
        <v>ns</v>
      </c>
      <c r="AF90" s="281" t="str">
        <f aca="false">IF(AF$8&gt;$J90,"",IF($F$69&gt;$G$69,"ns",IF(ABS($L90-INDEX(RTO2SF_ORD,AF$8,2))&gt;$B$84,"s","ns")))</f>
        <v>ns</v>
      </c>
      <c r="AG90" s="281" t="str">
        <f aca="false">IF(AG$8&gt;$J90,"",IF($F$69&gt;$G$69,"ns",IF(ABS($L90-INDEX(RTO2SF_ORD,AG$8,2))&gt;$B$84,"s","ns")))</f>
        <v>ns</v>
      </c>
      <c r="AH90" s="281" t="str">
        <f aca="false">IF(AH$8&gt;$J90,"",IF($F$69&gt;$G$69,"ns",IF(ABS($L90-INDEX(RTO2SF_ORD,AH$8,2))&gt;$B$84,"s","ns")))</f>
        <v>ns</v>
      </c>
      <c r="AI90" s="281" t="str">
        <f aca="false">IF(AI$8&gt;$J90,"",IF($F$69&gt;$G$69,"ns",IF(ABS($L90-INDEX(RTO2SF_ORD,AI$8,2))&gt;$B$84,"s","ns")))</f>
        <v>ns</v>
      </c>
      <c r="AJ90" s="281" t="str">
        <f aca="false">IF(AJ$8&gt;$J90,"",IF($F$69&gt;$G$69,"ns",IF(ABS($L90-INDEX(RTO2SF_ORD,AJ$8,2))&gt;$B$84,"s","ns")))</f>
        <v>ns</v>
      </c>
      <c r="AK90" s="281" t="str">
        <f aca="false">IF(AK$8&gt;$J90,"",IF($F$69&gt;$G$69,"ns",IF(ABS($L90-INDEX(RTO2SF_ORD,AK$8,2))&gt;$B$84,"s","ns")))</f>
        <v>ns</v>
      </c>
      <c r="AL90" s="281" t="str">
        <f aca="false">IF(AL$8&gt;$J90,"",IF($F$69&gt;$G$69,"ns",IF(ABS($L90-INDEX(RTO2SF_ORD,AL$8,2))&gt;$B$84,"s","ns")))</f>
        <v>ns</v>
      </c>
      <c r="AM90" s="281" t="str">
        <f aca="false">IF(AM$8&gt;$J90,"",IF($F$69&gt;$G$69,"ns",IF(ABS($L90-INDEX(RTO2SF_ORD,AM$8,2))&gt;$B$84,"s","ns")))</f>
        <v/>
      </c>
      <c r="AN90" s="281" t="str">
        <f aca="false">IF(AN$8&gt;$J90,"",IF($F$69&gt;$G$69,"ns",IF(ABS($L90-INDEX(RTO2SF_ORD,AN$8,2))&gt;$B$84,"s","ns")))</f>
        <v/>
      </c>
      <c r="AO90" s="281" t="str">
        <f aca="false">IF(AO$8&gt;$J90,"",IF($F$69&gt;$G$69,"ns",IF(ABS($L90-INDEX(RTO2SF_ORD,AO$8,2))&gt;$B$84,"s","ns")))</f>
        <v/>
      </c>
      <c r="AP90" s="281" t="str">
        <f aca="false">IF(AP$8&gt;$J90,"",IF($F$69&gt;$G$69,"ns",IF(ABS($L90-INDEX(RTO2SF_ORD,AP$8,2))&gt;$B$84,"s","ns")))</f>
        <v/>
      </c>
      <c r="AQ90" s="281" t="str">
        <f aca="false">IF(AQ$8&gt;$J90,"",IF($F$69&gt;$G$69,"ns",IF(ABS($L90-INDEX(RTO2SF_ORD,AQ$8,2))&gt;$B$84,"s","ns")))</f>
        <v/>
      </c>
      <c r="AR90" s="281" t="str">
        <f aca="false">IF(AR$8&gt;$J90,"",IF($F$69&gt;$G$69,"ns",IF(ABS($L90-INDEX(RTO2SF_ORD,AR$8,2))&gt;$B$84,"s","ns")))</f>
        <v/>
      </c>
      <c r="AS90" s="281" t="str">
        <f aca="false">IF(AS$8&gt;$J90,"",IF($F$69&gt;$G$69,"ns",IF(ABS($L90-INDEX(RTO2SF_ORD,AS$8,2))&gt;$B$84,"s","ns")))</f>
        <v/>
      </c>
      <c r="AT90" s="281" t="str">
        <f aca="false">IF(AT$8&gt;$J90,"",IF($F$69&gt;$G$69,"ns",IF(ABS($L90-INDEX(RTO2SF_ORD,AT$8,2))&gt;$B$84,"s","ns")))</f>
        <v/>
      </c>
      <c r="AU90" s="281" t="str">
        <f aca="false">IF(AU$8&gt;$J90,"",IF($F$69&gt;$G$69,"ns",IF(ABS($L90-INDEX(RTO2SF_ORD,AU$8,2))&gt;$B$84,"s","ns")))</f>
        <v/>
      </c>
      <c r="AV90" s="281" t="str">
        <f aca="false">IF(AV$8&gt;$J90,"",IF($F$69&gt;$G$69,"ns",IF(ABS($L90-INDEX(RTO2SF_ORD,AV$8,2))&gt;$B$84,"s","ns")))</f>
        <v/>
      </c>
      <c r="AW90" s="281" t="str">
        <f aca="false">IF(AW$8&gt;$J90,"",IF($F$69&gt;$G$69,"ns",IF(ABS($L90-INDEX(RTO2SF_ORD,AW$8,2))&gt;$B$84,"s","ns")))</f>
        <v/>
      </c>
      <c r="AX90" s="281" t="str">
        <f aca="false">IF(AX$8&gt;$J90,"",IF($F$69&gt;$G$69,"ns",IF(ABS($L90-INDEX(RTO2SF_ORD,AX$8,2))&gt;$B$84,"s","ns")))</f>
        <v/>
      </c>
      <c r="AY90" s="281" t="str">
        <f aca="false">IF(AY$8&gt;$J90,"",IF($F$69&gt;$G$69,"ns",IF(ABS($L90-INDEX(RTO2SF_ORD,AY$8,2))&gt;$B$84,"s","ns")))</f>
        <v/>
      </c>
      <c r="AZ90" s="281" t="str">
        <f aca="false">IF(AZ$8&gt;$J90,"",IF($F$69&gt;$G$69,"ns",IF(ABS($L90-INDEX(RTO2SF_ORD,AZ$8,2))&gt;$B$84,"s","ns")))</f>
        <v/>
      </c>
      <c r="BA90" s="281" t="str">
        <f aca="false">IF(BA$8&gt;$J90,"",IF($F$69&gt;$G$69,"ns",IF(ABS($L90-INDEX(RTO2SF_ORD,BA$8,2))&gt;$B$84,"s","ns")))</f>
        <v/>
      </c>
      <c r="BB90" s="281" t="str">
        <f aca="false">IF(BB$8&gt;$J90,"",IF($F$69&gt;$G$69,"ns",IF(ABS($L90-INDEX(RTO2SF_ORD,BB$8,2))&gt;$B$84,"s","ns")))</f>
        <v/>
      </c>
      <c r="BC90" s="281" t="str">
        <f aca="false">IF(BC$8&gt;$J90,"",IF($F$69&gt;$G$69,"ns",IF(ABS($L90-INDEX(RTO2SF_ORD,BC$8,2))&gt;$B$84,"s","ns")))</f>
        <v/>
      </c>
      <c r="BD90" s="281" t="str">
        <f aca="false">IF(BD$8&gt;$J90,"",IF($F$69&gt;$G$69,"ns",IF(ABS($L90-INDEX(RTO2SF_ORD,BD$8,2))&gt;$B$84,"s","ns")))</f>
        <v/>
      </c>
      <c r="BE90" s="281" t="str">
        <f aca="false">IF(BE$8&gt;$J90,"",IF($F$69&gt;$G$69,"ns",IF(ABS($L90-INDEX(RTO2SF_ORD,BE$8,2))&gt;$B$84,"s","ns")))</f>
        <v/>
      </c>
      <c r="BF90" s="281" t="str">
        <f aca="false">IF(BF$8&gt;$J90,"",IF($F$69&gt;$G$69,"ns",IF(ABS($L90-INDEX(RTO2SF_ORD,BF$8,2))&gt;$B$84,"s","ns")))</f>
        <v/>
      </c>
      <c r="BG90" s="281" t="str">
        <f aca="false">IF(BG$8&gt;$J90,"",IF($F$69&gt;$G$69,"ns",IF(ABS($L90-INDEX(RTO2SF_ORD,BG$8,2))&gt;$B$84,"s","ns")))</f>
        <v/>
      </c>
      <c r="BH90" s="281" t="str">
        <f aca="false">IF(BH$8&gt;$J90,"",IF($F$69&gt;$G$69,"ns",IF(ABS($L90-INDEX(RTO2SF_ORD,BH$8,2))&gt;$B$84,"s","ns")))</f>
        <v/>
      </c>
      <c r="BI90" s="281" t="str">
        <f aca="false">IF(BI$8&gt;$J90,"",IF($F$69&gt;$G$69,"ns",IF(ABS($L90-INDEX(RTO2SF_ORD,BI$8,2))&gt;$B$84,"s","ns")))</f>
        <v/>
      </c>
      <c r="BJ90" s="281" t="str">
        <f aca="false">IF(BJ$8&gt;$J90,"",IF($F$69&gt;$G$69,"ns",IF(ABS($L90-INDEX(RTO2SF_ORD,BJ$8,2))&gt;$B$84,"s","ns")))</f>
        <v/>
      </c>
      <c r="BK90" s="293"/>
      <c r="BL90" s="293"/>
      <c r="BS90" s="249"/>
      <c r="BT90" s="249"/>
      <c r="BV90" s="270" t="n">
        <v>26</v>
      </c>
      <c r="BW90" s="280" t="n">
        <f aca="false">IFERROR(INDEX(RTO2CF_ORD,BV90,1),"sd")</f>
        <v>0</v>
      </c>
      <c r="BX90" s="281" t="n">
        <f aca="false">IFERROR(INDEX(RTO2CF_ORD,BV90,2),"sd")</f>
        <v>0.00024</v>
      </c>
      <c r="BY90" s="282" t="str">
        <f aca="false">IF(BY$8&gt;$BV90,"",IF($BR$69&gt;$BS$69,"ns",IF(ABS($BX90-INDEX(RTO2CF_ORD,BY$8,2))&gt;$BN$84,"s","ns")))</f>
        <v>s</v>
      </c>
      <c r="BZ90" s="282" t="str">
        <f aca="false">IF(BZ$8&gt;$BV90,"",IF($BR$69&gt;$BS$69,"ns",IF(ABS($BX90-INDEX(RTO2CF_ORD,BZ$8,2))&gt;$BN$84,"s","ns")))</f>
        <v>s</v>
      </c>
      <c r="CA90" s="282" t="str">
        <f aca="false">IF(CA$8&gt;$BV90,"",IF($BR$69&gt;$BS$69,"ns",IF(ABS($BX90-INDEX(RTO2CF_ORD,CA$8,2))&gt;$BN$84,"s","ns")))</f>
        <v>s</v>
      </c>
      <c r="CB90" s="282" t="str">
        <f aca="false">IF(CB$8&gt;$BV90,"",IF($BR$69&gt;$BS$69,"ns",IF(ABS($BX90-INDEX(RTO2CF_ORD,CB$8,2))&gt;$BN$84,"s","ns")))</f>
        <v>s</v>
      </c>
      <c r="CC90" s="282" t="str">
        <f aca="false">IF(CC$8&gt;$BV90,"",IF($BR$69&gt;$BS$69,"ns",IF(ABS($BX90-INDEX(RTO2CF_ORD,CC$8,2))&gt;$BN$84,"s","ns")))</f>
        <v>s</v>
      </c>
      <c r="CD90" s="282" t="str">
        <f aca="false">IF(CD$8&gt;$BV90,"",IF($BR$69&gt;$BS$69,"ns",IF(ABS($BX90-INDEX(RTO2CF_ORD,CD$8,2))&gt;$BN$84,"s","ns")))</f>
        <v>s</v>
      </c>
      <c r="CE90" s="282" t="str">
        <f aca="false">IF(CE$8&gt;$BV90,"",IF($BR$69&gt;$BS$69,"ns",IF(ABS($BX90-INDEX(RTO2CF_ORD,CE$8,2))&gt;$BN$84,"s","ns")))</f>
        <v>s</v>
      </c>
      <c r="CF90" s="282" t="str">
        <f aca="false">IF(CF$8&gt;$BV90,"",IF($BR$69&gt;$BS$69,"ns",IF(ABS($BX90-INDEX(RTO2CF_ORD,CF$8,2))&gt;$BN$84,"s","ns")))</f>
        <v>ns</v>
      </c>
      <c r="CG90" s="282" t="str">
        <f aca="false">IF(CG$8&gt;$BV90,"",IF($BR$69&gt;$BS$69,"ns",IF(ABS($BX90-INDEX(RTO2CF_ORD,CG$8,2))&gt;$BN$84,"s","ns")))</f>
        <v>ns</v>
      </c>
      <c r="CH90" s="282" t="str">
        <f aca="false">IF(CH$8&gt;$BV90,"",IF($BR$69&gt;$BS$69,"ns",IF(ABS($BX90-INDEX(RTO2CF_ORD,CH$8,2))&gt;$BN$84,"s","ns")))</f>
        <v>ns</v>
      </c>
      <c r="CI90" s="282" t="str">
        <f aca="false">IF(CI$8&gt;$BV90,"",IF($BR$69&gt;$BS$69,"ns",IF(ABS($BX90-INDEX(RTO2CF_ORD,CI$8,2))&gt;$BN$84,"s","ns")))</f>
        <v>ns</v>
      </c>
      <c r="CJ90" s="282" t="str">
        <f aca="false">IF(CJ$8&gt;$BV90,"",IF($BR$69&gt;$BS$69,"ns",IF(ABS($BX90-INDEX(RTO2CF_ORD,CJ$8,2))&gt;$BN$84,"s","ns")))</f>
        <v>ns</v>
      </c>
      <c r="CK90" s="282" t="str">
        <f aca="false">IF(CK$8&gt;$BV90,"",IF($BR$69&gt;$BS$69,"ns",IF(ABS($BX90-INDEX(RTO2CF_ORD,CK$8,2))&gt;$BN$84,"s","ns")))</f>
        <v>ns</v>
      </c>
      <c r="CL90" s="282" t="str">
        <f aca="false">IF(CL$8&gt;$BV90,"",IF($BR$69&gt;$BS$69,"ns",IF(ABS($BX90-INDEX(RTO2CF_ORD,CL$8,2))&gt;$BN$84,"s","ns")))</f>
        <v>ns</v>
      </c>
      <c r="CM90" s="282" t="str">
        <f aca="false">IF(CM$8&gt;$BV90,"",IF($BR$69&gt;$BS$69,"ns",IF(ABS($BX90-INDEX(RTO2CF_ORD,CM$8,2))&gt;$BN$84,"s","ns")))</f>
        <v>ns</v>
      </c>
      <c r="CN90" s="282" t="str">
        <f aca="false">IF(CN$8&gt;$BV90,"",IF($BR$69&gt;$BS$69,"ns",IF(ABS($BX90-INDEX(RTO2CF_ORD,CN$8,2))&gt;$BN$84,"s","ns")))</f>
        <v>ns</v>
      </c>
      <c r="CO90" s="282" t="str">
        <f aca="false">IF(CO$8&gt;$BV90,"",IF($BR$69&gt;$BS$69,"ns",IF(ABS($BX90-INDEX(RTO2CF_ORD,CO$8,2))&gt;$BN$84,"s","ns")))</f>
        <v>ns</v>
      </c>
      <c r="CP90" s="282" t="str">
        <f aca="false">IF(CP$8&gt;$BV90,"",IF($BR$69&gt;$BS$69,"ns",IF(ABS($BX90-INDEX(RTO2CF_ORD,CP$8,2))&gt;$BN$84,"s","ns")))</f>
        <v>ns</v>
      </c>
      <c r="CQ90" s="282" t="str">
        <f aca="false">IF(CQ$8&gt;$BV90,"",IF($BR$69&gt;$BS$69,"ns",IF(ABS($BX90-INDEX(RTO2CF_ORD,CQ$8,2))&gt;$BN$84,"s","ns")))</f>
        <v>ns</v>
      </c>
      <c r="CR90" s="282" t="str">
        <f aca="false">IF(CR$8&gt;$BV90,"",IF($BR$69&gt;$BS$69,"ns",IF(ABS($BX90-INDEX(RTO2CF_ORD,CR$8,2))&gt;$BN$84,"s","ns")))</f>
        <v>ns</v>
      </c>
      <c r="CS90" s="282" t="str">
        <f aca="false">IF(CS$8&gt;$BV90,"",IF($BR$69&gt;$BS$69,"ns",IF(ABS($BX90-INDEX(RTO2CF_ORD,CS$8,2))&gt;$BN$84,"s","ns")))</f>
        <v>ns</v>
      </c>
      <c r="CT90" s="282" t="str">
        <f aca="false">IF(CT$8&gt;$BV90,"",IF($BR$69&gt;$BS$69,"ns",IF(ABS($BX90-INDEX(RTO2CF_ORD,CT$8,2))&gt;$BN$84,"s","ns")))</f>
        <v>ns</v>
      </c>
      <c r="CU90" s="282" t="str">
        <f aca="false">IF(CU$8&gt;$BV90,"",IF($BR$69&gt;$BS$69,"ns",IF(ABS($BX90-INDEX(RTO2CF_ORD,CU$8,2))&gt;$BN$84,"s","ns")))</f>
        <v>ns</v>
      </c>
      <c r="CV90" s="282" t="str">
        <f aca="false">IF(CV$8&gt;$BV90,"",IF($BR$69&gt;$BS$69,"ns",IF(ABS($BX90-INDEX(RTO2CF_ORD,CV$8,2))&gt;$BN$84,"s","ns")))</f>
        <v>ns</v>
      </c>
      <c r="CW90" s="282" t="str">
        <f aca="false">IF(CW$8&gt;$BV90,"",IF($BR$69&gt;$BS$69,"ns",IF(ABS($BX90-INDEX(RTO2CF_ORD,CW$8,2))&gt;$BN$84,"s","ns")))</f>
        <v>ns</v>
      </c>
      <c r="CX90" s="282" t="str">
        <f aca="false">IF(CX$8&gt;$BV90,"",IF($BR$69&gt;$BS$69,"ns",IF(ABS($BX90-INDEX(RTO2CF_ORD,CX$8,2))&gt;$BN$84,"s","ns")))</f>
        <v>ns</v>
      </c>
      <c r="CY90" s="282" t="str">
        <f aca="false">IF(CY$8&gt;$BV90,"",IF($BR$69&gt;$BS$69,"ns",IF(ABS($BX90-INDEX(RTO2CF_ORD,CY$8,2))&gt;$BN$84,"s","ns")))</f>
        <v/>
      </c>
      <c r="CZ90" s="282" t="str">
        <f aca="false">IF(CZ$8&gt;$BV90,"",IF($BR$69&gt;$BS$69,"ns",IF(ABS($BX90-INDEX(RTO2CF_ORD,CZ$8,2))&gt;$BN$84,"s","ns")))</f>
        <v/>
      </c>
      <c r="DA90" s="282" t="str">
        <f aca="false">IF(DA$8&gt;$BV90,"",IF($BR$69&gt;$BS$69,"ns",IF(ABS($BX90-INDEX(RTO2CF_ORD,DA$8,2))&gt;$BN$84,"s","ns")))</f>
        <v/>
      </c>
      <c r="DB90" s="282" t="str">
        <f aca="false">IF(DB$8&gt;$BV90,"",IF($BR$69&gt;$BS$69,"ns",IF(ABS($BX90-INDEX(RTO2CF_ORD,DB$8,2))&gt;$BN$84,"s","ns")))</f>
        <v/>
      </c>
      <c r="DC90" s="282" t="str">
        <f aca="false">IF(DC$8&gt;$BV90,"",IF($BR$69&gt;$BS$69,"ns",IF(ABS($BX90-INDEX(RTO2CF_ORD,DC$8,2))&gt;$BN$84,"s","ns")))</f>
        <v/>
      </c>
      <c r="DD90" s="282" t="str">
        <f aca="false">IF(DD$8&gt;$BV90,"",IF($BR$69&gt;$BS$69,"ns",IF(ABS($BX90-INDEX(RTO2CF_ORD,DD$8,2))&gt;$BN$84,"s","ns")))</f>
        <v/>
      </c>
      <c r="DE90" s="282" t="str">
        <f aca="false">IF(DE$8&gt;$BV90,"",IF($BR$69&gt;$BS$69,"ns",IF(ABS($BX90-INDEX(RTO2CF_ORD,DE$8,2))&gt;$BN$84,"s","ns")))</f>
        <v/>
      </c>
      <c r="DF90" s="282" t="str">
        <f aca="false">IF(DF$8&gt;$BV90,"",IF($BR$69&gt;$BS$69,"ns",IF(ABS($BX90-INDEX(RTO2CF_ORD,DF$8,2))&gt;$BN$84,"s","ns")))</f>
        <v/>
      </c>
      <c r="DG90" s="282" t="str">
        <f aca="false">IF(DG$8&gt;$BV90,"",IF($BR$69&gt;$BS$69,"ns",IF(ABS($BX90-INDEX(RTO2CF_ORD,DG$8,2))&gt;$BN$84,"s","ns")))</f>
        <v/>
      </c>
      <c r="DH90" s="282" t="str">
        <f aca="false">IF(DH$8&gt;$BV90,"",IF($BR$69&gt;$BS$69,"ns",IF(ABS($BX90-INDEX(RTO2CF_ORD,DH$8,2))&gt;$BN$84,"s","ns")))</f>
        <v/>
      </c>
      <c r="DI90" s="282" t="str">
        <f aca="false">IF(DI$8&gt;$BV90,"",IF($BR$69&gt;$BS$69,"ns",IF(ABS($BX90-INDEX(RTO2CF_ORD,DI$8,2))&gt;$BN$84,"s","ns")))</f>
        <v/>
      </c>
      <c r="DJ90" s="282" t="str">
        <f aca="false">IF(DJ$8&gt;$BV90,"",IF($BR$69&gt;$BS$69,"ns",IF(ABS($BX90-INDEX(RTO2CF_ORD,DJ$8,2))&gt;$BN$84,"s","ns")))</f>
        <v/>
      </c>
      <c r="DK90" s="282" t="str">
        <f aca="false">IF(DK$8&gt;$BV90,"",IF($BR$69&gt;$BS$69,"ns",IF(ABS($BX90-INDEX(RTO2CF_ORD,DK$8,2))&gt;$BN$84,"s","ns")))</f>
        <v/>
      </c>
      <c r="DL90" s="282" t="str">
        <f aca="false">IF(DL$8&gt;$BV90,"",IF($BR$69&gt;$BS$69,"ns",IF(ABS($BX90-INDEX(RTO2CF_ORD,DL$8,2))&gt;$BN$84,"s","ns")))</f>
        <v/>
      </c>
      <c r="DM90" s="282" t="str">
        <f aca="false">IF(DM$8&gt;$BV90,"",IF($BR$69&gt;$BS$69,"ns",IF(ABS($BX90-INDEX(RTO2CF_ORD,DM$8,2))&gt;$BN$84,"s","ns")))</f>
        <v/>
      </c>
      <c r="DN90" s="282" t="str">
        <f aca="false">IF(DN$8&gt;$BV90,"",IF($BR$69&gt;$BS$69,"ns",IF(ABS($BX90-INDEX(RTO2CF_ORD,DN$8,2))&gt;$BN$84,"s","ns")))</f>
        <v/>
      </c>
      <c r="DO90" s="282" t="str">
        <f aca="false">IF(DO$8&gt;$BV90,"",IF($BR$69&gt;$BS$69,"ns",IF(ABS($BX90-INDEX(RTO2CF_ORD,DO$8,2))&gt;$BN$84,"s","ns")))</f>
        <v/>
      </c>
      <c r="DP90" s="282" t="str">
        <f aca="false">IF(DP$8&gt;$BV90,"",IF($BR$69&gt;$BS$69,"ns",IF(ABS($BX90-INDEX(RTO2CF_ORD,DP$8,2))&gt;$BN$84,"s","ns")))</f>
        <v/>
      </c>
      <c r="DQ90" s="282" t="str">
        <f aca="false">IF(DQ$8&gt;$BV90,"",IF($BR$69&gt;$BS$69,"ns",IF(ABS($BX90-INDEX(RTO2CF_ORD,DQ$8,2))&gt;$BN$84,"s","ns")))</f>
        <v/>
      </c>
      <c r="DR90" s="282" t="str">
        <f aca="false">IF(DR$8&gt;$BV90,"",IF($BR$69&gt;$BS$69,"ns",IF(ABS($BX90-INDEX(RTO2CF_ORD,DR$8,2))&gt;$BN$84,"s","ns")))</f>
        <v/>
      </c>
      <c r="DS90" s="282" t="str">
        <f aca="false">IF(DS$8&gt;$BV90,"",IF($BR$69&gt;$BS$69,"ns",IF(ABS($BX90-INDEX(RTO2CF_ORD,DS$8,2))&gt;$BN$84,"s","ns")))</f>
        <v/>
      </c>
      <c r="DT90" s="282" t="str">
        <f aca="false">IF(DT$8&gt;$BV90,"",IF($BR$69&gt;$BS$69,"ns",IF(ABS($BX90-INDEX(RTO2CF_ORD,DT$8,2))&gt;$BN$84,"s","ns")))</f>
        <v/>
      </c>
      <c r="DU90" s="282" t="str">
        <f aca="false">IF(DU$8&gt;$BV90,"",IF($BR$69&gt;$BS$69,"ns",IF(ABS($BX90-INDEX(RTO2CF_ORD,DU$8,2))&gt;$BN$84,"s","ns")))</f>
        <v/>
      </c>
      <c r="DV90" s="282" t="str">
        <f aca="false">IF(DV$8&gt;$BV90,"",IF($BR$69&gt;$BS$69,"ns",IF(ABS($BX90-INDEX(RTO2CF_ORD,DV$8,2))&gt;$BN$84,"s","ns")))</f>
        <v/>
      </c>
      <c r="DW90" s="283"/>
      <c r="DX90" s="283"/>
      <c r="DY90" s="293"/>
      <c r="DZ90" s="265" t="n">
        <f aca="false">DZ89+1</f>
        <v>27</v>
      </c>
      <c r="EA90" s="276" t="n">
        <f aca="false">IFERROR(INDEX(RTO2CV,$DZ90,1),0)</f>
        <v>0</v>
      </c>
      <c r="EB90" s="277" t="n">
        <f aca="false">IFERROR(INDEX(RTO2SF,$DZ90,EB$7),0)</f>
        <v>0</v>
      </c>
      <c r="EC90" s="277" t="n">
        <f aca="false">IFERROR(INDEX(RTO2SF,$DZ90,EC$7),0)</f>
        <v>0</v>
      </c>
      <c r="ED90" s="277" t="n">
        <f aca="false">IFERROR(INDEX(RTO2SF,$DZ90,ED$7),0)</f>
        <v>0</v>
      </c>
      <c r="EE90" s="277" t="n">
        <f aca="false">IFERROR(INDEX(RTO2SF,$DZ90,EE$7),0)</f>
        <v>0</v>
      </c>
      <c r="EF90" s="277" t="n">
        <f aca="false">COUNTIFS(EB90:EE90,"&gt;1")</f>
        <v>0</v>
      </c>
      <c r="EG90" s="277" t="n">
        <f aca="false">IFERROR(SUMIFS(EB90:EE90,EB90:EE90,"&gt;1"),0)</f>
        <v>0</v>
      </c>
      <c r="EH90" s="265"/>
      <c r="EI90" s="266"/>
      <c r="EJ90" s="266"/>
      <c r="EK90" s="266"/>
      <c r="EL90" s="265" t="n">
        <f aca="false">EL89+1</f>
        <v>27</v>
      </c>
      <c r="EM90" s="276" t="n">
        <f aca="false">IFERROR(INDEX(RTO2CV,$EL90,1),0)</f>
        <v>0</v>
      </c>
      <c r="EN90" s="277" t="n">
        <f aca="false">IFERROR(INDEX(RTO2CF,$EL90,'ANVA-MDS'!EB$7),0)</f>
        <v>0</v>
      </c>
      <c r="EO90" s="277" t="n">
        <f aca="false">IFERROR(INDEX(RTO2CF,$EL90,'ANVA-MDS'!EC$7),0)</f>
        <v>0</v>
      </c>
      <c r="EP90" s="277" t="n">
        <f aca="false">IFERROR(INDEX(RTO2CF,$EL90,'ANVA-MDS'!ED$7),0)</f>
        <v>0</v>
      </c>
      <c r="EQ90" s="277" t="n">
        <f aca="false">IFERROR(INDEX(RTO2CF,$EL90,'ANVA-MDS'!EE$7),0)</f>
        <v>0</v>
      </c>
      <c r="ER90" s="277" t="n">
        <f aca="false">COUNTIFS(EN90:EQ90,"&gt;1")</f>
        <v>0</v>
      </c>
      <c r="ES90" s="277" t="n">
        <f aca="false">IFERROR(SUMIFS(EN90:EQ90,EN90:EQ90,"&gt;1"),0)</f>
        <v>0</v>
      </c>
      <c r="ET90" s="265"/>
      <c r="EU90" s="266"/>
      <c r="EV90" s="266"/>
      <c r="EW90" s="266"/>
      <c r="EX90" s="277" t="n">
        <f aca="false">EG90+ES90</f>
        <v>0</v>
      </c>
      <c r="EY90" s="266"/>
      <c r="EZ90" s="266"/>
    </row>
    <row r="91" customFormat="false" ht="12.75" hidden="false" customHeight="true" outlineLevel="0" collapsed="false">
      <c r="J91" s="270" t="n">
        <v>27</v>
      </c>
      <c r="K91" s="280" t="n">
        <f aca="false">IFERROR(INDEX(RTO2SF_ORD,J91,1),"sd")</f>
        <v>0</v>
      </c>
      <c r="L91" s="281" t="n">
        <f aca="false">IFERROR(INDEX(RTO2SF_ORD,J91,2),"sd")</f>
        <v>0.00023</v>
      </c>
      <c r="M91" s="281" t="str">
        <f aca="false">IF(M$8&gt;$J91,"",IF($F$69&gt;$G$69,"ns",IF(ABS($L91-INDEX(RTO2SF_ORD,M$8,2))&gt;$B$84,"s","ns")))</f>
        <v>ns</v>
      </c>
      <c r="N91" s="281" t="str">
        <f aca="false">IF(N$8&gt;$J91,"",IF($F$69&gt;$G$69,"ns",IF(ABS($L91-INDEX(RTO2SF_ORD,N$8,2))&gt;$B$84,"s","ns")))</f>
        <v>ns</v>
      </c>
      <c r="O91" s="281" t="str">
        <f aca="false">IF(O$8&gt;$J91,"",IF($F$69&gt;$G$69,"ns",IF(ABS($L91-INDEX(RTO2SF_ORD,O$8,2))&gt;$B$84,"s","ns")))</f>
        <v>ns</v>
      </c>
      <c r="P91" s="281" t="str">
        <f aca="false">IF(P$8&gt;$J91,"",IF($F$69&gt;$G$69,"ns",IF(ABS($L91-INDEX(RTO2SF_ORD,P$8,2))&gt;$B$84,"s","ns")))</f>
        <v>ns</v>
      </c>
      <c r="Q91" s="281" t="str">
        <f aca="false">IF(Q$8&gt;$J91,"",IF($F$69&gt;$G$69,"ns",IF(ABS($L91-INDEX(RTO2SF_ORD,Q$8,2))&gt;$B$84,"s","ns")))</f>
        <v>ns</v>
      </c>
      <c r="R91" s="281" t="str">
        <f aca="false">IF(R$8&gt;$J91,"",IF($F$69&gt;$G$69,"ns",IF(ABS($L91-INDEX(RTO2SF_ORD,R$8,2))&gt;$B$84,"s","ns")))</f>
        <v>ns</v>
      </c>
      <c r="S91" s="281" t="str">
        <f aca="false">IF(S$8&gt;$J91,"",IF($F$69&gt;$G$69,"ns",IF(ABS($L91-INDEX(RTO2SF_ORD,S$8,2))&gt;$B$84,"s","ns")))</f>
        <v>ns</v>
      </c>
      <c r="T91" s="281" t="str">
        <f aca="false">IF(T$8&gt;$J91,"",IF($F$69&gt;$G$69,"ns",IF(ABS($L91-INDEX(RTO2SF_ORD,T$8,2))&gt;$B$84,"s","ns")))</f>
        <v>ns</v>
      </c>
      <c r="U91" s="281" t="str">
        <f aca="false">IF(U$8&gt;$J91,"",IF($F$69&gt;$G$69,"ns",IF(ABS($L91-INDEX(RTO2SF_ORD,U$8,2))&gt;$B$84,"s","ns")))</f>
        <v>ns</v>
      </c>
      <c r="V91" s="281" t="str">
        <f aca="false">IF(V$8&gt;$J91,"",IF($F$69&gt;$G$69,"ns",IF(ABS($L91-INDEX(RTO2SF_ORD,V$8,2))&gt;$B$84,"s","ns")))</f>
        <v>ns</v>
      </c>
      <c r="W91" s="281" t="str">
        <f aca="false">IF(W$8&gt;$J91,"",IF($F$69&gt;$G$69,"ns",IF(ABS($L91-INDEX(RTO2SF_ORD,W$8,2))&gt;$B$84,"s","ns")))</f>
        <v>ns</v>
      </c>
      <c r="X91" s="281" t="str">
        <f aca="false">IF(X$8&gt;$J91,"",IF($F$69&gt;$G$69,"ns",IF(ABS($L91-INDEX(RTO2SF_ORD,X$8,2))&gt;$B$84,"s","ns")))</f>
        <v>ns</v>
      </c>
      <c r="Y91" s="281" t="str">
        <f aca="false">IF(Y$8&gt;$J91,"",IF($F$69&gt;$G$69,"ns",IF(ABS($L91-INDEX(RTO2SF_ORD,Y$8,2))&gt;$B$84,"s","ns")))</f>
        <v>ns</v>
      </c>
      <c r="Z91" s="281" t="str">
        <f aca="false">IF(Z$8&gt;$J91,"",IF($F$69&gt;$G$69,"ns",IF(ABS($L91-INDEX(RTO2SF_ORD,Z$8,2))&gt;$B$84,"s","ns")))</f>
        <v>ns</v>
      </c>
      <c r="AA91" s="281" t="str">
        <f aca="false">IF(AA$8&gt;$J91,"",IF($F$69&gt;$G$69,"ns",IF(ABS($L91-INDEX(RTO2SF_ORD,AA$8,2))&gt;$B$84,"s","ns")))</f>
        <v>ns</v>
      </c>
      <c r="AB91" s="281" t="str">
        <f aca="false">IF(AB$8&gt;$J91,"",IF($F$69&gt;$G$69,"ns",IF(ABS($L91-INDEX(RTO2SF_ORD,AB$8,2))&gt;$B$84,"s","ns")))</f>
        <v>ns</v>
      </c>
      <c r="AC91" s="281" t="str">
        <f aca="false">IF(AC$8&gt;$J91,"",IF($F$69&gt;$G$69,"ns",IF(ABS($L91-INDEX(RTO2SF_ORD,AC$8,2))&gt;$B$84,"s","ns")))</f>
        <v>ns</v>
      </c>
      <c r="AD91" s="281" t="str">
        <f aca="false">IF(AD$8&gt;$J91,"",IF($F$69&gt;$G$69,"ns",IF(ABS($L91-INDEX(RTO2SF_ORD,AD$8,2))&gt;$B$84,"s","ns")))</f>
        <v>ns</v>
      </c>
      <c r="AE91" s="281" t="str">
        <f aca="false">IF(AE$8&gt;$J91,"",IF($F$69&gt;$G$69,"ns",IF(ABS($L91-INDEX(RTO2SF_ORD,AE$8,2))&gt;$B$84,"s","ns")))</f>
        <v>ns</v>
      </c>
      <c r="AF91" s="281" t="str">
        <f aca="false">IF(AF$8&gt;$J91,"",IF($F$69&gt;$G$69,"ns",IF(ABS($L91-INDEX(RTO2SF_ORD,AF$8,2))&gt;$B$84,"s","ns")))</f>
        <v>ns</v>
      </c>
      <c r="AG91" s="281" t="str">
        <f aca="false">IF(AG$8&gt;$J91,"",IF($F$69&gt;$G$69,"ns",IF(ABS($L91-INDEX(RTO2SF_ORD,AG$8,2))&gt;$B$84,"s","ns")))</f>
        <v>ns</v>
      </c>
      <c r="AH91" s="281" t="str">
        <f aca="false">IF(AH$8&gt;$J91,"",IF($F$69&gt;$G$69,"ns",IF(ABS($L91-INDEX(RTO2SF_ORD,AH$8,2))&gt;$B$84,"s","ns")))</f>
        <v>ns</v>
      </c>
      <c r="AI91" s="281" t="str">
        <f aca="false">IF(AI$8&gt;$J91,"",IF($F$69&gt;$G$69,"ns",IF(ABS($L91-INDEX(RTO2SF_ORD,AI$8,2))&gt;$B$84,"s","ns")))</f>
        <v>ns</v>
      </c>
      <c r="AJ91" s="281" t="str">
        <f aca="false">IF(AJ$8&gt;$J91,"",IF($F$69&gt;$G$69,"ns",IF(ABS($L91-INDEX(RTO2SF_ORD,AJ$8,2))&gt;$B$84,"s","ns")))</f>
        <v>ns</v>
      </c>
      <c r="AK91" s="281" t="str">
        <f aca="false">IF(AK$8&gt;$J91,"",IF($F$69&gt;$G$69,"ns",IF(ABS($L91-INDEX(RTO2SF_ORD,AK$8,2))&gt;$B$84,"s","ns")))</f>
        <v>ns</v>
      </c>
      <c r="AL91" s="281" t="str">
        <f aca="false">IF(AL$8&gt;$J91,"",IF($F$69&gt;$G$69,"ns",IF(ABS($L91-INDEX(RTO2SF_ORD,AL$8,2))&gt;$B$84,"s","ns")))</f>
        <v>ns</v>
      </c>
      <c r="AM91" s="281" t="str">
        <f aca="false">IF(AM$8&gt;$J91,"",IF($F$69&gt;$G$69,"ns",IF(ABS($L91-INDEX(RTO2SF_ORD,AM$8,2))&gt;$B$84,"s","ns")))</f>
        <v>ns</v>
      </c>
      <c r="AN91" s="281" t="str">
        <f aca="false">IF(AN$8&gt;$J91,"",IF($F$69&gt;$G$69,"ns",IF(ABS($L91-INDEX(RTO2SF_ORD,AN$8,2))&gt;$B$84,"s","ns")))</f>
        <v/>
      </c>
      <c r="AO91" s="281" t="str">
        <f aca="false">IF(AO$8&gt;$J91,"",IF($F$69&gt;$G$69,"ns",IF(ABS($L91-INDEX(RTO2SF_ORD,AO$8,2))&gt;$B$84,"s","ns")))</f>
        <v/>
      </c>
      <c r="AP91" s="281" t="str">
        <f aca="false">IF(AP$8&gt;$J91,"",IF($F$69&gt;$G$69,"ns",IF(ABS($L91-INDEX(RTO2SF_ORD,AP$8,2))&gt;$B$84,"s","ns")))</f>
        <v/>
      </c>
      <c r="AQ91" s="281" t="str">
        <f aca="false">IF(AQ$8&gt;$J91,"",IF($F$69&gt;$G$69,"ns",IF(ABS($L91-INDEX(RTO2SF_ORD,AQ$8,2))&gt;$B$84,"s","ns")))</f>
        <v/>
      </c>
      <c r="AR91" s="281" t="str">
        <f aca="false">IF(AR$8&gt;$J91,"",IF($F$69&gt;$G$69,"ns",IF(ABS($L91-INDEX(RTO2SF_ORD,AR$8,2))&gt;$B$84,"s","ns")))</f>
        <v/>
      </c>
      <c r="AS91" s="281" t="str">
        <f aca="false">IF(AS$8&gt;$J91,"",IF($F$69&gt;$G$69,"ns",IF(ABS($L91-INDEX(RTO2SF_ORD,AS$8,2))&gt;$B$84,"s","ns")))</f>
        <v/>
      </c>
      <c r="AT91" s="281" t="str">
        <f aca="false">IF(AT$8&gt;$J91,"",IF($F$69&gt;$G$69,"ns",IF(ABS($L91-INDEX(RTO2SF_ORD,AT$8,2))&gt;$B$84,"s","ns")))</f>
        <v/>
      </c>
      <c r="AU91" s="281" t="str">
        <f aca="false">IF(AU$8&gt;$J91,"",IF($F$69&gt;$G$69,"ns",IF(ABS($L91-INDEX(RTO2SF_ORD,AU$8,2))&gt;$B$84,"s","ns")))</f>
        <v/>
      </c>
      <c r="AV91" s="281" t="str">
        <f aca="false">IF(AV$8&gt;$J91,"",IF($F$69&gt;$G$69,"ns",IF(ABS($L91-INDEX(RTO2SF_ORD,AV$8,2))&gt;$B$84,"s","ns")))</f>
        <v/>
      </c>
      <c r="AW91" s="281" t="str">
        <f aca="false">IF(AW$8&gt;$J91,"",IF($F$69&gt;$G$69,"ns",IF(ABS($L91-INDEX(RTO2SF_ORD,AW$8,2))&gt;$B$84,"s","ns")))</f>
        <v/>
      </c>
      <c r="AX91" s="281" t="str">
        <f aca="false">IF(AX$8&gt;$J91,"",IF($F$69&gt;$G$69,"ns",IF(ABS($L91-INDEX(RTO2SF_ORD,AX$8,2))&gt;$B$84,"s","ns")))</f>
        <v/>
      </c>
      <c r="AY91" s="281" t="str">
        <f aca="false">IF(AY$8&gt;$J91,"",IF($F$69&gt;$G$69,"ns",IF(ABS($L91-INDEX(RTO2SF_ORD,AY$8,2))&gt;$B$84,"s","ns")))</f>
        <v/>
      </c>
      <c r="AZ91" s="281" t="str">
        <f aca="false">IF(AZ$8&gt;$J91,"",IF($F$69&gt;$G$69,"ns",IF(ABS($L91-INDEX(RTO2SF_ORD,AZ$8,2))&gt;$B$84,"s","ns")))</f>
        <v/>
      </c>
      <c r="BA91" s="281" t="str">
        <f aca="false">IF(BA$8&gt;$J91,"",IF($F$69&gt;$G$69,"ns",IF(ABS($L91-INDEX(RTO2SF_ORD,BA$8,2))&gt;$B$84,"s","ns")))</f>
        <v/>
      </c>
      <c r="BB91" s="281" t="str">
        <f aca="false">IF(BB$8&gt;$J91,"",IF($F$69&gt;$G$69,"ns",IF(ABS($L91-INDEX(RTO2SF_ORD,BB$8,2))&gt;$B$84,"s","ns")))</f>
        <v/>
      </c>
      <c r="BC91" s="281" t="str">
        <f aca="false">IF(BC$8&gt;$J91,"",IF($F$69&gt;$G$69,"ns",IF(ABS($L91-INDEX(RTO2SF_ORD,BC$8,2))&gt;$B$84,"s","ns")))</f>
        <v/>
      </c>
      <c r="BD91" s="281" t="str">
        <f aca="false">IF(BD$8&gt;$J91,"",IF($F$69&gt;$G$69,"ns",IF(ABS($L91-INDEX(RTO2SF_ORD,BD$8,2))&gt;$B$84,"s","ns")))</f>
        <v/>
      </c>
      <c r="BE91" s="281" t="str">
        <f aca="false">IF(BE$8&gt;$J91,"",IF($F$69&gt;$G$69,"ns",IF(ABS($L91-INDEX(RTO2SF_ORD,BE$8,2))&gt;$B$84,"s","ns")))</f>
        <v/>
      </c>
      <c r="BF91" s="281" t="str">
        <f aca="false">IF(BF$8&gt;$J91,"",IF($F$69&gt;$G$69,"ns",IF(ABS($L91-INDEX(RTO2SF_ORD,BF$8,2))&gt;$B$84,"s","ns")))</f>
        <v/>
      </c>
      <c r="BG91" s="281" t="str">
        <f aca="false">IF(BG$8&gt;$J91,"",IF($F$69&gt;$G$69,"ns",IF(ABS($L91-INDEX(RTO2SF_ORD,BG$8,2))&gt;$B$84,"s","ns")))</f>
        <v/>
      </c>
      <c r="BH91" s="281" t="str">
        <f aca="false">IF(BH$8&gt;$J91,"",IF($F$69&gt;$G$69,"ns",IF(ABS($L91-INDEX(RTO2SF_ORD,BH$8,2))&gt;$B$84,"s","ns")))</f>
        <v/>
      </c>
      <c r="BI91" s="281" t="str">
        <f aca="false">IF(BI$8&gt;$J91,"",IF($F$69&gt;$G$69,"ns",IF(ABS($L91-INDEX(RTO2SF_ORD,BI$8,2))&gt;$B$84,"s","ns")))</f>
        <v/>
      </c>
      <c r="BJ91" s="281" t="str">
        <f aca="false">IF(BJ$8&gt;$J91,"",IF($F$69&gt;$G$69,"ns",IF(ABS($L91-INDEX(RTO2SF_ORD,BJ$8,2))&gt;$B$84,"s","ns")))</f>
        <v/>
      </c>
      <c r="BS91" s="249"/>
      <c r="BT91" s="249"/>
      <c r="BV91" s="270" t="n">
        <v>27</v>
      </c>
      <c r="BW91" s="280" t="n">
        <f aca="false">IFERROR(INDEX(RTO2CF_ORD,BV91,1),"sd")</f>
        <v>0</v>
      </c>
      <c r="BX91" s="281" t="n">
        <f aca="false">IFERROR(INDEX(RTO2CF_ORD,BV91,2),"sd")</f>
        <v>0.00023</v>
      </c>
      <c r="BY91" s="282" t="str">
        <f aca="false">IF(BY$8&gt;$BV91,"",IF($BR$69&gt;$BS$69,"ns",IF(ABS($BX91-INDEX(RTO2CF_ORD,BY$8,2))&gt;$BN$84,"s","ns")))</f>
        <v>s</v>
      </c>
      <c r="BZ91" s="282" t="str">
        <f aca="false">IF(BZ$8&gt;$BV91,"",IF($BR$69&gt;$BS$69,"ns",IF(ABS($BX91-INDEX(RTO2CF_ORD,BZ$8,2))&gt;$BN$84,"s","ns")))</f>
        <v>s</v>
      </c>
      <c r="CA91" s="282" t="str">
        <f aca="false">IF(CA$8&gt;$BV91,"",IF($BR$69&gt;$BS$69,"ns",IF(ABS($BX91-INDEX(RTO2CF_ORD,CA$8,2))&gt;$BN$84,"s","ns")))</f>
        <v>s</v>
      </c>
      <c r="CB91" s="282" t="str">
        <f aca="false">IF(CB$8&gt;$BV91,"",IF($BR$69&gt;$BS$69,"ns",IF(ABS($BX91-INDEX(RTO2CF_ORD,CB$8,2))&gt;$BN$84,"s","ns")))</f>
        <v>s</v>
      </c>
      <c r="CC91" s="282" t="str">
        <f aca="false">IF(CC$8&gt;$BV91,"",IF($BR$69&gt;$BS$69,"ns",IF(ABS($BX91-INDEX(RTO2CF_ORD,CC$8,2))&gt;$BN$84,"s","ns")))</f>
        <v>s</v>
      </c>
      <c r="CD91" s="282" t="str">
        <f aca="false">IF(CD$8&gt;$BV91,"",IF($BR$69&gt;$BS$69,"ns",IF(ABS($BX91-INDEX(RTO2CF_ORD,CD$8,2))&gt;$BN$84,"s","ns")))</f>
        <v>s</v>
      </c>
      <c r="CE91" s="282" t="str">
        <f aca="false">IF(CE$8&gt;$BV91,"",IF($BR$69&gt;$BS$69,"ns",IF(ABS($BX91-INDEX(RTO2CF_ORD,CE$8,2))&gt;$BN$84,"s","ns")))</f>
        <v>s</v>
      </c>
      <c r="CF91" s="282" t="str">
        <f aca="false">IF(CF$8&gt;$BV91,"",IF($BR$69&gt;$BS$69,"ns",IF(ABS($BX91-INDEX(RTO2CF_ORD,CF$8,2))&gt;$BN$84,"s","ns")))</f>
        <v>ns</v>
      </c>
      <c r="CG91" s="282" t="str">
        <f aca="false">IF(CG$8&gt;$BV91,"",IF($BR$69&gt;$BS$69,"ns",IF(ABS($BX91-INDEX(RTO2CF_ORD,CG$8,2))&gt;$BN$84,"s","ns")))</f>
        <v>ns</v>
      </c>
      <c r="CH91" s="282" t="str">
        <f aca="false">IF(CH$8&gt;$BV91,"",IF($BR$69&gt;$BS$69,"ns",IF(ABS($BX91-INDEX(RTO2CF_ORD,CH$8,2))&gt;$BN$84,"s","ns")))</f>
        <v>ns</v>
      </c>
      <c r="CI91" s="282" t="str">
        <f aca="false">IF(CI$8&gt;$BV91,"",IF($BR$69&gt;$BS$69,"ns",IF(ABS($BX91-INDEX(RTO2CF_ORD,CI$8,2))&gt;$BN$84,"s","ns")))</f>
        <v>ns</v>
      </c>
      <c r="CJ91" s="282" t="str">
        <f aca="false">IF(CJ$8&gt;$BV91,"",IF($BR$69&gt;$BS$69,"ns",IF(ABS($BX91-INDEX(RTO2CF_ORD,CJ$8,2))&gt;$BN$84,"s","ns")))</f>
        <v>ns</v>
      </c>
      <c r="CK91" s="282" t="str">
        <f aca="false">IF(CK$8&gt;$BV91,"",IF($BR$69&gt;$BS$69,"ns",IF(ABS($BX91-INDEX(RTO2CF_ORD,CK$8,2))&gt;$BN$84,"s","ns")))</f>
        <v>ns</v>
      </c>
      <c r="CL91" s="282" t="str">
        <f aca="false">IF(CL$8&gt;$BV91,"",IF($BR$69&gt;$BS$69,"ns",IF(ABS($BX91-INDEX(RTO2CF_ORD,CL$8,2))&gt;$BN$84,"s","ns")))</f>
        <v>ns</v>
      </c>
      <c r="CM91" s="282" t="str">
        <f aca="false">IF(CM$8&gt;$BV91,"",IF($BR$69&gt;$BS$69,"ns",IF(ABS($BX91-INDEX(RTO2CF_ORD,CM$8,2))&gt;$BN$84,"s","ns")))</f>
        <v>ns</v>
      </c>
      <c r="CN91" s="282" t="str">
        <f aca="false">IF(CN$8&gt;$BV91,"",IF($BR$69&gt;$BS$69,"ns",IF(ABS($BX91-INDEX(RTO2CF_ORD,CN$8,2))&gt;$BN$84,"s","ns")))</f>
        <v>ns</v>
      </c>
      <c r="CO91" s="282" t="str">
        <f aca="false">IF(CO$8&gt;$BV91,"",IF($BR$69&gt;$BS$69,"ns",IF(ABS($BX91-INDEX(RTO2CF_ORD,CO$8,2))&gt;$BN$84,"s","ns")))</f>
        <v>ns</v>
      </c>
      <c r="CP91" s="282" t="str">
        <f aca="false">IF(CP$8&gt;$BV91,"",IF($BR$69&gt;$BS$69,"ns",IF(ABS($BX91-INDEX(RTO2CF_ORD,CP$8,2))&gt;$BN$84,"s","ns")))</f>
        <v>ns</v>
      </c>
      <c r="CQ91" s="282" t="str">
        <f aca="false">IF(CQ$8&gt;$BV91,"",IF($BR$69&gt;$BS$69,"ns",IF(ABS($BX91-INDEX(RTO2CF_ORD,CQ$8,2))&gt;$BN$84,"s","ns")))</f>
        <v>ns</v>
      </c>
      <c r="CR91" s="282" t="str">
        <f aca="false">IF(CR$8&gt;$BV91,"",IF($BR$69&gt;$BS$69,"ns",IF(ABS($BX91-INDEX(RTO2CF_ORD,CR$8,2))&gt;$BN$84,"s","ns")))</f>
        <v>ns</v>
      </c>
      <c r="CS91" s="282" t="str">
        <f aca="false">IF(CS$8&gt;$BV91,"",IF($BR$69&gt;$BS$69,"ns",IF(ABS($BX91-INDEX(RTO2CF_ORD,CS$8,2))&gt;$BN$84,"s","ns")))</f>
        <v>ns</v>
      </c>
      <c r="CT91" s="282" t="str">
        <f aca="false">IF(CT$8&gt;$BV91,"",IF($BR$69&gt;$BS$69,"ns",IF(ABS($BX91-INDEX(RTO2CF_ORD,CT$8,2))&gt;$BN$84,"s","ns")))</f>
        <v>ns</v>
      </c>
      <c r="CU91" s="282" t="str">
        <f aca="false">IF(CU$8&gt;$BV91,"",IF($BR$69&gt;$BS$69,"ns",IF(ABS($BX91-INDEX(RTO2CF_ORD,CU$8,2))&gt;$BN$84,"s","ns")))</f>
        <v>ns</v>
      </c>
      <c r="CV91" s="282" t="str">
        <f aca="false">IF(CV$8&gt;$BV91,"",IF($BR$69&gt;$BS$69,"ns",IF(ABS($BX91-INDEX(RTO2CF_ORD,CV$8,2))&gt;$BN$84,"s","ns")))</f>
        <v>ns</v>
      </c>
      <c r="CW91" s="282" t="str">
        <f aca="false">IF(CW$8&gt;$BV91,"",IF($BR$69&gt;$BS$69,"ns",IF(ABS($BX91-INDEX(RTO2CF_ORD,CW$8,2))&gt;$BN$84,"s","ns")))</f>
        <v>ns</v>
      </c>
      <c r="CX91" s="282" t="str">
        <f aca="false">IF(CX$8&gt;$BV91,"",IF($BR$69&gt;$BS$69,"ns",IF(ABS($BX91-INDEX(RTO2CF_ORD,CX$8,2))&gt;$BN$84,"s","ns")))</f>
        <v>ns</v>
      </c>
      <c r="CY91" s="282" t="str">
        <f aca="false">IF(CY$8&gt;$BV91,"",IF($BR$69&gt;$BS$69,"ns",IF(ABS($BX91-INDEX(RTO2CF_ORD,CY$8,2))&gt;$BN$84,"s","ns")))</f>
        <v>ns</v>
      </c>
      <c r="CZ91" s="282" t="str">
        <f aca="false">IF(CZ$8&gt;$BV91,"",IF($BR$69&gt;$BS$69,"ns",IF(ABS($BX91-INDEX(RTO2CF_ORD,CZ$8,2))&gt;$BN$84,"s","ns")))</f>
        <v/>
      </c>
      <c r="DA91" s="282" t="str">
        <f aca="false">IF(DA$8&gt;$BV91,"",IF($BR$69&gt;$BS$69,"ns",IF(ABS($BX91-INDEX(RTO2CF_ORD,DA$8,2))&gt;$BN$84,"s","ns")))</f>
        <v/>
      </c>
      <c r="DB91" s="282" t="str">
        <f aca="false">IF(DB$8&gt;$BV91,"",IF($BR$69&gt;$BS$69,"ns",IF(ABS($BX91-INDEX(RTO2CF_ORD,DB$8,2))&gt;$BN$84,"s","ns")))</f>
        <v/>
      </c>
      <c r="DC91" s="282" t="str">
        <f aca="false">IF(DC$8&gt;$BV91,"",IF($BR$69&gt;$BS$69,"ns",IF(ABS($BX91-INDEX(RTO2CF_ORD,DC$8,2))&gt;$BN$84,"s","ns")))</f>
        <v/>
      </c>
      <c r="DD91" s="282" t="str">
        <f aca="false">IF(DD$8&gt;$BV91,"",IF($BR$69&gt;$BS$69,"ns",IF(ABS($BX91-INDEX(RTO2CF_ORD,DD$8,2))&gt;$BN$84,"s","ns")))</f>
        <v/>
      </c>
      <c r="DE91" s="282" t="str">
        <f aca="false">IF(DE$8&gt;$BV91,"",IF($BR$69&gt;$BS$69,"ns",IF(ABS($BX91-INDEX(RTO2CF_ORD,DE$8,2))&gt;$BN$84,"s","ns")))</f>
        <v/>
      </c>
      <c r="DF91" s="282" t="str">
        <f aca="false">IF(DF$8&gt;$BV91,"",IF($BR$69&gt;$BS$69,"ns",IF(ABS($BX91-INDEX(RTO2CF_ORD,DF$8,2))&gt;$BN$84,"s","ns")))</f>
        <v/>
      </c>
      <c r="DG91" s="282" t="str">
        <f aca="false">IF(DG$8&gt;$BV91,"",IF($BR$69&gt;$BS$69,"ns",IF(ABS($BX91-INDEX(RTO2CF_ORD,DG$8,2))&gt;$BN$84,"s","ns")))</f>
        <v/>
      </c>
      <c r="DH91" s="282" t="str">
        <f aca="false">IF(DH$8&gt;$BV91,"",IF($BR$69&gt;$BS$69,"ns",IF(ABS($BX91-INDEX(RTO2CF_ORD,DH$8,2))&gt;$BN$84,"s","ns")))</f>
        <v/>
      </c>
      <c r="DI91" s="282" t="str">
        <f aca="false">IF(DI$8&gt;$BV91,"",IF($BR$69&gt;$BS$69,"ns",IF(ABS($BX91-INDEX(RTO2CF_ORD,DI$8,2))&gt;$BN$84,"s","ns")))</f>
        <v/>
      </c>
      <c r="DJ91" s="282" t="str">
        <f aca="false">IF(DJ$8&gt;$BV91,"",IF($BR$69&gt;$BS$69,"ns",IF(ABS($BX91-INDEX(RTO2CF_ORD,DJ$8,2))&gt;$BN$84,"s","ns")))</f>
        <v/>
      </c>
      <c r="DK91" s="282" t="str">
        <f aca="false">IF(DK$8&gt;$BV91,"",IF($BR$69&gt;$BS$69,"ns",IF(ABS($BX91-INDEX(RTO2CF_ORD,DK$8,2))&gt;$BN$84,"s","ns")))</f>
        <v/>
      </c>
      <c r="DL91" s="282" t="str">
        <f aca="false">IF(DL$8&gt;$BV91,"",IF($BR$69&gt;$BS$69,"ns",IF(ABS($BX91-INDEX(RTO2CF_ORD,DL$8,2))&gt;$BN$84,"s","ns")))</f>
        <v/>
      </c>
      <c r="DM91" s="282" t="str">
        <f aca="false">IF(DM$8&gt;$BV91,"",IF($BR$69&gt;$BS$69,"ns",IF(ABS($BX91-INDEX(RTO2CF_ORD,DM$8,2))&gt;$BN$84,"s","ns")))</f>
        <v/>
      </c>
      <c r="DN91" s="282" t="str">
        <f aca="false">IF(DN$8&gt;$BV91,"",IF($BR$69&gt;$BS$69,"ns",IF(ABS($BX91-INDEX(RTO2CF_ORD,DN$8,2))&gt;$BN$84,"s","ns")))</f>
        <v/>
      </c>
      <c r="DO91" s="282" t="str">
        <f aca="false">IF(DO$8&gt;$BV91,"",IF($BR$69&gt;$BS$69,"ns",IF(ABS($BX91-INDEX(RTO2CF_ORD,DO$8,2))&gt;$BN$84,"s","ns")))</f>
        <v/>
      </c>
      <c r="DP91" s="282" t="str">
        <f aca="false">IF(DP$8&gt;$BV91,"",IF($BR$69&gt;$BS$69,"ns",IF(ABS($BX91-INDEX(RTO2CF_ORD,DP$8,2))&gt;$BN$84,"s","ns")))</f>
        <v/>
      </c>
      <c r="DQ91" s="282" t="str">
        <f aca="false">IF(DQ$8&gt;$BV91,"",IF($BR$69&gt;$BS$69,"ns",IF(ABS($BX91-INDEX(RTO2CF_ORD,DQ$8,2))&gt;$BN$84,"s","ns")))</f>
        <v/>
      </c>
      <c r="DR91" s="282" t="str">
        <f aca="false">IF(DR$8&gt;$BV91,"",IF($BR$69&gt;$BS$69,"ns",IF(ABS($BX91-INDEX(RTO2CF_ORD,DR$8,2))&gt;$BN$84,"s","ns")))</f>
        <v/>
      </c>
      <c r="DS91" s="282" t="str">
        <f aca="false">IF(DS$8&gt;$BV91,"",IF($BR$69&gt;$BS$69,"ns",IF(ABS($BX91-INDEX(RTO2CF_ORD,DS$8,2))&gt;$BN$84,"s","ns")))</f>
        <v/>
      </c>
      <c r="DT91" s="282" t="str">
        <f aca="false">IF(DT$8&gt;$BV91,"",IF($BR$69&gt;$BS$69,"ns",IF(ABS($BX91-INDEX(RTO2CF_ORD,DT$8,2))&gt;$BN$84,"s","ns")))</f>
        <v/>
      </c>
      <c r="DU91" s="282" t="str">
        <f aca="false">IF(DU$8&gt;$BV91,"",IF($BR$69&gt;$BS$69,"ns",IF(ABS($BX91-INDEX(RTO2CF_ORD,DU$8,2))&gt;$BN$84,"s","ns")))</f>
        <v/>
      </c>
      <c r="DV91" s="282" t="str">
        <f aca="false">IF(DV$8&gt;$BV91,"",IF($BR$69&gt;$BS$69,"ns",IF(ABS($BX91-INDEX(RTO2CF_ORD,DV$8,2))&gt;$BN$84,"s","ns")))</f>
        <v/>
      </c>
      <c r="DW91" s="283"/>
      <c r="DX91" s="283"/>
      <c r="DZ91" s="265" t="n">
        <f aca="false">DZ90+1</f>
        <v>28</v>
      </c>
      <c r="EA91" s="276" t="n">
        <f aca="false">IFERROR(INDEX(RTO2CV,$DZ91,1),0)</f>
        <v>0</v>
      </c>
      <c r="EB91" s="277" t="n">
        <f aca="false">IFERROR(INDEX(RTO2SF,$DZ91,EB$7),0)</f>
        <v>0</v>
      </c>
      <c r="EC91" s="277" t="n">
        <f aca="false">IFERROR(INDEX(RTO2SF,$DZ91,EC$7),0)</f>
        <v>0</v>
      </c>
      <c r="ED91" s="277" t="n">
        <f aca="false">IFERROR(INDEX(RTO2SF,$DZ91,ED$7),0)</f>
        <v>0</v>
      </c>
      <c r="EE91" s="277" t="n">
        <f aca="false">IFERROR(INDEX(RTO2SF,$DZ91,EE$7),0)</f>
        <v>0</v>
      </c>
      <c r="EF91" s="277" t="n">
        <f aca="false">COUNTIFS(EB91:EE91,"&gt;1")</f>
        <v>0</v>
      </c>
      <c r="EG91" s="277" t="n">
        <f aca="false">IFERROR(SUMIFS(EB91:EE91,EB91:EE91,"&gt;1"),0)</f>
        <v>0</v>
      </c>
      <c r="EH91" s="265"/>
      <c r="EI91" s="265"/>
      <c r="EJ91" s="265"/>
      <c r="EK91" s="266"/>
      <c r="EL91" s="265" t="n">
        <f aca="false">EL90+1</f>
        <v>28</v>
      </c>
      <c r="EM91" s="276" t="n">
        <f aca="false">IFERROR(INDEX(RTO2CV,$EL91,1),0)</f>
        <v>0</v>
      </c>
      <c r="EN91" s="277" t="n">
        <f aca="false">IFERROR(INDEX(RTO2CF,$EL91,'ANVA-MDS'!EB$7),0)</f>
        <v>0</v>
      </c>
      <c r="EO91" s="277" t="n">
        <f aca="false">IFERROR(INDEX(RTO2CF,$EL91,'ANVA-MDS'!EC$7),0)</f>
        <v>0</v>
      </c>
      <c r="EP91" s="277" t="n">
        <f aca="false">IFERROR(INDEX(RTO2CF,$EL91,'ANVA-MDS'!ED$7),0)</f>
        <v>0</v>
      </c>
      <c r="EQ91" s="277" t="n">
        <f aca="false">IFERROR(INDEX(RTO2CF,$EL91,'ANVA-MDS'!EE$7),0)</f>
        <v>0</v>
      </c>
      <c r="ER91" s="277" t="n">
        <f aca="false">COUNTIFS(EN91:EQ91,"&gt;1")</f>
        <v>0</v>
      </c>
      <c r="ES91" s="277" t="n">
        <f aca="false">IFERROR(SUMIFS(EN91:EQ91,EN91:EQ91,"&gt;1"),0)</f>
        <v>0</v>
      </c>
      <c r="ET91" s="265"/>
      <c r="EU91" s="265"/>
      <c r="EV91" s="265"/>
      <c r="EW91" s="266"/>
      <c r="EX91" s="277" t="n">
        <f aca="false">EG91+ES91</f>
        <v>0</v>
      </c>
      <c r="EY91" s="266"/>
      <c r="EZ91" s="266"/>
    </row>
    <row r="92" customFormat="false" ht="12.75" hidden="false" customHeight="true" outlineLevel="0" collapsed="false">
      <c r="J92" s="270" t="n">
        <v>28</v>
      </c>
      <c r="K92" s="280" t="n">
        <f aca="false">IFERROR(INDEX(RTO2SF_ORD,J92,1),"sd")</f>
        <v>0</v>
      </c>
      <c r="L92" s="281" t="n">
        <f aca="false">IFERROR(INDEX(RTO2SF_ORD,J92,2),"sd")</f>
        <v>0.00022</v>
      </c>
      <c r="M92" s="281" t="str">
        <f aca="false">IF(M$8&gt;$J92,"",IF($F$69&gt;$G$69,"ns",IF(ABS($L92-INDEX(RTO2SF_ORD,M$8,2))&gt;$B$84,"s","ns")))</f>
        <v>ns</v>
      </c>
      <c r="N92" s="281" t="str">
        <f aca="false">IF(N$8&gt;$J92,"",IF($F$69&gt;$G$69,"ns",IF(ABS($L92-INDEX(RTO2SF_ORD,N$8,2))&gt;$B$84,"s","ns")))</f>
        <v>ns</v>
      </c>
      <c r="O92" s="281" t="str">
        <f aca="false">IF(O$8&gt;$J92,"",IF($F$69&gt;$G$69,"ns",IF(ABS($L92-INDEX(RTO2SF_ORD,O$8,2))&gt;$B$84,"s","ns")))</f>
        <v>ns</v>
      </c>
      <c r="P92" s="281" t="str">
        <f aca="false">IF(P$8&gt;$J92,"",IF($F$69&gt;$G$69,"ns",IF(ABS($L92-INDEX(RTO2SF_ORD,P$8,2))&gt;$B$84,"s","ns")))</f>
        <v>ns</v>
      </c>
      <c r="Q92" s="281" t="str">
        <f aca="false">IF(Q$8&gt;$J92,"",IF($F$69&gt;$G$69,"ns",IF(ABS($L92-INDEX(RTO2SF_ORD,Q$8,2))&gt;$B$84,"s","ns")))</f>
        <v>ns</v>
      </c>
      <c r="R92" s="281" t="str">
        <f aca="false">IF(R$8&gt;$J92,"",IF($F$69&gt;$G$69,"ns",IF(ABS($L92-INDEX(RTO2SF_ORD,R$8,2))&gt;$B$84,"s","ns")))</f>
        <v>ns</v>
      </c>
      <c r="S92" s="281" t="str">
        <f aca="false">IF(S$8&gt;$J92,"",IF($F$69&gt;$G$69,"ns",IF(ABS($L92-INDEX(RTO2SF_ORD,S$8,2))&gt;$B$84,"s","ns")))</f>
        <v>ns</v>
      </c>
      <c r="T92" s="281" t="str">
        <f aca="false">IF(T$8&gt;$J92,"",IF($F$69&gt;$G$69,"ns",IF(ABS($L92-INDEX(RTO2SF_ORD,T$8,2))&gt;$B$84,"s","ns")))</f>
        <v>ns</v>
      </c>
      <c r="U92" s="281" t="str">
        <f aca="false">IF(U$8&gt;$J92,"",IF($F$69&gt;$G$69,"ns",IF(ABS($L92-INDEX(RTO2SF_ORD,U$8,2))&gt;$B$84,"s","ns")))</f>
        <v>ns</v>
      </c>
      <c r="V92" s="281" t="str">
        <f aca="false">IF(V$8&gt;$J92,"",IF($F$69&gt;$G$69,"ns",IF(ABS($L92-INDEX(RTO2SF_ORD,V$8,2))&gt;$B$84,"s","ns")))</f>
        <v>ns</v>
      </c>
      <c r="W92" s="281" t="str">
        <f aca="false">IF(W$8&gt;$J92,"",IF($F$69&gt;$G$69,"ns",IF(ABS($L92-INDEX(RTO2SF_ORD,W$8,2))&gt;$B$84,"s","ns")))</f>
        <v>ns</v>
      </c>
      <c r="X92" s="281" t="str">
        <f aca="false">IF(X$8&gt;$J92,"",IF($F$69&gt;$G$69,"ns",IF(ABS($L92-INDEX(RTO2SF_ORD,X$8,2))&gt;$B$84,"s","ns")))</f>
        <v>ns</v>
      </c>
      <c r="Y92" s="281" t="str">
        <f aca="false">IF(Y$8&gt;$J92,"",IF($F$69&gt;$G$69,"ns",IF(ABS($L92-INDEX(RTO2SF_ORD,Y$8,2))&gt;$B$84,"s","ns")))</f>
        <v>ns</v>
      </c>
      <c r="Z92" s="281" t="str">
        <f aca="false">IF(Z$8&gt;$J92,"",IF($F$69&gt;$G$69,"ns",IF(ABS($L92-INDEX(RTO2SF_ORD,Z$8,2))&gt;$B$84,"s","ns")))</f>
        <v>ns</v>
      </c>
      <c r="AA92" s="281" t="str">
        <f aca="false">IF(AA$8&gt;$J92,"",IF($F$69&gt;$G$69,"ns",IF(ABS($L92-INDEX(RTO2SF_ORD,AA$8,2))&gt;$B$84,"s","ns")))</f>
        <v>ns</v>
      </c>
      <c r="AB92" s="281" t="str">
        <f aca="false">IF(AB$8&gt;$J92,"",IF($F$69&gt;$G$69,"ns",IF(ABS($L92-INDEX(RTO2SF_ORD,AB$8,2))&gt;$B$84,"s","ns")))</f>
        <v>ns</v>
      </c>
      <c r="AC92" s="281" t="str">
        <f aca="false">IF(AC$8&gt;$J92,"",IF($F$69&gt;$G$69,"ns",IF(ABS($L92-INDEX(RTO2SF_ORD,AC$8,2))&gt;$B$84,"s","ns")))</f>
        <v>ns</v>
      </c>
      <c r="AD92" s="281" t="str">
        <f aca="false">IF(AD$8&gt;$J92,"",IF($F$69&gt;$G$69,"ns",IF(ABS($L92-INDEX(RTO2SF_ORD,AD$8,2))&gt;$B$84,"s","ns")))</f>
        <v>ns</v>
      </c>
      <c r="AE92" s="281" t="str">
        <f aca="false">IF(AE$8&gt;$J92,"",IF($F$69&gt;$G$69,"ns",IF(ABS($L92-INDEX(RTO2SF_ORD,AE$8,2))&gt;$B$84,"s","ns")))</f>
        <v>ns</v>
      </c>
      <c r="AF92" s="281" t="str">
        <f aca="false">IF(AF$8&gt;$J92,"",IF($F$69&gt;$G$69,"ns",IF(ABS($L92-INDEX(RTO2SF_ORD,AF$8,2))&gt;$B$84,"s","ns")))</f>
        <v>ns</v>
      </c>
      <c r="AG92" s="281" t="str">
        <f aca="false">IF(AG$8&gt;$J92,"",IF($F$69&gt;$G$69,"ns",IF(ABS($L92-INDEX(RTO2SF_ORD,AG$8,2))&gt;$B$84,"s","ns")))</f>
        <v>ns</v>
      </c>
      <c r="AH92" s="281" t="str">
        <f aca="false">IF(AH$8&gt;$J92,"",IF($F$69&gt;$G$69,"ns",IF(ABS($L92-INDEX(RTO2SF_ORD,AH$8,2))&gt;$B$84,"s","ns")))</f>
        <v>ns</v>
      </c>
      <c r="AI92" s="281" t="str">
        <f aca="false">IF(AI$8&gt;$J92,"",IF($F$69&gt;$G$69,"ns",IF(ABS($L92-INDEX(RTO2SF_ORD,AI$8,2))&gt;$B$84,"s","ns")))</f>
        <v>ns</v>
      </c>
      <c r="AJ92" s="281" t="str">
        <f aca="false">IF(AJ$8&gt;$J92,"",IF($F$69&gt;$G$69,"ns",IF(ABS($L92-INDEX(RTO2SF_ORD,AJ$8,2))&gt;$B$84,"s","ns")))</f>
        <v>ns</v>
      </c>
      <c r="AK92" s="281" t="str">
        <f aca="false">IF(AK$8&gt;$J92,"",IF($F$69&gt;$G$69,"ns",IF(ABS($L92-INDEX(RTO2SF_ORD,AK$8,2))&gt;$B$84,"s","ns")))</f>
        <v>ns</v>
      </c>
      <c r="AL92" s="281" t="str">
        <f aca="false">IF(AL$8&gt;$J92,"",IF($F$69&gt;$G$69,"ns",IF(ABS($L92-INDEX(RTO2SF_ORD,AL$8,2))&gt;$B$84,"s","ns")))</f>
        <v>ns</v>
      </c>
      <c r="AM92" s="281" t="str">
        <f aca="false">IF(AM$8&gt;$J92,"",IF($F$69&gt;$G$69,"ns",IF(ABS($L92-INDEX(RTO2SF_ORD,AM$8,2))&gt;$B$84,"s","ns")))</f>
        <v>ns</v>
      </c>
      <c r="AN92" s="281" t="str">
        <f aca="false">IF(AN$8&gt;$J92,"",IF($F$69&gt;$G$69,"ns",IF(ABS($L92-INDEX(RTO2SF_ORD,AN$8,2))&gt;$B$84,"s","ns")))</f>
        <v>ns</v>
      </c>
      <c r="AO92" s="281" t="str">
        <f aca="false">IF(AO$8&gt;$J92,"",IF($F$69&gt;$G$69,"ns",IF(ABS($L92-INDEX(RTO2SF_ORD,AO$8,2))&gt;$B$84,"s","ns")))</f>
        <v/>
      </c>
      <c r="AP92" s="281" t="str">
        <f aca="false">IF(AP$8&gt;$J92,"",IF($F$69&gt;$G$69,"ns",IF(ABS($L92-INDEX(RTO2SF_ORD,AP$8,2))&gt;$B$84,"s","ns")))</f>
        <v/>
      </c>
      <c r="AQ92" s="281" t="str">
        <f aca="false">IF(AQ$8&gt;$J92,"",IF($F$69&gt;$G$69,"ns",IF(ABS($L92-INDEX(RTO2SF_ORD,AQ$8,2))&gt;$B$84,"s","ns")))</f>
        <v/>
      </c>
      <c r="AR92" s="281" t="str">
        <f aca="false">IF(AR$8&gt;$J92,"",IF($F$69&gt;$G$69,"ns",IF(ABS($L92-INDEX(RTO2SF_ORD,AR$8,2))&gt;$B$84,"s","ns")))</f>
        <v/>
      </c>
      <c r="AS92" s="281" t="str">
        <f aca="false">IF(AS$8&gt;$J92,"",IF($F$69&gt;$G$69,"ns",IF(ABS($L92-INDEX(RTO2SF_ORD,AS$8,2))&gt;$B$84,"s","ns")))</f>
        <v/>
      </c>
      <c r="AT92" s="281" t="str">
        <f aca="false">IF(AT$8&gt;$J92,"",IF($F$69&gt;$G$69,"ns",IF(ABS($L92-INDEX(RTO2SF_ORD,AT$8,2))&gt;$B$84,"s","ns")))</f>
        <v/>
      </c>
      <c r="AU92" s="281" t="str">
        <f aca="false">IF(AU$8&gt;$J92,"",IF($F$69&gt;$G$69,"ns",IF(ABS($L92-INDEX(RTO2SF_ORD,AU$8,2))&gt;$B$84,"s","ns")))</f>
        <v/>
      </c>
      <c r="AV92" s="281" t="str">
        <f aca="false">IF(AV$8&gt;$J92,"",IF($F$69&gt;$G$69,"ns",IF(ABS($L92-INDEX(RTO2SF_ORD,AV$8,2))&gt;$B$84,"s","ns")))</f>
        <v/>
      </c>
      <c r="AW92" s="281" t="str">
        <f aca="false">IF(AW$8&gt;$J92,"",IF($F$69&gt;$G$69,"ns",IF(ABS($L92-INDEX(RTO2SF_ORD,AW$8,2))&gt;$B$84,"s","ns")))</f>
        <v/>
      </c>
      <c r="AX92" s="281" t="str">
        <f aca="false">IF(AX$8&gt;$J92,"",IF($F$69&gt;$G$69,"ns",IF(ABS($L92-INDEX(RTO2SF_ORD,AX$8,2))&gt;$B$84,"s","ns")))</f>
        <v/>
      </c>
      <c r="AY92" s="281" t="str">
        <f aca="false">IF(AY$8&gt;$J92,"",IF($F$69&gt;$G$69,"ns",IF(ABS($L92-INDEX(RTO2SF_ORD,AY$8,2))&gt;$B$84,"s","ns")))</f>
        <v/>
      </c>
      <c r="AZ92" s="281" t="str">
        <f aca="false">IF(AZ$8&gt;$J92,"",IF($F$69&gt;$G$69,"ns",IF(ABS($L92-INDEX(RTO2SF_ORD,AZ$8,2))&gt;$B$84,"s","ns")))</f>
        <v/>
      </c>
      <c r="BA92" s="281" t="str">
        <f aca="false">IF(BA$8&gt;$J92,"",IF($F$69&gt;$G$69,"ns",IF(ABS($L92-INDEX(RTO2SF_ORD,BA$8,2))&gt;$B$84,"s","ns")))</f>
        <v/>
      </c>
      <c r="BB92" s="281" t="str">
        <f aca="false">IF(BB$8&gt;$J92,"",IF($F$69&gt;$G$69,"ns",IF(ABS($L92-INDEX(RTO2SF_ORD,BB$8,2))&gt;$B$84,"s","ns")))</f>
        <v/>
      </c>
      <c r="BC92" s="281" t="str">
        <f aca="false">IF(BC$8&gt;$J92,"",IF($F$69&gt;$G$69,"ns",IF(ABS($L92-INDEX(RTO2SF_ORD,BC$8,2))&gt;$B$84,"s","ns")))</f>
        <v/>
      </c>
      <c r="BD92" s="281" t="str">
        <f aca="false">IF(BD$8&gt;$J92,"",IF($F$69&gt;$G$69,"ns",IF(ABS($L92-INDEX(RTO2SF_ORD,BD$8,2))&gt;$B$84,"s","ns")))</f>
        <v/>
      </c>
      <c r="BE92" s="281" t="str">
        <f aca="false">IF(BE$8&gt;$J92,"",IF($F$69&gt;$G$69,"ns",IF(ABS($L92-INDEX(RTO2SF_ORD,BE$8,2))&gt;$B$84,"s","ns")))</f>
        <v/>
      </c>
      <c r="BF92" s="281" t="str">
        <f aca="false">IF(BF$8&gt;$J92,"",IF($F$69&gt;$G$69,"ns",IF(ABS($L92-INDEX(RTO2SF_ORD,BF$8,2))&gt;$B$84,"s","ns")))</f>
        <v/>
      </c>
      <c r="BG92" s="281" t="str">
        <f aca="false">IF(BG$8&gt;$J92,"",IF($F$69&gt;$G$69,"ns",IF(ABS($L92-INDEX(RTO2SF_ORD,BG$8,2))&gt;$B$84,"s","ns")))</f>
        <v/>
      </c>
      <c r="BH92" s="281" t="str">
        <f aca="false">IF(BH$8&gt;$J92,"",IF($F$69&gt;$G$69,"ns",IF(ABS($L92-INDEX(RTO2SF_ORD,BH$8,2))&gt;$B$84,"s","ns")))</f>
        <v/>
      </c>
      <c r="BI92" s="281" t="str">
        <f aca="false">IF(BI$8&gt;$J92,"",IF($F$69&gt;$G$69,"ns",IF(ABS($L92-INDEX(RTO2SF_ORD,BI$8,2))&gt;$B$84,"s","ns")))</f>
        <v/>
      </c>
      <c r="BJ92" s="281" t="str">
        <f aca="false">IF(BJ$8&gt;$J92,"",IF($F$69&gt;$G$69,"ns",IF(ABS($L92-INDEX(RTO2SF_ORD,BJ$8,2))&gt;$B$84,"s","ns")))</f>
        <v/>
      </c>
      <c r="BS92" s="249"/>
      <c r="BT92" s="249"/>
      <c r="BV92" s="270" t="n">
        <v>28</v>
      </c>
      <c r="BW92" s="280" t="n">
        <f aca="false">IFERROR(INDEX(RTO2CF_ORD,BV92,1),"sd")</f>
        <v>0</v>
      </c>
      <c r="BX92" s="281" t="n">
        <f aca="false">IFERROR(INDEX(RTO2CF_ORD,BV92,2),"sd")</f>
        <v>0.00022</v>
      </c>
      <c r="BY92" s="282" t="str">
        <f aca="false">IF(BY$8&gt;$BV92,"",IF($BR$69&gt;$BS$69,"ns",IF(ABS($BX92-INDEX(RTO2CF_ORD,BY$8,2))&gt;$BN$84,"s","ns")))</f>
        <v>s</v>
      </c>
      <c r="BZ92" s="282" t="str">
        <f aca="false">IF(BZ$8&gt;$BV92,"",IF($BR$69&gt;$BS$69,"ns",IF(ABS($BX92-INDEX(RTO2CF_ORD,BZ$8,2))&gt;$BN$84,"s","ns")))</f>
        <v>s</v>
      </c>
      <c r="CA92" s="282" t="str">
        <f aca="false">IF(CA$8&gt;$BV92,"",IF($BR$69&gt;$BS$69,"ns",IF(ABS($BX92-INDEX(RTO2CF_ORD,CA$8,2))&gt;$BN$84,"s","ns")))</f>
        <v>s</v>
      </c>
      <c r="CB92" s="282" t="str">
        <f aca="false">IF(CB$8&gt;$BV92,"",IF($BR$69&gt;$BS$69,"ns",IF(ABS($BX92-INDEX(RTO2CF_ORD,CB$8,2))&gt;$BN$84,"s","ns")))</f>
        <v>s</v>
      </c>
      <c r="CC92" s="282" t="str">
        <f aca="false">IF(CC$8&gt;$BV92,"",IF($BR$69&gt;$BS$69,"ns",IF(ABS($BX92-INDEX(RTO2CF_ORD,CC$8,2))&gt;$BN$84,"s","ns")))</f>
        <v>s</v>
      </c>
      <c r="CD92" s="282" t="str">
        <f aca="false">IF(CD$8&gt;$BV92,"",IF($BR$69&gt;$BS$69,"ns",IF(ABS($BX92-INDEX(RTO2CF_ORD,CD$8,2))&gt;$BN$84,"s","ns")))</f>
        <v>s</v>
      </c>
      <c r="CE92" s="282" t="str">
        <f aca="false">IF(CE$8&gt;$BV92,"",IF($BR$69&gt;$BS$69,"ns",IF(ABS($BX92-INDEX(RTO2CF_ORD,CE$8,2))&gt;$BN$84,"s","ns")))</f>
        <v>s</v>
      </c>
      <c r="CF92" s="282" t="str">
        <f aca="false">IF(CF$8&gt;$BV92,"",IF($BR$69&gt;$BS$69,"ns",IF(ABS($BX92-INDEX(RTO2CF_ORD,CF$8,2))&gt;$BN$84,"s","ns")))</f>
        <v>ns</v>
      </c>
      <c r="CG92" s="282" t="str">
        <f aca="false">IF(CG$8&gt;$BV92,"",IF($BR$69&gt;$BS$69,"ns",IF(ABS($BX92-INDEX(RTO2CF_ORD,CG$8,2))&gt;$BN$84,"s","ns")))</f>
        <v>ns</v>
      </c>
      <c r="CH92" s="282" t="str">
        <f aca="false">IF(CH$8&gt;$BV92,"",IF($BR$69&gt;$BS$69,"ns",IF(ABS($BX92-INDEX(RTO2CF_ORD,CH$8,2))&gt;$BN$84,"s","ns")))</f>
        <v>ns</v>
      </c>
      <c r="CI92" s="282" t="str">
        <f aca="false">IF(CI$8&gt;$BV92,"",IF($BR$69&gt;$BS$69,"ns",IF(ABS($BX92-INDEX(RTO2CF_ORD,CI$8,2))&gt;$BN$84,"s","ns")))</f>
        <v>ns</v>
      </c>
      <c r="CJ92" s="282" t="str">
        <f aca="false">IF(CJ$8&gt;$BV92,"",IF($BR$69&gt;$BS$69,"ns",IF(ABS($BX92-INDEX(RTO2CF_ORD,CJ$8,2))&gt;$BN$84,"s","ns")))</f>
        <v>ns</v>
      </c>
      <c r="CK92" s="282" t="str">
        <f aca="false">IF(CK$8&gt;$BV92,"",IF($BR$69&gt;$BS$69,"ns",IF(ABS($BX92-INDEX(RTO2CF_ORD,CK$8,2))&gt;$BN$84,"s","ns")))</f>
        <v>ns</v>
      </c>
      <c r="CL92" s="282" t="str">
        <f aca="false">IF(CL$8&gt;$BV92,"",IF($BR$69&gt;$BS$69,"ns",IF(ABS($BX92-INDEX(RTO2CF_ORD,CL$8,2))&gt;$BN$84,"s","ns")))</f>
        <v>ns</v>
      </c>
      <c r="CM92" s="282" t="str">
        <f aca="false">IF(CM$8&gt;$BV92,"",IF($BR$69&gt;$BS$69,"ns",IF(ABS($BX92-INDEX(RTO2CF_ORD,CM$8,2))&gt;$BN$84,"s","ns")))</f>
        <v>ns</v>
      </c>
      <c r="CN92" s="282" t="str">
        <f aca="false">IF(CN$8&gt;$BV92,"",IF($BR$69&gt;$BS$69,"ns",IF(ABS($BX92-INDEX(RTO2CF_ORD,CN$8,2))&gt;$BN$84,"s","ns")))</f>
        <v>ns</v>
      </c>
      <c r="CO92" s="282" t="str">
        <f aca="false">IF(CO$8&gt;$BV92,"",IF($BR$69&gt;$BS$69,"ns",IF(ABS($BX92-INDEX(RTO2CF_ORD,CO$8,2))&gt;$BN$84,"s","ns")))</f>
        <v>ns</v>
      </c>
      <c r="CP92" s="282" t="str">
        <f aca="false">IF(CP$8&gt;$BV92,"",IF($BR$69&gt;$BS$69,"ns",IF(ABS($BX92-INDEX(RTO2CF_ORD,CP$8,2))&gt;$BN$84,"s","ns")))</f>
        <v>ns</v>
      </c>
      <c r="CQ92" s="282" t="str">
        <f aca="false">IF(CQ$8&gt;$BV92,"",IF($BR$69&gt;$BS$69,"ns",IF(ABS($BX92-INDEX(RTO2CF_ORD,CQ$8,2))&gt;$BN$84,"s","ns")))</f>
        <v>ns</v>
      </c>
      <c r="CR92" s="282" t="str">
        <f aca="false">IF(CR$8&gt;$BV92,"",IF($BR$69&gt;$BS$69,"ns",IF(ABS($BX92-INDEX(RTO2CF_ORD,CR$8,2))&gt;$BN$84,"s","ns")))</f>
        <v>ns</v>
      </c>
      <c r="CS92" s="282" t="str">
        <f aca="false">IF(CS$8&gt;$BV92,"",IF($BR$69&gt;$BS$69,"ns",IF(ABS($BX92-INDEX(RTO2CF_ORD,CS$8,2))&gt;$BN$84,"s","ns")))</f>
        <v>ns</v>
      </c>
      <c r="CT92" s="282" t="str">
        <f aca="false">IF(CT$8&gt;$BV92,"",IF($BR$69&gt;$BS$69,"ns",IF(ABS($BX92-INDEX(RTO2CF_ORD,CT$8,2))&gt;$BN$84,"s","ns")))</f>
        <v>ns</v>
      </c>
      <c r="CU92" s="282" t="str">
        <f aca="false">IF(CU$8&gt;$BV92,"",IF($BR$69&gt;$BS$69,"ns",IF(ABS($BX92-INDEX(RTO2CF_ORD,CU$8,2))&gt;$BN$84,"s","ns")))</f>
        <v>ns</v>
      </c>
      <c r="CV92" s="282" t="str">
        <f aca="false">IF(CV$8&gt;$BV92,"",IF($BR$69&gt;$BS$69,"ns",IF(ABS($BX92-INDEX(RTO2CF_ORD,CV$8,2))&gt;$BN$84,"s","ns")))</f>
        <v>ns</v>
      </c>
      <c r="CW92" s="282" t="str">
        <f aca="false">IF(CW$8&gt;$BV92,"",IF($BR$69&gt;$BS$69,"ns",IF(ABS($BX92-INDEX(RTO2CF_ORD,CW$8,2))&gt;$BN$84,"s","ns")))</f>
        <v>ns</v>
      </c>
      <c r="CX92" s="282" t="str">
        <f aca="false">IF(CX$8&gt;$BV92,"",IF($BR$69&gt;$BS$69,"ns",IF(ABS($BX92-INDEX(RTO2CF_ORD,CX$8,2))&gt;$BN$84,"s","ns")))</f>
        <v>ns</v>
      </c>
      <c r="CY92" s="282" t="str">
        <f aca="false">IF(CY$8&gt;$BV92,"",IF($BR$69&gt;$BS$69,"ns",IF(ABS($BX92-INDEX(RTO2CF_ORD,CY$8,2))&gt;$BN$84,"s","ns")))</f>
        <v>ns</v>
      </c>
      <c r="CZ92" s="282" t="str">
        <f aca="false">IF(CZ$8&gt;$BV92,"",IF($BR$69&gt;$BS$69,"ns",IF(ABS($BX92-INDEX(RTO2CF_ORD,CZ$8,2))&gt;$BN$84,"s","ns")))</f>
        <v>ns</v>
      </c>
      <c r="DA92" s="282" t="str">
        <f aca="false">IF(DA$8&gt;$BV92,"",IF($BR$69&gt;$BS$69,"ns",IF(ABS($BX92-INDEX(RTO2CF_ORD,DA$8,2))&gt;$BN$84,"s","ns")))</f>
        <v/>
      </c>
      <c r="DB92" s="282" t="str">
        <f aca="false">IF(DB$8&gt;$BV92,"",IF($BR$69&gt;$BS$69,"ns",IF(ABS($BX92-INDEX(RTO2CF_ORD,DB$8,2))&gt;$BN$84,"s","ns")))</f>
        <v/>
      </c>
      <c r="DC92" s="282" t="str">
        <f aca="false">IF(DC$8&gt;$BV92,"",IF($BR$69&gt;$BS$69,"ns",IF(ABS($BX92-INDEX(RTO2CF_ORD,DC$8,2))&gt;$BN$84,"s","ns")))</f>
        <v/>
      </c>
      <c r="DD92" s="282" t="str">
        <f aca="false">IF(DD$8&gt;$BV92,"",IF($BR$69&gt;$BS$69,"ns",IF(ABS($BX92-INDEX(RTO2CF_ORD,DD$8,2))&gt;$BN$84,"s","ns")))</f>
        <v/>
      </c>
      <c r="DE92" s="282" t="str">
        <f aca="false">IF(DE$8&gt;$BV92,"",IF($BR$69&gt;$BS$69,"ns",IF(ABS($BX92-INDEX(RTO2CF_ORD,DE$8,2))&gt;$BN$84,"s","ns")))</f>
        <v/>
      </c>
      <c r="DF92" s="282" t="str">
        <f aca="false">IF(DF$8&gt;$BV92,"",IF($BR$69&gt;$BS$69,"ns",IF(ABS($BX92-INDEX(RTO2CF_ORD,DF$8,2))&gt;$BN$84,"s","ns")))</f>
        <v/>
      </c>
      <c r="DG92" s="282" t="str">
        <f aca="false">IF(DG$8&gt;$BV92,"",IF($BR$69&gt;$BS$69,"ns",IF(ABS($BX92-INDEX(RTO2CF_ORD,DG$8,2))&gt;$BN$84,"s","ns")))</f>
        <v/>
      </c>
      <c r="DH92" s="282" t="str">
        <f aca="false">IF(DH$8&gt;$BV92,"",IF($BR$69&gt;$BS$69,"ns",IF(ABS($BX92-INDEX(RTO2CF_ORD,DH$8,2))&gt;$BN$84,"s","ns")))</f>
        <v/>
      </c>
      <c r="DI92" s="282" t="str">
        <f aca="false">IF(DI$8&gt;$BV92,"",IF($BR$69&gt;$BS$69,"ns",IF(ABS($BX92-INDEX(RTO2CF_ORD,DI$8,2))&gt;$BN$84,"s","ns")))</f>
        <v/>
      </c>
      <c r="DJ92" s="282" t="str">
        <f aca="false">IF(DJ$8&gt;$BV92,"",IF($BR$69&gt;$BS$69,"ns",IF(ABS($BX92-INDEX(RTO2CF_ORD,DJ$8,2))&gt;$BN$84,"s","ns")))</f>
        <v/>
      </c>
      <c r="DK92" s="282" t="str">
        <f aca="false">IF(DK$8&gt;$BV92,"",IF($BR$69&gt;$BS$69,"ns",IF(ABS($BX92-INDEX(RTO2CF_ORD,DK$8,2))&gt;$BN$84,"s","ns")))</f>
        <v/>
      </c>
      <c r="DL92" s="282" t="str">
        <f aca="false">IF(DL$8&gt;$BV92,"",IF($BR$69&gt;$BS$69,"ns",IF(ABS($BX92-INDEX(RTO2CF_ORD,DL$8,2))&gt;$BN$84,"s","ns")))</f>
        <v/>
      </c>
      <c r="DM92" s="282" t="str">
        <f aca="false">IF(DM$8&gt;$BV92,"",IF($BR$69&gt;$BS$69,"ns",IF(ABS($BX92-INDEX(RTO2CF_ORD,DM$8,2))&gt;$BN$84,"s","ns")))</f>
        <v/>
      </c>
      <c r="DN92" s="282" t="str">
        <f aca="false">IF(DN$8&gt;$BV92,"",IF($BR$69&gt;$BS$69,"ns",IF(ABS($BX92-INDEX(RTO2CF_ORD,DN$8,2))&gt;$BN$84,"s","ns")))</f>
        <v/>
      </c>
      <c r="DO92" s="282" t="str">
        <f aca="false">IF(DO$8&gt;$BV92,"",IF($BR$69&gt;$BS$69,"ns",IF(ABS($BX92-INDEX(RTO2CF_ORD,DO$8,2))&gt;$BN$84,"s","ns")))</f>
        <v/>
      </c>
      <c r="DP92" s="282" t="str">
        <f aca="false">IF(DP$8&gt;$BV92,"",IF($BR$69&gt;$BS$69,"ns",IF(ABS($BX92-INDEX(RTO2CF_ORD,DP$8,2))&gt;$BN$84,"s","ns")))</f>
        <v/>
      </c>
      <c r="DQ92" s="282" t="str">
        <f aca="false">IF(DQ$8&gt;$BV92,"",IF($BR$69&gt;$BS$69,"ns",IF(ABS($BX92-INDEX(RTO2CF_ORD,DQ$8,2))&gt;$BN$84,"s","ns")))</f>
        <v/>
      </c>
      <c r="DR92" s="282" t="str">
        <f aca="false">IF(DR$8&gt;$BV92,"",IF($BR$69&gt;$BS$69,"ns",IF(ABS($BX92-INDEX(RTO2CF_ORD,DR$8,2))&gt;$BN$84,"s","ns")))</f>
        <v/>
      </c>
      <c r="DS92" s="282" t="str">
        <f aca="false">IF(DS$8&gt;$BV92,"",IF($BR$69&gt;$BS$69,"ns",IF(ABS($BX92-INDEX(RTO2CF_ORD,DS$8,2))&gt;$BN$84,"s","ns")))</f>
        <v/>
      </c>
      <c r="DT92" s="282" t="str">
        <f aca="false">IF(DT$8&gt;$BV92,"",IF($BR$69&gt;$BS$69,"ns",IF(ABS($BX92-INDEX(RTO2CF_ORD,DT$8,2))&gt;$BN$84,"s","ns")))</f>
        <v/>
      </c>
      <c r="DU92" s="282" t="str">
        <f aca="false">IF(DU$8&gt;$BV92,"",IF($BR$69&gt;$BS$69,"ns",IF(ABS($BX92-INDEX(RTO2CF_ORD,DU$8,2))&gt;$BN$84,"s","ns")))</f>
        <v/>
      </c>
      <c r="DV92" s="282" t="str">
        <f aca="false">IF(DV$8&gt;$BV92,"",IF($BR$69&gt;$BS$69,"ns",IF(ABS($BX92-INDEX(RTO2CF_ORD,DV$8,2))&gt;$BN$84,"s","ns")))</f>
        <v/>
      </c>
      <c r="DW92" s="283"/>
      <c r="DX92" s="283"/>
      <c r="DZ92" s="265" t="n">
        <f aca="false">DZ91+1</f>
        <v>29</v>
      </c>
      <c r="EA92" s="276" t="n">
        <f aca="false">IFERROR(INDEX(RTO2CV,$DZ92,1),0)</f>
        <v>0</v>
      </c>
      <c r="EB92" s="277" t="n">
        <f aca="false">IFERROR(INDEX(RTO2SF,$DZ92,EB$7),0)</f>
        <v>0</v>
      </c>
      <c r="EC92" s="277" t="n">
        <f aca="false">IFERROR(INDEX(RTO2SF,$DZ92,EC$7),0)</f>
        <v>0</v>
      </c>
      <c r="ED92" s="277" t="n">
        <f aca="false">IFERROR(INDEX(RTO2SF,$DZ92,ED$7),0)</f>
        <v>0</v>
      </c>
      <c r="EE92" s="277" t="n">
        <f aca="false">IFERROR(INDEX(RTO2SF,$DZ92,EE$7),0)</f>
        <v>0</v>
      </c>
      <c r="EF92" s="277" t="n">
        <f aca="false">COUNTIFS(EB92:EE92,"&gt;1")</f>
        <v>0</v>
      </c>
      <c r="EG92" s="277" t="n">
        <f aca="false">IFERROR(SUMIFS(EB92:EE92,EB92:EE92,"&gt;1"),0)</f>
        <v>0</v>
      </c>
      <c r="EH92" s="265"/>
      <c r="EI92" s="265"/>
      <c r="EJ92" s="265"/>
      <c r="EK92" s="266"/>
      <c r="EL92" s="265" t="n">
        <f aca="false">EL91+1</f>
        <v>29</v>
      </c>
      <c r="EM92" s="276" t="n">
        <f aca="false">IFERROR(INDEX(RTO2CV,$EL92,1),0)</f>
        <v>0</v>
      </c>
      <c r="EN92" s="277" t="n">
        <f aca="false">IFERROR(INDEX(RTO2CF,$EL92,'ANVA-MDS'!EB$7),0)</f>
        <v>0</v>
      </c>
      <c r="EO92" s="277" t="n">
        <f aca="false">IFERROR(INDEX(RTO2CF,$EL92,'ANVA-MDS'!EC$7),0)</f>
        <v>0</v>
      </c>
      <c r="EP92" s="277" t="n">
        <f aca="false">IFERROR(INDEX(RTO2CF,$EL92,'ANVA-MDS'!ED$7),0)</f>
        <v>0</v>
      </c>
      <c r="EQ92" s="277" t="n">
        <f aca="false">IFERROR(INDEX(RTO2CF,$EL92,'ANVA-MDS'!EE$7),0)</f>
        <v>0</v>
      </c>
      <c r="ER92" s="277" t="n">
        <f aca="false">COUNTIFS(EN92:EQ92,"&gt;1")</f>
        <v>0</v>
      </c>
      <c r="ES92" s="277" t="n">
        <f aca="false">IFERROR(SUMIFS(EN92:EQ92,EN92:EQ92,"&gt;1"),0)</f>
        <v>0</v>
      </c>
      <c r="ET92" s="265"/>
      <c r="EU92" s="265"/>
      <c r="EV92" s="265"/>
      <c r="EW92" s="266"/>
      <c r="EX92" s="277" t="n">
        <f aca="false">EG92+ES92</f>
        <v>0</v>
      </c>
      <c r="EY92" s="266"/>
      <c r="EZ92" s="266"/>
    </row>
    <row r="93" customFormat="false" ht="12.75" hidden="false" customHeight="true" outlineLevel="0" collapsed="false">
      <c r="J93" s="270" t="n">
        <v>29</v>
      </c>
      <c r="K93" s="280" t="n">
        <f aca="false">IFERROR(INDEX(RTO2SF_ORD,J93,1),"sd")</f>
        <v>0</v>
      </c>
      <c r="L93" s="281" t="n">
        <f aca="false">IFERROR(INDEX(RTO2SF_ORD,J93,2),"sd")</f>
        <v>0.00021</v>
      </c>
      <c r="M93" s="281" t="str">
        <f aca="false">IF(M$8&gt;$J93,"",IF($F$69&gt;$G$69,"ns",IF(ABS($L93-INDEX(RTO2SF_ORD,M$8,2))&gt;$B$84,"s","ns")))</f>
        <v>ns</v>
      </c>
      <c r="N93" s="281" t="str">
        <f aca="false">IF(N$8&gt;$J93,"",IF($F$69&gt;$G$69,"ns",IF(ABS($L93-INDEX(RTO2SF_ORD,N$8,2))&gt;$B$84,"s","ns")))</f>
        <v>ns</v>
      </c>
      <c r="O93" s="281" t="str">
        <f aca="false">IF(O$8&gt;$J93,"",IF($F$69&gt;$G$69,"ns",IF(ABS($L93-INDEX(RTO2SF_ORD,O$8,2))&gt;$B$84,"s","ns")))</f>
        <v>ns</v>
      </c>
      <c r="P93" s="281" t="str">
        <f aca="false">IF(P$8&gt;$J93,"",IF($F$69&gt;$G$69,"ns",IF(ABS($L93-INDEX(RTO2SF_ORD,P$8,2))&gt;$B$84,"s","ns")))</f>
        <v>ns</v>
      </c>
      <c r="Q93" s="281" t="str">
        <f aca="false">IF(Q$8&gt;$J93,"",IF($F$69&gt;$G$69,"ns",IF(ABS($L93-INDEX(RTO2SF_ORD,Q$8,2))&gt;$B$84,"s","ns")))</f>
        <v>ns</v>
      </c>
      <c r="R93" s="281" t="str">
        <f aca="false">IF(R$8&gt;$J93,"",IF($F$69&gt;$G$69,"ns",IF(ABS($L93-INDEX(RTO2SF_ORD,R$8,2))&gt;$B$84,"s","ns")))</f>
        <v>ns</v>
      </c>
      <c r="S93" s="281" t="str">
        <f aca="false">IF(S$8&gt;$J93,"",IF($F$69&gt;$G$69,"ns",IF(ABS($L93-INDEX(RTO2SF_ORD,S$8,2))&gt;$B$84,"s","ns")))</f>
        <v>ns</v>
      </c>
      <c r="T93" s="281" t="str">
        <f aca="false">IF(T$8&gt;$J93,"",IF($F$69&gt;$G$69,"ns",IF(ABS($L93-INDEX(RTO2SF_ORD,T$8,2))&gt;$B$84,"s","ns")))</f>
        <v>ns</v>
      </c>
      <c r="U93" s="281" t="str">
        <f aca="false">IF(U$8&gt;$J93,"",IF($F$69&gt;$G$69,"ns",IF(ABS($L93-INDEX(RTO2SF_ORD,U$8,2))&gt;$B$84,"s","ns")))</f>
        <v>ns</v>
      </c>
      <c r="V93" s="281" t="str">
        <f aca="false">IF(V$8&gt;$J93,"",IF($F$69&gt;$G$69,"ns",IF(ABS($L93-INDEX(RTO2SF_ORD,V$8,2))&gt;$B$84,"s","ns")))</f>
        <v>ns</v>
      </c>
      <c r="W93" s="281" t="str">
        <f aca="false">IF(W$8&gt;$J93,"",IF($F$69&gt;$G$69,"ns",IF(ABS($L93-INDEX(RTO2SF_ORD,W$8,2))&gt;$B$84,"s","ns")))</f>
        <v>ns</v>
      </c>
      <c r="X93" s="281" t="str">
        <f aca="false">IF(X$8&gt;$J93,"",IF($F$69&gt;$G$69,"ns",IF(ABS($L93-INDEX(RTO2SF_ORD,X$8,2))&gt;$B$84,"s","ns")))</f>
        <v>ns</v>
      </c>
      <c r="Y93" s="281" t="str">
        <f aca="false">IF(Y$8&gt;$J93,"",IF($F$69&gt;$G$69,"ns",IF(ABS($L93-INDEX(RTO2SF_ORD,Y$8,2))&gt;$B$84,"s","ns")))</f>
        <v>ns</v>
      </c>
      <c r="Z93" s="281" t="str">
        <f aca="false">IF(Z$8&gt;$J93,"",IF($F$69&gt;$G$69,"ns",IF(ABS($L93-INDEX(RTO2SF_ORD,Z$8,2))&gt;$B$84,"s","ns")))</f>
        <v>ns</v>
      </c>
      <c r="AA93" s="281" t="str">
        <f aca="false">IF(AA$8&gt;$J93,"",IF($F$69&gt;$G$69,"ns",IF(ABS($L93-INDEX(RTO2SF_ORD,AA$8,2))&gt;$B$84,"s","ns")))</f>
        <v>ns</v>
      </c>
      <c r="AB93" s="281" t="str">
        <f aca="false">IF(AB$8&gt;$J93,"",IF($F$69&gt;$G$69,"ns",IF(ABS($L93-INDEX(RTO2SF_ORD,AB$8,2))&gt;$B$84,"s","ns")))</f>
        <v>ns</v>
      </c>
      <c r="AC93" s="281" t="str">
        <f aca="false">IF(AC$8&gt;$J93,"",IF($F$69&gt;$G$69,"ns",IF(ABS($L93-INDEX(RTO2SF_ORD,AC$8,2))&gt;$B$84,"s","ns")))</f>
        <v>ns</v>
      </c>
      <c r="AD93" s="281" t="str">
        <f aca="false">IF(AD$8&gt;$J93,"",IF($F$69&gt;$G$69,"ns",IF(ABS($L93-INDEX(RTO2SF_ORD,AD$8,2))&gt;$B$84,"s","ns")))</f>
        <v>ns</v>
      </c>
      <c r="AE93" s="281" t="str">
        <f aca="false">IF(AE$8&gt;$J93,"",IF($F$69&gt;$G$69,"ns",IF(ABS($L93-INDEX(RTO2SF_ORD,AE$8,2))&gt;$B$84,"s","ns")))</f>
        <v>ns</v>
      </c>
      <c r="AF93" s="281" t="str">
        <f aca="false">IF(AF$8&gt;$J93,"",IF($F$69&gt;$G$69,"ns",IF(ABS($L93-INDEX(RTO2SF_ORD,AF$8,2))&gt;$B$84,"s","ns")))</f>
        <v>ns</v>
      </c>
      <c r="AG93" s="281" t="str">
        <f aca="false">IF(AG$8&gt;$J93,"",IF($F$69&gt;$G$69,"ns",IF(ABS($L93-INDEX(RTO2SF_ORD,AG$8,2))&gt;$B$84,"s","ns")))</f>
        <v>ns</v>
      </c>
      <c r="AH93" s="281" t="str">
        <f aca="false">IF(AH$8&gt;$J93,"",IF($F$69&gt;$G$69,"ns",IF(ABS($L93-INDEX(RTO2SF_ORD,AH$8,2))&gt;$B$84,"s","ns")))</f>
        <v>ns</v>
      </c>
      <c r="AI93" s="281" t="str">
        <f aca="false">IF(AI$8&gt;$J93,"",IF($F$69&gt;$G$69,"ns",IF(ABS($L93-INDEX(RTO2SF_ORD,AI$8,2))&gt;$B$84,"s","ns")))</f>
        <v>ns</v>
      </c>
      <c r="AJ93" s="281" t="str">
        <f aca="false">IF(AJ$8&gt;$J93,"",IF($F$69&gt;$G$69,"ns",IF(ABS($L93-INDEX(RTO2SF_ORD,AJ$8,2))&gt;$B$84,"s","ns")))</f>
        <v>ns</v>
      </c>
      <c r="AK93" s="281" t="str">
        <f aca="false">IF(AK$8&gt;$J93,"",IF($F$69&gt;$G$69,"ns",IF(ABS($L93-INDEX(RTO2SF_ORD,AK$8,2))&gt;$B$84,"s","ns")))</f>
        <v>ns</v>
      </c>
      <c r="AL93" s="281" t="str">
        <f aca="false">IF(AL$8&gt;$J93,"",IF($F$69&gt;$G$69,"ns",IF(ABS($L93-INDEX(RTO2SF_ORD,AL$8,2))&gt;$B$84,"s","ns")))</f>
        <v>ns</v>
      </c>
      <c r="AM93" s="281" t="str">
        <f aca="false">IF(AM$8&gt;$J93,"",IF($F$69&gt;$G$69,"ns",IF(ABS($L93-INDEX(RTO2SF_ORD,AM$8,2))&gt;$B$84,"s","ns")))</f>
        <v>ns</v>
      </c>
      <c r="AN93" s="281" t="str">
        <f aca="false">IF(AN$8&gt;$J93,"",IF($F$69&gt;$G$69,"ns",IF(ABS($L93-INDEX(RTO2SF_ORD,AN$8,2))&gt;$B$84,"s","ns")))</f>
        <v>ns</v>
      </c>
      <c r="AO93" s="281" t="str">
        <f aca="false">IF(AO$8&gt;$J93,"",IF($F$69&gt;$G$69,"ns",IF(ABS($L93-INDEX(RTO2SF_ORD,AO$8,2))&gt;$B$84,"s","ns")))</f>
        <v>ns</v>
      </c>
      <c r="AP93" s="281" t="str">
        <f aca="false">IF(AP$8&gt;$J93,"",IF($F$69&gt;$G$69,"ns",IF(ABS($L93-INDEX(RTO2SF_ORD,AP$8,2))&gt;$B$84,"s","ns")))</f>
        <v/>
      </c>
      <c r="AQ93" s="281" t="str">
        <f aca="false">IF(AQ$8&gt;$J93,"",IF($F$69&gt;$G$69,"ns",IF(ABS($L93-INDEX(RTO2SF_ORD,AQ$8,2))&gt;$B$84,"s","ns")))</f>
        <v/>
      </c>
      <c r="AR93" s="281" t="str">
        <f aca="false">IF(AR$8&gt;$J93,"",IF($F$69&gt;$G$69,"ns",IF(ABS($L93-INDEX(RTO2SF_ORD,AR$8,2))&gt;$B$84,"s","ns")))</f>
        <v/>
      </c>
      <c r="AS93" s="281" t="str">
        <f aca="false">IF(AS$8&gt;$J93,"",IF($F$69&gt;$G$69,"ns",IF(ABS($L93-INDEX(RTO2SF_ORD,AS$8,2))&gt;$B$84,"s","ns")))</f>
        <v/>
      </c>
      <c r="AT93" s="281" t="str">
        <f aca="false">IF(AT$8&gt;$J93,"",IF($F$69&gt;$G$69,"ns",IF(ABS($L93-INDEX(RTO2SF_ORD,AT$8,2))&gt;$B$84,"s","ns")))</f>
        <v/>
      </c>
      <c r="AU93" s="281" t="str">
        <f aca="false">IF(AU$8&gt;$J93,"",IF($F$69&gt;$G$69,"ns",IF(ABS($L93-INDEX(RTO2SF_ORD,AU$8,2))&gt;$B$84,"s","ns")))</f>
        <v/>
      </c>
      <c r="AV93" s="281" t="str">
        <f aca="false">IF(AV$8&gt;$J93,"",IF($F$69&gt;$G$69,"ns",IF(ABS($L93-INDEX(RTO2SF_ORD,AV$8,2))&gt;$B$84,"s","ns")))</f>
        <v/>
      </c>
      <c r="AW93" s="281" t="str">
        <f aca="false">IF(AW$8&gt;$J93,"",IF($F$69&gt;$G$69,"ns",IF(ABS($L93-INDEX(RTO2SF_ORD,AW$8,2))&gt;$B$84,"s","ns")))</f>
        <v/>
      </c>
      <c r="AX93" s="281" t="str">
        <f aca="false">IF(AX$8&gt;$J93,"",IF($F$69&gt;$G$69,"ns",IF(ABS($L93-INDEX(RTO2SF_ORD,AX$8,2))&gt;$B$84,"s","ns")))</f>
        <v/>
      </c>
      <c r="AY93" s="281" t="str">
        <f aca="false">IF(AY$8&gt;$J93,"",IF($F$69&gt;$G$69,"ns",IF(ABS($L93-INDEX(RTO2SF_ORD,AY$8,2))&gt;$B$84,"s","ns")))</f>
        <v/>
      </c>
      <c r="AZ93" s="281" t="str">
        <f aca="false">IF(AZ$8&gt;$J93,"",IF($F$69&gt;$G$69,"ns",IF(ABS($L93-INDEX(RTO2SF_ORD,AZ$8,2))&gt;$B$84,"s","ns")))</f>
        <v/>
      </c>
      <c r="BA93" s="281" t="str">
        <f aca="false">IF(BA$8&gt;$J93,"",IF($F$69&gt;$G$69,"ns",IF(ABS($L93-INDEX(RTO2SF_ORD,BA$8,2))&gt;$B$84,"s","ns")))</f>
        <v/>
      </c>
      <c r="BB93" s="281" t="str">
        <f aca="false">IF(BB$8&gt;$J93,"",IF($F$69&gt;$G$69,"ns",IF(ABS($L93-INDEX(RTO2SF_ORD,BB$8,2))&gt;$B$84,"s","ns")))</f>
        <v/>
      </c>
      <c r="BC93" s="281" t="str">
        <f aca="false">IF(BC$8&gt;$J93,"",IF($F$69&gt;$G$69,"ns",IF(ABS($L93-INDEX(RTO2SF_ORD,BC$8,2))&gt;$B$84,"s","ns")))</f>
        <v/>
      </c>
      <c r="BD93" s="281" t="str">
        <f aca="false">IF(BD$8&gt;$J93,"",IF($F$69&gt;$G$69,"ns",IF(ABS($L93-INDEX(RTO2SF_ORD,BD$8,2))&gt;$B$84,"s","ns")))</f>
        <v/>
      </c>
      <c r="BE93" s="281" t="str">
        <f aca="false">IF(BE$8&gt;$J93,"",IF($F$69&gt;$G$69,"ns",IF(ABS($L93-INDEX(RTO2SF_ORD,BE$8,2))&gt;$B$84,"s","ns")))</f>
        <v/>
      </c>
      <c r="BF93" s="281" t="str">
        <f aca="false">IF(BF$8&gt;$J93,"",IF($F$69&gt;$G$69,"ns",IF(ABS($L93-INDEX(RTO2SF_ORD,BF$8,2))&gt;$B$84,"s","ns")))</f>
        <v/>
      </c>
      <c r="BG93" s="281" t="str">
        <f aca="false">IF(BG$8&gt;$J93,"",IF($F$69&gt;$G$69,"ns",IF(ABS($L93-INDEX(RTO2SF_ORD,BG$8,2))&gt;$B$84,"s","ns")))</f>
        <v/>
      </c>
      <c r="BH93" s="281" t="str">
        <f aca="false">IF(BH$8&gt;$J93,"",IF($F$69&gt;$G$69,"ns",IF(ABS($L93-INDEX(RTO2SF_ORD,BH$8,2))&gt;$B$84,"s","ns")))</f>
        <v/>
      </c>
      <c r="BI93" s="281" t="str">
        <f aca="false">IF(BI$8&gt;$J93,"",IF($F$69&gt;$G$69,"ns",IF(ABS($L93-INDEX(RTO2SF_ORD,BI$8,2))&gt;$B$84,"s","ns")))</f>
        <v/>
      </c>
      <c r="BJ93" s="281" t="str">
        <f aca="false">IF(BJ$8&gt;$J93,"",IF($F$69&gt;$G$69,"ns",IF(ABS($L93-INDEX(RTO2SF_ORD,BJ$8,2))&gt;$B$84,"s","ns")))</f>
        <v/>
      </c>
      <c r="BK93" s="249"/>
      <c r="BL93" s="249"/>
      <c r="BS93" s="249"/>
      <c r="BT93" s="249"/>
      <c r="BV93" s="270" t="n">
        <v>29</v>
      </c>
      <c r="BW93" s="280" t="n">
        <f aca="false">IFERROR(INDEX(RTO2CF_ORD,BV93,1),"sd")</f>
        <v>0</v>
      </c>
      <c r="BX93" s="281" t="n">
        <f aca="false">IFERROR(INDEX(RTO2CF_ORD,BV93,2),"sd")</f>
        <v>0.00021</v>
      </c>
      <c r="BY93" s="282" t="str">
        <f aca="false">IF(BY$8&gt;$BV93,"",IF($BR$69&gt;$BS$69,"ns",IF(ABS($BX93-INDEX(RTO2CF_ORD,BY$8,2))&gt;$BN$84,"s","ns")))</f>
        <v>s</v>
      </c>
      <c r="BZ93" s="282" t="str">
        <f aca="false">IF(BZ$8&gt;$BV93,"",IF($BR$69&gt;$BS$69,"ns",IF(ABS($BX93-INDEX(RTO2CF_ORD,BZ$8,2))&gt;$BN$84,"s","ns")))</f>
        <v>s</v>
      </c>
      <c r="CA93" s="282" t="str">
        <f aca="false">IF(CA$8&gt;$BV93,"",IF($BR$69&gt;$BS$69,"ns",IF(ABS($BX93-INDEX(RTO2CF_ORD,CA$8,2))&gt;$BN$84,"s","ns")))</f>
        <v>s</v>
      </c>
      <c r="CB93" s="282" t="str">
        <f aca="false">IF(CB$8&gt;$BV93,"",IF($BR$69&gt;$BS$69,"ns",IF(ABS($BX93-INDEX(RTO2CF_ORD,CB$8,2))&gt;$BN$84,"s","ns")))</f>
        <v>s</v>
      </c>
      <c r="CC93" s="282" t="str">
        <f aca="false">IF(CC$8&gt;$BV93,"",IF($BR$69&gt;$BS$69,"ns",IF(ABS($BX93-INDEX(RTO2CF_ORD,CC$8,2))&gt;$BN$84,"s","ns")))</f>
        <v>s</v>
      </c>
      <c r="CD93" s="282" t="str">
        <f aca="false">IF(CD$8&gt;$BV93,"",IF($BR$69&gt;$BS$69,"ns",IF(ABS($BX93-INDEX(RTO2CF_ORD,CD$8,2))&gt;$BN$84,"s","ns")))</f>
        <v>s</v>
      </c>
      <c r="CE93" s="282" t="str">
        <f aca="false">IF(CE$8&gt;$BV93,"",IF($BR$69&gt;$BS$69,"ns",IF(ABS($BX93-INDEX(RTO2CF_ORD,CE$8,2))&gt;$BN$84,"s","ns")))</f>
        <v>s</v>
      </c>
      <c r="CF93" s="282" t="str">
        <f aca="false">IF(CF$8&gt;$BV93,"",IF($BR$69&gt;$BS$69,"ns",IF(ABS($BX93-INDEX(RTO2CF_ORD,CF$8,2))&gt;$BN$84,"s","ns")))</f>
        <v>ns</v>
      </c>
      <c r="CG93" s="282" t="str">
        <f aca="false">IF(CG$8&gt;$BV93,"",IF($BR$69&gt;$BS$69,"ns",IF(ABS($BX93-INDEX(RTO2CF_ORD,CG$8,2))&gt;$BN$84,"s","ns")))</f>
        <v>ns</v>
      </c>
      <c r="CH93" s="282" t="str">
        <f aca="false">IF(CH$8&gt;$BV93,"",IF($BR$69&gt;$BS$69,"ns",IF(ABS($BX93-INDEX(RTO2CF_ORD,CH$8,2))&gt;$BN$84,"s","ns")))</f>
        <v>ns</v>
      </c>
      <c r="CI93" s="282" t="str">
        <f aca="false">IF(CI$8&gt;$BV93,"",IF($BR$69&gt;$BS$69,"ns",IF(ABS($BX93-INDEX(RTO2CF_ORD,CI$8,2))&gt;$BN$84,"s","ns")))</f>
        <v>ns</v>
      </c>
      <c r="CJ93" s="282" t="str">
        <f aca="false">IF(CJ$8&gt;$BV93,"",IF($BR$69&gt;$BS$69,"ns",IF(ABS($BX93-INDEX(RTO2CF_ORD,CJ$8,2))&gt;$BN$84,"s","ns")))</f>
        <v>ns</v>
      </c>
      <c r="CK93" s="282" t="str">
        <f aca="false">IF(CK$8&gt;$BV93,"",IF($BR$69&gt;$BS$69,"ns",IF(ABS($BX93-INDEX(RTO2CF_ORD,CK$8,2))&gt;$BN$84,"s","ns")))</f>
        <v>ns</v>
      </c>
      <c r="CL93" s="282" t="str">
        <f aca="false">IF(CL$8&gt;$BV93,"",IF($BR$69&gt;$BS$69,"ns",IF(ABS($BX93-INDEX(RTO2CF_ORD,CL$8,2))&gt;$BN$84,"s","ns")))</f>
        <v>ns</v>
      </c>
      <c r="CM93" s="282" t="str">
        <f aca="false">IF(CM$8&gt;$BV93,"",IF($BR$69&gt;$BS$69,"ns",IF(ABS($BX93-INDEX(RTO2CF_ORD,CM$8,2))&gt;$BN$84,"s","ns")))</f>
        <v>ns</v>
      </c>
      <c r="CN93" s="282" t="str">
        <f aca="false">IF(CN$8&gt;$BV93,"",IF($BR$69&gt;$BS$69,"ns",IF(ABS($BX93-INDEX(RTO2CF_ORD,CN$8,2))&gt;$BN$84,"s","ns")))</f>
        <v>ns</v>
      </c>
      <c r="CO93" s="282" t="str">
        <f aca="false">IF(CO$8&gt;$BV93,"",IF($BR$69&gt;$BS$69,"ns",IF(ABS($BX93-INDEX(RTO2CF_ORD,CO$8,2))&gt;$BN$84,"s","ns")))</f>
        <v>ns</v>
      </c>
      <c r="CP93" s="282" t="str">
        <f aca="false">IF(CP$8&gt;$BV93,"",IF($BR$69&gt;$BS$69,"ns",IF(ABS($BX93-INDEX(RTO2CF_ORD,CP$8,2))&gt;$BN$84,"s","ns")))</f>
        <v>ns</v>
      </c>
      <c r="CQ93" s="282" t="str">
        <f aca="false">IF(CQ$8&gt;$BV93,"",IF($BR$69&gt;$BS$69,"ns",IF(ABS($BX93-INDEX(RTO2CF_ORD,CQ$8,2))&gt;$BN$84,"s","ns")))</f>
        <v>ns</v>
      </c>
      <c r="CR93" s="282" t="str">
        <f aca="false">IF(CR$8&gt;$BV93,"",IF($BR$69&gt;$BS$69,"ns",IF(ABS($BX93-INDEX(RTO2CF_ORD,CR$8,2))&gt;$BN$84,"s","ns")))</f>
        <v>ns</v>
      </c>
      <c r="CS93" s="282" t="str">
        <f aca="false">IF(CS$8&gt;$BV93,"",IF($BR$69&gt;$BS$69,"ns",IF(ABS($BX93-INDEX(RTO2CF_ORD,CS$8,2))&gt;$BN$84,"s","ns")))</f>
        <v>ns</v>
      </c>
      <c r="CT93" s="282" t="str">
        <f aca="false">IF(CT$8&gt;$BV93,"",IF($BR$69&gt;$BS$69,"ns",IF(ABS($BX93-INDEX(RTO2CF_ORD,CT$8,2))&gt;$BN$84,"s","ns")))</f>
        <v>ns</v>
      </c>
      <c r="CU93" s="282" t="str">
        <f aca="false">IF(CU$8&gt;$BV93,"",IF($BR$69&gt;$BS$69,"ns",IF(ABS($BX93-INDEX(RTO2CF_ORD,CU$8,2))&gt;$BN$84,"s","ns")))</f>
        <v>ns</v>
      </c>
      <c r="CV93" s="282" t="str">
        <f aca="false">IF(CV$8&gt;$BV93,"",IF($BR$69&gt;$BS$69,"ns",IF(ABS($BX93-INDEX(RTO2CF_ORD,CV$8,2))&gt;$BN$84,"s","ns")))</f>
        <v>ns</v>
      </c>
      <c r="CW93" s="282" t="str">
        <f aca="false">IF(CW$8&gt;$BV93,"",IF($BR$69&gt;$BS$69,"ns",IF(ABS($BX93-INDEX(RTO2CF_ORD,CW$8,2))&gt;$BN$84,"s","ns")))</f>
        <v>ns</v>
      </c>
      <c r="CX93" s="282" t="str">
        <f aca="false">IF(CX$8&gt;$BV93,"",IF($BR$69&gt;$BS$69,"ns",IF(ABS($BX93-INDEX(RTO2CF_ORD,CX$8,2))&gt;$BN$84,"s","ns")))</f>
        <v>ns</v>
      </c>
      <c r="CY93" s="282" t="str">
        <f aca="false">IF(CY$8&gt;$BV93,"",IF($BR$69&gt;$BS$69,"ns",IF(ABS($BX93-INDEX(RTO2CF_ORD,CY$8,2))&gt;$BN$84,"s","ns")))</f>
        <v>ns</v>
      </c>
      <c r="CZ93" s="282" t="str">
        <f aca="false">IF(CZ$8&gt;$BV93,"",IF($BR$69&gt;$BS$69,"ns",IF(ABS($BX93-INDEX(RTO2CF_ORD,CZ$8,2))&gt;$BN$84,"s","ns")))</f>
        <v>ns</v>
      </c>
      <c r="DA93" s="282" t="str">
        <f aca="false">IF(DA$8&gt;$BV93,"",IF($BR$69&gt;$BS$69,"ns",IF(ABS($BX93-INDEX(RTO2CF_ORD,DA$8,2))&gt;$BN$84,"s","ns")))</f>
        <v>ns</v>
      </c>
      <c r="DB93" s="282" t="str">
        <f aca="false">IF(DB$8&gt;$BV93,"",IF($BR$69&gt;$BS$69,"ns",IF(ABS($BX93-INDEX(RTO2CF_ORD,DB$8,2))&gt;$BN$84,"s","ns")))</f>
        <v/>
      </c>
      <c r="DC93" s="282" t="str">
        <f aca="false">IF(DC$8&gt;$BV93,"",IF($BR$69&gt;$BS$69,"ns",IF(ABS($BX93-INDEX(RTO2CF_ORD,DC$8,2))&gt;$BN$84,"s","ns")))</f>
        <v/>
      </c>
      <c r="DD93" s="282" t="str">
        <f aca="false">IF(DD$8&gt;$BV93,"",IF($BR$69&gt;$BS$69,"ns",IF(ABS($BX93-INDEX(RTO2CF_ORD,DD$8,2))&gt;$BN$84,"s","ns")))</f>
        <v/>
      </c>
      <c r="DE93" s="282" t="str">
        <f aca="false">IF(DE$8&gt;$BV93,"",IF($BR$69&gt;$BS$69,"ns",IF(ABS($BX93-INDEX(RTO2CF_ORD,DE$8,2))&gt;$BN$84,"s","ns")))</f>
        <v/>
      </c>
      <c r="DF93" s="282" t="str">
        <f aca="false">IF(DF$8&gt;$BV93,"",IF($BR$69&gt;$BS$69,"ns",IF(ABS($BX93-INDEX(RTO2CF_ORD,DF$8,2))&gt;$BN$84,"s","ns")))</f>
        <v/>
      </c>
      <c r="DG93" s="282" t="str">
        <f aca="false">IF(DG$8&gt;$BV93,"",IF($BR$69&gt;$BS$69,"ns",IF(ABS($BX93-INDEX(RTO2CF_ORD,DG$8,2))&gt;$BN$84,"s","ns")))</f>
        <v/>
      </c>
      <c r="DH93" s="282" t="str">
        <f aca="false">IF(DH$8&gt;$BV93,"",IF($BR$69&gt;$BS$69,"ns",IF(ABS($BX93-INDEX(RTO2CF_ORD,DH$8,2))&gt;$BN$84,"s","ns")))</f>
        <v/>
      </c>
      <c r="DI93" s="282" t="str">
        <f aca="false">IF(DI$8&gt;$BV93,"",IF($BR$69&gt;$BS$69,"ns",IF(ABS($BX93-INDEX(RTO2CF_ORD,DI$8,2))&gt;$BN$84,"s","ns")))</f>
        <v/>
      </c>
      <c r="DJ93" s="282" t="str">
        <f aca="false">IF(DJ$8&gt;$BV93,"",IF($BR$69&gt;$BS$69,"ns",IF(ABS($BX93-INDEX(RTO2CF_ORD,DJ$8,2))&gt;$BN$84,"s","ns")))</f>
        <v/>
      </c>
      <c r="DK93" s="282" t="str">
        <f aca="false">IF(DK$8&gt;$BV93,"",IF($BR$69&gt;$BS$69,"ns",IF(ABS($BX93-INDEX(RTO2CF_ORD,DK$8,2))&gt;$BN$84,"s","ns")))</f>
        <v/>
      </c>
      <c r="DL93" s="282" t="str">
        <f aca="false">IF(DL$8&gt;$BV93,"",IF($BR$69&gt;$BS$69,"ns",IF(ABS($BX93-INDEX(RTO2CF_ORD,DL$8,2))&gt;$BN$84,"s","ns")))</f>
        <v/>
      </c>
      <c r="DM93" s="282" t="str">
        <f aca="false">IF(DM$8&gt;$BV93,"",IF($BR$69&gt;$BS$69,"ns",IF(ABS($BX93-INDEX(RTO2CF_ORD,DM$8,2))&gt;$BN$84,"s","ns")))</f>
        <v/>
      </c>
      <c r="DN93" s="282" t="str">
        <f aca="false">IF(DN$8&gt;$BV93,"",IF($BR$69&gt;$BS$69,"ns",IF(ABS($BX93-INDEX(RTO2CF_ORD,DN$8,2))&gt;$BN$84,"s","ns")))</f>
        <v/>
      </c>
      <c r="DO93" s="282" t="str">
        <f aca="false">IF(DO$8&gt;$BV93,"",IF($BR$69&gt;$BS$69,"ns",IF(ABS($BX93-INDEX(RTO2CF_ORD,DO$8,2))&gt;$BN$84,"s","ns")))</f>
        <v/>
      </c>
      <c r="DP93" s="282" t="str">
        <f aca="false">IF(DP$8&gt;$BV93,"",IF($BR$69&gt;$BS$69,"ns",IF(ABS($BX93-INDEX(RTO2CF_ORD,DP$8,2))&gt;$BN$84,"s","ns")))</f>
        <v/>
      </c>
      <c r="DQ93" s="282" t="str">
        <f aca="false">IF(DQ$8&gt;$BV93,"",IF($BR$69&gt;$BS$69,"ns",IF(ABS($BX93-INDEX(RTO2CF_ORD,DQ$8,2))&gt;$BN$84,"s","ns")))</f>
        <v/>
      </c>
      <c r="DR93" s="282" t="str">
        <f aca="false">IF(DR$8&gt;$BV93,"",IF($BR$69&gt;$BS$69,"ns",IF(ABS($BX93-INDEX(RTO2CF_ORD,DR$8,2))&gt;$BN$84,"s","ns")))</f>
        <v/>
      </c>
      <c r="DS93" s="282" t="str">
        <f aca="false">IF(DS$8&gt;$BV93,"",IF($BR$69&gt;$BS$69,"ns",IF(ABS($BX93-INDEX(RTO2CF_ORD,DS$8,2))&gt;$BN$84,"s","ns")))</f>
        <v/>
      </c>
      <c r="DT93" s="282" t="str">
        <f aca="false">IF(DT$8&gt;$BV93,"",IF($BR$69&gt;$BS$69,"ns",IF(ABS($BX93-INDEX(RTO2CF_ORD,DT$8,2))&gt;$BN$84,"s","ns")))</f>
        <v/>
      </c>
      <c r="DU93" s="282" t="str">
        <f aca="false">IF(DU$8&gt;$BV93,"",IF($BR$69&gt;$BS$69,"ns",IF(ABS($BX93-INDEX(RTO2CF_ORD,DU$8,2))&gt;$BN$84,"s","ns")))</f>
        <v/>
      </c>
      <c r="DV93" s="282" t="str">
        <f aca="false">IF(DV$8&gt;$BV93,"",IF($BR$69&gt;$BS$69,"ns",IF(ABS($BX93-INDEX(RTO2CF_ORD,DV$8,2))&gt;$BN$84,"s","ns")))</f>
        <v/>
      </c>
      <c r="DW93" s="283"/>
      <c r="DX93" s="283"/>
      <c r="DY93" s="249"/>
      <c r="DZ93" s="265" t="n">
        <f aca="false">DZ92+1</f>
        <v>30</v>
      </c>
      <c r="EA93" s="276" t="n">
        <f aca="false">IFERROR(INDEX(RTO2CV,$DZ93,1),0)</f>
        <v>0</v>
      </c>
      <c r="EB93" s="277" t="n">
        <f aca="false">IFERROR(INDEX(RTO2SF,$DZ93,EB$7),0)</f>
        <v>0</v>
      </c>
      <c r="EC93" s="277" t="n">
        <f aca="false">IFERROR(INDEX(RTO2SF,$DZ93,EC$7),0)</f>
        <v>0</v>
      </c>
      <c r="ED93" s="277" t="n">
        <f aca="false">IFERROR(INDEX(RTO2SF,$DZ93,ED$7),0)</f>
        <v>0</v>
      </c>
      <c r="EE93" s="277" t="n">
        <f aca="false">IFERROR(INDEX(RTO2SF,$DZ93,EE$7),0)</f>
        <v>0</v>
      </c>
      <c r="EF93" s="277" t="n">
        <f aca="false">COUNTIFS(EB93:EE93,"&gt;1")</f>
        <v>0</v>
      </c>
      <c r="EG93" s="277" t="n">
        <f aca="false">IFERROR(SUMIFS(EB93:EE93,EB93:EE93,"&gt;1"),0)</f>
        <v>0</v>
      </c>
      <c r="EH93" s="265"/>
      <c r="EI93" s="265"/>
      <c r="EJ93" s="265"/>
      <c r="EK93" s="266"/>
      <c r="EL93" s="265" t="n">
        <f aca="false">EL92+1</f>
        <v>30</v>
      </c>
      <c r="EM93" s="276" t="n">
        <f aca="false">IFERROR(INDEX(RTO2CV,$EL93,1),0)</f>
        <v>0</v>
      </c>
      <c r="EN93" s="277" t="n">
        <f aca="false">IFERROR(INDEX(RTO2CF,$EL93,'ANVA-MDS'!EB$7),0)</f>
        <v>0</v>
      </c>
      <c r="EO93" s="277" t="n">
        <f aca="false">IFERROR(INDEX(RTO2CF,$EL93,'ANVA-MDS'!EC$7),0)</f>
        <v>0</v>
      </c>
      <c r="EP93" s="277" t="n">
        <f aca="false">IFERROR(INDEX(RTO2CF,$EL93,'ANVA-MDS'!ED$7),0)</f>
        <v>0</v>
      </c>
      <c r="EQ93" s="277" t="n">
        <f aca="false">IFERROR(INDEX(RTO2CF,$EL93,'ANVA-MDS'!EE$7),0)</f>
        <v>0</v>
      </c>
      <c r="ER93" s="277" t="n">
        <f aca="false">COUNTIFS(EN93:EQ93,"&gt;1")</f>
        <v>0</v>
      </c>
      <c r="ES93" s="277" t="n">
        <f aca="false">IFERROR(SUMIFS(EN93:EQ93,EN93:EQ93,"&gt;1"),0)</f>
        <v>0</v>
      </c>
      <c r="ET93" s="265"/>
      <c r="EU93" s="265"/>
      <c r="EV93" s="265"/>
      <c r="EW93" s="266"/>
      <c r="EX93" s="277" t="n">
        <f aca="false">EG93+ES93</f>
        <v>0</v>
      </c>
      <c r="EY93" s="266"/>
      <c r="EZ93" s="266"/>
    </row>
    <row r="94" customFormat="false" ht="12.75" hidden="false" customHeight="true" outlineLevel="0" collapsed="false">
      <c r="J94" s="270" t="n">
        <v>30</v>
      </c>
      <c r="K94" s="280" t="n">
        <f aca="false">IFERROR(INDEX(RTO2SF_ORD,J94,1),"sd")</f>
        <v>0</v>
      </c>
      <c r="L94" s="281" t="n">
        <f aca="false">IFERROR(INDEX(RTO2SF_ORD,J94,2),"sd")</f>
        <v>0.0002</v>
      </c>
      <c r="M94" s="281" t="str">
        <f aca="false">IF(M$8&gt;$J94,"",IF($F$69&gt;$G$69,"ns",IF(ABS($L94-INDEX(RTO2SF_ORD,M$8,2))&gt;$B$84,"s","ns")))</f>
        <v>ns</v>
      </c>
      <c r="N94" s="281" t="str">
        <f aca="false">IF(N$8&gt;$J94,"",IF($F$69&gt;$G$69,"ns",IF(ABS($L94-INDEX(RTO2SF_ORD,N$8,2))&gt;$B$84,"s","ns")))</f>
        <v>ns</v>
      </c>
      <c r="O94" s="281" t="str">
        <f aca="false">IF(O$8&gt;$J94,"",IF($F$69&gt;$G$69,"ns",IF(ABS($L94-INDEX(RTO2SF_ORD,O$8,2))&gt;$B$84,"s","ns")))</f>
        <v>ns</v>
      </c>
      <c r="P94" s="281" t="str">
        <f aca="false">IF(P$8&gt;$J94,"",IF($F$69&gt;$G$69,"ns",IF(ABS($L94-INDEX(RTO2SF_ORD,P$8,2))&gt;$B$84,"s","ns")))</f>
        <v>ns</v>
      </c>
      <c r="Q94" s="281" t="str">
        <f aca="false">IF(Q$8&gt;$J94,"",IF($F$69&gt;$G$69,"ns",IF(ABS($L94-INDEX(RTO2SF_ORD,Q$8,2))&gt;$B$84,"s","ns")))</f>
        <v>ns</v>
      </c>
      <c r="R94" s="281" t="str">
        <f aca="false">IF(R$8&gt;$J94,"",IF($F$69&gt;$G$69,"ns",IF(ABS($L94-INDEX(RTO2SF_ORD,R$8,2))&gt;$B$84,"s","ns")))</f>
        <v>ns</v>
      </c>
      <c r="S94" s="281" t="str">
        <f aca="false">IF(S$8&gt;$J94,"",IF($F$69&gt;$G$69,"ns",IF(ABS($L94-INDEX(RTO2SF_ORD,S$8,2))&gt;$B$84,"s","ns")))</f>
        <v>ns</v>
      </c>
      <c r="T94" s="281" t="str">
        <f aca="false">IF(T$8&gt;$J94,"",IF($F$69&gt;$G$69,"ns",IF(ABS($L94-INDEX(RTO2SF_ORD,T$8,2))&gt;$B$84,"s","ns")))</f>
        <v>ns</v>
      </c>
      <c r="U94" s="281" t="str">
        <f aca="false">IF(U$8&gt;$J94,"",IF($F$69&gt;$G$69,"ns",IF(ABS($L94-INDEX(RTO2SF_ORD,U$8,2))&gt;$B$84,"s","ns")))</f>
        <v>ns</v>
      </c>
      <c r="V94" s="281" t="str">
        <f aca="false">IF(V$8&gt;$J94,"",IF($F$69&gt;$G$69,"ns",IF(ABS($L94-INDEX(RTO2SF_ORD,V$8,2))&gt;$B$84,"s","ns")))</f>
        <v>ns</v>
      </c>
      <c r="W94" s="281" t="str">
        <f aca="false">IF(W$8&gt;$J94,"",IF($F$69&gt;$G$69,"ns",IF(ABS($L94-INDEX(RTO2SF_ORD,W$8,2))&gt;$B$84,"s","ns")))</f>
        <v>ns</v>
      </c>
      <c r="X94" s="281" t="str">
        <f aca="false">IF(X$8&gt;$J94,"",IF($F$69&gt;$G$69,"ns",IF(ABS($L94-INDEX(RTO2SF_ORD,X$8,2))&gt;$B$84,"s","ns")))</f>
        <v>ns</v>
      </c>
      <c r="Y94" s="281" t="str">
        <f aca="false">IF(Y$8&gt;$J94,"",IF($F$69&gt;$G$69,"ns",IF(ABS($L94-INDEX(RTO2SF_ORD,Y$8,2))&gt;$B$84,"s","ns")))</f>
        <v>ns</v>
      </c>
      <c r="Z94" s="281" t="str">
        <f aca="false">IF(Z$8&gt;$J94,"",IF($F$69&gt;$G$69,"ns",IF(ABS($L94-INDEX(RTO2SF_ORD,Z$8,2))&gt;$B$84,"s","ns")))</f>
        <v>ns</v>
      </c>
      <c r="AA94" s="281" t="str">
        <f aca="false">IF(AA$8&gt;$J94,"",IF($F$69&gt;$G$69,"ns",IF(ABS($L94-INDEX(RTO2SF_ORD,AA$8,2))&gt;$B$84,"s","ns")))</f>
        <v>ns</v>
      </c>
      <c r="AB94" s="281" t="str">
        <f aca="false">IF(AB$8&gt;$J94,"",IF($F$69&gt;$G$69,"ns",IF(ABS($L94-INDEX(RTO2SF_ORD,AB$8,2))&gt;$B$84,"s","ns")))</f>
        <v>ns</v>
      </c>
      <c r="AC94" s="281" t="str">
        <f aca="false">IF(AC$8&gt;$J94,"",IF($F$69&gt;$G$69,"ns",IF(ABS($L94-INDEX(RTO2SF_ORD,AC$8,2))&gt;$B$84,"s","ns")))</f>
        <v>ns</v>
      </c>
      <c r="AD94" s="281" t="str">
        <f aca="false">IF(AD$8&gt;$J94,"",IF($F$69&gt;$G$69,"ns",IF(ABS($L94-INDEX(RTO2SF_ORD,AD$8,2))&gt;$B$84,"s","ns")))</f>
        <v>ns</v>
      </c>
      <c r="AE94" s="281" t="str">
        <f aca="false">IF(AE$8&gt;$J94,"",IF($F$69&gt;$G$69,"ns",IF(ABS($L94-INDEX(RTO2SF_ORD,AE$8,2))&gt;$B$84,"s","ns")))</f>
        <v>ns</v>
      </c>
      <c r="AF94" s="281" t="str">
        <f aca="false">IF(AF$8&gt;$J94,"",IF($F$69&gt;$G$69,"ns",IF(ABS($L94-INDEX(RTO2SF_ORD,AF$8,2))&gt;$B$84,"s","ns")))</f>
        <v>ns</v>
      </c>
      <c r="AG94" s="281" t="str">
        <f aca="false">IF(AG$8&gt;$J94,"",IF($F$69&gt;$G$69,"ns",IF(ABS($L94-INDEX(RTO2SF_ORD,AG$8,2))&gt;$B$84,"s","ns")))</f>
        <v>ns</v>
      </c>
      <c r="AH94" s="281" t="str">
        <f aca="false">IF(AH$8&gt;$J94,"",IF($F$69&gt;$G$69,"ns",IF(ABS($L94-INDEX(RTO2SF_ORD,AH$8,2))&gt;$B$84,"s","ns")))</f>
        <v>ns</v>
      </c>
      <c r="AI94" s="281" t="str">
        <f aca="false">IF(AI$8&gt;$J94,"",IF($F$69&gt;$G$69,"ns",IF(ABS($L94-INDEX(RTO2SF_ORD,AI$8,2))&gt;$B$84,"s","ns")))</f>
        <v>ns</v>
      </c>
      <c r="AJ94" s="281" t="str">
        <f aca="false">IF(AJ$8&gt;$J94,"",IF($F$69&gt;$G$69,"ns",IF(ABS($L94-INDEX(RTO2SF_ORD,AJ$8,2))&gt;$B$84,"s","ns")))</f>
        <v>ns</v>
      </c>
      <c r="AK94" s="281" t="str">
        <f aca="false">IF(AK$8&gt;$J94,"",IF($F$69&gt;$G$69,"ns",IF(ABS($L94-INDEX(RTO2SF_ORD,AK$8,2))&gt;$B$84,"s","ns")))</f>
        <v>ns</v>
      </c>
      <c r="AL94" s="281" t="str">
        <f aca="false">IF(AL$8&gt;$J94,"",IF($F$69&gt;$G$69,"ns",IF(ABS($L94-INDEX(RTO2SF_ORD,AL$8,2))&gt;$B$84,"s","ns")))</f>
        <v>ns</v>
      </c>
      <c r="AM94" s="281" t="str">
        <f aca="false">IF(AM$8&gt;$J94,"",IF($F$69&gt;$G$69,"ns",IF(ABS($L94-INDEX(RTO2SF_ORD,AM$8,2))&gt;$B$84,"s","ns")))</f>
        <v>ns</v>
      </c>
      <c r="AN94" s="281" t="str">
        <f aca="false">IF(AN$8&gt;$J94,"",IF($F$69&gt;$G$69,"ns",IF(ABS($L94-INDEX(RTO2SF_ORD,AN$8,2))&gt;$B$84,"s","ns")))</f>
        <v>ns</v>
      </c>
      <c r="AO94" s="281" t="str">
        <f aca="false">IF(AO$8&gt;$J94,"",IF($F$69&gt;$G$69,"ns",IF(ABS($L94-INDEX(RTO2SF_ORD,AO$8,2))&gt;$B$84,"s","ns")))</f>
        <v>ns</v>
      </c>
      <c r="AP94" s="281" t="str">
        <f aca="false">IF(AP$8&gt;$J94,"",IF($F$69&gt;$G$69,"ns",IF(ABS($L94-INDEX(RTO2SF_ORD,AP$8,2))&gt;$B$84,"s","ns")))</f>
        <v>ns</v>
      </c>
      <c r="AQ94" s="281" t="str">
        <f aca="false">IF(AQ$8&gt;$J94,"",IF($F$69&gt;$G$69,"ns",IF(ABS($L94-INDEX(RTO2SF_ORD,AQ$8,2))&gt;$B$84,"s","ns")))</f>
        <v/>
      </c>
      <c r="AR94" s="281" t="str">
        <f aca="false">IF(AR$8&gt;$J94,"",IF($F$69&gt;$G$69,"ns",IF(ABS($L94-INDEX(RTO2SF_ORD,AR$8,2))&gt;$B$84,"s","ns")))</f>
        <v/>
      </c>
      <c r="AS94" s="281" t="str">
        <f aca="false">IF(AS$8&gt;$J94,"",IF($F$69&gt;$G$69,"ns",IF(ABS($L94-INDEX(RTO2SF_ORD,AS$8,2))&gt;$B$84,"s","ns")))</f>
        <v/>
      </c>
      <c r="AT94" s="281" t="str">
        <f aca="false">IF(AT$8&gt;$J94,"",IF($F$69&gt;$G$69,"ns",IF(ABS($L94-INDEX(RTO2SF_ORD,AT$8,2))&gt;$B$84,"s","ns")))</f>
        <v/>
      </c>
      <c r="AU94" s="281" t="str">
        <f aca="false">IF(AU$8&gt;$J94,"",IF($F$69&gt;$G$69,"ns",IF(ABS($L94-INDEX(RTO2SF_ORD,AU$8,2))&gt;$B$84,"s","ns")))</f>
        <v/>
      </c>
      <c r="AV94" s="281" t="str">
        <f aca="false">IF(AV$8&gt;$J94,"",IF($F$69&gt;$G$69,"ns",IF(ABS($L94-INDEX(RTO2SF_ORD,AV$8,2))&gt;$B$84,"s","ns")))</f>
        <v/>
      </c>
      <c r="AW94" s="281" t="str">
        <f aca="false">IF(AW$8&gt;$J94,"",IF($F$69&gt;$G$69,"ns",IF(ABS($L94-INDEX(RTO2SF_ORD,AW$8,2))&gt;$B$84,"s","ns")))</f>
        <v/>
      </c>
      <c r="AX94" s="281" t="str">
        <f aca="false">IF(AX$8&gt;$J94,"",IF($F$69&gt;$G$69,"ns",IF(ABS($L94-INDEX(RTO2SF_ORD,AX$8,2))&gt;$B$84,"s","ns")))</f>
        <v/>
      </c>
      <c r="AY94" s="281" t="str">
        <f aca="false">IF(AY$8&gt;$J94,"",IF($F$69&gt;$G$69,"ns",IF(ABS($L94-INDEX(RTO2SF_ORD,AY$8,2))&gt;$B$84,"s","ns")))</f>
        <v/>
      </c>
      <c r="AZ94" s="281" t="str">
        <f aca="false">IF(AZ$8&gt;$J94,"",IF($F$69&gt;$G$69,"ns",IF(ABS($L94-INDEX(RTO2SF_ORD,AZ$8,2))&gt;$B$84,"s","ns")))</f>
        <v/>
      </c>
      <c r="BA94" s="281" t="str">
        <f aca="false">IF(BA$8&gt;$J94,"",IF($F$69&gt;$G$69,"ns",IF(ABS($L94-INDEX(RTO2SF_ORD,BA$8,2))&gt;$B$84,"s","ns")))</f>
        <v/>
      </c>
      <c r="BB94" s="281" t="str">
        <f aca="false">IF(BB$8&gt;$J94,"",IF($F$69&gt;$G$69,"ns",IF(ABS($L94-INDEX(RTO2SF_ORD,BB$8,2))&gt;$B$84,"s","ns")))</f>
        <v/>
      </c>
      <c r="BC94" s="281" t="str">
        <f aca="false">IF(BC$8&gt;$J94,"",IF($F$69&gt;$G$69,"ns",IF(ABS($L94-INDEX(RTO2SF_ORD,BC$8,2))&gt;$B$84,"s","ns")))</f>
        <v/>
      </c>
      <c r="BD94" s="281" t="str">
        <f aca="false">IF(BD$8&gt;$J94,"",IF($F$69&gt;$G$69,"ns",IF(ABS($L94-INDEX(RTO2SF_ORD,BD$8,2))&gt;$B$84,"s","ns")))</f>
        <v/>
      </c>
      <c r="BE94" s="281" t="str">
        <f aca="false">IF(BE$8&gt;$J94,"",IF($F$69&gt;$G$69,"ns",IF(ABS($L94-INDEX(RTO2SF_ORD,BE$8,2))&gt;$B$84,"s","ns")))</f>
        <v/>
      </c>
      <c r="BF94" s="281" t="str">
        <f aca="false">IF(BF$8&gt;$J94,"",IF($F$69&gt;$G$69,"ns",IF(ABS($L94-INDEX(RTO2SF_ORD,BF$8,2))&gt;$B$84,"s","ns")))</f>
        <v/>
      </c>
      <c r="BG94" s="281" t="str">
        <f aca="false">IF(BG$8&gt;$J94,"",IF($F$69&gt;$G$69,"ns",IF(ABS($L94-INDEX(RTO2SF_ORD,BG$8,2))&gt;$B$84,"s","ns")))</f>
        <v/>
      </c>
      <c r="BH94" s="281" t="str">
        <f aca="false">IF(BH$8&gt;$J94,"",IF($F$69&gt;$G$69,"ns",IF(ABS($L94-INDEX(RTO2SF_ORD,BH$8,2))&gt;$B$84,"s","ns")))</f>
        <v/>
      </c>
      <c r="BI94" s="281" t="str">
        <f aca="false">IF(BI$8&gt;$J94,"",IF($F$69&gt;$G$69,"ns",IF(ABS($L94-INDEX(RTO2SF_ORD,BI$8,2))&gt;$B$84,"s","ns")))</f>
        <v/>
      </c>
      <c r="BJ94" s="281" t="str">
        <f aca="false">IF(BJ$8&gt;$J94,"",IF($F$69&gt;$G$69,"ns",IF(ABS($L94-INDEX(RTO2SF_ORD,BJ$8,2))&gt;$B$84,"s","ns")))</f>
        <v/>
      </c>
      <c r="BK94" s="293"/>
      <c r="BL94" s="293"/>
      <c r="BS94" s="249"/>
      <c r="BT94" s="249"/>
      <c r="BV94" s="270" t="n">
        <v>30</v>
      </c>
      <c r="BW94" s="280" t="n">
        <f aca="false">IFERROR(INDEX(RTO2CF_ORD,BV94,1),"sd")</f>
        <v>0</v>
      </c>
      <c r="BX94" s="281" t="n">
        <f aca="false">IFERROR(INDEX(RTO2CF_ORD,BV94,2),"sd")</f>
        <v>0.0002</v>
      </c>
      <c r="BY94" s="282" t="str">
        <f aca="false">IF(BY$8&gt;$BV94,"",IF($BR$69&gt;$BS$69,"ns",IF(ABS($BX94-INDEX(RTO2CF_ORD,BY$8,2))&gt;$BN$84,"s","ns")))</f>
        <v>s</v>
      </c>
      <c r="BZ94" s="282" t="str">
        <f aca="false">IF(BZ$8&gt;$BV94,"",IF($BR$69&gt;$BS$69,"ns",IF(ABS($BX94-INDEX(RTO2CF_ORD,BZ$8,2))&gt;$BN$84,"s","ns")))</f>
        <v>s</v>
      </c>
      <c r="CA94" s="282" t="str">
        <f aca="false">IF(CA$8&gt;$BV94,"",IF($BR$69&gt;$BS$69,"ns",IF(ABS($BX94-INDEX(RTO2CF_ORD,CA$8,2))&gt;$BN$84,"s","ns")))</f>
        <v>s</v>
      </c>
      <c r="CB94" s="282" t="str">
        <f aca="false">IF(CB$8&gt;$BV94,"",IF($BR$69&gt;$BS$69,"ns",IF(ABS($BX94-INDEX(RTO2CF_ORD,CB$8,2))&gt;$BN$84,"s","ns")))</f>
        <v>s</v>
      </c>
      <c r="CC94" s="282" t="str">
        <f aca="false">IF(CC$8&gt;$BV94,"",IF($BR$69&gt;$BS$69,"ns",IF(ABS($BX94-INDEX(RTO2CF_ORD,CC$8,2))&gt;$BN$84,"s","ns")))</f>
        <v>s</v>
      </c>
      <c r="CD94" s="282" t="str">
        <f aca="false">IF(CD$8&gt;$BV94,"",IF($BR$69&gt;$BS$69,"ns",IF(ABS($BX94-INDEX(RTO2CF_ORD,CD$8,2))&gt;$BN$84,"s","ns")))</f>
        <v>s</v>
      </c>
      <c r="CE94" s="282" t="str">
        <f aca="false">IF(CE$8&gt;$BV94,"",IF($BR$69&gt;$BS$69,"ns",IF(ABS($BX94-INDEX(RTO2CF_ORD,CE$8,2))&gt;$BN$84,"s","ns")))</f>
        <v>s</v>
      </c>
      <c r="CF94" s="282" t="str">
        <f aca="false">IF(CF$8&gt;$BV94,"",IF($BR$69&gt;$BS$69,"ns",IF(ABS($BX94-INDEX(RTO2CF_ORD,CF$8,2))&gt;$BN$84,"s","ns")))</f>
        <v>ns</v>
      </c>
      <c r="CG94" s="282" t="str">
        <f aca="false">IF(CG$8&gt;$BV94,"",IF($BR$69&gt;$BS$69,"ns",IF(ABS($BX94-INDEX(RTO2CF_ORD,CG$8,2))&gt;$BN$84,"s","ns")))</f>
        <v>ns</v>
      </c>
      <c r="CH94" s="282" t="str">
        <f aca="false">IF(CH$8&gt;$BV94,"",IF($BR$69&gt;$BS$69,"ns",IF(ABS($BX94-INDEX(RTO2CF_ORD,CH$8,2))&gt;$BN$84,"s","ns")))</f>
        <v>ns</v>
      </c>
      <c r="CI94" s="282" t="str">
        <f aca="false">IF(CI$8&gt;$BV94,"",IF($BR$69&gt;$BS$69,"ns",IF(ABS($BX94-INDEX(RTO2CF_ORD,CI$8,2))&gt;$BN$84,"s","ns")))</f>
        <v>ns</v>
      </c>
      <c r="CJ94" s="282" t="str">
        <f aca="false">IF(CJ$8&gt;$BV94,"",IF($BR$69&gt;$BS$69,"ns",IF(ABS($BX94-INDEX(RTO2CF_ORD,CJ$8,2))&gt;$BN$84,"s","ns")))</f>
        <v>ns</v>
      </c>
      <c r="CK94" s="282" t="str">
        <f aca="false">IF(CK$8&gt;$BV94,"",IF($BR$69&gt;$BS$69,"ns",IF(ABS($BX94-INDEX(RTO2CF_ORD,CK$8,2))&gt;$BN$84,"s","ns")))</f>
        <v>ns</v>
      </c>
      <c r="CL94" s="282" t="str">
        <f aca="false">IF(CL$8&gt;$BV94,"",IF($BR$69&gt;$BS$69,"ns",IF(ABS($BX94-INDEX(RTO2CF_ORD,CL$8,2))&gt;$BN$84,"s","ns")))</f>
        <v>ns</v>
      </c>
      <c r="CM94" s="282" t="str">
        <f aca="false">IF(CM$8&gt;$BV94,"",IF($BR$69&gt;$BS$69,"ns",IF(ABS($BX94-INDEX(RTO2CF_ORD,CM$8,2))&gt;$BN$84,"s","ns")))</f>
        <v>ns</v>
      </c>
      <c r="CN94" s="282" t="str">
        <f aca="false">IF(CN$8&gt;$BV94,"",IF($BR$69&gt;$BS$69,"ns",IF(ABS($BX94-INDEX(RTO2CF_ORD,CN$8,2))&gt;$BN$84,"s","ns")))</f>
        <v>ns</v>
      </c>
      <c r="CO94" s="282" t="str">
        <f aca="false">IF(CO$8&gt;$BV94,"",IF($BR$69&gt;$BS$69,"ns",IF(ABS($BX94-INDEX(RTO2CF_ORD,CO$8,2))&gt;$BN$84,"s","ns")))</f>
        <v>ns</v>
      </c>
      <c r="CP94" s="282" t="str">
        <f aca="false">IF(CP$8&gt;$BV94,"",IF($BR$69&gt;$BS$69,"ns",IF(ABS($BX94-INDEX(RTO2CF_ORD,CP$8,2))&gt;$BN$84,"s","ns")))</f>
        <v>ns</v>
      </c>
      <c r="CQ94" s="282" t="str">
        <f aca="false">IF(CQ$8&gt;$BV94,"",IF($BR$69&gt;$BS$69,"ns",IF(ABS($BX94-INDEX(RTO2CF_ORD,CQ$8,2))&gt;$BN$84,"s","ns")))</f>
        <v>ns</v>
      </c>
      <c r="CR94" s="282" t="str">
        <f aca="false">IF(CR$8&gt;$BV94,"",IF($BR$69&gt;$BS$69,"ns",IF(ABS($BX94-INDEX(RTO2CF_ORD,CR$8,2))&gt;$BN$84,"s","ns")))</f>
        <v>ns</v>
      </c>
      <c r="CS94" s="282" t="str">
        <f aca="false">IF(CS$8&gt;$BV94,"",IF($BR$69&gt;$BS$69,"ns",IF(ABS($BX94-INDEX(RTO2CF_ORD,CS$8,2))&gt;$BN$84,"s","ns")))</f>
        <v>ns</v>
      </c>
      <c r="CT94" s="282" t="str">
        <f aca="false">IF(CT$8&gt;$BV94,"",IF($BR$69&gt;$BS$69,"ns",IF(ABS($BX94-INDEX(RTO2CF_ORD,CT$8,2))&gt;$BN$84,"s","ns")))</f>
        <v>ns</v>
      </c>
      <c r="CU94" s="282" t="str">
        <f aca="false">IF(CU$8&gt;$BV94,"",IF($BR$69&gt;$BS$69,"ns",IF(ABS($BX94-INDEX(RTO2CF_ORD,CU$8,2))&gt;$BN$84,"s","ns")))</f>
        <v>ns</v>
      </c>
      <c r="CV94" s="282" t="str">
        <f aca="false">IF(CV$8&gt;$BV94,"",IF($BR$69&gt;$BS$69,"ns",IF(ABS($BX94-INDEX(RTO2CF_ORD,CV$8,2))&gt;$BN$84,"s","ns")))</f>
        <v>ns</v>
      </c>
      <c r="CW94" s="282" t="str">
        <f aca="false">IF(CW$8&gt;$BV94,"",IF($BR$69&gt;$BS$69,"ns",IF(ABS($BX94-INDEX(RTO2CF_ORD,CW$8,2))&gt;$BN$84,"s","ns")))</f>
        <v>ns</v>
      </c>
      <c r="CX94" s="282" t="str">
        <f aca="false">IF(CX$8&gt;$BV94,"",IF($BR$69&gt;$BS$69,"ns",IF(ABS($BX94-INDEX(RTO2CF_ORD,CX$8,2))&gt;$BN$84,"s","ns")))</f>
        <v>ns</v>
      </c>
      <c r="CY94" s="282" t="str">
        <f aca="false">IF(CY$8&gt;$BV94,"",IF($BR$69&gt;$BS$69,"ns",IF(ABS($BX94-INDEX(RTO2CF_ORD,CY$8,2))&gt;$BN$84,"s","ns")))</f>
        <v>ns</v>
      </c>
      <c r="CZ94" s="282" t="str">
        <f aca="false">IF(CZ$8&gt;$BV94,"",IF($BR$69&gt;$BS$69,"ns",IF(ABS($BX94-INDEX(RTO2CF_ORD,CZ$8,2))&gt;$BN$84,"s","ns")))</f>
        <v>ns</v>
      </c>
      <c r="DA94" s="282" t="str">
        <f aca="false">IF(DA$8&gt;$BV94,"",IF($BR$69&gt;$BS$69,"ns",IF(ABS($BX94-INDEX(RTO2CF_ORD,DA$8,2))&gt;$BN$84,"s","ns")))</f>
        <v>ns</v>
      </c>
      <c r="DB94" s="282" t="str">
        <f aca="false">IF(DB$8&gt;$BV94,"",IF($BR$69&gt;$BS$69,"ns",IF(ABS($BX94-INDEX(RTO2CF_ORD,DB$8,2))&gt;$BN$84,"s","ns")))</f>
        <v>ns</v>
      </c>
      <c r="DC94" s="282" t="str">
        <f aca="false">IF(DC$8&gt;$BV94,"",IF($BR$69&gt;$BS$69,"ns",IF(ABS($BX94-INDEX(RTO2CF_ORD,DC$8,2))&gt;$BN$84,"s","ns")))</f>
        <v/>
      </c>
      <c r="DD94" s="282" t="str">
        <f aca="false">IF(DD$8&gt;$BV94,"",IF($BR$69&gt;$BS$69,"ns",IF(ABS($BX94-INDEX(RTO2CF_ORD,DD$8,2))&gt;$BN$84,"s","ns")))</f>
        <v/>
      </c>
      <c r="DE94" s="282" t="str">
        <f aca="false">IF(DE$8&gt;$BV94,"",IF($BR$69&gt;$BS$69,"ns",IF(ABS($BX94-INDEX(RTO2CF_ORD,DE$8,2))&gt;$BN$84,"s","ns")))</f>
        <v/>
      </c>
      <c r="DF94" s="282" t="str">
        <f aca="false">IF(DF$8&gt;$BV94,"",IF($BR$69&gt;$BS$69,"ns",IF(ABS($BX94-INDEX(RTO2CF_ORD,DF$8,2))&gt;$BN$84,"s","ns")))</f>
        <v/>
      </c>
      <c r="DG94" s="282" t="str">
        <f aca="false">IF(DG$8&gt;$BV94,"",IF($BR$69&gt;$BS$69,"ns",IF(ABS($BX94-INDEX(RTO2CF_ORD,DG$8,2))&gt;$BN$84,"s","ns")))</f>
        <v/>
      </c>
      <c r="DH94" s="282" t="str">
        <f aca="false">IF(DH$8&gt;$BV94,"",IF($BR$69&gt;$BS$69,"ns",IF(ABS($BX94-INDEX(RTO2CF_ORD,DH$8,2))&gt;$BN$84,"s","ns")))</f>
        <v/>
      </c>
      <c r="DI94" s="282" t="str">
        <f aca="false">IF(DI$8&gt;$BV94,"",IF($BR$69&gt;$BS$69,"ns",IF(ABS($BX94-INDEX(RTO2CF_ORD,DI$8,2))&gt;$BN$84,"s","ns")))</f>
        <v/>
      </c>
      <c r="DJ94" s="282" t="str">
        <f aca="false">IF(DJ$8&gt;$BV94,"",IF($BR$69&gt;$BS$69,"ns",IF(ABS($BX94-INDEX(RTO2CF_ORD,DJ$8,2))&gt;$BN$84,"s","ns")))</f>
        <v/>
      </c>
      <c r="DK94" s="282" t="str">
        <f aca="false">IF(DK$8&gt;$BV94,"",IF($BR$69&gt;$BS$69,"ns",IF(ABS($BX94-INDEX(RTO2CF_ORD,DK$8,2))&gt;$BN$84,"s","ns")))</f>
        <v/>
      </c>
      <c r="DL94" s="282" t="str">
        <f aca="false">IF(DL$8&gt;$BV94,"",IF($BR$69&gt;$BS$69,"ns",IF(ABS($BX94-INDEX(RTO2CF_ORD,DL$8,2))&gt;$BN$84,"s","ns")))</f>
        <v/>
      </c>
      <c r="DM94" s="282" t="str">
        <f aca="false">IF(DM$8&gt;$BV94,"",IF($BR$69&gt;$BS$69,"ns",IF(ABS($BX94-INDEX(RTO2CF_ORD,DM$8,2))&gt;$BN$84,"s","ns")))</f>
        <v/>
      </c>
      <c r="DN94" s="282" t="str">
        <f aca="false">IF(DN$8&gt;$BV94,"",IF($BR$69&gt;$BS$69,"ns",IF(ABS($BX94-INDEX(RTO2CF_ORD,DN$8,2))&gt;$BN$84,"s","ns")))</f>
        <v/>
      </c>
      <c r="DO94" s="282" t="str">
        <f aca="false">IF(DO$8&gt;$BV94,"",IF($BR$69&gt;$BS$69,"ns",IF(ABS($BX94-INDEX(RTO2CF_ORD,DO$8,2))&gt;$BN$84,"s","ns")))</f>
        <v/>
      </c>
      <c r="DP94" s="282" t="str">
        <f aca="false">IF(DP$8&gt;$BV94,"",IF($BR$69&gt;$BS$69,"ns",IF(ABS($BX94-INDEX(RTO2CF_ORD,DP$8,2))&gt;$BN$84,"s","ns")))</f>
        <v/>
      </c>
      <c r="DQ94" s="282" t="str">
        <f aca="false">IF(DQ$8&gt;$BV94,"",IF($BR$69&gt;$BS$69,"ns",IF(ABS($BX94-INDEX(RTO2CF_ORD,DQ$8,2))&gt;$BN$84,"s","ns")))</f>
        <v/>
      </c>
      <c r="DR94" s="282" t="str">
        <f aca="false">IF(DR$8&gt;$BV94,"",IF($BR$69&gt;$BS$69,"ns",IF(ABS($BX94-INDEX(RTO2CF_ORD,DR$8,2))&gt;$BN$84,"s","ns")))</f>
        <v/>
      </c>
      <c r="DS94" s="282" t="str">
        <f aca="false">IF(DS$8&gt;$BV94,"",IF($BR$69&gt;$BS$69,"ns",IF(ABS($BX94-INDEX(RTO2CF_ORD,DS$8,2))&gt;$BN$84,"s","ns")))</f>
        <v/>
      </c>
      <c r="DT94" s="282" t="str">
        <f aca="false">IF(DT$8&gt;$BV94,"",IF($BR$69&gt;$BS$69,"ns",IF(ABS($BX94-INDEX(RTO2CF_ORD,DT$8,2))&gt;$BN$84,"s","ns")))</f>
        <v/>
      </c>
      <c r="DU94" s="282" t="str">
        <f aca="false">IF(DU$8&gt;$BV94,"",IF($BR$69&gt;$BS$69,"ns",IF(ABS($BX94-INDEX(RTO2CF_ORD,DU$8,2))&gt;$BN$84,"s","ns")))</f>
        <v/>
      </c>
      <c r="DV94" s="282" t="str">
        <f aca="false">IF(DV$8&gt;$BV94,"",IF($BR$69&gt;$BS$69,"ns",IF(ABS($BX94-INDEX(RTO2CF_ORD,DV$8,2))&gt;$BN$84,"s","ns")))</f>
        <v/>
      </c>
      <c r="DW94" s="283"/>
      <c r="DX94" s="283"/>
      <c r="DY94" s="293"/>
      <c r="DZ94" s="265" t="n">
        <f aca="false">DZ93+1</f>
        <v>31</v>
      </c>
      <c r="EA94" s="276" t="n">
        <f aca="false">IFERROR(INDEX(RTO2CV,$DZ94,1),0)</f>
        <v>0</v>
      </c>
      <c r="EB94" s="277" t="n">
        <f aca="false">IFERROR(INDEX(RTO2SF,$DZ94,EB$7),0)</f>
        <v>0</v>
      </c>
      <c r="EC94" s="277" t="n">
        <f aca="false">IFERROR(INDEX(RTO2SF,$DZ94,EC$7),0)</f>
        <v>0</v>
      </c>
      <c r="ED94" s="277" t="n">
        <f aca="false">IFERROR(INDEX(RTO2SF,$DZ94,ED$7),0)</f>
        <v>0</v>
      </c>
      <c r="EE94" s="277" t="n">
        <f aca="false">IFERROR(INDEX(RTO2SF,$DZ94,EE$7),0)</f>
        <v>0</v>
      </c>
      <c r="EF94" s="277" t="n">
        <f aca="false">COUNTIFS(EB94:EE94,"&gt;1")</f>
        <v>0</v>
      </c>
      <c r="EG94" s="277" t="n">
        <f aca="false">IFERROR(SUMIFS(EB94:EE94,EB94:EE94,"&gt;1"),0)</f>
        <v>0</v>
      </c>
      <c r="EH94" s="265"/>
      <c r="EI94" s="265"/>
      <c r="EJ94" s="265"/>
      <c r="EK94" s="266"/>
      <c r="EL94" s="265" t="n">
        <f aca="false">EL93+1</f>
        <v>31</v>
      </c>
      <c r="EM94" s="276" t="n">
        <f aca="false">IFERROR(INDEX(RTO2CV,$EL94,1),0)</f>
        <v>0</v>
      </c>
      <c r="EN94" s="277" t="n">
        <f aca="false">IFERROR(INDEX(RTO2CF,$EL94,'ANVA-MDS'!EB$7),0)</f>
        <v>0</v>
      </c>
      <c r="EO94" s="277" t="n">
        <f aca="false">IFERROR(INDEX(RTO2CF,$EL94,'ANVA-MDS'!EC$7),0)</f>
        <v>0</v>
      </c>
      <c r="EP94" s="277" t="n">
        <f aca="false">IFERROR(INDEX(RTO2CF,$EL94,'ANVA-MDS'!ED$7),0)</f>
        <v>0</v>
      </c>
      <c r="EQ94" s="277" t="n">
        <f aca="false">IFERROR(INDEX(RTO2CF,$EL94,'ANVA-MDS'!EE$7),0)</f>
        <v>0</v>
      </c>
      <c r="ER94" s="277" t="n">
        <f aca="false">COUNTIFS(EN94:EQ94,"&gt;1")</f>
        <v>0</v>
      </c>
      <c r="ES94" s="277" t="n">
        <f aca="false">IFERROR(SUMIFS(EN94:EQ94,EN94:EQ94,"&gt;1"),0)</f>
        <v>0</v>
      </c>
      <c r="ET94" s="265"/>
      <c r="EU94" s="265"/>
      <c r="EV94" s="265"/>
      <c r="EW94" s="266"/>
      <c r="EX94" s="277" t="n">
        <f aca="false">EG94+ES94</f>
        <v>0</v>
      </c>
      <c r="EY94" s="266"/>
      <c r="EZ94" s="266"/>
    </row>
    <row r="95" customFormat="false" ht="12.75" hidden="false" customHeight="true" outlineLevel="0" collapsed="false">
      <c r="J95" s="270" t="n">
        <v>31</v>
      </c>
      <c r="K95" s="280" t="n">
        <f aca="false">IFERROR(INDEX(RTO2SF_ORD,J95,1),"sd")</f>
        <v>0</v>
      </c>
      <c r="L95" s="281" t="n">
        <f aca="false">IFERROR(INDEX(RTO2SF_ORD,J95,2),"sd")</f>
        <v>0.00019</v>
      </c>
      <c r="M95" s="281" t="str">
        <f aca="false">IF(M$8&gt;$J95,"",IF($F$69&gt;$G$69,"ns",IF(ABS($L95-INDEX(RTO2SF_ORD,M$8,2))&gt;$B$84,"s","ns")))</f>
        <v>ns</v>
      </c>
      <c r="N95" s="281" t="str">
        <f aca="false">IF(N$8&gt;$J95,"",IF($F$69&gt;$G$69,"ns",IF(ABS($L95-INDEX(RTO2SF_ORD,N$8,2))&gt;$B$84,"s","ns")))</f>
        <v>ns</v>
      </c>
      <c r="O95" s="281" t="str">
        <f aca="false">IF(O$8&gt;$J95,"",IF($F$69&gt;$G$69,"ns",IF(ABS($L95-INDEX(RTO2SF_ORD,O$8,2))&gt;$B$84,"s","ns")))</f>
        <v>ns</v>
      </c>
      <c r="P95" s="281" t="str">
        <f aca="false">IF(P$8&gt;$J95,"",IF($F$69&gt;$G$69,"ns",IF(ABS($L95-INDEX(RTO2SF_ORD,P$8,2))&gt;$B$84,"s","ns")))</f>
        <v>ns</v>
      </c>
      <c r="Q95" s="281" t="str">
        <f aca="false">IF(Q$8&gt;$J95,"",IF($F$69&gt;$G$69,"ns",IF(ABS($L95-INDEX(RTO2SF_ORD,Q$8,2))&gt;$B$84,"s","ns")))</f>
        <v>ns</v>
      </c>
      <c r="R95" s="281" t="str">
        <f aca="false">IF(R$8&gt;$J95,"",IF($F$69&gt;$G$69,"ns",IF(ABS($L95-INDEX(RTO2SF_ORD,R$8,2))&gt;$B$84,"s","ns")))</f>
        <v>ns</v>
      </c>
      <c r="S95" s="281" t="str">
        <f aca="false">IF(S$8&gt;$J95,"",IF($F$69&gt;$G$69,"ns",IF(ABS($L95-INDEX(RTO2SF_ORD,S$8,2))&gt;$B$84,"s","ns")))</f>
        <v>ns</v>
      </c>
      <c r="T95" s="281" t="str">
        <f aca="false">IF(T$8&gt;$J95,"",IF($F$69&gt;$G$69,"ns",IF(ABS($L95-INDEX(RTO2SF_ORD,T$8,2))&gt;$B$84,"s","ns")))</f>
        <v>ns</v>
      </c>
      <c r="U95" s="281" t="str">
        <f aca="false">IF(U$8&gt;$J95,"",IF($F$69&gt;$G$69,"ns",IF(ABS($L95-INDEX(RTO2SF_ORD,U$8,2))&gt;$B$84,"s","ns")))</f>
        <v>ns</v>
      </c>
      <c r="V95" s="281" t="str">
        <f aca="false">IF(V$8&gt;$J95,"",IF($F$69&gt;$G$69,"ns",IF(ABS($L95-INDEX(RTO2SF_ORD,V$8,2))&gt;$B$84,"s","ns")))</f>
        <v>ns</v>
      </c>
      <c r="W95" s="281" t="str">
        <f aca="false">IF(W$8&gt;$J95,"",IF($F$69&gt;$G$69,"ns",IF(ABS($L95-INDEX(RTO2SF_ORD,W$8,2))&gt;$B$84,"s","ns")))</f>
        <v>ns</v>
      </c>
      <c r="X95" s="281" t="str">
        <f aca="false">IF(X$8&gt;$J95,"",IF($F$69&gt;$G$69,"ns",IF(ABS($L95-INDEX(RTO2SF_ORD,X$8,2))&gt;$B$84,"s","ns")))</f>
        <v>ns</v>
      </c>
      <c r="Y95" s="281" t="str">
        <f aca="false">IF(Y$8&gt;$J95,"",IF($F$69&gt;$G$69,"ns",IF(ABS($L95-INDEX(RTO2SF_ORD,Y$8,2))&gt;$B$84,"s","ns")))</f>
        <v>ns</v>
      </c>
      <c r="Z95" s="281" t="str">
        <f aca="false">IF(Z$8&gt;$J95,"",IF($F$69&gt;$G$69,"ns",IF(ABS($L95-INDEX(RTO2SF_ORD,Z$8,2))&gt;$B$84,"s","ns")))</f>
        <v>ns</v>
      </c>
      <c r="AA95" s="281" t="str">
        <f aca="false">IF(AA$8&gt;$J95,"",IF($F$69&gt;$G$69,"ns",IF(ABS($L95-INDEX(RTO2SF_ORD,AA$8,2))&gt;$B$84,"s","ns")))</f>
        <v>ns</v>
      </c>
      <c r="AB95" s="281" t="str">
        <f aca="false">IF(AB$8&gt;$J95,"",IF($F$69&gt;$G$69,"ns",IF(ABS($L95-INDEX(RTO2SF_ORD,AB$8,2))&gt;$B$84,"s","ns")))</f>
        <v>ns</v>
      </c>
      <c r="AC95" s="281" t="str">
        <f aca="false">IF(AC$8&gt;$J95,"",IF($F$69&gt;$G$69,"ns",IF(ABS($L95-INDEX(RTO2SF_ORD,AC$8,2))&gt;$B$84,"s","ns")))</f>
        <v>ns</v>
      </c>
      <c r="AD95" s="281" t="str">
        <f aca="false">IF(AD$8&gt;$J95,"",IF($F$69&gt;$G$69,"ns",IF(ABS($L95-INDEX(RTO2SF_ORD,AD$8,2))&gt;$B$84,"s","ns")))</f>
        <v>ns</v>
      </c>
      <c r="AE95" s="281" t="str">
        <f aca="false">IF(AE$8&gt;$J95,"",IF($F$69&gt;$G$69,"ns",IF(ABS($L95-INDEX(RTO2SF_ORD,AE$8,2))&gt;$B$84,"s","ns")))</f>
        <v>ns</v>
      </c>
      <c r="AF95" s="281" t="str">
        <f aca="false">IF(AF$8&gt;$J95,"",IF($F$69&gt;$G$69,"ns",IF(ABS($L95-INDEX(RTO2SF_ORD,AF$8,2))&gt;$B$84,"s","ns")))</f>
        <v>ns</v>
      </c>
      <c r="AG95" s="281" t="str">
        <f aca="false">IF(AG$8&gt;$J95,"",IF($F$69&gt;$G$69,"ns",IF(ABS($L95-INDEX(RTO2SF_ORD,AG$8,2))&gt;$B$84,"s","ns")))</f>
        <v>ns</v>
      </c>
      <c r="AH95" s="281" t="str">
        <f aca="false">IF(AH$8&gt;$J95,"",IF($F$69&gt;$G$69,"ns",IF(ABS($L95-INDEX(RTO2SF_ORD,AH$8,2))&gt;$B$84,"s","ns")))</f>
        <v>ns</v>
      </c>
      <c r="AI95" s="281" t="str">
        <f aca="false">IF(AI$8&gt;$J95,"",IF($F$69&gt;$G$69,"ns",IF(ABS($L95-INDEX(RTO2SF_ORD,AI$8,2))&gt;$B$84,"s","ns")))</f>
        <v>ns</v>
      </c>
      <c r="AJ95" s="281" t="str">
        <f aca="false">IF(AJ$8&gt;$J95,"",IF($F$69&gt;$G$69,"ns",IF(ABS($L95-INDEX(RTO2SF_ORD,AJ$8,2))&gt;$B$84,"s","ns")))</f>
        <v>ns</v>
      </c>
      <c r="AK95" s="281" t="str">
        <f aca="false">IF(AK$8&gt;$J95,"",IF($F$69&gt;$G$69,"ns",IF(ABS($L95-INDEX(RTO2SF_ORD,AK$8,2))&gt;$B$84,"s","ns")))</f>
        <v>ns</v>
      </c>
      <c r="AL95" s="281" t="str">
        <f aca="false">IF(AL$8&gt;$J95,"",IF($F$69&gt;$G$69,"ns",IF(ABS($L95-INDEX(RTO2SF_ORD,AL$8,2))&gt;$B$84,"s","ns")))</f>
        <v>ns</v>
      </c>
      <c r="AM95" s="281" t="str">
        <f aca="false">IF(AM$8&gt;$J95,"",IF($F$69&gt;$G$69,"ns",IF(ABS($L95-INDEX(RTO2SF_ORD,AM$8,2))&gt;$B$84,"s","ns")))</f>
        <v>ns</v>
      </c>
      <c r="AN95" s="281" t="str">
        <f aca="false">IF(AN$8&gt;$J95,"",IF($F$69&gt;$G$69,"ns",IF(ABS($L95-INDEX(RTO2SF_ORD,AN$8,2))&gt;$B$84,"s","ns")))</f>
        <v>ns</v>
      </c>
      <c r="AO95" s="281" t="str">
        <f aca="false">IF(AO$8&gt;$J95,"",IF($F$69&gt;$G$69,"ns",IF(ABS($L95-INDEX(RTO2SF_ORD,AO$8,2))&gt;$B$84,"s","ns")))</f>
        <v>ns</v>
      </c>
      <c r="AP95" s="281" t="str">
        <f aca="false">IF(AP$8&gt;$J95,"",IF($F$69&gt;$G$69,"ns",IF(ABS($L95-INDEX(RTO2SF_ORD,AP$8,2))&gt;$B$84,"s","ns")))</f>
        <v>ns</v>
      </c>
      <c r="AQ95" s="281" t="str">
        <f aca="false">IF(AQ$8&gt;$J95,"",IF($F$69&gt;$G$69,"ns",IF(ABS($L95-INDEX(RTO2SF_ORD,AQ$8,2))&gt;$B$84,"s","ns")))</f>
        <v>ns</v>
      </c>
      <c r="AR95" s="281" t="str">
        <f aca="false">IF(AR$8&gt;$J95,"",IF($F$69&gt;$G$69,"ns",IF(ABS($L95-INDEX(RTO2SF_ORD,AR$8,2))&gt;$B$84,"s","ns")))</f>
        <v/>
      </c>
      <c r="AS95" s="281" t="str">
        <f aca="false">IF(AS$8&gt;$J95,"",IF($F$69&gt;$G$69,"ns",IF(ABS($L95-INDEX(RTO2SF_ORD,AS$8,2))&gt;$B$84,"s","ns")))</f>
        <v/>
      </c>
      <c r="AT95" s="281" t="str">
        <f aca="false">IF(AT$8&gt;$J95,"",IF($F$69&gt;$G$69,"ns",IF(ABS($L95-INDEX(RTO2SF_ORD,AT$8,2))&gt;$B$84,"s","ns")))</f>
        <v/>
      </c>
      <c r="AU95" s="281" t="str">
        <f aca="false">IF(AU$8&gt;$J95,"",IF($F$69&gt;$G$69,"ns",IF(ABS($L95-INDEX(RTO2SF_ORD,AU$8,2))&gt;$B$84,"s","ns")))</f>
        <v/>
      </c>
      <c r="AV95" s="281" t="str">
        <f aca="false">IF(AV$8&gt;$J95,"",IF($F$69&gt;$G$69,"ns",IF(ABS($L95-INDEX(RTO2SF_ORD,AV$8,2))&gt;$B$84,"s","ns")))</f>
        <v/>
      </c>
      <c r="AW95" s="281" t="str">
        <f aca="false">IF(AW$8&gt;$J95,"",IF($F$69&gt;$G$69,"ns",IF(ABS($L95-INDEX(RTO2SF_ORD,AW$8,2))&gt;$B$84,"s","ns")))</f>
        <v/>
      </c>
      <c r="AX95" s="281" t="str">
        <f aca="false">IF(AX$8&gt;$J95,"",IF($F$69&gt;$G$69,"ns",IF(ABS($L95-INDEX(RTO2SF_ORD,AX$8,2))&gt;$B$84,"s","ns")))</f>
        <v/>
      </c>
      <c r="AY95" s="281" t="str">
        <f aca="false">IF(AY$8&gt;$J95,"",IF($F$69&gt;$G$69,"ns",IF(ABS($L95-INDEX(RTO2SF_ORD,AY$8,2))&gt;$B$84,"s","ns")))</f>
        <v/>
      </c>
      <c r="AZ95" s="281" t="str">
        <f aca="false">IF(AZ$8&gt;$J95,"",IF($F$69&gt;$G$69,"ns",IF(ABS($L95-INDEX(RTO2SF_ORD,AZ$8,2))&gt;$B$84,"s","ns")))</f>
        <v/>
      </c>
      <c r="BA95" s="281" t="str">
        <f aca="false">IF(BA$8&gt;$J95,"",IF($F$69&gt;$G$69,"ns",IF(ABS($L95-INDEX(RTO2SF_ORD,BA$8,2))&gt;$B$84,"s","ns")))</f>
        <v/>
      </c>
      <c r="BB95" s="281" t="str">
        <f aca="false">IF(BB$8&gt;$J95,"",IF($F$69&gt;$G$69,"ns",IF(ABS($L95-INDEX(RTO2SF_ORD,BB$8,2))&gt;$B$84,"s","ns")))</f>
        <v/>
      </c>
      <c r="BC95" s="281" t="str">
        <f aca="false">IF(BC$8&gt;$J95,"",IF($F$69&gt;$G$69,"ns",IF(ABS($L95-INDEX(RTO2SF_ORD,BC$8,2))&gt;$B$84,"s","ns")))</f>
        <v/>
      </c>
      <c r="BD95" s="281" t="str">
        <f aca="false">IF(BD$8&gt;$J95,"",IF($F$69&gt;$G$69,"ns",IF(ABS($L95-INDEX(RTO2SF_ORD,BD$8,2))&gt;$B$84,"s","ns")))</f>
        <v/>
      </c>
      <c r="BE95" s="281" t="str">
        <f aca="false">IF(BE$8&gt;$J95,"",IF($F$69&gt;$G$69,"ns",IF(ABS($L95-INDEX(RTO2SF_ORD,BE$8,2))&gt;$B$84,"s","ns")))</f>
        <v/>
      </c>
      <c r="BF95" s="281" t="str">
        <f aca="false">IF(BF$8&gt;$J95,"",IF($F$69&gt;$G$69,"ns",IF(ABS($L95-INDEX(RTO2SF_ORD,BF$8,2))&gt;$B$84,"s","ns")))</f>
        <v/>
      </c>
      <c r="BG95" s="281" t="str">
        <f aca="false">IF(BG$8&gt;$J95,"",IF($F$69&gt;$G$69,"ns",IF(ABS($L95-INDEX(RTO2SF_ORD,BG$8,2))&gt;$B$84,"s","ns")))</f>
        <v/>
      </c>
      <c r="BH95" s="281" t="str">
        <f aca="false">IF(BH$8&gt;$J95,"",IF($F$69&gt;$G$69,"ns",IF(ABS($L95-INDEX(RTO2SF_ORD,BH$8,2))&gt;$B$84,"s","ns")))</f>
        <v/>
      </c>
      <c r="BI95" s="281" t="str">
        <f aca="false">IF(BI$8&gt;$J95,"",IF($F$69&gt;$G$69,"ns",IF(ABS($L95-INDEX(RTO2SF_ORD,BI$8,2))&gt;$B$84,"s","ns")))</f>
        <v/>
      </c>
      <c r="BJ95" s="281" t="str">
        <f aca="false">IF(BJ$8&gt;$J95,"",IF($F$69&gt;$G$69,"ns",IF(ABS($L95-INDEX(RTO2SF_ORD,BJ$8,2))&gt;$B$84,"s","ns")))</f>
        <v/>
      </c>
      <c r="BK95" s="293"/>
      <c r="BL95" s="293"/>
      <c r="BS95" s="249"/>
      <c r="BT95" s="249"/>
      <c r="BV95" s="270" t="n">
        <v>31</v>
      </c>
      <c r="BW95" s="280" t="n">
        <f aca="false">IFERROR(INDEX(RTO2CF_ORD,BV95,1),"sd")</f>
        <v>0</v>
      </c>
      <c r="BX95" s="281" t="n">
        <f aca="false">IFERROR(INDEX(RTO2CF_ORD,BV95,2),"sd")</f>
        <v>0.00019</v>
      </c>
      <c r="BY95" s="282" t="str">
        <f aca="false">IF(BY$8&gt;$BV95,"",IF($BR$69&gt;$BS$69,"ns",IF(ABS($BX95-INDEX(RTO2CF_ORD,BY$8,2))&gt;$BN$84,"s","ns")))</f>
        <v>s</v>
      </c>
      <c r="BZ95" s="282" t="str">
        <f aca="false">IF(BZ$8&gt;$BV95,"",IF($BR$69&gt;$BS$69,"ns",IF(ABS($BX95-INDEX(RTO2CF_ORD,BZ$8,2))&gt;$BN$84,"s","ns")))</f>
        <v>s</v>
      </c>
      <c r="CA95" s="282" t="str">
        <f aca="false">IF(CA$8&gt;$BV95,"",IF($BR$69&gt;$BS$69,"ns",IF(ABS($BX95-INDEX(RTO2CF_ORD,CA$8,2))&gt;$BN$84,"s","ns")))</f>
        <v>s</v>
      </c>
      <c r="CB95" s="282" t="str">
        <f aca="false">IF(CB$8&gt;$BV95,"",IF($BR$69&gt;$BS$69,"ns",IF(ABS($BX95-INDEX(RTO2CF_ORD,CB$8,2))&gt;$BN$84,"s","ns")))</f>
        <v>s</v>
      </c>
      <c r="CC95" s="282" t="str">
        <f aca="false">IF(CC$8&gt;$BV95,"",IF($BR$69&gt;$BS$69,"ns",IF(ABS($BX95-INDEX(RTO2CF_ORD,CC$8,2))&gt;$BN$84,"s","ns")))</f>
        <v>s</v>
      </c>
      <c r="CD95" s="282" t="str">
        <f aca="false">IF(CD$8&gt;$BV95,"",IF($BR$69&gt;$BS$69,"ns",IF(ABS($BX95-INDEX(RTO2CF_ORD,CD$8,2))&gt;$BN$84,"s","ns")))</f>
        <v>s</v>
      </c>
      <c r="CE95" s="282" t="str">
        <f aca="false">IF(CE$8&gt;$BV95,"",IF($BR$69&gt;$BS$69,"ns",IF(ABS($BX95-INDEX(RTO2CF_ORD,CE$8,2))&gt;$BN$84,"s","ns")))</f>
        <v>s</v>
      </c>
      <c r="CF95" s="282" t="str">
        <f aca="false">IF(CF$8&gt;$BV95,"",IF($BR$69&gt;$BS$69,"ns",IF(ABS($BX95-INDEX(RTO2CF_ORD,CF$8,2))&gt;$BN$84,"s","ns")))</f>
        <v>ns</v>
      </c>
      <c r="CG95" s="282" t="str">
        <f aca="false">IF(CG$8&gt;$BV95,"",IF($BR$69&gt;$BS$69,"ns",IF(ABS($BX95-INDEX(RTO2CF_ORD,CG$8,2))&gt;$BN$84,"s","ns")))</f>
        <v>ns</v>
      </c>
      <c r="CH95" s="282" t="str">
        <f aca="false">IF(CH$8&gt;$BV95,"",IF($BR$69&gt;$BS$69,"ns",IF(ABS($BX95-INDEX(RTO2CF_ORD,CH$8,2))&gt;$BN$84,"s","ns")))</f>
        <v>ns</v>
      </c>
      <c r="CI95" s="282" t="str">
        <f aca="false">IF(CI$8&gt;$BV95,"",IF($BR$69&gt;$BS$69,"ns",IF(ABS($BX95-INDEX(RTO2CF_ORD,CI$8,2))&gt;$BN$84,"s","ns")))</f>
        <v>ns</v>
      </c>
      <c r="CJ95" s="282" t="str">
        <f aca="false">IF(CJ$8&gt;$BV95,"",IF($BR$69&gt;$BS$69,"ns",IF(ABS($BX95-INDEX(RTO2CF_ORD,CJ$8,2))&gt;$BN$84,"s","ns")))</f>
        <v>ns</v>
      </c>
      <c r="CK95" s="282" t="str">
        <f aca="false">IF(CK$8&gt;$BV95,"",IF($BR$69&gt;$BS$69,"ns",IF(ABS($BX95-INDEX(RTO2CF_ORD,CK$8,2))&gt;$BN$84,"s","ns")))</f>
        <v>ns</v>
      </c>
      <c r="CL95" s="282" t="str">
        <f aca="false">IF(CL$8&gt;$BV95,"",IF($BR$69&gt;$BS$69,"ns",IF(ABS($BX95-INDEX(RTO2CF_ORD,CL$8,2))&gt;$BN$84,"s","ns")))</f>
        <v>ns</v>
      </c>
      <c r="CM95" s="282" t="str">
        <f aca="false">IF(CM$8&gt;$BV95,"",IF($BR$69&gt;$BS$69,"ns",IF(ABS($BX95-INDEX(RTO2CF_ORD,CM$8,2))&gt;$BN$84,"s","ns")))</f>
        <v>ns</v>
      </c>
      <c r="CN95" s="282" t="str">
        <f aca="false">IF(CN$8&gt;$BV95,"",IF($BR$69&gt;$BS$69,"ns",IF(ABS($BX95-INDEX(RTO2CF_ORD,CN$8,2))&gt;$BN$84,"s","ns")))</f>
        <v>ns</v>
      </c>
      <c r="CO95" s="282" t="str">
        <f aca="false">IF(CO$8&gt;$BV95,"",IF($BR$69&gt;$BS$69,"ns",IF(ABS($BX95-INDEX(RTO2CF_ORD,CO$8,2))&gt;$BN$84,"s","ns")))</f>
        <v>ns</v>
      </c>
      <c r="CP95" s="282" t="str">
        <f aca="false">IF(CP$8&gt;$BV95,"",IF($BR$69&gt;$BS$69,"ns",IF(ABS($BX95-INDEX(RTO2CF_ORD,CP$8,2))&gt;$BN$84,"s","ns")))</f>
        <v>ns</v>
      </c>
      <c r="CQ95" s="282" t="str">
        <f aca="false">IF(CQ$8&gt;$BV95,"",IF($BR$69&gt;$BS$69,"ns",IF(ABS($BX95-INDEX(RTO2CF_ORD,CQ$8,2))&gt;$BN$84,"s","ns")))</f>
        <v>ns</v>
      </c>
      <c r="CR95" s="282" t="str">
        <f aca="false">IF(CR$8&gt;$BV95,"",IF($BR$69&gt;$BS$69,"ns",IF(ABS($BX95-INDEX(RTO2CF_ORD,CR$8,2))&gt;$BN$84,"s","ns")))</f>
        <v>ns</v>
      </c>
      <c r="CS95" s="282" t="str">
        <f aca="false">IF(CS$8&gt;$BV95,"",IF($BR$69&gt;$BS$69,"ns",IF(ABS($BX95-INDEX(RTO2CF_ORD,CS$8,2))&gt;$BN$84,"s","ns")))</f>
        <v>ns</v>
      </c>
      <c r="CT95" s="282" t="str">
        <f aca="false">IF(CT$8&gt;$BV95,"",IF($BR$69&gt;$BS$69,"ns",IF(ABS($BX95-INDEX(RTO2CF_ORD,CT$8,2))&gt;$BN$84,"s","ns")))</f>
        <v>ns</v>
      </c>
      <c r="CU95" s="282" t="str">
        <f aca="false">IF(CU$8&gt;$BV95,"",IF($BR$69&gt;$BS$69,"ns",IF(ABS($BX95-INDEX(RTO2CF_ORD,CU$8,2))&gt;$BN$84,"s","ns")))</f>
        <v>ns</v>
      </c>
      <c r="CV95" s="282" t="str">
        <f aca="false">IF(CV$8&gt;$BV95,"",IF($BR$69&gt;$BS$69,"ns",IF(ABS($BX95-INDEX(RTO2CF_ORD,CV$8,2))&gt;$BN$84,"s","ns")))</f>
        <v>ns</v>
      </c>
      <c r="CW95" s="282" t="str">
        <f aca="false">IF(CW$8&gt;$BV95,"",IF($BR$69&gt;$BS$69,"ns",IF(ABS($BX95-INDEX(RTO2CF_ORD,CW$8,2))&gt;$BN$84,"s","ns")))</f>
        <v>ns</v>
      </c>
      <c r="CX95" s="282" t="str">
        <f aca="false">IF(CX$8&gt;$BV95,"",IF($BR$69&gt;$BS$69,"ns",IF(ABS($BX95-INDEX(RTO2CF_ORD,CX$8,2))&gt;$BN$84,"s","ns")))</f>
        <v>ns</v>
      </c>
      <c r="CY95" s="282" t="str">
        <f aca="false">IF(CY$8&gt;$BV95,"",IF($BR$69&gt;$BS$69,"ns",IF(ABS($BX95-INDEX(RTO2CF_ORD,CY$8,2))&gt;$BN$84,"s","ns")))</f>
        <v>ns</v>
      </c>
      <c r="CZ95" s="282" t="str">
        <f aca="false">IF(CZ$8&gt;$BV95,"",IF($BR$69&gt;$BS$69,"ns",IF(ABS($BX95-INDEX(RTO2CF_ORD,CZ$8,2))&gt;$BN$84,"s","ns")))</f>
        <v>ns</v>
      </c>
      <c r="DA95" s="282" t="str">
        <f aca="false">IF(DA$8&gt;$BV95,"",IF($BR$69&gt;$BS$69,"ns",IF(ABS($BX95-INDEX(RTO2CF_ORD,DA$8,2))&gt;$BN$84,"s","ns")))</f>
        <v>ns</v>
      </c>
      <c r="DB95" s="282" t="str">
        <f aca="false">IF(DB$8&gt;$BV95,"",IF($BR$69&gt;$BS$69,"ns",IF(ABS($BX95-INDEX(RTO2CF_ORD,DB$8,2))&gt;$BN$84,"s","ns")))</f>
        <v>ns</v>
      </c>
      <c r="DC95" s="282" t="str">
        <f aca="false">IF(DC$8&gt;$BV95,"",IF($BR$69&gt;$BS$69,"ns",IF(ABS($BX95-INDEX(RTO2CF_ORD,DC$8,2))&gt;$BN$84,"s","ns")))</f>
        <v>ns</v>
      </c>
      <c r="DD95" s="282" t="str">
        <f aca="false">IF(DD$8&gt;$BV95,"",IF($BR$69&gt;$BS$69,"ns",IF(ABS($BX95-INDEX(RTO2CF_ORD,DD$8,2))&gt;$BN$84,"s","ns")))</f>
        <v/>
      </c>
      <c r="DE95" s="282" t="str">
        <f aca="false">IF(DE$8&gt;$BV95,"",IF($BR$69&gt;$BS$69,"ns",IF(ABS($BX95-INDEX(RTO2CF_ORD,DE$8,2))&gt;$BN$84,"s","ns")))</f>
        <v/>
      </c>
      <c r="DF95" s="282" t="str">
        <f aca="false">IF(DF$8&gt;$BV95,"",IF($BR$69&gt;$BS$69,"ns",IF(ABS($BX95-INDEX(RTO2CF_ORD,DF$8,2))&gt;$BN$84,"s","ns")))</f>
        <v/>
      </c>
      <c r="DG95" s="282" t="str">
        <f aca="false">IF(DG$8&gt;$BV95,"",IF($BR$69&gt;$BS$69,"ns",IF(ABS($BX95-INDEX(RTO2CF_ORD,DG$8,2))&gt;$BN$84,"s","ns")))</f>
        <v/>
      </c>
      <c r="DH95" s="282" t="str">
        <f aca="false">IF(DH$8&gt;$BV95,"",IF($BR$69&gt;$BS$69,"ns",IF(ABS($BX95-INDEX(RTO2CF_ORD,DH$8,2))&gt;$BN$84,"s","ns")))</f>
        <v/>
      </c>
      <c r="DI95" s="282" t="str">
        <f aca="false">IF(DI$8&gt;$BV95,"",IF($BR$69&gt;$BS$69,"ns",IF(ABS($BX95-INDEX(RTO2CF_ORD,DI$8,2))&gt;$BN$84,"s","ns")))</f>
        <v/>
      </c>
      <c r="DJ95" s="282" t="str">
        <f aca="false">IF(DJ$8&gt;$BV95,"",IF($BR$69&gt;$BS$69,"ns",IF(ABS($BX95-INDEX(RTO2CF_ORD,DJ$8,2))&gt;$BN$84,"s","ns")))</f>
        <v/>
      </c>
      <c r="DK95" s="282" t="str">
        <f aca="false">IF(DK$8&gt;$BV95,"",IF($BR$69&gt;$BS$69,"ns",IF(ABS($BX95-INDEX(RTO2CF_ORD,DK$8,2))&gt;$BN$84,"s","ns")))</f>
        <v/>
      </c>
      <c r="DL95" s="282" t="str">
        <f aca="false">IF(DL$8&gt;$BV95,"",IF($BR$69&gt;$BS$69,"ns",IF(ABS($BX95-INDEX(RTO2CF_ORD,DL$8,2))&gt;$BN$84,"s","ns")))</f>
        <v/>
      </c>
      <c r="DM95" s="282" t="str">
        <f aca="false">IF(DM$8&gt;$BV95,"",IF($BR$69&gt;$BS$69,"ns",IF(ABS($BX95-INDEX(RTO2CF_ORD,DM$8,2))&gt;$BN$84,"s","ns")))</f>
        <v/>
      </c>
      <c r="DN95" s="282" t="str">
        <f aca="false">IF(DN$8&gt;$BV95,"",IF($BR$69&gt;$BS$69,"ns",IF(ABS($BX95-INDEX(RTO2CF_ORD,DN$8,2))&gt;$BN$84,"s","ns")))</f>
        <v/>
      </c>
      <c r="DO95" s="282" t="str">
        <f aca="false">IF(DO$8&gt;$BV95,"",IF($BR$69&gt;$BS$69,"ns",IF(ABS($BX95-INDEX(RTO2CF_ORD,DO$8,2))&gt;$BN$84,"s","ns")))</f>
        <v/>
      </c>
      <c r="DP95" s="282" t="str">
        <f aca="false">IF(DP$8&gt;$BV95,"",IF($BR$69&gt;$BS$69,"ns",IF(ABS($BX95-INDEX(RTO2CF_ORD,DP$8,2))&gt;$BN$84,"s","ns")))</f>
        <v/>
      </c>
      <c r="DQ95" s="282" t="str">
        <f aca="false">IF(DQ$8&gt;$BV95,"",IF($BR$69&gt;$BS$69,"ns",IF(ABS($BX95-INDEX(RTO2CF_ORD,DQ$8,2))&gt;$BN$84,"s","ns")))</f>
        <v/>
      </c>
      <c r="DR95" s="282" t="str">
        <f aca="false">IF(DR$8&gt;$BV95,"",IF($BR$69&gt;$BS$69,"ns",IF(ABS($BX95-INDEX(RTO2CF_ORD,DR$8,2))&gt;$BN$84,"s","ns")))</f>
        <v/>
      </c>
      <c r="DS95" s="282" t="str">
        <f aca="false">IF(DS$8&gt;$BV95,"",IF($BR$69&gt;$BS$69,"ns",IF(ABS($BX95-INDEX(RTO2CF_ORD,DS$8,2))&gt;$BN$84,"s","ns")))</f>
        <v/>
      </c>
      <c r="DT95" s="282" t="str">
        <f aca="false">IF(DT$8&gt;$BV95,"",IF($BR$69&gt;$BS$69,"ns",IF(ABS($BX95-INDEX(RTO2CF_ORD,DT$8,2))&gt;$BN$84,"s","ns")))</f>
        <v/>
      </c>
      <c r="DU95" s="282" t="str">
        <f aca="false">IF(DU$8&gt;$BV95,"",IF($BR$69&gt;$BS$69,"ns",IF(ABS($BX95-INDEX(RTO2CF_ORD,DU$8,2))&gt;$BN$84,"s","ns")))</f>
        <v/>
      </c>
      <c r="DV95" s="282" t="str">
        <f aca="false">IF(DV$8&gt;$BV95,"",IF($BR$69&gt;$BS$69,"ns",IF(ABS($BX95-INDEX(RTO2CF_ORD,DV$8,2))&gt;$BN$84,"s","ns")))</f>
        <v/>
      </c>
      <c r="DW95" s="283"/>
      <c r="DX95" s="283"/>
      <c r="DY95" s="293"/>
      <c r="DZ95" s="265" t="n">
        <f aca="false">DZ94+1</f>
        <v>32</v>
      </c>
      <c r="EA95" s="276" t="n">
        <f aca="false">IFERROR(INDEX(RTO2CV,$DZ95,1),0)</f>
        <v>0</v>
      </c>
      <c r="EB95" s="277" t="n">
        <f aca="false">IFERROR(INDEX(RTO2SF,$DZ95,EB$7),0)</f>
        <v>0</v>
      </c>
      <c r="EC95" s="277" t="n">
        <f aca="false">IFERROR(INDEX(RTO2SF,$DZ95,EC$7),0)</f>
        <v>0</v>
      </c>
      <c r="ED95" s="277" t="n">
        <f aca="false">IFERROR(INDEX(RTO2SF,$DZ95,ED$7),0)</f>
        <v>0</v>
      </c>
      <c r="EE95" s="277" t="n">
        <f aca="false">IFERROR(INDEX(RTO2SF,$DZ95,EE$7),0)</f>
        <v>0</v>
      </c>
      <c r="EF95" s="277" t="n">
        <f aca="false">COUNTIFS(EB95:EE95,"&gt;1")</f>
        <v>0</v>
      </c>
      <c r="EG95" s="277" t="n">
        <f aca="false">IFERROR(SUMIFS(EB95:EE95,EB95:EE95,"&gt;1"),0)</f>
        <v>0</v>
      </c>
      <c r="EH95" s="265"/>
      <c r="EI95" s="265"/>
      <c r="EJ95" s="265"/>
      <c r="EK95" s="266"/>
      <c r="EL95" s="265" t="n">
        <f aca="false">EL94+1</f>
        <v>32</v>
      </c>
      <c r="EM95" s="276" t="n">
        <f aca="false">IFERROR(INDEX(RTO2CV,$EL95,1),0)</f>
        <v>0</v>
      </c>
      <c r="EN95" s="277" t="n">
        <f aca="false">IFERROR(INDEX(RTO2CF,$EL95,'ANVA-MDS'!EB$7),0)</f>
        <v>0</v>
      </c>
      <c r="EO95" s="277" t="n">
        <f aca="false">IFERROR(INDEX(RTO2CF,$EL95,'ANVA-MDS'!EC$7),0)</f>
        <v>0</v>
      </c>
      <c r="EP95" s="277" t="n">
        <f aca="false">IFERROR(INDEX(RTO2CF,$EL95,'ANVA-MDS'!ED$7),0)</f>
        <v>0</v>
      </c>
      <c r="EQ95" s="277" t="n">
        <f aca="false">IFERROR(INDEX(RTO2CF,$EL95,'ANVA-MDS'!EE$7),0)</f>
        <v>0</v>
      </c>
      <c r="ER95" s="277" t="n">
        <f aca="false">COUNTIFS(EN95:EQ95,"&gt;1")</f>
        <v>0</v>
      </c>
      <c r="ES95" s="277" t="n">
        <f aca="false">IFERROR(SUMIFS(EN95:EQ95,EN95:EQ95,"&gt;1"),0)</f>
        <v>0</v>
      </c>
      <c r="ET95" s="265"/>
      <c r="EU95" s="265"/>
      <c r="EV95" s="265"/>
      <c r="EW95" s="266"/>
      <c r="EX95" s="277" t="n">
        <f aca="false">EG95+ES95</f>
        <v>0</v>
      </c>
      <c r="EY95" s="266"/>
      <c r="EZ95" s="266"/>
    </row>
    <row r="96" customFormat="false" ht="12.75" hidden="false" customHeight="true" outlineLevel="0" collapsed="false">
      <c r="J96" s="270" t="n">
        <v>32</v>
      </c>
      <c r="K96" s="280" t="n">
        <f aca="false">IFERROR(INDEX(RTO2SF_ORD,J96,1),"sd")</f>
        <v>0</v>
      </c>
      <c r="L96" s="281" t="n">
        <f aca="false">IFERROR(INDEX(RTO2SF_ORD,J96,2),"sd")</f>
        <v>0.00018</v>
      </c>
      <c r="M96" s="281" t="str">
        <f aca="false">IF(M$8&gt;$J96,"",IF($F$69&gt;$G$69,"ns",IF(ABS($L96-INDEX(RTO2SF_ORD,M$8,2))&gt;$B$84,"s","ns")))</f>
        <v>ns</v>
      </c>
      <c r="N96" s="281" t="str">
        <f aca="false">IF(N$8&gt;$J96,"",IF($F$69&gt;$G$69,"ns",IF(ABS($L96-INDEX(RTO2SF_ORD,N$8,2))&gt;$B$84,"s","ns")))</f>
        <v>ns</v>
      </c>
      <c r="O96" s="281" t="str">
        <f aca="false">IF(O$8&gt;$J96,"",IF($F$69&gt;$G$69,"ns",IF(ABS($L96-INDEX(RTO2SF_ORD,O$8,2))&gt;$B$84,"s","ns")))</f>
        <v>ns</v>
      </c>
      <c r="P96" s="281" t="str">
        <f aca="false">IF(P$8&gt;$J96,"",IF($F$69&gt;$G$69,"ns",IF(ABS($L96-INDEX(RTO2SF_ORD,P$8,2))&gt;$B$84,"s","ns")))</f>
        <v>ns</v>
      </c>
      <c r="Q96" s="281" t="str">
        <f aca="false">IF(Q$8&gt;$J96,"",IF($F$69&gt;$G$69,"ns",IF(ABS($L96-INDEX(RTO2SF_ORD,Q$8,2))&gt;$B$84,"s","ns")))</f>
        <v>ns</v>
      </c>
      <c r="R96" s="281" t="str">
        <f aca="false">IF(R$8&gt;$J96,"",IF($F$69&gt;$G$69,"ns",IF(ABS($L96-INDEX(RTO2SF_ORD,R$8,2))&gt;$B$84,"s","ns")))</f>
        <v>ns</v>
      </c>
      <c r="S96" s="281" t="str">
        <f aca="false">IF(S$8&gt;$J96,"",IF($F$69&gt;$G$69,"ns",IF(ABS($L96-INDEX(RTO2SF_ORD,S$8,2))&gt;$B$84,"s","ns")))</f>
        <v>ns</v>
      </c>
      <c r="T96" s="281" t="str">
        <f aca="false">IF(T$8&gt;$J96,"",IF($F$69&gt;$G$69,"ns",IF(ABS($L96-INDEX(RTO2SF_ORD,T$8,2))&gt;$B$84,"s","ns")))</f>
        <v>ns</v>
      </c>
      <c r="U96" s="281" t="str">
        <f aca="false">IF(U$8&gt;$J96,"",IF($F$69&gt;$G$69,"ns",IF(ABS($L96-INDEX(RTO2SF_ORD,U$8,2))&gt;$B$84,"s","ns")))</f>
        <v>ns</v>
      </c>
      <c r="V96" s="281" t="str">
        <f aca="false">IF(V$8&gt;$J96,"",IF($F$69&gt;$G$69,"ns",IF(ABS($L96-INDEX(RTO2SF_ORD,V$8,2))&gt;$B$84,"s","ns")))</f>
        <v>ns</v>
      </c>
      <c r="W96" s="281" t="str">
        <f aca="false">IF(W$8&gt;$J96,"",IF($F$69&gt;$G$69,"ns",IF(ABS($L96-INDEX(RTO2SF_ORD,W$8,2))&gt;$B$84,"s","ns")))</f>
        <v>ns</v>
      </c>
      <c r="X96" s="281" t="str">
        <f aca="false">IF(X$8&gt;$J96,"",IF($F$69&gt;$G$69,"ns",IF(ABS($L96-INDEX(RTO2SF_ORD,X$8,2))&gt;$B$84,"s","ns")))</f>
        <v>ns</v>
      </c>
      <c r="Y96" s="281" t="str">
        <f aca="false">IF(Y$8&gt;$J96,"",IF($F$69&gt;$G$69,"ns",IF(ABS($L96-INDEX(RTO2SF_ORD,Y$8,2))&gt;$B$84,"s","ns")))</f>
        <v>ns</v>
      </c>
      <c r="Z96" s="281" t="str">
        <f aca="false">IF(Z$8&gt;$J96,"",IF($F$69&gt;$G$69,"ns",IF(ABS($L96-INDEX(RTO2SF_ORD,Z$8,2))&gt;$B$84,"s","ns")))</f>
        <v>ns</v>
      </c>
      <c r="AA96" s="281" t="str">
        <f aca="false">IF(AA$8&gt;$J96,"",IF($F$69&gt;$G$69,"ns",IF(ABS($L96-INDEX(RTO2SF_ORD,AA$8,2))&gt;$B$84,"s","ns")))</f>
        <v>ns</v>
      </c>
      <c r="AB96" s="281" t="str">
        <f aca="false">IF(AB$8&gt;$J96,"",IF($F$69&gt;$G$69,"ns",IF(ABS($L96-INDEX(RTO2SF_ORD,AB$8,2))&gt;$B$84,"s","ns")))</f>
        <v>ns</v>
      </c>
      <c r="AC96" s="281" t="str">
        <f aca="false">IF(AC$8&gt;$J96,"",IF($F$69&gt;$G$69,"ns",IF(ABS($L96-INDEX(RTO2SF_ORD,AC$8,2))&gt;$B$84,"s","ns")))</f>
        <v>ns</v>
      </c>
      <c r="AD96" s="281" t="str">
        <f aca="false">IF(AD$8&gt;$J96,"",IF($F$69&gt;$G$69,"ns",IF(ABS($L96-INDEX(RTO2SF_ORD,AD$8,2))&gt;$B$84,"s","ns")))</f>
        <v>ns</v>
      </c>
      <c r="AE96" s="281" t="str">
        <f aca="false">IF(AE$8&gt;$J96,"",IF($F$69&gt;$G$69,"ns",IF(ABS($L96-INDEX(RTO2SF_ORD,AE$8,2))&gt;$B$84,"s","ns")))</f>
        <v>ns</v>
      </c>
      <c r="AF96" s="281" t="str">
        <f aca="false">IF(AF$8&gt;$J96,"",IF($F$69&gt;$G$69,"ns",IF(ABS($L96-INDEX(RTO2SF_ORD,AF$8,2))&gt;$B$84,"s","ns")))</f>
        <v>ns</v>
      </c>
      <c r="AG96" s="281" t="str">
        <f aca="false">IF(AG$8&gt;$J96,"",IF($F$69&gt;$G$69,"ns",IF(ABS($L96-INDEX(RTO2SF_ORD,AG$8,2))&gt;$B$84,"s","ns")))</f>
        <v>ns</v>
      </c>
      <c r="AH96" s="281" t="str">
        <f aca="false">IF(AH$8&gt;$J96,"",IF($F$69&gt;$G$69,"ns",IF(ABS($L96-INDEX(RTO2SF_ORD,AH$8,2))&gt;$B$84,"s","ns")))</f>
        <v>ns</v>
      </c>
      <c r="AI96" s="281" t="str">
        <f aca="false">IF(AI$8&gt;$J96,"",IF($F$69&gt;$G$69,"ns",IF(ABS($L96-INDEX(RTO2SF_ORD,AI$8,2))&gt;$B$84,"s","ns")))</f>
        <v>ns</v>
      </c>
      <c r="AJ96" s="281" t="str">
        <f aca="false">IF(AJ$8&gt;$J96,"",IF($F$69&gt;$G$69,"ns",IF(ABS($L96-INDEX(RTO2SF_ORD,AJ$8,2))&gt;$B$84,"s","ns")))</f>
        <v>ns</v>
      </c>
      <c r="AK96" s="281" t="str">
        <f aca="false">IF(AK$8&gt;$J96,"",IF($F$69&gt;$G$69,"ns",IF(ABS($L96-INDEX(RTO2SF_ORD,AK$8,2))&gt;$B$84,"s","ns")))</f>
        <v>ns</v>
      </c>
      <c r="AL96" s="281" t="str">
        <f aca="false">IF(AL$8&gt;$J96,"",IF($F$69&gt;$G$69,"ns",IF(ABS($L96-INDEX(RTO2SF_ORD,AL$8,2))&gt;$B$84,"s","ns")))</f>
        <v>ns</v>
      </c>
      <c r="AM96" s="281" t="str">
        <f aca="false">IF(AM$8&gt;$J96,"",IF($F$69&gt;$G$69,"ns",IF(ABS($L96-INDEX(RTO2SF_ORD,AM$8,2))&gt;$B$84,"s","ns")))</f>
        <v>ns</v>
      </c>
      <c r="AN96" s="281" t="str">
        <f aca="false">IF(AN$8&gt;$J96,"",IF($F$69&gt;$G$69,"ns",IF(ABS($L96-INDEX(RTO2SF_ORD,AN$8,2))&gt;$B$84,"s","ns")))</f>
        <v>ns</v>
      </c>
      <c r="AO96" s="281" t="str">
        <f aca="false">IF(AO$8&gt;$J96,"",IF($F$69&gt;$G$69,"ns",IF(ABS($L96-INDEX(RTO2SF_ORD,AO$8,2))&gt;$B$84,"s","ns")))</f>
        <v>ns</v>
      </c>
      <c r="AP96" s="281" t="str">
        <f aca="false">IF(AP$8&gt;$J96,"",IF($F$69&gt;$G$69,"ns",IF(ABS($L96-INDEX(RTO2SF_ORD,AP$8,2))&gt;$B$84,"s","ns")))</f>
        <v>ns</v>
      </c>
      <c r="AQ96" s="281" t="str">
        <f aca="false">IF(AQ$8&gt;$J96,"",IF($F$69&gt;$G$69,"ns",IF(ABS($L96-INDEX(RTO2SF_ORD,AQ$8,2))&gt;$B$84,"s","ns")))</f>
        <v>ns</v>
      </c>
      <c r="AR96" s="281" t="str">
        <f aca="false">IF(AR$8&gt;$J96,"",IF($F$69&gt;$G$69,"ns",IF(ABS($L96-INDEX(RTO2SF_ORD,AR$8,2))&gt;$B$84,"s","ns")))</f>
        <v>ns</v>
      </c>
      <c r="AS96" s="281" t="str">
        <f aca="false">IF(AS$8&gt;$J96,"",IF($F$69&gt;$G$69,"ns",IF(ABS($L96-INDEX(RTO2SF_ORD,AS$8,2))&gt;$B$84,"s","ns")))</f>
        <v/>
      </c>
      <c r="AT96" s="281" t="str">
        <f aca="false">IF(AT$8&gt;$J96,"",IF($F$69&gt;$G$69,"ns",IF(ABS($L96-INDEX(RTO2SF_ORD,AT$8,2))&gt;$B$84,"s","ns")))</f>
        <v/>
      </c>
      <c r="AU96" s="281" t="str">
        <f aca="false">IF(AU$8&gt;$J96,"",IF($F$69&gt;$G$69,"ns",IF(ABS($L96-INDEX(RTO2SF_ORD,AU$8,2))&gt;$B$84,"s","ns")))</f>
        <v/>
      </c>
      <c r="AV96" s="281" t="str">
        <f aca="false">IF(AV$8&gt;$J96,"",IF($F$69&gt;$G$69,"ns",IF(ABS($L96-INDEX(RTO2SF_ORD,AV$8,2))&gt;$B$84,"s","ns")))</f>
        <v/>
      </c>
      <c r="AW96" s="281" t="str">
        <f aca="false">IF(AW$8&gt;$J96,"",IF($F$69&gt;$G$69,"ns",IF(ABS($L96-INDEX(RTO2SF_ORD,AW$8,2))&gt;$B$84,"s","ns")))</f>
        <v/>
      </c>
      <c r="AX96" s="281" t="str">
        <f aca="false">IF(AX$8&gt;$J96,"",IF($F$69&gt;$G$69,"ns",IF(ABS($L96-INDEX(RTO2SF_ORD,AX$8,2))&gt;$B$84,"s","ns")))</f>
        <v/>
      </c>
      <c r="AY96" s="281" t="str">
        <f aca="false">IF(AY$8&gt;$J96,"",IF($F$69&gt;$G$69,"ns",IF(ABS($L96-INDEX(RTO2SF_ORD,AY$8,2))&gt;$B$84,"s","ns")))</f>
        <v/>
      </c>
      <c r="AZ96" s="281" t="str">
        <f aca="false">IF(AZ$8&gt;$J96,"",IF($F$69&gt;$G$69,"ns",IF(ABS($L96-INDEX(RTO2SF_ORD,AZ$8,2))&gt;$B$84,"s","ns")))</f>
        <v/>
      </c>
      <c r="BA96" s="281" t="str">
        <f aca="false">IF(BA$8&gt;$J96,"",IF($F$69&gt;$G$69,"ns",IF(ABS($L96-INDEX(RTO2SF_ORD,BA$8,2))&gt;$B$84,"s","ns")))</f>
        <v/>
      </c>
      <c r="BB96" s="281" t="str">
        <f aca="false">IF(BB$8&gt;$J96,"",IF($F$69&gt;$G$69,"ns",IF(ABS($L96-INDEX(RTO2SF_ORD,BB$8,2))&gt;$B$84,"s","ns")))</f>
        <v/>
      </c>
      <c r="BC96" s="281" t="str">
        <f aca="false">IF(BC$8&gt;$J96,"",IF($F$69&gt;$G$69,"ns",IF(ABS($L96-INDEX(RTO2SF_ORD,BC$8,2))&gt;$B$84,"s","ns")))</f>
        <v/>
      </c>
      <c r="BD96" s="281" t="str">
        <f aca="false">IF(BD$8&gt;$J96,"",IF($F$69&gt;$G$69,"ns",IF(ABS($L96-INDEX(RTO2SF_ORD,BD$8,2))&gt;$B$84,"s","ns")))</f>
        <v/>
      </c>
      <c r="BE96" s="281" t="str">
        <f aca="false">IF(BE$8&gt;$J96,"",IF($F$69&gt;$G$69,"ns",IF(ABS($L96-INDEX(RTO2SF_ORD,BE$8,2))&gt;$B$84,"s","ns")))</f>
        <v/>
      </c>
      <c r="BF96" s="281" t="str">
        <f aca="false">IF(BF$8&gt;$J96,"",IF($F$69&gt;$G$69,"ns",IF(ABS($L96-INDEX(RTO2SF_ORD,BF$8,2))&gt;$B$84,"s","ns")))</f>
        <v/>
      </c>
      <c r="BG96" s="281" t="str">
        <f aca="false">IF(BG$8&gt;$J96,"",IF($F$69&gt;$G$69,"ns",IF(ABS($L96-INDEX(RTO2SF_ORD,BG$8,2))&gt;$B$84,"s","ns")))</f>
        <v/>
      </c>
      <c r="BH96" s="281" t="str">
        <f aca="false">IF(BH$8&gt;$J96,"",IF($F$69&gt;$G$69,"ns",IF(ABS($L96-INDEX(RTO2SF_ORD,BH$8,2))&gt;$B$84,"s","ns")))</f>
        <v/>
      </c>
      <c r="BI96" s="281" t="str">
        <f aca="false">IF(BI$8&gt;$J96,"",IF($F$69&gt;$G$69,"ns",IF(ABS($L96-INDEX(RTO2SF_ORD,BI$8,2))&gt;$B$84,"s","ns")))</f>
        <v/>
      </c>
      <c r="BJ96" s="281" t="str">
        <f aca="false">IF(BJ$8&gt;$J96,"",IF($F$69&gt;$G$69,"ns",IF(ABS($L96-INDEX(RTO2SF_ORD,BJ$8,2))&gt;$B$84,"s","ns")))</f>
        <v/>
      </c>
      <c r="BS96" s="249"/>
      <c r="BT96" s="249"/>
      <c r="BV96" s="270" t="n">
        <v>32</v>
      </c>
      <c r="BW96" s="280" t="n">
        <f aca="false">IFERROR(INDEX(RTO2CF_ORD,BV96,1),"sd")</f>
        <v>0</v>
      </c>
      <c r="BX96" s="281" t="n">
        <f aca="false">IFERROR(INDEX(RTO2CF_ORD,BV96,2),"sd")</f>
        <v>0.00018</v>
      </c>
      <c r="BY96" s="282" t="str">
        <f aca="false">IF(BY$8&gt;$BV96,"",IF($BR$69&gt;$BS$69,"ns",IF(ABS($BX96-INDEX(RTO2CF_ORD,BY$8,2))&gt;$BN$84,"s","ns")))</f>
        <v>s</v>
      </c>
      <c r="BZ96" s="282" t="str">
        <f aca="false">IF(BZ$8&gt;$BV96,"",IF($BR$69&gt;$BS$69,"ns",IF(ABS($BX96-INDEX(RTO2CF_ORD,BZ$8,2))&gt;$BN$84,"s","ns")))</f>
        <v>s</v>
      </c>
      <c r="CA96" s="282" t="str">
        <f aca="false">IF(CA$8&gt;$BV96,"",IF($BR$69&gt;$BS$69,"ns",IF(ABS($BX96-INDEX(RTO2CF_ORD,CA$8,2))&gt;$BN$84,"s","ns")))</f>
        <v>s</v>
      </c>
      <c r="CB96" s="282" t="str">
        <f aca="false">IF(CB$8&gt;$BV96,"",IF($BR$69&gt;$BS$69,"ns",IF(ABS($BX96-INDEX(RTO2CF_ORD,CB$8,2))&gt;$BN$84,"s","ns")))</f>
        <v>s</v>
      </c>
      <c r="CC96" s="282" t="str">
        <f aca="false">IF(CC$8&gt;$BV96,"",IF($BR$69&gt;$BS$69,"ns",IF(ABS($BX96-INDEX(RTO2CF_ORD,CC$8,2))&gt;$BN$84,"s","ns")))</f>
        <v>s</v>
      </c>
      <c r="CD96" s="282" t="str">
        <f aca="false">IF(CD$8&gt;$BV96,"",IF($BR$69&gt;$BS$69,"ns",IF(ABS($BX96-INDEX(RTO2CF_ORD,CD$8,2))&gt;$BN$84,"s","ns")))</f>
        <v>s</v>
      </c>
      <c r="CE96" s="282" t="str">
        <f aca="false">IF(CE$8&gt;$BV96,"",IF($BR$69&gt;$BS$69,"ns",IF(ABS($BX96-INDEX(RTO2CF_ORD,CE$8,2))&gt;$BN$84,"s","ns")))</f>
        <v>s</v>
      </c>
      <c r="CF96" s="282" t="str">
        <f aca="false">IF(CF$8&gt;$BV96,"",IF($BR$69&gt;$BS$69,"ns",IF(ABS($BX96-INDEX(RTO2CF_ORD,CF$8,2))&gt;$BN$84,"s","ns")))</f>
        <v>ns</v>
      </c>
      <c r="CG96" s="282" t="str">
        <f aca="false">IF(CG$8&gt;$BV96,"",IF($BR$69&gt;$BS$69,"ns",IF(ABS($BX96-INDEX(RTO2CF_ORD,CG$8,2))&gt;$BN$84,"s","ns")))</f>
        <v>ns</v>
      </c>
      <c r="CH96" s="282" t="str">
        <f aca="false">IF(CH$8&gt;$BV96,"",IF($BR$69&gt;$BS$69,"ns",IF(ABS($BX96-INDEX(RTO2CF_ORD,CH$8,2))&gt;$BN$84,"s","ns")))</f>
        <v>ns</v>
      </c>
      <c r="CI96" s="282" t="str">
        <f aca="false">IF(CI$8&gt;$BV96,"",IF($BR$69&gt;$BS$69,"ns",IF(ABS($BX96-INDEX(RTO2CF_ORD,CI$8,2))&gt;$BN$84,"s","ns")))</f>
        <v>ns</v>
      </c>
      <c r="CJ96" s="282" t="str">
        <f aca="false">IF(CJ$8&gt;$BV96,"",IF($BR$69&gt;$BS$69,"ns",IF(ABS($BX96-INDEX(RTO2CF_ORD,CJ$8,2))&gt;$BN$84,"s","ns")))</f>
        <v>ns</v>
      </c>
      <c r="CK96" s="282" t="str">
        <f aca="false">IF(CK$8&gt;$BV96,"",IF($BR$69&gt;$BS$69,"ns",IF(ABS($BX96-INDEX(RTO2CF_ORD,CK$8,2))&gt;$BN$84,"s","ns")))</f>
        <v>ns</v>
      </c>
      <c r="CL96" s="282" t="str">
        <f aca="false">IF(CL$8&gt;$BV96,"",IF($BR$69&gt;$BS$69,"ns",IF(ABS($BX96-INDEX(RTO2CF_ORD,CL$8,2))&gt;$BN$84,"s","ns")))</f>
        <v>ns</v>
      </c>
      <c r="CM96" s="282" t="str">
        <f aca="false">IF(CM$8&gt;$BV96,"",IF($BR$69&gt;$BS$69,"ns",IF(ABS($BX96-INDEX(RTO2CF_ORD,CM$8,2))&gt;$BN$84,"s","ns")))</f>
        <v>ns</v>
      </c>
      <c r="CN96" s="282" t="str">
        <f aca="false">IF(CN$8&gt;$BV96,"",IF($BR$69&gt;$BS$69,"ns",IF(ABS($BX96-INDEX(RTO2CF_ORD,CN$8,2))&gt;$BN$84,"s","ns")))</f>
        <v>ns</v>
      </c>
      <c r="CO96" s="282" t="str">
        <f aca="false">IF(CO$8&gt;$BV96,"",IF($BR$69&gt;$BS$69,"ns",IF(ABS($BX96-INDEX(RTO2CF_ORD,CO$8,2))&gt;$BN$84,"s","ns")))</f>
        <v>ns</v>
      </c>
      <c r="CP96" s="282" t="str">
        <f aca="false">IF(CP$8&gt;$BV96,"",IF($BR$69&gt;$BS$69,"ns",IF(ABS($BX96-INDEX(RTO2CF_ORD,CP$8,2))&gt;$BN$84,"s","ns")))</f>
        <v>ns</v>
      </c>
      <c r="CQ96" s="282" t="str">
        <f aca="false">IF(CQ$8&gt;$BV96,"",IF($BR$69&gt;$BS$69,"ns",IF(ABS($BX96-INDEX(RTO2CF_ORD,CQ$8,2))&gt;$BN$84,"s","ns")))</f>
        <v>ns</v>
      </c>
      <c r="CR96" s="282" t="str">
        <f aca="false">IF(CR$8&gt;$BV96,"",IF($BR$69&gt;$BS$69,"ns",IF(ABS($BX96-INDEX(RTO2CF_ORD,CR$8,2))&gt;$BN$84,"s","ns")))</f>
        <v>ns</v>
      </c>
      <c r="CS96" s="282" t="str">
        <f aca="false">IF(CS$8&gt;$BV96,"",IF($BR$69&gt;$BS$69,"ns",IF(ABS($BX96-INDEX(RTO2CF_ORD,CS$8,2))&gt;$BN$84,"s","ns")))</f>
        <v>ns</v>
      </c>
      <c r="CT96" s="282" t="str">
        <f aca="false">IF(CT$8&gt;$BV96,"",IF($BR$69&gt;$BS$69,"ns",IF(ABS($BX96-INDEX(RTO2CF_ORD,CT$8,2))&gt;$BN$84,"s","ns")))</f>
        <v>ns</v>
      </c>
      <c r="CU96" s="282" t="str">
        <f aca="false">IF(CU$8&gt;$BV96,"",IF($BR$69&gt;$BS$69,"ns",IF(ABS($BX96-INDEX(RTO2CF_ORD,CU$8,2))&gt;$BN$84,"s","ns")))</f>
        <v>ns</v>
      </c>
      <c r="CV96" s="282" t="str">
        <f aca="false">IF(CV$8&gt;$BV96,"",IF($BR$69&gt;$BS$69,"ns",IF(ABS($BX96-INDEX(RTO2CF_ORD,CV$8,2))&gt;$BN$84,"s","ns")))</f>
        <v>ns</v>
      </c>
      <c r="CW96" s="282" t="str">
        <f aca="false">IF(CW$8&gt;$BV96,"",IF($BR$69&gt;$BS$69,"ns",IF(ABS($BX96-INDEX(RTO2CF_ORD,CW$8,2))&gt;$BN$84,"s","ns")))</f>
        <v>ns</v>
      </c>
      <c r="CX96" s="282" t="str">
        <f aca="false">IF(CX$8&gt;$BV96,"",IF($BR$69&gt;$BS$69,"ns",IF(ABS($BX96-INDEX(RTO2CF_ORD,CX$8,2))&gt;$BN$84,"s","ns")))</f>
        <v>ns</v>
      </c>
      <c r="CY96" s="282" t="str">
        <f aca="false">IF(CY$8&gt;$BV96,"",IF($BR$69&gt;$BS$69,"ns",IF(ABS($BX96-INDEX(RTO2CF_ORD,CY$8,2))&gt;$BN$84,"s","ns")))</f>
        <v>ns</v>
      </c>
      <c r="CZ96" s="282" t="str">
        <f aca="false">IF(CZ$8&gt;$BV96,"",IF($BR$69&gt;$BS$69,"ns",IF(ABS($BX96-INDEX(RTO2CF_ORD,CZ$8,2))&gt;$BN$84,"s","ns")))</f>
        <v>ns</v>
      </c>
      <c r="DA96" s="282" t="str">
        <f aca="false">IF(DA$8&gt;$BV96,"",IF($BR$69&gt;$BS$69,"ns",IF(ABS($BX96-INDEX(RTO2CF_ORD,DA$8,2))&gt;$BN$84,"s","ns")))</f>
        <v>ns</v>
      </c>
      <c r="DB96" s="282" t="str">
        <f aca="false">IF(DB$8&gt;$BV96,"",IF($BR$69&gt;$BS$69,"ns",IF(ABS($BX96-INDEX(RTO2CF_ORD,DB$8,2))&gt;$BN$84,"s","ns")))</f>
        <v>ns</v>
      </c>
      <c r="DC96" s="282" t="str">
        <f aca="false">IF(DC$8&gt;$BV96,"",IF($BR$69&gt;$BS$69,"ns",IF(ABS($BX96-INDEX(RTO2CF_ORD,DC$8,2))&gt;$BN$84,"s","ns")))</f>
        <v>ns</v>
      </c>
      <c r="DD96" s="282" t="str">
        <f aca="false">IF(DD$8&gt;$BV96,"",IF($BR$69&gt;$BS$69,"ns",IF(ABS($BX96-INDEX(RTO2CF_ORD,DD$8,2))&gt;$BN$84,"s","ns")))</f>
        <v>ns</v>
      </c>
      <c r="DE96" s="282" t="str">
        <f aca="false">IF(DE$8&gt;$BV96,"",IF($BR$69&gt;$BS$69,"ns",IF(ABS($BX96-INDEX(RTO2CF_ORD,DE$8,2))&gt;$BN$84,"s","ns")))</f>
        <v/>
      </c>
      <c r="DF96" s="282" t="str">
        <f aca="false">IF(DF$8&gt;$BV96,"",IF($BR$69&gt;$BS$69,"ns",IF(ABS($BX96-INDEX(RTO2CF_ORD,DF$8,2))&gt;$BN$84,"s","ns")))</f>
        <v/>
      </c>
      <c r="DG96" s="282" t="str">
        <f aca="false">IF(DG$8&gt;$BV96,"",IF($BR$69&gt;$BS$69,"ns",IF(ABS($BX96-INDEX(RTO2CF_ORD,DG$8,2))&gt;$BN$84,"s","ns")))</f>
        <v/>
      </c>
      <c r="DH96" s="282" t="str">
        <f aca="false">IF(DH$8&gt;$BV96,"",IF($BR$69&gt;$BS$69,"ns",IF(ABS($BX96-INDEX(RTO2CF_ORD,DH$8,2))&gt;$BN$84,"s","ns")))</f>
        <v/>
      </c>
      <c r="DI96" s="282" t="str">
        <f aca="false">IF(DI$8&gt;$BV96,"",IF($BR$69&gt;$BS$69,"ns",IF(ABS($BX96-INDEX(RTO2CF_ORD,DI$8,2))&gt;$BN$84,"s","ns")))</f>
        <v/>
      </c>
      <c r="DJ96" s="282" t="str">
        <f aca="false">IF(DJ$8&gt;$BV96,"",IF($BR$69&gt;$BS$69,"ns",IF(ABS($BX96-INDEX(RTO2CF_ORD,DJ$8,2))&gt;$BN$84,"s","ns")))</f>
        <v/>
      </c>
      <c r="DK96" s="282" t="str">
        <f aca="false">IF(DK$8&gt;$BV96,"",IF($BR$69&gt;$BS$69,"ns",IF(ABS($BX96-INDEX(RTO2CF_ORD,DK$8,2))&gt;$BN$84,"s","ns")))</f>
        <v/>
      </c>
      <c r="DL96" s="282" t="str">
        <f aca="false">IF(DL$8&gt;$BV96,"",IF($BR$69&gt;$BS$69,"ns",IF(ABS($BX96-INDEX(RTO2CF_ORD,DL$8,2))&gt;$BN$84,"s","ns")))</f>
        <v/>
      </c>
      <c r="DM96" s="282" t="str">
        <f aca="false">IF(DM$8&gt;$BV96,"",IF($BR$69&gt;$BS$69,"ns",IF(ABS($BX96-INDEX(RTO2CF_ORD,DM$8,2))&gt;$BN$84,"s","ns")))</f>
        <v/>
      </c>
      <c r="DN96" s="282" t="str">
        <f aca="false">IF(DN$8&gt;$BV96,"",IF($BR$69&gt;$BS$69,"ns",IF(ABS($BX96-INDEX(RTO2CF_ORD,DN$8,2))&gt;$BN$84,"s","ns")))</f>
        <v/>
      </c>
      <c r="DO96" s="282" t="str">
        <f aca="false">IF(DO$8&gt;$BV96,"",IF($BR$69&gt;$BS$69,"ns",IF(ABS($BX96-INDEX(RTO2CF_ORD,DO$8,2))&gt;$BN$84,"s","ns")))</f>
        <v/>
      </c>
      <c r="DP96" s="282" t="str">
        <f aca="false">IF(DP$8&gt;$BV96,"",IF($BR$69&gt;$BS$69,"ns",IF(ABS($BX96-INDEX(RTO2CF_ORD,DP$8,2))&gt;$BN$84,"s","ns")))</f>
        <v/>
      </c>
      <c r="DQ96" s="282" t="str">
        <f aca="false">IF(DQ$8&gt;$BV96,"",IF($BR$69&gt;$BS$69,"ns",IF(ABS($BX96-INDEX(RTO2CF_ORD,DQ$8,2))&gt;$BN$84,"s","ns")))</f>
        <v/>
      </c>
      <c r="DR96" s="282" t="str">
        <f aca="false">IF(DR$8&gt;$BV96,"",IF($BR$69&gt;$BS$69,"ns",IF(ABS($BX96-INDEX(RTO2CF_ORD,DR$8,2))&gt;$BN$84,"s","ns")))</f>
        <v/>
      </c>
      <c r="DS96" s="282" t="str">
        <f aca="false">IF(DS$8&gt;$BV96,"",IF($BR$69&gt;$BS$69,"ns",IF(ABS($BX96-INDEX(RTO2CF_ORD,DS$8,2))&gt;$BN$84,"s","ns")))</f>
        <v/>
      </c>
      <c r="DT96" s="282" t="str">
        <f aca="false">IF(DT$8&gt;$BV96,"",IF($BR$69&gt;$BS$69,"ns",IF(ABS($BX96-INDEX(RTO2CF_ORD,DT$8,2))&gt;$BN$84,"s","ns")))</f>
        <v/>
      </c>
      <c r="DU96" s="282" t="str">
        <f aca="false">IF(DU$8&gt;$BV96,"",IF($BR$69&gt;$BS$69,"ns",IF(ABS($BX96-INDEX(RTO2CF_ORD,DU$8,2))&gt;$BN$84,"s","ns")))</f>
        <v/>
      </c>
      <c r="DV96" s="282" t="str">
        <f aca="false">IF(DV$8&gt;$BV96,"",IF($BR$69&gt;$BS$69,"ns",IF(ABS($BX96-INDEX(RTO2CF_ORD,DV$8,2))&gt;$BN$84,"s","ns")))</f>
        <v/>
      </c>
      <c r="DW96" s="283"/>
      <c r="DX96" s="283"/>
      <c r="DZ96" s="265" t="n">
        <f aca="false">DZ95+1</f>
        <v>33</v>
      </c>
      <c r="EA96" s="276" t="n">
        <f aca="false">IFERROR(INDEX(RTO2CV,$DZ96,1),0)</f>
        <v>0</v>
      </c>
      <c r="EB96" s="277" t="n">
        <f aca="false">IFERROR(INDEX(RTO2SF,$DZ96,EB$7),0)</f>
        <v>0</v>
      </c>
      <c r="EC96" s="277" t="n">
        <f aca="false">IFERROR(INDEX(RTO2SF,$DZ96,EC$7),0)</f>
        <v>0</v>
      </c>
      <c r="ED96" s="277" t="n">
        <f aca="false">IFERROR(INDEX(RTO2SF,$DZ96,ED$7),0)</f>
        <v>0</v>
      </c>
      <c r="EE96" s="277" t="n">
        <f aca="false">IFERROR(INDEX(RTO2SF,$DZ96,EE$7),0)</f>
        <v>0</v>
      </c>
      <c r="EF96" s="277" t="n">
        <f aca="false">COUNTIFS(EB96:EE96,"&gt;1")</f>
        <v>0</v>
      </c>
      <c r="EG96" s="277" t="n">
        <f aca="false">IFERROR(SUMIFS(EB96:EE96,EB96:EE96,"&gt;1"),0)</f>
        <v>0</v>
      </c>
      <c r="EH96" s="265"/>
      <c r="EI96" s="265"/>
      <c r="EJ96" s="265"/>
      <c r="EK96" s="266"/>
      <c r="EL96" s="265" t="n">
        <f aca="false">EL95+1</f>
        <v>33</v>
      </c>
      <c r="EM96" s="276" t="n">
        <f aca="false">IFERROR(INDEX(RTO2CV,$EL96,1),0)</f>
        <v>0</v>
      </c>
      <c r="EN96" s="277" t="n">
        <f aca="false">IFERROR(INDEX(RTO2CF,$EL96,'ANVA-MDS'!EB$7),0)</f>
        <v>0</v>
      </c>
      <c r="EO96" s="277" t="n">
        <f aca="false">IFERROR(INDEX(RTO2CF,$EL96,'ANVA-MDS'!EC$7),0)</f>
        <v>0</v>
      </c>
      <c r="EP96" s="277" t="n">
        <f aca="false">IFERROR(INDEX(RTO2CF,$EL96,'ANVA-MDS'!ED$7),0)</f>
        <v>0</v>
      </c>
      <c r="EQ96" s="277" t="n">
        <f aca="false">IFERROR(INDEX(RTO2CF,$EL96,'ANVA-MDS'!EE$7),0)</f>
        <v>0</v>
      </c>
      <c r="ER96" s="277" t="n">
        <f aca="false">COUNTIFS(EN96:EQ96,"&gt;1")</f>
        <v>0</v>
      </c>
      <c r="ES96" s="277" t="n">
        <f aca="false">IFERROR(SUMIFS(EN96:EQ96,EN96:EQ96,"&gt;1"),0)</f>
        <v>0</v>
      </c>
      <c r="ET96" s="265"/>
      <c r="EU96" s="265"/>
      <c r="EV96" s="265"/>
      <c r="EW96" s="266"/>
      <c r="EX96" s="277" t="n">
        <f aca="false">EG96+ES96</f>
        <v>0</v>
      </c>
      <c r="EY96" s="266"/>
      <c r="EZ96" s="266"/>
    </row>
    <row r="97" customFormat="false" ht="12.75" hidden="false" customHeight="true" outlineLevel="0" collapsed="false">
      <c r="J97" s="270" t="n">
        <v>33</v>
      </c>
      <c r="K97" s="280" t="n">
        <f aca="false">IFERROR(INDEX(RTO2SF_ORD,J97,1),"sd")</f>
        <v>0</v>
      </c>
      <c r="L97" s="281" t="n">
        <f aca="false">IFERROR(INDEX(RTO2SF_ORD,J97,2),"sd")</f>
        <v>0.00017</v>
      </c>
      <c r="M97" s="281" t="str">
        <f aca="false">IF(M$8&gt;$J97,"",IF($F$69&gt;$G$69,"ns",IF(ABS($L97-INDEX(RTO2SF_ORD,M$8,2))&gt;$B$84,"s","ns")))</f>
        <v>ns</v>
      </c>
      <c r="N97" s="281" t="str">
        <f aca="false">IF(N$8&gt;$J97,"",IF($F$69&gt;$G$69,"ns",IF(ABS($L97-INDEX(RTO2SF_ORD,N$8,2))&gt;$B$84,"s","ns")))</f>
        <v>ns</v>
      </c>
      <c r="O97" s="281" t="str">
        <f aca="false">IF(O$8&gt;$J97,"",IF($F$69&gt;$G$69,"ns",IF(ABS($L97-INDEX(RTO2SF_ORD,O$8,2))&gt;$B$84,"s","ns")))</f>
        <v>ns</v>
      </c>
      <c r="P97" s="281" t="str">
        <f aca="false">IF(P$8&gt;$J97,"",IF($F$69&gt;$G$69,"ns",IF(ABS($L97-INDEX(RTO2SF_ORD,P$8,2))&gt;$B$84,"s","ns")))</f>
        <v>ns</v>
      </c>
      <c r="Q97" s="281" t="str">
        <f aca="false">IF(Q$8&gt;$J97,"",IF($F$69&gt;$G$69,"ns",IF(ABS($L97-INDEX(RTO2SF_ORD,Q$8,2))&gt;$B$84,"s","ns")))</f>
        <v>ns</v>
      </c>
      <c r="R97" s="281" t="str">
        <f aca="false">IF(R$8&gt;$J97,"",IF($F$69&gt;$G$69,"ns",IF(ABS($L97-INDEX(RTO2SF_ORD,R$8,2))&gt;$B$84,"s","ns")))</f>
        <v>ns</v>
      </c>
      <c r="S97" s="281" t="str">
        <f aca="false">IF(S$8&gt;$J97,"",IF($F$69&gt;$G$69,"ns",IF(ABS($L97-INDEX(RTO2SF_ORD,S$8,2))&gt;$B$84,"s","ns")))</f>
        <v>ns</v>
      </c>
      <c r="T97" s="281" t="str">
        <f aca="false">IF(T$8&gt;$J97,"",IF($F$69&gt;$G$69,"ns",IF(ABS($L97-INDEX(RTO2SF_ORD,T$8,2))&gt;$B$84,"s","ns")))</f>
        <v>ns</v>
      </c>
      <c r="U97" s="281" t="str">
        <f aca="false">IF(U$8&gt;$J97,"",IF($F$69&gt;$G$69,"ns",IF(ABS($L97-INDEX(RTO2SF_ORD,U$8,2))&gt;$B$84,"s","ns")))</f>
        <v>ns</v>
      </c>
      <c r="V97" s="281" t="str">
        <f aca="false">IF(V$8&gt;$J97,"",IF($F$69&gt;$G$69,"ns",IF(ABS($L97-INDEX(RTO2SF_ORD,V$8,2))&gt;$B$84,"s","ns")))</f>
        <v>ns</v>
      </c>
      <c r="W97" s="281" t="str">
        <f aca="false">IF(W$8&gt;$J97,"",IF($F$69&gt;$G$69,"ns",IF(ABS($L97-INDEX(RTO2SF_ORD,W$8,2))&gt;$B$84,"s","ns")))</f>
        <v>ns</v>
      </c>
      <c r="X97" s="281" t="str">
        <f aca="false">IF(X$8&gt;$J97,"",IF($F$69&gt;$G$69,"ns",IF(ABS($L97-INDEX(RTO2SF_ORD,X$8,2))&gt;$B$84,"s","ns")))</f>
        <v>ns</v>
      </c>
      <c r="Y97" s="281" t="str">
        <f aca="false">IF(Y$8&gt;$J97,"",IF($F$69&gt;$G$69,"ns",IF(ABS($L97-INDEX(RTO2SF_ORD,Y$8,2))&gt;$B$84,"s","ns")))</f>
        <v>ns</v>
      </c>
      <c r="Z97" s="281" t="str">
        <f aca="false">IF(Z$8&gt;$J97,"",IF($F$69&gt;$G$69,"ns",IF(ABS($L97-INDEX(RTO2SF_ORD,Z$8,2))&gt;$B$84,"s","ns")))</f>
        <v>ns</v>
      </c>
      <c r="AA97" s="281" t="str">
        <f aca="false">IF(AA$8&gt;$J97,"",IF($F$69&gt;$G$69,"ns",IF(ABS($L97-INDEX(RTO2SF_ORD,AA$8,2))&gt;$B$84,"s","ns")))</f>
        <v>ns</v>
      </c>
      <c r="AB97" s="281" t="str">
        <f aca="false">IF(AB$8&gt;$J97,"",IF($F$69&gt;$G$69,"ns",IF(ABS($L97-INDEX(RTO2SF_ORD,AB$8,2))&gt;$B$84,"s","ns")))</f>
        <v>ns</v>
      </c>
      <c r="AC97" s="281" t="str">
        <f aca="false">IF(AC$8&gt;$J97,"",IF($F$69&gt;$G$69,"ns",IF(ABS($L97-INDEX(RTO2SF_ORD,AC$8,2))&gt;$B$84,"s","ns")))</f>
        <v>ns</v>
      </c>
      <c r="AD97" s="281" t="str">
        <f aca="false">IF(AD$8&gt;$J97,"",IF($F$69&gt;$G$69,"ns",IF(ABS($L97-INDEX(RTO2SF_ORD,AD$8,2))&gt;$B$84,"s","ns")))</f>
        <v>ns</v>
      </c>
      <c r="AE97" s="281" t="str">
        <f aca="false">IF(AE$8&gt;$J97,"",IF($F$69&gt;$G$69,"ns",IF(ABS($L97-INDEX(RTO2SF_ORD,AE$8,2))&gt;$B$84,"s","ns")))</f>
        <v>ns</v>
      </c>
      <c r="AF97" s="281" t="str">
        <f aca="false">IF(AF$8&gt;$J97,"",IF($F$69&gt;$G$69,"ns",IF(ABS($L97-INDEX(RTO2SF_ORD,AF$8,2))&gt;$B$84,"s","ns")))</f>
        <v>ns</v>
      </c>
      <c r="AG97" s="281" t="str">
        <f aca="false">IF(AG$8&gt;$J97,"",IF($F$69&gt;$G$69,"ns",IF(ABS($L97-INDEX(RTO2SF_ORD,AG$8,2))&gt;$B$84,"s","ns")))</f>
        <v>ns</v>
      </c>
      <c r="AH97" s="281" t="str">
        <f aca="false">IF(AH$8&gt;$J97,"",IF($F$69&gt;$G$69,"ns",IF(ABS($L97-INDEX(RTO2SF_ORD,AH$8,2))&gt;$B$84,"s","ns")))</f>
        <v>ns</v>
      </c>
      <c r="AI97" s="281" t="str">
        <f aca="false">IF(AI$8&gt;$J97,"",IF($F$69&gt;$G$69,"ns",IF(ABS($L97-INDEX(RTO2SF_ORD,AI$8,2))&gt;$B$84,"s","ns")))</f>
        <v>ns</v>
      </c>
      <c r="AJ97" s="281" t="str">
        <f aca="false">IF(AJ$8&gt;$J97,"",IF($F$69&gt;$G$69,"ns",IF(ABS($L97-INDEX(RTO2SF_ORD,AJ$8,2))&gt;$B$84,"s","ns")))</f>
        <v>ns</v>
      </c>
      <c r="AK97" s="281" t="str">
        <f aca="false">IF(AK$8&gt;$J97,"",IF($F$69&gt;$G$69,"ns",IF(ABS($L97-INDEX(RTO2SF_ORD,AK$8,2))&gt;$B$84,"s","ns")))</f>
        <v>ns</v>
      </c>
      <c r="AL97" s="281" t="str">
        <f aca="false">IF(AL$8&gt;$J97,"",IF($F$69&gt;$G$69,"ns",IF(ABS($L97-INDEX(RTO2SF_ORD,AL$8,2))&gt;$B$84,"s","ns")))</f>
        <v>ns</v>
      </c>
      <c r="AM97" s="281" t="str">
        <f aca="false">IF(AM$8&gt;$J97,"",IF($F$69&gt;$G$69,"ns",IF(ABS($L97-INDEX(RTO2SF_ORD,AM$8,2))&gt;$B$84,"s","ns")))</f>
        <v>ns</v>
      </c>
      <c r="AN97" s="281" t="str">
        <f aca="false">IF(AN$8&gt;$J97,"",IF($F$69&gt;$G$69,"ns",IF(ABS($L97-INDEX(RTO2SF_ORD,AN$8,2))&gt;$B$84,"s","ns")))</f>
        <v>ns</v>
      </c>
      <c r="AO97" s="281" t="str">
        <f aca="false">IF(AO$8&gt;$J97,"",IF($F$69&gt;$G$69,"ns",IF(ABS($L97-INDEX(RTO2SF_ORD,AO$8,2))&gt;$B$84,"s","ns")))</f>
        <v>ns</v>
      </c>
      <c r="AP97" s="281" t="str">
        <f aca="false">IF(AP$8&gt;$J97,"",IF($F$69&gt;$G$69,"ns",IF(ABS($L97-INDEX(RTO2SF_ORD,AP$8,2))&gt;$B$84,"s","ns")))</f>
        <v>ns</v>
      </c>
      <c r="AQ97" s="281" t="str">
        <f aca="false">IF(AQ$8&gt;$J97,"",IF($F$69&gt;$G$69,"ns",IF(ABS($L97-INDEX(RTO2SF_ORD,AQ$8,2))&gt;$B$84,"s","ns")))</f>
        <v>ns</v>
      </c>
      <c r="AR97" s="281" t="str">
        <f aca="false">IF(AR$8&gt;$J97,"",IF($F$69&gt;$G$69,"ns",IF(ABS($L97-INDEX(RTO2SF_ORD,AR$8,2))&gt;$B$84,"s","ns")))</f>
        <v>ns</v>
      </c>
      <c r="AS97" s="281" t="str">
        <f aca="false">IF(AS$8&gt;$J97,"",IF($F$69&gt;$G$69,"ns",IF(ABS($L97-INDEX(RTO2SF_ORD,AS$8,2))&gt;$B$84,"s","ns")))</f>
        <v>ns</v>
      </c>
      <c r="AT97" s="281" t="str">
        <f aca="false">IF(AT$8&gt;$J97,"",IF($F$69&gt;$G$69,"ns",IF(ABS($L97-INDEX(RTO2SF_ORD,AT$8,2))&gt;$B$84,"s","ns")))</f>
        <v/>
      </c>
      <c r="AU97" s="281" t="str">
        <f aca="false">IF(AU$8&gt;$J97,"",IF($F$69&gt;$G$69,"ns",IF(ABS($L97-INDEX(RTO2SF_ORD,AU$8,2))&gt;$B$84,"s","ns")))</f>
        <v/>
      </c>
      <c r="AV97" s="281" t="str">
        <f aca="false">IF(AV$8&gt;$J97,"",IF($F$69&gt;$G$69,"ns",IF(ABS($L97-INDEX(RTO2SF_ORD,AV$8,2))&gt;$B$84,"s","ns")))</f>
        <v/>
      </c>
      <c r="AW97" s="281" t="str">
        <f aca="false">IF(AW$8&gt;$J97,"",IF($F$69&gt;$G$69,"ns",IF(ABS($L97-INDEX(RTO2SF_ORD,AW$8,2))&gt;$B$84,"s","ns")))</f>
        <v/>
      </c>
      <c r="AX97" s="281" t="str">
        <f aca="false">IF(AX$8&gt;$J97,"",IF($F$69&gt;$G$69,"ns",IF(ABS($L97-INDEX(RTO2SF_ORD,AX$8,2))&gt;$B$84,"s","ns")))</f>
        <v/>
      </c>
      <c r="AY97" s="281" t="str">
        <f aca="false">IF(AY$8&gt;$J97,"",IF($F$69&gt;$G$69,"ns",IF(ABS($L97-INDEX(RTO2SF_ORD,AY$8,2))&gt;$B$84,"s","ns")))</f>
        <v/>
      </c>
      <c r="AZ97" s="281" t="str">
        <f aca="false">IF(AZ$8&gt;$J97,"",IF($F$69&gt;$G$69,"ns",IF(ABS($L97-INDEX(RTO2SF_ORD,AZ$8,2))&gt;$B$84,"s","ns")))</f>
        <v/>
      </c>
      <c r="BA97" s="281" t="str">
        <f aca="false">IF(BA$8&gt;$J97,"",IF($F$69&gt;$G$69,"ns",IF(ABS($L97-INDEX(RTO2SF_ORD,BA$8,2))&gt;$B$84,"s","ns")))</f>
        <v/>
      </c>
      <c r="BB97" s="281" t="str">
        <f aca="false">IF(BB$8&gt;$J97,"",IF($F$69&gt;$G$69,"ns",IF(ABS($L97-INDEX(RTO2SF_ORD,BB$8,2))&gt;$B$84,"s","ns")))</f>
        <v/>
      </c>
      <c r="BC97" s="281" t="str">
        <f aca="false">IF(BC$8&gt;$J97,"",IF($F$69&gt;$G$69,"ns",IF(ABS($L97-INDEX(RTO2SF_ORD,BC$8,2))&gt;$B$84,"s","ns")))</f>
        <v/>
      </c>
      <c r="BD97" s="281" t="str">
        <f aca="false">IF(BD$8&gt;$J97,"",IF($F$69&gt;$G$69,"ns",IF(ABS($L97-INDEX(RTO2SF_ORD,BD$8,2))&gt;$B$84,"s","ns")))</f>
        <v/>
      </c>
      <c r="BE97" s="281" t="str">
        <f aca="false">IF(BE$8&gt;$J97,"",IF($F$69&gt;$G$69,"ns",IF(ABS($L97-INDEX(RTO2SF_ORD,BE$8,2))&gt;$B$84,"s","ns")))</f>
        <v/>
      </c>
      <c r="BF97" s="281" t="str">
        <f aca="false">IF(BF$8&gt;$J97,"",IF($F$69&gt;$G$69,"ns",IF(ABS($L97-INDEX(RTO2SF_ORD,BF$8,2))&gt;$B$84,"s","ns")))</f>
        <v/>
      </c>
      <c r="BG97" s="281" t="str">
        <f aca="false">IF(BG$8&gt;$J97,"",IF($F$69&gt;$G$69,"ns",IF(ABS($L97-INDEX(RTO2SF_ORD,BG$8,2))&gt;$B$84,"s","ns")))</f>
        <v/>
      </c>
      <c r="BH97" s="281" t="str">
        <f aca="false">IF(BH$8&gt;$J97,"",IF($F$69&gt;$G$69,"ns",IF(ABS($L97-INDEX(RTO2SF_ORD,BH$8,2))&gt;$B$84,"s","ns")))</f>
        <v/>
      </c>
      <c r="BI97" s="281" t="str">
        <f aca="false">IF(BI$8&gt;$J97,"",IF($F$69&gt;$G$69,"ns",IF(ABS($L97-INDEX(RTO2SF_ORD,BI$8,2))&gt;$B$84,"s","ns")))</f>
        <v/>
      </c>
      <c r="BJ97" s="281" t="str">
        <f aca="false">IF(BJ$8&gt;$J97,"",IF($F$69&gt;$G$69,"ns",IF(ABS($L97-INDEX(RTO2SF_ORD,BJ$8,2))&gt;$B$84,"s","ns")))</f>
        <v/>
      </c>
      <c r="BS97" s="249"/>
      <c r="BT97" s="293"/>
      <c r="BV97" s="270" t="n">
        <v>33</v>
      </c>
      <c r="BW97" s="280" t="n">
        <f aca="false">IFERROR(INDEX(RTO2CF_ORD,BV97,1),"sd")</f>
        <v>0</v>
      </c>
      <c r="BX97" s="281" t="n">
        <f aca="false">IFERROR(INDEX(RTO2CF_ORD,BV97,2),"sd")</f>
        <v>0.00017</v>
      </c>
      <c r="BY97" s="282" t="str">
        <f aca="false">IF(BY$8&gt;$BV97,"",IF($BR$69&gt;$BS$69,"ns",IF(ABS($BX97-INDEX(RTO2CF_ORD,BY$8,2))&gt;$BN$84,"s","ns")))</f>
        <v>s</v>
      </c>
      <c r="BZ97" s="282" t="str">
        <f aca="false">IF(BZ$8&gt;$BV97,"",IF($BR$69&gt;$BS$69,"ns",IF(ABS($BX97-INDEX(RTO2CF_ORD,BZ$8,2))&gt;$BN$84,"s","ns")))</f>
        <v>s</v>
      </c>
      <c r="CA97" s="282" t="str">
        <f aca="false">IF(CA$8&gt;$BV97,"",IF($BR$69&gt;$BS$69,"ns",IF(ABS($BX97-INDEX(RTO2CF_ORD,CA$8,2))&gt;$BN$84,"s","ns")))</f>
        <v>s</v>
      </c>
      <c r="CB97" s="282" t="str">
        <f aca="false">IF(CB$8&gt;$BV97,"",IF($BR$69&gt;$BS$69,"ns",IF(ABS($BX97-INDEX(RTO2CF_ORD,CB$8,2))&gt;$BN$84,"s","ns")))</f>
        <v>s</v>
      </c>
      <c r="CC97" s="282" t="str">
        <f aca="false">IF(CC$8&gt;$BV97,"",IF($BR$69&gt;$BS$69,"ns",IF(ABS($BX97-INDEX(RTO2CF_ORD,CC$8,2))&gt;$BN$84,"s","ns")))</f>
        <v>s</v>
      </c>
      <c r="CD97" s="282" t="str">
        <f aca="false">IF(CD$8&gt;$BV97,"",IF($BR$69&gt;$BS$69,"ns",IF(ABS($BX97-INDEX(RTO2CF_ORD,CD$8,2))&gt;$BN$84,"s","ns")))</f>
        <v>s</v>
      </c>
      <c r="CE97" s="282" t="str">
        <f aca="false">IF(CE$8&gt;$BV97,"",IF($BR$69&gt;$BS$69,"ns",IF(ABS($BX97-INDEX(RTO2CF_ORD,CE$8,2))&gt;$BN$84,"s","ns")))</f>
        <v>s</v>
      </c>
      <c r="CF97" s="282" t="str">
        <f aca="false">IF(CF$8&gt;$BV97,"",IF($BR$69&gt;$BS$69,"ns",IF(ABS($BX97-INDEX(RTO2CF_ORD,CF$8,2))&gt;$BN$84,"s","ns")))</f>
        <v>ns</v>
      </c>
      <c r="CG97" s="282" t="str">
        <f aca="false">IF(CG$8&gt;$BV97,"",IF($BR$69&gt;$BS$69,"ns",IF(ABS($BX97-INDEX(RTO2CF_ORD,CG$8,2))&gt;$BN$84,"s","ns")))</f>
        <v>ns</v>
      </c>
      <c r="CH97" s="282" t="str">
        <f aca="false">IF(CH$8&gt;$BV97,"",IF($BR$69&gt;$BS$69,"ns",IF(ABS($BX97-INDEX(RTO2CF_ORD,CH$8,2))&gt;$BN$84,"s","ns")))</f>
        <v>ns</v>
      </c>
      <c r="CI97" s="282" t="str">
        <f aca="false">IF(CI$8&gt;$BV97,"",IF($BR$69&gt;$BS$69,"ns",IF(ABS($BX97-INDEX(RTO2CF_ORD,CI$8,2))&gt;$BN$84,"s","ns")))</f>
        <v>ns</v>
      </c>
      <c r="CJ97" s="282" t="str">
        <f aca="false">IF(CJ$8&gt;$BV97,"",IF($BR$69&gt;$BS$69,"ns",IF(ABS($BX97-INDEX(RTO2CF_ORD,CJ$8,2))&gt;$BN$84,"s","ns")))</f>
        <v>ns</v>
      </c>
      <c r="CK97" s="282" t="str">
        <f aca="false">IF(CK$8&gt;$BV97,"",IF($BR$69&gt;$BS$69,"ns",IF(ABS($BX97-INDEX(RTO2CF_ORD,CK$8,2))&gt;$BN$84,"s","ns")))</f>
        <v>ns</v>
      </c>
      <c r="CL97" s="282" t="str">
        <f aca="false">IF(CL$8&gt;$BV97,"",IF($BR$69&gt;$BS$69,"ns",IF(ABS($BX97-INDEX(RTO2CF_ORD,CL$8,2))&gt;$BN$84,"s","ns")))</f>
        <v>ns</v>
      </c>
      <c r="CM97" s="282" t="str">
        <f aca="false">IF(CM$8&gt;$BV97,"",IF($BR$69&gt;$BS$69,"ns",IF(ABS($BX97-INDEX(RTO2CF_ORD,CM$8,2))&gt;$BN$84,"s","ns")))</f>
        <v>ns</v>
      </c>
      <c r="CN97" s="282" t="str">
        <f aca="false">IF(CN$8&gt;$BV97,"",IF($BR$69&gt;$BS$69,"ns",IF(ABS($BX97-INDEX(RTO2CF_ORD,CN$8,2))&gt;$BN$84,"s","ns")))</f>
        <v>ns</v>
      </c>
      <c r="CO97" s="282" t="str">
        <f aca="false">IF(CO$8&gt;$BV97,"",IF($BR$69&gt;$BS$69,"ns",IF(ABS($BX97-INDEX(RTO2CF_ORD,CO$8,2))&gt;$BN$84,"s","ns")))</f>
        <v>ns</v>
      </c>
      <c r="CP97" s="282" t="str">
        <f aca="false">IF(CP$8&gt;$BV97,"",IF($BR$69&gt;$BS$69,"ns",IF(ABS($BX97-INDEX(RTO2CF_ORD,CP$8,2))&gt;$BN$84,"s","ns")))</f>
        <v>ns</v>
      </c>
      <c r="CQ97" s="282" t="str">
        <f aca="false">IF(CQ$8&gt;$BV97,"",IF($BR$69&gt;$BS$69,"ns",IF(ABS($BX97-INDEX(RTO2CF_ORD,CQ$8,2))&gt;$BN$84,"s","ns")))</f>
        <v>ns</v>
      </c>
      <c r="CR97" s="282" t="str">
        <f aca="false">IF(CR$8&gt;$BV97,"",IF($BR$69&gt;$BS$69,"ns",IF(ABS($BX97-INDEX(RTO2CF_ORD,CR$8,2))&gt;$BN$84,"s","ns")))</f>
        <v>ns</v>
      </c>
      <c r="CS97" s="282" t="str">
        <f aca="false">IF(CS$8&gt;$BV97,"",IF($BR$69&gt;$BS$69,"ns",IF(ABS($BX97-INDEX(RTO2CF_ORD,CS$8,2))&gt;$BN$84,"s","ns")))</f>
        <v>ns</v>
      </c>
      <c r="CT97" s="282" t="str">
        <f aca="false">IF(CT$8&gt;$BV97,"",IF($BR$69&gt;$BS$69,"ns",IF(ABS($BX97-INDEX(RTO2CF_ORD,CT$8,2))&gt;$BN$84,"s","ns")))</f>
        <v>ns</v>
      </c>
      <c r="CU97" s="282" t="str">
        <f aca="false">IF(CU$8&gt;$BV97,"",IF($BR$69&gt;$BS$69,"ns",IF(ABS($BX97-INDEX(RTO2CF_ORD,CU$8,2))&gt;$BN$84,"s","ns")))</f>
        <v>ns</v>
      </c>
      <c r="CV97" s="282" t="str">
        <f aca="false">IF(CV$8&gt;$BV97,"",IF($BR$69&gt;$BS$69,"ns",IF(ABS($BX97-INDEX(RTO2CF_ORD,CV$8,2))&gt;$BN$84,"s","ns")))</f>
        <v>ns</v>
      </c>
      <c r="CW97" s="282" t="str">
        <f aca="false">IF(CW$8&gt;$BV97,"",IF($BR$69&gt;$BS$69,"ns",IF(ABS($BX97-INDEX(RTO2CF_ORD,CW$8,2))&gt;$BN$84,"s","ns")))</f>
        <v>ns</v>
      </c>
      <c r="CX97" s="282" t="str">
        <f aca="false">IF(CX$8&gt;$BV97,"",IF($BR$69&gt;$BS$69,"ns",IF(ABS($BX97-INDEX(RTO2CF_ORD,CX$8,2))&gt;$BN$84,"s","ns")))</f>
        <v>ns</v>
      </c>
      <c r="CY97" s="282" t="str">
        <f aca="false">IF(CY$8&gt;$BV97,"",IF($BR$69&gt;$BS$69,"ns",IF(ABS($BX97-INDEX(RTO2CF_ORD,CY$8,2))&gt;$BN$84,"s","ns")))</f>
        <v>ns</v>
      </c>
      <c r="CZ97" s="282" t="str">
        <f aca="false">IF(CZ$8&gt;$BV97,"",IF($BR$69&gt;$BS$69,"ns",IF(ABS($BX97-INDEX(RTO2CF_ORD,CZ$8,2))&gt;$BN$84,"s","ns")))</f>
        <v>ns</v>
      </c>
      <c r="DA97" s="282" t="str">
        <f aca="false">IF(DA$8&gt;$BV97,"",IF($BR$69&gt;$BS$69,"ns",IF(ABS($BX97-INDEX(RTO2CF_ORD,DA$8,2))&gt;$BN$84,"s","ns")))</f>
        <v>ns</v>
      </c>
      <c r="DB97" s="282" t="str">
        <f aca="false">IF(DB$8&gt;$BV97,"",IF($BR$69&gt;$BS$69,"ns",IF(ABS($BX97-INDEX(RTO2CF_ORD,DB$8,2))&gt;$BN$84,"s","ns")))</f>
        <v>ns</v>
      </c>
      <c r="DC97" s="282" t="str">
        <f aca="false">IF(DC$8&gt;$BV97,"",IF($BR$69&gt;$BS$69,"ns",IF(ABS($BX97-INDEX(RTO2CF_ORD,DC$8,2))&gt;$BN$84,"s","ns")))</f>
        <v>ns</v>
      </c>
      <c r="DD97" s="282" t="str">
        <f aca="false">IF(DD$8&gt;$BV97,"",IF($BR$69&gt;$BS$69,"ns",IF(ABS($BX97-INDEX(RTO2CF_ORD,DD$8,2))&gt;$BN$84,"s","ns")))</f>
        <v>ns</v>
      </c>
      <c r="DE97" s="282" t="str">
        <f aca="false">IF(DE$8&gt;$BV97,"",IF($BR$69&gt;$BS$69,"ns",IF(ABS($BX97-INDEX(RTO2CF_ORD,DE$8,2))&gt;$BN$84,"s","ns")))</f>
        <v>ns</v>
      </c>
      <c r="DF97" s="282" t="str">
        <f aca="false">IF(DF$8&gt;$BV97,"",IF($BR$69&gt;$BS$69,"ns",IF(ABS($BX97-INDEX(RTO2CF_ORD,DF$8,2))&gt;$BN$84,"s","ns")))</f>
        <v/>
      </c>
      <c r="DG97" s="282" t="str">
        <f aca="false">IF(DG$8&gt;$BV97,"",IF($BR$69&gt;$BS$69,"ns",IF(ABS($BX97-INDEX(RTO2CF_ORD,DG$8,2))&gt;$BN$84,"s","ns")))</f>
        <v/>
      </c>
      <c r="DH97" s="282" t="str">
        <f aca="false">IF(DH$8&gt;$BV97,"",IF($BR$69&gt;$BS$69,"ns",IF(ABS($BX97-INDEX(RTO2CF_ORD,DH$8,2))&gt;$BN$84,"s","ns")))</f>
        <v/>
      </c>
      <c r="DI97" s="282" t="str">
        <f aca="false">IF(DI$8&gt;$BV97,"",IF($BR$69&gt;$BS$69,"ns",IF(ABS($BX97-INDEX(RTO2CF_ORD,DI$8,2))&gt;$BN$84,"s","ns")))</f>
        <v/>
      </c>
      <c r="DJ97" s="282" t="str">
        <f aca="false">IF(DJ$8&gt;$BV97,"",IF($BR$69&gt;$BS$69,"ns",IF(ABS($BX97-INDEX(RTO2CF_ORD,DJ$8,2))&gt;$BN$84,"s","ns")))</f>
        <v/>
      </c>
      <c r="DK97" s="282" t="str">
        <f aca="false">IF(DK$8&gt;$BV97,"",IF($BR$69&gt;$BS$69,"ns",IF(ABS($BX97-INDEX(RTO2CF_ORD,DK$8,2))&gt;$BN$84,"s","ns")))</f>
        <v/>
      </c>
      <c r="DL97" s="282" t="str">
        <f aca="false">IF(DL$8&gt;$BV97,"",IF($BR$69&gt;$BS$69,"ns",IF(ABS($BX97-INDEX(RTO2CF_ORD,DL$8,2))&gt;$BN$84,"s","ns")))</f>
        <v/>
      </c>
      <c r="DM97" s="282" t="str">
        <f aca="false">IF(DM$8&gt;$BV97,"",IF($BR$69&gt;$BS$69,"ns",IF(ABS($BX97-INDEX(RTO2CF_ORD,DM$8,2))&gt;$BN$84,"s","ns")))</f>
        <v/>
      </c>
      <c r="DN97" s="282" t="str">
        <f aca="false">IF(DN$8&gt;$BV97,"",IF($BR$69&gt;$BS$69,"ns",IF(ABS($BX97-INDEX(RTO2CF_ORD,DN$8,2))&gt;$BN$84,"s","ns")))</f>
        <v/>
      </c>
      <c r="DO97" s="282" t="str">
        <f aca="false">IF(DO$8&gt;$BV97,"",IF($BR$69&gt;$BS$69,"ns",IF(ABS($BX97-INDEX(RTO2CF_ORD,DO$8,2))&gt;$BN$84,"s","ns")))</f>
        <v/>
      </c>
      <c r="DP97" s="282" t="str">
        <f aca="false">IF(DP$8&gt;$BV97,"",IF($BR$69&gt;$BS$69,"ns",IF(ABS($BX97-INDEX(RTO2CF_ORD,DP$8,2))&gt;$BN$84,"s","ns")))</f>
        <v/>
      </c>
      <c r="DQ97" s="282" t="str">
        <f aca="false">IF(DQ$8&gt;$BV97,"",IF($BR$69&gt;$BS$69,"ns",IF(ABS($BX97-INDEX(RTO2CF_ORD,DQ$8,2))&gt;$BN$84,"s","ns")))</f>
        <v/>
      </c>
      <c r="DR97" s="282" t="str">
        <f aca="false">IF(DR$8&gt;$BV97,"",IF($BR$69&gt;$BS$69,"ns",IF(ABS($BX97-INDEX(RTO2CF_ORD,DR$8,2))&gt;$BN$84,"s","ns")))</f>
        <v/>
      </c>
      <c r="DS97" s="282" t="str">
        <f aca="false">IF(DS$8&gt;$BV97,"",IF($BR$69&gt;$BS$69,"ns",IF(ABS($BX97-INDEX(RTO2CF_ORD,DS$8,2))&gt;$BN$84,"s","ns")))</f>
        <v/>
      </c>
      <c r="DT97" s="282" t="str">
        <f aca="false">IF(DT$8&gt;$BV97,"",IF($BR$69&gt;$BS$69,"ns",IF(ABS($BX97-INDEX(RTO2CF_ORD,DT$8,2))&gt;$BN$84,"s","ns")))</f>
        <v/>
      </c>
      <c r="DU97" s="282" t="str">
        <f aca="false">IF(DU$8&gt;$BV97,"",IF($BR$69&gt;$BS$69,"ns",IF(ABS($BX97-INDEX(RTO2CF_ORD,DU$8,2))&gt;$BN$84,"s","ns")))</f>
        <v/>
      </c>
      <c r="DV97" s="282" t="str">
        <f aca="false">IF(DV$8&gt;$BV97,"",IF($BR$69&gt;$BS$69,"ns",IF(ABS($BX97-INDEX(RTO2CF_ORD,DV$8,2))&gt;$BN$84,"s","ns")))</f>
        <v/>
      </c>
      <c r="DW97" s="283"/>
      <c r="DX97" s="283"/>
      <c r="DZ97" s="265" t="n">
        <f aca="false">DZ96+1</f>
        <v>34</v>
      </c>
      <c r="EA97" s="276" t="n">
        <f aca="false">IFERROR(INDEX(RTO2CV,$DZ97,1),0)</f>
        <v>0</v>
      </c>
      <c r="EB97" s="277" t="n">
        <f aca="false">IFERROR(INDEX(RTO2SF,$DZ97,EB$7),0)</f>
        <v>0</v>
      </c>
      <c r="EC97" s="277" t="n">
        <f aca="false">IFERROR(INDEX(RTO2SF,$DZ97,EC$7),0)</f>
        <v>0</v>
      </c>
      <c r="ED97" s="277" t="n">
        <f aca="false">IFERROR(INDEX(RTO2SF,$DZ97,ED$7),0)</f>
        <v>0</v>
      </c>
      <c r="EE97" s="277" t="n">
        <f aca="false">IFERROR(INDEX(RTO2SF,$DZ97,EE$7),0)</f>
        <v>0</v>
      </c>
      <c r="EF97" s="277" t="n">
        <f aca="false">COUNTIFS(EB97:EE97,"&gt;1")</f>
        <v>0</v>
      </c>
      <c r="EG97" s="277" t="n">
        <f aca="false">IFERROR(SUMIFS(EB97:EE97,EB97:EE97,"&gt;1"),0)</f>
        <v>0</v>
      </c>
      <c r="EH97" s="265"/>
      <c r="EI97" s="265"/>
      <c r="EJ97" s="265"/>
      <c r="EK97" s="266"/>
      <c r="EL97" s="265" t="n">
        <f aca="false">EL96+1</f>
        <v>34</v>
      </c>
      <c r="EM97" s="276" t="n">
        <f aca="false">IFERROR(INDEX(RTO2CV,$EL97,1),0)</f>
        <v>0</v>
      </c>
      <c r="EN97" s="277" t="n">
        <f aca="false">IFERROR(INDEX(RTO2CF,$EL97,'ANVA-MDS'!EB$7),0)</f>
        <v>0</v>
      </c>
      <c r="EO97" s="277" t="n">
        <f aca="false">IFERROR(INDEX(RTO2CF,$EL97,'ANVA-MDS'!EC$7),0)</f>
        <v>0</v>
      </c>
      <c r="EP97" s="277" t="n">
        <f aca="false">IFERROR(INDEX(RTO2CF,$EL97,'ANVA-MDS'!ED$7),0)</f>
        <v>0</v>
      </c>
      <c r="EQ97" s="277" t="n">
        <f aca="false">IFERROR(INDEX(RTO2CF,$EL97,'ANVA-MDS'!EE$7),0)</f>
        <v>0</v>
      </c>
      <c r="ER97" s="277" t="n">
        <f aca="false">COUNTIFS(EN97:EQ97,"&gt;1")</f>
        <v>0</v>
      </c>
      <c r="ES97" s="277" t="n">
        <f aca="false">IFERROR(SUMIFS(EN97:EQ97,EN97:EQ97,"&gt;1"),0)</f>
        <v>0</v>
      </c>
      <c r="ET97" s="265"/>
      <c r="EU97" s="265"/>
      <c r="EV97" s="265"/>
      <c r="EW97" s="266"/>
      <c r="EX97" s="277" t="n">
        <f aca="false">EG97+ES97</f>
        <v>0</v>
      </c>
      <c r="EY97" s="266"/>
      <c r="EZ97" s="266"/>
    </row>
    <row r="98" customFormat="false" ht="12.75" hidden="false" customHeight="true" outlineLevel="0" collapsed="false">
      <c r="J98" s="270" t="n">
        <v>34</v>
      </c>
      <c r="K98" s="280" t="n">
        <f aca="false">IFERROR(INDEX(RTO2SF_ORD,J98,1),"sd")</f>
        <v>0</v>
      </c>
      <c r="L98" s="281" t="n">
        <f aca="false">IFERROR(INDEX(RTO2SF_ORD,J98,2),"sd")</f>
        <v>0.00016</v>
      </c>
      <c r="M98" s="281" t="str">
        <f aca="false">IF(M$8&gt;$J98,"",IF($F$69&gt;$G$69,"ns",IF(ABS($L98-INDEX(RTO2SF_ORD,M$8,2))&gt;$B$84,"s","ns")))</f>
        <v>ns</v>
      </c>
      <c r="N98" s="281" t="str">
        <f aca="false">IF(N$8&gt;$J98,"",IF($F$69&gt;$G$69,"ns",IF(ABS($L98-INDEX(RTO2SF_ORD,N$8,2))&gt;$B$84,"s","ns")))</f>
        <v>ns</v>
      </c>
      <c r="O98" s="281" t="str">
        <f aca="false">IF(O$8&gt;$J98,"",IF($F$69&gt;$G$69,"ns",IF(ABS($L98-INDEX(RTO2SF_ORD,O$8,2))&gt;$B$84,"s","ns")))</f>
        <v>ns</v>
      </c>
      <c r="P98" s="281" t="str">
        <f aca="false">IF(P$8&gt;$J98,"",IF($F$69&gt;$G$69,"ns",IF(ABS($L98-INDEX(RTO2SF_ORD,P$8,2))&gt;$B$84,"s","ns")))</f>
        <v>ns</v>
      </c>
      <c r="Q98" s="281" t="str">
        <f aca="false">IF(Q$8&gt;$J98,"",IF($F$69&gt;$G$69,"ns",IF(ABS($L98-INDEX(RTO2SF_ORD,Q$8,2))&gt;$B$84,"s","ns")))</f>
        <v>ns</v>
      </c>
      <c r="R98" s="281" t="str">
        <f aca="false">IF(R$8&gt;$J98,"",IF($F$69&gt;$G$69,"ns",IF(ABS($L98-INDEX(RTO2SF_ORD,R$8,2))&gt;$B$84,"s","ns")))</f>
        <v>ns</v>
      </c>
      <c r="S98" s="281" t="str">
        <f aca="false">IF(S$8&gt;$J98,"",IF($F$69&gt;$G$69,"ns",IF(ABS($L98-INDEX(RTO2SF_ORD,S$8,2))&gt;$B$84,"s","ns")))</f>
        <v>ns</v>
      </c>
      <c r="T98" s="281" t="str">
        <f aca="false">IF(T$8&gt;$J98,"",IF($F$69&gt;$G$69,"ns",IF(ABS($L98-INDEX(RTO2SF_ORD,T$8,2))&gt;$B$84,"s","ns")))</f>
        <v>ns</v>
      </c>
      <c r="U98" s="281" t="str">
        <f aca="false">IF(U$8&gt;$J98,"",IF($F$69&gt;$G$69,"ns",IF(ABS($L98-INDEX(RTO2SF_ORD,U$8,2))&gt;$B$84,"s","ns")))</f>
        <v>ns</v>
      </c>
      <c r="V98" s="281" t="str">
        <f aca="false">IF(V$8&gt;$J98,"",IF($F$69&gt;$G$69,"ns",IF(ABS($L98-INDEX(RTO2SF_ORD,V$8,2))&gt;$B$84,"s","ns")))</f>
        <v>ns</v>
      </c>
      <c r="W98" s="281" t="str">
        <f aca="false">IF(W$8&gt;$J98,"",IF($F$69&gt;$G$69,"ns",IF(ABS($L98-INDEX(RTO2SF_ORD,W$8,2))&gt;$B$84,"s","ns")))</f>
        <v>ns</v>
      </c>
      <c r="X98" s="281" t="str">
        <f aca="false">IF(X$8&gt;$J98,"",IF($F$69&gt;$G$69,"ns",IF(ABS($L98-INDEX(RTO2SF_ORD,X$8,2))&gt;$B$84,"s","ns")))</f>
        <v>ns</v>
      </c>
      <c r="Y98" s="281" t="str">
        <f aca="false">IF(Y$8&gt;$J98,"",IF($F$69&gt;$G$69,"ns",IF(ABS($L98-INDEX(RTO2SF_ORD,Y$8,2))&gt;$B$84,"s","ns")))</f>
        <v>ns</v>
      </c>
      <c r="Z98" s="281" t="str">
        <f aca="false">IF(Z$8&gt;$J98,"",IF($F$69&gt;$G$69,"ns",IF(ABS($L98-INDEX(RTO2SF_ORD,Z$8,2))&gt;$B$84,"s","ns")))</f>
        <v>ns</v>
      </c>
      <c r="AA98" s="281" t="str">
        <f aca="false">IF(AA$8&gt;$J98,"",IF($F$69&gt;$G$69,"ns",IF(ABS($L98-INDEX(RTO2SF_ORD,AA$8,2))&gt;$B$84,"s","ns")))</f>
        <v>ns</v>
      </c>
      <c r="AB98" s="281" t="str">
        <f aca="false">IF(AB$8&gt;$J98,"",IF($F$69&gt;$G$69,"ns",IF(ABS($L98-INDEX(RTO2SF_ORD,AB$8,2))&gt;$B$84,"s","ns")))</f>
        <v>ns</v>
      </c>
      <c r="AC98" s="281" t="str">
        <f aca="false">IF(AC$8&gt;$J98,"",IF($F$69&gt;$G$69,"ns",IF(ABS($L98-INDEX(RTO2SF_ORD,AC$8,2))&gt;$B$84,"s","ns")))</f>
        <v>ns</v>
      </c>
      <c r="AD98" s="281" t="str">
        <f aca="false">IF(AD$8&gt;$J98,"",IF($F$69&gt;$G$69,"ns",IF(ABS($L98-INDEX(RTO2SF_ORD,AD$8,2))&gt;$B$84,"s","ns")))</f>
        <v>ns</v>
      </c>
      <c r="AE98" s="281" t="str">
        <f aca="false">IF(AE$8&gt;$J98,"",IF($F$69&gt;$G$69,"ns",IF(ABS($L98-INDEX(RTO2SF_ORD,AE$8,2))&gt;$B$84,"s","ns")))</f>
        <v>ns</v>
      </c>
      <c r="AF98" s="281" t="str">
        <f aca="false">IF(AF$8&gt;$J98,"",IF($F$69&gt;$G$69,"ns",IF(ABS($L98-INDEX(RTO2SF_ORD,AF$8,2))&gt;$B$84,"s","ns")))</f>
        <v>ns</v>
      </c>
      <c r="AG98" s="281" t="str">
        <f aca="false">IF(AG$8&gt;$J98,"",IF($F$69&gt;$G$69,"ns",IF(ABS($L98-INDEX(RTO2SF_ORD,AG$8,2))&gt;$B$84,"s","ns")))</f>
        <v>ns</v>
      </c>
      <c r="AH98" s="281" t="str">
        <f aca="false">IF(AH$8&gt;$J98,"",IF($F$69&gt;$G$69,"ns",IF(ABS($L98-INDEX(RTO2SF_ORD,AH$8,2))&gt;$B$84,"s","ns")))</f>
        <v>ns</v>
      </c>
      <c r="AI98" s="281" t="str">
        <f aca="false">IF(AI$8&gt;$J98,"",IF($F$69&gt;$G$69,"ns",IF(ABS($L98-INDEX(RTO2SF_ORD,AI$8,2))&gt;$B$84,"s","ns")))</f>
        <v>ns</v>
      </c>
      <c r="AJ98" s="281" t="str">
        <f aca="false">IF(AJ$8&gt;$J98,"",IF($F$69&gt;$G$69,"ns",IF(ABS($L98-INDEX(RTO2SF_ORD,AJ$8,2))&gt;$B$84,"s","ns")))</f>
        <v>ns</v>
      </c>
      <c r="AK98" s="281" t="str">
        <f aca="false">IF(AK$8&gt;$J98,"",IF($F$69&gt;$G$69,"ns",IF(ABS($L98-INDEX(RTO2SF_ORD,AK$8,2))&gt;$B$84,"s","ns")))</f>
        <v>ns</v>
      </c>
      <c r="AL98" s="281" t="str">
        <f aca="false">IF(AL$8&gt;$J98,"",IF($F$69&gt;$G$69,"ns",IF(ABS($L98-INDEX(RTO2SF_ORD,AL$8,2))&gt;$B$84,"s","ns")))</f>
        <v>ns</v>
      </c>
      <c r="AM98" s="281" t="str">
        <f aca="false">IF(AM$8&gt;$J98,"",IF($F$69&gt;$G$69,"ns",IF(ABS($L98-INDEX(RTO2SF_ORD,AM$8,2))&gt;$B$84,"s","ns")))</f>
        <v>ns</v>
      </c>
      <c r="AN98" s="281" t="str">
        <f aca="false">IF(AN$8&gt;$J98,"",IF($F$69&gt;$G$69,"ns",IF(ABS($L98-INDEX(RTO2SF_ORD,AN$8,2))&gt;$B$84,"s","ns")))</f>
        <v>ns</v>
      </c>
      <c r="AO98" s="281" t="str">
        <f aca="false">IF(AO$8&gt;$J98,"",IF($F$69&gt;$G$69,"ns",IF(ABS($L98-INDEX(RTO2SF_ORD,AO$8,2))&gt;$B$84,"s","ns")))</f>
        <v>ns</v>
      </c>
      <c r="AP98" s="281" t="str">
        <f aca="false">IF(AP$8&gt;$J98,"",IF($F$69&gt;$G$69,"ns",IF(ABS($L98-INDEX(RTO2SF_ORD,AP$8,2))&gt;$B$84,"s","ns")))</f>
        <v>ns</v>
      </c>
      <c r="AQ98" s="281" t="str">
        <f aca="false">IF(AQ$8&gt;$J98,"",IF($F$69&gt;$G$69,"ns",IF(ABS($L98-INDEX(RTO2SF_ORD,AQ$8,2))&gt;$B$84,"s","ns")))</f>
        <v>ns</v>
      </c>
      <c r="AR98" s="281" t="str">
        <f aca="false">IF(AR$8&gt;$J98,"",IF($F$69&gt;$G$69,"ns",IF(ABS($L98-INDEX(RTO2SF_ORD,AR$8,2))&gt;$B$84,"s","ns")))</f>
        <v>ns</v>
      </c>
      <c r="AS98" s="281" t="str">
        <f aca="false">IF(AS$8&gt;$J98,"",IF($F$69&gt;$G$69,"ns",IF(ABS($L98-INDEX(RTO2SF_ORD,AS$8,2))&gt;$B$84,"s","ns")))</f>
        <v>ns</v>
      </c>
      <c r="AT98" s="281" t="str">
        <f aca="false">IF(AT$8&gt;$J98,"",IF($F$69&gt;$G$69,"ns",IF(ABS($L98-INDEX(RTO2SF_ORD,AT$8,2))&gt;$B$84,"s","ns")))</f>
        <v>ns</v>
      </c>
      <c r="AU98" s="281" t="str">
        <f aca="false">IF(AU$8&gt;$J98,"",IF($F$69&gt;$G$69,"ns",IF(ABS($L98-INDEX(RTO2SF_ORD,AU$8,2))&gt;$B$84,"s","ns")))</f>
        <v/>
      </c>
      <c r="AV98" s="281" t="str">
        <f aca="false">IF(AV$8&gt;$J98,"",IF($F$69&gt;$G$69,"ns",IF(ABS($L98-INDEX(RTO2SF_ORD,AV$8,2))&gt;$B$84,"s","ns")))</f>
        <v/>
      </c>
      <c r="AW98" s="281" t="str">
        <f aca="false">IF(AW$8&gt;$J98,"",IF($F$69&gt;$G$69,"ns",IF(ABS($L98-INDEX(RTO2SF_ORD,AW$8,2))&gt;$B$84,"s","ns")))</f>
        <v/>
      </c>
      <c r="AX98" s="281" t="str">
        <f aca="false">IF(AX$8&gt;$J98,"",IF($F$69&gt;$G$69,"ns",IF(ABS($L98-INDEX(RTO2SF_ORD,AX$8,2))&gt;$B$84,"s","ns")))</f>
        <v/>
      </c>
      <c r="AY98" s="281" t="str">
        <f aca="false">IF(AY$8&gt;$J98,"",IF($F$69&gt;$G$69,"ns",IF(ABS($L98-INDEX(RTO2SF_ORD,AY$8,2))&gt;$B$84,"s","ns")))</f>
        <v/>
      </c>
      <c r="AZ98" s="281" t="str">
        <f aca="false">IF(AZ$8&gt;$J98,"",IF($F$69&gt;$G$69,"ns",IF(ABS($L98-INDEX(RTO2SF_ORD,AZ$8,2))&gt;$B$84,"s","ns")))</f>
        <v/>
      </c>
      <c r="BA98" s="281" t="str">
        <f aca="false">IF(BA$8&gt;$J98,"",IF($F$69&gt;$G$69,"ns",IF(ABS($L98-INDEX(RTO2SF_ORD,BA$8,2))&gt;$B$84,"s","ns")))</f>
        <v/>
      </c>
      <c r="BB98" s="281" t="str">
        <f aca="false">IF(BB$8&gt;$J98,"",IF($F$69&gt;$G$69,"ns",IF(ABS($L98-INDEX(RTO2SF_ORD,BB$8,2))&gt;$B$84,"s","ns")))</f>
        <v/>
      </c>
      <c r="BC98" s="281" t="str">
        <f aca="false">IF(BC$8&gt;$J98,"",IF($F$69&gt;$G$69,"ns",IF(ABS($L98-INDEX(RTO2SF_ORD,BC$8,2))&gt;$B$84,"s","ns")))</f>
        <v/>
      </c>
      <c r="BD98" s="281" t="str">
        <f aca="false">IF(BD$8&gt;$J98,"",IF($F$69&gt;$G$69,"ns",IF(ABS($L98-INDEX(RTO2SF_ORD,BD$8,2))&gt;$B$84,"s","ns")))</f>
        <v/>
      </c>
      <c r="BE98" s="281" t="str">
        <f aca="false">IF(BE$8&gt;$J98,"",IF($F$69&gt;$G$69,"ns",IF(ABS($L98-INDEX(RTO2SF_ORD,BE$8,2))&gt;$B$84,"s","ns")))</f>
        <v/>
      </c>
      <c r="BF98" s="281" t="str">
        <f aca="false">IF(BF$8&gt;$J98,"",IF($F$69&gt;$G$69,"ns",IF(ABS($L98-INDEX(RTO2SF_ORD,BF$8,2))&gt;$B$84,"s","ns")))</f>
        <v/>
      </c>
      <c r="BG98" s="281" t="str">
        <f aca="false">IF(BG$8&gt;$J98,"",IF($F$69&gt;$G$69,"ns",IF(ABS($L98-INDEX(RTO2SF_ORD,BG$8,2))&gt;$B$84,"s","ns")))</f>
        <v/>
      </c>
      <c r="BH98" s="281" t="str">
        <f aca="false">IF(BH$8&gt;$J98,"",IF($F$69&gt;$G$69,"ns",IF(ABS($L98-INDEX(RTO2SF_ORD,BH$8,2))&gt;$B$84,"s","ns")))</f>
        <v/>
      </c>
      <c r="BI98" s="281" t="str">
        <f aca="false">IF(BI$8&gt;$J98,"",IF($F$69&gt;$G$69,"ns",IF(ABS($L98-INDEX(RTO2SF_ORD,BI$8,2))&gt;$B$84,"s","ns")))</f>
        <v/>
      </c>
      <c r="BJ98" s="281" t="str">
        <f aca="false">IF(BJ$8&gt;$J98,"",IF($F$69&gt;$G$69,"ns",IF(ABS($L98-INDEX(RTO2SF_ORD,BJ$8,2))&gt;$B$84,"s","ns")))</f>
        <v/>
      </c>
      <c r="BS98" s="249"/>
      <c r="BT98" s="293"/>
      <c r="BV98" s="270" t="n">
        <v>34</v>
      </c>
      <c r="BW98" s="280" t="n">
        <f aca="false">IFERROR(INDEX(RTO2CF_ORD,BV98,1),"sd")</f>
        <v>0</v>
      </c>
      <c r="BX98" s="281" t="n">
        <f aca="false">IFERROR(INDEX(RTO2CF_ORD,BV98,2),"sd")</f>
        <v>0.00016</v>
      </c>
      <c r="BY98" s="282" t="str">
        <f aca="false">IF(BY$8&gt;$BV98,"",IF($BR$69&gt;$BS$69,"ns",IF(ABS($BX98-INDEX(RTO2CF_ORD,BY$8,2))&gt;$BN$84,"s","ns")))</f>
        <v>s</v>
      </c>
      <c r="BZ98" s="282" t="str">
        <f aca="false">IF(BZ$8&gt;$BV98,"",IF($BR$69&gt;$BS$69,"ns",IF(ABS($BX98-INDEX(RTO2CF_ORD,BZ$8,2))&gt;$BN$84,"s","ns")))</f>
        <v>s</v>
      </c>
      <c r="CA98" s="282" t="str">
        <f aca="false">IF(CA$8&gt;$BV98,"",IF($BR$69&gt;$BS$69,"ns",IF(ABS($BX98-INDEX(RTO2CF_ORD,CA$8,2))&gt;$BN$84,"s","ns")))</f>
        <v>s</v>
      </c>
      <c r="CB98" s="282" t="str">
        <f aca="false">IF(CB$8&gt;$BV98,"",IF($BR$69&gt;$BS$69,"ns",IF(ABS($BX98-INDEX(RTO2CF_ORD,CB$8,2))&gt;$BN$84,"s","ns")))</f>
        <v>s</v>
      </c>
      <c r="CC98" s="282" t="str">
        <f aca="false">IF(CC$8&gt;$BV98,"",IF($BR$69&gt;$BS$69,"ns",IF(ABS($BX98-INDEX(RTO2CF_ORD,CC$8,2))&gt;$BN$84,"s","ns")))</f>
        <v>s</v>
      </c>
      <c r="CD98" s="282" t="str">
        <f aca="false">IF(CD$8&gt;$BV98,"",IF($BR$69&gt;$BS$69,"ns",IF(ABS($BX98-INDEX(RTO2CF_ORD,CD$8,2))&gt;$BN$84,"s","ns")))</f>
        <v>s</v>
      </c>
      <c r="CE98" s="282" t="str">
        <f aca="false">IF(CE$8&gt;$BV98,"",IF($BR$69&gt;$BS$69,"ns",IF(ABS($BX98-INDEX(RTO2CF_ORD,CE$8,2))&gt;$BN$84,"s","ns")))</f>
        <v>s</v>
      </c>
      <c r="CF98" s="282" t="str">
        <f aca="false">IF(CF$8&gt;$BV98,"",IF($BR$69&gt;$BS$69,"ns",IF(ABS($BX98-INDEX(RTO2CF_ORD,CF$8,2))&gt;$BN$84,"s","ns")))</f>
        <v>ns</v>
      </c>
      <c r="CG98" s="282" t="str">
        <f aca="false">IF(CG$8&gt;$BV98,"",IF($BR$69&gt;$BS$69,"ns",IF(ABS($BX98-INDEX(RTO2CF_ORD,CG$8,2))&gt;$BN$84,"s","ns")))</f>
        <v>ns</v>
      </c>
      <c r="CH98" s="282" t="str">
        <f aca="false">IF(CH$8&gt;$BV98,"",IF($BR$69&gt;$BS$69,"ns",IF(ABS($BX98-INDEX(RTO2CF_ORD,CH$8,2))&gt;$BN$84,"s","ns")))</f>
        <v>ns</v>
      </c>
      <c r="CI98" s="282" t="str">
        <f aca="false">IF(CI$8&gt;$BV98,"",IF($BR$69&gt;$BS$69,"ns",IF(ABS($BX98-INDEX(RTO2CF_ORD,CI$8,2))&gt;$BN$84,"s","ns")))</f>
        <v>ns</v>
      </c>
      <c r="CJ98" s="282" t="str">
        <f aca="false">IF(CJ$8&gt;$BV98,"",IF($BR$69&gt;$BS$69,"ns",IF(ABS($BX98-INDEX(RTO2CF_ORD,CJ$8,2))&gt;$BN$84,"s","ns")))</f>
        <v>ns</v>
      </c>
      <c r="CK98" s="282" t="str">
        <f aca="false">IF(CK$8&gt;$BV98,"",IF($BR$69&gt;$BS$69,"ns",IF(ABS($BX98-INDEX(RTO2CF_ORD,CK$8,2))&gt;$BN$84,"s","ns")))</f>
        <v>ns</v>
      </c>
      <c r="CL98" s="282" t="str">
        <f aca="false">IF(CL$8&gt;$BV98,"",IF($BR$69&gt;$BS$69,"ns",IF(ABS($BX98-INDEX(RTO2CF_ORD,CL$8,2))&gt;$BN$84,"s","ns")))</f>
        <v>ns</v>
      </c>
      <c r="CM98" s="282" t="str">
        <f aca="false">IF(CM$8&gt;$BV98,"",IF($BR$69&gt;$BS$69,"ns",IF(ABS($BX98-INDEX(RTO2CF_ORD,CM$8,2))&gt;$BN$84,"s","ns")))</f>
        <v>ns</v>
      </c>
      <c r="CN98" s="282" t="str">
        <f aca="false">IF(CN$8&gt;$BV98,"",IF($BR$69&gt;$BS$69,"ns",IF(ABS($BX98-INDEX(RTO2CF_ORD,CN$8,2))&gt;$BN$84,"s","ns")))</f>
        <v>ns</v>
      </c>
      <c r="CO98" s="282" t="str">
        <f aca="false">IF(CO$8&gt;$BV98,"",IF($BR$69&gt;$BS$69,"ns",IF(ABS($BX98-INDEX(RTO2CF_ORD,CO$8,2))&gt;$BN$84,"s","ns")))</f>
        <v>ns</v>
      </c>
      <c r="CP98" s="282" t="str">
        <f aca="false">IF(CP$8&gt;$BV98,"",IF($BR$69&gt;$BS$69,"ns",IF(ABS($BX98-INDEX(RTO2CF_ORD,CP$8,2))&gt;$BN$84,"s","ns")))</f>
        <v>ns</v>
      </c>
      <c r="CQ98" s="282" t="str">
        <f aca="false">IF(CQ$8&gt;$BV98,"",IF($BR$69&gt;$BS$69,"ns",IF(ABS($BX98-INDEX(RTO2CF_ORD,CQ$8,2))&gt;$BN$84,"s","ns")))</f>
        <v>ns</v>
      </c>
      <c r="CR98" s="282" t="str">
        <f aca="false">IF(CR$8&gt;$BV98,"",IF($BR$69&gt;$BS$69,"ns",IF(ABS($BX98-INDEX(RTO2CF_ORD,CR$8,2))&gt;$BN$84,"s","ns")))</f>
        <v>ns</v>
      </c>
      <c r="CS98" s="282" t="str">
        <f aca="false">IF(CS$8&gt;$BV98,"",IF($BR$69&gt;$BS$69,"ns",IF(ABS($BX98-INDEX(RTO2CF_ORD,CS$8,2))&gt;$BN$84,"s","ns")))</f>
        <v>ns</v>
      </c>
      <c r="CT98" s="282" t="str">
        <f aca="false">IF(CT$8&gt;$BV98,"",IF($BR$69&gt;$BS$69,"ns",IF(ABS($BX98-INDEX(RTO2CF_ORD,CT$8,2))&gt;$BN$84,"s","ns")))</f>
        <v>ns</v>
      </c>
      <c r="CU98" s="282" t="str">
        <f aca="false">IF(CU$8&gt;$BV98,"",IF($BR$69&gt;$BS$69,"ns",IF(ABS($BX98-INDEX(RTO2CF_ORD,CU$8,2))&gt;$BN$84,"s","ns")))</f>
        <v>ns</v>
      </c>
      <c r="CV98" s="282" t="str">
        <f aca="false">IF(CV$8&gt;$BV98,"",IF($BR$69&gt;$BS$69,"ns",IF(ABS($BX98-INDEX(RTO2CF_ORD,CV$8,2))&gt;$BN$84,"s","ns")))</f>
        <v>ns</v>
      </c>
      <c r="CW98" s="282" t="str">
        <f aca="false">IF(CW$8&gt;$BV98,"",IF($BR$69&gt;$BS$69,"ns",IF(ABS($BX98-INDEX(RTO2CF_ORD,CW$8,2))&gt;$BN$84,"s","ns")))</f>
        <v>ns</v>
      </c>
      <c r="CX98" s="282" t="str">
        <f aca="false">IF(CX$8&gt;$BV98,"",IF($BR$69&gt;$BS$69,"ns",IF(ABS($BX98-INDEX(RTO2CF_ORD,CX$8,2))&gt;$BN$84,"s","ns")))</f>
        <v>ns</v>
      </c>
      <c r="CY98" s="282" t="str">
        <f aca="false">IF(CY$8&gt;$BV98,"",IF($BR$69&gt;$BS$69,"ns",IF(ABS($BX98-INDEX(RTO2CF_ORD,CY$8,2))&gt;$BN$84,"s","ns")))</f>
        <v>ns</v>
      </c>
      <c r="CZ98" s="282" t="str">
        <f aca="false">IF(CZ$8&gt;$BV98,"",IF($BR$69&gt;$BS$69,"ns",IF(ABS($BX98-INDEX(RTO2CF_ORD,CZ$8,2))&gt;$BN$84,"s","ns")))</f>
        <v>ns</v>
      </c>
      <c r="DA98" s="282" t="str">
        <f aca="false">IF(DA$8&gt;$BV98,"",IF($BR$69&gt;$BS$69,"ns",IF(ABS($BX98-INDEX(RTO2CF_ORD,DA$8,2))&gt;$BN$84,"s","ns")))</f>
        <v>ns</v>
      </c>
      <c r="DB98" s="282" t="str">
        <f aca="false">IF(DB$8&gt;$BV98,"",IF($BR$69&gt;$BS$69,"ns",IF(ABS($BX98-INDEX(RTO2CF_ORD,DB$8,2))&gt;$BN$84,"s","ns")))</f>
        <v>ns</v>
      </c>
      <c r="DC98" s="282" t="str">
        <f aca="false">IF(DC$8&gt;$BV98,"",IF($BR$69&gt;$BS$69,"ns",IF(ABS($BX98-INDEX(RTO2CF_ORD,DC$8,2))&gt;$BN$84,"s","ns")))</f>
        <v>ns</v>
      </c>
      <c r="DD98" s="282" t="str">
        <f aca="false">IF(DD$8&gt;$BV98,"",IF($BR$69&gt;$BS$69,"ns",IF(ABS($BX98-INDEX(RTO2CF_ORD,DD$8,2))&gt;$BN$84,"s","ns")))</f>
        <v>ns</v>
      </c>
      <c r="DE98" s="282" t="str">
        <f aca="false">IF(DE$8&gt;$BV98,"",IF($BR$69&gt;$BS$69,"ns",IF(ABS($BX98-INDEX(RTO2CF_ORD,DE$8,2))&gt;$BN$84,"s","ns")))</f>
        <v>ns</v>
      </c>
      <c r="DF98" s="282" t="str">
        <f aca="false">IF(DF$8&gt;$BV98,"",IF($BR$69&gt;$BS$69,"ns",IF(ABS($BX98-INDEX(RTO2CF_ORD,DF$8,2))&gt;$BN$84,"s","ns")))</f>
        <v>ns</v>
      </c>
      <c r="DG98" s="282" t="str">
        <f aca="false">IF(DG$8&gt;$BV98,"",IF($BR$69&gt;$BS$69,"ns",IF(ABS($BX98-INDEX(RTO2CF_ORD,DG$8,2))&gt;$BN$84,"s","ns")))</f>
        <v/>
      </c>
      <c r="DH98" s="282" t="str">
        <f aca="false">IF(DH$8&gt;$BV98,"",IF($BR$69&gt;$BS$69,"ns",IF(ABS($BX98-INDEX(RTO2CF_ORD,DH$8,2))&gt;$BN$84,"s","ns")))</f>
        <v/>
      </c>
      <c r="DI98" s="282" t="str">
        <f aca="false">IF(DI$8&gt;$BV98,"",IF($BR$69&gt;$BS$69,"ns",IF(ABS($BX98-INDEX(RTO2CF_ORD,DI$8,2))&gt;$BN$84,"s","ns")))</f>
        <v/>
      </c>
      <c r="DJ98" s="282" t="str">
        <f aca="false">IF(DJ$8&gt;$BV98,"",IF($BR$69&gt;$BS$69,"ns",IF(ABS($BX98-INDEX(RTO2CF_ORD,DJ$8,2))&gt;$BN$84,"s","ns")))</f>
        <v/>
      </c>
      <c r="DK98" s="282" t="str">
        <f aca="false">IF(DK$8&gt;$BV98,"",IF($BR$69&gt;$BS$69,"ns",IF(ABS($BX98-INDEX(RTO2CF_ORD,DK$8,2))&gt;$BN$84,"s","ns")))</f>
        <v/>
      </c>
      <c r="DL98" s="282" t="str">
        <f aca="false">IF(DL$8&gt;$BV98,"",IF($BR$69&gt;$BS$69,"ns",IF(ABS($BX98-INDEX(RTO2CF_ORD,DL$8,2))&gt;$BN$84,"s","ns")))</f>
        <v/>
      </c>
      <c r="DM98" s="282" t="str">
        <f aca="false">IF(DM$8&gt;$BV98,"",IF($BR$69&gt;$BS$69,"ns",IF(ABS($BX98-INDEX(RTO2CF_ORD,DM$8,2))&gt;$BN$84,"s","ns")))</f>
        <v/>
      </c>
      <c r="DN98" s="282" t="str">
        <f aca="false">IF(DN$8&gt;$BV98,"",IF($BR$69&gt;$BS$69,"ns",IF(ABS($BX98-INDEX(RTO2CF_ORD,DN$8,2))&gt;$BN$84,"s","ns")))</f>
        <v/>
      </c>
      <c r="DO98" s="282" t="str">
        <f aca="false">IF(DO$8&gt;$BV98,"",IF($BR$69&gt;$BS$69,"ns",IF(ABS($BX98-INDEX(RTO2CF_ORD,DO$8,2))&gt;$BN$84,"s","ns")))</f>
        <v/>
      </c>
      <c r="DP98" s="282" t="str">
        <f aca="false">IF(DP$8&gt;$BV98,"",IF($BR$69&gt;$BS$69,"ns",IF(ABS($BX98-INDEX(RTO2CF_ORD,DP$8,2))&gt;$BN$84,"s","ns")))</f>
        <v/>
      </c>
      <c r="DQ98" s="282" t="str">
        <f aca="false">IF(DQ$8&gt;$BV98,"",IF($BR$69&gt;$BS$69,"ns",IF(ABS($BX98-INDEX(RTO2CF_ORD,DQ$8,2))&gt;$BN$84,"s","ns")))</f>
        <v/>
      </c>
      <c r="DR98" s="282" t="str">
        <f aca="false">IF(DR$8&gt;$BV98,"",IF($BR$69&gt;$BS$69,"ns",IF(ABS($BX98-INDEX(RTO2CF_ORD,DR$8,2))&gt;$BN$84,"s","ns")))</f>
        <v/>
      </c>
      <c r="DS98" s="282" t="str">
        <f aca="false">IF(DS$8&gt;$BV98,"",IF($BR$69&gt;$BS$69,"ns",IF(ABS($BX98-INDEX(RTO2CF_ORD,DS$8,2))&gt;$BN$84,"s","ns")))</f>
        <v/>
      </c>
      <c r="DT98" s="282" t="str">
        <f aca="false">IF(DT$8&gt;$BV98,"",IF($BR$69&gt;$BS$69,"ns",IF(ABS($BX98-INDEX(RTO2CF_ORD,DT$8,2))&gt;$BN$84,"s","ns")))</f>
        <v/>
      </c>
      <c r="DU98" s="282" t="str">
        <f aca="false">IF(DU$8&gt;$BV98,"",IF($BR$69&gt;$BS$69,"ns",IF(ABS($BX98-INDEX(RTO2CF_ORD,DU$8,2))&gt;$BN$84,"s","ns")))</f>
        <v/>
      </c>
      <c r="DV98" s="282" t="str">
        <f aca="false">IF(DV$8&gt;$BV98,"",IF($BR$69&gt;$BS$69,"ns",IF(ABS($BX98-INDEX(RTO2CF_ORD,DV$8,2))&gt;$BN$84,"s","ns")))</f>
        <v/>
      </c>
      <c r="DW98" s="283"/>
      <c r="DX98" s="283"/>
      <c r="DZ98" s="265" t="n">
        <f aca="false">DZ97+1</f>
        <v>35</v>
      </c>
      <c r="EA98" s="276" t="n">
        <f aca="false">IFERROR(INDEX(RTO2CV,$DZ98,1),0)</f>
        <v>0</v>
      </c>
      <c r="EB98" s="277" t="n">
        <f aca="false">IFERROR(INDEX(RTO2SF,$DZ98,EB$7),0)</f>
        <v>0</v>
      </c>
      <c r="EC98" s="277" t="n">
        <f aca="false">IFERROR(INDEX(RTO2SF,$DZ98,EC$7),0)</f>
        <v>0</v>
      </c>
      <c r="ED98" s="277" t="n">
        <f aca="false">IFERROR(INDEX(RTO2SF,$DZ98,ED$7),0)</f>
        <v>0</v>
      </c>
      <c r="EE98" s="277" t="n">
        <f aca="false">IFERROR(INDEX(RTO2SF,$DZ98,EE$7),0)</f>
        <v>0</v>
      </c>
      <c r="EF98" s="277" t="n">
        <f aca="false">COUNTIFS(EB98:EE98,"&gt;1")</f>
        <v>0</v>
      </c>
      <c r="EG98" s="277" t="n">
        <f aca="false">IFERROR(SUMIFS(EB98:EE98,EB98:EE98,"&gt;1"),0)</f>
        <v>0</v>
      </c>
      <c r="EH98" s="265"/>
      <c r="EI98" s="265"/>
      <c r="EJ98" s="265"/>
      <c r="EK98" s="266"/>
      <c r="EL98" s="265" t="n">
        <f aca="false">EL97+1</f>
        <v>35</v>
      </c>
      <c r="EM98" s="276" t="n">
        <f aca="false">IFERROR(INDEX(RTO2CV,$EL98,1),0)</f>
        <v>0</v>
      </c>
      <c r="EN98" s="277" t="n">
        <f aca="false">IFERROR(INDEX(RTO2CF,$EL98,'ANVA-MDS'!EB$7),0)</f>
        <v>0</v>
      </c>
      <c r="EO98" s="277" t="n">
        <f aca="false">IFERROR(INDEX(RTO2CF,$EL98,'ANVA-MDS'!EC$7),0)</f>
        <v>0</v>
      </c>
      <c r="EP98" s="277" t="n">
        <f aca="false">IFERROR(INDEX(RTO2CF,$EL98,'ANVA-MDS'!ED$7),0)</f>
        <v>0</v>
      </c>
      <c r="EQ98" s="277" t="n">
        <f aca="false">IFERROR(INDEX(RTO2CF,$EL98,'ANVA-MDS'!EE$7),0)</f>
        <v>0</v>
      </c>
      <c r="ER98" s="277" t="n">
        <f aca="false">COUNTIFS(EN98:EQ98,"&gt;1")</f>
        <v>0</v>
      </c>
      <c r="ES98" s="277" t="n">
        <f aca="false">IFERROR(SUMIFS(EN98:EQ98,EN98:EQ98,"&gt;1"),0)</f>
        <v>0</v>
      </c>
      <c r="ET98" s="265"/>
      <c r="EU98" s="265"/>
      <c r="EV98" s="265"/>
      <c r="EW98" s="266"/>
      <c r="EX98" s="277" t="n">
        <f aca="false">EG98+ES98</f>
        <v>0</v>
      </c>
      <c r="EY98" s="266"/>
      <c r="EZ98" s="266"/>
    </row>
    <row r="99" customFormat="false" ht="12.75" hidden="false" customHeight="true" outlineLevel="0" collapsed="false">
      <c r="J99" s="270" t="n">
        <v>35</v>
      </c>
      <c r="K99" s="280" t="n">
        <f aca="false">IFERROR(INDEX(RTO2SF_ORD,J99,1),"sd")</f>
        <v>0</v>
      </c>
      <c r="L99" s="281" t="n">
        <f aca="false">IFERROR(INDEX(RTO2SF_ORD,J99,2),"sd")</f>
        <v>0.00015</v>
      </c>
      <c r="M99" s="281" t="str">
        <f aca="false">IF(M$8&gt;$J99,"",IF($F$69&gt;$G$69,"ns",IF(ABS($L99-INDEX(RTO2SF_ORD,M$8,2))&gt;$B$84,"s","ns")))</f>
        <v>ns</v>
      </c>
      <c r="N99" s="281" t="str">
        <f aca="false">IF(N$8&gt;$J99,"",IF($F$69&gt;$G$69,"ns",IF(ABS($L99-INDEX(RTO2SF_ORD,N$8,2))&gt;$B$84,"s","ns")))</f>
        <v>ns</v>
      </c>
      <c r="O99" s="281" t="str">
        <f aca="false">IF(O$8&gt;$J99,"",IF($F$69&gt;$G$69,"ns",IF(ABS($L99-INDEX(RTO2SF_ORD,O$8,2))&gt;$B$84,"s","ns")))</f>
        <v>ns</v>
      </c>
      <c r="P99" s="281" t="str">
        <f aca="false">IF(P$8&gt;$J99,"",IF($F$69&gt;$G$69,"ns",IF(ABS($L99-INDEX(RTO2SF_ORD,P$8,2))&gt;$B$84,"s","ns")))</f>
        <v>ns</v>
      </c>
      <c r="Q99" s="281" t="str">
        <f aca="false">IF(Q$8&gt;$J99,"",IF($F$69&gt;$G$69,"ns",IF(ABS($L99-INDEX(RTO2SF_ORD,Q$8,2))&gt;$B$84,"s","ns")))</f>
        <v>ns</v>
      </c>
      <c r="R99" s="281" t="str">
        <f aca="false">IF(R$8&gt;$J99,"",IF($F$69&gt;$G$69,"ns",IF(ABS($L99-INDEX(RTO2SF_ORD,R$8,2))&gt;$B$84,"s","ns")))</f>
        <v>ns</v>
      </c>
      <c r="S99" s="281" t="str">
        <f aca="false">IF(S$8&gt;$J99,"",IF($F$69&gt;$G$69,"ns",IF(ABS($L99-INDEX(RTO2SF_ORD,S$8,2))&gt;$B$84,"s","ns")))</f>
        <v>ns</v>
      </c>
      <c r="T99" s="281" t="str">
        <f aca="false">IF(T$8&gt;$J99,"",IF($F$69&gt;$G$69,"ns",IF(ABS($L99-INDEX(RTO2SF_ORD,T$8,2))&gt;$B$84,"s","ns")))</f>
        <v>ns</v>
      </c>
      <c r="U99" s="281" t="str">
        <f aca="false">IF(U$8&gt;$J99,"",IF($F$69&gt;$G$69,"ns",IF(ABS($L99-INDEX(RTO2SF_ORD,U$8,2))&gt;$B$84,"s","ns")))</f>
        <v>ns</v>
      </c>
      <c r="V99" s="281" t="str">
        <f aca="false">IF(V$8&gt;$J99,"",IF($F$69&gt;$G$69,"ns",IF(ABS($L99-INDEX(RTO2SF_ORD,V$8,2))&gt;$B$84,"s","ns")))</f>
        <v>ns</v>
      </c>
      <c r="W99" s="281" t="str">
        <f aca="false">IF(W$8&gt;$J99,"",IF($F$69&gt;$G$69,"ns",IF(ABS($L99-INDEX(RTO2SF_ORD,W$8,2))&gt;$B$84,"s","ns")))</f>
        <v>ns</v>
      </c>
      <c r="X99" s="281" t="str">
        <f aca="false">IF(X$8&gt;$J99,"",IF($F$69&gt;$G$69,"ns",IF(ABS($L99-INDEX(RTO2SF_ORD,X$8,2))&gt;$B$84,"s","ns")))</f>
        <v>ns</v>
      </c>
      <c r="Y99" s="281" t="str">
        <f aca="false">IF(Y$8&gt;$J99,"",IF($F$69&gt;$G$69,"ns",IF(ABS($L99-INDEX(RTO2SF_ORD,Y$8,2))&gt;$B$84,"s","ns")))</f>
        <v>ns</v>
      </c>
      <c r="Z99" s="281" t="str">
        <f aca="false">IF(Z$8&gt;$J99,"",IF($F$69&gt;$G$69,"ns",IF(ABS($L99-INDEX(RTO2SF_ORD,Z$8,2))&gt;$B$84,"s","ns")))</f>
        <v>ns</v>
      </c>
      <c r="AA99" s="281" t="str">
        <f aca="false">IF(AA$8&gt;$J99,"",IF($F$69&gt;$G$69,"ns",IF(ABS($L99-INDEX(RTO2SF_ORD,AA$8,2))&gt;$B$84,"s","ns")))</f>
        <v>ns</v>
      </c>
      <c r="AB99" s="281" t="str">
        <f aca="false">IF(AB$8&gt;$J99,"",IF($F$69&gt;$G$69,"ns",IF(ABS($L99-INDEX(RTO2SF_ORD,AB$8,2))&gt;$B$84,"s","ns")))</f>
        <v>ns</v>
      </c>
      <c r="AC99" s="281" t="str">
        <f aca="false">IF(AC$8&gt;$J99,"",IF($F$69&gt;$G$69,"ns",IF(ABS($L99-INDEX(RTO2SF_ORD,AC$8,2))&gt;$B$84,"s","ns")))</f>
        <v>ns</v>
      </c>
      <c r="AD99" s="281" t="str">
        <f aca="false">IF(AD$8&gt;$J99,"",IF($F$69&gt;$G$69,"ns",IF(ABS($L99-INDEX(RTO2SF_ORD,AD$8,2))&gt;$B$84,"s","ns")))</f>
        <v>ns</v>
      </c>
      <c r="AE99" s="281" t="str">
        <f aca="false">IF(AE$8&gt;$J99,"",IF($F$69&gt;$G$69,"ns",IF(ABS($L99-INDEX(RTO2SF_ORD,AE$8,2))&gt;$B$84,"s","ns")))</f>
        <v>ns</v>
      </c>
      <c r="AF99" s="281" t="str">
        <f aca="false">IF(AF$8&gt;$J99,"",IF($F$69&gt;$G$69,"ns",IF(ABS($L99-INDEX(RTO2SF_ORD,AF$8,2))&gt;$B$84,"s","ns")))</f>
        <v>ns</v>
      </c>
      <c r="AG99" s="281" t="str">
        <f aca="false">IF(AG$8&gt;$J99,"",IF($F$69&gt;$G$69,"ns",IF(ABS($L99-INDEX(RTO2SF_ORD,AG$8,2))&gt;$B$84,"s","ns")))</f>
        <v>ns</v>
      </c>
      <c r="AH99" s="281" t="str">
        <f aca="false">IF(AH$8&gt;$J99,"",IF($F$69&gt;$G$69,"ns",IF(ABS($L99-INDEX(RTO2SF_ORD,AH$8,2))&gt;$B$84,"s","ns")))</f>
        <v>ns</v>
      </c>
      <c r="AI99" s="281" t="str">
        <f aca="false">IF(AI$8&gt;$J99,"",IF($F$69&gt;$G$69,"ns",IF(ABS($L99-INDEX(RTO2SF_ORD,AI$8,2))&gt;$B$84,"s","ns")))</f>
        <v>ns</v>
      </c>
      <c r="AJ99" s="281" t="str">
        <f aca="false">IF(AJ$8&gt;$J99,"",IF($F$69&gt;$G$69,"ns",IF(ABS($L99-INDEX(RTO2SF_ORD,AJ$8,2))&gt;$B$84,"s","ns")))</f>
        <v>ns</v>
      </c>
      <c r="AK99" s="281" t="str">
        <f aca="false">IF(AK$8&gt;$J99,"",IF($F$69&gt;$G$69,"ns",IF(ABS($L99-INDEX(RTO2SF_ORD,AK$8,2))&gt;$B$84,"s","ns")))</f>
        <v>ns</v>
      </c>
      <c r="AL99" s="281" t="str">
        <f aca="false">IF(AL$8&gt;$J99,"",IF($F$69&gt;$G$69,"ns",IF(ABS($L99-INDEX(RTO2SF_ORD,AL$8,2))&gt;$B$84,"s","ns")))</f>
        <v>ns</v>
      </c>
      <c r="AM99" s="281" t="str">
        <f aca="false">IF(AM$8&gt;$J99,"",IF($F$69&gt;$G$69,"ns",IF(ABS($L99-INDEX(RTO2SF_ORD,AM$8,2))&gt;$B$84,"s","ns")))</f>
        <v>ns</v>
      </c>
      <c r="AN99" s="281" t="str">
        <f aca="false">IF(AN$8&gt;$J99,"",IF($F$69&gt;$G$69,"ns",IF(ABS($L99-INDEX(RTO2SF_ORD,AN$8,2))&gt;$B$84,"s","ns")))</f>
        <v>ns</v>
      </c>
      <c r="AO99" s="281" t="str">
        <f aca="false">IF(AO$8&gt;$J99,"",IF($F$69&gt;$G$69,"ns",IF(ABS($L99-INDEX(RTO2SF_ORD,AO$8,2))&gt;$B$84,"s","ns")))</f>
        <v>ns</v>
      </c>
      <c r="AP99" s="281" t="str">
        <f aca="false">IF(AP$8&gt;$J99,"",IF($F$69&gt;$G$69,"ns",IF(ABS($L99-INDEX(RTO2SF_ORD,AP$8,2))&gt;$B$84,"s","ns")))</f>
        <v>ns</v>
      </c>
      <c r="AQ99" s="281" t="str">
        <f aca="false">IF(AQ$8&gt;$J99,"",IF($F$69&gt;$G$69,"ns",IF(ABS($L99-INDEX(RTO2SF_ORD,AQ$8,2))&gt;$B$84,"s","ns")))</f>
        <v>ns</v>
      </c>
      <c r="AR99" s="281" t="str">
        <f aca="false">IF(AR$8&gt;$J99,"",IF($F$69&gt;$G$69,"ns",IF(ABS($L99-INDEX(RTO2SF_ORD,AR$8,2))&gt;$B$84,"s","ns")))</f>
        <v>ns</v>
      </c>
      <c r="AS99" s="281" t="str">
        <f aca="false">IF(AS$8&gt;$J99,"",IF($F$69&gt;$G$69,"ns",IF(ABS($L99-INDEX(RTO2SF_ORD,AS$8,2))&gt;$B$84,"s","ns")))</f>
        <v>ns</v>
      </c>
      <c r="AT99" s="281" t="str">
        <f aca="false">IF(AT$8&gt;$J99,"",IF($F$69&gt;$G$69,"ns",IF(ABS($L99-INDEX(RTO2SF_ORD,AT$8,2))&gt;$B$84,"s","ns")))</f>
        <v>ns</v>
      </c>
      <c r="AU99" s="281" t="str">
        <f aca="false">IF(AU$8&gt;$J99,"",IF($F$69&gt;$G$69,"ns",IF(ABS($L99-INDEX(RTO2SF_ORD,AU$8,2))&gt;$B$84,"s","ns")))</f>
        <v>ns</v>
      </c>
      <c r="AV99" s="281" t="str">
        <f aca="false">IF(AV$8&gt;$J99,"",IF($F$69&gt;$G$69,"ns",IF(ABS($L99-INDEX(RTO2SF_ORD,AV$8,2))&gt;$B$84,"s","ns")))</f>
        <v/>
      </c>
      <c r="AW99" s="281" t="str">
        <f aca="false">IF(AW$8&gt;$J99,"",IF($F$69&gt;$G$69,"ns",IF(ABS($L99-INDEX(RTO2SF_ORD,AW$8,2))&gt;$B$84,"s","ns")))</f>
        <v/>
      </c>
      <c r="AX99" s="281" t="str">
        <f aca="false">IF(AX$8&gt;$J99,"",IF($F$69&gt;$G$69,"ns",IF(ABS($L99-INDEX(RTO2SF_ORD,AX$8,2))&gt;$B$84,"s","ns")))</f>
        <v/>
      </c>
      <c r="AY99" s="281" t="str">
        <f aca="false">IF(AY$8&gt;$J99,"",IF($F$69&gt;$G$69,"ns",IF(ABS($L99-INDEX(RTO2SF_ORD,AY$8,2))&gt;$B$84,"s","ns")))</f>
        <v/>
      </c>
      <c r="AZ99" s="281" t="str">
        <f aca="false">IF(AZ$8&gt;$J99,"",IF($F$69&gt;$G$69,"ns",IF(ABS($L99-INDEX(RTO2SF_ORD,AZ$8,2))&gt;$B$84,"s","ns")))</f>
        <v/>
      </c>
      <c r="BA99" s="281" t="str">
        <f aca="false">IF(BA$8&gt;$J99,"",IF($F$69&gt;$G$69,"ns",IF(ABS($L99-INDEX(RTO2SF_ORD,BA$8,2))&gt;$B$84,"s","ns")))</f>
        <v/>
      </c>
      <c r="BB99" s="281" t="str">
        <f aca="false">IF(BB$8&gt;$J99,"",IF($F$69&gt;$G$69,"ns",IF(ABS($L99-INDEX(RTO2SF_ORD,BB$8,2))&gt;$B$84,"s","ns")))</f>
        <v/>
      </c>
      <c r="BC99" s="281" t="str">
        <f aca="false">IF(BC$8&gt;$J99,"",IF($F$69&gt;$G$69,"ns",IF(ABS($L99-INDEX(RTO2SF_ORD,BC$8,2))&gt;$B$84,"s","ns")))</f>
        <v/>
      </c>
      <c r="BD99" s="281" t="str">
        <f aca="false">IF(BD$8&gt;$J99,"",IF($F$69&gt;$G$69,"ns",IF(ABS($L99-INDEX(RTO2SF_ORD,BD$8,2))&gt;$B$84,"s","ns")))</f>
        <v/>
      </c>
      <c r="BE99" s="281" t="str">
        <f aca="false">IF(BE$8&gt;$J99,"",IF($F$69&gt;$G$69,"ns",IF(ABS($L99-INDEX(RTO2SF_ORD,BE$8,2))&gt;$B$84,"s","ns")))</f>
        <v/>
      </c>
      <c r="BF99" s="281" t="str">
        <f aca="false">IF(BF$8&gt;$J99,"",IF($F$69&gt;$G$69,"ns",IF(ABS($L99-INDEX(RTO2SF_ORD,BF$8,2))&gt;$B$84,"s","ns")))</f>
        <v/>
      </c>
      <c r="BG99" s="281" t="str">
        <f aca="false">IF(BG$8&gt;$J99,"",IF($F$69&gt;$G$69,"ns",IF(ABS($L99-INDEX(RTO2SF_ORD,BG$8,2))&gt;$B$84,"s","ns")))</f>
        <v/>
      </c>
      <c r="BH99" s="281" t="str">
        <f aca="false">IF(BH$8&gt;$J99,"",IF($F$69&gt;$G$69,"ns",IF(ABS($L99-INDEX(RTO2SF_ORD,BH$8,2))&gt;$B$84,"s","ns")))</f>
        <v/>
      </c>
      <c r="BI99" s="281" t="str">
        <f aca="false">IF(BI$8&gt;$J99,"",IF($F$69&gt;$G$69,"ns",IF(ABS($L99-INDEX(RTO2SF_ORD,BI$8,2))&gt;$B$84,"s","ns")))</f>
        <v/>
      </c>
      <c r="BJ99" s="281" t="str">
        <f aca="false">IF(BJ$8&gt;$J99,"",IF($F$69&gt;$G$69,"ns",IF(ABS($L99-INDEX(RTO2SF_ORD,BJ$8,2))&gt;$B$84,"s","ns")))</f>
        <v/>
      </c>
      <c r="BS99" s="249"/>
      <c r="BT99" s="249"/>
      <c r="BV99" s="270" t="n">
        <v>35</v>
      </c>
      <c r="BW99" s="280" t="n">
        <f aca="false">IFERROR(INDEX(RTO2CF_ORD,BV99,1),"sd")</f>
        <v>0</v>
      </c>
      <c r="BX99" s="281" t="n">
        <f aca="false">IFERROR(INDEX(RTO2CF_ORD,BV99,2),"sd")</f>
        <v>0.00015</v>
      </c>
      <c r="BY99" s="282" t="str">
        <f aca="false">IF(BY$8&gt;$BV99,"",IF($BR$69&gt;$BS$69,"ns",IF(ABS($BX99-INDEX(RTO2CF_ORD,BY$8,2))&gt;$BN$84,"s","ns")))</f>
        <v>s</v>
      </c>
      <c r="BZ99" s="282" t="str">
        <f aca="false">IF(BZ$8&gt;$BV99,"",IF($BR$69&gt;$BS$69,"ns",IF(ABS($BX99-INDEX(RTO2CF_ORD,BZ$8,2))&gt;$BN$84,"s","ns")))</f>
        <v>s</v>
      </c>
      <c r="CA99" s="282" t="str">
        <f aca="false">IF(CA$8&gt;$BV99,"",IF($BR$69&gt;$BS$69,"ns",IF(ABS($BX99-INDEX(RTO2CF_ORD,CA$8,2))&gt;$BN$84,"s","ns")))</f>
        <v>s</v>
      </c>
      <c r="CB99" s="282" t="str">
        <f aca="false">IF(CB$8&gt;$BV99,"",IF($BR$69&gt;$BS$69,"ns",IF(ABS($BX99-INDEX(RTO2CF_ORD,CB$8,2))&gt;$BN$84,"s","ns")))</f>
        <v>s</v>
      </c>
      <c r="CC99" s="282" t="str">
        <f aca="false">IF(CC$8&gt;$BV99,"",IF($BR$69&gt;$BS$69,"ns",IF(ABS($BX99-INDEX(RTO2CF_ORD,CC$8,2))&gt;$BN$84,"s","ns")))</f>
        <v>s</v>
      </c>
      <c r="CD99" s="282" t="str">
        <f aca="false">IF(CD$8&gt;$BV99,"",IF($BR$69&gt;$BS$69,"ns",IF(ABS($BX99-INDEX(RTO2CF_ORD,CD$8,2))&gt;$BN$84,"s","ns")))</f>
        <v>s</v>
      </c>
      <c r="CE99" s="282" t="str">
        <f aca="false">IF(CE$8&gt;$BV99,"",IF($BR$69&gt;$BS$69,"ns",IF(ABS($BX99-INDEX(RTO2CF_ORD,CE$8,2))&gt;$BN$84,"s","ns")))</f>
        <v>s</v>
      </c>
      <c r="CF99" s="282" t="str">
        <f aca="false">IF(CF$8&gt;$BV99,"",IF($BR$69&gt;$BS$69,"ns",IF(ABS($BX99-INDEX(RTO2CF_ORD,CF$8,2))&gt;$BN$84,"s","ns")))</f>
        <v>ns</v>
      </c>
      <c r="CG99" s="282" t="str">
        <f aca="false">IF(CG$8&gt;$BV99,"",IF($BR$69&gt;$BS$69,"ns",IF(ABS($BX99-INDEX(RTO2CF_ORD,CG$8,2))&gt;$BN$84,"s","ns")))</f>
        <v>ns</v>
      </c>
      <c r="CH99" s="282" t="str">
        <f aca="false">IF(CH$8&gt;$BV99,"",IF($BR$69&gt;$BS$69,"ns",IF(ABS($BX99-INDEX(RTO2CF_ORD,CH$8,2))&gt;$BN$84,"s","ns")))</f>
        <v>ns</v>
      </c>
      <c r="CI99" s="282" t="str">
        <f aca="false">IF(CI$8&gt;$BV99,"",IF($BR$69&gt;$BS$69,"ns",IF(ABS($BX99-INDEX(RTO2CF_ORD,CI$8,2))&gt;$BN$84,"s","ns")))</f>
        <v>ns</v>
      </c>
      <c r="CJ99" s="282" t="str">
        <f aca="false">IF(CJ$8&gt;$BV99,"",IF($BR$69&gt;$BS$69,"ns",IF(ABS($BX99-INDEX(RTO2CF_ORD,CJ$8,2))&gt;$BN$84,"s","ns")))</f>
        <v>ns</v>
      </c>
      <c r="CK99" s="282" t="str">
        <f aca="false">IF(CK$8&gt;$BV99,"",IF($BR$69&gt;$BS$69,"ns",IF(ABS($BX99-INDEX(RTO2CF_ORD,CK$8,2))&gt;$BN$84,"s","ns")))</f>
        <v>ns</v>
      </c>
      <c r="CL99" s="282" t="str">
        <f aca="false">IF(CL$8&gt;$BV99,"",IF($BR$69&gt;$BS$69,"ns",IF(ABS($BX99-INDEX(RTO2CF_ORD,CL$8,2))&gt;$BN$84,"s","ns")))</f>
        <v>ns</v>
      </c>
      <c r="CM99" s="282" t="str">
        <f aca="false">IF(CM$8&gt;$BV99,"",IF($BR$69&gt;$BS$69,"ns",IF(ABS($BX99-INDEX(RTO2CF_ORD,CM$8,2))&gt;$BN$84,"s","ns")))</f>
        <v>ns</v>
      </c>
      <c r="CN99" s="282" t="str">
        <f aca="false">IF(CN$8&gt;$BV99,"",IF($BR$69&gt;$BS$69,"ns",IF(ABS($BX99-INDEX(RTO2CF_ORD,CN$8,2))&gt;$BN$84,"s","ns")))</f>
        <v>ns</v>
      </c>
      <c r="CO99" s="282" t="str">
        <f aca="false">IF(CO$8&gt;$BV99,"",IF($BR$69&gt;$BS$69,"ns",IF(ABS($BX99-INDEX(RTO2CF_ORD,CO$8,2))&gt;$BN$84,"s","ns")))</f>
        <v>ns</v>
      </c>
      <c r="CP99" s="282" t="str">
        <f aca="false">IF(CP$8&gt;$BV99,"",IF($BR$69&gt;$BS$69,"ns",IF(ABS($BX99-INDEX(RTO2CF_ORD,CP$8,2))&gt;$BN$84,"s","ns")))</f>
        <v>ns</v>
      </c>
      <c r="CQ99" s="282" t="str">
        <f aca="false">IF(CQ$8&gt;$BV99,"",IF($BR$69&gt;$BS$69,"ns",IF(ABS($BX99-INDEX(RTO2CF_ORD,CQ$8,2))&gt;$BN$84,"s","ns")))</f>
        <v>ns</v>
      </c>
      <c r="CR99" s="282" t="str">
        <f aca="false">IF(CR$8&gt;$BV99,"",IF($BR$69&gt;$BS$69,"ns",IF(ABS($BX99-INDEX(RTO2CF_ORD,CR$8,2))&gt;$BN$84,"s","ns")))</f>
        <v>ns</v>
      </c>
      <c r="CS99" s="282" t="str">
        <f aca="false">IF(CS$8&gt;$BV99,"",IF($BR$69&gt;$BS$69,"ns",IF(ABS($BX99-INDEX(RTO2CF_ORD,CS$8,2))&gt;$BN$84,"s","ns")))</f>
        <v>ns</v>
      </c>
      <c r="CT99" s="282" t="str">
        <f aca="false">IF(CT$8&gt;$BV99,"",IF($BR$69&gt;$BS$69,"ns",IF(ABS($BX99-INDEX(RTO2CF_ORD,CT$8,2))&gt;$BN$84,"s","ns")))</f>
        <v>ns</v>
      </c>
      <c r="CU99" s="282" t="str">
        <f aca="false">IF(CU$8&gt;$BV99,"",IF($BR$69&gt;$BS$69,"ns",IF(ABS($BX99-INDEX(RTO2CF_ORD,CU$8,2))&gt;$BN$84,"s","ns")))</f>
        <v>ns</v>
      </c>
      <c r="CV99" s="282" t="str">
        <f aca="false">IF(CV$8&gt;$BV99,"",IF($BR$69&gt;$BS$69,"ns",IF(ABS($BX99-INDEX(RTO2CF_ORD,CV$8,2))&gt;$BN$84,"s","ns")))</f>
        <v>ns</v>
      </c>
      <c r="CW99" s="282" t="str">
        <f aca="false">IF(CW$8&gt;$BV99,"",IF($BR$69&gt;$BS$69,"ns",IF(ABS($BX99-INDEX(RTO2CF_ORD,CW$8,2))&gt;$BN$84,"s","ns")))</f>
        <v>ns</v>
      </c>
      <c r="CX99" s="282" t="str">
        <f aca="false">IF(CX$8&gt;$BV99,"",IF($BR$69&gt;$BS$69,"ns",IF(ABS($BX99-INDEX(RTO2CF_ORD,CX$8,2))&gt;$BN$84,"s","ns")))</f>
        <v>ns</v>
      </c>
      <c r="CY99" s="282" t="str">
        <f aca="false">IF(CY$8&gt;$BV99,"",IF($BR$69&gt;$BS$69,"ns",IF(ABS($BX99-INDEX(RTO2CF_ORD,CY$8,2))&gt;$BN$84,"s","ns")))</f>
        <v>ns</v>
      </c>
      <c r="CZ99" s="282" t="str">
        <f aca="false">IF(CZ$8&gt;$BV99,"",IF($BR$69&gt;$BS$69,"ns",IF(ABS($BX99-INDEX(RTO2CF_ORD,CZ$8,2))&gt;$BN$84,"s","ns")))</f>
        <v>ns</v>
      </c>
      <c r="DA99" s="282" t="str">
        <f aca="false">IF(DA$8&gt;$BV99,"",IF($BR$69&gt;$BS$69,"ns",IF(ABS($BX99-INDEX(RTO2CF_ORD,DA$8,2))&gt;$BN$84,"s","ns")))</f>
        <v>ns</v>
      </c>
      <c r="DB99" s="282" t="str">
        <f aca="false">IF(DB$8&gt;$BV99,"",IF($BR$69&gt;$BS$69,"ns",IF(ABS($BX99-INDEX(RTO2CF_ORD,DB$8,2))&gt;$BN$84,"s","ns")))</f>
        <v>ns</v>
      </c>
      <c r="DC99" s="282" t="str">
        <f aca="false">IF(DC$8&gt;$BV99,"",IF($BR$69&gt;$BS$69,"ns",IF(ABS($BX99-INDEX(RTO2CF_ORD,DC$8,2))&gt;$BN$84,"s","ns")))</f>
        <v>ns</v>
      </c>
      <c r="DD99" s="282" t="str">
        <f aca="false">IF(DD$8&gt;$BV99,"",IF($BR$69&gt;$BS$69,"ns",IF(ABS($BX99-INDEX(RTO2CF_ORD,DD$8,2))&gt;$BN$84,"s","ns")))</f>
        <v>ns</v>
      </c>
      <c r="DE99" s="282" t="str">
        <f aca="false">IF(DE$8&gt;$BV99,"",IF($BR$69&gt;$BS$69,"ns",IF(ABS($BX99-INDEX(RTO2CF_ORD,DE$8,2))&gt;$BN$84,"s","ns")))</f>
        <v>ns</v>
      </c>
      <c r="DF99" s="282" t="str">
        <f aca="false">IF(DF$8&gt;$BV99,"",IF($BR$69&gt;$BS$69,"ns",IF(ABS($BX99-INDEX(RTO2CF_ORD,DF$8,2))&gt;$BN$84,"s","ns")))</f>
        <v>ns</v>
      </c>
      <c r="DG99" s="282" t="str">
        <f aca="false">IF(DG$8&gt;$BV99,"",IF($BR$69&gt;$BS$69,"ns",IF(ABS($BX99-INDEX(RTO2CF_ORD,DG$8,2))&gt;$BN$84,"s","ns")))</f>
        <v>ns</v>
      </c>
      <c r="DH99" s="282" t="str">
        <f aca="false">IF(DH$8&gt;$BV99,"",IF($BR$69&gt;$BS$69,"ns",IF(ABS($BX99-INDEX(RTO2CF_ORD,DH$8,2))&gt;$BN$84,"s","ns")))</f>
        <v/>
      </c>
      <c r="DI99" s="282" t="str">
        <f aca="false">IF(DI$8&gt;$BV99,"",IF($BR$69&gt;$BS$69,"ns",IF(ABS($BX99-INDEX(RTO2CF_ORD,DI$8,2))&gt;$BN$84,"s","ns")))</f>
        <v/>
      </c>
      <c r="DJ99" s="282" t="str">
        <f aca="false">IF(DJ$8&gt;$BV99,"",IF($BR$69&gt;$BS$69,"ns",IF(ABS($BX99-INDEX(RTO2CF_ORD,DJ$8,2))&gt;$BN$84,"s","ns")))</f>
        <v/>
      </c>
      <c r="DK99" s="282" t="str">
        <f aca="false">IF(DK$8&gt;$BV99,"",IF($BR$69&gt;$BS$69,"ns",IF(ABS($BX99-INDEX(RTO2CF_ORD,DK$8,2))&gt;$BN$84,"s","ns")))</f>
        <v/>
      </c>
      <c r="DL99" s="282" t="str">
        <f aca="false">IF(DL$8&gt;$BV99,"",IF($BR$69&gt;$BS$69,"ns",IF(ABS($BX99-INDEX(RTO2CF_ORD,DL$8,2))&gt;$BN$84,"s","ns")))</f>
        <v/>
      </c>
      <c r="DM99" s="282" t="str">
        <f aca="false">IF(DM$8&gt;$BV99,"",IF($BR$69&gt;$BS$69,"ns",IF(ABS($BX99-INDEX(RTO2CF_ORD,DM$8,2))&gt;$BN$84,"s","ns")))</f>
        <v/>
      </c>
      <c r="DN99" s="282" t="str">
        <f aca="false">IF(DN$8&gt;$BV99,"",IF($BR$69&gt;$BS$69,"ns",IF(ABS($BX99-INDEX(RTO2CF_ORD,DN$8,2))&gt;$BN$84,"s","ns")))</f>
        <v/>
      </c>
      <c r="DO99" s="282" t="str">
        <f aca="false">IF(DO$8&gt;$BV99,"",IF($BR$69&gt;$BS$69,"ns",IF(ABS($BX99-INDEX(RTO2CF_ORD,DO$8,2))&gt;$BN$84,"s","ns")))</f>
        <v/>
      </c>
      <c r="DP99" s="282" t="str">
        <f aca="false">IF(DP$8&gt;$BV99,"",IF($BR$69&gt;$BS$69,"ns",IF(ABS($BX99-INDEX(RTO2CF_ORD,DP$8,2))&gt;$BN$84,"s","ns")))</f>
        <v/>
      </c>
      <c r="DQ99" s="282" t="str">
        <f aca="false">IF(DQ$8&gt;$BV99,"",IF($BR$69&gt;$BS$69,"ns",IF(ABS($BX99-INDEX(RTO2CF_ORD,DQ$8,2))&gt;$BN$84,"s","ns")))</f>
        <v/>
      </c>
      <c r="DR99" s="282" t="str">
        <f aca="false">IF(DR$8&gt;$BV99,"",IF($BR$69&gt;$BS$69,"ns",IF(ABS($BX99-INDEX(RTO2CF_ORD,DR$8,2))&gt;$BN$84,"s","ns")))</f>
        <v/>
      </c>
      <c r="DS99" s="282" t="str">
        <f aca="false">IF(DS$8&gt;$BV99,"",IF($BR$69&gt;$BS$69,"ns",IF(ABS($BX99-INDEX(RTO2CF_ORD,DS$8,2))&gt;$BN$84,"s","ns")))</f>
        <v/>
      </c>
      <c r="DT99" s="282" t="str">
        <f aca="false">IF(DT$8&gt;$BV99,"",IF($BR$69&gt;$BS$69,"ns",IF(ABS($BX99-INDEX(RTO2CF_ORD,DT$8,2))&gt;$BN$84,"s","ns")))</f>
        <v/>
      </c>
      <c r="DU99" s="282" t="str">
        <f aca="false">IF(DU$8&gt;$BV99,"",IF($BR$69&gt;$BS$69,"ns",IF(ABS($BX99-INDEX(RTO2CF_ORD,DU$8,2))&gt;$BN$84,"s","ns")))</f>
        <v/>
      </c>
      <c r="DV99" s="282" t="str">
        <f aca="false">IF(DV$8&gt;$BV99,"",IF($BR$69&gt;$BS$69,"ns",IF(ABS($BX99-INDEX(RTO2CF_ORD,DV$8,2))&gt;$BN$84,"s","ns")))</f>
        <v/>
      </c>
      <c r="DW99" s="283"/>
      <c r="DX99" s="283"/>
      <c r="DZ99" s="265" t="n">
        <f aca="false">DZ98+1</f>
        <v>36</v>
      </c>
      <c r="EA99" s="276" t="n">
        <f aca="false">IFERROR(INDEX(RTO2CV,$DZ99,1),0)</f>
        <v>0</v>
      </c>
      <c r="EB99" s="277" t="n">
        <f aca="false">IFERROR(INDEX(RTO2SF,$DZ99,EB$7),0)</f>
        <v>0</v>
      </c>
      <c r="EC99" s="277" t="n">
        <f aca="false">IFERROR(INDEX(RTO2SF,$DZ99,EC$7),0)</f>
        <v>0</v>
      </c>
      <c r="ED99" s="277" t="n">
        <f aca="false">IFERROR(INDEX(RTO2SF,$DZ99,ED$7),0)</f>
        <v>0</v>
      </c>
      <c r="EE99" s="277" t="n">
        <f aca="false">IFERROR(INDEX(RTO2SF,$DZ99,EE$7),0)</f>
        <v>0</v>
      </c>
      <c r="EF99" s="277" t="n">
        <f aca="false">COUNTIFS(EB99:EE99,"&gt;1")</f>
        <v>0</v>
      </c>
      <c r="EG99" s="277" t="n">
        <f aca="false">IFERROR(SUMIFS(EB99:EE99,EB99:EE99,"&gt;1"),0)</f>
        <v>0</v>
      </c>
      <c r="EH99" s="265"/>
      <c r="EI99" s="265"/>
      <c r="EJ99" s="265"/>
      <c r="EK99" s="266"/>
      <c r="EL99" s="265" t="n">
        <f aca="false">EL98+1</f>
        <v>36</v>
      </c>
      <c r="EM99" s="276" t="n">
        <f aca="false">IFERROR(INDEX(RTO2CV,$EL99,1),0)</f>
        <v>0</v>
      </c>
      <c r="EN99" s="277" t="n">
        <f aca="false">IFERROR(INDEX(RTO2CF,$EL99,'ANVA-MDS'!EB$7),0)</f>
        <v>0</v>
      </c>
      <c r="EO99" s="277" t="n">
        <f aca="false">IFERROR(INDEX(RTO2CF,$EL99,'ANVA-MDS'!EC$7),0)</f>
        <v>0</v>
      </c>
      <c r="EP99" s="277" t="n">
        <f aca="false">IFERROR(INDEX(RTO2CF,$EL99,'ANVA-MDS'!ED$7),0)</f>
        <v>0</v>
      </c>
      <c r="EQ99" s="277" t="n">
        <f aca="false">IFERROR(INDEX(RTO2CF,$EL99,'ANVA-MDS'!EE$7),0)</f>
        <v>0</v>
      </c>
      <c r="ER99" s="277" t="n">
        <f aca="false">COUNTIFS(EN99:EQ99,"&gt;1")</f>
        <v>0</v>
      </c>
      <c r="ES99" s="277" t="n">
        <f aca="false">IFERROR(SUMIFS(EN99:EQ99,EN99:EQ99,"&gt;1"),0)</f>
        <v>0</v>
      </c>
      <c r="ET99" s="265"/>
      <c r="EU99" s="265"/>
      <c r="EV99" s="265"/>
      <c r="EW99" s="266"/>
      <c r="EX99" s="277" t="n">
        <f aca="false">EG99+ES99</f>
        <v>0</v>
      </c>
      <c r="EY99" s="266"/>
      <c r="EZ99" s="266"/>
    </row>
    <row r="100" customFormat="false" ht="12.75" hidden="false" customHeight="true" outlineLevel="0" collapsed="false">
      <c r="J100" s="270" t="n">
        <v>36</v>
      </c>
      <c r="K100" s="280" t="n">
        <f aca="false">IFERROR(INDEX(RTO2SF_ORD,J100,1),"sd")</f>
        <v>0</v>
      </c>
      <c r="L100" s="281" t="n">
        <f aca="false">IFERROR(INDEX(RTO2SF_ORD,J100,2),"sd")</f>
        <v>0.00014</v>
      </c>
      <c r="M100" s="281" t="str">
        <f aca="false">IF(M$8&gt;$J100,"",IF($F$69&gt;$G$69,"ns",IF(ABS($L100-INDEX(RTO2SF_ORD,M$8,2))&gt;$B$84,"s","ns")))</f>
        <v>ns</v>
      </c>
      <c r="N100" s="281" t="str">
        <f aca="false">IF(N$8&gt;$J100,"",IF($F$69&gt;$G$69,"ns",IF(ABS($L100-INDEX(RTO2SF_ORD,N$8,2))&gt;$B$84,"s","ns")))</f>
        <v>ns</v>
      </c>
      <c r="O100" s="281" t="str">
        <f aca="false">IF(O$8&gt;$J100,"",IF($F$69&gt;$G$69,"ns",IF(ABS($L100-INDEX(RTO2SF_ORD,O$8,2))&gt;$B$84,"s","ns")))</f>
        <v>ns</v>
      </c>
      <c r="P100" s="281" t="str">
        <f aca="false">IF(P$8&gt;$J100,"",IF($F$69&gt;$G$69,"ns",IF(ABS($L100-INDEX(RTO2SF_ORD,P$8,2))&gt;$B$84,"s","ns")))</f>
        <v>ns</v>
      </c>
      <c r="Q100" s="281" t="str">
        <f aca="false">IF(Q$8&gt;$J100,"",IF($F$69&gt;$G$69,"ns",IF(ABS($L100-INDEX(RTO2SF_ORD,Q$8,2))&gt;$B$84,"s","ns")))</f>
        <v>ns</v>
      </c>
      <c r="R100" s="281" t="str">
        <f aca="false">IF(R$8&gt;$J100,"",IF($F$69&gt;$G$69,"ns",IF(ABS($L100-INDEX(RTO2SF_ORD,R$8,2))&gt;$B$84,"s","ns")))</f>
        <v>ns</v>
      </c>
      <c r="S100" s="281" t="str">
        <f aca="false">IF(S$8&gt;$J100,"",IF($F$69&gt;$G$69,"ns",IF(ABS($L100-INDEX(RTO2SF_ORD,S$8,2))&gt;$B$84,"s","ns")))</f>
        <v>ns</v>
      </c>
      <c r="T100" s="281" t="str">
        <f aca="false">IF(T$8&gt;$J100,"",IF($F$69&gt;$G$69,"ns",IF(ABS($L100-INDEX(RTO2SF_ORD,T$8,2))&gt;$B$84,"s","ns")))</f>
        <v>ns</v>
      </c>
      <c r="U100" s="281" t="str">
        <f aca="false">IF(U$8&gt;$J100,"",IF($F$69&gt;$G$69,"ns",IF(ABS($L100-INDEX(RTO2SF_ORD,U$8,2))&gt;$B$84,"s","ns")))</f>
        <v>ns</v>
      </c>
      <c r="V100" s="281" t="str">
        <f aca="false">IF(V$8&gt;$J100,"",IF($F$69&gt;$G$69,"ns",IF(ABS($L100-INDEX(RTO2SF_ORD,V$8,2))&gt;$B$84,"s","ns")))</f>
        <v>ns</v>
      </c>
      <c r="W100" s="281" t="str">
        <f aca="false">IF(W$8&gt;$J100,"",IF($F$69&gt;$G$69,"ns",IF(ABS($L100-INDEX(RTO2SF_ORD,W$8,2))&gt;$B$84,"s","ns")))</f>
        <v>ns</v>
      </c>
      <c r="X100" s="281" t="str">
        <f aca="false">IF(X$8&gt;$J100,"",IF($F$69&gt;$G$69,"ns",IF(ABS($L100-INDEX(RTO2SF_ORD,X$8,2))&gt;$B$84,"s","ns")))</f>
        <v>ns</v>
      </c>
      <c r="Y100" s="281" t="str">
        <f aca="false">IF(Y$8&gt;$J100,"",IF($F$69&gt;$G$69,"ns",IF(ABS($L100-INDEX(RTO2SF_ORD,Y$8,2))&gt;$B$84,"s","ns")))</f>
        <v>ns</v>
      </c>
      <c r="Z100" s="281" t="str">
        <f aca="false">IF(Z$8&gt;$J100,"",IF($F$69&gt;$G$69,"ns",IF(ABS($L100-INDEX(RTO2SF_ORD,Z$8,2))&gt;$B$84,"s","ns")))</f>
        <v>ns</v>
      </c>
      <c r="AA100" s="281" t="str">
        <f aca="false">IF(AA$8&gt;$J100,"",IF($F$69&gt;$G$69,"ns",IF(ABS($L100-INDEX(RTO2SF_ORD,AA$8,2))&gt;$B$84,"s","ns")))</f>
        <v>ns</v>
      </c>
      <c r="AB100" s="281" t="str">
        <f aca="false">IF(AB$8&gt;$J100,"",IF($F$69&gt;$G$69,"ns",IF(ABS($L100-INDEX(RTO2SF_ORD,AB$8,2))&gt;$B$84,"s","ns")))</f>
        <v>ns</v>
      </c>
      <c r="AC100" s="281" t="str">
        <f aca="false">IF(AC$8&gt;$J100,"",IF($F$69&gt;$G$69,"ns",IF(ABS($L100-INDEX(RTO2SF_ORD,AC$8,2))&gt;$B$84,"s","ns")))</f>
        <v>ns</v>
      </c>
      <c r="AD100" s="281" t="str">
        <f aca="false">IF(AD$8&gt;$J100,"",IF($F$69&gt;$G$69,"ns",IF(ABS($L100-INDEX(RTO2SF_ORD,AD$8,2))&gt;$B$84,"s","ns")))</f>
        <v>ns</v>
      </c>
      <c r="AE100" s="281" t="str">
        <f aca="false">IF(AE$8&gt;$J100,"",IF($F$69&gt;$G$69,"ns",IF(ABS($L100-INDEX(RTO2SF_ORD,AE$8,2))&gt;$B$84,"s","ns")))</f>
        <v>ns</v>
      </c>
      <c r="AF100" s="281" t="str">
        <f aca="false">IF(AF$8&gt;$J100,"",IF($F$69&gt;$G$69,"ns",IF(ABS($L100-INDEX(RTO2SF_ORD,AF$8,2))&gt;$B$84,"s","ns")))</f>
        <v>ns</v>
      </c>
      <c r="AG100" s="281" t="str">
        <f aca="false">IF(AG$8&gt;$J100,"",IF($F$69&gt;$G$69,"ns",IF(ABS($L100-INDEX(RTO2SF_ORD,AG$8,2))&gt;$B$84,"s","ns")))</f>
        <v>ns</v>
      </c>
      <c r="AH100" s="281" t="str">
        <f aca="false">IF(AH$8&gt;$J100,"",IF($F$69&gt;$G$69,"ns",IF(ABS($L100-INDEX(RTO2SF_ORD,AH$8,2))&gt;$B$84,"s","ns")))</f>
        <v>ns</v>
      </c>
      <c r="AI100" s="281" t="str">
        <f aca="false">IF(AI$8&gt;$J100,"",IF($F$69&gt;$G$69,"ns",IF(ABS($L100-INDEX(RTO2SF_ORD,AI$8,2))&gt;$B$84,"s","ns")))</f>
        <v>ns</v>
      </c>
      <c r="AJ100" s="281" t="str">
        <f aca="false">IF(AJ$8&gt;$J100,"",IF($F$69&gt;$G$69,"ns",IF(ABS($L100-INDEX(RTO2SF_ORD,AJ$8,2))&gt;$B$84,"s","ns")))</f>
        <v>ns</v>
      </c>
      <c r="AK100" s="281" t="str">
        <f aca="false">IF(AK$8&gt;$J100,"",IF($F$69&gt;$G$69,"ns",IF(ABS($L100-INDEX(RTO2SF_ORD,AK$8,2))&gt;$B$84,"s","ns")))</f>
        <v>ns</v>
      </c>
      <c r="AL100" s="281" t="str">
        <f aca="false">IF(AL$8&gt;$J100,"",IF($F$69&gt;$G$69,"ns",IF(ABS($L100-INDEX(RTO2SF_ORD,AL$8,2))&gt;$B$84,"s","ns")))</f>
        <v>ns</v>
      </c>
      <c r="AM100" s="281" t="str">
        <f aca="false">IF(AM$8&gt;$J100,"",IF($F$69&gt;$G$69,"ns",IF(ABS($L100-INDEX(RTO2SF_ORD,AM$8,2))&gt;$B$84,"s","ns")))</f>
        <v>ns</v>
      </c>
      <c r="AN100" s="281" t="str">
        <f aca="false">IF(AN$8&gt;$J100,"",IF($F$69&gt;$G$69,"ns",IF(ABS($L100-INDEX(RTO2SF_ORD,AN$8,2))&gt;$B$84,"s","ns")))</f>
        <v>ns</v>
      </c>
      <c r="AO100" s="281" t="str">
        <f aca="false">IF(AO$8&gt;$J100,"",IF($F$69&gt;$G$69,"ns",IF(ABS($L100-INDEX(RTO2SF_ORD,AO$8,2))&gt;$B$84,"s","ns")))</f>
        <v>ns</v>
      </c>
      <c r="AP100" s="281" t="str">
        <f aca="false">IF(AP$8&gt;$J100,"",IF($F$69&gt;$G$69,"ns",IF(ABS($L100-INDEX(RTO2SF_ORD,AP$8,2))&gt;$B$84,"s","ns")))</f>
        <v>ns</v>
      </c>
      <c r="AQ100" s="281" t="str">
        <f aca="false">IF(AQ$8&gt;$J100,"",IF($F$69&gt;$G$69,"ns",IF(ABS($L100-INDEX(RTO2SF_ORD,AQ$8,2))&gt;$B$84,"s","ns")))</f>
        <v>ns</v>
      </c>
      <c r="AR100" s="281" t="str">
        <f aca="false">IF(AR$8&gt;$J100,"",IF($F$69&gt;$G$69,"ns",IF(ABS($L100-INDEX(RTO2SF_ORD,AR$8,2))&gt;$B$84,"s","ns")))</f>
        <v>ns</v>
      </c>
      <c r="AS100" s="281" t="str">
        <f aca="false">IF(AS$8&gt;$J100,"",IF($F$69&gt;$G$69,"ns",IF(ABS($L100-INDEX(RTO2SF_ORD,AS$8,2))&gt;$B$84,"s","ns")))</f>
        <v>ns</v>
      </c>
      <c r="AT100" s="281" t="str">
        <f aca="false">IF(AT$8&gt;$J100,"",IF($F$69&gt;$G$69,"ns",IF(ABS($L100-INDEX(RTO2SF_ORD,AT$8,2))&gt;$B$84,"s","ns")))</f>
        <v>ns</v>
      </c>
      <c r="AU100" s="281" t="str">
        <f aca="false">IF(AU$8&gt;$J100,"",IF($F$69&gt;$G$69,"ns",IF(ABS($L100-INDEX(RTO2SF_ORD,AU$8,2))&gt;$B$84,"s","ns")))</f>
        <v>ns</v>
      </c>
      <c r="AV100" s="281" t="str">
        <f aca="false">IF(AV$8&gt;$J100,"",IF($F$69&gt;$G$69,"ns",IF(ABS($L100-INDEX(RTO2SF_ORD,AV$8,2))&gt;$B$84,"s","ns")))</f>
        <v>ns</v>
      </c>
      <c r="AW100" s="281" t="str">
        <f aca="false">IF(AW$8&gt;$J100,"",IF($F$69&gt;$G$69,"ns",IF(ABS($L100-INDEX(RTO2SF_ORD,AW$8,2))&gt;$B$84,"s","ns")))</f>
        <v/>
      </c>
      <c r="AX100" s="281" t="str">
        <f aca="false">IF(AX$8&gt;$J100,"",IF($F$69&gt;$G$69,"ns",IF(ABS($L100-INDEX(RTO2SF_ORD,AX$8,2))&gt;$B$84,"s","ns")))</f>
        <v/>
      </c>
      <c r="AY100" s="281" t="str">
        <f aca="false">IF(AY$8&gt;$J100,"",IF($F$69&gt;$G$69,"ns",IF(ABS($L100-INDEX(RTO2SF_ORD,AY$8,2))&gt;$B$84,"s","ns")))</f>
        <v/>
      </c>
      <c r="AZ100" s="281" t="str">
        <f aca="false">IF(AZ$8&gt;$J100,"",IF($F$69&gt;$G$69,"ns",IF(ABS($L100-INDEX(RTO2SF_ORD,AZ$8,2))&gt;$B$84,"s","ns")))</f>
        <v/>
      </c>
      <c r="BA100" s="281" t="str">
        <f aca="false">IF(BA$8&gt;$J100,"",IF($F$69&gt;$G$69,"ns",IF(ABS($L100-INDEX(RTO2SF_ORD,BA$8,2))&gt;$B$84,"s","ns")))</f>
        <v/>
      </c>
      <c r="BB100" s="281" t="str">
        <f aca="false">IF(BB$8&gt;$J100,"",IF($F$69&gt;$G$69,"ns",IF(ABS($L100-INDEX(RTO2SF_ORD,BB$8,2))&gt;$B$84,"s","ns")))</f>
        <v/>
      </c>
      <c r="BC100" s="281" t="str">
        <f aca="false">IF(BC$8&gt;$J100,"",IF($F$69&gt;$G$69,"ns",IF(ABS($L100-INDEX(RTO2SF_ORD,BC$8,2))&gt;$B$84,"s","ns")))</f>
        <v/>
      </c>
      <c r="BD100" s="281" t="str">
        <f aca="false">IF(BD$8&gt;$J100,"",IF($F$69&gt;$G$69,"ns",IF(ABS($L100-INDEX(RTO2SF_ORD,BD$8,2))&gt;$B$84,"s","ns")))</f>
        <v/>
      </c>
      <c r="BE100" s="281" t="str">
        <f aca="false">IF(BE$8&gt;$J100,"",IF($F$69&gt;$G$69,"ns",IF(ABS($L100-INDEX(RTO2SF_ORD,BE$8,2))&gt;$B$84,"s","ns")))</f>
        <v/>
      </c>
      <c r="BF100" s="281" t="str">
        <f aca="false">IF(BF$8&gt;$J100,"",IF($F$69&gt;$G$69,"ns",IF(ABS($L100-INDEX(RTO2SF_ORD,BF$8,2))&gt;$B$84,"s","ns")))</f>
        <v/>
      </c>
      <c r="BG100" s="281" t="str">
        <f aca="false">IF(BG$8&gt;$J100,"",IF($F$69&gt;$G$69,"ns",IF(ABS($L100-INDEX(RTO2SF_ORD,BG$8,2))&gt;$B$84,"s","ns")))</f>
        <v/>
      </c>
      <c r="BH100" s="281" t="str">
        <f aca="false">IF(BH$8&gt;$J100,"",IF($F$69&gt;$G$69,"ns",IF(ABS($L100-INDEX(RTO2SF_ORD,BH$8,2))&gt;$B$84,"s","ns")))</f>
        <v/>
      </c>
      <c r="BI100" s="281" t="str">
        <f aca="false">IF(BI$8&gt;$J100,"",IF($F$69&gt;$G$69,"ns",IF(ABS($L100-INDEX(RTO2SF_ORD,BI$8,2))&gt;$B$84,"s","ns")))</f>
        <v/>
      </c>
      <c r="BJ100" s="281" t="str">
        <f aca="false">IF(BJ$8&gt;$J100,"",IF($F$69&gt;$G$69,"ns",IF(ABS($L100-INDEX(RTO2SF_ORD,BJ$8,2))&gt;$B$84,"s","ns")))</f>
        <v/>
      </c>
      <c r="BS100" s="249"/>
      <c r="BT100" s="293"/>
      <c r="BV100" s="270" t="n">
        <v>36</v>
      </c>
      <c r="BW100" s="280" t="n">
        <f aca="false">IFERROR(INDEX(RTO2CF_ORD,BV100,1),"sd")</f>
        <v>0</v>
      </c>
      <c r="BX100" s="281" t="n">
        <f aca="false">IFERROR(INDEX(RTO2CF_ORD,BV100,2),"sd")</f>
        <v>0.00014</v>
      </c>
      <c r="BY100" s="282" t="str">
        <f aca="false">IF(BY$8&gt;$BV100,"",IF($BR$69&gt;$BS$69,"ns",IF(ABS($BX100-INDEX(RTO2CF_ORD,BY$8,2))&gt;$BN$84,"s","ns")))</f>
        <v>s</v>
      </c>
      <c r="BZ100" s="282" t="str">
        <f aca="false">IF(BZ$8&gt;$BV100,"",IF($BR$69&gt;$BS$69,"ns",IF(ABS($BX100-INDEX(RTO2CF_ORD,BZ$8,2))&gt;$BN$84,"s","ns")))</f>
        <v>s</v>
      </c>
      <c r="CA100" s="282" t="str">
        <f aca="false">IF(CA$8&gt;$BV100,"",IF($BR$69&gt;$BS$69,"ns",IF(ABS($BX100-INDEX(RTO2CF_ORD,CA$8,2))&gt;$BN$84,"s","ns")))</f>
        <v>s</v>
      </c>
      <c r="CB100" s="282" t="str">
        <f aca="false">IF(CB$8&gt;$BV100,"",IF($BR$69&gt;$BS$69,"ns",IF(ABS($BX100-INDEX(RTO2CF_ORD,CB$8,2))&gt;$BN$84,"s","ns")))</f>
        <v>s</v>
      </c>
      <c r="CC100" s="282" t="str">
        <f aca="false">IF(CC$8&gt;$BV100,"",IF($BR$69&gt;$BS$69,"ns",IF(ABS($BX100-INDEX(RTO2CF_ORD,CC$8,2))&gt;$BN$84,"s","ns")))</f>
        <v>s</v>
      </c>
      <c r="CD100" s="282" t="str">
        <f aca="false">IF(CD$8&gt;$BV100,"",IF($BR$69&gt;$BS$69,"ns",IF(ABS($BX100-INDEX(RTO2CF_ORD,CD$8,2))&gt;$BN$84,"s","ns")))</f>
        <v>s</v>
      </c>
      <c r="CE100" s="282" t="str">
        <f aca="false">IF(CE$8&gt;$BV100,"",IF($BR$69&gt;$BS$69,"ns",IF(ABS($BX100-INDEX(RTO2CF_ORD,CE$8,2))&gt;$BN$84,"s","ns")))</f>
        <v>s</v>
      </c>
      <c r="CF100" s="282" t="str">
        <f aca="false">IF(CF$8&gt;$BV100,"",IF($BR$69&gt;$BS$69,"ns",IF(ABS($BX100-INDEX(RTO2CF_ORD,CF$8,2))&gt;$BN$84,"s","ns")))</f>
        <v>ns</v>
      </c>
      <c r="CG100" s="282" t="str">
        <f aca="false">IF(CG$8&gt;$BV100,"",IF($BR$69&gt;$BS$69,"ns",IF(ABS($BX100-INDEX(RTO2CF_ORD,CG$8,2))&gt;$BN$84,"s","ns")))</f>
        <v>ns</v>
      </c>
      <c r="CH100" s="282" t="str">
        <f aca="false">IF(CH$8&gt;$BV100,"",IF($BR$69&gt;$BS$69,"ns",IF(ABS($BX100-INDEX(RTO2CF_ORD,CH$8,2))&gt;$BN$84,"s","ns")))</f>
        <v>ns</v>
      </c>
      <c r="CI100" s="282" t="str">
        <f aca="false">IF(CI$8&gt;$BV100,"",IF($BR$69&gt;$BS$69,"ns",IF(ABS($BX100-INDEX(RTO2CF_ORD,CI$8,2))&gt;$BN$84,"s","ns")))</f>
        <v>ns</v>
      </c>
      <c r="CJ100" s="282" t="str">
        <f aca="false">IF(CJ$8&gt;$BV100,"",IF($BR$69&gt;$BS$69,"ns",IF(ABS($BX100-INDEX(RTO2CF_ORD,CJ$8,2))&gt;$BN$84,"s","ns")))</f>
        <v>ns</v>
      </c>
      <c r="CK100" s="282" t="str">
        <f aca="false">IF(CK$8&gt;$BV100,"",IF($BR$69&gt;$BS$69,"ns",IF(ABS($BX100-INDEX(RTO2CF_ORD,CK$8,2))&gt;$BN$84,"s","ns")))</f>
        <v>ns</v>
      </c>
      <c r="CL100" s="282" t="str">
        <f aca="false">IF(CL$8&gt;$BV100,"",IF($BR$69&gt;$BS$69,"ns",IF(ABS($BX100-INDEX(RTO2CF_ORD,CL$8,2))&gt;$BN$84,"s","ns")))</f>
        <v>ns</v>
      </c>
      <c r="CM100" s="282" t="str">
        <f aca="false">IF(CM$8&gt;$BV100,"",IF($BR$69&gt;$BS$69,"ns",IF(ABS($BX100-INDEX(RTO2CF_ORD,CM$8,2))&gt;$BN$84,"s","ns")))</f>
        <v>ns</v>
      </c>
      <c r="CN100" s="282" t="str">
        <f aca="false">IF(CN$8&gt;$BV100,"",IF($BR$69&gt;$BS$69,"ns",IF(ABS($BX100-INDEX(RTO2CF_ORD,CN$8,2))&gt;$BN$84,"s","ns")))</f>
        <v>ns</v>
      </c>
      <c r="CO100" s="282" t="str">
        <f aca="false">IF(CO$8&gt;$BV100,"",IF($BR$69&gt;$BS$69,"ns",IF(ABS($BX100-INDEX(RTO2CF_ORD,CO$8,2))&gt;$BN$84,"s","ns")))</f>
        <v>ns</v>
      </c>
      <c r="CP100" s="282" t="str">
        <f aca="false">IF(CP$8&gt;$BV100,"",IF($BR$69&gt;$BS$69,"ns",IF(ABS($BX100-INDEX(RTO2CF_ORD,CP$8,2))&gt;$BN$84,"s","ns")))</f>
        <v>ns</v>
      </c>
      <c r="CQ100" s="282" t="str">
        <f aca="false">IF(CQ$8&gt;$BV100,"",IF($BR$69&gt;$BS$69,"ns",IF(ABS($BX100-INDEX(RTO2CF_ORD,CQ$8,2))&gt;$BN$84,"s","ns")))</f>
        <v>ns</v>
      </c>
      <c r="CR100" s="282" t="str">
        <f aca="false">IF(CR$8&gt;$BV100,"",IF($BR$69&gt;$BS$69,"ns",IF(ABS($BX100-INDEX(RTO2CF_ORD,CR$8,2))&gt;$BN$84,"s","ns")))</f>
        <v>ns</v>
      </c>
      <c r="CS100" s="282" t="str">
        <f aca="false">IF(CS$8&gt;$BV100,"",IF($BR$69&gt;$BS$69,"ns",IF(ABS($BX100-INDEX(RTO2CF_ORD,CS$8,2))&gt;$BN$84,"s","ns")))</f>
        <v>ns</v>
      </c>
      <c r="CT100" s="282" t="str">
        <f aca="false">IF(CT$8&gt;$BV100,"",IF($BR$69&gt;$BS$69,"ns",IF(ABS($BX100-INDEX(RTO2CF_ORD,CT$8,2))&gt;$BN$84,"s","ns")))</f>
        <v>ns</v>
      </c>
      <c r="CU100" s="282" t="str">
        <f aca="false">IF(CU$8&gt;$BV100,"",IF($BR$69&gt;$BS$69,"ns",IF(ABS($BX100-INDEX(RTO2CF_ORD,CU$8,2))&gt;$BN$84,"s","ns")))</f>
        <v>ns</v>
      </c>
      <c r="CV100" s="282" t="str">
        <f aca="false">IF(CV$8&gt;$BV100,"",IF($BR$69&gt;$BS$69,"ns",IF(ABS($BX100-INDEX(RTO2CF_ORD,CV$8,2))&gt;$BN$84,"s","ns")))</f>
        <v>ns</v>
      </c>
      <c r="CW100" s="282" t="str">
        <f aca="false">IF(CW$8&gt;$BV100,"",IF($BR$69&gt;$BS$69,"ns",IF(ABS($BX100-INDEX(RTO2CF_ORD,CW$8,2))&gt;$BN$84,"s","ns")))</f>
        <v>ns</v>
      </c>
      <c r="CX100" s="282" t="str">
        <f aca="false">IF(CX$8&gt;$BV100,"",IF($BR$69&gt;$BS$69,"ns",IF(ABS($BX100-INDEX(RTO2CF_ORD,CX$8,2))&gt;$BN$84,"s","ns")))</f>
        <v>ns</v>
      </c>
      <c r="CY100" s="282" t="str">
        <f aca="false">IF(CY$8&gt;$BV100,"",IF($BR$69&gt;$BS$69,"ns",IF(ABS($BX100-INDEX(RTO2CF_ORD,CY$8,2))&gt;$BN$84,"s","ns")))</f>
        <v>ns</v>
      </c>
      <c r="CZ100" s="282" t="str">
        <f aca="false">IF(CZ$8&gt;$BV100,"",IF($BR$69&gt;$BS$69,"ns",IF(ABS($BX100-INDEX(RTO2CF_ORD,CZ$8,2))&gt;$BN$84,"s","ns")))</f>
        <v>ns</v>
      </c>
      <c r="DA100" s="282" t="str">
        <f aca="false">IF(DA$8&gt;$BV100,"",IF($BR$69&gt;$BS$69,"ns",IF(ABS($BX100-INDEX(RTO2CF_ORD,DA$8,2))&gt;$BN$84,"s","ns")))</f>
        <v>ns</v>
      </c>
      <c r="DB100" s="282" t="str">
        <f aca="false">IF(DB$8&gt;$BV100,"",IF($BR$69&gt;$BS$69,"ns",IF(ABS($BX100-INDEX(RTO2CF_ORD,DB$8,2))&gt;$BN$84,"s","ns")))</f>
        <v>ns</v>
      </c>
      <c r="DC100" s="282" t="str">
        <f aca="false">IF(DC$8&gt;$BV100,"",IF($BR$69&gt;$BS$69,"ns",IF(ABS($BX100-INDEX(RTO2CF_ORD,DC$8,2))&gt;$BN$84,"s","ns")))</f>
        <v>ns</v>
      </c>
      <c r="DD100" s="282" t="str">
        <f aca="false">IF(DD$8&gt;$BV100,"",IF($BR$69&gt;$BS$69,"ns",IF(ABS($BX100-INDEX(RTO2CF_ORD,DD$8,2))&gt;$BN$84,"s","ns")))</f>
        <v>ns</v>
      </c>
      <c r="DE100" s="282" t="str">
        <f aca="false">IF(DE$8&gt;$BV100,"",IF($BR$69&gt;$BS$69,"ns",IF(ABS($BX100-INDEX(RTO2CF_ORD,DE$8,2))&gt;$BN$84,"s","ns")))</f>
        <v>ns</v>
      </c>
      <c r="DF100" s="282" t="str">
        <f aca="false">IF(DF$8&gt;$BV100,"",IF($BR$69&gt;$BS$69,"ns",IF(ABS($BX100-INDEX(RTO2CF_ORD,DF$8,2))&gt;$BN$84,"s","ns")))</f>
        <v>ns</v>
      </c>
      <c r="DG100" s="282" t="str">
        <f aca="false">IF(DG$8&gt;$BV100,"",IF($BR$69&gt;$BS$69,"ns",IF(ABS($BX100-INDEX(RTO2CF_ORD,DG$8,2))&gt;$BN$84,"s","ns")))</f>
        <v>ns</v>
      </c>
      <c r="DH100" s="282" t="str">
        <f aca="false">IF(DH$8&gt;$BV100,"",IF($BR$69&gt;$BS$69,"ns",IF(ABS($BX100-INDEX(RTO2CF_ORD,DH$8,2))&gt;$BN$84,"s","ns")))</f>
        <v>ns</v>
      </c>
      <c r="DI100" s="282" t="str">
        <f aca="false">IF(DI$8&gt;$BV100,"",IF($BR$69&gt;$BS$69,"ns",IF(ABS($BX100-INDEX(RTO2CF_ORD,DI$8,2))&gt;$BN$84,"s","ns")))</f>
        <v/>
      </c>
      <c r="DJ100" s="282" t="str">
        <f aca="false">IF(DJ$8&gt;$BV100,"",IF($BR$69&gt;$BS$69,"ns",IF(ABS($BX100-INDEX(RTO2CF_ORD,DJ$8,2))&gt;$BN$84,"s","ns")))</f>
        <v/>
      </c>
      <c r="DK100" s="282" t="str">
        <f aca="false">IF(DK$8&gt;$BV100,"",IF($BR$69&gt;$BS$69,"ns",IF(ABS($BX100-INDEX(RTO2CF_ORD,DK$8,2))&gt;$BN$84,"s","ns")))</f>
        <v/>
      </c>
      <c r="DL100" s="282" t="str">
        <f aca="false">IF(DL$8&gt;$BV100,"",IF($BR$69&gt;$BS$69,"ns",IF(ABS($BX100-INDEX(RTO2CF_ORD,DL$8,2))&gt;$BN$84,"s","ns")))</f>
        <v/>
      </c>
      <c r="DM100" s="282" t="str">
        <f aca="false">IF(DM$8&gt;$BV100,"",IF($BR$69&gt;$BS$69,"ns",IF(ABS($BX100-INDEX(RTO2CF_ORD,DM$8,2))&gt;$BN$84,"s","ns")))</f>
        <v/>
      </c>
      <c r="DN100" s="282" t="str">
        <f aca="false">IF(DN$8&gt;$BV100,"",IF($BR$69&gt;$BS$69,"ns",IF(ABS($BX100-INDEX(RTO2CF_ORD,DN$8,2))&gt;$BN$84,"s","ns")))</f>
        <v/>
      </c>
      <c r="DO100" s="282" t="str">
        <f aca="false">IF(DO$8&gt;$BV100,"",IF($BR$69&gt;$BS$69,"ns",IF(ABS($BX100-INDEX(RTO2CF_ORD,DO$8,2))&gt;$BN$84,"s","ns")))</f>
        <v/>
      </c>
      <c r="DP100" s="282" t="str">
        <f aca="false">IF(DP$8&gt;$BV100,"",IF($BR$69&gt;$BS$69,"ns",IF(ABS($BX100-INDEX(RTO2CF_ORD,DP$8,2))&gt;$BN$84,"s","ns")))</f>
        <v/>
      </c>
      <c r="DQ100" s="282" t="str">
        <f aca="false">IF(DQ$8&gt;$BV100,"",IF($BR$69&gt;$BS$69,"ns",IF(ABS($BX100-INDEX(RTO2CF_ORD,DQ$8,2))&gt;$BN$84,"s","ns")))</f>
        <v/>
      </c>
      <c r="DR100" s="282" t="str">
        <f aca="false">IF(DR$8&gt;$BV100,"",IF($BR$69&gt;$BS$69,"ns",IF(ABS($BX100-INDEX(RTO2CF_ORD,DR$8,2))&gt;$BN$84,"s","ns")))</f>
        <v/>
      </c>
      <c r="DS100" s="282" t="str">
        <f aca="false">IF(DS$8&gt;$BV100,"",IF($BR$69&gt;$BS$69,"ns",IF(ABS($BX100-INDEX(RTO2CF_ORD,DS$8,2))&gt;$BN$84,"s","ns")))</f>
        <v/>
      </c>
      <c r="DT100" s="282" t="str">
        <f aca="false">IF(DT$8&gt;$BV100,"",IF($BR$69&gt;$BS$69,"ns",IF(ABS($BX100-INDEX(RTO2CF_ORD,DT$8,2))&gt;$BN$84,"s","ns")))</f>
        <v/>
      </c>
      <c r="DU100" s="282" t="str">
        <f aca="false">IF(DU$8&gt;$BV100,"",IF($BR$69&gt;$BS$69,"ns",IF(ABS($BX100-INDEX(RTO2CF_ORD,DU$8,2))&gt;$BN$84,"s","ns")))</f>
        <v/>
      </c>
      <c r="DV100" s="282" t="str">
        <f aca="false">IF(DV$8&gt;$BV100,"",IF($BR$69&gt;$BS$69,"ns",IF(ABS($BX100-INDEX(RTO2CF_ORD,DV$8,2))&gt;$BN$84,"s","ns")))</f>
        <v/>
      </c>
      <c r="DW100" s="283"/>
      <c r="DX100" s="283"/>
      <c r="DZ100" s="265" t="n">
        <f aca="false">DZ99+1</f>
        <v>37</v>
      </c>
      <c r="EA100" s="276" t="n">
        <f aca="false">IFERROR(INDEX(RTO2CV,$DZ100,1),0)</f>
        <v>0</v>
      </c>
      <c r="EB100" s="277" t="n">
        <f aca="false">IFERROR(INDEX(RTO2SF,$DZ100,EB$7),0)</f>
        <v>0</v>
      </c>
      <c r="EC100" s="277" t="n">
        <f aca="false">IFERROR(INDEX(RTO2SF,$DZ100,EC$7),0)</f>
        <v>0</v>
      </c>
      <c r="ED100" s="277" t="n">
        <f aca="false">IFERROR(INDEX(RTO2SF,$DZ100,ED$7),0)</f>
        <v>0</v>
      </c>
      <c r="EE100" s="277" t="n">
        <f aca="false">IFERROR(INDEX(RTO2SF,$DZ100,EE$7),0)</f>
        <v>0</v>
      </c>
      <c r="EF100" s="277" t="n">
        <f aca="false">COUNTIFS(EB100:EE100,"&gt;1")</f>
        <v>0</v>
      </c>
      <c r="EG100" s="277" t="n">
        <f aca="false">IFERROR(SUMIFS(EB100:EE100,EB100:EE100,"&gt;1"),0)</f>
        <v>0</v>
      </c>
      <c r="EH100" s="265"/>
      <c r="EI100" s="265"/>
      <c r="EJ100" s="265"/>
      <c r="EK100" s="266"/>
      <c r="EL100" s="265" t="n">
        <f aca="false">EL99+1</f>
        <v>37</v>
      </c>
      <c r="EM100" s="276" t="n">
        <f aca="false">IFERROR(INDEX(RTO2CV,$EL100,1),0)</f>
        <v>0</v>
      </c>
      <c r="EN100" s="277" t="n">
        <f aca="false">IFERROR(INDEX(RTO2CF,$EL100,'ANVA-MDS'!EB$7),0)</f>
        <v>0</v>
      </c>
      <c r="EO100" s="277" t="n">
        <f aca="false">IFERROR(INDEX(RTO2CF,$EL100,'ANVA-MDS'!EC$7),0)</f>
        <v>0</v>
      </c>
      <c r="EP100" s="277" t="n">
        <f aca="false">IFERROR(INDEX(RTO2CF,$EL100,'ANVA-MDS'!ED$7),0)</f>
        <v>0</v>
      </c>
      <c r="EQ100" s="277" t="n">
        <f aca="false">IFERROR(INDEX(RTO2CF,$EL100,'ANVA-MDS'!EE$7),0)</f>
        <v>0</v>
      </c>
      <c r="ER100" s="277" t="n">
        <f aca="false">COUNTIFS(EN100:EQ100,"&gt;1")</f>
        <v>0</v>
      </c>
      <c r="ES100" s="277" t="n">
        <f aca="false">IFERROR(SUMIFS(EN100:EQ100,EN100:EQ100,"&gt;1"),0)</f>
        <v>0</v>
      </c>
      <c r="ET100" s="265"/>
      <c r="EU100" s="265"/>
      <c r="EV100" s="265"/>
      <c r="EW100" s="266"/>
      <c r="EX100" s="277" t="n">
        <f aca="false">EG100+ES100</f>
        <v>0</v>
      </c>
      <c r="EY100" s="266"/>
      <c r="EZ100" s="266"/>
    </row>
    <row r="101" customFormat="false" ht="12.75" hidden="false" customHeight="true" outlineLevel="0" collapsed="false">
      <c r="J101" s="270" t="n">
        <v>37</v>
      </c>
      <c r="K101" s="280" t="n">
        <f aca="false">IFERROR(INDEX(RTO2SF_ORD,J101,1),"sd")</f>
        <v>0</v>
      </c>
      <c r="L101" s="281" t="n">
        <f aca="false">IFERROR(INDEX(RTO2SF_ORD,J101,2),"sd")</f>
        <v>0.00013</v>
      </c>
      <c r="M101" s="281" t="str">
        <f aca="false">IF(M$8&gt;$J101,"",IF($F$69&gt;$G$69,"ns",IF(ABS($L101-INDEX(RTO2SF_ORD,M$8,2))&gt;$B$84,"s","ns")))</f>
        <v>ns</v>
      </c>
      <c r="N101" s="281" t="str">
        <f aca="false">IF(N$8&gt;$J101,"",IF($F$69&gt;$G$69,"ns",IF(ABS($L101-INDEX(RTO2SF_ORD,N$8,2))&gt;$B$84,"s","ns")))</f>
        <v>ns</v>
      </c>
      <c r="O101" s="281" t="str">
        <f aca="false">IF(O$8&gt;$J101,"",IF($F$69&gt;$G$69,"ns",IF(ABS($L101-INDEX(RTO2SF_ORD,O$8,2))&gt;$B$84,"s","ns")))</f>
        <v>ns</v>
      </c>
      <c r="P101" s="281" t="str">
        <f aca="false">IF(P$8&gt;$J101,"",IF($F$69&gt;$G$69,"ns",IF(ABS($L101-INDEX(RTO2SF_ORD,P$8,2))&gt;$B$84,"s","ns")))</f>
        <v>ns</v>
      </c>
      <c r="Q101" s="281" t="str">
        <f aca="false">IF(Q$8&gt;$J101,"",IF($F$69&gt;$G$69,"ns",IF(ABS($L101-INDEX(RTO2SF_ORD,Q$8,2))&gt;$B$84,"s","ns")))</f>
        <v>ns</v>
      </c>
      <c r="R101" s="281" t="str">
        <f aca="false">IF(R$8&gt;$J101,"",IF($F$69&gt;$G$69,"ns",IF(ABS($L101-INDEX(RTO2SF_ORD,R$8,2))&gt;$B$84,"s","ns")))</f>
        <v>ns</v>
      </c>
      <c r="S101" s="281" t="str">
        <f aca="false">IF(S$8&gt;$J101,"",IF($F$69&gt;$G$69,"ns",IF(ABS($L101-INDEX(RTO2SF_ORD,S$8,2))&gt;$B$84,"s","ns")))</f>
        <v>ns</v>
      </c>
      <c r="T101" s="281" t="str">
        <f aca="false">IF(T$8&gt;$J101,"",IF($F$69&gt;$G$69,"ns",IF(ABS($L101-INDEX(RTO2SF_ORD,T$8,2))&gt;$B$84,"s","ns")))</f>
        <v>ns</v>
      </c>
      <c r="U101" s="281" t="str">
        <f aca="false">IF(U$8&gt;$J101,"",IF($F$69&gt;$G$69,"ns",IF(ABS($L101-INDEX(RTO2SF_ORD,U$8,2))&gt;$B$84,"s","ns")))</f>
        <v>ns</v>
      </c>
      <c r="V101" s="281" t="str">
        <f aca="false">IF(V$8&gt;$J101,"",IF($F$69&gt;$G$69,"ns",IF(ABS($L101-INDEX(RTO2SF_ORD,V$8,2))&gt;$B$84,"s","ns")))</f>
        <v>ns</v>
      </c>
      <c r="W101" s="281" t="str">
        <f aca="false">IF(W$8&gt;$J101,"",IF($F$69&gt;$G$69,"ns",IF(ABS($L101-INDEX(RTO2SF_ORD,W$8,2))&gt;$B$84,"s","ns")))</f>
        <v>ns</v>
      </c>
      <c r="X101" s="281" t="str">
        <f aca="false">IF(X$8&gt;$J101,"",IF($F$69&gt;$G$69,"ns",IF(ABS($L101-INDEX(RTO2SF_ORD,X$8,2))&gt;$B$84,"s","ns")))</f>
        <v>ns</v>
      </c>
      <c r="Y101" s="281" t="str">
        <f aca="false">IF(Y$8&gt;$J101,"",IF($F$69&gt;$G$69,"ns",IF(ABS($L101-INDEX(RTO2SF_ORD,Y$8,2))&gt;$B$84,"s","ns")))</f>
        <v>ns</v>
      </c>
      <c r="Z101" s="281" t="str">
        <f aca="false">IF(Z$8&gt;$J101,"",IF($F$69&gt;$G$69,"ns",IF(ABS($L101-INDEX(RTO2SF_ORD,Z$8,2))&gt;$B$84,"s","ns")))</f>
        <v>ns</v>
      </c>
      <c r="AA101" s="281" t="str">
        <f aca="false">IF(AA$8&gt;$J101,"",IF($F$69&gt;$G$69,"ns",IF(ABS($L101-INDEX(RTO2SF_ORD,AA$8,2))&gt;$B$84,"s","ns")))</f>
        <v>ns</v>
      </c>
      <c r="AB101" s="281" t="str">
        <f aca="false">IF(AB$8&gt;$J101,"",IF($F$69&gt;$G$69,"ns",IF(ABS($L101-INDEX(RTO2SF_ORD,AB$8,2))&gt;$B$84,"s","ns")))</f>
        <v>ns</v>
      </c>
      <c r="AC101" s="281" t="str">
        <f aca="false">IF(AC$8&gt;$J101,"",IF($F$69&gt;$G$69,"ns",IF(ABS($L101-INDEX(RTO2SF_ORD,AC$8,2))&gt;$B$84,"s","ns")))</f>
        <v>ns</v>
      </c>
      <c r="AD101" s="281" t="str">
        <f aca="false">IF(AD$8&gt;$J101,"",IF($F$69&gt;$G$69,"ns",IF(ABS($L101-INDEX(RTO2SF_ORD,AD$8,2))&gt;$B$84,"s","ns")))</f>
        <v>ns</v>
      </c>
      <c r="AE101" s="281" t="str">
        <f aca="false">IF(AE$8&gt;$J101,"",IF($F$69&gt;$G$69,"ns",IF(ABS($L101-INDEX(RTO2SF_ORD,AE$8,2))&gt;$B$84,"s","ns")))</f>
        <v>ns</v>
      </c>
      <c r="AF101" s="281" t="str">
        <f aca="false">IF(AF$8&gt;$J101,"",IF($F$69&gt;$G$69,"ns",IF(ABS($L101-INDEX(RTO2SF_ORD,AF$8,2))&gt;$B$84,"s","ns")))</f>
        <v>ns</v>
      </c>
      <c r="AG101" s="281" t="str">
        <f aca="false">IF(AG$8&gt;$J101,"",IF($F$69&gt;$G$69,"ns",IF(ABS($L101-INDEX(RTO2SF_ORD,AG$8,2))&gt;$B$84,"s","ns")))</f>
        <v>ns</v>
      </c>
      <c r="AH101" s="281" t="str">
        <f aca="false">IF(AH$8&gt;$J101,"",IF($F$69&gt;$G$69,"ns",IF(ABS($L101-INDEX(RTO2SF_ORD,AH$8,2))&gt;$B$84,"s","ns")))</f>
        <v>ns</v>
      </c>
      <c r="AI101" s="281" t="str">
        <f aca="false">IF(AI$8&gt;$J101,"",IF($F$69&gt;$G$69,"ns",IF(ABS($L101-INDEX(RTO2SF_ORD,AI$8,2))&gt;$B$84,"s","ns")))</f>
        <v>ns</v>
      </c>
      <c r="AJ101" s="281" t="str">
        <f aca="false">IF(AJ$8&gt;$J101,"",IF($F$69&gt;$G$69,"ns",IF(ABS($L101-INDEX(RTO2SF_ORD,AJ$8,2))&gt;$B$84,"s","ns")))</f>
        <v>ns</v>
      </c>
      <c r="AK101" s="281" t="str">
        <f aca="false">IF(AK$8&gt;$J101,"",IF($F$69&gt;$G$69,"ns",IF(ABS($L101-INDEX(RTO2SF_ORD,AK$8,2))&gt;$B$84,"s","ns")))</f>
        <v>ns</v>
      </c>
      <c r="AL101" s="281" t="str">
        <f aca="false">IF(AL$8&gt;$J101,"",IF($F$69&gt;$G$69,"ns",IF(ABS($L101-INDEX(RTO2SF_ORD,AL$8,2))&gt;$B$84,"s","ns")))</f>
        <v>ns</v>
      </c>
      <c r="AM101" s="281" t="str">
        <f aca="false">IF(AM$8&gt;$J101,"",IF($F$69&gt;$G$69,"ns",IF(ABS($L101-INDEX(RTO2SF_ORD,AM$8,2))&gt;$B$84,"s","ns")))</f>
        <v>ns</v>
      </c>
      <c r="AN101" s="281" t="str">
        <f aca="false">IF(AN$8&gt;$J101,"",IF($F$69&gt;$G$69,"ns",IF(ABS($L101-INDEX(RTO2SF_ORD,AN$8,2))&gt;$B$84,"s","ns")))</f>
        <v>ns</v>
      </c>
      <c r="AO101" s="281" t="str">
        <f aca="false">IF(AO$8&gt;$J101,"",IF($F$69&gt;$G$69,"ns",IF(ABS($L101-INDEX(RTO2SF_ORD,AO$8,2))&gt;$B$84,"s","ns")))</f>
        <v>ns</v>
      </c>
      <c r="AP101" s="281" t="str">
        <f aca="false">IF(AP$8&gt;$J101,"",IF($F$69&gt;$G$69,"ns",IF(ABS($L101-INDEX(RTO2SF_ORD,AP$8,2))&gt;$B$84,"s","ns")))</f>
        <v>ns</v>
      </c>
      <c r="AQ101" s="281" t="str">
        <f aca="false">IF(AQ$8&gt;$J101,"",IF($F$69&gt;$G$69,"ns",IF(ABS($L101-INDEX(RTO2SF_ORD,AQ$8,2))&gt;$B$84,"s","ns")))</f>
        <v>ns</v>
      </c>
      <c r="AR101" s="281" t="str">
        <f aca="false">IF(AR$8&gt;$J101,"",IF($F$69&gt;$G$69,"ns",IF(ABS($L101-INDEX(RTO2SF_ORD,AR$8,2))&gt;$B$84,"s","ns")))</f>
        <v>ns</v>
      </c>
      <c r="AS101" s="281" t="str">
        <f aca="false">IF(AS$8&gt;$J101,"",IF($F$69&gt;$G$69,"ns",IF(ABS($L101-INDEX(RTO2SF_ORD,AS$8,2))&gt;$B$84,"s","ns")))</f>
        <v>ns</v>
      </c>
      <c r="AT101" s="281" t="str">
        <f aca="false">IF(AT$8&gt;$J101,"",IF($F$69&gt;$G$69,"ns",IF(ABS($L101-INDEX(RTO2SF_ORD,AT$8,2))&gt;$B$84,"s","ns")))</f>
        <v>ns</v>
      </c>
      <c r="AU101" s="281" t="str">
        <f aca="false">IF(AU$8&gt;$J101,"",IF($F$69&gt;$G$69,"ns",IF(ABS($L101-INDEX(RTO2SF_ORD,AU$8,2))&gt;$B$84,"s","ns")))</f>
        <v>ns</v>
      </c>
      <c r="AV101" s="281" t="str">
        <f aca="false">IF(AV$8&gt;$J101,"",IF($F$69&gt;$G$69,"ns",IF(ABS($L101-INDEX(RTO2SF_ORD,AV$8,2))&gt;$B$84,"s","ns")))</f>
        <v>ns</v>
      </c>
      <c r="AW101" s="281" t="str">
        <f aca="false">IF(AW$8&gt;$J101,"",IF($F$69&gt;$G$69,"ns",IF(ABS($L101-INDEX(RTO2SF_ORD,AW$8,2))&gt;$B$84,"s","ns")))</f>
        <v>ns</v>
      </c>
      <c r="AX101" s="281" t="str">
        <f aca="false">IF(AX$8&gt;$J101,"",IF($F$69&gt;$G$69,"ns",IF(ABS($L101-INDEX(RTO2SF_ORD,AX$8,2))&gt;$B$84,"s","ns")))</f>
        <v/>
      </c>
      <c r="AY101" s="281" t="str">
        <f aca="false">IF(AY$8&gt;$J101,"",IF($F$69&gt;$G$69,"ns",IF(ABS($L101-INDEX(RTO2SF_ORD,AY$8,2))&gt;$B$84,"s","ns")))</f>
        <v/>
      </c>
      <c r="AZ101" s="281" t="str">
        <f aca="false">IF(AZ$8&gt;$J101,"",IF($F$69&gt;$G$69,"ns",IF(ABS($L101-INDEX(RTO2SF_ORD,AZ$8,2))&gt;$B$84,"s","ns")))</f>
        <v/>
      </c>
      <c r="BA101" s="281" t="str">
        <f aca="false">IF(BA$8&gt;$J101,"",IF($F$69&gt;$G$69,"ns",IF(ABS($L101-INDEX(RTO2SF_ORD,BA$8,2))&gt;$B$84,"s","ns")))</f>
        <v/>
      </c>
      <c r="BB101" s="281" t="str">
        <f aca="false">IF(BB$8&gt;$J101,"",IF($F$69&gt;$G$69,"ns",IF(ABS($L101-INDEX(RTO2SF_ORD,BB$8,2))&gt;$B$84,"s","ns")))</f>
        <v/>
      </c>
      <c r="BC101" s="281" t="str">
        <f aca="false">IF(BC$8&gt;$J101,"",IF($F$69&gt;$G$69,"ns",IF(ABS($L101-INDEX(RTO2SF_ORD,BC$8,2))&gt;$B$84,"s","ns")))</f>
        <v/>
      </c>
      <c r="BD101" s="281" t="str">
        <f aca="false">IF(BD$8&gt;$J101,"",IF($F$69&gt;$G$69,"ns",IF(ABS($L101-INDEX(RTO2SF_ORD,BD$8,2))&gt;$B$84,"s","ns")))</f>
        <v/>
      </c>
      <c r="BE101" s="281" t="str">
        <f aca="false">IF(BE$8&gt;$J101,"",IF($F$69&gt;$G$69,"ns",IF(ABS($L101-INDEX(RTO2SF_ORD,BE$8,2))&gt;$B$84,"s","ns")))</f>
        <v/>
      </c>
      <c r="BF101" s="281" t="str">
        <f aca="false">IF(BF$8&gt;$J101,"",IF($F$69&gt;$G$69,"ns",IF(ABS($L101-INDEX(RTO2SF_ORD,BF$8,2))&gt;$B$84,"s","ns")))</f>
        <v/>
      </c>
      <c r="BG101" s="281" t="str">
        <f aca="false">IF(BG$8&gt;$J101,"",IF($F$69&gt;$G$69,"ns",IF(ABS($L101-INDEX(RTO2SF_ORD,BG$8,2))&gt;$B$84,"s","ns")))</f>
        <v/>
      </c>
      <c r="BH101" s="281" t="str">
        <f aca="false">IF(BH$8&gt;$J101,"",IF($F$69&gt;$G$69,"ns",IF(ABS($L101-INDEX(RTO2SF_ORD,BH$8,2))&gt;$B$84,"s","ns")))</f>
        <v/>
      </c>
      <c r="BI101" s="281" t="str">
        <f aca="false">IF(BI$8&gt;$J101,"",IF($F$69&gt;$G$69,"ns",IF(ABS($L101-INDEX(RTO2SF_ORD,BI$8,2))&gt;$B$84,"s","ns")))</f>
        <v/>
      </c>
      <c r="BJ101" s="281" t="str">
        <f aca="false">IF(BJ$8&gt;$J101,"",IF($F$69&gt;$G$69,"ns",IF(ABS($L101-INDEX(RTO2SF_ORD,BJ$8,2))&gt;$B$84,"s","ns")))</f>
        <v/>
      </c>
      <c r="BS101" s="249"/>
      <c r="BT101" s="249"/>
      <c r="BV101" s="270" t="n">
        <v>37</v>
      </c>
      <c r="BW101" s="280" t="n">
        <f aca="false">IFERROR(INDEX(RTO2CF_ORD,BV101,1),"sd")</f>
        <v>0</v>
      </c>
      <c r="BX101" s="281" t="n">
        <f aca="false">IFERROR(INDEX(RTO2CF_ORD,BV101,2),"sd")</f>
        <v>0.00013</v>
      </c>
      <c r="BY101" s="282" t="str">
        <f aca="false">IF(BY$8&gt;$BV101,"",IF($BR$69&gt;$BS$69,"ns",IF(ABS($BX101-INDEX(RTO2CF_ORD,BY$8,2))&gt;$BN$84,"s","ns")))</f>
        <v>s</v>
      </c>
      <c r="BZ101" s="282" t="str">
        <f aca="false">IF(BZ$8&gt;$BV101,"",IF($BR$69&gt;$BS$69,"ns",IF(ABS($BX101-INDEX(RTO2CF_ORD,BZ$8,2))&gt;$BN$84,"s","ns")))</f>
        <v>s</v>
      </c>
      <c r="CA101" s="282" t="str">
        <f aca="false">IF(CA$8&gt;$BV101,"",IF($BR$69&gt;$BS$69,"ns",IF(ABS($BX101-INDEX(RTO2CF_ORD,CA$8,2))&gt;$BN$84,"s","ns")))</f>
        <v>s</v>
      </c>
      <c r="CB101" s="282" t="str">
        <f aca="false">IF(CB$8&gt;$BV101,"",IF($BR$69&gt;$BS$69,"ns",IF(ABS($BX101-INDEX(RTO2CF_ORD,CB$8,2))&gt;$BN$84,"s","ns")))</f>
        <v>s</v>
      </c>
      <c r="CC101" s="282" t="str">
        <f aca="false">IF(CC$8&gt;$BV101,"",IF($BR$69&gt;$BS$69,"ns",IF(ABS($BX101-INDEX(RTO2CF_ORD,CC$8,2))&gt;$BN$84,"s","ns")))</f>
        <v>s</v>
      </c>
      <c r="CD101" s="282" t="str">
        <f aca="false">IF(CD$8&gt;$BV101,"",IF($BR$69&gt;$BS$69,"ns",IF(ABS($BX101-INDEX(RTO2CF_ORD,CD$8,2))&gt;$BN$84,"s","ns")))</f>
        <v>s</v>
      </c>
      <c r="CE101" s="282" t="str">
        <f aca="false">IF(CE$8&gt;$BV101,"",IF($BR$69&gt;$BS$69,"ns",IF(ABS($BX101-INDEX(RTO2CF_ORD,CE$8,2))&gt;$BN$84,"s","ns")))</f>
        <v>s</v>
      </c>
      <c r="CF101" s="282" t="str">
        <f aca="false">IF(CF$8&gt;$BV101,"",IF($BR$69&gt;$BS$69,"ns",IF(ABS($BX101-INDEX(RTO2CF_ORD,CF$8,2))&gt;$BN$84,"s","ns")))</f>
        <v>ns</v>
      </c>
      <c r="CG101" s="282" t="str">
        <f aca="false">IF(CG$8&gt;$BV101,"",IF($BR$69&gt;$BS$69,"ns",IF(ABS($BX101-INDEX(RTO2CF_ORD,CG$8,2))&gt;$BN$84,"s","ns")))</f>
        <v>ns</v>
      </c>
      <c r="CH101" s="282" t="str">
        <f aca="false">IF(CH$8&gt;$BV101,"",IF($BR$69&gt;$BS$69,"ns",IF(ABS($BX101-INDEX(RTO2CF_ORD,CH$8,2))&gt;$BN$84,"s","ns")))</f>
        <v>ns</v>
      </c>
      <c r="CI101" s="282" t="str">
        <f aca="false">IF(CI$8&gt;$BV101,"",IF($BR$69&gt;$BS$69,"ns",IF(ABS($BX101-INDEX(RTO2CF_ORD,CI$8,2))&gt;$BN$84,"s","ns")))</f>
        <v>ns</v>
      </c>
      <c r="CJ101" s="282" t="str">
        <f aca="false">IF(CJ$8&gt;$BV101,"",IF($BR$69&gt;$BS$69,"ns",IF(ABS($BX101-INDEX(RTO2CF_ORD,CJ$8,2))&gt;$BN$84,"s","ns")))</f>
        <v>ns</v>
      </c>
      <c r="CK101" s="282" t="str">
        <f aca="false">IF(CK$8&gt;$BV101,"",IF($BR$69&gt;$BS$69,"ns",IF(ABS($BX101-INDEX(RTO2CF_ORD,CK$8,2))&gt;$BN$84,"s","ns")))</f>
        <v>ns</v>
      </c>
      <c r="CL101" s="282" t="str">
        <f aca="false">IF(CL$8&gt;$BV101,"",IF($BR$69&gt;$BS$69,"ns",IF(ABS($BX101-INDEX(RTO2CF_ORD,CL$8,2))&gt;$BN$84,"s","ns")))</f>
        <v>ns</v>
      </c>
      <c r="CM101" s="282" t="str">
        <f aca="false">IF(CM$8&gt;$BV101,"",IF($BR$69&gt;$BS$69,"ns",IF(ABS($BX101-INDEX(RTO2CF_ORD,CM$8,2))&gt;$BN$84,"s","ns")))</f>
        <v>ns</v>
      </c>
      <c r="CN101" s="282" t="str">
        <f aca="false">IF(CN$8&gt;$BV101,"",IF($BR$69&gt;$BS$69,"ns",IF(ABS($BX101-INDEX(RTO2CF_ORD,CN$8,2))&gt;$BN$84,"s","ns")))</f>
        <v>ns</v>
      </c>
      <c r="CO101" s="282" t="str">
        <f aca="false">IF(CO$8&gt;$BV101,"",IF($BR$69&gt;$BS$69,"ns",IF(ABS($BX101-INDEX(RTO2CF_ORD,CO$8,2))&gt;$BN$84,"s","ns")))</f>
        <v>ns</v>
      </c>
      <c r="CP101" s="282" t="str">
        <f aca="false">IF(CP$8&gt;$BV101,"",IF($BR$69&gt;$BS$69,"ns",IF(ABS($BX101-INDEX(RTO2CF_ORD,CP$8,2))&gt;$BN$84,"s","ns")))</f>
        <v>ns</v>
      </c>
      <c r="CQ101" s="282" t="str">
        <f aca="false">IF(CQ$8&gt;$BV101,"",IF($BR$69&gt;$BS$69,"ns",IF(ABS($BX101-INDEX(RTO2CF_ORD,CQ$8,2))&gt;$BN$84,"s","ns")))</f>
        <v>ns</v>
      </c>
      <c r="CR101" s="282" t="str">
        <f aca="false">IF(CR$8&gt;$BV101,"",IF($BR$69&gt;$BS$69,"ns",IF(ABS($BX101-INDEX(RTO2CF_ORD,CR$8,2))&gt;$BN$84,"s","ns")))</f>
        <v>ns</v>
      </c>
      <c r="CS101" s="282" t="str">
        <f aca="false">IF(CS$8&gt;$BV101,"",IF($BR$69&gt;$BS$69,"ns",IF(ABS($BX101-INDEX(RTO2CF_ORD,CS$8,2))&gt;$BN$84,"s","ns")))</f>
        <v>ns</v>
      </c>
      <c r="CT101" s="282" t="str">
        <f aca="false">IF(CT$8&gt;$BV101,"",IF($BR$69&gt;$BS$69,"ns",IF(ABS($BX101-INDEX(RTO2CF_ORD,CT$8,2))&gt;$BN$84,"s","ns")))</f>
        <v>ns</v>
      </c>
      <c r="CU101" s="282" t="str">
        <f aca="false">IF(CU$8&gt;$BV101,"",IF($BR$69&gt;$BS$69,"ns",IF(ABS($BX101-INDEX(RTO2CF_ORD,CU$8,2))&gt;$BN$84,"s","ns")))</f>
        <v>ns</v>
      </c>
      <c r="CV101" s="282" t="str">
        <f aca="false">IF(CV$8&gt;$BV101,"",IF($BR$69&gt;$BS$69,"ns",IF(ABS($BX101-INDEX(RTO2CF_ORD,CV$8,2))&gt;$BN$84,"s","ns")))</f>
        <v>ns</v>
      </c>
      <c r="CW101" s="282" t="str">
        <f aca="false">IF(CW$8&gt;$BV101,"",IF($BR$69&gt;$BS$69,"ns",IF(ABS($BX101-INDEX(RTO2CF_ORD,CW$8,2))&gt;$BN$84,"s","ns")))</f>
        <v>ns</v>
      </c>
      <c r="CX101" s="282" t="str">
        <f aca="false">IF(CX$8&gt;$BV101,"",IF($BR$69&gt;$BS$69,"ns",IF(ABS($BX101-INDEX(RTO2CF_ORD,CX$8,2))&gt;$BN$84,"s","ns")))</f>
        <v>ns</v>
      </c>
      <c r="CY101" s="282" t="str">
        <f aca="false">IF(CY$8&gt;$BV101,"",IF($BR$69&gt;$BS$69,"ns",IF(ABS($BX101-INDEX(RTO2CF_ORD,CY$8,2))&gt;$BN$84,"s","ns")))</f>
        <v>ns</v>
      </c>
      <c r="CZ101" s="282" t="str">
        <f aca="false">IF(CZ$8&gt;$BV101,"",IF($BR$69&gt;$BS$69,"ns",IF(ABS($BX101-INDEX(RTO2CF_ORD,CZ$8,2))&gt;$BN$84,"s","ns")))</f>
        <v>ns</v>
      </c>
      <c r="DA101" s="282" t="str">
        <f aca="false">IF(DA$8&gt;$BV101,"",IF($BR$69&gt;$BS$69,"ns",IF(ABS($BX101-INDEX(RTO2CF_ORD,DA$8,2))&gt;$BN$84,"s","ns")))</f>
        <v>ns</v>
      </c>
      <c r="DB101" s="282" t="str">
        <f aca="false">IF(DB$8&gt;$BV101,"",IF($BR$69&gt;$BS$69,"ns",IF(ABS($BX101-INDEX(RTO2CF_ORD,DB$8,2))&gt;$BN$84,"s","ns")))</f>
        <v>ns</v>
      </c>
      <c r="DC101" s="282" t="str">
        <f aca="false">IF(DC$8&gt;$BV101,"",IF($BR$69&gt;$BS$69,"ns",IF(ABS($BX101-INDEX(RTO2CF_ORD,DC$8,2))&gt;$BN$84,"s","ns")))</f>
        <v>ns</v>
      </c>
      <c r="DD101" s="282" t="str">
        <f aca="false">IF(DD$8&gt;$BV101,"",IF($BR$69&gt;$BS$69,"ns",IF(ABS($BX101-INDEX(RTO2CF_ORD,DD$8,2))&gt;$BN$84,"s","ns")))</f>
        <v>ns</v>
      </c>
      <c r="DE101" s="282" t="str">
        <f aca="false">IF(DE$8&gt;$BV101,"",IF($BR$69&gt;$BS$69,"ns",IF(ABS($BX101-INDEX(RTO2CF_ORD,DE$8,2))&gt;$BN$84,"s","ns")))</f>
        <v>ns</v>
      </c>
      <c r="DF101" s="282" t="str">
        <f aca="false">IF(DF$8&gt;$BV101,"",IF($BR$69&gt;$BS$69,"ns",IF(ABS($BX101-INDEX(RTO2CF_ORD,DF$8,2))&gt;$BN$84,"s","ns")))</f>
        <v>ns</v>
      </c>
      <c r="DG101" s="282" t="str">
        <f aca="false">IF(DG$8&gt;$BV101,"",IF($BR$69&gt;$BS$69,"ns",IF(ABS($BX101-INDEX(RTO2CF_ORD,DG$8,2))&gt;$BN$84,"s","ns")))</f>
        <v>ns</v>
      </c>
      <c r="DH101" s="282" t="str">
        <f aca="false">IF(DH$8&gt;$BV101,"",IF($BR$69&gt;$BS$69,"ns",IF(ABS($BX101-INDEX(RTO2CF_ORD,DH$8,2))&gt;$BN$84,"s","ns")))</f>
        <v>ns</v>
      </c>
      <c r="DI101" s="282" t="str">
        <f aca="false">IF(DI$8&gt;$BV101,"",IF($BR$69&gt;$BS$69,"ns",IF(ABS($BX101-INDEX(RTO2CF_ORD,DI$8,2))&gt;$BN$84,"s","ns")))</f>
        <v>ns</v>
      </c>
      <c r="DJ101" s="282" t="str">
        <f aca="false">IF(DJ$8&gt;$BV101,"",IF($BR$69&gt;$BS$69,"ns",IF(ABS($BX101-INDEX(RTO2CF_ORD,DJ$8,2))&gt;$BN$84,"s","ns")))</f>
        <v/>
      </c>
      <c r="DK101" s="282" t="str">
        <f aca="false">IF(DK$8&gt;$BV101,"",IF($BR$69&gt;$BS$69,"ns",IF(ABS($BX101-INDEX(RTO2CF_ORD,DK$8,2))&gt;$BN$84,"s","ns")))</f>
        <v/>
      </c>
      <c r="DL101" s="282" t="str">
        <f aca="false">IF(DL$8&gt;$BV101,"",IF($BR$69&gt;$BS$69,"ns",IF(ABS($BX101-INDEX(RTO2CF_ORD,DL$8,2))&gt;$BN$84,"s","ns")))</f>
        <v/>
      </c>
      <c r="DM101" s="282" t="str">
        <f aca="false">IF(DM$8&gt;$BV101,"",IF($BR$69&gt;$BS$69,"ns",IF(ABS($BX101-INDEX(RTO2CF_ORD,DM$8,2))&gt;$BN$84,"s","ns")))</f>
        <v/>
      </c>
      <c r="DN101" s="282" t="str">
        <f aca="false">IF(DN$8&gt;$BV101,"",IF($BR$69&gt;$BS$69,"ns",IF(ABS($BX101-INDEX(RTO2CF_ORD,DN$8,2))&gt;$BN$84,"s","ns")))</f>
        <v/>
      </c>
      <c r="DO101" s="282" t="str">
        <f aca="false">IF(DO$8&gt;$BV101,"",IF($BR$69&gt;$BS$69,"ns",IF(ABS($BX101-INDEX(RTO2CF_ORD,DO$8,2))&gt;$BN$84,"s","ns")))</f>
        <v/>
      </c>
      <c r="DP101" s="282" t="str">
        <f aca="false">IF(DP$8&gt;$BV101,"",IF($BR$69&gt;$BS$69,"ns",IF(ABS($BX101-INDEX(RTO2CF_ORD,DP$8,2))&gt;$BN$84,"s","ns")))</f>
        <v/>
      </c>
      <c r="DQ101" s="282" t="str">
        <f aca="false">IF(DQ$8&gt;$BV101,"",IF($BR$69&gt;$BS$69,"ns",IF(ABS($BX101-INDEX(RTO2CF_ORD,DQ$8,2))&gt;$BN$84,"s","ns")))</f>
        <v/>
      </c>
      <c r="DR101" s="282" t="str">
        <f aca="false">IF(DR$8&gt;$BV101,"",IF($BR$69&gt;$BS$69,"ns",IF(ABS($BX101-INDEX(RTO2CF_ORD,DR$8,2))&gt;$BN$84,"s","ns")))</f>
        <v/>
      </c>
      <c r="DS101" s="282" t="str">
        <f aca="false">IF(DS$8&gt;$BV101,"",IF($BR$69&gt;$BS$69,"ns",IF(ABS($BX101-INDEX(RTO2CF_ORD,DS$8,2))&gt;$BN$84,"s","ns")))</f>
        <v/>
      </c>
      <c r="DT101" s="282" t="str">
        <f aca="false">IF(DT$8&gt;$BV101,"",IF($BR$69&gt;$BS$69,"ns",IF(ABS($BX101-INDEX(RTO2CF_ORD,DT$8,2))&gt;$BN$84,"s","ns")))</f>
        <v/>
      </c>
      <c r="DU101" s="282" t="str">
        <f aca="false">IF(DU$8&gt;$BV101,"",IF($BR$69&gt;$BS$69,"ns",IF(ABS($BX101-INDEX(RTO2CF_ORD,DU$8,2))&gt;$BN$84,"s","ns")))</f>
        <v/>
      </c>
      <c r="DV101" s="282" t="str">
        <f aca="false">IF(DV$8&gt;$BV101,"",IF($BR$69&gt;$BS$69,"ns",IF(ABS($BX101-INDEX(RTO2CF_ORD,DV$8,2))&gt;$BN$84,"s","ns")))</f>
        <v/>
      </c>
      <c r="DW101" s="283"/>
      <c r="DX101" s="283"/>
      <c r="DZ101" s="265" t="n">
        <f aca="false">DZ100+1</f>
        <v>38</v>
      </c>
      <c r="EA101" s="276" t="n">
        <f aca="false">IFERROR(INDEX(RTO2CV,$DZ101,1),0)</f>
        <v>0</v>
      </c>
      <c r="EB101" s="277" t="n">
        <f aca="false">IFERROR(INDEX(RTO2SF,$DZ101,EB$7),0)</f>
        <v>0</v>
      </c>
      <c r="EC101" s="277" t="n">
        <f aca="false">IFERROR(INDEX(RTO2SF,$DZ101,EC$7),0)</f>
        <v>0</v>
      </c>
      <c r="ED101" s="277" t="n">
        <f aca="false">IFERROR(INDEX(RTO2SF,$DZ101,ED$7),0)</f>
        <v>0</v>
      </c>
      <c r="EE101" s="277" t="n">
        <f aca="false">IFERROR(INDEX(RTO2SF,$DZ101,EE$7),0)</f>
        <v>0</v>
      </c>
      <c r="EF101" s="277" t="n">
        <f aca="false">COUNTIFS(EB101:EE101,"&gt;1")</f>
        <v>0</v>
      </c>
      <c r="EG101" s="277" t="n">
        <f aca="false">IFERROR(SUMIFS(EB101:EE101,EB101:EE101,"&gt;1"),0)</f>
        <v>0</v>
      </c>
      <c r="EH101" s="265"/>
      <c r="EI101" s="265"/>
      <c r="EJ101" s="265"/>
      <c r="EK101" s="266"/>
      <c r="EL101" s="265" t="n">
        <f aca="false">EL100+1</f>
        <v>38</v>
      </c>
      <c r="EM101" s="276" t="n">
        <f aca="false">IFERROR(INDEX(RTO2CV,$EL101,1),0)</f>
        <v>0</v>
      </c>
      <c r="EN101" s="277" t="n">
        <f aca="false">IFERROR(INDEX(RTO2CF,$EL101,'ANVA-MDS'!EB$7),0)</f>
        <v>0</v>
      </c>
      <c r="EO101" s="277" t="n">
        <f aca="false">IFERROR(INDEX(RTO2CF,$EL101,'ANVA-MDS'!EC$7),0)</f>
        <v>0</v>
      </c>
      <c r="EP101" s="277" t="n">
        <f aca="false">IFERROR(INDEX(RTO2CF,$EL101,'ANVA-MDS'!ED$7),0)</f>
        <v>0</v>
      </c>
      <c r="EQ101" s="277" t="n">
        <f aca="false">IFERROR(INDEX(RTO2CF,$EL101,'ANVA-MDS'!EE$7),0)</f>
        <v>0</v>
      </c>
      <c r="ER101" s="277" t="n">
        <f aca="false">COUNTIFS(EN101:EQ101,"&gt;1")</f>
        <v>0</v>
      </c>
      <c r="ES101" s="277" t="n">
        <f aca="false">IFERROR(SUMIFS(EN101:EQ101,EN101:EQ101,"&gt;1"),0)</f>
        <v>0</v>
      </c>
      <c r="ET101" s="265"/>
      <c r="EU101" s="265"/>
      <c r="EV101" s="265"/>
      <c r="EW101" s="266"/>
      <c r="EX101" s="277" t="n">
        <f aca="false">EG101+ES101</f>
        <v>0</v>
      </c>
      <c r="EY101" s="266"/>
      <c r="EZ101" s="266"/>
    </row>
    <row r="102" customFormat="false" ht="12.75" hidden="false" customHeight="true" outlineLevel="0" collapsed="false">
      <c r="J102" s="270" t="n">
        <v>38</v>
      </c>
      <c r="K102" s="280" t="n">
        <f aca="false">IFERROR(INDEX(RTO2SF_ORD,J102,1),"sd")</f>
        <v>0</v>
      </c>
      <c r="L102" s="281" t="n">
        <f aca="false">IFERROR(INDEX(RTO2SF_ORD,J102,2),"sd")</f>
        <v>0.00012</v>
      </c>
      <c r="M102" s="281" t="str">
        <f aca="false">IF(M$8&gt;$J102,"",IF($F$69&gt;$G$69,"ns",IF(ABS($L102-INDEX(RTO2SF_ORD,M$8,2))&gt;$B$84,"s","ns")))</f>
        <v>ns</v>
      </c>
      <c r="N102" s="281" t="str">
        <f aca="false">IF(N$8&gt;$J102,"",IF($F$69&gt;$G$69,"ns",IF(ABS($L102-INDEX(RTO2SF_ORD,N$8,2))&gt;$B$84,"s","ns")))</f>
        <v>ns</v>
      </c>
      <c r="O102" s="281" t="str">
        <f aca="false">IF(O$8&gt;$J102,"",IF($F$69&gt;$G$69,"ns",IF(ABS($L102-INDEX(RTO2SF_ORD,O$8,2))&gt;$B$84,"s","ns")))</f>
        <v>ns</v>
      </c>
      <c r="P102" s="281" t="str">
        <f aca="false">IF(P$8&gt;$J102,"",IF($F$69&gt;$G$69,"ns",IF(ABS($L102-INDEX(RTO2SF_ORD,P$8,2))&gt;$B$84,"s","ns")))</f>
        <v>ns</v>
      </c>
      <c r="Q102" s="281" t="str">
        <f aca="false">IF(Q$8&gt;$J102,"",IF($F$69&gt;$G$69,"ns",IF(ABS($L102-INDEX(RTO2SF_ORD,Q$8,2))&gt;$B$84,"s","ns")))</f>
        <v>ns</v>
      </c>
      <c r="R102" s="281" t="str">
        <f aca="false">IF(R$8&gt;$J102,"",IF($F$69&gt;$G$69,"ns",IF(ABS($L102-INDEX(RTO2SF_ORD,R$8,2))&gt;$B$84,"s","ns")))</f>
        <v>ns</v>
      </c>
      <c r="S102" s="281" t="str">
        <f aca="false">IF(S$8&gt;$J102,"",IF($F$69&gt;$G$69,"ns",IF(ABS($L102-INDEX(RTO2SF_ORD,S$8,2))&gt;$B$84,"s","ns")))</f>
        <v>ns</v>
      </c>
      <c r="T102" s="281" t="str">
        <f aca="false">IF(T$8&gt;$J102,"",IF($F$69&gt;$G$69,"ns",IF(ABS($L102-INDEX(RTO2SF_ORD,T$8,2))&gt;$B$84,"s","ns")))</f>
        <v>ns</v>
      </c>
      <c r="U102" s="281" t="str">
        <f aca="false">IF(U$8&gt;$J102,"",IF($F$69&gt;$G$69,"ns",IF(ABS($L102-INDEX(RTO2SF_ORD,U$8,2))&gt;$B$84,"s","ns")))</f>
        <v>ns</v>
      </c>
      <c r="V102" s="281" t="str">
        <f aca="false">IF(V$8&gt;$J102,"",IF($F$69&gt;$G$69,"ns",IF(ABS($L102-INDEX(RTO2SF_ORD,V$8,2))&gt;$B$84,"s","ns")))</f>
        <v>ns</v>
      </c>
      <c r="W102" s="281" t="str">
        <f aca="false">IF(W$8&gt;$J102,"",IF($F$69&gt;$G$69,"ns",IF(ABS($L102-INDEX(RTO2SF_ORD,W$8,2))&gt;$B$84,"s","ns")))</f>
        <v>ns</v>
      </c>
      <c r="X102" s="281" t="str">
        <f aca="false">IF(X$8&gt;$J102,"",IF($F$69&gt;$G$69,"ns",IF(ABS($L102-INDEX(RTO2SF_ORD,X$8,2))&gt;$B$84,"s","ns")))</f>
        <v>ns</v>
      </c>
      <c r="Y102" s="281" t="str">
        <f aca="false">IF(Y$8&gt;$J102,"",IF($F$69&gt;$G$69,"ns",IF(ABS($L102-INDEX(RTO2SF_ORD,Y$8,2))&gt;$B$84,"s","ns")))</f>
        <v>ns</v>
      </c>
      <c r="Z102" s="281" t="str">
        <f aca="false">IF(Z$8&gt;$J102,"",IF($F$69&gt;$G$69,"ns",IF(ABS($L102-INDEX(RTO2SF_ORD,Z$8,2))&gt;$B$84,"s","ns")))</f>
        <v>ns</v>
      </c>
      <c r="AA102" s="281" t="str">
        <f aca="false">IF(AA$8&gt;$J102,"",IF($F$69&gt;$G$69,"ns",IF(ABS($L102-INDEX(RTO2SF_ORD,AA$8,2))&gt;$B$84,"s","ns")))</f>
        <v>ns</v>
      </c>
      <c r="AB102" s="281" t="str">
        <f aca="false">IF(AB$8&gt;$J102,"",IF($F$69&gt;$G$69,"ns",IF(ABS($L102-INDEX(RTO2SF_ORD,AB$8,2))&gt;$B$84,"s","ns")))</f>
        <v>ns</v>
      </c>
      <c r="AC102" s="281" t="str">
        <f aca="false">IF(AC$8&gt;$J102,"",IF($F$69&gt;$G$69,"ns",IF(ABS($L102-INDEX(RTO2SF_ORD,AC$8,2))&gt;$B$84,"s","ns")))</f>
        <v>ns</v>
      </c>
      <c r="AD102" s="281" t="str">
        <f aca="false">IF(AD$8&gt;$J102,"",IF($F$69&gt;$G$69,"ns",IF(ABS($L102-INDEX(RTO2SF_ORD,AD$8,2))&gt;$B$84,"s","ns")))</f>
        <v>ns</v>
      </c>
      <c r="AE102" s="281" t="str">
        <f aca="false">IF(AE$8&gt;$J102,"",IF($F$69&gt;$G$69,"ns",IF(ABS($L102-INDEX(RTO2SF_ORD,AE$8,2))&gt;$B$84,"s","ns")))</f>
        <v>ns</v>
      </c>
      <c r="AF102" s="281" t="str">
        <f aca="false">IF(AF$8&gt;$J102,"",IF($F$69&gt;$G$69,"ns",IF(ABS($L102-INDEX(RTO2SF_ORD,AF$8,2))&gt;$B$84,"s","ns")))</f>
        <v>ns</v>
      </c>
      <c r="AG102" s="281" t="str">
        <f aca="false">IF(AG$8&gt;$J102,"",IF($F$69&gt;$G$69,"ns",IF(ABS($L102-INDEX(RTO2SF_ORD,AG$8,2))&gt;$B$84,"s","ns")))</f>
        <v>ns</v>
      </c>
      <c r="AH102" s="281" t="str">
        <f aca="false">IF(AH$8&gt;$J102,"",IF($F$69&gt;$G$69,"ns",IF(ABS($L102-INDEX(RTO2SF_ORD,AH$8,2))&gt;$B$84,"s","ns")))</f>
        <v>ns</v>
      </c>
      <c r="AI102" s="281" t="str">
        <f aca="false">IF(AI$8&gt;$J102,"",IF($F$69&gt;$G$69,"ns",IF(ABS($L102-INDEX(RTO2SF_ORD,AI$8,2))&gt;$B$84,"s","ns")))</f>
        <v>ns</v>
      </c>
      <c r="AJ102" s="281" t="str">
        <f aca="false">IF(AJ$8&gt;$J102,"",IF($F$69&gt;$G$69,"ns",IF(ABS($L102-INDEX(RTO2SF_ORD,AJ$8,2))&gt;$B$84,"s","ns")))</f>
        <v>ns</v>
      </c>
      <c r="AK102" s="281" t="str">
        <f aca="false">IF(AK$8&gt;$J102,"",IF($F$69&gt;$G$69,"ns",IF(ABS($L102-INDEX(RTO2SF_ORD,AK$8,2))&gt;$B$84,"s","ns")))</f>
        <v>ns</v>
      </c>
      <c r="AL102" s="281" t="str">
        <f aca="false">IF(AL$8&gt;$J102,"",IF($F$69&gt;$G$69,"ns",IF(ABS($L102-INDEX(RTO2SF_ORD,AL$8,2))&gt;$B$84,"s","ns")))</f>
        <v>ns</v>
      </c>
      <c r="AM102" s="281" t="str">
        <f aca="false">IF(AM$8&gt;$J102,"",IF($F$69&gt;$G$69,"ns",IF(ABS($L102-INDEX(RTO2SF_ORD,AM$8,2))&gt;$B$84,"s","ns")))</f>
        <v>ns</v>
      </c>
      <c r="AN102" s="281" t="str">
        <f aca="false">IF(AN$8&gt;$J102,"",IF($F$69&gt;$G$69,"ns",IF(ABS($L102-INDEX(RTO2SF_ORD,AN$8,2))&gt;$B$84,"s","ns")))</f>
        <v>ns</v>
      </c>
      <c r="AO102" s="281" t="str">
        <f aca="false">IF(AO$8&gt;$J102,"",IF($F$69&gt;$G$69,"ns",IF(ABS($L102-INDEX(RTO2SF_ORD,AO$8,2))&gt;$B$84,"s","ns")))</f>
        <v>ns</v>
      </c>
      <c r="AP102" s="281" t="str">
        <f aca="false">IF(AP$8&gt;$J102,"",IF($F$69&gt;$G$69,"ns",IF(ABS($L102-INDEX(RTO2SF_ORD,AP$8,2))&gt;$B$84,"s","ns")))</f>
        <v>ns</v>
      </c>
      <c r="AQ102" s="281" t="str">
        <f aca="false">IF(AQ$8&gt;$J102,"",IF($F$69&gt;$G$69,"ns",IF(ABS($L102-INDEX(RTO2SF_ORD,AQ$8,2))&gt;$B$84,"s","ns")))</f>
        <v>ns</v>
      </c>
      <c r="AR102" s="281" t="str">
        <f aca="false">IF(AR$8&gt;$J102,"",IF($F$69&gt;$G$69,"ns",IF(ABS($L102-INDEX(RTO2SF_ORD,AR$8,2))&gt;$B$84,"s","ns")))</f>
        <v>ns</v>
      </c>
      <c r="AS102" s="281" t="str">
        <f aca="false">IF(AS$8&gt;$J102,"",IF($F$69&gt;$G$69,"ns",IF(ABS($L102-INDEX(RTO2SF_ORD,AS$8,2))&gt;$B$84,"s","ns")))</f>
        <v>ns</v>
      </c>
      <c r="AT102" s="281" t="str">
        <f aca="false">IF(AT$8&gt;$J102,"",IF($F$69&gt;$G$69,"ns",IF(ABS($L102-INDEX(RTO2SF_ORD,AT$8,2))&gt;$B$84,"s","ns")))</f>
        <v>ns</v>
      </c>
      <c r="AU102" s="281" t="str">
        <f aca="false">IF(AU$8&gt;$J102,"",IF($F$69&gt;$G$69,"ns",IF(ABS($L102-INDEX(RTO2SF_ORD,AU$8,2))&gt;$B$84,"s","ns")))</f>
        <v>ns</v>
      </c>
      <c r="AV102" s="281" t="str">
        <f aca="false">IF(AV$8&gt;$J102,"",IF($F$69&gt;$G$69,"ns",IF(ABS($L102-INDEX(RTO2SF_ORD,AV$8,2))&gt;$B$84,"s","ns")))</f>
        <v>ns</v>
      </c>
      <c r="AW102" s="281" t="str">
        <f aca="false">IF(AW$8&gt;$J102,"",IF($F$69&gt;$G$69,"ns",IF(ABS($L102-INDEX(RTO2SF_ORD,AW$8,2))&gt;$B$84,"s","ns")))</f>
        <v>ns</v>
      </c>
      <c r="AX102" s="281" t="str">
        <f aca="false">IF(AX$8&gt;$J102,"",IF($F$69&gt;$G$69,"ns",IF(ABS($L102-INDEX(RTO2SF_ORD,AX$8,2))&gt;$B$84,"s","ns")))</f>
        <v>ns</v>
      </c>
      <c r="AY102" s="281" t="str">
        <f aca="false">IF(AY$8&gt;$J102,"",IF($F$69&gt;$G$69,"ns",IF(ABS($L102-INDEX(RTO2SF_ORD,AY$8,2))&gt;$B$84,"s","ns")))</f>
        <v/>
      </c>
      <c r="AZ102" s="281" t="str">
        <f aca="false">IF(AZ$8&gt;$J102,"",IF($F$69&gt;$G$69,"ns",IF(ABS($L102-INDEX(RTO2SF_ORD,AZ$8,2))&gt;$B$84,"s","ns")))</f>
        <v/>
      </c>
      <c r="BA102" s="281" t="str">
        <f aca="false">IF(BA$8&gt;$J102,"",IF($F$69&gt;$G$69,"ns",IF(ABS($L102-INDEX(RTO2SF_ORD,BA$8,2))&gt;$B$84,"s","ns")))</f>
        <v/>
      </c>
      <c r="BB102" s="281" t="str">
        <f aca="false">IF(BB$8&gt;$J102,"",IF($F$69&gt;$G$69,"ns",IF(ABS($L102-INDEX(RTO2SF_ORD,BB$8,2))&gt;$B$84,"s","ns")))</f>
        <v/>
      </c>
      <c r="BC102" s="281" t="str">
        <f aca="false">IF(BC$8&gt;$J102,"",IF($F$69&gt;$G$69,"ns",IF(ABS($L102-INDEX(RTO2SF_ORD,BC$8,2))&gt;$B$84,"s","ns")))</f>
        <v/>
      </c>
      <c r="BD102" s="281" t="str">
        <f aca="false">IF(BD$8&gt;$J102,"",IF($F$69&gt;$G$69,"ns",IF(ABS($L102-INDEX(RTO2SF_ORD,BD$8,2))&gt;$B$84,"s","ns")))</f>
        <v/>
      </c>
      <c r="BE102" s="281" t="str">
        <f aca="false">IF(BE$8&gt;$J102,"",IF($F$69&gt;$G$69,"ns",IF(ABS($L102-INDEX(RTO2SF_ORD,BE$8,2))&gt;$B$84,"s","ns")))</f>
        <v/>
      </c>
      <c r="BF102" s="281" t="str">
        <f aca="false">IF(BF$8&gt;$J102,"",IF($F$69&gt;$G$69,"ns",IF(ABS($L102-INDEX(RTO2SF_ORD,BF$8,2))&gt;$B$84,"s","ns")))</f>
        <v/>
      </c>
      <c r="BG102" s="281" t="str">
        <f aca="false">IF(BG$8&gt;$J102,"",IF($F$69&gt;$G$69,"ns",IF(ABS($L102-INDEX(RTO2SF_ORD,BG$8,2))&gt;$B$84,"s","ns")))</f>
        <v/>
      </c>
      <c r="BH102" s="281" t="str">
        <f aca="false">IF(BH$8&gt;$J102,"",IF($F$69&gt;$G$69,"ns",IF(ABS($L102-INDEX(RTO2SF_ORD,BH$8,2))&gt;$B$84,"s","ns")))</f>
        <v/>
      </c>
      <c r="BI102" s="281" t="str">
        <f aca="false">IF(BI$8&gt;$J102,"",IF($F$69&gt;$G$69,"ns",IF(ABS($L102-INDEX(RTO2SF_ORD,BI$8,2))&gt;$B$84,"s","ns")))</f>
        <v/>
      </c>
      <c r="BJ102" s="281" t="str">
        <f aca="false">IF(BJ$8&gt;$J102,"",IF($F$69&gt;$G$69,"ns",IF(ABS($L102-INDEX(RTO2SF_ORD,BJ$8,2))&gt;$B$84,"s","ns")))</f>
        <v/>
      </c>
      <c r="BS102" s="249"/>
      <c r="BT102" s="249"/>
      <c r="BV102" s="270" t="n">
        <v>38</v>
      </c>
      <c r="BW102" s="280" t="n">
        <f aca="false">IFERROR(INDEX(RTO2CF_ORD,BV102,1),"sd")</f>
        <v>0</v>
      </c>
      <c r="BX102" s="281" t="n">
        <f aca="false">IFERROR(INDEX(RTO2CF_ORD,BV102,2),"sd")</f>
        <v>0.00012</v>
      </c>
      <c r="BY102" s="282" t="str">
        <f aca="false">IF(BY$8&gt;$BV102,"",IF($BR$69&gt;$BS$69,"ns",IF(ABS($BX102-INDEX(RTO2CF_ORD,BY$8,2))&gt;$BN$84,"s","ns")))</f>
        <v>s</v>
      </c>
      <c r="BZ102" s="282" t="str">
        <f aca="false">IF(BZ$8&gt;$BV102,"",IF($BR$69&gt;$BS$69,"ns",IF(ABS($BX102-INDEX(RTO2CF_ORD,BZ$8,2))&gt;$BN$84,"s","ns")))</f>
        <v>s</v>
      </c>
      <c r="CA102" s="282" t="str">
        <f aca="false">IF(CA$8&gt;$BV102,"",IF($BR$69&gt;$BS$69,"ns",IF(ABS($BX102-INDEX(RTO2CF_ORD,CA$8,2))&gt;$BN$84,"s","ns")))</f>
        <v>s</v>
      </c>
      <c r="CB102" s="282" t="str">
        <f aca="false">IF(CB$8&gt;$BV102,"",IF($BR$69&gt;$BS$69,"ns",IF(ABS($BX102-INDEX(RTO2CF_ORD,CB$8,2))&gt;$BN$84,"s","ns")))</f>
        <v>s</v>
      </c>
      <c r="CC102" s="282" t="str">
        <f aca="false">IF(CC$8&gt;$BV102,"",IF($BR$69&gt;$BS$69,"ns",IF(ABS($BX102-INDEX(RTO2CF_ORD,CC$8,2))&gt;$BN$84,"s","ns")))</f>
        <v>s</v>
      </c>
      <c r="CD102" s="282" t="str">
        <f aca="false">IF(CD$8&gt;$BV102,"",IF($BR$69&gt;$BS$69,"ns",IF(ABS($BX102-INDEX(RTO2CF_ORD,CD$8,2))&gt;$BN$84,"s","ns")))</f>
        <v>s</v>
      </c>
      <c r="CE102" s="282" t="str">
        <f aca="false">IF(CE$8&gt;$BV102,"",IF($BR$69&gt;$BS$69,"ns",IF(ABS($BX102-INDEX(RTO2CF_ORD,CE$8,2))&gt;$BN$84,"s","ns")))</f>
        <v>s</v>
      </c>
      <c r="CF102" s="282" t="str">
        <f aca="false">IF(CF$8&gt;$BV102,"",IF($BR$69&gt;$BS$69,"ns",IF(ABS($BX102-INDEX(RTO2CF_ORD,CF$8,2))&gt;$BN$84,"s","ns")))</f>
        <v>ns</v>
      </c>
      <c r="CG102" s="282" t="str">
        <f aca="false">IF(CG$8&gt;$BV102,"",IF($BR$69&gt;$BS$69,"ns",IF(ABS($BX102-INDEX(RTO2CF_ORD,CG$8,2))&gt;$BN$84,"s","ns")))</f>
        <v>ns</v>
      </c>
      <c r="CH102" s="282" t="str">
        <f aca="false">IF(CH$8&gt;$BV102,"",IF($BR$69&gt;$BS$69,"ns",IF(ABS($BX102-INDEX(RTO2CF_ORD,CH$8,2))&gt;$BN$84,"s","ns")))</f>
        <v>ns</v>
      </c>
      <c r="CI102" s="282" t="str">
        <f aca="false">IF(CI$8&gt;$BV102,"",IF($BR$69&gt;$BS$69,"ns",IF(ABS($BX102-INDEX(RTO2CF_ORD,CI$8,2))&gt;$BN$84,"s","ns")))</f>
        <v>ns</v>
      </c>
      <c r="CJ102" s="282" t="str">
        <f aca="false">IF(CJ$8&gt;$BV102,"",IF($BR$69&gt;$BS$69,"ns",IF(ABS($BX102-INDEX(RTO2CF_ORD,CJ$8,2))&gt;$BN$84,"s","ns")))</f>
        <v>ns</v>
      </c>
      <c r="CK102" s="282" t="str">
        <f aca="false">IF(CK$8&gt;$BV102,"",IF($BR$69&gt;$BS$69,"ns",IF(ABS($BX102-INDEX(RTO2CF_ORD,CK$8,2))&gt;$BN$84,"s","ns")))</f>
        <v>ns</v>
      </c>
      <c r="CL102" s="282" t="str">
        <f aca="false">IF(CL$8&gt;$BV102,"",IF($BR$69&gt;$BS$69,"ns",IF(ABS($BX102-INDEX(RTO2CF_ORD,CL$8,2))&gt;$BN$84,"s","ns")))</f>
        <v>ns</v>
      </c>
      <c r="CM102" s="282" t="str">
        <f aca="false">IF(CM$8&gt;$BV102,"",IF($BR$69&gt;$BS$69,"ns",IF(ABS($BX102-INDEX(RTO2CF_ORD,CM$8,2))&gt;$BN$84,"s","ns")))</f>
        <v>ns</v>
      </c>
      <c r="CN102" s="282" t="str">
        <f aca="false">IF(CN$8&gt;$BV102,"",IF($BR$69&gt;$BS$69,"ns",IF(ABS($BX102-INDEX(RTO2CF_ORD,CN$8,2))&gt;$BN$84,"s","ns")))</f>
        <v>ns</v>
      </c>
      <c r="CO102" s="282" t="str">
        <f aca="false">IF(CO$8&gt;$BV102,"",IF($BR$69&gt;$BS$69,"ns",IF(ABS($BX102-INDEX(RTO2CF_ORD,CO$8,2))&gt;$BN$84,"s","ns")))</f>
        <v>ns</v>
      </c>
      <c r="CP102" s="282" t="str">
        <f aca="false">IF(CP$8&gt;$BV102,"",IF($BR$69&gt;$BS$69,"ns",IF(ABS($BX102-INDEX(RTO2CF_ORD,CP$8,2))&gt;$BN$84,"s","ns")))</f>
        <v>ns</v>
      </c>
      <c r="CQ102" s="282" t="str">
        <f aca="false">IF(CQ$8&gt;$BV102,"",IF($BR$69&gt;$BS$69,"ns",IF(ABS($BX102-INDEX(RTO2CF_ORD,CQ$8,2))&gt;$BN$84,"s","ns")))</f>
        <v>ns</v>
      </c>
      <c r="CR102" s="282" t="str">
        <f aca="false">IF(CR$8&gt;$BV102,"",IF($BR$69&gt;$BS$69,"ns",IF(ABS($BX102-INDEX(RTO2CF_ORD,CR$8,2))&gt;$BN$84,"s","ns")))</f>
        <v>ns</v>
      </c>
      <c r="CS102" s="282" t="str">
        <f aca="false">IF(CS$8&gt;$BV102,"",IF($BR$69&gt;$BS$69,"ns",IF(ABS($BX102-INDEX(RTO2CF_ORD,CS$8,2))&gt;$BN$84,"s","ns")))</f>
        <v>ns</v>
      </c>
      <c r="CT102" s="282" t="str">
        <f aca="false">IF(CT$8&gt;$BV102,"",IF($BR$69&gt;$BS$69,"ns",IF(ABS($BX102-INDEX(RTO2CF_ORD,CT$8,2))&gt;$BN$84,"s","ns")))</f>
        <v>ns</v>
      </c>
      <c r="CU102" s="282" t="str">
        <f aca="false">IF(CU$8&gt;$BV102,"",IF($BR$69&gt;$BS$69,"ns",IF(ABS($BX102-INDEX(RTO2CF_ORD,CU$8,2))&gt;$BN$84,"s","ns")))</f>
        <v>ns</v>
      </c>
      <c r="CV102" s="282" t="str">
        <f aca="false">IF(CV$8&gt;$BV102,"",IF($BR$69&gt;$BS$69,"ns",IF(ABS($BX102-INDEX(RTO2CF_ORD,CV$8,2))&gt;$BN$84,"s","ns")))</f>
        <v>ns</v>
      </c>
      <c r="CW102" s="282" t="str">
        <f aca="false">IF(CW$8&gt;$BV102,"",IF($BR$69&gt;$BS$69,"ns",IF(ABS($BX102-INDEX(RTO2CF_ORD,CW$8,2))&gt;$BN$84,"s","ns")))</f>
        <v>ns</v>
      </c>
      <c r="CX102" s="282" t="str">
        <f aca="false">IF(CX$8&gt;$BV102,"",IF($BR$69&gt;$BS$69,"ns",IF(ABS($BX102-INDEX(RTO2CF_ORD,CX$8,2))&gt;$BN$84,"s","ns")))</f>
        <v>ns</v>
      </c>
      <c r="CY102" s="282" t="str">
        <f aca="false">IF(CY$8&gt;$BV102,"",IF($BR$69&gt;$BS$69,"ns",IF(ABS($BX102-INDEX(RTO2CF_ORD,CY$8,2))&gt;$BN$84,"s","ns")))</f>
        <v>ns</v>
      </c>
      <c r="CZ102" s="282" t="str">
        <f aca="false">IF(CZ$8&gt;$BV102,"",IF($BR$69&gt;$BS$69,"ns",IF(ABS($BX102-INDEX(RTO2CF_ORD,CZ$8,2))&gt;$BN$84,"s","ns")))</f>
        <v>ns</v>
      </c>
      <c r="DA102" s="282" t="str">
        <f aca="false">IF(DA$8&gt;$BV102,"",IF($BR$69&gt;$BS$69,"ns",IF(ABS($BX102-INDEX(RTO2CF_ORD,DA$8,2))&gt;$BN$84,"s","ns")))</f>
        <v>ns</v>
      </c>
      <c r="DB102" s="282" t="str">
        <f aca="false">IF(DB$8&gt;$BV102,"",IF($BR$69&gt;$BS$69,"ns",IF(ABS($BX102-INDEX(RTO2CF_ORD,DB$8,2))&gt;$BN$84,"s","ns")))</f>
        <v>ns</v>
      </c>
      <c r="DC102" s="282" t="str">
        <f aca="false">IF(DC$8&gt;$BV102,"",IF($BR$69&gt;$BS$69,"ns",IF(ABS($BX102-INDEX(RTO2CF_ORD,DC$8,2))&gt;$BN$84,"s","ns")))</f>
        <v>ns</v>
      </c>
      <c r="DD102" s="282" t="str">
        <f aca="false">IF(DD$8&gt;$BV102,"",IF($BR$69&gt;$BS$69,"ns",IF(ABS($BX102-INDEX(RTO2CF_ORD,DD$8,2))&gt;$BN$84,"s","ns")))</f>
        <v>ns</v>
      </c>
      <c r="DE102" s="282" t="str">
        <f aca="false">IF(DE$8&gt;$BV102,"",IF($BR$69&gt;$BS$69,"ns",IF(ABS($BX102-INDEX(RTO2CF_ORD,DE$8,2))&gt;$BN$84,"s","ns")))</f>
        <v>ns</v>
      </c>
      <c r="DF102" s="282" t="str">
        <f aca="false">IF(DF$8&gt;$BV102,"",IF($BR$69&gt;$BS$69,"ns",IF(ABS($BX102-INDEX(RTO2CF_ORD,DF$8,2))&gt;$BN$84,"s","ns")))</f>
        <v>ns</v>
      </c>
      <c r="DG102" s="282" t="str">
        <f aca="false">IF(DG$8&gt;$BV102,"",IF($BR$69&gt;$BS$69,"ns",IF(ABS($BX102-INDEX(RTO2CF_ORD,DG$8,2))&gt;$BN$84,"s","ns")))</f>
        <v>ns</v>
      </c>
      <c r="DH102" s="282" t="str">
        <f aca="false">IF(DH$8&gt;$BV102,"",IF($BR$69&gt;$BS$69,"ns",IF(ABS($BX102-INDEX(RTO2CF_ORD,DH$8,2))&gt;$BN$84,"s","ns")))</f>
        <v>ns</v>
      </c>
      <c r="DI102" s="282" t="str">
        <f aca="false">IF(DI$8&gt;$BV102,"",IF($BR$69&gt;$BS$69,"ns",IF(ABS($BX102-INDEX(RTO2CF_ORD,DI$8,2))&gt;$BN$84,"s","ns")))</f>
        <v>ns</v>
      </c>
      <c r="DJ102" s="282" t="str">
        <f aca="false">IF(DJ$8&gt;$BV102,"",IF($BR$69&gt;$BS$69,"ns",IF(ABS($BX102-INDEX(RTO2CF_ORD,DJ$8,2))&gt;$BN$84,"s","ns")))</f>
        <v>ns</v>
      </c>
      <c r="DK102" s="282" t="str">
        <f aca="false">IF(DK$8&gt;$BV102,"",IF($BR$69&gt;$BS$69,"ns",IF(ABS($BX102-INDEX(RTO2CF_ORD,DK$8,2))&gt;$BN$84,"s","ns")))</f>
        <v/>
      </c>
      <c r="DL102" s="282" t="str">
        <f aca="false">IF(DL$8&gt;$BV102,"",IF($BR$69&gt;$BS$69,"ns",IF(ABS($BX102-INDEX(RTO2CF_ORD,DL$8,2))&gt;$BN$84,"s","ns")))</f>
        <v/>
      </c>
      <c r="DM102" s="282" t="str">
        <f aca="false">IF(DM$8&gt;$BV102,"",IF($BR$69&gt;$BS$69,"ns",IF(ABS($BX102-INDEX(RTO2CF_ORD,DM$8,2))&gt;$BN$84,"s","ns")))</f>
        <v/>
      </c>
      <c r="DN102" s="282" t="str">
        <f aca="false">IF(DN$8&gt;$BV102,"",IF($BR$69&gt;$BS$69,"ns",IF(ABS($BX102-INDEX(RTO2CF_ORD,DN$8,2))&gt;$BN$84,"s","ns")))</f>
        <v/>
      </c>
      <c r="DO102" s="282" t="str">
        <f aca="false">IF(DO$8&gt;$BV102,"",IF($BR$69&gt;$BS$69,"ns",IF(ABS($BX102-INDEX(RTO2CF_ORD,DO$8,2))&gt;$BN$84,"s","ns")))</f>
        <v/>
      </c>
      <c r="DP102" s="282" t="str">
        <f aca="false">IF(DP$8&gt;$BV102,"",IF($BR$69&gt;$BS$69,"ns",IF(ABS($BX102-INDEX(RTO2CF_ORD,DP$8,2))&gt;$BN$84,"s","ns")))</f>
        <v/>
      </c>
      <c r="DQ102" s="282" t="str">
        <f aca="false">IF(DQ$8&gt;$BV102,"",IF($BR$69&gt;$BS$69,"ns",IF(ABS($BX102-INDEX(RTO2CF_ORD,DQ$8,2))&gt;$BN$84,"s","ns")))</f>
        <v/>
      </c>
      <c r="DR102" s="282" t="str">
        <f aca="false">IF(DR$8&gt;$BV102,"",IF($BR$69&gt;$BS$69,"ns",IF(ABS($BX102-INDEX(RTO2CF_ORD,DR$8,2))&gt;$BN$84,"s","ns")))</f>
        <v/>
      </c>
      <c r="DS102" s="282" t="str">
        <f aca="false">IF(DS$8&gt;$BV102,"",IF($BR$69&gt;$BS$69,"ns",IF(ABS($BX102-INDEX(RTO2CF_ORD,DS$8,2))&gt;$BN$84,"s","ns")))</f>
        <v/>
      </c>
      <c r="DT102" s="282" t="str">
        <f aca="false">IF(DT$8&gt;$BV102,"",IF($BR$69&gt;$BS$69,"ns",IF(ABS($BX102-INDEX(RTO2CF_ORD,DT$8,2))&gt;$BN$84,"s","ns")))</f>
        <v/>
      </c>
      <c r="DU102" s="282" t="str">
        <f aca="false">IF(DU$8&gt;$BV102,"",IF($BR$69&gt;$BS$69,"ns",IF(ABS($BX102-INDEX(RTO2CF_ORD,DU$8,2))&gt;$BN$84,"s","ns")))</f>
        <v/>
      </c>
      <c r="DV102" s="282" t="str">
        <f aca="false">IF(DV$8&gt;$BV102,"",IF($BR$69&gt;$BS$69,"ns",IF(ABS($BX102-INDEX(RTO2CF_ORD,DV$8,2))&gt;$BN$84,"s","ns")))</f>
        <v/>
      </c>
      <c r="DW102" s="283"/>
      <c r="DX102" s="283"/>
      <c r="DZ102" s="265" t="n">
        <f aca="false">DZ101+1</f>
        <v>39</v>
      </c>
      <c r="EA102" s="276" t="n">
        <f aca="false">IFERROR(INDEX(RTO2CV,$DZ102,1),0)</f>
        <v>0</v>
      </c>
      <c r="EB102" s="277" t="n">
        <f aca="false">IFERROR(INDEX(RTO2SF,$DZ102,EB$7),0)</f>
        <v>0</v>
      </c>
      <c r="EC102" s="277" t="n">
        <f aca="false">IFERROR(INDEX(RTO2SF,$DZ102,EC$7),0)</f>
        <v>0</v>
      </c>
      <c r="ED102" s="277" t="n">
        <f aca="false">IFERROR(INDEX(RTO2SF,$DZ102,ED$7),0)</f>
        <v>0</v>
      </c>
      <c r="EE102" s="277" t="n">
        <f aca="false">IFERROR(INDEX(RTO2SF,$DZ102,EE$7),0)</f>
        <v>0</v>
      </c>
      <c r="EF102" s="277" t="n">
        <f aca="false">COUNTIFS(EB102:EE102,"&gt;1")</f>
        <v>0</v>
      </c>
      <c r="EG102" s="277" t="n">
        <f aca="false">IFERROR(SUMIFS(EB102:EE102,EB102:EE102,"&gt;1"),0)</f>
        <v>0</v>
      </c>
      <c r="EH102" s="265"/>
      <c r="EI102" s="265"/>
      <c r="EJ102" s="265"/>
      <c r="EK102" s="266"/>
      <c r="EL102" s="265" t="n">
        <f aca="false">EL101+1</f>
        <v>39</v>
      </c>
      <c r="EM102" s="276" t="n">
        <f aca="false">IFERROR(INDEX(RTO2CV,$EL102,1),0)</f>
        <v>0</v>
      </c>
      <c r="EN102" s="277" t="n">
        <f aca="false">IFERROR(INDEX(RTO2CF,$EL102,'ANVA-MDS'!EB$7),0)</f>
        <v>0</v>
      </c>
      <c r="EO102" s="277" t="n">
        <f aca="false">IFERROR(INDEX(RTO2CF,$EL102,'ANVA-MDS'!EC$7),0)</f>
        <v>0</v>
      </c>
      <c r="EP102" s="277" t="n">
        <f aca="false">IFERROR(INDEX(RTO2CF,$EL102,'ANVA-MDS'!ED$7),0)</f>
        <v>0</v>
      </c>
      <c r="EQ102" s="277" t="n">
        <f aca="false">IFERROR(INDEX(RTO2CF,$EL102,'ANVA-MDS'!EE$7),0)</f>
        <v>0</v>
      </c>
      <c r="ER102" s="277" t="n">
        <f aca="false">COUNTIFS(EN102:EQ102,"&gt;1")</f>
        <v>0</v>
      </c>
      <c r="ES102" s="277" t="n">
        <f aca="false">IFERROR(SUMIFS(EN102:EQ102,EN102:EQ102,"&gt;1"),0)</f>
        <v>0</v>
      </c>
      <c r="ET102" s="265"/>
      <c r="EU102" s="265"/>
      <c r="EV102" s="265"/>
      <c r="EW102" s="266"/>
      <c r="EX102" s="277" t="n">
        <f aca="false">EG102+ES102</f>
        <v>0</v>
      </c>
      <c r="EY102" s="266"/>
      <c r="EZ102" s="266"/>
    </row>
    <row r="103" customFormat="false" ht="12.75" hidden="false" customHeight="true" outlineLevel="0" collapsed="false">
      <c r="J103" s="270" t="n">
        <v>39</v>
      </c>
      <c r="K103" s="280" t="n">
        <f aca="false">IFERROR(INDEX(RTO2SF_ORD,J103,1),"sd")</f>
        <v>0</v>
      </c>
      <c r="L103" s="281" t="n">
        <f aca="false">IFERROR(INDEX(RTO2SF_ORD,J103,2),"sd")</f>
        <v>0.00011</v>
      </c>
      <c r="M103" s="281" t="str">
        <f aca="false">IF(M$8&gt;$J103,"",IF($F$69&gt;$G$69,"ns",IF(ABS($L103-INDEX(RTO2SF_ORD,M$8,2))&gt;$B$84,"s","ns")))</f>
        <v>ns</v>
      </c>
      <c r="N103" s="281" t="str">
        <f aca="false">IF(N$8&gt;$J103,"",IF($F$69&gt;$G$69,"ns",IF(ABS($L103-INDEX(RTO2SF_ORD,N$8,2))&gt;$B$84,"s","ns")))</f>
        <v>ns</v>
      </c>
      <c r="O103" s="281" t="str">
        <f aca="false">IF(O$8&gt;$J103,"",IF($F$69&gt;$G$69,"ns",IF(ABS($L103-INDEX(RTO2SF_ORD,O$8,2))&gt;$B$84,"s","ns")))</f>
        <v>ns</v>
      </c>
      <c r="P103" s="281" t="str">
        <f aca="false">IF(P$8&gt;$J103,"",IF($F$69&gt;$G$69,"ns",IF(ABS($L103-INDEX(RTO2SF_ORD,P$8,2))&gt;$B$84,"s","ns")))</f>
        <v>ns</v>
      </c>
      <c r="Q103" s="281" t="str">
        <f aca="false">IF(Q$8&gt;$J103,"",IF($F$69&gt;$G$69,"ns",IF(ABS($L103-INDEX(RTO2SF_ORD,Q$8,2))&gt;$B$84,"s","ns")))</f>
        <v>ns</v>
      </c>
      <c r="R103" s="281" t="str">
        <f aca="false">IF(R$8&gt;$J103,"",IF($F$69&gt;$G$69,"ns",IF(ABS($L103-INDEX(RTO2SF_ORD,R$8,2))&gt;$B$84,"s","ns")))</f>
        <v>ns</v>
      </c>
      <c r="S103" s="281" t="str">
        <f aca="false">IF(S$8&gt;$J103,"",IF($F$69&gt;$G$69,"ns",IF(ABS($L103-INDEX(RTO2SF_ORD,S$8,2))&gt;$B$84,"s","ns")))</f>
        <v>ns</v>
      </c>
      <c r="T103" s="281" t="str">
        <f aca="false">IF(T$8&gt;$J103,"",IF($F$69&gt;$G$69,"ns",IF(ABS($L103-INDEX(RTO2SF_ORD,T$8,2))&gt;$B$84,"s","ns")))</f>
        <v>ns</v>
      </c>
      <c r="U103" s="281" t="str">
        <f aca="false">IF(U$8&gt;$J103,"",IF($F$69&gt;$G$69,"ns",IF(ABS($L103-INDEX(RTO2SF_ORD,U$8,2))&gt;$B$84,"s","ns")))</f>
        <v>ns</v>
      </c>
      <c r="V103" s="281" t="str">
        <f aca="false">IF(V$8&gt;$J103,"",IF($F$69&gt;$G$69,"ns",IF(ABS($L103-INDEX(RTO2SF_ORD,V$8,2))&gt;$B$84,"s","ns")))</f>
        <v>ns</v>
      </c>
      <c r="W103" s="281" t="str">
        <f aca="false">IF(W$8&gt;$J103,"",IF($F$69&gt;$G$69,"ns",IF(ABS($L103-INDEX(RTO2SF_ORD,W$8,2))&gt;$B$84,"s","ns")))</f>
        <v>ns</v>
      </c>
      <c r="X103" s="281" t="str">
        <f aca="false">IF(X$8&gt;$J103,"",IF($F$69&gt;$G$69,"ns",IF(ABS($L103-INDEX(RTO2SF_ORD,X$8,2))&gt;$B$84,"s","ns")))</f>
        <v>ns</v>
      </c>
      <c r="Y103" s="281" t="str">
        <f aca="false">IF(Y$8&gt;$J103,"",IF($F$69&gt;$G$69,"ns",IF(ABS($L103-INDEX(RTO2SF_ORD,Y$8,2))&gt;$B$84,"s","ns")))</f>
        <v>ns</v>
      </c>
      <c r="Z103" s="281" t="str">
        <f aca="false">IF(Z$8&gt;$J103,"",IF($F$69&gt;$G$69,"ns",IF(ABS($L103-INDEX(RTO2SF_ORD,Z$8,2))&gt;$B$84,"s","ns")))</f>
        <v>ns</v>
      </c>
      <c r="AA103" s="281" t="str">
        <f aca="false">IF(AA$8&gt;$J103,"",IF($F$69&gt;$G$69,"ns",IF(ABS($L103-INDEX(RTO2SF_ORD,AA$8,2))&gt;$B$84,"s","ns")))</f>
        <v>ns</v>
      </c>
      <c r="AB103" s="281" t="str">
        <f aca="false">IF(AB$8&gt;$J103,"",IF($F$69&gt;$G$69,"ns",IF(ABS($L103-INDEX(RTO2SF_ORD,AB$8,2))&gt;$B$84,"s","ns")))</f>
        <v>ns</v>
      </c>
      <c r="AC103" s="281" t="str">
        <f aca="false">IF(AC$8&gt;$J103,"",IF($F$69&gt;$G$69,"ns",IF(ABS($L103-INDEX(RTO2SF_ORD,AC$8,2))&gt;$B$84,"s","ns")))</f>
        <v>ns</v>
      </c>
      <c r="AD103" s="281" t="str">
        <f aca="false">IF(AD$8&gt;$J103,"",IF($F$69&gt;$G$69,"ns",IF(ABS($L103-INDEX(RTO2SF_ORD,AD$8,2))&gt;$B$84,"s","ns")))</f>
        <v>ns</v>
      </c>
      <c r="AE103" s="281" t="str">
        <f aca="false">IF(AE$8&gt;$J103,"",IF($F$69&gt;$G$69,"ns",IF(ABS($L103-INDEX(RTO2SF_ORD,AE$8,2))&gt;$B$84,"s","ns")))</f>
        <v>ns</v>
      </c>
      <c r="AF103" s="281" t="str">
        <f aca="false">IF(AF$8&gt;$J103,"",IF($F$69&gt;$G$69,"ns",IF(ABS($L103-INDEX(RTO2SF_ORD,AF$8,2))&gt;$B$84,"s","ns")))</f>
        <v>ns</v>
      </c>
      <c r="AG103" s="281" t="str">
        <f aca="false">IF(AG$8&gt;$J103,"",IF($F$69&gt;$G$69,"ns",IF(ABS($L103-INDEX(RTO2SF_ORD,AG$8,2))&gt;$B$84,"s","ns")))</f>
        <v>ns</v>
      </c>
      <c r="AH103" s="281" t="str">
        <f aca="false">IF(AH$8&gt;$J103,"",IF($F$69&gt;$G$69,"ns",IF(ABS($L103-INDEX(RTO2SF_ORD,AH$8,2))&gt;$B$84,"s","ns")))</f>
        <v>ns</v>
      </c>
      <c r="AI103" s="281" t="str">
        <f aca="false">IF(AI$8&gt;$J103,"",IF($F$69&gt;$G$69,"ns",IF(ABS($L103-INDEX(RTO2SF_ORD,AI$8,2))&gt;$B$84,"s","ns")))</f>
        <v>ns</v>
      </c>
      <c r="AJ103" s="281" t="str">
        <f aca="false">IF(AJ$8&gt;$J103,"",IF($F$69&gt;$G$69,"ns",IF(ABS($L103-INDEX(RTO2SF_ORD,AJ$8,2))&gt;$B$84,"s","ns")))</f>
        <v>ns</v>
      </c>
      <c r="AK103" s="281" t="str">
        <f aca="false">IF(AK$8&gt;$J103,"",IF($F$69&gt;$G$69,"ns",IF(ABS($L103-INDEX(RTO2SF_ORD,AK$8,2))&gt;$B$84,"s","ns")))</f>
        <v>ns</v>
      </c>
      <c r="AL103" s="281" t="str">
        <f aca="false">IF(AL$8&gt;$J103,"",IF($F$69&gt;$G$69,"ns",IF(ABS($L103-INDEX(RTO2SF_ORD,AL$8,2))&gt;$B$84,"s","ns")))</f>
        <v>ns</v>
      </c>
      <c r="AM103" s="281" t="str">
        <f aca="false">IF(AM$8&gt;$J103,"",IF($F$69&gt;$G$69,"ns",IF(ABS($L103-INDEX(RTO2SF_ORD,AM$8,2))&gt;$B$84,"s","ns")))</f>
        <v>ns</v>
      </c>
      <c r="AN103" s="281" t="str">
        <f aca="false">IF(AN$8&gt;$J103,"",IF($F$69&gt;$G$69,"ns",IF(ABS($L103-INDEX(RTO2SF_ORD,AN$8,2))&gt;$B$84,"s","ns")))</f>
        <v>ns</v>
      </c>
      <c r="AO103" s="281" t="str">
        <f aca="false">IF(AO$8&gt;$J103,"",IF($F$69&gt;$G$69,"ns",IF(ABS($L103-INDEX(RTO2SF_ORD,AO$8,2))&gt;$B$84,"s","ns")))</f>
        <v>ns</v>
      </c>
      <c r="AP103" s="281" t="str">
        <f aca="false">IF(AP$8&gt;$J103,"",IF($F$69&gt;$G$69,"ns",IF(ABS($L103-INDEX(RTO2SF_ORD,AP$8,2))&gt;$B$84,"s","ns")))</f>
        <v>ns</v>
      </c>
      <c r="AQ103" s="281" t="str">
        <f aca="false">IF(AQ$8&gt;$J103,"",IF($F$69&gt;$G$69,"ns",IF(ABS($L103-INDEX(RTO2SF_ORD,AQ$8,2))&gt;$B$84,"s","ns")))</f>
        <v>ns</v>
      </c>
      <c r="AR103" s="281" t="str">
        <f aca="false">IF(AR$8&gt;$J103,"",IF($F$69&gt;$G$69,"ns",IF(ABS($L103-INDEX(RTO2SF_ORD,AR$8,2))&gt;$B$84,"s","ns")))</f>
        <v>ns</v>
      </c>
      <c r="AS103" s="281" t="str">
        <f aca="false">IF(AS$8&gt;$J103,"",IF($F$69&gt;$G$69,"ns",IF(ABS($L103-INDEX(RTO2SF_ORD,AS$8,2))&gt;$B$84,"s","ns")))</f>
        <v>ns</v>
      </c>
      <c r="AT103" s="281" t="str">
        <f aca="false">IF(AT$8&gt;$J103,"",IF($F$69&gt;$G$69,"ns",IF(ABS($L103-INDEX(RTO2SF_ORD,AT$8,2))&gt;$B$84,"s","ns")))</f>
        <v>ns</v>
      </c>
      <c r="AU103" s="281" t="str">
        <f aca="false">IF(AU$8&gt;$J103,"",IF($F$69&gt;$G$69,"ns",IF(ABS($L103-INDEX(RTO2SF_ORD,AU$8,2))&gt;$B$84,"s","ns")))</f>
        <v>ns</v>
      </c>
      <c r="AV103" s="281" t="str">
        <f aca="false">IF(AV$8&gt;$J103,"",IF($F$69&gt;$G$69,"ns",IF(ABS($L103-INDEX(RTO2SF_ORD,AV$8,2))&gt;$B$84,"s","ns")))</f>
        <v>ns</v>
      </c>
      <c r="AW103" s="281" t="str">
        <f aca="false">IF(AW$8&gt;$J103,"",IF($F$69&gt;$G$69,"ns",IF(ABS($L103-INDEX(RTO2SF_ORD,AW$8,2))&gt;$B$84,"s","ns")))</f>
        <v>ns</v>
      </c>
      <c r="AX103" s="281" t="str">
        <f aca="false">IF(AX$8&gt;$J103,"",IF($F$69&gt;$G$69,"ns",IF(ABS($L103-INDEX(RTO2SF_ORD,AX$8,2))&gt;$B$84,"s","ns")))</f>
        <v>ns</v>
      </c>
      <c r="AY103" s="281" t="str">
        <f aca="false">IF(AY$8&gt;$J103,"",IF($F$69&gt;$G$69,"ns",IF(ABS($L103-INDEX(RTO2SF_ORD,AY$8,2))&gt;$B$84,"s","ns")))</f>
        <v>ns</v>
      </c>
      <c r="AZ103" s="281" t="str">
        <f aca="false">IF(AZ$8&gt;$J103,"",IF($F$69&gt;$G$69,"ns",IF(ABS($L103-INDEX(RTO2SF_ORD,AZ$8,2))&gt;$B$84,"s","ns")))</f>
        <v/>
      </c>
      <c r="BA103" s="281" t="str">
        <f aca="false">IF(BA$8&gt;$J103,"",IF($F$69&gt;$G$69,"ns",IF(ABS($L103-INDEX(RTO2SF_ORD,BA$8,2))&gt;$B$84,"s","ns")))</f>
        <v/>
      </c>
      <c r="BB103" s="281" t="str">
        <f aca="false">IF(BB$8&gt;$J103,"",IF($F$69&gt;$G$69,"ns",IF(ABS($L103-INDEX(RTO2SF_ORD,BB$8,2))&gt;$B$84,"s","ns")))</f>
        <v/>
      </c>
      <c r="BC103" s="281" t="str">
        <f aca="false">IF(BC$8&gt;$J103,"",IF($F$69&gt;$G$69,"ns",IF(ABS($L103-INDEX(RTO2SF_ORD,BC$8,2))&gt;$B$84,"s","ns")))</f>
        <v/>
      </c>
      <c r="BD103" s="281" t="str">
        <f aca="false">IF(BD$8&gt;$J103,"",IF($F$69&gt;$G$69,"ns",IF(ABS($L103-INDEX(RTO2SF_ORD,BD$8,2))&gt;$B$84,"s","ns")))</f>
        <v/>
      </c>
      <c r="BE103" s="281" t="str">
        <f aca="false">IF(BE$8&gt;$J103,"",IF($F$69&gt;$G$69,"ns",IF(ABS($L103-INDEX(RTO2SF_ORD,BE$8,2))&gt;$B$84,"s","ns")))</f>
        <v/>
      </c>
      <c r="BF103" s="281" t="str">
        <f aca="false">IF(BF$8&gt;$J103,"",IF($F$69&gt;$G$69,"ns",IF(ABS($L103-INDEX(RTO2SF_ORD,BF$8,2))&gt;$B$84,"s","ns")))</f>
        <v/>
      </c>
      <c r="BG103" s="281" t="str">
        <f aca="false">IF(BG$8&gt;$J103,"",IF($F$69&gt;$G$69,"ns",IF(ABS($L103-INDEX(RTO2SF_ORD,BG$8,2))&gt;$B$84,"s","ns")))</f>
        <v/>
      </c>
      <c r="BH103" s="281" t="str">
        <f aca="false">IF(BH$8&gt;$J103,"",IF($F$69&gt;$G$69,"ns",IF(ABS($L103-INDEX(RTO2SF_ORD,BH$8,2))&gt;$B$84,"s","ns")))</f>
        <v/>
      </c>
      <c r="BI103" s="281" t="str">
        <f aca="false">IF(BI$8&gt;$J103,"",IF($F$69&gt;$G$69,"ns",IF(ABS($L103-INDEX(RTO2SF_ORD,BI$8,2))&gt;$B$84,"s","ns")))</f>
        <v/>
      </c>
      <c r="BJ103" s="281" t="str">
        <f aca="false">IF(BJ$8&gt;$J103,"",IF($F$69&gt;$G$69,"ns",IF(ABS($L103-INDEX(RTO2SF_ORD,BJ$8,2))&gt;$B$84,"s","ns")))</f>
        <v/>
      </c>
      <c r="BS103" s="249"/>
      <c r="BT103" s="249"/>
      <c r="BV103" s="270" t="n">
        <v>39</v>
      </c>
      <c r="BW103" s="280" t="n">
        <f aca="false">IFERROR(INDEX(RTO2CF_ORD,BV103,1),"sd")</f>
        <v>0</v>
      </c>
      <c r="BX103" s="281" t="n">
        <f aca="false">IFERROR(INDEX(RTO2CF_ORD,BV103,2),"sd")</f>
        <v>0.00011</v>
      </c>
      <c r="BY103" s="282" t="str">
        <f aca="false">IF(BY$8&gt;$BV103,"",IF($BR$69&gt;$BS$69,"ns",IF(ABS($BX103-INDEX(RTO2CF_ORD,BY$8,2))&gt;$BN$84,"s","ns")))</f>
        <v>s</v>
      </c>
      <c r="BZ103" s="282" t="str">
        <f aca="false">IF(BZ$8&gt;$BV103,"",IF($BR$69&gt;$BS$69,"ns",IF(ABS($BX103-INDEX(RTO2CF_ORD,BZ$8,2))&gt;$BN$84,"s","ns")))</f>
        <v>s</v>
      </c>
      <c r="CA103" s="282" t="str">
        <f aca="false">IF(CA$8&gt;$BV103,"",IF($BR$69&gt;$BS$69,"ns",IF(ABS($BX103-INDEX(RTO2CF_ORD,CA$8,2))&gt;$BN$84,"s","ns")))</f>
        <v>s</v>
      </c>
      <c r="CB103" s="282" t="str">
        <f aca="false">IF(CB$8&gt;$BV103,"",IF($BR$69&gt;$BS$69,"ns",IF(ABS($BX103-INDEX(RTO2CF_ORD,CB$8,2))&gt;$BN$84,"s","ns")))</f>
        <v>s</v>
      </c>
      <c r="CC103" s="282" t="str">
        <f aca="false">IF(CC$8&gt;$BV103,"",IF($BR$69&gt;$BS$69,"ns",IF(ABS($BX103-INDEX(RTO2CF_ORD,CC$8,2))&gt;$BN$84,"s","ns")))</f>
        <v>s</v>
      </c>
      <c r="CD103" s="282" t="str">
        <f aca="false">IF(CD$8&gt;$BV103,"",IF($BR$69&gt;$BS$69,"ns",IF(ABS($BX103-INDEX(RTO2CF_ORD,CD$8,2))&gt;$BN$84,"s","ns")))</f>
        <v>s</v>
      </c>
      <c r="CE103" s="282" t="str">
        <f aca="false">IF(CE$8&gt;$BV103,"",IF($BR$69&gt;$BS$69,"ns",IF(ABS($BX103-INDEX(RTO2CF_ORD,CE$8,2))&gt;$BN$84,"s","ns")))</f>
        <v>s</v>
      </c>
      <c r="CF103" s="282" t="str">
        <f aca="false">IF(CF$8&gt;$BV103,"",IF($BR$69&gt;$BS$69,"ns",IF(ABS($BX103-INDEX(RTO2CF_ORD,CF$8,2))&gt;$BN$84,"s","ns")))</f>
        <v>ns</v>
      </c>
      <c r="CG103" s="282" t="str">
        <f aca="false">IF(CG$8&gt;$BV103,"",IF($BR$69&gt;$BS$69,"ns",IF(ABS($BX103-INDEX(RTO2CF_ORD,CG$8,2))&gt;$BN$84,"s","ns")))</f>
        <v>ns</v>
      </c>
      <c r="CH103" s="282" t="str">
        <f aca="false">IF(CH$8&gt;$BV103,"",IF($BR$69&gt;$BS$69,"ns",IF(ABS($BX103-INDEX(RTO2CF_ORD,CH$8,2))&gt;$BN$84,"s","ns")))</f>
        <v>ns</v>
      </c>
      <c r="CI103" s="282" t="str">
        <f aca="false">IF(CI$8&gt;$BV103,"",IF($BR$69&gt;$BS$69,"ns",IF(ABS($BX103-INDEX(RTO2CF_ORD,CI$8,2))&gt;$BN$84,"s","ns")))</f>
        <v>ns</v>
      </c>
      <c r="CJ103" s="282" t="str">
        <f aca="false">IF(CJ$8&gt;$BV103,"",IF($BR$69&gt;$BS$69,"ns",IF(ABS($BX103-INDEX(RTO2CF_ORD,CJ$8,2))&gt;$BN$84,"s","ns")))</f>
        <v>ns</v>
      </c>
      <c r="CK103" s="282" t="str">
        <f aca="false">IF(CK$8&gt;$BV103,"",IF($BR$69&gt;$BS$69,"ns",IF(ABS($BX103-INDEX(RTO2CF_ORD,CK$8,2))&gt;$BN$84,"s","ns")))</f>
        <v>ns</v>
      </c>
      <c r="CL103" s="282" t="str">
        <f aca="false">IF(CL$8&gt;$BV103,"",IF($BR$69&gt;$BS$69,"ns",IF(ABS($BX103-INDEX(RTO2CF_ORD,CL$8,2))&gt;$BN$84,"s","ns")))</f>
        <v>ns</v>
      </c>
      <c r="CM103" s="282" t="str">
        <f aca="false">IF(CM$8&gt;$BV103,"",IF($BR$69&gt;$BS$69,"ns",IF(ABS($BX103-INDEX(RTO2CF_ORD,CM$8,2))&gt;$BN$84,"s","ns")))</f>
        <v>ns</v>
      </c>
      <c r="CN103" s="282" t="str">
        <f aca="false">IF(CN$8&gt;$BV103,"",IF($BR$69&gt;$BS$69,"ns",IF(ABS($BX103-INDEX(RTO2CF_ORD,CN$8,2))&gt;$BN$84,"s","ns")))</f>
        <v>ns</v>
      </c>
      <c r="CO103" s="282" t="str">
        <f aca="false">IF(CO$8&gt;$BV103,"",IF($BR$69&gt;$BS$69,"ns",IF(ABS($BX103-INDEX(RTO2CF_ORD,CO$8,2))&gt;$BN$84,"s","ns")))</f>
        <v>ns</v>
      </c>
      <c r="CP103" s="282" t="str">
        <f aca="false">IF(CP$8&gt;$BV103,"",IF($BR$69&gt;$BS$69,"ns",IF(ABS($BX103-INDEX(RTO2CF_ORD,CP$8,2))&gt;$BN$84,"s","ns")))</f>
        <v>ns</v>
      </c>
      <c r="CQ103" s="282" t="str">
        <f aca="false">IF(CQ$8&gt;$BV103,"",IF($BR$69&gt;$BS$69,"ns",IF(ABS($BX103-INDEX(RTO2CF_ORD,CQ$8,2))&gt;$BN$84,"s","ns")))</f>
        <v>ns</v>
      </c>
      <c r="CR103" s="282" t="str">
        <f aca="false">IF(CR$8&gt;$BV103,"",IF($BR$69&gt;$BS$69,"ns",IF(ABS($BX103-INDEX(RTO2CF_ORD,CR$8,2))&gt;$BN$84,"s","ns")))</f>
        <v>ns</v>
      </c>
      <c r="CS103" s="282" t="str">
        <f aca="false">IF(CS$8&gt;$BV103,"",IF($BR$69&gt;$BS$69,"ns",IF(ABS($BX103-INDEX(RTO2CF_ORD,CS$8,2))&gt;$BN$84,"s","ns")))</f>
        <v>ns</v>
      </c>
      <c r="CT103" s="282" t="str">
        <f aca="false">IF(CT$8&gt;$BV103,"",IF($BR$69&gt;$BS$69,"ns",IF(ABS($BX103-INDEX(RTO2CF_ORD,CT$8,2))&gt;$BN$84,"s","ns")))</f>
        <v>ns</v>
      </c>
      <c r="CU103" s="282" t="str">
        <f aca="false">IF(CU$8&gt;$BV103,"",IF($BR$69&gt;$BS$69,"ns",IF(ABS($BX103-INDEX(RTO2CF_ORD,CU$8,2))&gt;$BN$84,"s","ns")))</f>
        <v>ns</v>
      </c>
      <c r="CV103" s="282" t="str">
        <f aca="false">IF(CV$8&gt;$BV103,"",IF($BR$69&gt;$BS$69,"ns",IF(ABS($BX103-INDEX(RTO2CF_ORD,CV$8,2))&gt;$BN$84,"s","ns")))</f>
        <v>ns</v>
      </c>
      <c r="CW103" s="282" t="str">
        <f aca="false">IF(CW$8&gt;$BV103,"",IF($BR$69&gt;$BS$69,"ns",IF(ABS($BX103-INDEX(RTO2CF_ORD,CW$8,2))&gt;$BN$84,"s","ns")))</f>
        <v>ns</v>
      </c>
      <c r="CX103" s="282" t="str">
        <f aca="false">IF(CX$8&gt;$BV103,"",IF($BR$69&gt;$BS$69,"ns",IF(ABS($BX103-INDEX(RTO2CF_ORD,CX$8,2))&gt;$BN$84,"s","ns")))</f>
        <v>ns</v>
      </c>
      <c r="CY103" s="282" t="str">
        <f aca="false">IF(CY$8&gt;$BV103,"",IF($BR$69&gt;$BS$69,"ns",IF(ABS($BX103-INDEX(RTO2CF_ORD,CY$8,2))&gt;$BN$84,"s","ns")))</f>
        <v>ns</v>
      </c>
      <c r="CZ103" s="282" t="str">
        <f aca="false">IF(CZ$8&gt;$BV103,"",IF($BR$69&gt;$BS$69,"ns",IF(ABS($BX103-INDEX(RTO2CF_ORD,CZ$8,2))&gt;$BN$84,"s","ns")))</f>
        <v>ns</v>
      </c>
      <c r="DA103" s="282" t="str">
        <f aca="false">IF(DA$8&gt;$BV103,"",IF($BR$69&gt;$BS$69,"ns",IF(ABS($BX103-INDEX(RTO2CF_ORD,DA$8,2))&gt;$BN$84,"s","ns")))</f>
        <v>ns</v>
      </c>
      <c r="DB103" s="282" t="str">
        <f aca="false">IF(DB$8&gt;$BV103,"",IF($BR$69&gt;$BS$69,"ns",IF(ABS($BX103-INDEX(RTO2CF_ORD,DB$8,2))&gt;$BN$84,"s","ns")))</f>
        <v>ns</v>
      </c>
      <c r="DC103" s="282" t="str">
        <f aca="false">IF(DC$8&gt;$BV103,"",IF($BR$69&gt;$BS$69,"ns",IF(ABS($BX103-INDEX(RTO2CF_ORD,DC$8,2))&gt;$BN$84,"s","ns")))</f>
        <v>ns</v>
      </c>
      <c r="DD103" s="282" t="str">
        <f aca="false">IF(DD$8&gt;$BV103,"",IF($BR$69&gt;$BS$69,"ns",IF(ABS($BX103-INDEX(RTO2CF_ORD,DD$8,2))&gt;$BN$84,"s","ns")))</f>
        <v>ns</v>
      </c>
      <c r="DE103" s="282" t="str">
        <f aca="false">IF(DE$8&gt;$BV103,"",IF($BR$69&gt;$BS$69,"ns",IF(ABS($BX103-INDEX(RTO2CF_ORD,DE$8,2))&gt;$BN$84,"s","ns")))</f>
        <v>ns</v>
      </c>
      <c r="DF103" s="282" t="str">
        <f aca="false">IF(DF$8&gt;$BV103,"",IF($BR$69&gt;$BS$69,"ns",IF(ABS($BX103-INDEX(RTO2CF_ORD,DF$8,2))&gt;$BN$84,"s","ns")))</f>
        <v>ns</v>
      </c>
      <c r="DG103" s="282" t="str">
        <f aca="false">IF(DG$8&gt;$BV103,"",IF($BR$69&gt;$BS$69,"ns",IF(ABS($BX103-INDEX(RTO2CF_ORD,DG$8,2))&gt;$BN$84,"s","ns")))</f>
        <v>ns</v>
      </c>
      <c r="DH103" s="282" t="str">
        <f aca="false">IF(DH$8&gt;$BV103,"",IF($BR$69&gt;$BS$69,"ns",IF(ABS($BX103-INDEX(RTO2CF_ORD,DH$8,2))&gt;$BN$84,"s","ns")))</f>
        <v>ns</v>
      </c>
      <c r="DI103" s="282" t="str">
        <f aca="false">IF(DI$8&gt;$BV103,"",IF($BR$69&gt;$BS$69,"ns",IF(ABS($BX103-INDEX(RTO2CF_ORD,DI$8,2))&gt;$BN$84,"s","ns")))</f>
        <v>ns</v>
      </c>
      <c r="DJ103" s="282" t="str">
        <f aca="false">IF(DJ$8&gt;$BV103,"",IF($BR$69&gt;$BS$69,"ns",IF(ABS($BX103-INDEX(RTO2CF_ORD,DJ$8,2))&gt;$BN$84,"s","ns")))</f>
        <v>ns</v>
      </c>
      <c r="DK103" s="282" t="str">
        <f aca="false">IF(DK$8&gt;$BV103,"",IF($BR$69&gt;$BS$69,"ns",IF(ABS($BX103-INDEX(RTO2CF_ORD,DK$8,2))&gt;$BN$84,"s","ns")))</f>
        <v>ns</v>
      </c>
      <c r="DL103" s="282" t="str">
        <f aca="false">IF(DL$8&gt;$BV103,"",IF($BR$69&gt;$BS$69,"ns",IF(ABS($BX103-INDEX(RTO2CF_ORD,DL$8,2))&gt;$BN$84,"s","ns")))</f>
        <v/>
      </c>
      <c r="DM103" s="282" t="str">
        <f aca="false">IF(DM$8&gt;$BV103,"",IF($BR$69&gt;$BS$69,"ns",IF(ABS($BX103-INDEX(RTO2CF_ORD,DM$8,2))&gt;$BN$84,"s","ns")))</f>
        <v/>
      </c>
      <c r="DN103" s="282" t="str">
        <f aca="false">IF(DN$8&gt;$BV103,"",IF($BR$69&gt;$BS$69,"ns",IF(ABS($BX103-INDEX(RTO2CF_ORD,DN$8,2))&gt;$BN$84,"s","ns")))</f>
        <v/>
      </c>
      <c r="DO103" s="282" t="str">
        <f aca="false">IF(DO$8&gt;$BV103,"",IF($BR$69&gt;$BS$69,"ns",IF(ABS($BX103-INDEX(RTO2CF_ORD,DO$8,2))&gt;$BN$84,"s","ns")))</f>
        <v/>
      </c>
      <c r="DP103" s="282" t="str">
        <f aca="false">IF(DP$8&gt;$BV103,"",IF($BR$69&gt;$BS$69,"ns",IF(ABS($BX103-INDEX(RTO2CF_ORD,DP$8,2))&gt;$BN$84,"s","ns")))</f>
        <v/>
      </c>
      <c r="DQ103" s="282" t="str">
        <f aca="false">IF(DQ$8&gt;$BV103,"",IF($BR$69&gt;$BS$69,"ns",IF(ABS($BX103-INDEX(RTO2CF_ORD,DQ$8,2))&gt;$BN$84,"s","ns")))</f>
        <v/>
      </c>
      <c r="DR103" s="282" t="str">
        <f aca="false">IF(DR$8&gt;$BV103,"",IF($BR$69&gt;$BS$69,"ns",IF(ABS($BX103-INDEX(RTO2CF_ORD,DR$8,2))&gt;$BN$84,"s","ns")))</f>
        <v/>
      </c>
      <c r="DS103" s="282" t="str">
        <f aca="false">IF(DS$8&gt;$BV103,"",IF($BR$69&gt;$BS$69,"ns",IF(ABS($BX103-INDEX(RTO2CF_ORD,DS$8,2))&gt;$BN$84,"s","ns")))</f>
        <v/>
      </c>
      <c r="DT103" s="282" t="str">
        <f aca="false">IF(DT$8&gt;$BV103,"",IF($BR$69&gt;$BS$69,"ns",IF(ABS($BX103-INDEX(RTO2CF_ORD,DT$8,2))&gt;$BN$84,"s","ns")))</f>
        <v/>
      </c>
      <c r="DU103" s="282" t="str">
        <f aca="false">IF(DU$8&gt;$BV103,"",IF($BR$69&gt;$BS$69,"ns",IF(ABS($BX103-INDEX(RTO2CF_ORD,DU$8,2))&gt;$BN$84,"s","ns")))</f>
        <v/>
      </c>
      <c r="DV103" s="282" t="str">
        <f aca="false">IF(DV$8&gt;$BV103,"",IF($BR$69&gt;$BS$69,"ns",IF(ABS($BX103-INDEX(RTO2CF_ORD,DV$8,2))&gt;$BN$84,"s","ns")))</f>
        <v/>
      </c>
      <c r="DW103" s="283"/>
      <c r="DX103" s="283"/>
      <c r="DZ103" s="265" t="n">
        <f aca="false">DZ102+1</f>
        <v>40</v>
      </c>
      <c r="EA103" s="276" t="n">
        <f aca="false">IFERROR(INDEX(RTO2CV,$DZ103,1),0)</f>
        <v>0</v>
      </c>
      <c r="EB103" s="277" t="n">
        <f aca="false">IFERROR(INDEX(RTO2SF,$DZ103,EB$7),0)</f>
        <v>0</v>
      </c>
      <c r="EC103" s="277" t="n">
        <f aca="false">IFERROR(INDEX(RTO2SF,$DZ103,EC$7),0)</f>
        <v>0</v>
      </c>
      <c r="ED103" s="277" t="n">
        <f aca="false">IFERROR(INDEX(RTO2SF,$DZ103,ED$7),0)</f>
        <v>0</v>
      </c>
      <c r="EE103" s="277" t="n">
        <f aca="false">IFERROR(INDEX(RTO2SF,$DZ103,EE$7),0)</f>
        <v>0</v>
      </c>
      <c r="EF103" s="277" t="n">
        <f aca="false">COUNTIFS(EB103:EE103,"&gt;1")</f>
        <v>0</v>
      </c>
      <c r="EG103" s="277" t="n">
        <f aca="false">IFERROR(SUMIFS(EB103:EE103,EB103:EE103,"&gt;1"),0)</f>
        <v>0</v>
      </c>
      <c r="EH103" s="265"/>
      <c r="EI103" s="265"/>
      <c r="EJ103" s="265"/>
      <c r="EK103" s="266"/>
      <c r="EL103" s="265" t="n">
        <f aca="false">EL102+1</f>
        <v>40</v>
      </c>
      <c r="EM103" s="276" t="n">
        <f aca="false">IFERROR(INDEX(RTO2CV,$EL103,1),0)</f>
        <v>0</v>
      </c>
      <c r="EN103" s="277" t="n">
        <f aca="false">IFERROR(INDEX(RTO2CF,$EL103,'ANVA-MDS'!EB$7),0)</f>
        <v>0</v>
      </c>
      <c r="EO103" s="277" t="n">
        <f aca="false">IFERROR(INDEX(RTO2CF,$EL103,'ANVA-MDS'!EC$7),0)</f>
        <v>0</v>
      </c>
      <c r="EP103" s="277" t="n">
        <f aca="false">IFERROR(INDEX(RTO2CF,$EL103,'ANVA-MDS'!ED$7),0)</f>
        <v>0</v>
      </c>
      <c r="EQ103" s="277" t="n">
        <f aca="false">IFERROR(INDEX(RTO2CF,$EL103,'ANVA-MDS'!EE$7),0)</f>
        <v>0</v>
      </c>
      <c r="ER103" s="277" t="n">
        <f aca="false">COUNTIFS(EN103:EQ103,"&gt;1")</f>
        <v>0</v>
      </c>
      <c r="ES103" s="277" t="n">
        <f aca="false">IFERROR(SUMIFS(EN103:EQ103,EN103:EQ103,"&gt;1"),0)</f>
        <v>0</v>
      </c>
      <c r="ET103" s="265"/>
      <c r="EU103" s="265"/>
      <c r="EV103" s="265"/>
      <c r="EW103" s="266"/>
      <c r="EX103" s="277" t="n">
        <f aca="false">EG103+ES103</f>
        <v>0</v>
      </c>
      <c r="EY103" s="266"/>
      <c r="EZ103" s="266"/>
    </row>
    <row r="104" customFormat="false" ht="12.75" hidden="false" customHeight="true" outlineLevel="0" collapsed="false">
      <c r="J104" s="270" t="n">
        <v>40</v>
      </c>
      <c r="K104" s="280" t="n">
        <f aca="false">IFERROR(INDEX(RTO2SF_ORD,J104,1),"sd")</f>
        <v>0</v>
      </c>
      <c r="L104" s="281" t="n">
        <f aca="false">IFERROR(INDEX(RTO2SF_ORD,J104,2),"sd")</f>
        <v>0.0001</v>
      </c>
      <c r="M104" s="281" t="str">
        <f aca="false">IF(M$8&gt;$J104,"",IF($F$69&gt;$G$69,"ns",IF(ABS($L104-INDEX(RTO2SF_ORD,M$8,2))&gt;$B$84,"s","ns")))</f>
        <v>ns</v>
      </c>
      <c r="N104" s="281" t="str">
        <f aca="false">IF(N$8&gt;$J104,"",IF($F$69&gt;$G$69,"ns",IF(ABS($L104-INDEX(RTO2SF_ORD,N$8,2))&gt;$B$84,"s","ns")))</f>
        <v>ns</v>
      </c>
      <c r="O104" s="281" t="str">
        <f aca="false">IF(O$8&gt;$J104,"",IF($F$69&gt;$G$69,"ns",IF(ABS($L104-INDEX(RTO2SF_ORD,O$8,2))&gt;$B$84,"s","ns")))</f>
        <v>ns</v>
      </c>
      <c r="P104" s="281" t="str">
        <f aca="false">IF(P$8&gt;$J104,"",IF($F$69&gt;$G$69,"ns",IF(ABS($L104-INDEX(RTO2SF_ORD,P$8,2))&gt;$B$84,"s","ns")))</f>
        <v>ns</v>
      </c>
      <c r="Q104" s="281" t="str">
        <f aca="false">IF(Q$8&gt;$J104,"",IF($F$69&gt;$G$69,"ns",IF(ABS($L104-INDEX(RTO2SF_ORD,Q$8,2))&gt;$B$84,"s","ns")))</f>
        <v>ns</v>
      </c>
      <c r="R104" s="281" t="str">
        <f aca="false">IF(R$8&gt;$J104,"",IF($F$69&gt;$G$69,"ns",IF(ABS($L104-INDEX(RTO2SF_ORD,R$8,2))&gt;$B$84,"s","ns")))</f>
        <v>ns</v>
      </c>
      <c r="S104" s="281" t="str">
        <f aca="false">IF(S$8&gt;$J104,"",IF($F$69&gt;$G$69,"ns",IF(ABS($L104-INDEX(RTO2SF_ORD,S$8,2))&gt;$B$84,"s","ns")))</f>
        <v>ns</v>
      </c>
      <c r="T104" s="281" t="str">
        <f aca="false">IF(T$8&gt;$J104,"",IF($F$69&gt;$G$69,"ns",IF(ABS($L104-INDEX(RTO2SF_ORD,T$8,2))&gt;$B$84,"s","ns")))</f>
        <v>ns</v>
      </c>
      <c r="U104" s="281" t="str">
        <f aca="false">IF(U$8&gt;$J104,"",IF($F$69&gt;$G$69,"ns",IF(ABS($L104-INDEX(RTO2SF_ORD,U$8,2))&gt;$B$84,"s","ns")))</f>
        <v>ns</v>
      </c>
      <c r="V104" s="281" t="str">
        <f aca="false">IF(V$8&gt;$J104,"",IF($F$69&gt;$G$69,"ns",IF(ABS($L104-INDEX(RTO2SF_ORD,V$8,2))&gt;$B$84,"s","ns")))</f>
        <v>ns</v>
      </c>
      <c r="W104" s="281" t="str">
        <f aca="false">IF(W$8&gt;$J104,"",IF($F$69&gt;$G$69,"ns",IF(ABS($L104-INDEX(RTO2SF_ORD,W$8,2))&gt;$B$84,"s","ns")))</f>
        <v>ns</v>
      </c>
      <c r="X104" s="281" t="str">
        <f aca="false">IF(X$8&gt;$J104,"",IF($F$69&gt;$G$69,"ns",IF(ABS($L104-INDEX(RTO2SF_ORD,X$8,2))&gt;$B$84,"s","ns")))</f>
        <v>ns</v>
      </c>
      <c r="Y104" s="281" t="str">
        <f aca="false">IF(Y$8&gt;$J104,"",IF($F$69&gt;$G$69,"ns",IF(ABS($L104-INDEX(RTO2SF_ORD,Y$8,2))&gt;$B$84,"s","ns")))</f>
        <v>ns</v>
      </c>
      <c r="Z104" s="281" t="str">
        <f aca="false">IF(Z$8&gt;$J104,"",IF($F$69&gt;$G$69,"ns",IF(ABS($L104-INDEX(RTO2SF_ORD,Z$8,2))&gt;$B$84,"s","ns")))</f>
        <v>ns</v>
      </c>
      <c r="AA104" s="281" t="str">
        <f aca="false">IF(AA$8&gt;$J104,"",IF($F$69&gt;$G$69,"ns",IF(ABS($L104-INDEX(RTO2SF_ORD,AA$8,2))&gt;$B$84,"s","ns")))</f>
        <v>ns</v>
      </c>
      <c r="AB104" s="281" t="str">
        <f aca="false">IF(AB$8&gt;$J104,"",IF($F$69&gt;$G$69,"ns",IF(ABS($L104-INDEX(RTO2SF_ORD,AB$8,2))&gt;$B$84,"s","ns")))</f>
        <v>ns</v>
      </c>
      <c r="AC104" s="281" t="str">
        <f aca="false">IF(AC$8&gt;$J104,"",IF($F$69&gt;$G$69,"ns",IF(ABS($L104-INDEX(RTO2SF_ORD,AC$8,2))&gt;$B$84,"s","ns")))</f>
        <v>ns</v>
      </c>
      <c r="AD104" s="281" t="str">
        <f aca="false">IF(AD$8&gt;$J104,"",IF($F$69&gt;$G$69,"ns",IF(ABS($L104-INDEX(RTO2SF_ORD,AD$8,2))&gt;$B$84,"s","ns")))</f>
        <v>ns</v>
      </c>
      <c r="AE104" s="281" t="str">
        <f aca="false">IF(AE$8&gt;$J104,"",IF($F$69&gt;$G$69,"ns",IF(ABS($L104-INDEX(RTO2SF_ORD,AE$8,2))&gt;$B$84,"s","ns")))</f>
        <v>ns</v>
      </c>
      <c r="AF104" s="281" t="str">
        <f aca="false">IF(AF$8&gt;$J104,"",IF($F$69&gt;$G$69,"ns",IF(ABS($L104-INDEX(RTO2SF_ORD,AF$8,2))&gt;$B$84,"s","ns")))</f>
        <v>ns</v>
      </c>
      <c r="AG104" s="281" t="str">
        <f aca="false">IF(AG$8&gt;$J104,"",IF($F$69&gt;$G$69,"ns",IF(ABS($L104-INDEX(RTO2SF_ORD,AG$8,2))&gt;$B$84,"s","ns")))</f>
        <v>ns</v>
      </c>
      <c r="AH104" s="281" t="str">
        <f aca="false">IF(AH$8&gt;$J104,"",IF($F$69&gt;$G$69,"ns",IF(ABS($L104-INDEX(RTO2SF_ORD,AH$8,2))&gt;$B$84,"s","ns")))</f>
        <v>ns</v>
      </c>
      <c r="AI104" s="281" t="str">
        <f aca="false">IF(AI$8&gt;$J104,"",IF($F$69&gt;$G$69,"ns",IF(ABS($L104-INDEX(RTO2SF_ORD,AI$8,2))&gt;$B$84,"s","ns")))</f>
        <v>ns</v>
      </c>
      <c r="AJ104" s="281" t="str">
        <f aca="false">IF(AJ$8&gt;$J104,"",IF($F$69&gt;$G$69,"ns",IF(ABS($L104-INDEX(RTO2SF_ORD,AJ$8,2))&gt;$B$84,"s","ns")))</f>
        <v>ns</v>
      </c>
      <c r="AK104" s="281" t="str">
        <f aca="false">IF(AK$8&gt;$J104,"",IF($F$69&gt;$G$69,"ns",IF(ABS($L104-INDEX(RTO2SF_ORD,AK$8,2))&gt;$B$84,"s","ns")))</f>
        <v>ns</v>
      </c>
      <c r="AL104" s="281" t="str">
        <f aca="false">IF(AL$8&gt;$J104,"",IF($F$69&gt;$G$69,"ns",IF(ABS($L104-INDEX(RTO2SF_ORD,AL$8,2))&gt;$B$84,"s","ns")))</f>
        <v>ns</v>
      </c>
      <c r="AM104" s="281" t="str">
        <f aca="false">IF(AM$8&gt;$J104,"",IF($F$69&gt;$G$69,"ns",IF(ABS($L104-INDEX(RTO2SF_ORD,AM$8,2))&gt;$B$84,"s","ns")))</f>
        <v>ns</v>
      </c>
      <c r="AN104" s="281" t="str">
        <f aca="false">IF(AN$8&gt;$J104,"",IF($F$69&gt;$G$69,"ns",IF(ABS($L104-INDEX(RTO2SF_ORD,AN$8,2))&gt;$B$84,"s","ns")))</f>
        <v>ns</v>
      </c>
      <c r="AO104" s="281" t="str">
        <f aca="false">IF(AO$8&gt;$J104,"",IF($F$69&gt;$G$69,"ns",IF(ABS($L104-INDEX(RTO2SF_ORD,AO$8,2))&gt;$B$84,"s","ns")))</f>
        <v>ns</v>
      </c>
      <c r="AP104" s="281" t="str">
        <f aca="false">IF(AP$8&gt;$J104,"",IF($F$69&gt;$G$69,"ns",IF(ABS($L104-INDEX(RTO2SF_ORD,AP$8,2))&gt;$B$84,"s","ns")))</f>
        <v>ns</v>
      </c>
      <c r="AQ104" s="281" t="str">
        <f aca="false">IF(AQ$8&gt;$J104,"",IF($F$69&gt;$G$69,"ns",IF(ABS($L104-INDEX(RTO2SF_ORD,AQ$8,2))&gt;$B$84,"s","ns")))</f>
        <v>ns</v>
      </c>
      <c r="AR104" s="281" t="str">
        <f aca="false">IF(AR$8&gt;$J104,"",IF($F$69&gt;$G$69,"ns",IF(ABS($L104-INDEX(RTO2SF_ORD,AR$8,2))&gt;$B$84,"s","ns")))</f>
        <v>ns</v>
      </c>
      <c r="AS104" s="281" t="str">
        <f aca="false">IF(AS$8&gt;$J104,"",IF($F$69&gt;$G$69,"ns",IF(ABS($L104-INDEX(RTO2SF_ORD,AS$8,2))&gt;$B$84,"s","ns")))</f>
        <v>ns</v>
      </c>
      <c r="AT104" s="281" t="str">
        <f aca="false">IF(AT$8&gt;$J104,"",IF($F$69&gt;$G$69,"ns",IF(ABS($L104-INDEX(RTO2SF_ORD,AT$8,2))&gt;$B$84,"s","ns")))</f>
        <v>ns</v>
      </c>
      <c r="AU104" s="281" t="str">
        <f aca="false">IF(AU$8&gt;$J104,"",IF($F$69&gt;$G$69,"ns",IF(ABS($L104-INDEX(RTO2SF_ORD,AU$8,2))&gt;$B$84,"s","ns")))</f>
        <v>ns</v>
      </c>
      <c r="AV104" s="281" t="str">
        <f aca="false">IF(AV$8&gt;$J104,"",IF($F$69&gt;$G$69,"ns",IF(ABS($L104-INDEX(RTO2SF_ORD,AV$8,2))&gt;$B$84,"s","ns")))</f>
        <v>ns</v>
      </c>
      <c r="AW104" s="281" t="str">
        <f aca="false">IF(AW$8&gt;$J104,"",IF($F$69&gt;$G$69,"ns",IF(ABS($L104-INDEX(RTO2SF_ORD,AW$8,2))&gt;$B$84,"s","ns")))</f>
        <v>ns</v>
      </c>
      <c r="AX104" s="281" t="str">
        <f aca="false">IF(AX$8&gt;$J104,"",IF($F$69&gt;$G$69,"ns",IF(ABS($L104-INDEX(RTO2SF_ORD,AX$8,2))&gt;$B$84,"s","ns")))</f>
        <v>ns</v>
      </c>
      <c r="AY104" s="281" t="str">
        <f aca="false">IF(AY$8&gt;$J104,"",IF($F$69&gt;$G$69,"ns",IF(ABS($L104-INDEX(RTO2SF_ORD,AY$8,2))&gt;$B$84,"s","ns")))</f>
        <v>ns</v>
      </c>
      <c r="AZ104" s="281" t="str">
        <f aca="false">IF(AZ$8&gt;$J104,"",IF($F$69&gt;$G$69,"ns",IF(ABS($L104-INDEX(RTO2SF_ORD,AZ$8,2))&gt;$B$84,"s","ns")))</f>
        <v>ns</v>
      </c>
      <c r="BA104" s="281" t="str">
        <f aca="false">IF(BA$8&gt;$J104,"",IF($F$69&gt;$G$69,"ns",IF(ABS($L104-INDEX(RTO2SF_ORD,BA$8,2))&gt;$B$84,"s","ns")))</f>
        <v/>
      </c>
      <c r="BB104" s="281" t="str">
        <f aca="false">IF(BB$8&gt;$J104,"",IF($F$69&gt;$G$69,"ns",IF(ABS($L104-INDEX(RTO2SF_ORD,BB$8,2))&gt;$B$84,"s","ns")))</f>
        <v/>
      </c>
      <c r="BC104" s="281" t="str">
        <f aca="false">IF(BC$8&gt;$J104,"",IF($F$69&gt;$G$69,"ns",IF(ABS($L104-INDEX(RTO2SF_ORD,BC$8,2))&gt;$B$84,"s","ns")))</f>
        <v/>
      </c>
      <c r="BD104" s="281" t="str">
        <f aca="false">IF(BD$8&gt;$J104,"",IF($F$69&gt;$G$69,"ns",IF(ABS($L104-INDEX(RTO2SF_ORD,BD$8,2))&gt;$B$84,"s","ns")))</f>
        <v/>
      </c>
      <c r="BE104" s="281" t="str">
        <f aca="false">IF(BE$8&gt;$J104,"",IF($F$69&gt;$G$69,"ns",IF(ABS($L104-INDEX(RTO2SF_ORD,BE$8,2))&gt;$B$84,"s","ns")))</f>
        <v/>
      </c>
      <c r="BF104" s="281" t="str">
        <f aca="false">IF(BF$8&gt;$J104,"",IF($F$69&gt;$G$69,"ns",IF(ABS($L104-INDEX(RTO2SF_ORD,BF$8,2))&gt;$B$84,"s","ns")))</f>
        <v/>
      </c>
      <c r="BG104" s="281" t="str">
        <f aca="false">IF(BG$8&gt;$J104,"",IF($F$69&gt;$G$69,"ns",IF(ABS($L104-INDEX(RTO2SF_ORD,BG$8,2))&gt;$B$84,"s","ns")))</f>
        <v/>
      </c>
      <c r="BH104" s="281" t="str">
        <f aca="false">IF(BH$8&gt;$J104,"",IF($F$69&gt;$G$69,"ns",IF(ABS($L104-INDEX(RTO2SF_ORD,BH$8,2))&gt;$B$84,"s","ns")))</f>
        <v/>
      </c>
      <c r="BI104" s="281" t="str">
        <f aca="false">IF(BI$8&gt;$J104,"",IF($F$69&gt;$G$69,"ns",IF(ABS($L104-INDEX(RTO2SF_ORD,BI$8,2))&gt;$B$84,"s","ns")))</f>
        <v/>
      </c>
      <c r="BJ104" s="281" t="str">
        <f aca="false">IF(BJ$8&gt;$J104,"",IF($F$69&gt;$G$69,"ns",IF(ABS($L104-INDEX(RTO2SF_ORD,BJ$8,2))&gt;$B$84,"s","ns")))</f>
        <v/>
      </c>
      <c r="BS104" s="249"/>
      <c r="BT104" s="249"/>
      <c r="BV104" s="270" t="n">
        <v>40</v>
      </c>
      <c r="BW104" s="280" t="n">
        <f aca="false">IFERROR(INDEX(RTO2CF_ORD,BV104,1),"sd")</f>
        <v>0</v>
      </c>
      <c r="BX104" s="281" t="n">
        <f aca="false">IFERROR(INDEX(RTO2CF_ORD,BV104,2),"sd")</f>
        <v>0.0001</v>
      </c>
      <c r="BY104" s="282" t="str">
        <f aca="false">IF(BY$8&gt;$BV104,"",IF($BR$69&gt;$BS$69,"ns",IF(ABS($BX104-INDEX(RTO2CF_ORD,BY$8,2))&gt;$BN$84,"s","ns")))</f>
        <v>s</v>
      </c>
      <c r="BZ104" s="282" t="str">
        <f aca="false">IF(BZ$8&gt;$BV104,"",IF($BR$69&gt;$BS$69,"ns",IF(ABS($BX104-INDEX(RTO2CF_ORD,BZ$8,2))&gt;$BN$84,"s","ns")))</f>
        <v>s</v>
      </c>
      <c r="CA104" s="282" t="str">
        <f aca="false">IF(CA$8&gt;$BV104,"",IF($BR$69&gt;$BS$69,"ns",IF(ABS($BX104-INDEX(RTO2CF_ORD,CA$8,2))&gt;$BN$84,"s","ns")))</f>
        <v>s</v>
      </c>
      <c r="CB104" s="282" t="str">
        <f aca="false">IF(CB$8&gt;$BV104,"",IF($BR$69&gt;$BS$69,"ns",IF(ABS($BX104-INDEX(RTO2CF_ORD,CB$8,2))&gt;$BN$84,"s","ns")))</f>
        <v>s</v>
      </c>
      <c r="CC104" s="282" t="str">
        <f aca="false">IF(CC$8&gt;$BV104,"",IF($BR$69&gt;$BS$69,"ns",IF(ABS($BX104-INDEX(RTO2CF_ORD,CC$8,2))&gt;$BN$84,"s","ns")))</f>
        <v>s</v>
      </c>
      <c r="CD104" s="282" t="str">
        <f aca="false">IF(CD$8&gt;$BV104,"",IF($BR$69&gt;$BS$69,"ns",IF(ABS($BX104-INDEX(RTO2CF_ORD,CD$8,2))&gt;$BN$84,"s","ns")))</f>
        <v>s</v>
      </c>
      <c r="CE104" s="282" t="str">
        <f aca="false">IF(CE$8&gt;$BV104,"",IF($BR$69&gt;$BS$69,"ns",IF(ABS($BX104-INDEX(RTO2CF_ORD,CE$8,2))&gt;$BN$84,"s","ns")))</f>
        <v>s</v>
      </c>
      <c r="CF104" s="282" t="str">
        <f aca="false">IF(CF$8&gt;$BV104,"",IF($BR$69&gt;$BS$69,"ns",IF(ABS($BX104-INDEX(RTO2CF_ORD,CF$8,2))&gt;$BN$84,"s","ns")))</f>
        <v>ns</v>
      </c>
      <c r="CG104" s="282" t="str">
        <f aca="false">IF(CG$8&gt;$BV104,"",IF($BR$69&gt;$BS$69,"ns",IF(ABS($BX104-INDEX(RTO2CF_ORD,CG$8,2))&gt;$BN$84,"s","ns")))</f>
        <v>ns</v>
      </c>
      <c r="CH104" s="282" t="str">
        <f aca="false">IF(CH$8&gt;$BV104,"",IF($BR$69&gt;$BS$69,"ns",IF(ABS($BX104-INDEX(RTO2CF_ORD,CH$8,2))&gt;$BN$84,"s","ns")))</f>
        <v>ns</v>
      </c>
      <c r="CI104" s="282" t="str">
        <f aca="false">IF(CI$8&gt;$BV104,"",IF($BR$69&gt;$BS$69,"ns",IF(ABS($BX104-INDEX(RTO2CF_ORD,CI$8,2))&gt;$BN$84,"s","ns")))</f>
        <v>ns</v>
      </c>
      <c r="CJ104" s="282" t="str">
        <f aca="false">IF(CJ$8&gt;$BV104,"",IF($BR$69&gt;$BS$69,"ns",IF(ABS($BX104-INDEX(RTO2CF_ORD,CJ$8,2))&gt;$BN$84,"s","ns")))</f>
        <v>ns</v>
      </c>
      <c r="CK104" s="282" t="str">
        <f aca="false">IF(CK$8&gt;$BV104,"",IF($BR$69&gt;$BS$69,"ns",IF(ABS($BX104-INDEX(RTO2CF_ORD,CK$8,2))&gt;$BN$84,"s","ns")))</f>
        <v>ns</v>
      </c>
      <c r="CL104" s="282" t="str">
        <f aca="false">IF(CL$8&gt;$BV104,"",IF($BR$69&gt;$BS$69,"ns",IF(ABS($BX104-INDEX(RTO2CF_ORD,CL$8,2))&gt;$BN$84,"s","ns")))</f>
        <v>ns</v>
      </c>
      <c r="CM104" s="282" t="str">
        <f aca="false">IF(CM$8&gt;$BV104,"",IF($BR$69&gt;$BS$69,"ns",IF(ABS($BX104-INDEX(RTO2CF_ORD,CM$8,2))&gt;$BN$84,"s","ns")))</f>
        <v>ns</v>
      </c>
      <c r="CN104" s="282" t="str">
        <f aca="false">IF(CN$8&gt;$BV104,"",IF($BR$69&gt;$BS$69,"ns",IF(ABS($BX104-INDEX(RTO2CF_ORD,CN$8,2))&gt;$BN$84,"s","ns")))</f>
        <v>ns</v>
      </c>
      <c r="CO104" s="282" t="str">
        <f aca="false">IF(CO$8&gt;$BV104,"",IF($BR$69&gt;$BS$69,"ns",IF(ABS($BX104-INDEX(RTO2CF_ORD,CO$8,2))&gt;$BN$84,"s","ns")))</f>
        <v>ns</v>
      </c>
      <c r="CP104" s="282" t="str">
        <f aca="false">IF(CP$8&gt;$BV104,"",IF($BR$69&gt;$BS$69,"ns",IF(ABS($BX104-INDEX(RTO2CF_ORD,CP$8,2))&gt;$BN$84,"s","ns")))</f>
        <v>ns</v>
      </c>
      <c r="CQ104" s="282" t="str">
        <f aca="false">IF(CQ$8&gt;$BV104,"",IF($BR$69&gt;$BS$69,"ns",IF(ABS($BX104-INDEX(RTO2CF_ORD,CQ$8,2))&gt;$BN$84,"s","ns")))</f>
        <v>ns</v>
      </c>
      <c r="CR104" s="282" t="str">
        <f aca="false">IF(CR$8&gt;$BV104,"",IF($BR$69&gt;$BS$69,"ns",IF(ABS($BX104-INDEX(RTO2CF_ORD,CR$8,2))&gt;$BN$84,"s","ns")))</f>
        <v>ns</v>
      </c>
      <c r="CS104" s="282" t="str">
        <f aca="false">IF(CS$8&gt;$BV104,"",IF($BR$69&gt;$BS$69,"ns",IF(ABS($BX104-INDEX(RTO2CF_ORD,CS$8,2))&gt;$BN$84,"s","ns")))</f>
        <v>ns</v>
      </c>
      <c r="CT104" s="282" t="str">
        <f aca="false">IF(CT$8&gt;$BV104,"",IF($BR$69&gt;$BS$69,"ns",IF(ABS($BX104-INDEX(RTO2CF_ORD,CT$8,2))&gt;$BN$84,"s","ns")))</f>
        <v>ns</v>
      </c>
      <c r="CU104" s="282" t="str">
        <f aca="false">IF(CU$8&gt;$BV104,"",IF($BR$69&gt;$BS$69,"ns",IF(ABS($BX104-INDEX(RTO2CF_ORD,CU$8,2))&gt;$BN$84,"s","ns")))</f>
        <v>ns</v>
      </c>
      <c r="CV104" s="282" t="str">
        <f aca="false">IF(CV$8&gt;$BV104,"",IF($BR$69&gt;$BS$69,"ns",IF(ABS($BX104-INDEX(RTO2CF_ORD,CV$8,2))&gt;$BN$84,"s","ns")))</f>
        <v>ns</v>
      </c>
      <c r="CW104" s="282" t="str">
        <f aca="false">IF(CW$8&gt;$BV104,"",IF($BR$69&gt;$BS$69,"ns",IF(ABS($BX104-INDEX(RTO2CF_ORD,CW$8,2))&gt;$BN$84,"s","ns")))</f>
        <v>ns</v>
      </c>
      <c r="CX104" s="282" t="str">
        <f aca="false">IF(CX$8&gt;$BV104,"",IF($BR$69&gt;$BS$69,"ns",IF(ABS($BX104-INDEX(RTO2CF_ORD,CX$8,2))&gt;$BN$84,"s","ns")))</f>
        <v>ns</v>
      </c>
      <c r="CY104" s="282" t="str">
        <f aca="false">IF(CY$8&gt;$BV104,"",IF($BR$69&gt;$BS$69,"ns",IF(ABS($BX104-INDEX(RTO2CF_ORD,CY$8,2))&gt;$BN$84,"s","ns")))</f>
        <v>ns</v>
      </c>
      <c r="CZ104" s="282" t="str">
        <f aca="false">IF(CZ$8&gt;$BV104,"",IF($BR$69&gt;$BS$69,"ns",IF(ABS($BX104-INDEX(RTO2CF_ORD,CZ$8,2))&gt;$BN$84,"s","ns")))</f>
        <v>ns</v>
      </c>
      <c r="DA104" s="282" t="str">
        <f aca="false">IF(DA$8&gt;$BV104,"",IF($BR$69&gt;$BS$69,"ns",IF(ABS($BX104-INDEX(RTO2CF_ORD,DA$8,2))&gt;$BN$84,"s","ns")))</f>
        <v>ns</v>
      </c>
      <c r="DB104" s="282" t="str">
        <f aca="false">IF(DB$8&gt;$BV104,"",IF($BR$69&gt;$BS$69,"ns",IF(ABS($BX104-INDEX(RTO2CF_ORD,DB$8,2))&gt;$BN$84,"s","ns")))</f>
        <v>ns</v>
      </c>
      <c r="DC104" s="282" t="str">
        <f aca="false">IF(DC$8&gt;$BV104,"",IF($BR$69&gt;$BS$69,"ns",IF(ABS($BX104-INDEX(RTO2CF_ORD,DC$8,2))&gt;$BN$84,"s","ns")))</f>
        <v>ns</v>
      </c>
      <c r="DD104" s="282" t="str">
        <f aca="false">IF(DD$8&gt;$BV104,"",IF($BR$69&gt;$BS$69,"ns",IF(ABS($BX104-INDEX(RTO2CF_ORD,DD$8,2))&gt;$BN$84,"s","ns")))</f>
        <v>ns</v>
      </c>
      <c r="DE104" s="282" t="str">
        <f aca="false">IF(DE$8&gt;$BV104,"",IF($BR$69&gt;$BS$69,"ns",IF(ABS($BX104-INDEX(RTO2CF_ORD,DE$8,2))&gt;$BN$84,"s","ns")))</f>
        <v>ns</v>
      </c>
      <c r="DF104" s="282" t="str">
        <f aca="false">IF(DF$8&gt;$BV104,"",IF($BR$69&gt;$BS$69,"ns",IF(ABS($BX104-INDEX(RTO2CF_ORD,DF$8,2))&gt;$BN$84,"s","ns")))</f>
        <v>ns</v>
      </c>
      <c r="DG104" s="282" t="str">
        <f aca="false">IF(DG$8&gt;$BV104,"",IF($BR$69&gt;$BS$69,"ns",IF(ABS($BX104-INDEX(RTO2CF_ORD,DG$8,2))&gt;$BN$84,"s","ns")))</f>
        <v>ns</v>
      </c>
      <c r="DH104" s="282" t="str">
        <f aca="false">IF(DH$8&gt;$BV104,"",IF($BR$69&gt;$BS$69,"ns",IF(ABS($BX104-INDEX(RTO2CF_ORD,DH$8,2))&gt;$BN$84,"s","ns")))</f>
        <v>ns</v>
      </c>
      <c r="DI104" s="282" t="str">
        <f aca="false">IF(DI$8&gt;$BV104,"",IF($BR$69&gt;$BS$69,"ns",IF(ABS($BX104-INDEX(RTO2CF_ORD,DI$8,2))&gt;$BN$84,"s","ns")))</f>
        <v>ns</v>
      </c>
      <c r="DJ104" s="282" t="str">
        <f aca="false">IF(DJ$8&gt;$BV104,"",IF($BR$69&gt;$BS$69,"ns",IF(ABS($BX104-INDEX(RTO2CF_ORD,DJ$8,2))&gt;$BN$84,"s","ns")))</f>
        <v>ns</v>
      </c>
      <c r="DK104" s="282" t="str">
        <f aca="false">IF(DK$8&gt;$BV104,"",IF($BR$69&gt;$BS$69,"ns",IF(ABS($BX104-INDEX(RTO2CF_ORD,DK$8,2))&gt;$BN$84,"s","ns")))</f>
        <v>ns</v>
      </c>
      <c r="DL104" s="282" t="str">
        <f aca="false">IF(DL$8&gt;$BV104,"",IF($BR$69&gt;$BS$69,"ns",IF(ABS($BX104-INDEX(RTO2CF_ORD,DL$8,2))&gt;$BN$84,"s","ns")))</f>
        <v>ns</v>
      </c>
      <c r="DM104" s="282" t="str">
        <f aca="false">IF(DM$8&gt;$BV104,"",IF($BR$69&gt;$BS$69,"ns",IF(ABS($BX104-INDEX(RTO2CF_ORD,DM$8,2))&gt;$BN$84,"s","ns")))</f>
        <v/>
      </c>
      <c r="DN104" s="282" t="str">
        <f aca="false">IF(DN$8&gt;$BV104,"",IF($BR$69&gt;$BS$69,"ns",IF(ABS($BX104-INDEX(RTO2CF_ORD,DN$8,2))&gt;$BN$84,"s","ns")))</f>
        <v/>
      </c>
      <c r="DO104" s="282" t="str">
        <f aca="false">IF(DO$8&gt;$BV104,"",IF($BR$69&gt;$BS$69,"ns",IF(ABS($BX104-INDEX(RTO2CF_ORD,DO$8,2))&gt;$BN$84,"s","ns")))</f>
        <v/>
      </c>
      <c r="DP104" s="282" t="str">
        <f aca="false">IF(DP$8&gt;$BV104,"",IF($BR$69&gt;$BS$69,"ns",IF(ABS($BX104-INDEX(RTO2CF_ORD,DP$8,2))&gt;$BN$84,"s","ns")))</f>
        <v/>
      </c>
      <c r="DQ104" s="282" t="str">
        <f aca="false">IF(DQ$8&gt;$BV104,"",IF($BR$69&gt;$BS$69,"ns",IF(ABS($BX104-INDEX(RTO2CF_ORD,DQ$8,2))&gt;$BN$84,"s","ns")))</f>
        <v/>
      </c>
      <c r="DR104" s="282" t="str">
        <f aca="false">IF(DR$8&gt;$BV104,"",IF($BR$69&gt;$BS$69,"ns",IF(ABS($BX104-INDEX(RTO2CF_ORD,DR$8,2))&gt;$BN$84,"s","ns")))</f>
        <v/>
      </c>
      <c r="DS104" s="282" t="str">
        <f aca="false">IF(DS$8&gt;$BV104,"",IF($BR$69&gt;$BS$69,"ns",IF(ABS($BX104-INDEX(RTO2CF_ORD,DS$8,2))&gt;$BN$84,"s","ns")))</f>
        <v/>
      </c>
      <c r="DT104" s="282" t="str">
        <f aca="false">IF(DT$8&gt;$BV104,"",IF($BR$69&gt;$BS$69,"ns",IF(ABS($BX104-INDEX(RTO2CF_ORD,DT$8,2))&gt;$BN$84,"s","ns")))</f>
        <v/>
      </c>
      <c r="DU104" s="282" t="str">
        <f aca="false">IF(DU$8&gt;$BV104,"",IF($BR$69&gt;$BS$69,"ns",IF(ABS($BX104-INDEX(RTO2CF_ORD,DU$8,2))&gt;$BN$84,"s","ns")))</f>
        <v/>
      </c>
      <c r="DV104" s="282" t="str">
        <f aca="false">IF(DV$8&gt;$BV104,"",IF($BR$69&gt;$BS$69,"ns",IF(ABS($BX104-INDEX(RTO2CF_ORD,DV$8,2))&gt;$BN$84,"s","ns")))</f>
        <v/>
      </c>
      <c r="DW104" s="283"/>
      <c r="DX104" s="283"/>
      <c r="DZ104" s="265" t="n">
        <f aca="false">DZ103+1</f>
        <v>41</v>
      </c>
      <c r="EA104" s="276" t="n">
        <f aca="false">IFERROR(INDEX(RTO2CV,$DZ104,1),0)</f>
        <v>0</v>
      </c>
      <c r="EB104" s="277" t="n">
        <f aca="false">IFERROR(INDEX(RTO2SF,$DZ104,EB$7),0)</f>
        <v>0</v>
      </c>
      <c r="EC104" s="277" t="n">
        <f aca="false">IFERROR(INDEX(RTO2SF,$DZ104,EC$7),0)</f>
        <v>0</v>
      </c>
      <c r="ED104" s="277" t="n">
        <f aca="false">IFERROR(INDEX(RTO2SF,$DZ104,ED$7),0)</f>
        <v>0</v>
      </c>
      <c r="EE104" s="277" t="n">
        <f aca="false">IFERROR(INDEX(RTO2SF,$DZ104,EE$7),0)</f>
        <v>0</v>
      </c>
      <c r="EF104" s="277" t="n">
        <f aca="false">COUNTIFS(EB104:EE104,"&gt;1")</f>
        <v>0</v>
      </c>
      <c r="EG104" s="277" t="n">
        <f aca="false">IFERROR(SUMIFS(EB104:EE104,EB104:EE104,"&gt;1"),0)</f>
        <v>0</v>
      </c>
      <c r="EH104" s="265"/>
      <c r="EI104" s="265"/>
      <c r="EJ104" s="265"/>
      <c r="EK104" s="266"/>
      <c r="EL104" s="265" t="n">
        <f aca="false">EL103+1</f>
        <v>41</v>
      </c>
      <c r="EM104" s="276" t="n">
        <f aca="false">IFERROR(INDEX(RTO2CV,$EL104,1),0)</f>
        <v>0</v>
      </c>
      <c r="EN104" s="277" t="n">
        <f aca="false">IFERROR(INDEX(RTO2CF,$EL104,'ANVA-MDS'!EB$7),0)</f>
        <v>0</v>
      </c>
      <c r="EO104" s="277" t="n">
        <f aca="false">IFERROR(INDEX(RTO2CF,$EL104,'ANVA-MDS'!EC$7),0)</f>
        <v>0</v>
      </c>
      <c r="EP104" s="277" t="n">
        <f aca="false">IFERROR(INDEX(RTO2CF,$EL104,'ANVA-MDS'!ED$7),0)</f>
        <v>0</v>
      </c>
      <c r="EQ104" s="277" t="n">
        <f aca="false">IFERROR(INDEX(RTO2CF,$EL104,'ANVA-MDS'!EE$7),0)</f>
        <v>0</v>
      </c>
      <c r="ER104" s="277" t="n">
        <f aca="false">COUNTIFS(EN104:EQ104,"&gt;1")</f>
        <v>0</v>
      </c>
      <c r="ES104" s="277" t="n">
        <f aca="false">IFERROR(SUMIFS(EN104:EQ104,EN104:EQ104,"&gt;1"),0)</f>
        <v>0</v>
      </c>
      <c r="ET104" s="265"/>
      <c r="EU104" s="265"/>
      <c r="EV104" s="265"/>
      <c r="EW104" s="266"/>
      <c r="EX104" s="277" t="n">
        <f aca="false">EG104+ES104</f>
        <v>0</v>
      </c>
      <c r="EY104" s="266"/>
      <c r="EZ104" s="266"/>
    </row>
    <row r="105" customFormat="false" ht="12.75" hidden="false" customHeight="true" outlineLevel="0" collapsed="false">
      <c r="J105" s="270" t="n">
        <v>41</v>
      </c>
      <c r="K105" s="280" t="n">
        <f aca="false">IFERROR(INDEX(RTO2SF_ORD,J105,1),"sd")</f>
        <v>0</v>
      </c>
      <c r="L105" s="281" t="n">
        <f aca="false">IFERROR(INDEX(RTO2SF_ORD,J105,2),"sd")</f>
        <v>9E-005</v>
      </c>
      <c r="M105" s="281" t="str">
        <f aca="false">IF(M$8&gt;$J105,"",IF($F$69&gt;$G$69,"ns",IF(ABS($L105-INDEX(RTO2SF_ORD,M$8,2))&gt;$B$84,"s","ns")))</f>
        <v>ns</v>
      </c>
      <c r="N105" s="281" t="str">
        <f aca="false">IF(N$8&gt;$J105,"",IF($F$69&gt;$G$69,"ns",IF(ABS($L105-INDEX(RTO2SF_ORD,N$8,2))&gt;$B$84,"s","ns")))</f>
        <v>ns</v>
      </c>
      <c r="O105" s="281" t="str">
        <f aca="false">IF(O$8&gt;$J105,"",IF($F$69&gt;$G$69,"ns",IF(ABS($L105-INDEX(RTO2SF_ORD,O$8,2))&gt;$B$84,"s","ns")))</f>
        <v>ns</v>
      </c>
      <c r="P105" s="281" t="str">
        <f aca="false">IF(P$8&gt;$J105,"",IF($F$69&gt;$G$69,"ns",IF(ABS($L105-INDEX(RTO2SF_ORD,P$8,2))&gt;$B$84,"s","ns")))</f>
        <v>ns</v>
      </c>
      <c r="Q105" s="281" t="str">
        <f aca="false">IF(Q$8&gt;$J105,"",IF($F$69&gt;$G$69,"ns",IF(ABS($L105-INDEX(RTO2SF_ORD,Q$8,2))&gt;$B$84,"s","ns")))</f>
        <v>ns</v>
      </c>
      <c r="R105" s="281" t="str">
        <f aca="false">IF(R$8&gt;$J105,"",IF($F$69&gt;$G$69,"ns",IF(ABS($L105-INDEX(RTO2SF_ORD,R$8,2))&gt;$B$84,"s","ns")))</f>
        <v>ns</v>
      </c>
      <c r="S105" s="281" t="str">
        <f aca="false">IF(S$8&gt;$J105,"",IF($F$69&gt;$G$69,"ns",IF(ABS($L105-INDEX(RTO2SF_ORD,S$8,2))&gt;$B$84,"s","ns")))</f>
        <v>ns</v>
      </c>
      <c r="T105" s="281" t="str">
        <f aca="false">IF(T$8&gt;$J105,"",IF($F$69&gt;$G$69,"ns",IF(ABS($L105-INDEX(RTO2SF_ORD,T$8,2))&gt;$B$84,"s","ns")))</f>
        <v>ns</v>
      </c>
      <c r="U105" s="281" t="str">
        <f aca="false">IF(U$8&gt;$J105,"",IF($F$69&gt;$G$69,"ns",IF(ABS($L105-INDEX(RTO2SF_ORD,U$8,2))&gt;$B$84,"s","ns")))</f>
        <v>ns</v>
      </c>
      <c r="V105" s="281" t="str">
        <f aca="false">IF(V$8&gt;$J105,"",IF($F$69&gt;$G$69,"ns",IF(ABS($L105-INDEX(RTO2SF_ORD,V$8,2))&gt;$B$84,"s","ns")))</f>
        <v>ns</v>
      </c>
      <c r="W105" s="281" t="str">
        <f aca="false">IF(W$8&gt;$J105,"",IF($F$69&gt;$G$69,"ns",IF(ABS($L105-INDEX(RTO2SF_ORD,W$8,2))&gt;$B$84,"s","ns")))</f>
        <v>ns</v>
      </c>
      <c r="X105" s="281" t="str">
        <f aca="false">IF(X$8&gt;$J105,"",IF($F$69&gt;$G$69,"ns",IF(ABS($L105-INDEX(RTO2SF_ORD,X$8,2))&gt;$B$84,"s","ns")))</f>
        <v>ns</v>
      </c>
      <c r="Y105" s="281" t="str">
        <f aca="false">IF(Y$8&gt;$J105,"",IF($F$69&gt;$G$69,"ns",IF(ABS($L105-INDEX(RTO2SF_ORD,Y$8,2))&gt;$B$84,"s","ns")))</f>
        <v>ns</v>
      </c>
      <c r="Z105" s="281" t="str">
        <f aca="false">IF(Z$8&gt;$J105,"",IF($F$69&gt;$G$69,"ns",IF(ABS($L105-INDEX(RTO2SF_ORD,Z$8,2))&gt;$B$84,"s","ns")))</f>
        <v>ns</v>
      </c>
      <c r="AA105" s="281" t="str">
        <f aca="false">IF(AA$8&gt;$J105,"",IF($F$69&gt;$G$69,"ns",IF(ABS($L105-INDEX(RTO2SF_ORD,AA$8,2))&gt;$B$84,"s","ns")))</f>
        <v>ns</v>
      </c>
      <c r="AB105" s="281" t="str">
        <f aca="false">IF(AB$8&gt;$J105,"",IF($F$69&gt;$G$69,"ns",IF(ABS($L105-INDEX(RTO2SF_ORD,AB$8,2))&gt;$B$84,"s","ns")))</f>
        <v>ns</v>
      </c>
      <c r="AC105" s="281" t="str">
        <f aca="false">IF(AC$8&gt;$J105,"",IF($F$69&gt;$G$69,"ns",IF(ABS($L105-INDEX(RTO2SF_ORD,AC$8,2))&gt;$B$84,"s","ns")))</f>
        <v>ns</v>
      </c>
      <c r="AD105" s="281" t="str">
        <f aca="false">IF(AD$8&gt;$J105,"",IF($F$69&gt;$G$69,"ns",IF(ABS($L105-INDEX(RTO2SF_ORD,AD$8,2))&gt;$B$84,"s","ns")))</f>
        <v>ns</v>
      </c>
      <c r="AE105" s="281" t="str">
        <f aca="false">IF(AE$8&gt;$J105,"",IF($F$69&gt;$G$69,"ns",IF(ABS($L105-INDEX(RTO2SF_ORD,AE$8,2))&gt;$B$84,"s","ns")))</f>
        <v>ns</v>
      </c>
      <c r="AF105" s="281" t="str">
        <f aca="false">IF(AF$8&gt;$J105,"",IF($F$69&gt;$G$69,"ns",IF(ABS($L105-INDEX(RTO2SF_ORD,AF$8,2))&gt;$B$84,"s","ns")))</f>
        <v>ns</v>
      </c>
      <c r="AG105" s="281" t="str">
        <f aca="false">IF(AG$8&gt;$J105,"",IF($F$69&gt;$G$69,"ns",IF(ABS($L105-INDEX(RTO2SF_ORD,AG$8,2))&gt;$B$84,"s","ns")))</f>
        <v>ns</v>
      </c>
      <c r="AH105" s="281" t="str">
        <f aca="false">IF(AH$8&gt;$J105,"",IF($F$69&gt;$G$69,"ns",IF(ABS($L105-INDEX(RTO2SF_ORD,AH$8,2))&gt;$B$84,"s","ns")))</f>
        <v>ns</v>
      </c>
      <c r="AI105" s="281" t="str">
        <f aca="false">IF(AI$8&gt;$J105,"",IF($F$69&gt;$G$69,"ns",IF(ABS($L105-INDEX(RTO2SF_ORD,AI$8,2))&gt;$B$84,"s","ns")))</f>
        <v>ns</v>
      </c>
      <c r="AJ105" s="281" t="str">
        <f aca="false">IF(AJ$8&gt;$J105,"",IF($F$69&gt;$G$69,"ns",IF(ABS($L105-INDEX(RTO2SF_ORD,AJ$8,2))&gt;$B$84,"s","ns")))</f>
        <v>ns</v>
      </c>
      <c r="AK105" s="281" t="str">
        <f aca="false">IF(AK$8&gt;$J105,"",IF($F$69&gt;$G$69,"ns",IF(ABS($L105-INDEX(RTO2SF_ORD,AK$8,2))&gt;$B$84,"s","ns")))</f>
        <v>ns</v>
      </c>
      <c r="AL105" s="281" t="str">
        <f aca="false">IF(AL$8&gt;$J105,"",IF($F$69&gt;$G$69,"ns",IF(ABS($L105-INDEX(RTO2SF_ORD,AL$8,2))&gt;$B$84,"s","ns")))</f>
        <v>ns</v>
      </c>
      <c r="AM105" s="281" t="str">
        <f aca="false">IF(AM$8&gt;$J105,"",IF($F$69&gt;$G$69,"ns",IF(ABS($L105-INDEX(RTO2SF_ORD,AM$8,2))&gt;$B$84,"s","ns")))</f>
        <v>ns</v>
      </c>
      <c r="AN105" s="281" t="str">
        <f aca="false">IF(AN$8&gt;$J105,"",IF($F$69&gt;$G$69,"ns",IF(ABS($L105-INDEX(RTO2SF_ORD,AN$8,2))&gt;$B$84,"s","ns")))</f>
        <v>ns</v>
      </c>
      <c r="AO105" s="281" t="str">
        <f aca="false">IF(AO$8&gt;$J105,"",IF($F$69&gt;$G$69,"ns",IF(ABS($L105-INDEX(RTO2SF_ORD,AO$8,2))&gt;$B$84,"s","ns")))</f>
        <v>ns</v>
      </c>
      <c r="AP105" s="281" t="str">
        <f aca="false">IF(AP$8&gt;$J105,"",IF($F$69&gt;$G$69,"ns",IF(ABS($L105-INDEX(RTO2SF_ORD,AP$8,2))&gt;$B$84,"s","ns")))</f>
        <v>ns</v>
      </c>
      <c r="AQ105" s="281" t="str">
        <f aca="false">IF(AQ$8&gt;$J105,"",IF($F$69&gt;$G$69,"ns",IF(ABS($L105-INDEX(RTO2SF_ORD,AQ$8,2))&gt;$B$84,"s","ns")))</f>
        <v>ns</v>
      </c>
      <c r="AR105" s="281" t="str">
        <f aca="false">IF(AR$8&gt;$J105,"",IF($F$69&gt;$G$69,"ns",IF(ABS($L105-INDEX(RTO2SF_ORD,AR$8,2))&gt;$B$84,"s","ns")))</f>
        <v>ns</v>
      </c>
      <c r="AS105" s="281" t="str">
        <f aca="false">IF(AS$8&gt;$J105,"",IF($F$69&gt;$G$69,"ns",IF(ABS($L105-INDEX(RTO2SF_ORD,AS$8,2))&gt;$B$84,"s","ns")))</f>
        <v>ns</v>
      </c>
      <c r="AT105" s="281" t="str">
        <f aca="false">IF(AT$8&gt;$J105,"",IF($F$69&gt;$G$69,"ns",IF(ABS($L105-INDEX(RTO2SF_ORD,AT$8,2))&gt;$B$84,"s","ns")))</f>
        <v>ns</v>
      </c>
      <c r="AU105" s="281" t="str">
        <f aca="false">IF(AU$8&gt;$J105,"",IF($F$69&gt;$G$69,"ns",IF(ABS($L105-INDEX(RTO2SF_ORD,AU$8,2))&gt;$B$84,"s","ns")))</f>
        <v>ns</v>
      </c>
      <c r="AV105" s="281" t="str">
        <f aca="false">IF(AV$8&gt;$J105,"",IF($F$69&gt;$G$69,"ns",IF(ABS($L105-INDEX(RTO2SF_ORD,AV$8,2))&gt;$B$84,"s","ns")))</f>
        <v>ns</v>
      </c>
      <c r="AW105" s="281" t="str">
        <f aca="false">IF(AW$8&gt;$J105,"",IF($F$69&gt;$G$69,"ns",IF(ABS($L105-INDEX(RTO2SF_ORD,AW$8,2))&gt;$B$84,"s","ns")))</f>
        <v>ns</v>
      </c>
      <c r="AX105" s="281" t="str">
        <f aca="false">IF(AX$8&gt;$J105,"",IF($F$69&gt;$G$69,"ns",IF(ABS($L105-INDEX(RTO2SF_ORD,AX$8,2))&gt;$B$84,"s","ns")))</f>
        <v>ns</v>
      </c>
      <c r="AY105" s="281" t="str">
        <f aca="false">IF(AY$8&gt;$J105,"",IF($F$69&gt;$G$69,"ns",IF(ABS($L105-INDEX(RTO2SF_ORD,AY$8,2))&gt;$B$84,"s","ns")))</f>
        <v>ns</v>
      </c>
      <c r="AZ105" s="281" t="str">
        <f aca="false">IF(AZ$8&gt;$J105,"",IF($F$69&gt;$G$69,"ns",IF(ABS($L105-INDEX(RTO2SF_ORD,AZ$8,2))&gt;$B$84,"s","ns")))</f>
        <v>ns</v>
      </c>
      <c r="BA105" s="281" t="str">
        <f aca="false">IF(BA$8&gt;$J105,"",IF($F$69&gt;$G$69,"ns",IF(ABS($L105-INDEX(RTO2SF_ORD,BA$8,2))&gt;$B$84,"s","ns")))</f>
        <v>ns</v>
      </c>
      <c r="BB105" s="281" t="str">
        <f aca="false">IF(BB$8&gt;$J105,"",IF($F$69&gt;$G$69,"ns",IF(ABS($L105-INDEX(RTO2SF_ORD,BB$8,2))&gt;$B$84,"s","ns")))</f>
        <v/>
      </c>
      <c r="BC105" s="281" t="str">
        <f aca="false">IF(BC$8&gt;$J105,"",IF($F$69&gt;$G$69,"ns",IF(ABS($L105-INDEX(RTO2SF_ORD,BC$8,2))&gt;$B$84,"s","ns")))</f>
        <v/>
      </c>
      <c r="BD105" s="281" t="str">
        <f aca="false">IF(BD$8&gt;$J105,"",IF($F$69&gt;$G$69,"ns",IF(ABS($L105-INDEX(RTO2SF_ORD,BD$8,2))&gt;$B$84,"s","ns")))</f>
        <v/>
      </c>
      <c r="BE105" s="281" t="str">
        <f aca="false">IF(BE$8&gt;$J105,"",IF($F$69&gt;$G$69,"ns",IF(ABS($L105-INDEX(RTO2SF_ORD,BE$8,2))&gt;$B$84,"s","ns")))</f>
        <v/>
      </c>
      <c r="BF105" s="281" t="str">
        <f aca="false">IF(BF$8&gt;$J105,"",IF($F$69&gt;$G$69,"ns",IF(ABS($L105-INDEX(RTO2SF_ORD,BF$8,2))&gt;$B$84,"s","ns")))</f>
        <v/>
      </c>
      <c r="BG105" s="281" t="str">
        <f aca="false">IF(BG$8&gt;$J105,"",IF($F$69&gt;$G$69,"ns",IF(ABS($L105-INDEX(RTO2SF_ORD,BG$8,2))&gt;$B$84,"s","ns")))</f>
        <v/>
      </c>
      <c r="BH105" s="281" t="str">
        <f aca="false">IF(BH$8&gt;$J105,"",IF($F$69&gt;$G$69,"ns",IF(ABS($L105-INDEX(RTO2SF_ORD,BH$8,2))&gt;$B$84,"s","ns")))</f>
        <v/>
      </c>
      <c r="BI105" s="281" t="str">
        <f aca="false">IF(BI$8&gt;$J105,"",IF($F$69&gt;$G$69,"ns",IF(ABS($L105-INDEX(RTO2SF_ORD,BI$8,2))&gt;$B$84,"s","ns")))</f>
        <v/>
      </c>
      <c r="BJ105" s="281" t="str">
        <f aca="false">IF(BJ$8&gt;$J105,"",IF($F$69&gt;$G$69,"ns",IF(ABS($L105-INDEX(RTO2SF_ORD,BJ$8,2))&gt;$B$84,"s","ns")))</f>
        <v/>
      </c>
      <c r="BS105" s="249"/>
      <c r="BT105" s="249"/>
      <c r="BV105" s="270" t="n">
        <v>41</v>
      </c>
      <c r="BW105" s="280" t="n">
        <f aca="false">IFERROR(INDEX(RTO2CF_ORD,BV105,1),"sd")</f>
        <v>0</v>
      </c>
      <c r="BX105" s="281" t="n">
        <f aca="false">IFERROR(INDEX(RTO2CF_ORD,BV105,2),"sd")</f>
        <v>9E-005</v>
      </c>
      <c r="BY105" s="282" t="str">
        <f aca="false">IF(BY$8&gt;$BV105,"",IF($BR$69&gt;$BS$69,"ns",IF(ABS($BX105-INDEX(RTO2CF_ORD,BY$8,2))&gt;$BN$84,"s","ns")))</f>
        <v>s</v>
      </c>
      <c r="BZ105" s="282" t="str">
        <f aca="false">IF(BZ$8&gt;$BV105,"",IF($BR$69&gt;$BS$69,"ns",IF(ABS($BX105-INDEX(RTO2CF_ORD,BZ$8,2))&gt;$BN$84,"s","ns")))</f>
        <v>s</v>
      </c>
      <c r="CA105" s="282" t="str">
        <f aca="false">IF(CA$8&gt;$BV105,"",IF($BR$69&gt;$BS$69,"ns",IF(ABS($BX105-INDEX(RTO2CF_ORD,CA$8,2))&gt;$BN$84,"s","ns")))</f>
        <v>s</v>
      </c>
      <c r="CB105" s="282" t="str">
        <f aca="false">IF(CB$8&gt;$BV105,"",IF($BR$69&gt;$BS$69,"ns",IF(ABS($BX105-INDEX(RTO2CF_ORD,CB$8,2))&gt;$BN$84,"s","ns")))</f>
        <v>s</v>
      </c>
      <c r="CC105" s="282" t="str">
        <f aca="false">IF(CC$8&gt;$BV105,"",IF($BR$69&gt;$BS$69,"ns",IF(ABS($BX105-INDEX(RTO2CF_ORD,CC$8,2))&gt;$BN$84,"s","ns")))</f>
        <v>s</v>
      </c>
      <c r="CD105" s="282" t="str">
        <f aca="false">IF(CD$8&gt;$BV105,"",IF($BR$69&gt;$BS$69,"ns",IF(ABS($BX105-INDEX(RTO2CF_ORD,CD$8,2))&gt;$BN$84,"s","ns")))</f>
        <v>s</v>
      </c>
      <c r="CE105" s="282" t="str">
        <f aca="false">IF(CE$8&gt;$BV105,"",IF($BR$69&gt;$BS$69,"ns",IF(ABS($BX105-INDEX(RTO2CF_ORD,CE$8,2))&gt;$BN$84,"s","ns")))</f>
        <v>s</v>
      </c>
      <c r="CF105" s="282" t="str">
        <f aca="false">IF(CF$8&gt;$BV105,"",IF($BR$69&gt;$BS$69,"ns",IF(ABS($BX105-INDEX(RTO2CF_ORD,CF$8,2))&gt;$BN$84,"s","ns")))</f>
        <v>ns</v>
      </c>
      <c r="CG105" s="282" t="str">
        <f aca="false">IF(CG$8&gt;$BV105,"",IF($BR$69&gt;$BS$69,"ns",IF(ABS($BX105-INDEX(RTO2CF_ORD,CG$8,2))&gt;$BN$84,"s","ns")))</f>
        <v>ns</v>
      </c>
      <c r="CH105" s="282" t="str">
        <f aca="false">IF(CH$8&gt;$BV105,"",IF($BR$69&gt;$BS$69,"ns",IF(ABS($BX105-INDEX(RTO2CF_ORD,CH$8,2))&gt;$BN$84,"s","ns")))</f>
        <v>ns</v>
      </c>
      <c r="CI105" s="282" t="str">
        <f aca="false">IF(CI$8&gt;$BV105,"",IF($BR$69&gt;$BS$69,"ns",IF(ABS($BX105-INDEX(RTO2CF_ORD,CI$8,2))&gt;$BN$84,"s","ns")))</f>
        <v>ns</v>
      </c>
      <c r="CJ105" s="282" t="str">
        <f aca="false">IF(CJ$8&gt;$BV105,"",IF($BR$69&gt;$BS$69,"ns",IF(ABS($BX105-INDEX(RTO2CF_ORD,CJ$8,2))&gt;$BN$84,"s","ns")))</f>
        <v>ns</v>
      </c>
      <c r="CK105" s="282" t="str">
        <f aca="false">IF(CK$8&gt;$BV105,"",IF($BR$69&gt;$BS$69,"ns",IF(ABS($BX105-INDEX(RTO2CF_ORD,CK$8,2))&gt;$BN$84,"s","ns")))</f>
        <v>ns</v>
      </c>
      <c r="CL105" s="282" t="str">
        <f aca="false">IF(CL$8&gt;$BV105,"",IF($BR$69&gt;$BS$69,"ns",IF(ABS($BX105-INDEX(RTO2CF_ORD,CL$8,2))&gt;$BN$84,"s","ns")))</f>
        <v>ns</v>
      </c>
      <c r="CM105" s="282" t="str">
        <f aca="false">IF(CM$8&gt;$BV105,"",IF($BR$69&gt;$BS$69,"ns",IF(ABS($BX105-INDEX(RTO2CF_ORD,CM$8,2))&gt;$BN$84,"s","ns")))</f>
        <v>ns</v>
      </c>
      <c r="CN105" s="282" t="str">
        <f aca="false">IF(CN$8&gt;$BV105,"",IF($BR$69&gt;$BS$69,"ns",IF(ABS($BX105-INDEX(RTO2CF_ORD,CN$8,2))&gt;$BN$84,"s","ns")))</f>
        <v>ns</v>
      </c>
      <c r="CO105" s="282" t="str">
        <f aca="false">IF(CO$8&gt;$BV105,"",IF($BR$69&gt;$BS$69,"ns",IF(ABS($BX105-INDEX(RTO2CF_ORD,CO$8,2))&gt;$BN$84,"s","ns")))</f>
        <v>ns</v>
      </c>
      <c r="CP105" s="282" t="str">
        <f aca="false">IF(CP$8&gt;$BV105,"",IF($BR$69&gt;$BS$69,"ns",IF(ABS($BX105-INDEX(RTO2CF_ORD,CP$8,2))&gt;$BN$84,"s","ns")))</f>
        <v>ns</v>
      </c>
      <c r="CQ105" s="282" t="str">
        <f aca="false">IF(CQ$8&gt;$BV105,"",IF($BR$69&gt;$BS$69,"ns",IF(ABS($BX105-INDEX(RTO2CF_ORD,CQ$8,2))&gt;$BN$84,"s","ns")))</f>
        <v>ns</v>
      </c>
      <c r="CR105" s="282" t="str">
        <f aca="false">IF(CR$8&gt;$BV105,"",IF($BR$69&gt;$BS$69,"ns",IF(ABS($BX105-INDEX(RTO2CF_ORD,CR$8,2))&gt;$BN$84,"s","ns")))</f>
        <v>ns</v>
      </c>
      <c r="CS105" s="282" t="str">
        <f aca="false">IF(CS$8&gt;$BV105,"",IF($BR$69&gt;$BS$69,"ns",IF(ABS($BX105-INDEX(RTO2CF_ORD,CS$8,2))&gt;$BN$84,"s","ns")))</f>
        <v>ns</v>
      </c>
      <c r="CT105" s="282" t="str">
        <f aca="false">IF(CT$8&gt;$BV105,"",IF($BR$69&gt;$BS$69,"ns",IF(ABS($BX105-INDEX(RTO2CF_ORD,CT$8,2))&gt;$BN$84,"s","ns")))</f>
        <v>ns</v>
      </c>
      <c r="CU105" s="282" t="str">
        <f aca="false">IF(CU$8&gt;$BV105,"",IF($BR$69&gt;$BS$69,"ns",IF(ABS($BX105-INDEX(RTO2CF_ORD,CU$8,2))&gt;$BN$84,"s","ns")))</f>
        <v>ns</v>
      </c>
      <c r="CV105" s="282" t="str">
        <f aca="false">IF(CV$8&gt;$BV105,"",IF($BR$69&gt;$BS$69,"ns",IF(ABS($BX105-INDEX(RTO2CF_ORD,CV$8,2))&gt;$BN$84,"s","ns")))</f>
        <v>ns</v>
      </c>
      <c r="CW105" s="282" t="str">
        <f aca="false">IF(CW$8&gt;$BV105,"",IF($BR$69&gt;$BS$69,"ns",IF(ABS($BX105-INDEX(RTO2CF_ORD,CW$8,2))&gt;$BN$84,"s","ns")))</f>
        <v>ns</v>
      </c>
      <c r="CX105" s="282" t="str">
        <f aca="false">IF(CX$8&gt;$BV105,"",IF($BR$69&gt;$BS$69,"ns",IF(ABS($BX105-INDEX(RTO2CF_ORD,CX$8,2))&gt;$BN$84,"s","ns")))</f>
        <v>ns</v>
      </c>
      <c r="CY105" s="282" t="str">
        <f aca="false">IF(CY$8&gt;$BV105,"",IF($BR$69&gt;$BS$69,"ns",IF(ABS($BX105-INDEX(RTO2CF_ORD,CY$8,2))&gt;$BN$84,"s","ns")))</f>
        <v>ns</v>
      </c>
      <c r="CZ105" s="282" t="str">
        <f aca="false">IF(CZ$8&gt;$BV105,"",IF($BR$69&gt;$BS$69,"ns",IF(ABS($BX105-INDEX(RTO2CF_ORD,CZ$8,2))&gt;$BN$84,"s","ns")))</f>
        <v>ns</v>
      </c>
      <c r="DA105" s="282" t="str">
        <f aca="false">IF(DA$8&gt;$BV105,"",IF($BR$69&gt;$BS$69,"ns",IF(ABS($BX105-INDEX(RTO2CF_ORD,DA$8,2))&gt;$BN$84,"s","ns")))</f>
        <v>ns</v>
      </c>
      <c r="DB105" s="282" t="str">
        <f aca="false">IF(DB$8&gt;$BV105,"",IF($BR$69&gt;$BS$69,"ns",IF(ABS($BX105-INDEX(RTO2CF_ORD,DB$8,2))&gt;$BN$84,"s","ns")))</f>
        <v>ns</v>
      </c>
      <c r="DC105" s="282" t="str">
        <f aca="false">IF(DC$8&gt;$BV105,"",IF($BR$69&gt;$BS$69,"ns",IF(ABS($BX105-INDEX(RTO2CF_ORD,DC$8,2))&gt;$BN$84,"s","ns")))</f>
        <v>ns</v>
      </c>
      <c r="DD105" s="282" t="str">
        <f aca="false">IF(DD$8&gt;$BV105,"",IF($BR$69&gt;$BS$69,"ns",IF(ABS($BX105-INDEX(RTO2CF_ORD,DD$8,2))&gt;$BN$84,"s","ns")))</f>
        <v>ns</v>
      </c>
      <c r="DE105" s="282" t="str">
        <f aca="false">IF(DE$8&gt;$BV105,"",IF($BR$69&gt;$BS$69,"ns",IF(ABS($BX105-INDEX(RTO2CF_ORD,DE$8,2))&gt;$BN$84,"s","ns")))</f>
        <v>ns</v>
      </c>
      <c r="DF105" s="282" t="str">
        <f aca="false">IF(DF$8&gt;$BV105,"",IF($BR$69&gt;$BS$69,"ns",IF(ABS($BX105-INDEX(RTO2CF_ORD,DF$8,2))&gt;$BN$84,"s","ns")))</f>
        <v>ns</v>
      </c>
      <c r="DG105" s="282" t="str">
        <f aca="false">IF(DG$8&gt;$BV105,"",IF($BR$69&gt;$BS$69,"ns",IF(ABS($BX105-INDEX(RTO2CF_ORD,DG$8,2))&gt;$BN$84,"s","ns")))</f>
        <v>ns</v>
      </c>
      <c r="DH105" s="282" t="str">
        <f aca="false">IF(DH$8&gt;$BV105,"",IF($BR$69&gt;$BS$69,"ns",IF(ABS($BX105-INDEX(RTO2CF_ORD,DH$8,2))&gt;$BN$84,"s","ns")))</f>
        <v>ns</v>
      </c>
      <c r="DI105" s="282" t="str">
        <f aca="false">IF(DI$8&gt;$BV105,"",IF($BR$69&gt;$BS$69,"ns",IF(ABS($BX105-INDEX(RTO2CF_ORD,DI$8,2))&gt;$BN$84,"s","ns")))</f>
        <v>ns</v>
      </c>
      <c r="DJ105" s="282" t="str">
        <f aca="false">IF(DJ$8&gt;$BV105,"",IF($BR$69&gt;$BS$69,"ns",IF(ABS($BX105-INDEX(RTO2CF_ORD,DJ$8,2))&gt;$BN$84,"s","ns")))</f>
        <v>ns</v>
      </c>
      <c r="DK105" s="282" t="str">
        <f aca="false">IF(DK$8&gt;$BV105,"",IF($BR$69&gt;$BS$69,"ns",IF(ABS($BX105-INDEX(RTO2CF_ORD,DK$8,2))&gt;$BN$84,"s","ns")))</f>
        <v>ns</v>
      </c>
      <c r="DL105" s="282" t="str">
        <f aca="false">IF(DL$8&gt;$BV105,"",IF($BR$69&gt;$BS$69,"ns",IF(ABS($BX105-INDEX(RTO2CF_ORD,DL$8,2))&gt;$BN$84,"s","ns")))</f>
        <v>ns</v>
      </c>
      <c r="DM105" s="282" t="str">
        <f aca="false">IF(DM$8&gt;$BV105,"",IF($BR$69&gt;$BS$69,"ns",IF(ABS($BX105-INDEX(RTO2CF_ORD,DM$8,2))&gt;$BN$84,"s","ns")))</f>
        <v>ns</v>
      </c>
      <c r="DN105" s="282" t="str">
        <f aca="false">IF(DN$8&gt;$BV105,"",IF($BR$69&gt;$BS$69,"ns",IF(ABS($BX105-INDEX(RTO2CF_ORD,DN$8,2))&gt;$BN$84,"s","ns")))</f>
        <v/>
      </c>
      <c r="DO105" s="282" t="str">
        <f aca="false">IF(DO$8&gt;$BV105,"",IF($BR$69&gt;$BS$69,"ns",IF(ABS($BX105-INDEX(RTO2CF_ORD,DO$8,2))&gt;$BN$84,"s","ns")))</f>
        <v/>
      </c>
      <c r="DP105" s="282" t="str">
        <f aca="false">IF(DP$8&gt;$BV105,"",IF($BR$69&gt;$BS$69,"ns",IF(ABS($BX105-INDEX(RTO2CF_ORD,DP$8,2))&gt;$BN$84,"s","ns")))</f>
        <v/>
      </c>
      <c r="DQ105" s="282" t="str">
        <f aca="false">IF(DQ$8&gt;$BV105,"",IF($BR$69&gt;$BS$69,"ns",IF(ABS($BX105-INDEX(RTO2CF_ORD,DQ$8,2))&gt;$BN$84,"s","ns")))</f>
        <v/>
      </c>
      <c r="DR105" s="282" t="str">
        <f aca="false">IF(DR$8&gt;$BV105,"",IF($BR$69&gt;$BS$69,"ns",IF(ABS($BX105-INDEX(RTO2CF_ORD,DR$8,2))&gt;$BN$84,"s","ns")))</f>
        <v/>
      </c>
      <c r="DS105" s="282" t="str">
        <f aca="false">IF(DS$8&gt;$BV105,"",IF($BR$69&gt;$BS$69,"ns",IF(ABS($BX105-INDEX(RTO2CF_ORD,DS$8,2))&gt;$BN$84,"s","ns")))</f>
        <v/>
      </c>
      <c r="DT105" s="282" t="str">
        <f aca="false">IF(DT$8&gt;$BV105,"",IF($BR$69&gt;$BS$69,"ns",IF(ABS($BX105-INDEX(RTO2CF_ORD,DT$8,2))&gt;$BN$84,"s","ns")))</f>
        <v/>
      </c>
      <c r="DU105" s="282" t="str">
        <f aca="false">IF(DU$8&gt;$BV105,"",IF($BR$69&gt;$BS$69,"ns",IF(ABS($BX105-INDEX(RTO2CF_ORD,DU$8,2))&gt;$BN$84,"s","ns")))</f>
        <v/>
      </c>
      <c r="DV105" s="282" t="str">
        <f aca="false">IF(DV$8&gt;$BV105,"",IF($BR$69&gt;$BS$69,"ns",IF(ABS($BX105-INDEX(RTO2CF_ORD,DV$8,2))&gt;$BN$84,"s","ns")))</f>
        <v/>
      </c>
      <c r="DW105" s="283"/>
      <c r="DX105" s="283"/>
      <c r="DZ105" s="265" t="n">
        <f aca="false">DZ104+1</f>
        <v>42</v>
      </c>
      <c r="EA105" s="276" t="n">
        <f aca="false">IFERROR(INDEX(RTO2CV,$DZ105,1),0)</f>
        <v>0</v>
      </c>
      <c r="EB105" s="277" t="n">
        <f aca="false">IFERROR(INDEX(RTO2SF,$DZ105,EB$7),0)</f>
        <v>0</v>
      </c>
      <c r="EC105" s="277" t="n">
        <f aca="false">IFERROR(INDEX(RTO2SF,$DZ105,EC$7),0)</f>
        <v>0</v>
      </c>
      <c r="ED105" s="277" t="n">
        <f aca="false">IFERROR(INDEX(RTO2SF,$DZ105,ED$7),0)</f>
        <v>0</v>
      </c>
      <c r="EE105" s="277" t="n">
        <f aca="false">IFERROR(INDEX(RTO2SF,$DZ105,EE$7),0)</f>
        <v>0</v>
      </c>
      <c r="EF105" s="277" t="n">
        <f aca="false">COUNTIFS(EB105:EE105,"&gt;1")</f>
        <v>0</v>
      </c>
      <c r="EG105" s="277" t="n">
        <f aca="false">IFERROR(SUMIFS(EB105:EE105,EB105:EE105,"&gt;1"),0)</f>
        <v>0</v>
      </c>
      <c r="EH105" s="265"/>
      <c r="EI105" s="265"/>
      <c r="EJ105" s="265"/>
      <c r="EK105" s="266"/>
      <c r="EL105" s="265" t="n">
        <f aca="false">EL104+1</f>
        <v>42</v>
      </c>
      <c r="EM105" s="276" t="n">
        <f aca="false">IFERROR(INDEX(RTO2CV,$EL105,1),0)</f>
        <v>0</v>
      </c>
      <c r="EN105" s="277" t="n">
        <f aca="false">IFERROR(INDEX(RTO2CF,$EL105,'ANVA-MDS'!EB$7),0)</f>
        <v>0</v>
      </c>
      <c r="EO105" s="277" t="n">
        <f aca="false">IFERROR(INDEX(RTO2CF,$EL105,'ANVA-MDS'!EC$7),0)</f>
        <v>0</v>
      </c>
      <c r="EP105" s="277" t="n">
        <f aca="false">IFERROR(INDEX(RTO2CF,$EL105,'ANVA-MDS'!ED$7),0)</f>
        <v>0</v>
      </c>
      <c r="EQ105" s="277" t="n">
        <f aca="false">IFERROR(INDEX(RTO2CF,$EL105,'ANVA-MDS'!EE$7),0)</f>
        <v>0</v>
      </c>
      <c r="ER105" s="277" t="n">
        <f aca="false">COUNTIFS(EN105:EQ105,"&gt;1")</f>
        <v>0</v>
      </c>
      <c r="ES105" s="277" t="n">
        <f aca="false">IFERROR(SUMIFS(EN105:EQ105,EN105:EQ105,"&gt;1"),0)</f>
        <v>0</v>
      </c>
      <c r="ET105" s="265"/>
      <c r="EU105" s="265"/>
      <c r="EV105" s="265"/>
      <c r="EW105" s="266"/>
      <c r="EX105" s="277" t="n">
        <f aca="false">EG105+ES105</f>
        <v>0</v>
      </c>
      <c r="EY105" s="266"/>
      <c r="EZ105" s="266"/>
    </row>
    <row r="106" customFormat="false" ht="12.75" hidden="false" customHeight="true" outlineLevel="0" collapsed="false">
      <c r="J106" s="270" t="n">
        <v>42</v>
      </c>
      <c r="K106" s="280" t="n">
        <f aca="false">IFERROR(INDEX(RTO2SF_ORD,J106,1),"sd")</f>
        <v>0</v>
      </c>
      <c r="L106" s="281" t="n">
        <f aca="false">IFERROR(INDEX(RTO2SF_ORD,J106,2),"sd")</f>
        <v>8E-005</v>
      </c>
      <c r="M106" s="281" t="str">
        <f aca="false">IF(M$8&gt;$J106,"",IF($F$69&gt;$G$69,"ns",IF(ABS($L106-INDEX(RTO2SF_ORD,M$8,2))&gt;$B$84,"s","ns")))</f>
        <v>ns</v>
      </c>
      <c r="N106" s="281" t="str">
        <f aca="false">IF(N$8&gt;$J106,"",IF($F$69&gt;$G$69,"ns",IF(ABS($L106-INDEX(RTO2SF_ORD,N$8,2))&gt;$B$84,"s","ns")))</f>
        <v>ns</v>
      </c>
      <c r="O106" s="281" t="str">
        <f aca="false">IF(O$8&gt;$J106,"",IF($F$69&gt;$G$69,"ns",IF(ABS($L106-INDEX(RTO2SF_ORD,O$8,2))&gt;$B$84,"s","ns")))</f>
        <v>ns</v>
      </c>
      <c r="P106" s="281" t="str">
        <f aca="false">IF(P$8&gt;$J106,"",IF($F$69&gt;$G$69,"ns",IF(ABS($L106-INDEX(RTO2SF_ORD,P$8,2))&gt;$B$84,"s","ns")))</f>
        <v>ns</v>
      </c>
      <c r="Q106" s="281" t="str">
        <f aca="false">IF(Q$8&gt;$J106,"",IF($F$69&gt;$G$69,"ns",IF(ABS($L106-INDEX(RTO2SF_ORD,Q$8,2))&gt;$B$84,"s","ns")))</f>
        <v>ns</v>
      </c>
      <c r="R106" s="281" t="str">
        <f aca="false">IF(R$8&gt;$J106,"",IF($F$69&gt;$G$69,"ns",IF(ABS($L106-INDEX(RTO2SF_ORD,R$8,2))&gt;$B$84,"s","ns")))</f>
        <v>ns</v>
      </c>
      <c r="S106" s="281" t="str">
        <f aca="false">IF(S$8&gt;$J106,"",IF($F$69&gt;$G$69,"ns",IF(ABS($L106-INDEX(RTO2SF_ORD,S$8,2))&gt;$B$84,"s","ns")))</f>
        <v>ns</v>
      </c>
      <c r="T106" s="281" t="str">
        <f aca="false">IF(T$8&gt;$J106,"",IF($F$69&gt;$G$69,"ns",IF(ABS($L106-INDEX(RTO2SF_ORD,T$8,2))&gt;$B$84,"s","ns")))</f>
        <v>ns</v>
      </c>
      <c r="U106" s="281" t="str">
        <f aca="false">IF(U$8&gt;$J106,"",IF($F$69&gt;$G$69,"ns",IF(ABS($L106-INDEX(RTO2SF_ORD,U$8,2))&gt;$B$84,"s","ns")))</f>
        <v>ns</v>
      </c>
      <c r="V106" s="281" t="str">
        <f aca="false">IF(V$8&gt;$J106,"",IF($F$69&gt;$G$69,"ns",IF(ABS($L106-INDEX(RTO2SF_ORD,V$8,2))&gt;$B$84,"s","ns")))</f>
        <v>ns</v>
      </c>
      <c r="W106" s="281" t="str">
        <f aca="false">IF(W$8&gt;$J106,"",IF($F$69&gt;$G$69,"ns",IF(ABS($L106-INDEX(RTO2SF_ORD,W$8,2))&gt;$B$84,"s","ns")))</f>
        <v>ns</v>
      </c>
      <c r="X106" s="281" t="str">
        <f aca="false">IF(X$8&gt;$J106,"",IF($F$69&gt;$G$69,"ns",IF(ABS($L106-INDEX(RTO2SF_ORD,X$8,2))&gt;$B$84,"s","ns")))</f>
        <v>ns</v>
      </c>
      <c r="Y106" s="281" t="str">
        <f aca="false">IF(Y$8&gt;$J106,"",IF($F$69&gt;$G$69,"ns",IF(ABS($L106-INDEX(RTO2SF_ORD,Y$8,2))&gt;$B$84,"s","ns")))</f>
        <v>ns</v>
      </c>
      <c r="Z106" s="281" t="str">
        <f aca="false">IF(Z$8&gt;$J106,"",IF($F$69&gt;$G$69,"ns",IF(ABS($L106-INDEX(RTO2SF_ORD,Z$8,2))&gt;$B$84,"s","ns")))</f>
        <v>ns</v>
      </c>
      <c r="AA106" s="281" t="str">
        <f aca="false">IF(AA$8&gt;$J106,"",IF($F$69&gt;$G$69,"ns",IF(ABS($L106-INDEX(RTO2SF_ORD,AA$8,2))&gt;$B$84,"s","ns")))</f>
        <v>ns</v>
      </c>
      <c r="AB106" s="281" t="str">
        <f aca="false">IF(AB$8&gt;$J106,"",IF($F$69&gt;$G$69,"ns",IF(ABS($L106-INDEX(RTO2SF_ORD,AB$8,2))&gt;$B$84,"s","ns")))</f>
        <v>ns</v>
      </c>
      <c r="AC106" s="281" t="str">
        <f aca="false">IF(AC$8&gt;$J106,"",IF($F$69&gt;$G$69,"ns",IF(ABS($L106-INDEX(RTO2SF_ORD,AC$8,2))&gt;$B$84,"s","ns")))</f>
        <v>ns</v>
      </c>
      <c r="AD106" s="281" t="str">
        <f aca="false">IF(AD$8&gt;$J106,"",IF($F$69&gt;$G$69,"ns",IF(ABS($L106-INDEX(RTO2SF_ORD,AD$8,2))&gt;$B$84,"s","ns")))</f>
        <v>ns</v>
      </c>
      <c r="AE106" s="281" t="str">
        <f aca="false">IF(AE$8&gt;$J106,"",IF($F$69&gt;$G$69,"ns",IF(ABS($L106-INDEX(RTO2SF_ORD,AE$8,2))&gt;$B$84,"s","ns")))</f>
        <v>ns</v>
      </c>
      <c r="AF106" s="281" t="str">
        <f aca="false">IF(AF$8&gt;$J106,"",IF($F$69&gt;$G$69,"ns",IF(ABS($L106-INDEX(RTO2SF_ORD,AF$8,2))&gt;$B$84,"s","ns")))</f>
        <v>ns</v>
      </c>
      <c r="AG106" s="281" t="str">
        <f aca="false">IF(AG$8&gt;$J106,"",IF($F$69&gt;$G$69,"ns",IF(ABS($L106-INDEX(RTO2SF_ORD,AG$8,2))&gt;$B$84,"s","ns")))</f>
        <v>ns</v>
      </c>
      <c r="AH106" s="281" t="str">
        <f aca="false">IF(AH$8&gt;$J106,"",IF($F$69&gt;$G$69,"ns",IF(ABS($L106-INDEX(RTO2SF_ORD,AH$8,2))&gt;$B$84,"s","ns")))</f>
        <v>ns</v>
      </c>
      <c r="AI106" s="281" t="str">
        <f aca="false">IF(AI$8&gt;$J106,"",IF($F$69&gt;$G$69,"ns",IF(ABS($L106-INDEX(RTO2SF_ORD,AI$8,2))&gt;$B$84,"s","ns")))</f>
        <v>ns</v>
      </c>
      <c r="AJ106" s="281" t="str">
        <f aca="false">IF(AJ$8&gt;$J106,"",IF($F$69&gt;$G$69,"ns",IF(ABS($L106-INDEX(RTO2SF_ORD,AJ$8,2))&gt;$B$84,"s","ns")))</f>
        <v>ns</v>
      </c>
      <c r="AK106" s="281" t="str">
        <f aca="false">IF(AK$8&gt;$J106,"",IF($F$69&gt;$G$69,"ns",IF(ABS($L106-INDEX(RTO2SF_ORD,AK$8,2))&gt;$B$84,"s","ns")))</f>
        <v>ns</v>
      </c>
      <c r="AL106" s="281" t="str">
        <f aca="false">IF(AL$8&gt;$J106,"",IF($F$69&gt;$G$69,"ns",IF(ABS($L106-INDEX(RTO2SF_ORD,AL$8,2))&gt;$B$84,"s","ns")))</f>
        <v>ns</v>
      </c>
      <c r="AM106" s="281" t="str">
        <f aca="false">IF(AM$8&gt;$J106,"",IF($F$69&gt;$G$69,"ns",IF(ABS($L106-INDEX(RTO2SF_ORD,AM$8,2))&gt;$B$84,"s","ns")))</f>
        <v>ns</v>
      </c>
      <c r="AN106" s="281" t="str">
        <f aca="false">IF(AN$8&gt;$J106,"",IF($F$69&gt;$G$69,"ns",IF(ABS($L106-INDEX(RTO2SF_ORD,AN$8,2))&gt;$B$84,"s","ns")))</f>
        <v>ns</v>
      </c>
      <c r="AO106" s="281" t="str">
        <f aca="false">IF(AO$8&gt;$J106,"",IF($F$69&gt;$G$69,"ns",IF(ABS($L106-INDEX(RTO2SF_ORD,AO$8,2))&gt;$B$84,"s","ns")))</f>
        <v>ns</v>
      </c>
      <c r="AP106" s="281" t="str">
        <f aca="false">IF(AP$8&gt;$J106,"",IF($F$69&gt;$G$69,"ns",IF(ABS($L106-INDEX(RTO2SF_ORD,AP$8,2))&gt;$B$84,"s","ns")))</f>
        <v>ns</v>
      </c>
      <c r="AQ106" s="281" t="str">
        <f aca="false">IF(AQ$8&gt;$J106,"",IF($F$69&gt;$G$69,"ns",IF(ABS($L106-INDEX(RTO2SF_ORD,AQ$8,2))&gt;$B$84,"s","ns")))</f>
        <v>ns</v>
      </c>
      <c r="AR106" s="281" t="str">
        <f aca="false">IF(AR$8&gt;$J106,"",IF($F$69&gt;$G$69,"ns",IF(ABS($L106-INDEX(RTO2SF_ORD,AR$8,2))&gt;$B$84,"s","ns")))</f>
        <v>ns</v>
      </c>
      <c r="AS106" s="281" t="str">
        <f aca="false">IF(AS$8&gt;$J106,"",IF($F$69&gt;$G$69,"ns",IF(ABS($L106-INDEX(RTO2SF_ORD,AS$8,2))&gt;$B$84,"s","ns")))</f>
        <v>ns</v>
      </c>
      <c r="AT106" s="281" t="str">
        <f aca="false">IF(AT$8&gt;$J106,"",IF($F$69&gt;$G$69,"ns",IF(ABS($L106-INDEX(RTO2SF_ORD,AT$8,2))&gt;$B$84,"s","ns")))</f>
        <v>ns</v>
      </c>
      <c r="AU106" s="281" t="str">
        <f aca="false">IF(AU$8&gt;$J106,"",IF($F$69&gt;$G$69,"ns",IF(ABS($L106-INDEX(RTO2SF_ORD,AU$8,2))&gt;$B$84,"s","ns")))</f>
        <v>ns</v>
      </c>
      <c r="AV106" s="281" t="str">
        <f aca="false">IF(AV$8&gt;$J106,"",IF($F$69&gt;$G$69,"ns",IF(ABS($L106-INDEX(RTO2SF_ORD,AV$8,2))&gt;$B$84,"s","ns")))</f>
        <v>ns</v>
      </c>
      <c r="AW106" s="281" t="str">
        <f aca="false">IF(AW$8&gt;$J106,"",IF($F$69&gt;$G$69,"ns",IF(ABS($L106-INDEX(RTO2SF_ORD,AW$8,2))&gt;$B$84,"s","ns")))</f>
        <v>ns</v>
      </c>
      <c r="AX106" s="281" t="str">
        <f aca="false">IF(AX$8&gt;$J106,"",IF($F$69&gt;$G$69,"ns",IF(ABS($L106-INDEX(RTO2SF_ORD,AX$8,2))&gt;$B$84,"s","ns")))</f>
        <v>ns</v>
      </c>
      <c r="AY106" s="281" t="str">
        <f aca="false">IF(AY$8&gt;$J106,"",IF($F$69&gt;$G$69,"ns",IF(ABS($L106-INDEX(RTO2SF_ORD,AY$8,2))&gt;$B$84,"s","ns")))</f>
        <v>ns</v>
      </c>
      <c r="AZ106" s="281" t="str">
        <f aca="false">IF(AZ$8&gt;$J106,"",IF($F$69&gt;$G$69,"ns",IF(ABS($L106-INDEX(RTO2SF_ORD,AZ$8,2))&gt;$B$84,"s","ns")))</f>
        <v>ns</v>
      </c>
      <c r="BA106" s="281" t="str">
        <f aca="false">IF(BA$8&gt;$J106,"",IF($F$69&gt;$G$69,"ns",IF(ABS($L106-INDEX(RTO2SF_ORD,BA$8,2))&gt;$B$84,"s","ns")))</f>
        <v>ns</v>
      </c>
      <c r="BB106" s="281" t="str">
        <f aca="false">IF(BB$8&gt;$J106,"",IF($F$69&gt;$G$69,"ns",IF(ABS($L106-INDEX(RTO2SF_ORD,BB$8,2))&gt;$B$84,"s","ns")))</f>
        <v>ns</v>
      </c>
      <c r="BC106" s="281" t="str">
        <f aca="false">IF(BC$8&gt;$J106,"",IF($F$69&gt;$G$69,"ns",IF(ABS($L106-INDEX(RTO2SF_ORD,BC$8,2))&gt;$B$84,"s","ns")))</f>
        <v/>
      </c>
      <c r="BD106" s="281" t="str">
        <f aca="false">IF(BD$8&gt;$J106,"",IF($F$69&gt;$G$69,"ns",IF(ABS($L106-INDEX(RTO2SF_ORD,BD$8,2))&gt;$B$84,"s","ns")))</f>
        <v/>
      </c>
      <c r="BE106" s="281" t="str">
        <f aca="false">IF(BE$8&gt;$J106,"",IF($F$69&gt;$G$69,"ns",IF(ABS($L106-INDEX(RTO2SF_ORD,BE$8,2))&gt;$B$84,"s","ns")))</f>
        <v/>
      </c>
      <c r="BF106" s="281" t="str">
        <f aca="false">IF(BF$8&gt;$J106,"",IF($F$69&gt;$G$69,"ns",IF(ABS($L106-INDEX(RTO2SF_ORD,BF$8,2))&gt;$B$84,"s","ns")))</f>
        <v/>
      </c>
      <c r="BG106" s="281" t="str">
        <f aca="false">IF(BG$8&gt;$J106,"",IF($F$69&gt;$G$69,"ns",IF(ABS($L106-INDEX(RTO2SF_ORD,BG$8,2))&gt;$B$84,"s","ns")))</f>
        <v/>
      </c>
      <c r="BH106" s="281" t="str">
        <f aca="false">IF(BH$8&gt;$J106,"",IF($F$69&gt;$G$69,"ns",IF(ABS($L106-INDEX(RTO2SF_ORD,BH$8,2))&gt;$B$84,"s","ns")))</f>
        <v/>
      </c>
      <c r="BI106" s="281" t="str">
        <f aca="false">IF(BI$8&gt;$J106,"",IF($F$69&gt;$G$69,"ns",IF(ABS($L106-INDEX(RTO2SF_ORD,BI$8,2))&gt;$B$84,"s","ns")))</f>
        <v/>
      </c>
      <c r="BJ106" s="281" t="str">
        <f aca="false">IF(BJ$8&gt;$J106,"",IF($F$69&gt;$G$69,"ns",IF(ABS($L106-INDEX(RTO2SF_ORD,BJ$8,2))&gt;$B$84,"s","ns")))</f>
        <v/>
      </c>
      <c r="BS106" s="249"/>
      <c r="BT106" s="249"/>
      <c r="BV106" s="270" t="n">
        <v>42</v>
      </c>
      <c r="BW106" s="280" t="n">
        <f aca="false">IFERROR(INDEX(RTO2CF_ORD,BV106,1),"sd")</f>
        <v>0</v>
      </c>
      <c r="BX106" s="281" t="n">
        <f aca="false">IFERROR(INDEX(RTO2CF_ORD,BV106,2),"sd")</f>
        <v>8E-005</v>
      </c>
      <c r="BY106" s="282" t="str">
        <f aca="false">IF(BY$8&gt;$BV106,"",IF($BR$69&gt;$BS$69,"ns",IF(ABS($BX106-INDEX(RTO2CF_ORD,BY$8,2))&gt;$BN$84,"s","ns")))</f>
        <v>s</v>
      </c>
      <c r="BZ106" s="282" t="str">
        <f aca="false">IF(BZ$8&gt;$BV106,"",IF($BR$69&gt;$BS$69,"ns",IF(ABS($BX106-INDEX(RTO2CF_ORD,BZ$8,2))&gt;$BN$84,"s","ns")))</f>
        <v>s</v>
      </c>
      <c r="CA106" s="282" t="str">
        <f aca="false">IF(CA$8&gt;$BV106,"",IF($BR$69&gt;$BS$69,"ns",IF(ABS($BX106-INDEX(RTO2CF_ORD,CA$8,2))&gt;$BN$84,"s","ns")))</f>
        <v>s</v>
      </c>
      <c r="CB106" s="282" t="str">
        <f aca="false">IF(CB$8&gt;$BV106,"",IF($BR$69&gt;$BS$69,"ns",IF(ABS($BX106-INDEX(RTO2CF_ORD,CB$8,2))&gt;$BN$84,"s","ns")))</f>
        <v>s</v>
      </c>
      <c r="CC106" s="282" t="str">
        <f aca="false">IF(CC$8&gt;$BV106,"",IF($BR$69&gt;$BS$69,"ns",IF(ABS($BX106-INDEX(RTO2CF_ORD,CC$8,2))&gt;$BN$84,"s","ns")))</f>
        <v>s</v>
      </c>
      <c r="CD106" s="282" t="str">
        <f aca="false">IF(CD$8&gt;$BV106,"",IF($BR$69&gt;$BS$69,"ns",IF(ABS($BX106-INDEX(RTO2CF_ORD,CD$8,2))&gt;$BN$84,"s","ns")))</f>
        <v>s</v>
      </c>
      <c r="CE106" s="282" t="str">
        <f aca="false">IF(CE$8&gt;$BV106,"",IF($BR$69&gt;$BS$69,"ns",IF(ABS($BX106-INDEX(RTO2CF_ORD,CE$8,2))&gt;$BN$84,"s","ns")))</f>
        <v>s</v>
      </c>
      <c r="CF106" s="282" t="str">
        <f aca="false">IF(CF$8&gt;$BV106,"",IF($BR$69&gt;$BS$69,"ns",IF(ABS($BX106-INDEX(RTO2CF_ORD,CF$8,2))&gt;$BN$84,"s","ns")))</f>
        <v>ns</v>
      </c>
      <c r="CG106" s="282" t="str">
        <f aca="false">IF(CG$8&gt;$BV106,"",IF($BR$69&gt;$BS$69,"ns",IF(ABS($BX106-INDEX(RTO2CF_ORD,CG$8,2))&gt;$BN$84,"s","ns")))</f>
        <v>ns</v>
      </c>
      <c r="CH106" s="282" t="str">
        <f aca="false">IF(CH$8&gt;$BV106,"",IF($BR$69&gt;$BS$69,"ns",IF(ABS($BX106-INDEX(RTO2CF_ORD,CH$8,2))&gt;$BN$84,"s","ns")))</f>
        <v>ns</v>
      </c>
      <c r="CI106" s="282" t="str">
        <f aca="false">IF(CI$8&gt;$BV106,"",IF($BR$69&gt;$BS$69,"ns",IF(ABS($BX106-INDEX(RTO2CF_ORD,CI$8,2))&gt;$BN$84,"s","ns")))</f>
        <v>ns</v>
      </c>
      <c r="CJ106" s="282" t="str">
        <f aca="false">IF(CJ$8&gt;$BV106,"",IF($BR$69&gt;$BS$69,"ns",IF(ABS($BX106-INDEX(RTO2CF_ORD,CJ$8,2))&gt;$BN$84,"s","ns")))</f>
        <v>ns</v>
      </c>
      <c r="CK106" s="282" t="str">
        <f aca="false">IF(CK$8&gt;$BV106,"",IF($BR$69&gt;$BS$69,"ns",IF(ABS($BX106-INDEX(RTO2CF_ORD,CK$8,2))&gt;$BN$84,"s","ns")))</f>
        <v>ns</v>
      </c>
      <c r="CL106" s="282" t="str">
        <f aca="false">IF(CL$8&gt;$BV106,"",IF($BR$69&gt;$BS$69,"ns",IF(ABS($BX106-INDEX(RTO2CF_ORD,CL$8,2))&gt;$BN$84,"s","ns")))</f>
        <v>ns</v>
      </c>
      <c r="CM106" s="282" t="str">
        <f aca="false">IF(CM$8&gt;$BV106,"",IF($BR$69&gt;$BS$69,"ns",IF(ABS($BX106-INDEX(RTO2CF_ORD,CM$8,2))&gt;$BN$84,"s","ns")))</f>
        <v>ns</v>
      </c>
      <c r="CN106" s="282" t="str">
        <f aca="false">IF(CN$8&gt;$BV106,"",IF($BR$69&gt;$BS$69,"ns",IF(ABS($BX106-INDEX(RTO2CF_ORD,CN$8,2))&gt;$BN$84,"s","ns")))</f>
        <v>ns</v>
      </c>
      <c r="CO106" s="282" t="str">
        <f aca="false">IF(CO$8&gt;$BV106,"",IF($BR$69&gt;$BS$69,"ns",IF(ABS($BX106-INDEX(RTO2CF_ORD,CO$8,2))&gt;$BN$84,"s","ns")))</f>
        <v>ns</v>
      </c>
      <c r="CP106" s="282" t="str">
        <f aca="false">IF(CP$8&gt;$BV106,"",IF($BR$69&gt;$BS$69,"ns",IF(ABS($BX106-INDEX(RTO2CF_ORD,CP$8,2))&gt;$BN$84,"s","ns")))</f>
        <v>ns</v>
      </c>
      <c r="CQ106" s="282" t="str">
        <f aca="false">IF(CQ$8&gt;$BV106,"",IF($BR$69&gt;$BS$69,"ns",IF(ABS($BX106-INDEX(RTO2CF_ORD,CQ$8,2))&gt;$BN$84,"s","ns")))</f>
        <v>ns</v>
      </c>
      <c r="CR106" s="282" t="str">
        <f aca="false">IF(CR$8&gt;$BV106,"",IF($BR$69&gt;$BS$69,"ns",IF(ABS($BX106-INDEX(RTO2CF_ORD,CR$8,2))&gt;$BN$84,"s","ns")))</f>
        <v>ns</v>
      </c>
      <c r="CS106" s="282" t="str">
        <f aca="false">IF(CS$8&gt;$BV106,"",IF($BR$69&gt;$BS$69,"ns",IF(ABS($BX106-INDEX(RTO2CF_ORD,CS$8,2))&gt;$BN$84,"s","ns")))</f>
        <v>ns</v>
      </c>
      <c r="CT106" s="282" t="str">
        <f aca="false">IF(CT$8&gt;$BV106,"",IF($BR$69&gt;$BS$69,"ns",IF(ABS($BX106-INDEX(RTO2CF_ORD,CT$8,2))&gt;$BN$84,"s","ns")))</f>
        <v>ns</v>
      </c>
      <c r="CU106" s="282" t="str">
        <f aca="false">IF(CU$8&gt;$BV106,"",IF($BR$69&gt;$BS$69,"ns",IF(ABS($BX106-INDEX(RTO2CF_ORD,CU$8,2))&gt;$BN$84,"s","ns")))</f>
        <v>ns</v>
      </c>
      <c r="CV106" s="282" t="str">
        <f aca="false">IF(CV$8&gt;$BV106,"",IF($BR$69&gt;$BS$69,"ns",IF(ABS($BX106-INDEX(RTO2CF_ORD,CV$8,2))&gt;$BN$84,"s","ns")))</f>
        <v>ns</v>
      </c>
      <c r="CW106" s="282" t="str">
        <f aca="false">IF(CW$8&gt;$BV106,"",IF($BR$69&gt;$BS$69,"ns",IF(ABS($BX106-INDEX(RTO2CF_ORD,CW$8,2))&gt;$BN$84,"s","ns")))</f>
        <v>ns</v>
      </c>
      <c r="CX106" s="282" t="str">
        <f aca="false">IF(CX$8&gt;$BV106,"",IF($BR$69&gt;$BS$69,"ns",IF(ABS($BX106-INDEX(RTO2CF_ORD,CX$8,2))&gt;$BN$84,"s","ns")))</f>
        <v>ns</v>
      </c>
      <c r="CY106" s="282" t="str">
        <f aca="false">IF(CY$8&gt;$BV106,"",IF($BR$69&gt;$BS$69,"ns",IF(ABS($BX106-INDEX(RTO2CF_ORD,CY$8,2))&gt;$BN$84,"s","ns")))</f>
        <v>ns</v>
      </c>
      <c r="CZ106" s="282" t="str">
        <f aca="false">IF(CZ$8&gt;$BV106,"",IF($BR$69&gt;$BS$69,"ns",IF(ABS($BX106-INDEX(RTO2CF_ORD,CZ$8,2))&gt;$BN$84,"s","ns")))</f>
        <v>ns</v>
      </c>
      <c r="DA106" s="282" t="str">
        <f aca="false">IF(DA$8&gt;$BV106,"",IF($BR$69&gt;$BS$69,"ns",IF(ABS($BX106-INDEX(RTO2CF_ORD,DA$8,2))&gt;$BN$84,"s","ns")))</f>
        <v>ns</v>
      </c>
      <c r="DB106" s="282" t="str">
        <f aca="false">IF(DB$8&gt;$BV106,"",IF($BR$69&gt;$BS$69,"ns",IF(ABS($BX106-INDEX(RTO2CF_ORD,DB$8,2))&gt;$BN$84,"s","ns")))</f>
        <v>ns</v>
      </c>
      <c r="DC106" s="282" t="str">
        <f aca="false">IF(DC$8&gt;$BV106,"",IF($BR$69&gt;$BS$69,"ns",IF(ABS($BX106-INDEX(RTO2CF_ORD,DC$8,2))&gt;$BN$84,"s","ns")))</f>
        <v>ns</v>
      </c>
      <c r="DD106" s="282" t="str">
        <f aca="false">IF(DD$8&gt;$BV106,"",IF($BR$69&gt;$BS$69,"ns",IF(ABS($BX106-INDEX(RTO2CF_ORD,DD$8,2))&gt;$BN$84,"s","ns")))</f>
        <v>ns</v>
      </c>
      <c r="DE106" s="282" t="str">
        <f aca="false">IF(DE$8&gt;$BV106,"",IF($BR$69&gt;$BS$69,"ns",IF(ABS($BX106-INDEX(RTO2CF_ORD,DE$8,2))&gt;$BN$84,"s","ns")))</f>
        <v>ns</v>
      </c>
      <c r="DF106" s="282" t="str">
        <f aca="false">IF(DF$8&gt;$BV106,"",IF($BR$69&gt;$BS$69,"ns",IF(ABS($BX106-INDEX(RTO2CF_ORD,DF$8,2))&gt;$BN$84,"s","ns")))</f>
        <v>ns</v>
      </c>
      <c r="DG106" s="282" t="str">
        <f aca="false">IF(DG$8&gt;$BV106,"",IF($BR$69&gt;$BS$69,"ns",IF(ABS($BX106-INDEX(RTO2CF_ORD,DG$8,2))&gt;$BN$84,"s","ns")))</f>
        <v>ns</v>
      </c>
      <c r="DH106" s="282" t="str">
        <f aca="false">IF(DH$8&gt;$BV106,"",IF($BR$69&gt;$BS$69,"ns",IF(ABS($BX106-INDEX(RTO2CF_ORD,DH$8,2))&gt;$BN$84,"s","ns")))</f>
        <v>ns</v>
      </c>
      <c r="DI106" s="282" t="str">
        <f aca="false">IF(DI$8&gt;$BV106,"",IF($BR$69&gt;$BS$69,"ns",IF(ABS($BX106-INDEX(RTO2CF_ORD,DI$8,2))&gt;$BN$84,"s","ns")))</f>
        <v>ns</v>
      </c>
      <c r="DJ106" s="282" t="str">
        <f aca="false">IF(DJ$8&gt;$BV106,"",IF($BR$69&gt;$BS$69,"ns",IF(ABS($BX106-INDEX(RTO2CF_ORD,DJ$8,2))&gt;$BN$84,"s","ns")))</f>
        <v>ns</v>
      </c>
      <c r="DK106" s="282" t="str">
        <f aca="false">IF(DK$8&gt;$BV106,"",IF($BR$69&gt;$BS$69,"ns",IF(ABS($BX106-INDEX(RTO2CF_ORD,DK$8,2))&gt;$BN$84,"s","ns")))</f>
        <v>ns</v>
      </c>
      <c r="DL106" s="282" t="str">
        <f aca="false">IF(DL$8&gt;$BV106,"",IF($BR$69&gt;$BS$69,"ns",IF(ABS($BX106-INDEX(RTO2CF_ORD,DL$8,2))&gt;$BN$84,"s","ns")))</f>
        <v>ns</v>
      </c>
      <c r="DM106" s="282" t="str">
        <f aca="false">IF(DM$8&gt;$BV106,"",IF($BR$69&gt;$BS$69,"ns",IF(ABS($BX106-INDEX(RTO2CF_ORD,DM$8,2))&gt;$BN$84,"s","ns")))</f>
        <v>ns</v>
      </c>
      <c r="DN106" s="282" t="str">
        <f aca="false">IF(DN$8&gt;$BV106,"",IF($BR$69&gt;$BS$69,"ns",IF(ABS($BX106-INDEX(RTO2CF_ORD,DN$8,2))&gt;$BN$84,"s","ns")))</f>
        <v>ns</v>
      </c>
      <c r="DO106" s="282" t="str">
        <f aca="false">IF(DO$8&gt;$BV106,"",IF($BR$69&gt;$BS$69,"ns",IF(ABS($BX106-INDEX(RTO2CF_ORD,DO$8,2))&gt;$BN$84,"s","ns")))</f>
        <v/>
      </c>
      <c r="DP106" s="282" t="str">
        <f aca="false">IF(DP$8&gt;$BV106,"",IF($BR$69&gt;$BS$69,"ns",IF(ABS($BX106-INDEX(RTO2CF_ORD,DP$8,2))&gt;$BN$84,"s","ns")))</f>
        <v/>
      </c>
      <c r="DQ106" s="282" t="str">
        <f aca="false">IF(DQ$8&gt;$BV106,"",IF($BR$69&gt;$BS$69,"ns",IF(ABS($BX106-INDEX(RTO2CF_ORD,DQ$8,2))&gt;$BN$84,"s","ns")))</f>
        <v/>
      </c>
      <c r="DR106" s="282" t="str">
        <f aca="false">IF(DR$8&gt;$BV106,"",IF($BR$69&gt;$BS$69,"ns",IF(ABS($BX106-INDEX(RTO2CF_ORD,DR$8,2))&gt;$BN$84,"s","ns")))</f>
        <v/>
      </c>
      <c r="DS106" s="282" t="str">
        <f aca="false">IF(DS$8&gt;$BV106,"",IF($BR$69&gt;$BS$69,"ns",IF(ABS($BX106-INDEX(RTO2CF_ORD,DS$8,2))&gt;$BN$84,"s","ns")))</f>
        <v/>
      </c>
      <c r="DT106" s="282" t="str">
        <f aca="false">IF(DT$8&gt;$BV106,"",IF($BR$69&gt;$BS$69,"ns",IF(ABS($BX106-INDEX(RTO2CF_ORD,DT$8,2))&gt;$BN$84,"s","ns")))</f>
        <v/>
      </c>
      <c r="DU106" s="282" t="str">
        <f aca="false">IF(DU$8&gt;$BV106,"",IF($BR$69&gt;$BS$69,"ns",IF(ABS($BX106-INDEX(RTO2CF_ORD,DU$8,2))&gt;$BN$84,"s","ns")))</f>
        <v/>
      </c>
      <c r="DV106" s="282" t="str">
        <f aca="false">IF(DV$8&gt;$BV106,"",IF($BR$69&gt;$BS$69,"ns",IF(ABS($BX106-INDEX(RTO2CF_ORD,DV$8,2))&gt;$BN$84,"s","ns")))</f>
        <v/>
      </c>
      <c r="DW106" s="283"/>
      <c r="DX106" s="283"/>
      <c r="DZ106" s="265" t="n">
        <f aca="false">DZ105+1</f>
        <v>43</v>
      </c>
      <c r="EA106" s="276" t="n">
        <f aca="false">IFERROR(INDEX(RTO2CV,$DZ106,1),0)</f>
        <v>0</v>
      </c>
      <c r="EB106" s="277" t="n">
        <f aca="false">IFERROR(INDEX(RTO2SF,$DZ106,EB$7),0)</f>
        <v>0</v>
      </c>
      <c r="EC106" s="277" t="n">
        <f aca="false">IFERROR(INDEX(RTO2SF,$DZ106,EC$7),0)</f>
        <v>0</v>
      </c>
      <c r="ED106" s="277" t="n">
        <f aca="false">IFERROR(INDEX(RTO2SF,$DZ106,ED$7),0)</f>
        <v>0</v>
      </c>
      <c r="EE106" s="277" t="n">
        <f aca="false">IFERROR(INDEX(RTO2SF,$DZ106,EE$7),0)</f>
        <v>0</v>
      </c>
      <c r="EF106" s="277" t="n">
        <f aca="false">COUNTIFS(EB106:EE106,"&gt;1")</f>
        <v>0</v>
      </c>
      <c r="EG106" s="277" t="n">
        <f aca="false">IFERROR(SUMIFS(EB106:EE106,EB106:EE106,"&gt;1"),0)</f>
        <v>0</v>
      </c>
      <c r="EH106" s="265"/>
      <c r="EI106" s="265"/>
      <c r="EJ106" s="265"/>
      <c r="EK106" s="266"/>
      <c r="EL106" s="265" t="n">
        <f aca="false">EL105+1</f>
        <v>43</v>
      </c>
      <c r="EM106" s="276" t="n">
        <f aca="false">IFERROR(INDEX(RTO2CV,$EL106,1),0)</f>
        <v>0</v>
      </c>
      <c r="EN106" s="277" t="n">
        <f aca="false">IFERROR(INDEX(RTO2CF,$EL106,'ANVA-MDS'!EB$7),0)</f>
        <v>0</v>
      </c>
      <c r="EO106" s="277" t="n">
        <f aca="false">IFERROR(INDEX(RTO2CF,$EL106,'ANVA-MDS'!EC$7),0)</f>
        <v>0</v>
      </c>
      <c r="EP106" s="277" t="n">
        <f aca="false">IFERROR(INDEX(RTO2CF,$EL106,'ANVA-MDS'!ED$7),0)</f>
        <v>0</v>
      </c>
      <c r="EQ106" s="277" t="n">
        <f aca="false">IFERROR(INDEX(RTO2CF,$EL106,'ANVA-MDS'!EE$7),0)</f>
        <v>0</v>
      </c>
      <c r="ER106" s="277" t="n">
        <f aca="false">COUNTIFS(EN106:EQ106,"&gt;1")</f>
        <v>0</v>
      </c>
      <c r="ES106" s="277" t="n">
        <f aca="false">IFERROR(SUMIFS(EN106:EQ106,EN106:EQ106,"&gt;1"),0)</f>
        <v>0</v>
      </c>
      <c r="ET106" s="265"/>
      <c r="EU106" s="265"/>
      <c r="EV106" s="265"/>
      <c r="EW106" s="266"/>
      <c r="EX106" s="277" t="n">
        <f aca="false">EG106+ES106</f>
        <v>0</v>
      </c>
      <c r="EY106" s="266"/>
      <c r="EZ106" s="266"/>
    </row>
    <row r="107" customFormat="false" ht="12.75" hidden="false" customHeight="true" outlineLevel="0" collapsed="false">
      <c r="J107" s="270" t="n">
        <v>43</v>
      </c>
      <c r="K107" s="280" t="n">
        <f aca="false">IFERROR(INDEX(RTO2SF_ORD,J107,1),"sd")</f>
        <v>0</v>
      </c>
      <c r="L107" s="281" t="n">
        <f aca="false">IFERROR(INDEX(RTO2SF_ORD,J107,2),"sd")</f>
        <v>7E-005</v>
      </c>
      <c r="M107" s="281" t="str">
        <f aca="false">IF(M$8&gt;$J107,"",IF($F$69&gt;$G$69,"ns",IF(ABS($L107-INDEX(RTO2SF_ORD,M$8,2))&gt;$B$84,"s","ns")))</f>
        <v>ns</v>
      </c>
      <c r="N107" s="281" t="str">
        <f aca="false">IF(N$8&gt;$J107,"",IF($F$69&gt;$G$69,"ns",IF(ABS($L107-INDEX(RTO2SF_ORD,N$8,2))&gt;$B$84,"s","ns")))</f>
        <v>ns</v>
      </c>
      <c r="O107" s="281" t="str">
        <f aca="false">IF(O$8&gt;$J107,"",IF($F$69&gt;$G$69,"ns",IF(ABS($L107-INDEX(RTO2SF_ORD,O$8,2))&gt;$B$84,"s","ns")))</f>
        <v>ns</v>
      </c>
      <c r="P107" s="281" t="str">
        <f aca="false">IF(P$8&gt;$J107,"",IF($F$69&gt;$G$69,"ns",IF(ABS($L107-INDEX(RTO2SF_ORD,P$8,2))&gt;$B$84,"s","ns")))</f>
        <v>ns</v>
      </c>
      <c r="Q107" s="281" t="str">
        <f aca="false">IF(Q$8&gt;$J107,"",IF($F$69&gt;$G$69,"ns",IF(ABS($L107-INDEX(RTO2SF_ORD,Q$8,2))&gt;$B$84,"s","ns")))</f>
        <v>ns</v>
      </c>
      <c r="R107" s="281" t="str">
        <f aca="false">IF(R$8&gt;$J107,"",IF($F$69&gt;$G$69,"ns",IF(ABS($L107-INDEX(RTO2SF_ORD,R$8,2))&gt;$B$84,"s","ns")))</f>
        <v>ns</v>
      </c>
      <c r="S107" s="281" t="str">
        <f aca="false">IF(S$8&gt;$J107,"",IF($F$69&gt;$G$69,"ns",IF(ABS($L107-INDEX(RTO2SF_ORD,S$8,2))&gt;$B$84,"s","ns")))</f>
        <v>ns</v>
      </c>
      <c r="T107" s="281" t="str">
        <f aca="false">IF(T$8&gt;$J107,"",IF($F$69&gt;$G$69,"ns",IF(ABS($L107-INDEX(RTO2SF_ORD,T$8,2))&gt;$B$84,"s","ns")))</f>
        <v>ns</v>
      </c>
      <c r="U107" s="281" t="str">
        <f aca="false">IF(U$8&gt;$J107,"",IF($F$69&gt;$G$69,"ns",IF(ABS($L107-INDEX(RTO2SF_ORD,U$8,2))&gt;$B$84,"s","ns")))</f>
        <v>ns</v>
      </c>
      <c r="V107" s="281" t="str">
        <f aca="false">IF(V$8&gt;$J107,"",IF($F$69&gt;$G$69,"ns",IF(ABS($L107-INDEX(RTO2SF_ORD,V$8,2))&gt;$B$84,"s","ns")))</f>
        <v>ns</v>
      </c>
      <c r="W107" s="281" t="str">
        <f aca="false">IF(W$8&gt;$J107,"",IF($F$69&gt;$G$69,"ns",IF(ABS($L107-INDEX(RTO2SF_ORD,W$8,2))&gt;$B$84,"s","ns")))</f>
        <v>ns</v>
      </c>
      <c r="X107" s="281" t="str">
        <f aca="false">IF(X$8&gt;$J107,"",IF($F$69&gt;$G$69,"ns",IF(ABS($L107-INDEX(RTO2SF_ORD,X$8,2))&gt;$B$84,"s","ns")))</f>
        <v>ns</v>
      </c>
      <c r="Y107" s="281" t="str">
        <f aca="false">IF(Y$8&gt;$J107,"",IF($F$69&gt;$G$69,"ns",IF(ABS($L107-INDEX(RTO2SF_ORD,Y$8,2))&gt;$B$84,"s","ns")))</f>
        <v>ns</v>
      </c>
      <c r="Z107" s="281" t="str">
        <f aca="false">IF(Z$8&gt;$J107,"",IF($F$69&gt;$G$69,"ns",IF(ABS($L107-INDEX(RTO2SF_ORD,Z$8,2))&gt;$B$84,"s","ns")))</f>
        <v>ns</v>
      </c>
      <c r="AA107" s="281" t="str">
        <f aca="false">IF(AA$8&gt;$J107,"",IF($F$69&gt;$G$69,"ns",IF(ABS($L107-INDEX(RTO2SF_ORD,AA$8,2))&gt;$B$84,"s","ns")))</f>
        <v>ns</v>
      </c>
      <c r="AB107" s="281" t="str">
        <f aca="false">IF(AB$8&gt;$J107,"",IF($F$69&gt;$G$69,"ns",IF(ABS($L107-INDEX(RTO2SF_ORD,AB$8,2))&gt;$B$84,"s","ns")))</f>
        <v>ns</v>
      </c>
      <c r="AC107" s="281" t="str">
        <f aca="false">IF(AC$8&gt;$J107,"",IF($F$69&gt;$G$69,"ns",IF(ABS($L107-INDEX(RTO2SF_ORD,AC$8,2))&gt;$B$84,"s","ns")))</f>
        <v>ns</v>
      </c>
      <c r="AD107" s="281" t="str">
        <f aca="false">IF(AD$8&gt;$J107,"",IF($F$69&gt;$G$69,"ns",IF(ABS($L107-INDEX(RTO2SF_ORD,AD$8,2))&gt;$B$84,"s","ns")))</f>
        <v>ns</v>
      </c>
      <c r="AE107" s="281" t="str">
        <f aca="false">IF(AE$8&gt;$J107,"",IF($F$69&gt;$G$69,"ns",IF(ABS($L107-INDEX(RTO2SF_ORD,AE$8,2))&gt;$B$84,"s","ns")))</f>
        <v>ns</v>
      </c>
      <c r="AF107" s="281" t="str">
        <f aca="false">IF(AF$8&gt;$J107,"",IF($F$69&gt;$G$69,"ns",IF(ABS($L107-INDEX(RTO2SF_ORD,AF$8,2))&gt;$B$84,"s","ns")))</f>
        <v>ns</v>
      </c>
      <c r="AG107" s="281" t="str">
        <f aca="false">IF(AG$8&gt;$J107,"",IF($F$69&gt;$G$69,"ns",IF(ABS($L107-INDEX(RTO2SF_ORD,AG$8,2))&gt;$B$84,"s","ns")))</f>
        <v>ns</v>
      </c>
      <c r="AH107" s="281" t="str">
        <f aca="false">IF(AH$8&gt;$J107,"",IF($F$69&gt;$G$69,"ns",IF(ABS($L107-INDEX(RTO2SF_ORD,AH$8,2))&gt;$B$84,"s","ns")))</f>
        <v>ns</v>
      </c>
      <c r="AI107" s="281" t="str">
        <f aca="false">IF(AI$8&gt;$J107,"",IF($F$69&gt;$G$69,"ns",IF(ABS($L107-INDEX(RTO2SF_ORD,AI$8,2))&gt;$B$84,"s","ns")))</f>
        <v>ns</v>
      </c>
      <c r="AJ107" s="281" t="str">
        <f aca="false">IF(AJ$8&gt;$J107,"",IF($F$69&gt;$G$69,"ns",IF(ABS($L107-INDEX(RTO2SF_ORD,AJ$8,2))&gt;$B$84,"s","ns")))</f>
        <v>ns</v>
      </c>
      <c r="AK107" s="281" t="str">
        <f aca="false">IF(AK$8&gt;$J107,"",IF($F$69&gt;$G$69,"ns",IF(ABS($L107-INDEX(RTO2SF_ORD,AK$8,2))&gt;$B$84,"s","ns")))</f>
        <v>ns</v>
      </c>
      <c r="AL107" s="281" t="str">
        <f aca="false">IF(AL$8&gt;$J107,"",IF($F$69&gt;$G$69,"ns",IF(ABS($L107-INDEX(RTO2SF_ORD,AL$8,2))&gt;$B$84,"s","ns")))</f>
        <v>ns</v>
      </c>
      <c r="AM107" s="281" t="str">
        <f aca="false">IF(AM$8&gt;$J107,"",IF($F$69&gt;$G$69,"ns",IF(ABS($L107-INDEX(RTO2SF_ORD,AM$8,2))&gt;$B$84,"s","ns")))</f>
        <v>ns</v>
      </c>
      <c r="AN107" s="281" t="str">
        <f aca="false">IF(AN$8&gt;$J107,"",IF($F$69&gt;$G$69,"ns",IF(ABS($L107-INDEX(RTO2SF_ORD,AN$8,2))&gt;$B$84,"s","ns")))</f>
        <v>ns</v>
      </c>
      <c r="AO107" s="281" t="str">
        <f aca="false">IF(AO$8&gt;$J107,"",IF($F$69&gt;$G$69,"ns",IF(ABS($L107-INDEX(RTO2SF_ORD,AO$8,2))&gt;$B$84,"s","ns")))</f>
        <v>ns</v>
      </c>
      <c r="AP107" s="281" t="str">
        <f aca="false">IF(AP$8&gt;$J107,"",IF($F$69&gt;$G$69,"ns",IF(ABS($L107-INDEX(RTO2SF_ORD,AP$8,2))&gt;$B$84,"s","ns")))</f>
        <v>ns</v>
      </c>
      <c r="AQ107" s="281" t="str">
        <f aca="false">IF(AQ$8&gt;$J107,"",IF($F$69&gt;$G$69,"ns",IF(ABS($L107-INDEX(RTO2SF_ORD,AQ$8,2))&gt;$B$84,"s","ns")))</f>
        <v>ns</v>
      </c>
      <c r="AR107" s="281" t="str">
        <f aca="false">IF(AR$8&gt;$J107,"",IF($F$69&gt;$G$69,"ns",IF(ABS($L107-INDEX(RTO2SF_ORD,AR$8,2))&gt;$B$84,"s","ns")))</f>
        <v>ns</v>
      </c>
      <c r="AS107" s="281" t="str">
        <f aca="false">IF(AS$8&gt;$J107,"",IF($F$69&gt;$G$69,"ns",IF(ABS($L107-INDEX(RTO2SF_ORD,AS$8,2))&gt;$B$84,"s","ns")))</f>
        <v>ns</v>
      </c>
      <c r="AT107" s="281" t="str">
        <f aca="false">IF(AT$8&gt;$J107,"",IF($F$69&gt;$G$69,"ns",IF(ABS($L107-INDEX(RTO2SF_ORD,AT$8,2))&gt;$B$84,"s","ns")))</f>
        <v>ns</v>
      </c>
      <c r="AU107" s="281" t="str">
        <f aca="false">IF(AU$8&gt;$J107,"",IF($F$69&gt;$G$69,"ns",IF(ABS($L107-INDEX(RTO2SF_ORD,AU$8,2))&gt;$B$84,"s","ns")))</f>
        <v>ns</v>
      </c>
      <c r="AV107" s="281" t="str">
        <f aca="false">IF(AV$8&gt;$J107,"",IF($F$69&gt;$G$69,"ns",IF(ABS($L107-INDEX(RTO2SF_ORD,AV$8,2))&gt;$B$84,"s","ns")))</f>
        <v>ns</v>
      </c>
      <c r="AW107" s="281" t="str">
        <f aca="false">IF(AW$8&gt;$J107,"",IF($F$69&gt;$G$69,"ns",IF(ABS($L107-INDEX(RTO2SF_ORD,AW$8,2))&gt;$B$84,"s","ns")))</f>
        <v>ns</v>
      </c>
      <c r="AX107" s="281" t="str">
        <f aca="false">IF(AX$8&gt;$J107,"",IF($F$69&gt;$G$69,"ns",IF(ABS($L107-INDEX(RTO2SF_ORD,AX$8,2))&gt;$B$84,"s","ns")))</f>
        <v>ns</v>
      </c>
      <c r="AY107" s="281" t="str">
        <f aca="false">IF(AY$8&gt;$J107,"",IF($F$69&gt;$G$69,"ns",IF(ABS($L107-INDEX(RTO2SF_ORD,AY$8,2))&gt;$B$84,"s","ns")))</f>
        <v>ns</v>
      </c>
      <c r="AZ107" s="281" t="str">
        <f aca="false">IF(AZ$8&gt;$J107,"",IF($F$69&gt;$G$69,"ns",IF(ABS($L107-INDEX(RTO2SF_ORD,AZ$8,2))&gt;$B$84,"s","ns")))</f>
        <v>ns</v>
      </c>
      <c r="BA107" s="281" t="str">
        <f aca="false">IF(BA$8&gt;$J107,"",IF($F$69&gt;$G$69,"ns",IF(ABS($L107-INDEX(RTO2SF_ORD,BA$8,2))&gt;$B$84,"s","ns")))</f>
        <v>ns</v>
      </c>
      <c r="BB107" s="281" t="str">
        <f aca="false">IF(BB$8&gt;$J107,"",IF($F$69&gt;$G$69,"ns",IF(ABS($L107-INDEX(RTO2SF_ORD,BB$8,2))&gt;$B$84,"s","ns")))</f>
        <v>ns</v>
      </c>
      <c r="BC107" s="281" t="str">
        <f aca="false">IF(BC$8&gt;$J107,"",IF($F$69&gt;$G$69,"ns",IF(ABS($L107-INDEX(RTO2SF_ORD,BC$8,2))&gt;$B$84,"s","ns")))</f>
        <v>ns</v>
      </c>
      <c r="BD107" s="281" t="str">
        <f aca="false">IF(BD$8&gt;$J107,"",IF($F$69&gt;$G$69,"ns",IF(ABS($L107-INDEX(RTO2SF_ORD,BD$8,2))&gt;$B$84,"s","ns")))</f>
        <v/>
      </c>
      <c r="BE107" s="281" t="str">
        <f aca="false">IF(BE$8&gt;$J107,"",IF($F$69&gt;$G$69,"ns",IF(ABS($L107-INDEX(RTO2SF_ORD,BE$8,2))&gt;$B$84,"s","ns")))</f>
        <v/>
      </c>
      <c r="BF107" s="281" t="str">
        <f aca="false">IF(BF$8&gt;$J107,"",IF($F$69&gt;$G$69,"ns",IF(ABS($L107-INDEX(RTO2SF_ORD,BF$8,2))&gt;$B$84,"s","ns")))</f>
        <v/>
      </c>
      <c r="BG107" s="281" t="str">
        <f aca="false">IF(BG$8&gt;$J107,"",IF($F$69&gt;$G$69,"ns",IF(ABS($L107-INDEX(RTO2SF_ORD,BG$8,2))&gt;$B$84,"s","ns")))</f>
        <v/>
      </c>
      <c r="BH107" s="281" t="str">
        <f aca="false">IF(BH$8&gt;$J107,"",IF($F$69&gt;$G$69,"ns",IF(ABS($L107-INDEX(RTO2SF_ORD,BH$8,2))&gt;$B$84,"s","ns")))</f>
        <v/>
      </c>
      <c r="BI107" s="281" t="str">
        <f aca="false">IF(BI$8&gt;$J107,"",IF($F$69&gt;$G$69,"ns",IF(ABS($L107-INDEX(RTO2SF_ORD,BI$8,2))&gt;$B$84,"s","ns")))</f>
        <v/>
      </c>
      <c r="BJ107" s="281" t="str">
        <f aca="false">IF(BJ$8&gt;$J107,"",IF($F$69&gt;$G$69,"ns",IF(ABS($L107-INDEX(RTO2SF_ORD,BJ$8,2))&gt;$B$84,"s","ns")))</f>
        <v/>
      </c>
      <c r="BS107" s="249"/>
      <c r="BT107" s="249"/>
      <c r="BV107" s="270" t="n">
        <v>43</v>
      </c>
      <c r="BW107" s="280" t="n">
        <f aca="false">IFERROR(INDEX(RTO2CF_ORD,BV107,1),"sd")</f>
        <v>0</v>
      </c>
      <c r="BX107" s="281" t="n">
        <f aca="false">IFERROR(INDEX(RTO2CF_ORD,BV107,2),"sd")</f>
        <v>7E-005</v>
      </c>
      <c r="BY107" s="282" t="str">
        <f aca="false">IF(BY$8&gt;$BV107,"",IF($BR$69&gt;$BS$69,"ns",IF(ABS($BX107-INDEX(RTO2CF_ORD,BY$8,2))&gt;$BN$84,"s","ns")))</f>
        <v>s</v>
      </c>
      <c r="BZ107" s="282" t="str">
        <f aca="false">IF(BZ$8&gt;$BV107,"",IF($BR$69&gt;$BS$69,"ns",IF(ABS($BX107-INDEX(RTO2CF_ORD,BZ$8,2))&gt;$BN$84,"s","ns")))</f>
        <v>s</v>
      </c>
      <c r="CA107" s="282" t="str">
        <f aca="false">IF(CA$8&gt;$BV107,"",IF($BR$69&gt;$BS$69,"ns",IF(ABS($BX107-INDEX(RTO2CF_ORD,CA$8,2))&gt;$BN$84,"s","ns")))</f>
        <v>s</v>
      </c>
      <c r="CB107" s="282" t="str">
        <f aca="false">IF(CB$8&gt;$BV107,"",IF($BR$69&gt;$BS$69,"ns",IF(ABS($BX107-INDEX(RTO2CF_ORD,CB$8,2))&gt;$BN$84,"s","ns")))</f>
        <v>s</v>
      </c>
      <c r="CC107" s="282" t="str">
        <f aca="false">IF(CC$8&gt;$BV107,"",IF($BR$69&gt;$BS$69,"ns",IF(ABS($BX107-INDEX(RTO2CF_ORD,CC$8,2))&gt;$BN$84,"s","ns")))</f>
        <v>s</v>
      </c>
      <c r="CD107" s="282" t="str">
        <f aca="false">IF(CD$8&gt;$BV107,"",IF($BR$69&gt;$BS$69,"ns",IF(ABS($BX107-INDEX(RTO2CF_ORD,CD$8,2))&gt;$BN$84,"s","ns")))</f>
        <v>s</v>
      </c>
      <c r="CE107" s="282" t="str">
        <f aca="false">IF(CE$8&gt;$BV107,"",IF($BR$69&gt;$BS$69,"ns",IF(ABS($BX107-INDEX(RTO2CF_ORD,CE$8,2))&gt;$BN$84,"s","ns")))</f>
        <v>s</v>
      </c>
      <c r="CF107" s="282" t="str">
        <f aca="false">IF(CF$8&gt;$BV107,"",IF($BR$69&gt;$BS$69,"ns",IF(ABS($BX107-INDEX(RTO2CF_ORD,CF$8,2))&gt;$BN$84,"s","ns")))</f>
        <v>ns</v>
      </c>
      <c r="CG107" s="282" t="str">
        <f aca="false">IF(CG$8&gt;$BV107,"",IF($BR$69&gt;$BS$69,"ns",IF(ABS($BX107-INDEX(RTO2CF_ORD,CG$8,2))&gt;$BN$84,"s","ns")))</f>
        <v>ns</v>
      </c>
      <c r="CH107" s="282" t="str">
        <f aca="false">IF(CH$8&gt;$BV107,"",IF($BR$69&gt;$BS$69,"ns",IF(ABS($BX107-INDEX(RTO2CF_ORD,CH$8,2))&gt;$BN$84,"s","ns")))</f>
        <v>ns</v>
      </c>
      <c r="CI107" s="282" t="str">
        <f aca="false">IF(CI$8&gt;$BV107,"",IF($BR$69&gt;$BS$69,"ns",IF(ABS($BX107-INDEX(RTO2CF_ORD,CI$8,2))&gt;$BN$84,"s","ns")))</f>
        <v>ns</v>
      </c>
      <c r="CJ107" s="282" t="str">
        <f aca="false">IF(CJ$8&gt;$BV107,"",IF($BR$69&gt;$BS$69,"ns",IF(ABS($BX107-INDEX(RTO2CF_ORD,CJ$8,2))&gt;$BN$84,"s","ns")))</f>
        <v>ns</v>
      </c>
      <c r="CK107" s="282" t="str">
        <f aca="false">IF(CK$8&gt;$BV107,"",IF($BR$69&gt;$BS$69,"ns",IF(ABS($BX107-INDEX(RTO2CF_ORD,CK$8,2))&gt;$BN$84,"s","ns")))</f>
        <v>ns</v>
      </c>
      <c r="CL107" s="282" t="str">
        <f aca="false">IF(CL$8&gt;$BV107,"",IF($BR$69&gt;$BS$69,"ns",IF(ABS($BX107-INDEX(RTO2CF_ORD,CL$8,2))&gt;$BN$84,"s","ns")))</f>
        <v>ns</v>
      </c>
      <c r="CM107" s="282" t="str">
        <f aca="false">IF(CM$8&gt;$BV107,"",IF($BR$69&gt;$BS$69,"ns",IF(ABS($BX107-INDEX(RTO2CF_ORD,CM$8,2))&gt;$BN$84,"s","ns")))</f>
        <v>ns</v>
      </c>
      <c r="CN107" s="282" t="str">
        <f aca="false">IF(CN$8&gt;$BV107,"",IF($BR$69&gt;$BS$69,"ns",IF(ABS($BX107-INDEX(RTO2CF_ORD,CN$8,2))&gt;$BN$84,"s","ns")))</f>
        <v>ns</v>
      </c>
      <c r="CO107" s="282" t="str">
        <f aca="false">IF(CO$8&gt;$BV107,"",IF($BR$69&gt;$BS$69,"ns",IF(ABS($BX107-INDEX(RTO2CF_ORD,CO$8,2))&gt;$BN$84,"s","ns")))</f>
        <v>ns</v>
      </c>
      <c r="CP107" s="282" t="str">
        <f aca="false">IF(CP$8&gt;$BV107,"",IF($BR$69&gt;$BS$69,"ns",IF(ABS($BX107-INDEX(RTO2CF_ORD,CP$8,2))&gt;$BN$84,"s","ns")))</f>
        <v>ns</v>
      </c>
      <c r="CQ107" s="282" t="str">
        <f aca="false">IF(CQ$8&gt;$BV107,"",IF($BR$69&gt;$BS$69,"ns",IF(ABS($BX107-INDEX(RTO2CF_ORD,CQ$8,2))&gt;$BN$84,"s","ns")))</f>
        <v>ns</v>
      </c>
      <c r="CR107" s="282" t="str">
        <f aca="false">IF(CR$8&gt;$BV107,"",IF($BR$69&gt;$BS$69,"ns",IF(ABS($BX107-INDEX(RTO2CF_ORD,CR$8,2))&gt;$BN$84,"s","ns")))</f>
        <v>ns</v>
      </c>
      <c r="CS107" s="282" t="str">
        <f aca="false">IF(CS$8&gt;$BV107,"",IF($BR$69&gt;$BS$69,"ns",IF(ABS($BX107-INDEX(RTO2CF_ORD,CS$8,2))&gt;$BN$84,"s","ns")))</f>
        <v>ns</v>
      </c>
      <c r="CT107" s="282" t="str">
        <f aca="false">IF(CT$8&gt;$BV107,"",IF($BR$69&gt;$BS$69,"ns",IF(ABS($BX107-INDEX(RTO2CF_ORD,CT$8,2))&gt;$BN$84,"s","ns")))</f>
        <v>ns</v>
      </c>
      <c r="CU107" s="282" t="str">
        <f aca="false">IF(CU$8&gt;$BV107,"",IF($BR$69&gt;$BS$69,"ns",IF(ABS($BX107-INDEX(RTO2CF_ORD,CU$8,2))&gt;$BN$84,"s","ns")))</f>
        <v>ns</v>
      </c>
      <c r="CV107" s="282" t="str">
        <f aca="false">IF(CV$8&gt;$BV107,"",IF($BR$69&gt;$BS$69,"ns",IF(ABS($BX107-INDEX(RTO2CF_ORD,CV$8,2))&gt;$BN$84,"s","ns")))</f>
        <v>ns</v>
      </c>
      <c r="CW107" s="282" t="str">
        <f aca="false">IF(CW$8&gt;$BV107,"",IF($BR$69&gt;$BS$69,"ns",IF(ABS($BX107-INDEX(RTO2CF_ORD,CW$8,2))&gt;$BN$84,"s","ns")))</f>
        <v>ns</v>
      </c>
      <c r="CX107" s="282" t="str">
        <f aca="false">IF(CX$8&gt;$BV107,"",IF($BR$69&gt;$BS$69,"ns",IF(ABS($BX107-INDEX(RTO2CF_ORD,CX$8,2))&gt;$BN$84,"s","ns")))</f>
        <v>ns</v>
      </c>
      <c r="CY107" s="282" t="str">
        <f aca="false">IF(CY$8&gt;$BV107,"",IF($BR$69&gt;$BS$69,"ns",IF(ABS($BX107-INDEX(RTO2CF_ORD,CY$8,2))&gt;$BN$84,"s","ns")))</f>
        <v>ns</v>
      </c>
      <c r="CZ107" s="282" t="str">
        <f aca="false">IF(CZ$8&gt;$BV107,"",IF($BR$69&gt;$BS$69,"ns",IF(ABS($BX107-INDEX(RTO2CF_ORD,CZ$8,2))&gt;$BN$84,"s","ns")))</f>
        <v>ns</v>
      </c>
      <c r="DA107" s="282" t="str">
        <f aca="false">IF(DA$8&gt;$BV107,"",IF($BR$69&gt;$BS$69,"ns",IF(ABS($BX107-INDEX(RTO2CF_ORD,DA$8,2))&gt;$BN$84,"s","ns")))</f>
        <v>ns</v>
      </c>
      <c r="DB107" s="282" t="str">
        <f aca="false">IF(DB$8&gt;$BV107,"",IF($BR$69&gt;$BS$69,"ns",IF(ABS($BX107-INDEX(RTO2CF_ORD,DB$8,2))&gt;$BN$84,"s","ns")))</f>
        <v>ns</v>
      </c>
      <c r="DC107" s="282" t="str">
        <f aca="false">IF(DC$8&gt;$BV107,"",IF($BR$69&gt;$BS$69,"ns",IF(ABS($BX107-INDEX(RTO2CF_ORD,DC$8,2))&gt;$BN$84,"s","ns")))</f>
        <v>ns</v>
      </c>
      <c r="DD107" s="282" t="str">
        <f aca="false">IF(DD$8&gt;$BV107,"",IF($BR$69&gt;$BS$69,"ns",IF(ABS($BX107-INDEX(RTO2CF_ORD,DD$8,2))&gt;$BN$84,"s","ns")))</f>
        <v>ns</v>
      </c>
      <c r="DE107" s="282" t="str">
        <f aca="false">IF(DE$8&gt;$BV107,"",IF($BR$69&gt;$BS$69,"ns",IF(ABS($BX107-INDEX(RTO2CF_ORD,DE$8,2))&gt;$BN$84,"s","ns")))</f>
        <v>ns</v>
      </c>
      <c r="DF107" s="282" t="str">
        <f aca="false">IF(DF$8&gt;$BV107,"",IF($BR$69&gt;$BS$69,"ns",IF(ABS($BX107-INDEX(RTO2CF_ORD,DF$8,2))&gt;$BN$84,"s","ns")))</f>
        <v>ns</v>
      </c>
      <c r="DG107" s="282" t="str">
        <f aca="false">IF(DG$8&gt;$BV107,"",IF($BR$69&gt;$BS$69,"ns",IF(ABS($BX107-INDEX(RTO2CF_ORD,DG$8,2))&gt;$BN$84,"s","ns")))</f>
        <v>ns</v>
      </c>
      <c r="DH107" s="282" t="str">
        <f aca="false">IF(DH$8&gt;$BV107,"",IF($BR$69&gt;$BS$69,"ns",IF(ABS($BX107-INDEX(RTO2CF_ORD,DH$8,2))&gt;$BN$84,"s","ns")))</f>
        <v>ns</v>
      </c>
      <c r="DI107" s="282" t="str">
        <f aca="false">IF(DI$8&gt;$BV107,"",IF($BR$69&gt;$BS$69,"ns",IF(ABS($BX107-INDEX(RTO2CF_ORD,DI$8,2))&gt;$BN$84,"s","ns")))</f>
        <v>ns</v>
      </c>
      <c r="DJ107" s="282" t="str">
        <f aca="false">IF(DJ$8&gt;$BV107,"",IF($BR$69&gt;$BS$69,"ns",IF(ABS($BX107-INDEX(RTO2CF_ORD,DJ$8,2))&gt;$BN$84,"s","ns")))</f>
        <v>ns</v>
      </c>
      <c r="DK107" s="282" t="str">
        <f aca="false">IF(DK$8&gt;$BV107,"",IF($BR$69&gt;$BS$69,"ns",IF(ABS($BX107-INDEX(RTO2CF_ORD,DK$8,2))&gt;$BN$84,"s","ns")))</f>
        <v>ns</v>
      </c>
      <c r="DL107" s="282" t="str">
        <f aca="false">IF(DL$8&gt;$BV107,"",IF($BR$69&gt;$BS$69,"ns",IF(ABS($BX107-INDEX(RTO2CF_ORD,DL$8,2))&gt;$BN$84,"s","ns")))</f>
        <v>ns</v>
      </c>
      <c r="DM107" s="282" t="str">
        <f aca="false">IF(DM$8&gt;$BV107,"",IF($BR$69&gt;$BS$69,"ns",IF(ABS($BX107-INDEX(RTO2CF_ORD,DM$8,2))&gt;$BN$84,"s","ns")))</f>
        <v>ns</v>
      </c>
      <c r="DN107" s="282" t="str">
        <f aca="false">IF(DN$8&gt;$BV107,"",IF($BR$69&gt;$BS$69,"ns",IF(ABS($BX107-INDEX(RTO2CF_ORD,DN$8,2))&gt;$BN$84,"s","ns")))</f>
        <v>ns</v>
      </c>
      <c r="DO107" s="282" t="str">
        <f aca="false">IF(DO$8&gt;$BV107,"",IF($BR$69&gt;$BS$69,"ns",IF(ABS($BX107-INDEX(RTO2CF_ORD,DO$8,2))&gt;$BN$84,"s","ns")))</f>
        <v>ns</v>
      </c>
      <c r="DP107" s="282" t="str">
        <f aca="false">IF(DP$8&gt;$BV107,"",IF($BR$69&gt;$BS$69,"ns",IF(ABS($BX107-INDEX(RTO2CF_ORD,DP$8,2))&gt;$BN$84,"s","ns")))</f>
        <v/>
      </c>
      <c r="DQ107" s="282" t="str">
        <f aca="false">IF(DQ$8&gt;$BV107,"",IF($BR$69&gt;$BS$69,"ns",IF(ABS($BX107-INDEX(RTO2CF_ORD,DQ$8,2))&gt;$BN$84,"s","ns")))</f>
        <v/>
      </c>
      <c r="DR107" s="282" t="str">
        <f aca="false">IF(DR$8&gt;$BV107,"",IF($BR$69&gt;$BS$69,"ns",IF(ABS($BX107-INDEX(RTO2CF_ORD,DR$8,2))&gt;$BN$84,"s","ns")))</f>
        <v/>
      </c>
      <c r="DS107" s="282" t="str">
        <f aca="false">IF(DS$8&gt;$BV107,"",IF($BR$69&gt;$BS$69,"ns",IF(ABS($BX107-INDEX(RTO2CF_ORD,DS$8,2))&gt;$BN$84,"s","ns")))</f>
        <v/>
      </c>
      <c r="DT107" s="282" t="str">
        <f aca="false">IF(DT$8&gt;$BV107,"",IF($BR$69&gt;$BS$69,"ns",IF(ABS($BX107-INDEX(RTO2CF_ORD,DT$8,2))&gt;$BN$84,"s","ns")))</f>
        <v/>
      </c>
      <c r="DU107" s="282" t="str">
        <f aca="false">IF(DU$8&gt;$BV107,"",IF($BR$69&gt;$BS$69,"ns",IF(ABS($BX107-INDEX(RTO2CF_ORD,DU$8,2))&gt;$BN$84,"s","ns")))</f>
        <v/>
      </c>
      <c r="DV107" s="282" t="str">
        <f aca="false">IF(DV$8&gt;$BV107,"",IF($BR$69&gt;$BS$69,"ns",IF(ABS($BX107-INDEX(RTO2CF_ORD,DV$8,2))&gt;$BN$84,"s","ns")))</f>
        <v/>
      </c>
      <c r="DW107" s="283"/>
      <c r="DX107" s="283"/>
      <c r="DZ107" s="265" t="n">
        <f aca="false">DZ106+1</f>
        <v>44</v>
      </c>
      <c r="EA107" s="276" t="n">
        <f aca="false">IFERROR(INDEX(RTO2CV,$DZ107,1),0)</f>
        <v>0</v>
      </c>
      <c r="EB107" s="277" t="n">
        <f aca="false">IFERROR(INDEX(RTO2SF,$DZ107,EB$7),0)</f>
        <v>0</v>
      </c>
      <c r="EC107" s="277" t="n">
        <f aca="false">IFERROR(INDEX(RTO2SF,$DZ107,EC$7),0)</f>
        <v>0</v>
      </c>
      <c r="ED107" s="277" t="n">
        <f aca="false">IFERROR(INDEX(RTO2SF,$DZ107,ED$7),0)</f>
        <v>0</v>
      </c>
      <c r="EE107" s="277" t="n">
        <f aca="false">IFERROR(INDEX(RTO2SF,$DZ107,EE$7),0)</f>
        <v>0</v>
      </c>
      <c r="EF107" s="277" t="n">
        <f aca="false">COUNTIFS(EB107:EE107,"&gt;1")</f>
        <v>0</v>
      </c>
      <c r="EG107" s="277" t="n">
        <f aca="false">IFERROR(SUMIFS(EB107:EE107,EB107:EE107,"&gt;1"),0)</f>
        <v>0</v>
      </c>
      <c r="EH107" s="265"/>
      <c r="EI107" s="265"/>
      <c r="EJ107" s="265"/>
      <c r="EK107" s="266"/>
      <c r="EL107" s="265" t="n">
        <f aca="false">EL106+1</f>
        <v>44</v>
      </c>
      <c r="EM107" s="276" t="n">
        <f aca="false">IFERROR(INDEX(RTO2CV,$EL107,1),0)</f>
        <v>0</v>
      </c>
      <c r="EN107" s="277" t="n">
        <f aca="false">IFERROR(INDEX(RTO2CF,$EL107,'ANVA-MDS'!EB$7),0)</f>
        <v>0</v>
      </c>
      <c r="EO107" s="277" t="n">
        <f aca="false">IFERROR(INDEX(RTO2CF,$EL107,'ANVA-MDS'!EC$7),0)</f>
        <v>0</v>
      </c>
      <c r="EP107" s="277" t="n">
        <f aca="false">IFERROR(INDEX(RTO2CF,$EL107,'ANVA-MDS'!ED$7),0)</f>
        <v>0</v>
      </c>
      <c r="EQ107" s="277" t="n">
        <f aca="false">IFERROR(INDEX(RTO2CF,$EL107,'ANVA-MDS'!EE$7),0)</f>
        <v>0</v>
      </c>
      <c r="ER107" s="277" t="n">
        <f aca="false">COUNTIFS(EN107:EQ107,"&gt;1")</f>
        <v>0</v>
      </c>
      <c r="ES107" s="277" t="n">
        <f aca="false">IFERROR(SUMIFS(EN107:EQ107,EN107:EQ107,"&gt;1"),0)</f>
        <v>0</v>
      </c>
      <c r="ET107" s="265"/>
      <c r="EU107" s="265"/>
      <c r="EV107" s="265"/>
      <c r="EW107" s="266"/>
      <c r="EX107" s="277" t="n">
        <f aca="false">EG107+ES107</f>
        <v>0</v>
      </c>
      <c r="EY107" s="266"/>
      <c r="EZ107" s="266"/>
    </row>
    <row r="108" customFormat="false" ht="12.75" hidden="false" customHeight="true" outlineLevel="0" collapsed="false">
      <c r="J108" s="270" t="n">
        <v>44</v>
      </c>
      <c r="K108" s="280" t="n">
        <f aca="false">IFERROR(INDEX(RTO2SF_ORD,J108,1),"sd")</f>
        <v>0</v>
      </c>
      <c r="L108" s="281" t="n">
        <f aca="false">IFERROR(INDEX(RTO2SF_ORD,J108,2),"sd")</f>
        <v>6E-005</v>
      </c>
      <c r="M108" s="281" t="str">
        <f aca="false">IF(M$8&gt;$J108,"",IF($F$69&gt;$G$69,"ns",IF(ABS($L108-INDEX(RTO2SF_ORD,M$8,2))&gt;$B$84,"s","ns")))</f>
        <v>ns</v>
      </c>
      <c r="N108" s="281" t="str">
        <f aca="false">IF(N$8&gt;$J108,"",IF($F$69&gt;$G$69,"ns",IF(ABS($L108-INDEX(RTO2SF_ORD,N$8,2))&gt;$B$84,"s","ns")))</f>
        <v>ns</v>
      </c>
      <c r="O108" s="281" t="str">
        <f aca="false">IF(O$8&gt;$J108,"",IF($F$69&gt;$G$69,"ns",IF(ABS($L108-INDEX(RTO2SF_ORD,O$8,2))&gt;$B$84,"s","ns")))</f>
        <v>ns</v>
      </c>
      <c r="P108" s="281" t="str">
        <f aca="false">IF(P$8&gt;$J108,"",IF($F$69&gt;$G$69,"ns",IF(ABS($L108-INDEX(RTO2SF_ORD,P$8,2))&gt;$B$84,"s","ns")))</f>
        <v>ns</v>
      </c>
      <c r="Q108" s="281" t="str">
        <f aca="false">IF(Q$8&gt;$J108,"",IF($F$69&gt;$G$69,"ns",IF(ABS($L108-INDEX(RTO2SF_ORD,Q$8,2))&gt;$B$84,"s","ns")))</f>
        <v>ns</v>
      </c>
      <c r="R108" s="281" t="str">
        <f aca="false">IF(R$8&gt;$J108,"",IF($F$69&gt;$G$69,"ns",IF(ABS($L108-INDEX(RTO2SF_ORD,R$8,2))&gt;$B$84,"s","ns")))</f>
        <v>ns</v>
      </c>
      <c r="S108" s="281" t="str">
        <f aca="false">IF(S$8&gt;$J108,"",IF($F$69&gt;$G$69,"ns",IF(ABS($L108-INDEX(RTO2SF_ORD,S$8,2))&gt;$B$84,"s","ns")))</f>
        <v>ns</v>
      </c>
      <c r="T108" s="281" t="str">
        <f aca="false">IF(T$8&gt;$J108,"",IF($F$69&gt;$G$69,"ns",IF(ABS($L108-INDEX(RTO2SF_ORD,T$8,2))&gt;$B$84,"s","ns")))</f>
        <v>ns</v>
      </c>
      <c r="U108" s="281" t="str">
        <f aca="false">IF(U$8&gt;$J108,"",IF($F$69&gt;$G$69,"ns",IF(ABS($L108-INDEX(RTO2SF_ORD,U$8,2))&gt;$B$84,"s","ns")))</f>
        <v>ns</v>
      </c>
      <c r="V108" s="281" t="str">
        <f aca="false">IF(V$8&gt;$J108,"",IF($F$69&gt;$G$69,"ns",IF(ABS($L108-INDEX(RTO2SF_ORD,V$8,2))&gt;$B$84,"s","ns")))</f>
        <v>ns</v>
      </c>
      <c r="W108" s="281" t="str">
        <f aca="false">IF(W$8&gt;$J108,"",IF($F$69&gt;$G$69,"ns",IF(ABS($L108-INDEX(RTO2SF_ORD,W$8,2))&gt;$B$84,"s","ns")))</f>
        <v>ns</v>
      </c>
      <c r="X108" s="281" t="str">
        <f aca="false">IF(X$8&gt;$J108,"",IF($F$69&gt;$G$69,"ns",IF(ABS($L108-INDEX(RTO2SF_ORD,X$8,2))&gt;$B$84,"s","ns")))</f>
        <v>ns</v>
      </c>
      <c r="Y108" s="281" t="str">
        <f aca="false">IF(Y$8&gt;$J108,"",IF($F$69&gt;$G$69,"ns",IF(ABS($L108-INDEX(RTO2SF_ORD,Y$8,2))&gt;$B$84,"s","ns")))</f>
        <v>ns</v>
      </c>
      <c r="Z108" s="281" t="str">
        <f aca="false">IF(Z$8&gt;$J108,"",IF($F$69&gt;$G$69,"ns",IF(ABS($L108-INDEX(RTO2SF_ORD,Z$8,2))&gt;$B$84,"s","ns")))</f>
        <v>ns</v>
      </c>
      <c r="AA108" s="281" t="str">
        <f aca="false">IF(AA$8&gt;$J108,"",IF($F$69&gt;$G$69,"ns",IF(ABS($L108-INDEX(RTO2SF_ORD,AA$8,2))&gt;$B$84,"s","ns")))</f>
        <v>ns</v>
      </c>
      <c r="AB108" s="281" t="str">
        <f aca="false">IF(AB$8&gt;$J108,"",IF($F$69&gt;$G$69,"ns",IF(ABS($L108-INDEX(RTO2SF_ORD,AB$8,2))&gt;$B$84,"s","ns")))</f>
        <v>ns</v>
      </c>
      <c r="AC108" s="281" t="str">
        <f aca="false">IF(AC$8&gt;$J108,"",IF($F$69&gt;$G$69,"ns",IF(ABS($L108-INDEX(RTO2SF_ORD,AC$8,2))&gt;$B$84,"s","ns")))</f>
        <v>ns</v>
      </c>
      <c r="AD108" s="281" t="str">
        <f aca="false">IF(AD$8&gt;$J108,"",IF($F$69&gt;$G$69,"ns",IF(ABS($L108-INDEX(RTO2SF_ORD,AD$8,2))&gt;$B$84,"s","ns")))</f>
        <v>ns</v>
      </c>
      <c r="AE108" s="281" t="str">
        <f aca="false">IF(AE$8&gt;$J108,"",IF($F$69&gt;$G$69,"ns",IF(ABS($L108-INDEX(RTO2SF_ORD,AE$8,2))&gt;$B$84,"s","ns")))</f>
        <v>ns</v>
      </c>
      <c r="AF108" s="281" t="str">
        <f aca="false">IF(AF$8&gt;$J108,"",IF($F$69&gt;$G$69,"ns",IF(ABS($L108-INDEX(RTO2SF_ORD,AF$8,2))&gt;$B$84,"s","ns")))</f>
        <v>ns</v>
      </c>
      <c r="AG108" s="281" t="str">
        <f aca="false">IF(AG$8&gt;$J108,"",IF($F$69&gt;$G$69,"ns",IF(ABS($L108-INDEX(RTO2SF_ORD,AG$8,2))&gt;$B$84,"s","ns")))</f>
        <v>ns</v>
      </c>
      <c r="AH108" s="281" t="str">
        <f aca="false">IF(AH$8&gt;$J108,"",IF($F$69&gt;$G$69,"ns",IF(ABS($L108-INDEX(RTO2SF_ORD,AH$8,2))&gt;$B$84,"s","ns")))</f>
        <v>ns</v>
      </c>
      <c r="AI108" s="281" t="str">
        <f aca="false">IF(AI$8&gt;$J108,"",IF($F$69&gt;$G$69,"ns",IF(ABS($L108-INDEX(RTO2SF_ORD,AI$8,2))&gt;$B$84,"s","ns")))</f>
        <v>ns</v>
      </c>
      <c r="AJ108" s="281" t="str">
        <f aca="false">IF(AJ$8&gt;$J108,"",IF($F$69&gt;$G$69,"ns",IF(ABS($L108-INDEX(RTO2SF_ORD,AJ$8,2))&gt;$B$84,"s","ns")))</f>
        <v>ns</v>
      </c>
      <c r="AK108" s="281" t="str">
        <f aca="false">IF(AK$8&gt;$J108,"",IF($F$69&gt;$G$69,"ns",IF(ABS($L108-INDEX(RTO2SF_ORD,AK$8,2))&gt;$B$84,"s","ns")))</f>
        <v>ns</v>
      </c>
      <c r="AL108" s="281" t="str">
        <f aca="false">IF(AL$8&gt;$J108,"",IF($F$69&gt;$G$69,"ns",IF(ABS($L108-INDEX(RTO2SF_ORD,AL$8,2))&gt;$B$84,"s","ns")))</f>
        <v>ns</v>
      </c>
      <c r="AM108" s="281" t="str">
        <f aca="false">IF(AM$8&gt;$J108,"",IF($F$69&gt;$G$69,"ns",IF(ABS($L108-INDEX(RTO2SF_ORD,AM$8,2))&gt;$B$84,"s","ns")))</f>
        <v>ns</v>
      </c>
      <c r="AN108" s="281" t="str">
        <f aca="false">IF(AN$8&gt;$J108,"",IF($F$69&gt;$G$69,"ns",IF(ABS($L108-INDEX(RTO2SF_ORD,AN$8,2))&gt;$B$84,"s","ns")))</f>
        <v>ns</v>
      </c>
      <c r="AO108" s="281" t="str">
        <f aca="false">IF(AO$8&gt;$J108,"",IF($F$69&gt;$G$69,"ns",IF(ABS($L108-INDEX(RTO2SF_ORD,AO$8,2))&gt;$B$84,"s","ns")))</f>
        <v>ns</v>
      </c>
      <c r="AP108" s="281" t="str">
        <f aca="false">IF(AP$8&gt;$J108,"",IF($F$69&gt;$G$69,"ns",IF(ABS($L108-INDEX(RTO2SF_ORD,AP$8,2))&gt;$B$84,"s","ns")))</f>
        <v>ns</v>
      </c>
      <c r="AQ108" s="281" t="str">
        <f aca="false">IF(AQ$8&gt;$J108,"",IF($F$69&gt;$G$69,"ns",IF(ABS($L108-INDEX(RTO2SF_ORD,AQ$8,2))&gt;$B$84,"s","ns")))</f>
        <v>ns</v>
      </c>
      <c r="AR108" s="281" t="str">
        <f aca="false">IF(AR$8&gt;$J108,"",IF($F$69&gt;$G$69,"ns",IF(ABS($L108-INDEX(RTO2SF_ORD,AR$8,2))&gt;$B$84,"s","ns")))</f>
        <v>ns</v>
      </c>
      <c r="AS108" s="281" t="str">
        <f aca="false">IF(AS$8&gt;$J108,"",IF($F$69&gt;$G$69,"ns",IF(ABS($L108-INDEX(RTO2SF_ORD,AS$8,2))&gt;$B$84,"s","ns")))</f>
        <v>ns</v>
      </c>
      <c r="AT108" s="281" t="str">
        <f aca="false">IF(AT$8&gt;$J108,"",IF($F$69&gt;$G$69,"ns",IF(ABS($L108-INDEX(RTO2SF_ORD,AT$8,2))&gt;$B$84,"s","ns")))</f>
        <v>ns</v>
      </c>
      <c r="AU108" s="281" t="str">
        <f aca="false">IF(AU$8&gt;$J108,"",IF($F$69&gt;$G$69,"ns",IF(ABS($L108-INDEX(RTO2SF_ORD,AU$8,2))&gt;$B$84,"s","ns")))</f>
        <v>ns</v>
      </c>
      <c r="AV108" s="281" t="str">
        <f aca="false">IF(AV$8&gt;$J108,"",IF($F$69&gt;$G$69,"ns",IF(ABS($L108-INDEX(RTO2SF_ORD,AV$8,2))&gt;$B$84,"s","ns")))</f>
        <v>ns</v>
      </c>
      <c r="AW108" s="281" t="str">
        <f aca="false">IF(AW$8&gt;$J108,"",IF($F$69&gt;$G$69,"ns",IF(ABS($L108-INDEX(RTO2SF_ORD,AW$8,2))&gt;$B$84,"s","ns")))</f>
        <v>ns</v>
      </c>
      <c r="AX108" s="281" t="str">
        <f aca="false">IF(AX$8&gt;$J108,"",IF($F$69&gt;$G$69,"ns",IF(ABS($L108-INDEX(RTO2SF_ORD,AX$8,2))&gt;$B$84,"s","ns")))</f>
        <v>ns</v>
      </c>
      <c r="AY108" s="281" t="str">
        <f aca="false">IF(AY$8&gt;$J108,"",IF($F$69&gt;$G$69,"ns",IF(ABS($L108-INDEX(RTO2SF_ORD,AY$8,2))&gt;$B$84,"s","ns")))</f>
        <v>ns</v>
      </c>
      <c r="AZ108" s="281" t="str">
        <f aca="false">IF(AZ$8&gt;$J108,"",IF($F$69&gt;$G$69,"ns",IF(ABS($L108-INDEX(RTO2SF_ORD,AZ$8,2))&gt;$B$84,"s","ns")))</f>
        <v>ns</v>
      </c>
      <c r="BA108" s="281" t="str">
        <f aca="false">IF(BA$8&gt;$J108,"",IF($F$69&gt;$G$69,"ns",IF(ABS($L108-INDEX(RTO2SF_ORD,BA$8,2))&gt;$B$84,"s","ns")))</f>
        <v>ns</v>
      </c>
      <c r="BB108" s="281" t="str">
        <f aca="false">IF(BB$8&gt;$J108,"",IF($F$69&gt;$G$69,"ns",IF(ABS($L108-INDEX(RTO2SF_ORD,BB$8,2))&gt;$B$84,"s","ns")))</f>
        <v>ns</v>
      </c>
      <c r="BC108" s="281" t="str">
        <f aca="false">IF(BC$8&gt;$J108,"",IF($F$69&gt;$G$69,"ns",IF(ABS($L108-INDEX(RTO2SF_ORD,BC$8,2))&gt;$B$84,"s","ns")))</f>
        <v>ns</v>
      </c>
      <c r="BD108" s="281" t="str">
        <f aca="false">IF(BD$8&gt;$J108,"",IF($F$69&gt;$G$69,"ns",IF(ABS($L108-INDEX(RTO2SF_ORD,BD$8,2))&gt;$B$84,"s","ns")))</f>
        <v>ns</v>
      </c>
      <c r="BE108" s="281" t="str">
        <f aca="false">IF(BE$8&gt;$J108,"",IF($F$69&gt;$G$69,"ns",IF(ABS($L108-INDEX(RTO2SF_ORD,BE$8,2))&gt;$B$84,"s","ns")))</f>
        <v/>
      </c>
      <c r="BF108" s="281" t="str">
        <f aca="false">IF(BF$8&gt;$J108,"",IF($F$69&gt;$G$69,"ns",IF(ABS($L108-INDEX(RTO2SF_ORD,BF$8,2))&gt;$B$84,"s","ns")))</f>
        <v/>
      </c>
      <c r="BG108" s="281" t="str">
        <f aca="false">IF(BG$8&gt;$J108,"",IF($F$69&gt;$G$69,"ns",IF(ABS($L108-INDEX(RTO2SF_ORD,BG$8,2))&gt;$B$84,"s","ns")))</f>
        <v/>
      </c>
      <c r="BH108" s="281" t="str">
        <f aca="false">IF(BH$8&gt;$J108,"",IF($F$69&gt;$G$69,"ns",IF(ABS($L108-INDEX(RTO2SF_ORD,BH$8,2))&gt;$B$84,"s","ns")))</f>
        <v/>
      </c>
      <c r="BI108" s="281" t="str">
        <f aca="false">IF(BI$8&gt;$J108,"",IF($F$69&gt;$G$69,"ns",IF(ABS($L108-INDEX(RTO2SF_ORD,BI$8,2))&gt;$B$84,"s","ns")))</f>
        <v/>
      </c>
      <c r="BJ108" s="281" t="str">
        <f aca="false">IF(BJ$8&gt;$J108,"",IF($F$69&gt;$G$69,"ns",IF(ABS($L108-INDEX(RTO2SF_ORD,BJ$8,2))&gt;$B$84,"s","ns")))</f>
        <v/>
      </c>
      <c r="BS108" s="249"/>
      <c r="BT108" s="249"/>
      <c r="BV108" s="270" t="n">
        <v>44</v>
      </c>
      <c r="BW108" s="280" t="n">
        <f aca="false">IFERROR(INDEX(RTO2CF_ORD,BV108,1),"sd")</f>
        <v>0</v>
      </c>
      <c r="BX108" s="281" t="n">
        <f aca="false">IFERROR(INDEX(RTO2CF_ORD,BV108,2),"sd")</f>
        <v>6E-005</v>
      </c>
      <c r="BY108" s="282" t="str">
        <f aca="false">IF(BY$8&gt;$BV108,"",IF($BR$69&gt;$BS$69,"ns",IF(ABS($BX108-INDEX(RTO2CF_ORD,BY$8,2))&gt;$BN$84,"s","ns")))</f>
        <v>s</v>
      </c>
      <c r="BZ108" s="282" t="str">
        <f aca="false">IF(BZ$8&gt;$BV108,"",IF($BR$69&gt;$BS$69,"ns",IF(ABS($BX108-INDEX(RTO2CF_ORD,BZ$8,2))&gt;$BN$84,"s","ns")))</f>
        <v>s</v>
      </c>
      <c r="CA108" s="282" t="str">
        <f aca="false">IF(CA$8&gt;$BV108,"",IF($BR$69&gt;$BS$69,"ns",IF(ABS($BX108-INDEX(RTO2CF_ORD,CA$8,2))&gt;$BN$84,"s","ns")))</f>
        <v>s</v>
      </c>
      <c r="CB108" s="282" t="str">
        <f aca="false">IF(CB$8&gt;$BV108,"",IF($BR$69&gt;$BS$69,"ns",IF(ABS($BX108-INDEX(RTO2CF_ORD,CB$8,2))&gt;$BN$84,"s","ns")))</f>
        <v>s</v>
      </c>
      <c r="CC108" s="282" t="str">
        <f aca="false">IF(CC$8&gt;$BV108,"",IF($BR$69&gt;$BS$69,"ns",IF(ABS($BX108-INDEX(RTO2CF_ORD,CC$8,2))&gt;$BN$84,"s","ns")))</f>
        <v>s</v>
      </c>
      <c r="CD108" s="282" t="str">
        <f aca="false">IF(CD$8&gt;$BV108,"",IF($BR$69&gt;$BS$69,"ns",IF(ABS($BX108-INDEX(RTO2CF_ORD,CD$8,2))&gt;$BN$84,"s","ns")))</f>
        <v>s</v>
      </c>
      <c r="CE108" s="282" t="str">
        <f aca="false">IF(CE$8&gt;$BV108,"",IF($BR$69&gt;$BS$69,"ns",IF(ABS($BX108-INDEX(RTO2CF_ORD,CE$8,2))&gt;$BN$84,"s","ns")))</f>
        <v>s</v>
      </c>
      <c r="CF108" s="282" t="str">
        <f aca="false">IF(CF$8&gt;$BV108,"",IF($BR$69&gt;$BS$69,"ns",IF(ABS($BX108-INDEX(RTO2CF_ORD,CF$8,2))&gt;$BN$84,"s","ns")))</f>
        <v>ns</v>
      </c>
      <c r="CG108" s="282" t="str">
        <f aca="false">IF(CG$8&gt;$BV108,"",IF($BR$69&gt;$BS$69,"ns",IF(ABS($BX108-INDEX(RTO2CF_ORD,CG$8,2))&gt;$BN$84,"s","ns")))</f>
        <v>ns</v>
      </c>
      <c r="CH108" s="282" t="str">
        <f aca="false">IF(CH$8&gt;$BV108,"",IF($BR$69&gt;$BS$69,"ns",IF(ABS($BX108-INDEX(RTO2CF_ORD,CH$8,2))&gt;$BN$84,"s","ns")))</f>
        <v>ns</v>
      </c>
      <c r="CI108" s="282" t="str">
        <f aca="false">IF(CI$8&gt;$BV108,"",IF($BR$69&gt;$BS$69,"ns",IF(ABS($BX108-INDEX(RTO2CF_ORD,CI$8,2))&gt;$BN$84,"s","ns")))</f>
        <v>ns</v>
      </c>
      <c r="CJ108" s="282" t="str">
        <f aca="false">IF(CJ$8&gt;$BV108,"",IF($BR$69&gt;$BS$69,"ns",IF(ABS($BX108-INDEX(RTO2CF_ORD,CJ$8,2))&gt;$BN$84,"s","ns")))</f>
        <v>ns</v>
      </c>
      <c r="CK108" s="282" t="str">
        <f aca="false">IF(CK$8&gt;$BV108,"",IF($BR$69&gt;$BS$69,"ns",IF(ABS($BX108-INDEX(RTO2CF_ORD,CK$8,2))&gt;$BN$84,"s","ns")))</f>
        <v>ns</v>
      </c>
      <c r="CL108" s="282" t="str">
        <f aca="false">IF(CL$8&gt;$BV108,"",IF($BR$69&gt;$BS$69,"ns",IF(ABS($BX108-INDEX(RTO2CF_ORD,CL$8,2))&gt;$BN$84,"s","ns")))</f>
        <v>ns</v>
      </c>
      <c r="CM108" s="282" t="str">
        <f aca="false">IF(CM$8&gt;$BV108,"",IF($BR$69&gt;$BS$69,"ns",IF(ABS($BX108-INDEX(RTO2CF_ORD,CM$8,2))&gt;$BN$84,"s","ns")))</f>
        <v>ns</v>
      </c>
      <c r="CN108" s="282" t="str">
        <f aca="false">IF(CN$8&gt;$BV108,"",IF($BR$69&gt;$BS$69,"ns",IF(ABS($BX108-INDEX(RTO2CF_ORD,CN$8,2))&gt;$BN$84,"s","ns")))</f>
        <v>ns</v>
      </c>
      <c r="CO108" s="282" t="str">
        <f aca="false">IF(CO$8&gt;$BV108,"",IF($BR$69&gt;$BS$69,"ns",IF(ABS($BX108-INDEX(RTO2CF_ORD,CO$8,2))&gt;$BN$84,"s","ns")))</f>
        <v>ns</v>
      </c>
      <c r="CP108" s="282" t="str">
        <f aca="false">IF(CP$8&gt;$BV108,"",IF($BR$69&gt;$BS$69,"ns",IF(ABS($BX108-INDEX(RTO2CF_ORD,CP$8,2))&gt;$BN$84,"s","ns")))</f>
        <v>ns</v>
      </c>
      <c r="CQ108" s="282" t="str">
        <f aca="false">IF(CQ$8&gt;$BV108,"",IF($BR$69&gt;$BS$69,"ns",IF(ABS($BX108-INDEX(RTO2CF_ORD,CQ$8,2))&gt;$BN$84,"s","ns")))</f>
        <v>ns</v>
      </c>
      <c r="CR108" s="282" t="str">
        <f aca="false">IF(CR$8&gt;$BV108,"",IF($BR$69&gt;$BS$69,"ns",IF(ABS($BX108-INDEX(RTO2CF_ORD,CR$8,2))&gt;$BN$84,"s","ns")))</f>
        <v>ns</v>
      </c>
      <c r="CS108" s="282" t="str">
        <f aca="false">IF(CS$8&gt;$BV108,"",IF($BR$69&gt;$BS$69,"ns",IF(ABS($BX108-INDEX(RTO2CF_ORD,CS$8,2))&gt;$BN$84,"s","ns")))</f>
        <v>ns</v>
      </c>
      <c r="CT108" s="282" t="str">
        <f aca="false">IF(CT$8&gt;$BV108,"",IF($BR$69&gt;$BS$69,"ns",IF(ABS($BX108-INDEX(RTO2CF_ORD,CT$8,2))&gt;$BN$84,"s","ns")))</f>
        <v>ns</v>
      </c>
      <c r="CU108" s="282" t="str">
        <f aca="false">IF(CU$8&gt;$BV108,"",IF($BR$69&gt;$BS$69,"ns",IF(ABS($BX108-INDEX(RTO2CF_ORD,CU$8,2))&gt;$BN$84,"s","ns")))</f>
        <v>ns</v>
      </c>
      <c r="CV108" s="282" t="str">
        <f aca="false">IF(CV$8&gt;$BV108,"",IF($BR$69&gt;$BS$69,"ns",IF(ABS($BX108-INDEX(RTO2CF_ORD,CV$8,2))&gt;$BN$84,"s","ns")))</f>
        <v>ns</v>
      </c>
      <c r="CW108" s="282" t="str">
        <f aca="false">IF(CW$8&gt;$BV108,"",IF($BR$69&gt;$BS$69,"ns",IF(ABS($BX108-INDEX(RTO2CF_ORD,CW$8,2))&gt;$BN$84,"s","ns")))</f>
        <v>ns</v>
      </c>
      <c r="CX108" s="282" t="str">
        <f aca="false">IF(CX$8&gt;$BV108,"",IF($BR$69&gt;$BS$69,"ns",IF(ABS($BX108-INDEX(RTO2CF_ORD,CX$8,2))&gt;$BN$84,"s","ns")))</f>
        <v>ns</v>
      </c>
      <c r="CY108" s="282" t="str">
        <f aca="false">IF(CY$8&gt;$BV108,"",IF($BR$69&gt;$BS$69,"ns",IF(ABS($BX108-INDEX(RTO2CF_ORD,CY$8,2))&gt;$BN$84,"s","ns")))</f>
        <v>ns</v>
      </c>
      <c r="CZ108" s="282" t="str">
        <f aca="false">IF(CZ$8&gt;$BV108,"",IF($BR$69&gt;$BS$69,"ns",IF(ABS($BX108-INDEX(RTO2CF_ORD,CZ$8,2))&gt;$BN$84,"s","ns")))</f>
        <v>ns</v>
      </c>
      <c r="DA108" s="282" t="str">
        <f aca="false">IF(DA$8&gt;$BV108,"",IF($BR$69&gt;$BS$69,"ns",IF(ABS($BX108-INDEX(RTO2CF_ORD,DA$8,2))&gt;$BN$84,"s","ns")))</f>
        <v>ns</v>
      </c>
      <c r="DB108" s="282" t="str">
        <f aca="false">IF(DB$8&gt;$BV108,"",IF($BR$69&gt;$BS$69,"ns",IF(ABS($BX108-INDEX(RTO2CF_ORD,DB$8,2))&gt;$BN$84,"s","ns")))</f>
        <v>ns</v>
      </c>
      <c r="DC108" s="282" t="str">
        <f aca="false">IF(DC$8&gt;$BV108,"",IF($BR$69&gt;$BS$69,"ns",IF(ABS($BX108-INDEX(RTO2CF_ORD,DC$8,2))&gt;$BN$84,"s","ns")))</f>
        <v>ns</v>
      </c>
      <c r="DD108" s="282" t="str">
        <f aca="false">IF(DD$8&gt;$BV108,"",IF($BR$69&gt;$BS$69,"ns",IF(ABS($BX108-INDEX(RTO2CF_ORD,DD$8,2))&gt;$BN$84,"s","ns")))</f>
        <v>ns</v>
      </c>
      <c r="DE108" s="282" t="str">
        <f aca="false">IF(DE$8&gt;$BV108,"",IF($BR$69&gt;$BS$69,"ns",IF(ABS($BX108-INDEX(RTO2CF_ORD,DE$8,2))&gt;$BN$84,"s","ns")))</f>
        <v>ns</v>
      </c>
      <c r="DF108" s="282" t="str">
        <f aca="false">IF(DF$8&gt;$BV108,"",IF($BR$69&gt;$BS$69,"ns",IF(ABS($BX108-INDEX(RTO2CF_ORD,DF$8,2))&gt;$BN$84,"s","ns")))</f>
        <v>ns</v>
      </c>
      <c r="DG108" s="282" t="str">
        <f aca="false">IF(DG$8&gt;$BV108,"",IF($BR$69&gt;$BS$69,"ns",IF(ABS($BX108-INDEX(RTO2CF_ORD,DG$8,2))&gt;$BN$84,"s","ns")))</f>
        <v>ns</v>
      </c>
      <c r="DH108" s="282" t="str">
        <f aca="false">IF(DH$8&gt;$BV108,"",IF($BR$69&gt;$BS$69,"ns",IF(ABS($BX108-INDEX(RTO2CF_ORD,DH$8,2))&gt;$BN$84,"s","ns")))</f>
        <v>ns</v>
      </c>
      <c r="DI108" s="282" t="str">
        <f aca="false">IF(DI$8&gt;$BV108,"",IF($BR$69&gt;$BS$69,"ns",IF(ABS($BX108-INDEX(RTO2CF_ORD,DI$8,2))&gt;$BN$84,"s","ns")))</f>
        <v>ns</v>
      </c>
      <c r="DJ108" s="282" t="str">
        <f aca="false">IF(DJ$8&gt;$BV108,"",IF($BR$69&gt;$BS$69,"ns",IF(ABS($BX108-INDEX(RTO2CF_ORD,DJ$8,2))&gt;$BN$84,"s","ns")))</f>
        <v>ns</v>
      </c>
      <c r="DK108" s="282" t="str">
        <f aca="false">IF(DK$8&gt;$BV108,"",IF($BR$69&gt;$BS$69,"ns",IF(ABS($BX108-INDEX(RTO2CF_ORD,DK$8,2))&gt;$BN$84,"s","ns")))</f>
        <v>ns</v>
      </c>
      <c r="DL108" s="282" t="str">
        <f aca="false">IF(DL$8&gt;$BV108,"",IF($BR$69&gt;$BS$69,"ns",IF(ABS($BX108-INDEX(RTO2CF_ORD,DL$8,2))&gt;$BN$84,"s","ns")))</f>
        <v>ns</v>
      </c>
      <c r="DM108" s="282" t="str">
        <f aca="false">IF(DM$8&gt;$BV108,"",IF($BR$69&gt;$BS$69,"ns",IF(ABS($BX108-INDEX(RTO2CF_ORD,DM$8,2))&gt;$BN$84,"s","ns")))</f>
        <v>ns</v>
      </c>
      <c r="DN108" s="282" t="str">
        <f aca="false">IF(DN$8&gt;$BV108,"",IF($BR$69&gt;$BS$69,"ns",IF(ABS($BX108-INDEX(RTO2CF_ORD,DN$8,2))&gt;$BN$84,"s","ns")))</f>
        <v>ns</v>
      </c>
      <c r="DO108" s="282" t="str">
        <f aca="false">IF(DO$8&gt;$BV108,"",IF($BR$69&gt;$BS$69,"ns",IF(ABS($BX108-INDEX(RTO2CF_ORD,DO$8,2))&gt;$BN$84,"s","ns")))</f>
        <v>ns</v>
      </c>
      <c r="DP108" s="282" t="str">
        <f aca="false">IF(DP$8&gt;$BV108,"",IF($BR$69&gt;$BS$69,"ns",IF(ABS($BX108-INDEX(RTO2CF_ORD,DP$8,2))&gt;$BN$84,"s","ns")))</f>
        <v>ns</v>
      </c>
      <c r="DQ108" s="282" t="str">
        <f aca="false">IF(DQ$8&gt;$BV108,"",IF($BR$69&gt;$BS$69,"ns",IF(ABS($BX108-INDEX(RTO2CF_ORD,DQ$8,2))&gt;$BN$84,"s","ns")))</f>
        <v/>
      </c>
      <c r="DR108" s="282" t="str">
        <f aca="false">IF(DR$8&gt;$BV108,"",IF($BR$69&gt;$BS$69,"ns",IF(ABS($BX108-INDEX(RTO2CF_ORD,DR$8,2))&gt;$BN$84,"s","ns")))</f>
        <v/>
      </c>
      <c r="DS108" s="282" t="str">
        <f aca="false">IF(DS$8&gt;$BV108,"",IF($BR$69&gt;$BS$69,"ns",IF(ABS($BX108-INDEX(RTO2CF_ORD,DS$8,2))&gt;$BN$84,"s","ns")))</f>
        <v/>
      </c>
      <c r="DT108" s="282" t="str">
        <f aca="false">IF(DT$8&gt;$BV108,"",IF($BR$69&gt;$BS$69,"ns",IF(ABS($BX108-INDEX(RTO2CF_ORD,DT$8,2))&gt;$BN$84,"s","ns")))</f>
        <v/>
      </c>
      <c r="DU108" s="282" t="str">
        <f aca="false">IF(DU$8&gt;$BV108,"",IF($BR$69&gt;$BS$69,"ns",IF(ABS($BX108-INDEX(RTO2CF_ORD,DU$8,2))&gt;$BN$84,"s","ns")))</f>
        <v/>
      </c>
      <c r="DV108" s="282" t="str">
        <f aca="false">IF(DV$8&gt;$BV108,"",IF($BR$69&gt;$BS$69,"ns",IF(ABS($BX108-INDEX(RTO2CF_ORD,DV$8,2))&gt;$BN$84,"s","ns")))</f>
        <v/>
      </c>
      <c r="DW108" s="283"/>
      <c r="DX108" s="283"/>
      <c r="DZ108" s="265" t="n">
        <f aca="false">DZ107+1</f>
        <v>45</v>
      </c>
      <c r="EA108" s="276" t="n">
        <f aca="false">IFERROR(INDEX(RTO2CV,$DZ108,1),0)</f>
        <v>0</v>
      </c>
      <c r="EB108" s="277" t="n">
        <f aca="false">IFERROR(INDEX(RTO2SF,$DZ108,EB$7),0)</f>
        <v>0</v>
      </c>
      <c r="EC108" s="277" t="n">
        <f aca="false">IFERROR(INDEX(RTO2SF,$DZ108,EC$7),0)</f>
        <v>0</v>
      </c>
      <c r="ED108" s="277" t="n">
        <f aca="false">IFERROR(INDEX(RTO2SF,$DZ108,ED$7),0)</f>
        <v>0</v>
      </c>
      <c r="EE108" s="277" t="n">
        <f aca="false">IFERROR(INDEX(RTO2SF,$DZ108,EE$7),0)</f>
        <v>0</v>
      </c>
      <c r="EF108" s="277" t="n">
        <f aca="false">COUNTIFS(EB108:EE108,"&gt;1")</f>
        <v>0</v>
      </c>
      <c r="EG108" s="277" t="n">
        <f aca="false">IFERROR(SUMIFS(EB108:EE108,EB108:EE108,"&gt;1"),0)</f>
        <v>0</v>
      </c>
      <c r="EH108" s="265"/>
      <c r="EI108" s="265"/>
      <c r="EJ108" s="265"/>
      <c r="EK108" s="266"/>
      <c r="EL108" s="265" t="n">
        <f aca="false">EL107+1</f>
        <v>45</v>
      </c>
      <c r="EM108" s="276" t="n">
        <f aca="false">IFERROR(INDEX(RTO2CV,$EL108,1),0)</f>
        <v>0</v>
      </c>
      <c r="EN108" s="277" t="n">
        <f aca="false">IFERROR(INDEX(RTO2CF,$EL108,'ANVA-MDS'!EB$7),0)</f>
        <v>0</v>
      </c>
      <c r="EO108" s="277" t="n">
        <f aca="false">IFERROR(INDEX(RTO2CF,$EL108,'ANVA-MDS'!EC$7),0)</f>
        <v>0</v>
      </c>
      <c r="EP108" s="277" t="n">
        <f aca="false">IFERROR(INDEX(RTO2CF,$EL108,'ANVA-MDS'!ED$7),0)</f>
        <v>0</v>
      </c>
      <c r="EQ108" s="277" t="n">
        <f aca="false">IFERROR(INDEX(RTO2CF,$EL108,'ANVA-MDS'!EE$7),0)</f>
        <v>0</v>
      </c>
      <c r="ER108" s="277" t="n">
        <f aca="false">COUNTIFS(EN108:EQ108,"&gt;1")</f>
        <v>0</v>
      </c>
      <c r="ES108" s="277" t="n">
        <f aca="false">IFERROR(SUMIFS(EN108:EQ108,EN108:EQ108,"&gt;1"),0)</f>
        <v>0</v>
      </c>
      <c r="ET108" s="265"/>
      <c r="EU108" s="265"/>
      <c r="EV108" s="265"/>
      <c r="EW108" s="266"/>
      <c r="EX108" s="277" t="n">
        <f aca="false">EG108+ES108</f>
        <v>0</v>
      </c>
      <c r="EY108" s="266"/>
      <c r="EZ108" s="266"/>
    </row>
    <row r="109" customFormat="false" ht="12.75" hidden="false" customHeight="true" outlineLevel="0" collapsed="false">
      <c r="J109" s="270" t="n">
        <v>45</v>
      </c>
      <c r="K109" s="280" t="n">
        <f aca="false">IFERROR(INDEX(RTO2SF_ORD,J109,1),"sd")</f>
        <v>0</v>
      </c>
      <c r="L109" s="281" t="n">
        <f aca="false">IFERROR(INDEX(RTO2SF_ORD,J109,2),"sd")</f>
        <v>5E-005</v>
      </c>
      <c r="M109" s="281" t="str">
        <f aca="false">IF(M$8&gt;$J109,"",IF($F$69&gt;$G$69,"ns",IF(ABS($L109-INDEX(RTO2SF_ORD,M$8,2))&gt;$B$84,"s","ns")))</f>
        <v>ns</v>
      </c>
      <c r="N109" s="281" t="str">
        <f aca="false">IF(N$8&gt;$J109,"",IF($F$69&gt;$G$69,"ns",IF(ABS($L109-INDEX(RTO2SF_ORD,N$8,2))&gt;$B$84,"s","ns")))</f>
        <v>ns</v>
      </c>
      <c r="O109" s="281" t="str">
        <f aca="false">IF(O$8&gt;$J109,"",IF($F$69&gt;$G$69,"ns",IF(ABS($L109-INDEX(RTO2SF_ORD,O$8,2))&gt;$B$84,"s","ns")))</f>
        <v>ns</v>
      </c>
      <c r="P109" s="281" t="str">
        <f aca="false">IF(P$8&gt;$J109,"",IF($F$69&gt;$G$69,"ns",IF(ABS($L109-INDEX(RTO2SF_ORD,P$8,2))&gt;$B$84,"s","ns")))</f>
        <v>ns</v>
      </c>
      <c r="Q109" s="281" t="str">
        <f aca="false">IF(Q$8&gt;$J109,"",IF($F$69&gt;$G$69,"ns",IF(ABS($L109-INDEX(RTO2SF_ORD,Q$8,2))&gt;$B$84,"s","ns")))</f>
        <v>ns</v>
      </c>
      <c r="R109" s="281" t="str">
        <f aca="false">IF(R$8&gt;$J109,"",IF($F$69&gt;$G$69,"ns",IF(ABS($L109-INDEX(RTO2SF_ORD,R$8,2))&gt;$B$84,"s","ns")))</f>
        <v>ns</v>
      </c>
      <c r="S109" s="281" t="str">
        <f aca="false">IF(S$8&gt;$J109,"",IF($F$69&gt;$G$69,"ns",IF(ABS($L109-INDEX(RTO2SF_ORD,S$8,2))&gt;$B$84,"s","ns")))</f>
        <v>ns</v>
      </c>
      <c r="T109" s="281" t="str">
        <f aca="false">IF(T$8&gt;$J109,"",IF($F$69&gt;$G$69,"ns",IF(ABS($L109-INDEX(RTO2SF_ORD,T$8,2))&gt;$B$84,"s","ns")))</f>
        <v>ns</v>
      </c>
      <c r="U109" s="281" t="str">
        <f aca="false">IF(U$8&gt;$J109,"",IF($F$69&gt;$G$69,"ns",IF(ABS($L109-INDEX(RTO2SF_ORD,U$8,2))&gt;$B$84,"s","ns")))</f>
        <v>ns</v>
      </c>
      <c r="V109" s="281" t="str">
        <f aca="false">IF(V$8&gt;$J109,"",IF($F$69&gt;$G$69,"ns",IF(ABS($L109-INDEX(RTO2SF_ORD,V$8,2))&gt;$B$84,"s","ns")))</f>
        <v>ns</v>
      </c>
      <c r="W109" s="281" t="str">
        <f aca="false">IF(W$8&gt;$J109,"",IF($F$69&gt;$G$69,"ns",IF(ABS($L109-INDEX(RTO2SF_ORD,W$8,2))&gt;$B$84,"s","ns")))</f>
        <v>ns</v>
      </c>
      <c r="X109" s="281" t="str">
        <f aca="false">IF(X$8&gt;$J109,"",IF($F$69&gt;$G$69,"ns",IF(ABS($L109-INDEX(RTO2SF_ORD,X$8,2))&gt;$B$84,"s","ns")))</f>
        <v>ns</v>
      </c>
      <c r="Y109" s="281" t="str">
        <f aca="false">IF(Y$8&gt;$J109,"",IF($F$69&gt;$G$69,"ns",IF(ABS($L109-INDEX(RTO2SF_ORD,Y$8,2))&gt;$B$84,"s","ns")))</f>
        <v>ns</v>
      </c>
      <c r="Z109" s="281" t="str">
        <f aca="false">IF(Z$8&gt;$J109,"",IF($F$69&gt;$G$69,"ns",IF(ABS($L109-INDEX(RTO2SF_ORD,Z$8,2))&gt;$B$84,"s","ns")))</f>
        <v>ns</v>
      </c>
      <c r="AA109" s="281" t="str">
        <f aca="false">IF(AA$8&gt;$J109,"",IF($F$69&gt;$G$69,"ns",IF(ABS($L109-INDEX(RTO2SF_ORD,AA$8,2))&gt;$B$84,"s","ns")))</f>
        <v>ns</v>
      </c>
      <c r="AB109" s="281" t="str">
        <f aca="false">IF(AB$8&gt;$J109,"",IF($F$69&gt;$G$69,"ns",IF(ABS($L109-INDEX(RTO2SF_ORD,AB$8,2))&gt;$B$84,"s","ns")))</f>
        <v>ns</v>
      </c>
      <c r="AC109" s="281" t="str">
        <f aca="false">IF(AC$8&gt;$J109,"",IF($F$69&gt;$G$69,"ns",IF(ABS($L109-INDEX(RTO2SF_ORD,AC$8,2))&gt;$B$84,"s","ns")))</f>
        <v>ns</v>
      </c>
      <c r="AD109" s="281" t="str">
        <f aca="false">IF(AD$8&gt;$J109,"",IF($F$69&gt;$G$69,"ns",IF(ABS($L109-INDEX(RTO2SF_ORD,AD$8,2))&gt;$B$84,"s","ns")))</f>
        <v>ns</v>
      </c>
      <c r="AE109" s="281" t="str">
        <f aca="false">IF(AE$8&gt;$J109,"",IF($F$69&gt;$G$69,"ns",IF(ABS($L109-INDEX(RTO2SF_ORD,AE$8,2))&gt;$B$84,"s","ns")))</f>
        <v>ns</v>
      </c>
      <c r="AF109" s="281" t="str">
        <f aca="false">IF(AF$8&gt;$J109,"",IF($F$69&gt;$G$69,"ns",IF(ABS($L109-INDEX(RTO2SF_ORD,AF$8,2))&gt;$B$84,"s","ns")))</f>
        <v>ns</v>
      </c>
      <c r="AG109" s="281" t="str">
        <f aca="false">IF(AG$8&gt;$J109,"",IF($F$69&gt;$G$69,"ns",IF(ABS($L109-INDEX(RTO2SF_ORD,AG$8,2))&gt;$B$84,"s","ns")))</f>
        <v>ns</v>
      </c>
      <c r="AH109" s="281" t="str">
        <f aca="false">IF(AH$8&gt;$J109,"",IF($F$69&gt;$G$69,"ns",IF(ABS($L109-INDEX(RTO2SF_ORD,AH$8,2))&gt;$B$84,"s","ns")))</f>
        <v>ns</v>
      </c>
      <c r="AI109" s="281" t="str">
        <f aca="false">IF(AI$8&gt;$J109,"",IF($F$69&gt;$G$69,"ns",IF(ABS($L109-INDEX(RTO2SF_ORD,AI$8,2))&gt;$B$84,"s","ns")))</f>
        <v>ns</v>
      </c>
      <c r="AJ109" s="281" t="str">
        <f aca="false">IF(AJ$8&gt;$J109,"",IF($F$69&gt;$G$69,"ns",IF(ABS($L109-INDEX(RTO2SF_ORD,AJ$8,2))&gt;$B$84,"s","ns")))</f>
        <v>ns</v>
      </c>
      <c r="AK109" s="281" t="str">
        <f aca="false">IF(AK$8&gt;$J109,"",IF($F$69&gt;$G$69,"ns",IF(ABS($L109-INDEX(RTO2SF_ORD,AK$8,2))&gt;$B$84,"s","ns")))</f>
        <v>ns</v>
      </c>
      <c r="AL109" s="281" t="str">
        <f aca="false">IF(AL$8&gt;$J109,"",IF($F$69&gt;$G$69,"ns",IF(ABS($L109-INDEX(RTO2SF_ORD,AL$8,2))&gt;$B$84,"s","ns")))</f>
        <v>ns</v>
      </c>
      <c r="AM109" s="281" t="str">
        <f aca="false">IF(AM$8&gt;$J109,"",IF($F$69&gt;$G$69,"ns",IF(ABS($L109-INDEX(RTO2SF_ORD,AM$8,2))&gt;$B$84,"s","ns")))</f>
        <v>ns</v>
      </c>
      <c r="AN109" s="281" t="str">
        <f aca="false">IF(AN$8&gt;$J109,"",IF($F$69&gt;$G$69,"ns",IF(ABS($L109-INDEX(RTO2SF_ORD,AN$8,2))&gt;$B$84,"s","ns")))</f>
        <v>ns</v>
      </c>
      <c r="AO109" s="281" t="str">
        <f aca="false">IF(AO$8&gt;$J109,"",IF($F$69&gt;$G$69,"ns",IF(ABS($L109-INDEX(RTO2SF_ORD,AO$8,2))&gt;$B$84,"s","ns")))</f>
        <v>ns</v>
      </c>
      <c r="AP109" s="281" t="str">
        <f aca="false">IF(AP$8&gt;$J109,"",IF($F$69&gt;$G$69,"ns",IF(ABS($L109-INDEX(RTO2SF_ORD,AP$8,2))&gt;$B$84,"s","ns")))</f>
        <v>ns</v>
      </c>
      <c r="AQ109" s="281" t="str">
        <f aca="false">IF(AQ$8&gt;$J109,"",IF($F$69&gt;$G$69,"ns",IF(ABS($L109-INDEX(RTO2SF_ORD,AQ$8,2))&gt;$B$84,"s","ns")))</f>
        <v>ns</v>
      </c>
      <c r="AR109" s="281" t="str">
        <f aca="false">IF(AR$8&gt;$J109,"",IF($F$69&gt;$G$69,"ns",IF(ABS($L109-INDEX(RTO2SF_ORD,AR$8,2))&gt;$B$84,"s","ns")))</f>
        <v>ns</v>
      </c>
      <c r="AS109" s="281" t="str">
        <f aca="false">IF(AS$8&gt;$J109,"",IF($F$69&gt;$G$69,"ns",IF(ABS($L109-INDEX(RTO2SF_ORD,AS$8,2))&gt;$B$84,"s","ns")))</f>
        <v>ns</v>
      </c>
      <c r="AT109" s="281" t="str">
        <f aca="false">IF(AT$8&gt;$J109,"",IF($F$69&gt;$G$69,"ns",IF(ABS($L109-INDEX(RTO2SF_ORD,AT$8,2))&gt;$B$84,"s","ns")))</f>
        <v>ns</v>
      </c>
      <c r="AU109" s="281" t="str">
        <f aca="false">IF(AU$8&gt;$J109,"",IF($F$69&gt;$G$69,"ns",IF(ABS($L109-INDEX(RTO2SF_ORD,AU$8,2))&gt;$B$84,"s","ns")))</f>
        <v>ns</v>
      </c>
      <c r="AV109" s="281" t="str">
        <f aca="false">IF(AV$8&gt;$J109,"",IF($F$69&gt;$G$69,"ns",IF(ABS($L109-INDEX(RTO2SF_ORD,AV$8,2))&gt;$B$84,"s","ns")))</f>
        <v>ns</v>
      </c>
      <c r="AW109" s="281" t="str">
        <f aca="false">IF(AW$8&gt;$J109,"",IF($F$69&gt;$G$69,"ns",IF(ABS($L109-INDEX(RTO2SF_ORD,AW$8,2))&gt;$B$84,"s","ns")))</f>
        <v>ns</v>
      </c>
      <c r="AX109" s="281" t="str">
        <f aca="false">IF(AX$8&gt;$J109,"",IF($F$69&gt;$G$69,"ns",IF(ABS($L109-INDEX(RTO2SF_ORD,AX$8,2))&gt;$B$84,"s","ns")))</f>
        <v>ns</v>
      </c>
      <c r="AY109" s="281" t="str">
        <f aca="false">IF(AY$8&gt;$J109,"",IF($F$69&gt;$G$69,"ns",IF(ABS($L109-INDEX(RTO2SF_ORD,AY$8,2))&gt;$B$84,"s","ns")))</f>
        <v>ns</v>
      </c>
      <c r="AZ109" s="281" t="str">
        <f aca="false">IF(AZ$8&gt;$J109,"",IF($F$69&gt;$G$69,"ns",IF(ABS($L109-INDEX(RTO2SF_ORD,AZ$8,2))&gt;$B$84,"s","ns")))</f>
        <v>ns</v>
      </c>
      <c r="BA109" s="281" t="str">
        <f aca="false">IF(BA$8&gt;$J109,"",IF($F$69&gt;$G$69,"ns",IF(ABS($L109-INDEX(RTO2SF_ORD,BA$8,2))&gt;$B$84,"s","ns")))</f>
        <v>ns</v>
      </c>
      <c r="BB109" s="281" t="str">
        <f aca="false">IF(BB$8&gt;$J109,"",IF($F$69&gt;$G$69,"ns",IF(ABS($L109-INDEX(RTO2SF_ORD,BB$8,2))&gt;$B$84,"s","ns")))</f>
        <v>ns</v>
      </c>
      <c r="BC109" s="281" t="str">
        <f aca="false">IF(BC$8&gt;$J109,"",IF($F$69&gt;$G$69,"ns",IF(ABS($L109-INDEX(RTO2SF_ORD,BC$8,2))&gt;$B$84,"s","ns")))</f>
        <v>ns</v>
      </c>
      <c r="BD109" s="281" t="str">
        <f aca="false">IF(BD$8&gt;$J109,"",IF($F$69&gt;$G$69,"ns",IF(ABS($L109-INDEX(RTO2SF_ORD,BD$8,2))&gt;$B$84,"s","ns")))</f>
        <v>ns</v>
      </c>
      <c r="BE109" s="281" t="str">
        <f aca="false">IF(BE$8&gt;$J109,"",IF($F$69&gt;$G$69,"ns",IF(ABS($L109-INDEX(RTO2SF_ORD,BE$8,2))&gt;$B$84,"s","ns")))</f>
        <v>ns</v>
      </c>
      <c r="BF109" s="281" t="str">
        <f aca="false">IF(BF$8&gt;$J109,"",IF($F$69&gt;$G$69,"ns",IF(ABS($L109-INDEX(RTO2SF_ORD,BF$8,2))&gt;$B$84,"s","ns")))</f>
        <v/>
      </c>
      <c r="BG109" s="281" t="str">
        <f aca="false">IF(BG$8&gt;$J109,"",IF($F$69&gt;$G$69,"ns",IF(ABS($L109-INDEX(RTO2SF_ORD,BG$8,2))&gt;$B$84,"s","ns")))</f>
        <v/>
      </c>
      <c r="BH109" s="281" t="str">
        <f aca="false">IF(BH$8&gt;$J109,"",IF($F$69&gt;$G$69,"ns",IF(ABS($L109-INDEX(RTO2SF_ORD,BH$8,2))&gt;$B$84,"s","ns")))</f>
        <v/>
      </c>
      <c r="BI109" s="281" t="str">
        <f aca="false">IF(BI$8&gt;$J109,"",IF($F$69&gt;$G$69,"ns",IF(ABS($L109-INDEX(RTO2SF_ORD,BI$8,2))&gt;$B$84,"s","ns")))</f>
        <v/>
      </c>
      <c r="BJ109" s="281" t="str">
        <f aca="false">IF(BJ$8&gt;$J109,"",IF($F$69&gt;$G$69,"ns",IF(ABS($L109-INDEX(RTO2SF_ORD,BJ$8,2))&gt;$B$84,"s","ns")))</f>
        <v/>
      </c>
      <c r="BS109" s="249"/>
      <c r="BT109" s="249"/>
      <c r="BV109" s="270" t="n">
        <v>45</v>
      </c>
      <c r="BW109" s="280" t="n">
        <f aca="false">IFERROR(INDEX(RTO2CF_ORD,BV109,1),"sd")</f>
        <v>0</v>
      </c>
      <c r="BX109" s="281" t="n">
        <f aca="false">IFERROR(INDEX(RTO2CF_ORD,BV109,2),"sd")</f>
        <v>5E-005</v>
      </c>
      <c r="BY109" s="282" t="str">
        <f aca="false">IF(BY$8&gt;$BV109,"",IF($BR$69&gt;$BS$69,"ns",IF(ABS($BX109-INDEX(RTO2CF_ORD,BY$8,2))&gt;$BN$84,"s","ns")))</f>
        <v>s</v>
      </c>
      <c r="BZ109" s="282" t="str">
        <f aca="false">IF(BZ$8&gt;$BV109,"",IF($BR$69&gt;$BS$69,"ns",IF(ABS($BX109-INDEX(RTO2CF_ORD,BZ$8,2))&gt;$BN$84,"s","ns")))</f>
        <v>s</v>
      </c>
      <c r="CA109" s="282" t="str">
        <f aca="false">IF(CA$8&gt;$BV109,"",IF($BR$69&gt;$BS$69,"ns",IF(ABS($BX109-INDEX(RTO2CF_ORD,CA$8,2))&gt;$BN$84,"s","ns")))</f>
        <v>s</v>
      </c>
      <c r="CB109" s="282" t="str">
        <f aca="false">IF(CB$8&gt;$BV109,"",IF($BR$69&gt;$BS$69,"ns",IF(ABS($BX109-INDEX(RTO2CF_ORD,CB$8,2))&gt;$BN$84,"s","ns")))</f>
        <v>s</v>
      </c>
      <c r="CC109" s="282" t="str">
        <f aca="false">IF(CC$8&gt;$BV109,"",IF($BR$69&gt;$BS$69,"ns",IF(ABS($BX109-INDEX(RTO2CF_ORD,CC$8,2))&gt;$BN$84,"s","ns")))</f>
        <v>s</v>
      </c>
      <c r="CD109" s="282" t="str">
        <f aca="false">IF(CD$8&gt;$BV109,"",IF($BR$69&gt;$BS$69,"ns",IF(ABS($BX109-INDEX(RTO2CF_ORD,CD$8,2))&gt;$BN$84,"s","ns")))</f>
        <v>s</v>
      </c>
      <c r="CE109" s="282" t="str">
        <f aca="false">IF(CE$8&gt;$BV109,"",IF($BR$69&gt;$BS$69,"ns",IF(ABS($BX109-INDEX(RTO2CF_ORD,CE$8,2))&gt;$BN$84,"s","ns")))</f>
        <v>s</v>
      </c>
      <c r="CF109" s="282" t="str">
        <f aca="false">IF(CF$8&gt;$BV109,"",IF($BR$69&gt;$BS$69,"ns",IF(ABS($BX109-INDEX(RTO2CF_ORD,CF$8,2))&gt;$BN$84,"s","ns")))</f>
        <v>ns</v>
      </c>
      <c r="CG109" s="282" t="str">
        <f aca="false">IF(CG$8&gt;$BV109,"",IF($BR$69&gt;$BS$69,"ns",IF(ABS($BX109-INDEX(RTO2CF_ORD,CG$8,2))&gt;$BN$84,"s","ns")))</f>
        <v>ns</v>
      </c>
      <c r="CH109" s="282" t="str">
        <f aca="false">IF(CH$8&gt;$BV109,"",IF($BR$69&gt;$BS$69,"ns",IF(ABS($BX109-INDEX(RTO2CF_ORD,CH$8,2))&gt;$BN$84,"s","ns")))</f>
        <v>ns</v>
      </c>
      <c r="CI109" s="282" t="str">
        <f aca="false">IF(CI$8&gt;$BV109,"",IF($BR$69&gt;$BS$69,"ns",IF(ABS($BX109-INDEX(RTO2CF_ORD,CI$8,2))&gt;$BN$84,"s","ns")))</f>
        <v>ns</v>
      </c>
      <c r="CJ109" s="282" t="str">
        <f aca="false">IF(CJ$8&gt;$BV109,"",IF($BR$69&gt;$BS$69,"ns",IF(ABS($BX109-INDEX(RTO2CF_ORD,CJ$8,2))&gt;$BN$84,"s","ns")))</f>
        <v>ns</v>
      </c>
      <c r="CK109" s="282" t="str">
        <f aca="false">IF(CK$8&gt;$BV109,"",IF($BR$69&gt;$BS$69,"ns",IF(ABS($BX109-INDEX(RTO2CF_ORD,CK$8,2))&gt;$BN$84,"s","ns")))</f>
        <v>ns</v>
      </c>
      <c r="CL109" s="282" t="str">
        <f aca="false">IF(CL$8&gt;$BV109,"",IF($BR$69&gt;$BS$69,"ns",IF(ABS($BX109-INDEX(RTO2CF_ORD,CL$8,2))&gt;$BN$84,"s","ns")))</f>
        <v>ns</v>
      </c>
      <c r="CM109" s="282" t="str">
        <f aca="false">IF(CM$8&gt;$BV109,"",IF($BR$69&gt;$BS$69,"ns",IF(ABS($BX109-INDEX(RTO2CF_ORD,CM$8,2))&gt;$BN$84,"s","ns")))</f>
        <v>ns</v>
      </c>
      <c r="CN109" s="282" t="str">
        <f aca="false">IF(CN$8&gt;$BV109,"",IF($BR$69&gt;$BS$69,"ns",IF(ABS($BX109-INDEX(RTO2CF_ORD,CN$8,2))&gt;$BN$84,"s","ns")))</f>
        <v>ns</v>
      </c>
      <c r="CO109" s="282" t="str">
        <f aca="false">IF(CO$8&gt;$BV109,"",IF($BR$69&gt;$BS$69,"ns",IF(ABS($BX109-INDEX(RTO2CF_ORD,CO$8,2))&gt;$BN$84,"s","ns")))</f>
        <v>ns</v>
      </c>
      <c r="CP109" s="282" t="str">
        <f aca="false">IF(CP$8&gt;$BV109,"",IF($BR$69&gt;$BS$69,"ns",IF(ABS($BX109-INDEX(RTO2CF_ORD,CP$8,2))&gt;$BN$84,"s","ns")))</f>
        <v>ns</v>
      </c>
      <c r="CQ109" s="282" t="str">
        <f aca="false">IF(CQ$8&gt;$BV109,"",IF($BR$69&gt;$BS$69,"ns",IF(ABS($BX109-INDEX(RTO2CF_ORD,CQ$8,2))&gt;$BN$84,"s","ns")))</f>
        <v>ns</v>
      </c>
      <c r="CR109" s="282" t="str">
        <f aca="false">IF(CR$8&gt;$BV109,"",IF($BR$69&gt;$BS$69,"ns",IF(ABS($BX109-INDEX(RTO2CF_ORD,CR$8,2))&gt;$BN$84,"s","ns")))</f>
        <v>ns</v>
      </c>
      <c r="CS109" s="282" t="str">
        <f aca="false">IF(CS$8&gt;$BV109,"",IF($BR$69&gt;$BS$69,"ns",IF(ABS($BX109-INDEX(RTO2CF_ORD,CS$8,2))&gt;$BN$84,"s","ns")))</f>
        <v>ns</v>
      </c>
      <c r="CT109" s="282" t="str">
        <f aca="false">IF(CT$8&gt;$BV109,"",IF($BR$69&gt;$BS$69,"ns",IF(ABS($BX109-INDEX(RTO2CF_ORD,CT$8,2))&gt;$BN$84,"s","ns")))</f>
        <v>ns</v>
      </c>
      <c r="CU109" s="282" t="str">
        <f aca="false">IF(CU$8&gt;$BV109,"",IF($BR$69&gt;$BS$69,"ns",IF(ABS($BX109-INDEX(RTO2CF_ORD,CU$8,2))&gt;$BN$84,"s","ns")))</f>
        <v>ns</v>
      </c>
      <c r="CV109" s="282" t="str">
        <f aca="false">IF(CV$8&gt;$BV109,"",IF($BR$69&gt;$BS$69,"ns",IF(ABS($BX109-INDEX(RTO2CF_ORD,CV$8,2))&gt;$BN$84,"s","ns")))</f>
        <v>ns</v>
      </c>
      <c r="CW109" s="282" t="str">
        <f aca="false">IF(CW$8&gt;$BV109,"",IF($BR$69&gt;$BS$69,"ns",IF(ABS($BX109-INDEX(RTO2CF_ORD,CW$8,2))&gt;$BN$84,"s","ns")))</f>
        <v>ns</v>
      </c>
      <c r="CX109" s="282" t="str">
        <f aca="false">IF(CX$8&gt;$BV109,"",IF($BR$69&gt;$BS$69,"ns",IF(ABS($BX109-INDEX(RTO2CF_ORD,CX$8,2))&gt;$BN$84,"s","ns")))</f>
        <v>ns</v>
      </c>
      <c r="CY109" s="282" t="str">
        <f aca="false">IF(CY$8&gt;$BV109,"",IF($BR$69&gt;$BS$69,"ns",IF(ABS($BX109-INDEX(RTO2CF_ORD,CY$8,2))&gt;$BN$84,"s","ns")))</f>
        <v>ns</v>
      </c>
      <c r="CZ109" s="282" t="str">
        <f aca="false">IF(CZ$8&gt;$BV109,"",IF($BR$69&gt;$BS$69,"ns",IF(ABS($BX109-INDEX(RTO2CF_ORD,CZ$8,2))&gt;$BN$84,"s","ns")))</f>
        <v>ns</v>
      </c>
      <c r="DA109" s="282" t="str">
        <f aca="false">IF(DA$8&gt;$BV109,"",IF($BR$69&gt;$BS$69,"ns",IF(ABS($BX109-INDEX(RTO2CF_ORD,DA$8,2))&gt;$BN$84,"s","ns")))</f>
        <v>ns</v>
      </c>
      <c r="DB109" s="282" t="str">
        <f aca="false">IF(DB$8&gt;$BV109,"",IF($BR$69&gt;$BS$69,"ns",IF(ABS($BX109-INDEX(RTO2CF_ORD,DB$8,2))&gt;$BN$84,"s","ns")))</f>
        <v>ns</v>
      </c>
      <c r="DC109" s="282" t="str">
        <f aca="false">IF(DC$8&gt;$BV109,"",IF($BR$69&gt;$BS$69,"ns",IF(ABS($BX109-INDEX(RTO2CF_ORD,DC$8,2))&gt;$BN$84,"s","ns")))</f>
        <v>ns</v>
      </c>
      <c r="DD109" s="282" t="str">
        <f aca="false">IF(DD$8&gt;$BV109,"",IF($BR$69&gt;$BS$69,"ns",IF(ABS($BX109-INDEX(RTO2CF_ORD,DD$8,2))&gt;$BN$84,"s","ns")))</f>
        <v>ns</v>
      </c>
      <c r="DE109" s="282" t="str">
        <f aca="false">IF(DE$8&gt;$BV109,"",IF($BR$69&gt;$BS$69,"ns",IF(ABS($BX109-INDEX(RTO2CF_ORD,DE$8,2))&gt;$BN$84,"s","ns")))</f>
        <v>ns</v>
      </c>
      <c r="DF109" s="282" t="str">
        <f aca="false">IF(DF$8&gt;$BV109,"",IF($BR$69&gt;$BS$69,"ns",IF(ABS($BX109-INDEX(RTO2CF_ORD,DF$8,2))&gt;$BN$84,"s","ns")))</f>
        <v>ns</v>
      </c>
      <c r="DG109" s="282" t="str">
        <f aca="false">IF(DG$8&gt;$BV109,"",IF($BR$69&gt;$BS$69,"ns",IF(ABS($BX109-INDEX(RTO2CF_ORD,DG$8,2))&gt;$BN$84,"s","ns")))</f>
        <v>ns</v>
      </c>
      <c r="DH109" s="282" t="str">
        <f aca="false">IF(DH$8&gt;$BV109,"",IF($BR$69&gt;$BS$69,"ns",IF(ABS($BX109-INDEX(RTO2CF_ORD,DH$8,2))&gt;$BN$84,"s","ns")))</f>
        <v>ns</v>
      </c>
      <c r="DI109" s="282" t="str">
        <f aca="false">IF(DI$8&gt;$BV109,"",IF($BR$69&gt;$BS$69,"ns",IF(ABS($BX109-INDEX(RTO2CF_ORD,DI$8,2))&gt;$BN$84,"s","ns")))</f>
        <v>ns</v>
      </c>
      <c r="DJ109" s="282" t="str">
        <f aca="false">IF(DJ$8&gt;$BV109,"",IF($BR$69&gt;$BS$69,"ns",IF(ABS($BX109-INDEX(RTO2CF_ORD,DJ$8,2))&gt;$BN$84,"s","ns")))</f>
        <v>ns</v>
      </c>
      <c r="DK109" s="282" t="str">
        <f aca="false">IF(DK$8&gt;$BV109,"",IF($BR$69&gt;$BS$69,"ns",IF(ABS($BX109-INDEX(RTO2CF_ORD,DK$8,2))&gt;$BN$84,"s","ns")))</f>
        <v>ns</v>
      </c>
      <c r="DL109" s="282" t="str">
        <f aca="false">IF(DL$8&gt;$BV109,"",IF($BR$69&gt;$BS$69,"ns",IF(ABS($BX109-INDEX(RTO2CF_ORD,DL$8,2))&gt;$BN$84,"s","ns")))</f>
        <v>ns</v>
      </c>
      <c r="DM109" s="282" t="str">
        <f aca="false">IF(DM$8&gt;$BV109,"",IF($BR$69&gt;$BS$69,"ns",IF(ABS($BX109-INDEX(RTO2CF_ORD,DM$8,2))&gt;$BN$84,"s","ns")))</f>
        <v>ns</v>
      </c>
      <c r="DN109" s="282" t="str">
        <f aca="false">IF(DN$8&gt;$BV109,"",IF($BR$69&gt;$BS$69,"ns",IF(ABS($BX109-INDEX(RTO2CF_ORD,DN$8,2))&gt;$BN$84,"s","ns")))</f>
        <v>ns</v>
      </c>
      <c r="DO109" s="282" t="str">
        <f aca="false">IF(DO$8&gt;$BV109,"",IF($BR$69&gt;$BS$69,"ns",IF(ABS($BX109-INDEX(RTO2CF_ORD,DO$8,2))&gt;$BN$84,"s","ns")))</f>
        <v>ns</v>
      </c>
      <c r="DP109" s="282" t="str">
        <f aca="false">IF(DP$8&gt;$BV109,"",IF($BR$69&gt;$BS$69,"ns",IF(ABS($BX109-INDEX(RTO2CF_ORD,DP$8,2))&gt;$BN$84,"s","ns")))</f>
        <v>ns</v>
      </c>
      <c r="DQ109" s="282" t="str">
        <f aca="false">IF(DQ$8&gt;$BV109,"",IF($BR$69&gt;$BS$69,"ns",IF(ABS($BX109-INDEX(RTO2CF_ORD,DQ$8,2))&gt;$BN$84,"s","ns")))</f>
        <v>ns</v>
      </c>
      <c r="DR109" s="282" t="str">
        <f aca="false">IF(DR$8&gt;$BV109,"",IF($BR$69&gt;$BS$69,"ns",IF(ABS($BX109-INDEX(RTO2CF_ORD,DR$8,2))&gt;$BN$84,"s","ns")))</f>
        <v/>
      </c>
      <c r="DS109" s="282" t="str">
        <f aca="false">IF(DS$8&gt;$BV109,"",IF($BR$69&gt;$BS$69,"ns",IF(ABS($BX109-INDEX(RTO2CF_ORD,DS$8,2))&gt;$BN$84,"s","ns")))</f>
        <v/>
      </c>
      <c r="DT109" s="282" t="str">
        <f aca="false">IF(DT$8&gt;$BV109,"",IF($BR$69&gt;$BS$69,"ns",IF(ABS($BX109-INDEX(RTO2CF_ORD,DT$8,2))&gt;$BN$84,"s","ns")))</f>
        <v/>
      </c>
      <c r="DU109" s="282" t="str">
        <f aca="false">IF(DU$8&gt;$BV109,"",IF($BR$69&gt;$BS$69,"ns",IF(ABS($BX109-INDEX(RTO2CF_ORD,DU$8,2))&gt;$BN$84,"s","ns")))</f>
        <v/>
      </c>
      <c r="DV109" s="282" t="str">
        <f aca="false">IF(DV$8&gt;$BV109,"",IF($BR$69&gt;$BS$69,"ns",IF(ABS($BX109-INDEX(RTO2CF_ORD,DV$8,2))&gt;$BN$84,"s","ns")))</f>
        <v/>
      </c>
      <c r="DW109" s="283"/>
      <c r="DX109" s="283"/>
      <c r="DZ109" s="265" t="n">
        <f aca="false">DZ108+1</f>
        <v>46</v>
      </c>
      <c r="EA109" s="276" t="n">
        <f aca="false">IFERROR(INDEX(RTO2CV,$DZ109,1),0)</f>
        <v>0</v>
      </c>
      <c r="EB109" s="277" t="n">
        <f aca="false">IFERROR(INDEX(RTO2SF,$DZ109,EB$7),0)</f>
        <v>0</v>
      </c>
      <c r="EC109" s="277" t="n">
        <f aca="false">IFERROR(INDEX(RTO2SF,$DZ109,EC$7),0)</f>
        <v>0</v>
      </c>
      <c r="ED109" s="277" t="n">
        <f aca="false">IFERROR(INDEX(RTO2SF,$DZ109,ED$7),0)</f>
        <v>0</v>
      </c>
      <c r="EE109" s="277" t="n">
        <f aca="false">IFERROR(INDEX(RTO2SF,$DZ109,EE$7),0)</f>
        <v>0</v>
      </c>
      <c r="EF109" s="277" t="n">
        <f aca="false">COUNTIFS(EB109:EE109,"&gt;1")</f>
        <v>0</v>
      </c>
      <c r="EG109" s="277" t="n">
        <f aca="false">IFERROR(SUMIFS(EB109:EE109,EB109:EE109,"&gt;1"),0)</f>
        <v>0</v>
      </c>
      <c r="EH109" s="265"/>
      <c r="EI109" s="265"/>
      <c r="EJ109" s="265"/>
      <c r="EK109" s="266"/>
      <c r="EL109" s="265" t="n">
        <f aca="false">EL108+1</f>
        <v>46</v>
      </c>
      <c r="EM109" s="276" t="n">
        <f aca="false">IFERROR(INDEX(RTO2CV,$EL109,1),0)</f>
        <v>0</v>
      </c>
      <c r="EN109" s="277" t="n">
        <f aca="false">IFERROR(INDEX(RTO2CF,$EL109,'ANVA-MDS'!EB$7),0)</f>
        <v>0</v>
      </c>
      <c r="EO109" s="277" t="n">
        <f aca="false">IFERROR(INDEX(RTO2CF,$EL109,'ANVA-MDS'!EC$7),0)</f>
        <v>0</v>
      </c>
      <c r="EP109" s="277" t="n">
        <f aca="false">IFERROR(INDEX(RTO2CF,$EL109,'ANVA-MDS'!ED$7),0)</f>
        <v>0</v>
      </c>
      <c r="EQ109" s="277" t="n">
        <f aca="false">IFERROR(INDEX(RTO2CF,$EL109,'ANVA-MDS'!EE$7),0)</f>
        <v>0</v>
      </c>
      <c r="ER109" s="277" t="n">
        <f aca="false">COUNTIFS(EN109:EQ109,"&gt;1")</f>
        <v>0</v>
      </c>
      <c r="ES109" s="277" t="n">
        <f aca="false">IFERROR(SUMIFS(EN109:EQ109,EN109:EQ109,"&gt;1"),0)</f>
        <v>0</v>
      </c>
      <c r="ET109" s="265"/>
      <c r="EU109" s="265"/>
      <c r="EV109" s="265"/>
      <c r="EW109" s="266"/>
      <c r="EX109" s="277" t="n">
        <f aca="false">EG109+ES109</f>
        <v>0</v>
      </c>
      <c r="EY109" s="266"/>
      <c r="EZ109" s="266"/>
    </row>
    <row r="110" customFormat="false" ht="12.75" hidden="false" customHeight="true" outlineLevel="0" collapsed="false">
      <c r="J110" s="270" t="n">
        <v>46</v>
      </c>
      <c r="K110" s="280" t="n">
        <f aca="false">IFERROR(INDEX(RTO2SF_ORD,J110,1),"sd")</f>
        <v>0</v>
      </c>
      <c r="L110" s="281" t="n">
        <f aca="false">IFERROR(INDEX(RTO2SF_ORD,J110,2),"sd")</f>
        <v>4E-005</v>
      </c>
      <c r="M110" s="281" t="str">
        <f aca="false">IF(M$8&gt;$J110,"",IF($F$69&gt;$G$69,"ns",IF(ABS($L110-INDEX(RTO2SF_ORD,M$8,2))&gt;$B$84,"s","ns")))</f>
        <v>ns</v>
      </c>
      <c r="N110" s="281" t="str">
        <f aca="false">IF(N$8&gt;$J110,"",IF($F$69&gt;$G$69,"ns",IF(ABS($L110-INDEX(RTO2SF_ORD,N$8,2))&gt;$B$84,"s","ns")))</f>
        <v>ns</v>
      </c>
      <c r="O110" s="281" t="str">
        <f aca="false">IF(O$8&gt;$J110,"",IF($F$69&gt;$G$69,"ns",IF(ABS($L110-INDEX(RTO2SF_ORD,O$8,2))&gt;$B$84,"s","ns")))</f>
        <v>ns</v>
      </c>
      <c r="P110" s="281" t="str">
        <f aca="false">IF(P$8&gt;$J110,"",IF($F$69&gt;$G$69,"ns",IF(ABS($L110-INDEX(RTO2SF_ORD,P$8,2))&gt;$B$84,"s","ns")))</f>
        <v>ns</v>
      </c>
      <c r="Q110" s="281" t="str">
        <f aca="false">IF(Q$8&gt;$J110,"",IF($F$69&gt;$G$69,"ns",IF(ABS($L110-INDEX(RTO2SF_ORD,Q$8,2))&gt;$B$84,"s","ns")))</f>
        <v>ns</v>
      </c>
      <c r="R110" s="281" t="str">
        <f aca="false">IF(R$8&gt;$J110,"",IF($F$69&gt;$G$69,"ns",IF(ABS($L110-INDEX(RTO2SF_ORD,R$8,2))&gt;$B$84,"s","ns")))</f>
        <v>ns</v>
      </c>
      <c r="S110" s="281" t="str">
        <f aca="false">IF(S$8&gt;$J110,"",IF($F$69&gt;$G$69,"ns",IF(ABS($L110-INDEX(RTO2SF_ORD,S$8,2))&gt;$B$84,"s","ns")))</f>
        <v>ns</v>
      </c>
      <c r="T110" s="281" t="str">
        <f aca="false">IF(T$8&gt;$J110,"",IF($F$69&gt;$G$69,"ns",IF(ABS($L110-INDEX(RTO2SF_ORD,T$8,2))&gt;$B$84,"s","ns")))</f>
        <v>ns</v>
      </c>
      <c r="U110" s="281" t="str">
        <f aca="false">IF(U$8&gt;$J110,"",IF($F$69&gt;$G$69,"ns",IF(ABS($L110-INDEX(RTO2SF_ORD,U$8,2))&gt;$B$84,"s","ns")))</f>
        <v>ns</v>
      </c>
      <c r="V110" s="281" t="str">
        <f aca="false">IF(V$8&gt;$J110,"",IF($F$69&gt;$G$69,"ns",IF(ABS($L110-INDEX(RTO2SF_ORD,V$8,2))&gt;$B$84,"s","ns")))</f>
        <v>ns</v>
      </c>
      <c r="W110" s="281" t="str">
        <f aca="false">IF(W$8&gt;$J110,"",IF($F$69&gt;$G$69,"ns",IF(ABS($L110-INDEX(RTO2SF_ORD,W$8,2))&gt;$B$84,"s","ns")))</f>
        <v>ns</v>
      </c>
      <c r="X110" s="281" t="str">
        <f aca="false">IF(X$8&gt;$J110,"",IF($F$69&gt;$G$69,"ns",IF(ABS($L110-INDEX(RTO2SF_ORD,X$8,2))&gt;$B$84,"s","ns")))</f>
        <v>ns</v>
      </c>
      <c r="Y110" s="281" t="str">
        <f aca="false">IF(Y$8&gt;$J110,"",IF($F$69&gt;$G$69,"ns",IF(ABS($L110-INDEX(RTO2SF_ORD,Y$8,2))&gt;$B$84,"s","ns")))</f>
        <v>ns</v>
      </c>
      <c r="Z110" s="281" t="str">
        <f aca="false">IF(Z$8&gt;$J110,"",IF($F$69&gt;$G$69,"ns",IF(ABS($L110-INDEX(RTO2SF_ORD,Z$8,2))&gt;$B$84,"s","ns")))</f>
        <v>ns</v>
      </c>
      <c r="AA110" s="281" t="str">
        <f aca="false">IF(AA$8&gt;$J110,"",IF($F$69&gt;$G$69,"ns",IF(ABS($L110-INDEX(RTO2SF_ORD,AA$8,2))&gt;$B$84,"s","ns")))</f>
        <v>ns</v>
      </c>
      <c r="AB110" s="281" t="str">
        <f aca="false">IF(AB$8&gt;$J110,"",IF($F$69&gt;$G$69,"ns",IF(ABS($L110-INDEX(RTO2SF_ORD,AB$8,2))&gt;$B$84,"s","ns")))</f>
        <v>ns</v>
      </c>
      <c r="AC110" s="281" t="str">
        <f aca="false">IF(AC$8&gt;$J110,"",IF($F$69&gt;$G$69,"ns",IF(ABS($L110-INDEX(RTO2SF_ORD,AC$8,2))&gt;$B$84,"s","ns")))</f>
        <v>ns</v>
      </c>
      <c r="AD110" s="281" t="str">
        <f aca="false">IF(AD$8&gt;$J110,"",IF($F$69&gt;$G$69,"ns",IF(ABS($L110-INDEX(RTO2SF_ORD,AD$8,2))&gt;$B$84,"s","ns")))</f>
        <v>ns</v>
      </c>
      <c r="AE110" s="281" t="str">
        <f aca="false">IF(AE$8&gt;$J110,"",IF($F$69&gt;$G$69,"ns",IF(ABS($L110-INDEX(RTO2SF_ORD,AE$8,2))&gt;$B$84,"s","ns")))</f>
        <v>ns</v>
      </c>
      <c r="AF110" s="281" t="str">
        <f aca="false">IF(AF$8&gt;$J110,"",IF($F$69&gt;$G$69,"ns",IF(ABS($L110-INDEX(RTO2SF_ORD,AF$8,2))&gt;$B$84,"s","ns")))</f>
        <v>ns</v>
      </c>
      <c r="AG110" s="281" t="str">
        <f aca="false">IF(AG$8&gt;$J110,"",IF($F$69&gt;$G$69,"ns",IF(ABS($L110-INDEX(RTO2SF_ORD,AG$8,2))&gt;$B$84,"s","ns")))</f>
        <v>ns</v>
      </c>
      <c r="AH110" s="281" t="str">
        <f aca="false">IF(AH$8&gt;$J110,"",IF($F$69&gt;$G$69,"ns",IF(ABS($L110-INDEX(RTO2SF_ORD,AH$8,2))&gt;$B$84,"s","ns")))</f>
        <v>ns</v>
      </c>
      <c r="AI110" s="281" t="str">
        <f aca="false">IF(AI$8&gt;$J110,"",IF($F$69&gt;$G$69,"ns",IF(ABS($L110-INDEX(RTO2SF_ORD,AI$8,2))&gt;$B$84,"s","ns")))</f>
        <v>ns</v>
      </c>
      <c r="AJ110" s="281" t="str">
        <f aca="false">IF(AJ$8&gt;$J110,"",IF($F$69&gt;$G$69,"ns",IF(ABS($L110-INDEX(RTO2SF_ORD,AJ$8,2))&gt;$B$84,"s","ns")))</f>
        <v>ns</v>
      </c>
      <c r="AK110" s="281" t="str">
        <f aca="false">IF(AK$8&gt;$J110,"",IF($F$69&gt;$G$69,"ns",IF(ABS($L110-INDEX(RTO2SF_ORD,AK$8,2))&gt;$B$84,"s","ns")))</f>
        <v>ns</v>
      </c>
      <c r="AL110" s="281" t="str">
        <f aca="false">IF(AL$8&gt;$J110,"",IF($F$69&gt;$G$69,"ns",IF(ABS($L110-INDEX(RTO2SF_ORD,AL$8,2))&gt;$B$84,"s","ns")))</f>
        <v>ns</v>
      </c>
      <c r="AM110" s="281" t="str">
        <f aca="false">IF(AM$8&gt;$J110,"",IF($F$69&gt;$G$69,"ns",IF(ABS($L110-INDEX(RTO2SF_ORD,AM$8,2))&gt;$B$84,"s","ns")))</f>
        <v>ns</v>
      </c>
      <c r="AN110" s="281" t="str">
        <f aca="false">IF(AN$8&gt;$J110,"",IF($F$69&gt;$G$69,"ns",IF(ABS($L110-INDEX(RTO2SF_ORD,AN$8,2))&gt;$B$84,"s","ns")))</f>
        <v>ns</v>
      </c>
      <c r="AO110" s="281" t="str">
        <f aca="false">IF(AO$8&gt;$J110,"",IF($F$69&gt;$G$69,"ns",IF(ABS($L110-INDEX(RTO2SF_ORD,AO$8,2))&gt;$B$84,"s","ns")))</f>
        <v>ns</v>
      </c>
      <c r="AP110" s="281" t="str">
        <f aca="false">IF(AP$8&gt;$J110,"",IF($F$69&gt;$G$69,"ns",IF(ABS($L110-INDEX(RTO2SF_ORD,AP$8,2))&gt;$B$84,"s","ns")))</f>
        <v>ns</v>
      </c>
      <c r="AQ110" s="281" t="str">
        <f aca="false">IF(AQ$8&gt;$J110,"",IF($F$69&gt;$G$69,"ns",IF(ABS($L110-INDEX(RTO2SF_ORD,AQ$8,2))&gt;$B$84,"s","ns")))</f>
        <v>ns</v>
      </c>
      <c r="AR110" s="281" t="str">
        <f aca="false">IF(AR$8&gt;$J110,"",IF($F$69&gt;$G$69,"ns",IF(ABS($L110-INDEX(RTO2SF_ORD,AR$8,2))&gt;$B$84,"s","ns")))</f>
        <v>ns</v>
      </c>
      <c r="AS110" s="281" t="str">
        <f aca="false">IF(AS$8&gt;$J110,"",IF($F$69&gt;$G$69,"ns",IF(ABS($L110-INDEX(RTO2SF_ORD,AS$8,2))&gt;$B$84,"s","ns")))</f>
        <v>ns</v>
      </c>
      <c r="AT110" s="281" t="str">
        <f aca="false">IF(AT$8&gt;$J110,"",IF($F$69&gt;$G$69,"ns",IF(ABS($L110-INDEX(RTO2SF_ORD,AT$8,2))&gt;$B$84,"s","ns")))</f>
        <v>ns</v>
      </c>
      <c r="AU110" s="281" t="str">
        <f aca="false">IF(AU$8&gt;$J110,"",IF($F$69&gt;$G$69,"ns",IF(ABS($L110-INDEX(RTO2SF_ORD,AU$8,2))&gt;$B$84,"s","ns")))</f>
        <v>ns</v>
      </c>
      <c r="AV110" s="281" t="str">
        <f aca="false">IF(AV$8&gt;$J110,"",IF($F$69&gt;$G$69,"ns",IF(ABS($L110-INDEX(RTO2SF_ORD,AV$8,2))&gt;$B$84,"s","ns")))</f>
        <v>ns</v>
      </c>
      <c r="AW110" s="281" t="str">
        <f aca="false">IF(AW$8&gt;$J110,"",IF($F$69&gt;$G$69,"ns",IF(ABS($L110-INDEX(RTO2SF_ORD,AW$8,2))&gt;$B$84,"s","ns")))</f>
        <v>ns</v>
      </c>
      <c r="AX110" s="281" t="str">
        <f aca="false">IF(AX$8&gt;$J110,"",IF($F$69&gt;$G$69,"ns",IF(ABS($L110-INDEX(RTO2SF_ORD,AX$8,2))&gt;$B$84,"s","ns")))</f>
        <v>ns</v>
      </c>
      <c r="AY110" s="281" t="str">
        <f aca="false">IF(AY$8&gt;$J110,"",IF($F$69&gt;$G$69,"ns",IF(ABS($L110-INDEX(RTO2SF_ORD,AY$8,2))&gt;$B$84,"s","ns")))</f>
        <v>ns</v>
      </c>
      <c r="AZ110" s="281" t="str">
        <f aca="false">IF(AZ$8&gt;$J110,"",IF($F$69&gt;$G$69,"ns",IF(ABS($L110-INDEX(RTO2SF_ORD,AZ$8,2))&gt;$B$84,"s","ns")))</f>
        <v>ns</v>
      </c>
      <c r="BA110" s="281" t="str">
        <f aca="false">IF(BA$8&gt;$J110,"",IF($F$69&gt;$G$69,"ns",IF(ABS($L110-INDEX(RTO2SF_ORD,BA$8,2))&gt;$B$84,"s","ns")))</f>
        <v>ns</v>
      </c>
      <c r="BB110" s="281" t="str">
        <f aca="false">IF(BB$8&gt;$J110,"",IF($F$69&gt;$G$69,"ns",IF(ABS($L110-INDEX(RTO2SF_ORD,BB$8,2))&gt;$B$84,"s","ns")))</f>
        <v>ns</v>
      </c>
      <c r="BC110" s="281" t="str">
        <f aca="false">IF(BC$8&gt;$J110,"",IF($F$69&gt;$G$69,"ns",IF(ABS($L110-INDEX(RTO2SF_ORD,BC$8,2))&gt;$B$84,"s","ns")))</f>
        <v>ns</v>
      </c>
      <c r="BD110" s="281" t="str">
        <f aca="false">IF(BD$8&gt;$J110,"",IF($F$69&gt;$G$69,"ns",IF(ABS($L110-INDEX(RTO2SF_ORD,BD$8,2))&gt;$B$84,"s","ns")))</f>
        <v>ns</v>
      </c>
      <c r="BE110" s="281" t="str">
        <f aca="false">IF(BE$8&gt;$J110,"",IF($F$69&gt;$G$69,"ns",IF(ABS($L110-INDEX(RTO2SF_ORD,BE$8,2))&gt;$B$84,"s","ns")))</f>
        <v>ns</v>
      </c>
      <c r="BF110" s="281" t="str">
        <f aca="false">IF(BF$8&gt;$J110,"",IF($F$69&gt;$G$69,"ns",IF(ABS($L110-INDEX(RTO2SF_ORD,BF$8,2))&gt;$B$84,"s","ns")))</f>
        <v>ns</v>
      </c>
      <c r="BG110" s="281" t="str">
        <f aca="false">IF(BG$8&gt;$J110,"",IF($F$69&gt;$G$69,"ns",IF(ABS($L110-INDEX(RTO2SF_ORD,BG$8,2))&gt;$B$84,"s","ns")))</f>
        <v/>
      </c>
      <c r="BH110" s="281" t="str">
        <f aca="false">IF(BH$8&gt;$J110,"",IF($F$69&gt;$G$69,"ns",IF(ABS($L110-INDEX(RTO2SF_ORD,BH$8,2))&gt;$B$84,"s","ns")))</f>
        <v/>
      </c>
      <c r="BI110" s="281" t="str">
        <f aca="false">IF(BI$8&gt;$J110,"",IF($F$69&gt;$G$69,"ns",IF(ABS($L110-INDEX(RTO2SF_ORD,BI$8,2))&gt;$B$84,"s","ns")))</f>
        <v/>
      </c>
      <c r="BJ110" s="281" t="str">
        <f aca="false">IF(BJ$8&gt;$J110,"",IF($F$69&gt;$G$69,"ns",IF(ABS($L110-INDEX(RTO2SF_ORD,BJ$8,2))&gt;$B$84,"s","ns")))</f>
        <v/>
      </c>
      <c r="BS110" s="249"/>
      <c r="BT110" s="249"/>
      <c r="BV110" s="270" t="n">
        <v>46</v>
      </c>
      <c r="BW110" s="280" t="n">
        <f aca="false">IFERROR(INDEX(RTO2CF_ORD,BV110,1),"sd")</f>
        <v>0</v>
      </c>
      <c r="BX110" s="281" t="n">
        <f aca="false">IFERROR(INDEX(RTO2CF_ORD,BV110,2),"sd")</f>
        <v>4E-005</v>
      </c>
      <c r="BY110" s="282" t="str">
        <f aca="false">IF(BY$8&gt;$BV110,"",IF($BR$69&gt;$BS$69,"ns",IF(ABS($BX110-INDEX(RTO2CF_ORD,BY$8,2))&gt;$BN$84,"s","ns")))</f>
        <v>s</v>
      </c>
      <c r="BZ110" s="282" t="str">
        <f aca="false">IF(BZ$8&gt;$BV110,"",IF($BR$69&gt;$BS$69,"ns",IF(ABS($BX110-INDEX(RTO2CF_ORD,BZ$8,2))&gt;$BN$84,"s","ns")))</f>
        <v>s</v>
      </c>
      <c r="CA110" s="282" t="str">
        <f aca="false">IF(CA$8&gt;$BV110,"",IF($BR$69&gt;$BS$69,"ns",IF(ABS($BX110-INDEX(RTO2CF_ORD,CA$8,2))&gt;$BN$84,"s","ns")))</f>
        <v>s</v>
      </c>
      <c r="CB110" s="282" t="str">
        <f aca="false">IF(CB$8&gt;$BV110,"",IF($BR$69&gt;$BS$69,"ns",IF(ABS($BX110-INDEX(RTO2CF_ORD,CB$8,2))&gt;$BN$84,"s","ns")))</f>
        <v>s</v>
      </c>
      <c r="CC110" s="282" t="str">
        <f aca="false">IF(CC$8&gt;$BV110,"",IF($BR$69&gt;$BS$69,"ns",IF(ABS($BX110-INDEX(RTO2CF_ORD,CC$8,2))&gt;$BN$84,"s","ns")))</f>
        <v>s</v>
      </c>
      <c r="CD110" s="282" t="str">
        <f aca="false">IF(CD$8&gt;$BV110,"",IF($BR$69&gt;$BS$69,"ns",IF(ABS($BX110-INDEX(RTO2CF_ORD,CD$8,2))&gt;$BN$84,"s","ns")))</f>
        <v>s</v>
      </c>
      <c r="CE110" s="282" t="str">
        <f aca="false">IF(CE$8&gt;$BV110,"",IF($BR$69&gt;$BS$69,"ns",IF(ABS($BX110-INDEX(RTO2CF_ORD,CE$8,2))&gt;$BN$84,"s","ns")))</f>
        <v>s</v>
      </c>
      <c r="CF110" s="282" t="str">
        <f aca="false">IF(CF$8&gt;$BV110,"",IF($BR$69&gt;$BS$69,"ns",IF(ABS($BX110-INDEX(RTO2CF_ORD,CF$8,2))&gt;$BN$84,"s","ns")))</f>
        <v>ns</v>
      </c>
      <c r="CG110" s="282" t="str">
        <f aca="false">IF(CG$8&gt;$BV110,"",IF($BR$69&gt;$BS$69,"ns",IF(ABS($BX110-INDEX(RTO2CF_ORD,CG$8,2))&gt;$BN$84,"s","ns")))</f>
        <v>ns</v>
      </c>
      <c r="CH110" s="282" t="str">
        <f aca="false">IF(CH$8&gt;$BV110,"",IF($BR$69&gt;$BS$69,"ns",IF(ABS($BX110-INDEX(RTO2CF_ORD,CH$8,2))&gt;$BN$84,"s","ns")))</f>
        <v>ns</v>
      </c>
      <c r="CI110" s="282" t="str">
        <f aca="false">IF(CI$8&gt;$BV110,"",IF($BR$69&gt;$BS$69,"ns",IF(ABS($BX110-INDEX(RTO2CF_ORD,CI$8,2))&gt;$BN$84,"s","ns")))</f>
        <v>ns</v>
      </c>
      <c r="CJ110" s="282" t="str">
        <f aca="false">IF(CJ$8&gt;$BV110,"",IF($BR$69&gt;$BS$69,"ns",IF(ABS($BX110-INDEX(RTO2CF_ORD,CJ$8,2))&gt;$BN$84,"s","ns")))</f>
        <v>ns</v>
      </c>
      <c r="CK110" s="282" t="str">
        <f aca="false">IF(CK$8&gt;$BV110,"",IF($BR$69&gt;$BS$69,"ns",IF(ABS($BX110-INDEX(RTO2CF_ORD,CK$8,2))&gt;$BN$84,"s","ns")))</f>
        <v>ns</v>
      </c>
      <c r="CL110" s="282" t="str">
        <f aca="false">IF(CL$8&gt;$BV110,"",IF($BR$69&gt;$BS$69,"ns",IF(ABS($BX110-INDEX(RTO2CF_ORD,CL$8,2))&gt;$BN$84,"s","ns")))</f>
        <v>ns</v>
      </c>
      <c r="CM110" s="282" t="str">
        <f aca="false">IF(CM$8&gt;$BV110,"",IF($BR$69&gt;$BS$69,"ns",IF(ABS($BX110-INDEX(RTO2CF_ORD,CM$8,2))&gt;$BN$84,"s","ns")))</f>
        <v>ns</v>
      </c>
      <c r="CN110" s="282" t="str">
        <f aca="false">IF(CN$8&gt;$BV110,"",IF($BR$69&gt;$BS$69,"ns",IF(ABS($BX110-INDEX(RTO2CF_ORD,CN$8,2))&gt;$BN$84,"s","ns")))</f>
        <v>ns</v>
      </c>
      <c r="CO110" s="282" t="str">
        <f aca="false">IF(CO$8&gt;$BV110,"",IF($BR$69&gt;$BS$69,"ns",IF(ABS($BX110-INDEX(RTO2CF_ORD,CO$8,2))&gt;$BN$84,"s","ns")))</f>
        <v>ns</v>
      </c>
      <c r="CP110" s="282" t="str">
        <f aca="false">IF(CP$8&gt;$BV110,"",IF($BR$69&gt;$BS$69,"ns",IF(ABS($BX110-INDEX(RTO2CF_ORD,CP$8,2))&gt;$BN$84,"s","ns")))</f>
        <v>ns</v>
      </c>
      <c r="CQ110" s="282" t="str">
        <f aca="false">IF(CQ$8&gt;$BV110,"",IF($BR$69&gt;$BS$69,"ns",IF(ABS($BX110-INDEX(RTO2CF_ORD,CQ$8,2))&gt;$BN$84,"s","ns")))</f>
        <v>ns</v>
      </c>
      <c r="CR110" s="282" t="str">
        <f aca="false">IF(CR$8&gt;$BV110,"",IF($BR$69&gt;$BS$69,"ns",IF(ABS($BX110-INDEX(RTO2CF_ORD,CR$8,2))&gt;$BN$84,"s","ns")))</f>
        <v>ns</v>
      </c>
      <c r="CS110" s="282" t="str">
        <f aca="false">IF(CS$8&gt;$BV110,"",IF($BR$69&gt;$BS$69,"ns",IF(ABS($BX110-INDEX(RTO2CF_ORD,CS$8,2))&gt;$BN$84,"s","ns")))</f>
        <v>ns</v>
      </c>
      <c r="CT110" s="282" t="str">
        <f aca="false">IF(CT$8&gt;$BV110,"",IF($BR$69&gt;$BS$69,"ns",IF(ABS($BX110-INDEX(RTO2CF_ORD,CT$8,2))&gt;$BN$84,"s","ns")))</f>
        <v>ns</v>
      </c>
      <c r="CU110" s="282" t="str">
        <f aca="false">IF(CU$8&gt;$BV110,"",IF($BR$69&gt;$BS$69,"ns",IF(ABS($BX110-INDEX(RTO2CF_ORD,CU$8,2))&gt;$BN$84,"s","ns")))</f>
        <v>ns</v>
      </c>
      <c r="CV110" s="282" t="str">
        <f aca="false">IF(CV$8&gt;$BV110,"",IF($BR$69&gt;$BS$69,"ns",IF(ABS($BX110-INDEX(RTO2CF_ORD,CV$8,2))&gt;$BN$84,"s","ns")))</f>
        <v>ns</v>
      </c>
      <c r="CW110" s="282" t="str">
        <f aca="false">IF(CW$8&gt;$BV110,"",IF($BR$69&gt;$BS$69,"ns",IF(ABS($BX110-INDEX(RTO2CF_ORD,CW$8,2))&gt;$BN$84,"s","ns")))</f>
        <v>ns</v>
      </c>
      <c r="CX110" s="282" t="str">
        <f aca="false">IF(CX$8&gt;$BV110,"",IF($BR$69&gt;$BS$69,"ns",IF(ABS($BX110-INDEX(RTO2CF_ORD,CX$8,2))&gt;$BN$84,"s","ns")))</f>
        <v>ns</v>
      </c>
      <c r="CY110" s="282" t="str">
        <f aca="false">IF(CY$8&gt;$BV110,"",IF($BR$69&gt;$BS$69,"ns",IF(ABS($BX110-INDEX(RTO2CF_ORD,CY$8,2))&gt;$BN$84,"s","ns")))</f>
        <v>ns</v>
      </c>
      <c r="CZ110" s="282" t="str">
        <f aca="false">IF(CZ$8&gt;$BV110,"",IF($BR$69&gt;$BS$69,"ns",IF(ABS($BX110-INDEX(RTO2CF_ORD,CZ$8,2))&gt;$BN$84,"s","ns")))</f>
        <v>ns</v>
      </c>
      <c r="DA110" s="282" t="str">
        <f aca="false">IF(DA$8&gt;$BV110,"",IF($BR$69&gt;$BS$69,"ns",IF(ABS($BX110-INDEX(RTO2CF_ORD,DA$8,2))&gt;$BN$84,"s","ns")))</f>
        <v>ns</v>
      </c>
      <c r="DB110" s="282" t="str">
        <f aca="false">IF(DB$8&gt;$BV110,"",IF($BR$69&gt;$BS$69,"ns",IF(ABS($BX110-INDEX(RTO2CF_ORD,DB$8,2))&gt;$BN$84,"s","ns")))</f>
        <v>ns</v>
      </c>
      <c r="DC110" s="282" t="str">
        <f aca="false">IF(DC$8&gt;$BV110,"",IF($BR$69&gt;$BS$69,"ns",IF(ABS($BX110-INDEX(RTO2CF_ORD,DC$8,2))&gt;$BN$84,"s","ns")))</f>
        <v>ns</v>
      </c>
      <c r="DD110" s="282" t="str">
        <f aca="false">IF(DD$8&gt;$BV110,"",IF($BR$69&gt;$BS$69,"ns",IF(ABS($BX110-INDEX(RTO2CF_ORD,DD$8,2))&gt;$BN$84,"s","ns")))</f>
        <v>ns</v>
      </c>
      <c r="DE110" s="282" t="str">
        <f aca="false">IF(DE$8&gt;$BV110,"",IF($BR$69&gt;$BS$69,"ns",IF(ABS($BX110-INDEX(RTO2CF_ORD,DE$8,2))&gt;$BN$84,"s","ns")))</f>
        <v>ns</v>
      </c>
      <c r="DF110" s="282" t="str">
        <f aca="false">IF(DF$8&gt;$BV110,"",IF($BR$69&gt;$BS$69,"ns",IF(ABS($BX110-INDEX(RTO2CF_ORD,DF$8,2))&gt;$BN$84,"s","ns")))</f>
        <v>ns</v>
      </c>
      <c r="DG110" s="282" t="str">
        <f aca="false">IF(DG$8&gt;$BV110,"",IF($BR$69&gt;$BS$69,"ns",IF(ABS($BX110-INDEX(RTO2CF_ORD,DG$8,2))&gt;$BN$84,"s","ns")))</f>
        <v>ns</v>
      </c>
      <c r="DH110" s="282" t="str">
        <f aca="false">IF(DH$8&gt;$BV110,"",IF($BR$69&gt;$BS$69,"ns",IF(ABS($BX110-INDEX(RTO2CF_ORD,DH$8,2))&gt;$BN$84,"s","ns")))</f>
        <v>ns</v>
      </c>
      <c r="DI110" s="282" t="str">
        <f aca="false">IF(DI$8&gt;$BV110,"",IF($BR$69&gt;$BS$69,"ns",IF(ABS($BX110-INDEX(RTO2CF_ORD,DI$8,2))&gt;$BN$84,"s","ns")))</f>
        <v>ns</v>
      </c>
      <c r="DJ110" s="282" t="str">
        <f aca="false">IF(DJ$8&gt;$BV110,"",IF($BR$69&gt;$BS$69,"ns",IF(ABS($BX110-INDEX(RTO2CF_ORD,DJ$8,2))&gt;$BN$84,"s","ns")))</f>
        <v>ns</v>
      </c>
      <c r="DK110" s="282" t="str">
        <f aca="false">IF(DK$8&gt;$BV110,"",IF($BR$69&gt;$BS$69,"ns",IF(ABS($BX110-INDEX(RTO2CF_ORD,DK$8,2))&gt;$BN$84,"s","ns")))</f>
        <v>ns</v>
      </c>
      <c r="DL110" s="282" t="str">
        <f aca="false">IF(DL$8&gt;$BV110,"",IF($BR$69&gt;$BS$69,"ns",IF(ABS($BX110-INDEX(RTO2CF_ORD,DL$8,2))&gt;$BN$84,"s","ns")))</f>
        <v>ns</v>
      </c>
      <c r="DM110" s="282" t="str">
        <f aca="false">IF(DM$8&gt;$BV110,"",IF($BR$69&gt;$BS$69,"ns",IF(ABS($BX110-INDEX(RTO2CF_ORD,DM$8,2))&gt;$BN$84,"s","ns")))</f>
        <v>ns</v>
      </c>
      <c r="DN110" s="282" t="str">
        <f aca="false">IF(DN$8&gt;$BV110,"",IF($BR$69&gt;$BS$69,"ns",IF(ABS($BX110-INDEX(RTO2CF_ORD,DN$8,2))&gt;$BN$84,"s","ns")))</f>
        <v>ns</v>
      </c>
      <c r="DO110" s="282" t="str">
        <f aca="false">IF(DO$8&gt;$BV110,"",IF($BR$69&gt;$BS$69,"ns",IF(ABS($BX110-INDEX(RTO2CF_ORD,DO$8,2))&gt;$BN$84,"s","ns")))</f>
        <v>ns</v>
      </c>
      <c r="DP110" s="282" t="str">
        <f aca="false">IF(DP$8&gt;$BV110,"",IF($BR$69&gt;$BS$69,"ns",IF(ABS($BX110-INDEX(RTO2CF_ORD,DP$8,2))&gt;$BN$84,"s","ns")))</f>
        <v>ns</v>
      </c>
      <c r="DQ110" s="282" t="str">
        <f aca="false">IF(DQ$8&gt;$BV110,"",IF($BR$69&gt;$BS$69,"ns",IF(ABS($BX110-INDEX(RTO2CF_ORD,DQ$8,2))&gt;$BN$84,"s","ns")))</f>
        <v>ns</v>
      </c>
      <c r="DR110" s="282" t="str">
        <f aca="false">IF(DR$8&gt;$BV110,"",IF($BR$69&gt;$BS$69,"ns",IF(ABS($BX110-INDEX(RTO2CF_ORD,DR$8,2))&gt;$BN$84,"s","ns")))</f>
        <v>ns</v>
      </c>
      <c r="DS110" s="282" t="str">
        <f aca="false">IF(DS$8&gt;$BV110,"",IF($BR$69&gt;$BS$69,"ns",IF(ABS($BX110-INDEX(RTO2CF_ORD,DS$8,2))&gt;$BN$84,"s","ns")))</f>
        <v/>
      </c>
      <c r="DT110" s="282" t="str">
        <f aca="false">IF(DT$8&gt;$BV110,"",IF($BR$69&gt;$BS$69,"ns",IF(ABS($BX110-INDEX(RTO2CF_ORD,DT$8,2))&gt;$BN$84,"s","ns")))</f>
        <v/>
      </c>
      <c r="DU110" s="282" t="str">
        <f aca="false">IF(DU$8&gt;$BV110,"",IF($BR$69&gt;$BS$69,"ns",IF(ABS($BX110-INDEX(RTO2CF_ORD,DU$8,2))&gt;$BN$84,"s","ns")))</f>
        <v/>
      </c>
      <c r="DV110" s="282" t="str">
        <f aca="false">IF(DV$8&gt;$BV110,"",IF($BR$69&gt;$BS$69,"ns",IF(ABS($BX110-INDEX(RTO2CF_ORD,DV$8,2))&gt;$BN$84,"s","ns")))</f>
        <v/>
      </c>
      <c r="DW110" s="283"/>
      <c r="DX110" s="283"/>
      <c r="DZ110" s="265" t="n">
        <f aca="false">DZ109+1</f>
        <v>47</v>
      </c>
      <c r="EA110" s="276" t="n">
        <f aca="false">IFERROR(INDEX(RTO2CV,$DZ110,1),0)</f>
        <v>0</v>
      </c>
      <c r="EB110" s="277" t="n">
        <f aca="false">IFERROR(INDEX(RTO2SF,$DZ110,EB$7),0)</f>
        <v>0</v>
      </c>
      <c r="EC110" s="277" t="n">
        <f aca="false">IFERROR(INDEX(RTO2SF,$DZ110,EC$7),0)</f>
        <v>0</v>
      </c>
      <c r="ED110" s="277" t="n">
        <f aca="false">IFERROR(INDEX(RTO2SF,$DZ110,ED$7),0)</f>
        <v>0</v>
      </c>
      <c r="EE110" s="277" t="n">
        <f aca="false">IFERROR(INDEX(RTO2SF,$DZ110,EE$7),0)</f>
        <v>0</v>
      </c>
      <c r="EF110" s="277" t="n">
        <f aca="false">COUNTIFS(EB110:EE110,"&gt;1")</f>
        <v>0</v>
      </c>
      <c r="EG110" s="277" t="n">
        <f aca="false">IFERROR(SUMIFS(EB110:EE110,EB110:EE110,"&gt;1"),0)</f>
        <v>0</v>
      </c>
      <c r="EH110" s="265"/>
      <c r="EI110" s="265"/>
      <c r="EJ110" s="265"/>
      <c r="EK110" s="266"/>
      <c r="EL110" s="265" t="n">
        <f aca="false">EL109+1</f>
        <v>47</v>
      </c>
      <c r="EM110" s="276" t="n">
        <f aca="false">IFERROR(INDEX(RTO2CV,$EL110,1),0)</f>
        <v>0</v>
      </c>
      <c r="EN110" s="277" t="n">
        <f aca="false">IFERROR(INDEX(RTO2CF,$EL110,'ANVA-MDS'!EB$7),0)</f>
        <v>0</v>
      </c>
      <c r="EO110" s="277" t="n">
        <f aca="false">IFERROR(INDEX(RTO2CF,$EL110,'ANVA-MDS'!EC$7),0)</f>
        <v>0</v>
      </c>
      <c r="EP110" s="277" t="n">
        <f aca="false">IFERROR(INDEX(RTO2CF,$EL110,'ANVA-MDS'!ED$7),0)</f>
        <v>0</v>
      </c>
      <c r="EQ110" s="277" t="n">
        <f aca="false">IFERROR(INDEX(RTO2CF,$EL110,'ANVA-MDS'!EE$7),0)</f>
        <v>0</v>
      </c>
      <c r="ER110" s="277" t="n">
        <f aca="false">COUNTIFS(EN110:EQ110,"&gt;1")</f>
        <v>0</v>
      </c>
      <c r="ES110" s="277" t="n">
        <f aca="false">IFERROR(SUMIFS(EN110:EQ110,EN110:EQ110,"&gt;1"),0)</f>
        <v>0</v>
      </c>
      <c r="ET110" s="265"/>
      <c r="EU110" s="265"/>
      <c r="EV110" s="265"/>
      <c r="EW110" s="266"/>
      <c r="EX110" s="277" t="n">
        <f aca="false">EG110+ES110</f>
        <v>0</v>
      </c>
      <c r="EY110" s="266"/>
      <c r="EZ110" s="266"/>
    </row>
    <row r="111" customFormat="false" ht="12.75" hidden="false" customHeight="true" outlineLevel="0" collapsed="false">
      <c r="J111" s="270" t="n">
        <v>47</v>
      </c>
      <c r="K111" s="280" t="n">
        <f aca="false">IFERROR(INDEX(RTO2SF_ORD,J111,1),"sd")</f>
        <v>0</v>
      </c>
      <c r="L111" s="281" t="n">
        <f aca="false">IFERROR(INDEX(RTO2SF_ORD,J111,2),"sd")</f>
        <v>3E-005</v>
      </c>
      <c r="M111" s="281" t="str">
        <f aca="false">IF(M$8&gt;$J111,"",IF($F$69&gt;$G$69,"ns",IF(ABS($L111-INDEX(RTO2SF_ORD,M$8,2))&gt;$B$84,"s","ns")))</f>
        <v>ns</v>
      </c>
      <c r="N111" s="281" t="str">
        <f aca="false">IF(N$8&gt;$J111,"",IF($F$69&gt;$G$69,"ns",IF(ABS($L111-INDEX(RTO2SF_ORD,N$8,2))&gt;$B$84,"s","ns")))</f>
        <v>ns</v>
      </c>
      <c r="O111" s="281" t="str">
        <f aca="false">IF(O$8&gt;$J111,"",IF($F$69&gt;$G$69,"ns",IF(ABS($L111-INDEX(RTO2SF_ORD,O$8,2))&gt;$B$84,"s","ns")))</f>
        <v>ns</v>
      </c>
      <c r="P111" s="281" t="str">
        <f aca="false">IF(P$8&gt;$J111,"",IF($F$69&gt;$G$69,"ns",IF(ABS($L111-INDEX(RTO2SF_ORD,P$8,2))&gt;$B$84,"s","ns")))</f>
        <v>ns</v>
      </c>
      <c r="Q111" s="281" t="str">
        <f aca="false">IF(Q$8&gt;$J111,"",IF($F$69&gt;$G$69,"ns",IF(ABS($L111-INDEX(RTO2SF_ORD,Q$8,2))&gt;$B$84,"s","ns")))</f>
        <v>ns</v>
      </c>
      <c r="R111" s="281" t="str">
        <f aca="false">IF(R$8&gt;$J111,"",IF($F$69&gt;$G$69,"ns",IF(ABS($L111-INDEX(RTO2SF_ORD,R$8,2))&gt;$B$84,"s","ns")))</f>
        <v>ns</v>
      </c>
      <c r="S111" s="281" t="str">
        <f aca="false">IF(S$8&gt;$J111,"",IF($F$69&gt;$G$69,"ns",IF(ABS($L111-INDEX(RTO2SF_ORD,S$8,2))&gt;$B$84,"s","ns")))</f>
        <v>ns</v>
      </c>
      <c r="T111" s="281" t="str">
        <f aca="false">IF(T$8&gt;$J111,"",IF($F$69&gt;$G$69,"ns",IF(ABS($L111-INDEX(RTO2SF_ORD,T$8,2))&gt;$B$84,"s","ns")))</f>
        <v>ns</v>
      </c>
      <c r="U111" s="281" t="str">
        <f aca="false">IF(U$8&gt;$J111,"",IF($F$69&gt;$G$69,"ns",IF(ABS($L111-INDEX(RTO2SF_ORD,U$8,2))&gt;$B$84,"s","ns")))</f>
        <v>ns</v>
      </c>
      <c r="V111" s="281" t="str">
        <f aca="false">IF(V$8&gt;$J111,"",IF($F$69&gt;$G$69,"ns",IF(ABS($L111-INDEX(RTO2SF_ORD,V$8,2))&gt;$B$84,"s","ns")))</f>
        <v>ns</v>
      </c>
      <c r="W111" s="281" t="str">
        <f aca="false">IF(W$8&gt;$J111,"",IF($F$69&gt;$G$69,"ns",IF(ABS($L111-INDEX(RTO2SF_ORD,W$8,2))&gt;$B$84,"s","ns")))</f>
        <v>ns</v>
      </c>
      <c r="X111" s="281" t="str">
        <f aca="false">IF(X$8&gt;$J111,"",IF($F$69&gt;$G$69,"ns",IF(ABS($L111-INDEX(RTO2SF_ORD,X$8,2))&gt;$B$84,"s","ns")))</f>
        <v>ns</v>
      </c>
      <c r="Y111" s="281" t="str">
        <f aca="false">IF(Y$8&gt;$J111,"",IF($F$69&gt;$G$69,"ns",IF(ABS($L111-INDEX(RTO2SF_ORD,Y$8,2))&gt;$B$84,"s","ns")))</f>
        <v>ns</v>
      </c>
      <c r="Z111" s="281" t="str">
        <f aca="false">IF(Z$8&gt;$J111,"",IF($F$69&gt;$G$69,"ns",IF(ABS($L111-INDEX(RTO2SF_ORD,Z$8,2))&gt;$B$84,"s","ns")))</f>
        <v>ns</v>
      </c>
      <c r="AA111" s="281" t="str">
        <f aca="false">IF(AA$8&gt;$J111,"",IF($F$69&gt;$G$69,"ns",IF(ABS($L111-INDEX(RTO2SF_ORD,AA$8,2))&gt;$B$84,"s","ns")))</f>
        <v>ns</v>
      </c>
      <c r="AB111" s="281" t="str">
        <f aca="false">IF(AB$8&gt;$J111,"",IF($F$69&gt;$G$69,"ns",IF(ABS($L111-INDEX(RTO2SF_ORD,AB$8,2))&gt;$B$84,"s","ns")))</f>
        <v>ns</v>
      </c>
      <c r="AC111" s="281" t="str">
        <f aca="false">IF(AC$8&gt;$J111,"",IF($F$69&gt;$G$69,"ns",IF(ABS($L111-INDEX(RTO2SF_ORD,AC$8,2))&gt;$B$84,"s","ns")))</f>
        <v>ns</v>
      </c>
      <c r="AD111" s="281" t="str">
        <f aca="false">IF(AD$8&gt;$J111,"",IF($F$69&gt;$G$69,"ns",IF(ABS($L111-INDEX(RTO2SF_ORD,AD$8,2))&gt;$B$84,"s","ns")))</f>
        <v>ns</v>
      </c>
      <c r="AE111" s="281" t="str">
        <f aca="false">IF(AE$8&gt;$J111,"",IF($F$69&gt;$G$69,"ns",IF(ABS($L111-INDEX(RTO2SF_ORD,AE$8,2))&gt;$B$84,"s","ns")))</f>
        <v>ns</v>
      </c>
      <c r="AF111" s="281" t="str">
        <f aca="false">IF(AF$8&gt;$J111,"",IF($F$69&gt;$G$69,"ns",IF(ABS($L111-INDEX(RTO2SF_ORD,AF$8,2))&gt;$B$84,"s","ns")))</f>
        <v>ns</v>
      </c>
      <c r="AG111" s="281" t="str">
        <f aca="false">IF(AG$8&gt;$J111,"",IF($F$69&gt;$G$69,"ns",IF(ABS($L111-INDEX(RTO2SF_ORD,AG$8,2))&gt;$B$84,"s","ns")))</f>
        <v>ns</v>
      </c>
      <c r="AH111" s="281" t="str">
        <f aca="false">IF(AH$8&gt;$J111,"",IF($F$69&gt;$G$69,"ns",IF(ABS($L111-INDEX(RTO2SF_ORD,AH$8,2))&gt;$B$84,"s","ns")))</f>
        <v>ns</v>
      </c>
      <c r="AI111" s="281" t="str">
        <f aca="false">IF(AI$8&gt;$J111,"",IF($F$69&gt;$G$69,"ns",IF(ABS($L111-INDEX(RTO2SF_ORD,AI$8,2))&gt;$B$84,"s","ns")))</f>
        <v>ns</v>
      </c>
      <c r="AJ111" s="281" t="str">
        <f aca="false">IF(AJ$8&gt;$J111,"",IF($F$69&gt;$G$69,"ns",IF(ABS($L111-INDEX(RTO2SF_ORD,AJ$8,2))&gt;$B$84,"s","ns")))</f>
        <v>ns</v>
      </c>
      <c r="AK111" s="281" t="str">
        <f aca="false">IF(AK$8&gt;$J111,"",IF($F$69&gt;$G$69,"ns",IF(ABS($L111-INDEX(RTO2SF_ORD,AK$8,2))&gt;$B$84,"s","ns")))</f>
        <v>ns</v>
      </c>
      <c r="AL111" s="281" t="str">
        <f aca="false">IF(AL$8&gt;$J111,"",IF($F$69&gt;$G$69,"ns",IF(ABS($L111-INDEX(RTO2SF_ORD,AL$8,2))&gt;$B$84,"s","ns")))</f>
        <v>ns</v>
      </c>
      <c r="AM111" s="281" t="str">
        <f aca="false">IF(AM$8&gt;$J111,"",IF($F$69&gt;$G$69,"ns",IF(ABS($L111-INDEX(RTO2SF_ORD,AM$8,2))&gt;$B$84,"s","ns")))</f>
        <v>ns</v>
      </c>
      <c r="AN111" s="281" t="str">
        <f aca="false">IF(AN$8&gt;$J111,"",IF($F$69&gt;$G$69,"ns",IF(ABS($L111-INDEX(RTO2SF_ORD,AN$8,2))&gt;$B$84,"s","ns")))</f>
        <v>ns</v>
      </c>
      <c r="AO111" s="281" t="str">
        <f aca="false">IF(AO$8&gt;$J111,"",IF($F$69&gt;$G$69,"ns",IF(ABS($L111-INDEX(RTO2SF_ORD,AO$8,2))&gt;$B$84,"s","ns")))</f>
        <v>ns</v>
      </c>
      <c r="AP111" s="281" t="str">
        <f aca="false">IF(AP$8&gt;$J111,"",IF($F$69&gt;$G$69,"ns",IF(ABS($L111-INDEX(RTO2SF_ORD,AP$8,2))&gt;$B$84,"s","ns")))</f>
        <v>ns</v>
      </c>
      <c r="AQ111" s="281" t="str">
        <f aca="false">IF(AQ$8&gt;$J111,"",IF($F$69&gt;$G$69,"ns",IF(ABS($L111-INDEX(RTO2SF_ORD,AQ$8,2))&gt;$B$84,"s","ns")))</f>
        <v>ns</v>
      </c>
      <c r="AR111" s="281" t="str">
        <f aca="false">IF(AR$8&gt;$J111,"",IF($F$69&gt;$G$69,"ns",IF(ABS($L111-INDEX(RTO2SF_ORD,AR$8,2))&gt;$B$84,"s","ns")))</f>
        <v>ns</v>
      </c>
      <c r="AS111" s="281" t="str">
        <f aca="false">IF(AS$8&gt;$J111,"",IF($F$69&gt;$G$69,"ns",IF(ABS($L111-INDEX(RTO2SF_ORD,AS$8,2))&gt;$B$84,"s","ns")))</f>
        <v>ns</v>
      </c>
      <c r="AT111" s="281" t="str">
        <f aca="false">IF(AT$8&gt;$J111,"",IF($F$69&gt;$G$69,"ns",IF(ABS($L111-INDEX(RTO2SF_ORD,AT$8,2))&gt;$B$84,"s","ns")))</f>
        <v>ns</v>
      </c>
      <c r="AU111" s="281" t="str">
        <f aca="false">IF(AU$8&gt;$J111,"",IF($F$69&gt;$G$69,"ns",IF(ABS($L111-INDEX(RTO2SF_ORD,AU$8,2))&gt;$B$84,"s","ns")))</f>
        <v>ns</v>
      </c>
      <c r="AV111" s="281" t="str">
        <f aca="false">IF(AV$8&gt;$J111,"",IF($F$69&gt;$G$69,"ns",IF(ABS($L111-INDEX(RTO2SF_ORD,AV$8,2))&gt;$B$84,"s","ns")))</f>
        <v>ns</v>
      </c>
      <c r="AW111" s="281" t="str">
        <f aca="false">IF(AW$8&gt;$J111,"",IF($F$69&gt;$G$69,"ns",IF(ABS($L111-INDEX(RTO2SF_ORD,AW$8,2))&gt;$B$84,"s","ns")))</f>
        <v>ns</v>
      </c>
      <c r="AX111" s="281" t="str">
        <f aca="false">IF(AX$8&gt;$J111,"",IF($F$69&gt;$G$69,"ns",IF(ABS($L111-INDEX(RTO2SF_ORD,AX$8,2))&gt;$B$84,"s","ns")))</f>
        <v>ns</v>
      </c>
      <c r="AY111" s="281" t="str">
        <f aca="false">IF(AY$8&gt;$J111,"",IF($F$69&gt;$G$69,"ns",IF(ABS($L111-INDEX(RTO2SF_ORD,AY$8,2))&gt;$B$84,"s","ns")))</f>
        <v>ns</v>
      </c>
      <c r="AZ111" s="281" t="str">
        <f aca="false">IF(AZ$8&gt;$J111,"",IF($F$69&gt;$G$69,"ns",IF(ABS($L111-INDEX(RTO2SF_ORD,AZ$8,2))&gt;$B$84,"s","ns")))</f>
        <v>ns</v>
      </c>
      <c r="BA111" s="281" t="str">
        <f aca="false">IF(BA$8&gt;$J111,"",IF($F$69&gt;$G$69,"ns",IF(ABS($L111-INDEX(RTO2SF_ORD,BA$8,2))&gt;$B$84,"s","ns")))</f>
        <v>ns</v>
      </c>
      <c r="BB111" s="281" t="str">
        <f aca="false">IF(BB$8&gt;$J111,"",IF($F$69&gt;$G$69,"ns",IF(ABS($L111-INDEX(RTO2SF_ORD,BB$8,2))&gt;$B$84,"s","ns")))</f>
        <v>ns</v>
      </c>
      <c r="BC111" s="281" t="str">
        <f aca="false">IF(BC$8&gt;$J111,"",IF($F$69&gt;$G$69,"ns",IF(ABS($L111-INDEX(RTO2SF_ORD,BC$8,2))&gt;$B$84,"s","ns")))</f>
        <v>ns</v>
      </c>
      <c r="BD111" s="281" t="str">
        <f aca="false">IF(BD$8&gt;$J111,"",IF($F$69&gt;$G$69,"ns",IF(ABS($L111-INDEX(RTO2SF_ORD,BD$8,2))&gt;$B$84,"s","ns")))</f>
        <v>ns</v>
      </c>
      <c r="BE111" s="281" t="str">
        <f aca="false">IF(BE$8&gt;$J111,"",IF($F$69&gt;$G$69,"ns",IF(ABS($L111-INDEX(RTO2SF_ORD,BE$8,2))&gt;$B$84,"s","ns")))</f>
        <v>ns</v>
      </c>
      <c r="BF111" s="281" t="str">
        <f aca="false">IF(BF$8&gt;$J111,"",IF($F$69&gt;$G$69,"ns",IF(ABS($L111-INDEX(RTO2SF_ORD,BF$8,2))&gt;$B$84,"s","ns")))</f>
        <v>ns</v>
      </c>
      <c r="BG111" s="281" t="str">
        <f aca="false">IF(BG$8&gt;$J111,"",IF($F$69&gt;$G$69,"ns",IF(ABS($L111-INDEX(RTO2SF_ORD,BG$8,2))&gt;$B$84,"s","ns")))</f>
        <v>ns</v>
      </c>
      <c r="BH111" s="281" t="str">
        <f aca="false">IF(BH$8&gt;$J111,"",IF($F$69&gt;$G$69,"ns",IF(ABS($L111-INDEX(RTO2SF_ORD,BH$8,2))&gt;$B$84,"s","ns")))</f>
        <v/>
      </c>
      <c r="BI111" s="281" t="str">
        <f aca="false">IF(BI$8&gt;$J111,"",IF($F$69&gt;$G$69,"ns",IF(ABS($L111-INDEX(RTO2SF_ORD,BI$8,2))&gt;$B$84,"s","ns")))</f>
        <v/>
      </c>
      <c r="BJ111" s="281" t="str">
        <f aca="false">IF(BJ$8&gt;$J111,"",IF($F$69&gt;$G$69,"ns",IF(ABS($L111-INDEX(RTO2SF_ORD,BJ$8,2))&gt;$B$84,"s","ns")))</f>
        <v/>
      </c>
      <c r="BS111" s="249"/>
      <c r="BT111" s="249"/>
      <c r="BV111" s="270" t="n">
        <v>47</v>
      </c>
      <c r="BW111" s="280" t="n">
        <f aca="false">IFERROR(INDEX(RTO2CF_ORD,BV111,1),"sd")</f>
        <v>0</v>
      </c>
      <c r="BX111" s="281" t="n">
        <f aca="false">IFERROR(INDEX(RTO2CF_ORD,BV111,2),"sd")</f>
        <v>3E-005</v>
      </c>
      <c r="BY111" s="282" t="str">
        <f aca="false">IF(BY$8&gt;$BV111,"",IF($BR$69&gt;$BS$69,"ns",IF(ABS($BX111-INDEX(RTO2CF_ORD,BY$8,2))&gt;$BN$84,"s","ns")))</f>
        <v>s</v>
      </c>
      <c r="BZ111" s="282" t="str">
        <f aca="false">IF(BZ$8&gt;$BV111,"",IF($BR$69&gt;$BS$69,"ns",IF(ABS($BX111-INDEX(RTO2CF_ORD,BZ$8,2))&gt;$BN$84,"s","ns")))</f>
        <v>s</v>
      </c>
      <c r="CA111" s="282" t="str">
        <f aca="false">IF(CA$8&gt;$BV111,"",IF($BR$69&gt;$BS$69,"ns",IF(ABS($BX111-INDEX(RTO2CF_ORD,CA$8,2))&gt;$BN$84,"s","ns")))</f>
        <v>s</v>
      </c>
      <c r="CB111" s="282" t="str">
        <f aca="false">IF(CB$8&gt;$BV111,"",IF($BR$69&gt;$BS$69,"ns",IF(ABS($BX111-INDEX(RTO2CF_ORD,CB$8,2))&gt;$BN$84,"s","ns")))</f>
        <v>s</v>
      </c>
      <c r="CC111" s="282" t="str">
        <f aca="false">IF(CC$8&gt;$BV111,"",IF($BR$69&gt;$BS$69,"ns",IF(ABS($BX111-INDEX(RTO2CF_ORD,CC$8,2))&gt;$BN$84,"s","ns")))</f>
        <v>s</v>
      </c>
      <c r="CD111" s="282" t="str">
        <f aca="false">IF(CD$8&gt;$BV111,"",IF($BR$69&gt;$BS$69,"ns",IF(ABS($BX111-INDEX(RTO2CF_ORD,CD$8,2))&gt;$BN$84,"s","ns")))</f>
        <v>s</v>
      </c>
      <c r="CE111" s="282" t="str">
        <f aca="false">IF(CE$8&gt;$BV111,"",IF($BR$69&gt;$BS$69,"ns",IF(ABS($BX111-INDEX(RTO2CF_ORD,CE$8,2))&gt;$BN$84,"s","ns")))</f>
        <v>s</v>
      </c>
      <c r="CF111" s="282" t="str">
        <f aca="false">IF(CF$8&gt;$BV111,"",IF($BR$69&gt;$BS$69,"ns",IF(ABS($BX111-INDEX(RTO2CF_ORD,CF$8,2))&gt;$BN$84,"s","ns")))</f>
        <v>ns</v>
      </c>
      <c r="CG111" s="282" t="str">
        <f aca="false">IF(CG$8&gt;$BV111,"",IF($BR$69&gt;$BS$69,"ns",IF(ABS($BX111-INDEX(RTO2CF_ORD,CG$8,2))&gt;$BN$84,"s","ns")))</f>
        <v>ns</v>
      </c>
      <c r="CH111" s="282" t="str">
        <f aca="false">IF(CH$8&gt;$BV111,"",IF($BR$69&gt;$BS$69,"ns",IF(ABS($BX111-INDEX(RTO2CF_ORD,CH$8,2))&gt;$BN$84,"s","ns")))</f>
        <v>ns</v>
      </c>
      <c r="CI111" s="282" t="str">
        <f aca="false">IF(CI$8&gt;$BV111,"",IF($BR$69&gt;$BS$69,"ns",IF(ABS($BX111-INDEX(RTO2CF_ORD,CI$8,2))&gt;$BN$84,"s","ns")))</f>
        <v>ns</v>
      </c>
      <c r="CJ111" s="282" t="str">
        <f aca="false">IF(CJ$8&gt;$BV111,"",IF($BR$69&gt;$BS$69,"ns",IF(ABS($BX111-INDEX(RTO2CF_ORD,CJ$8,2))&gt;$BN$84,"s","ns")))</f>
        <v>ns</v>
      </c>
      <c r="CK111" s="282" t="str">
        <f aca="false">IF(CK$8&gt;$BV111,"",IF($BR$69&gt;$BS$69,"ns",IF(ABS($BX111-INDEX(RTO2CF_ORD,CK$8,2))&gt;$BN$84,"s","ns")))</f>
        <v>ns</v>
      </c>
      <c r="CL111" s="282" t="str">
        <f aca="false">IF(CL$8&gt;$BV111,"",IF($BR$69&gt;$BS$69,"ns",IF(ABS($BX111-INDEX(RTO2CF_ORD,CL$8,2))&gt;$BN$84,"s","ns")))</f>
        <v>ns</v>
      </c>
      <c r="CM111" s="282" t="str">
        <f aca="false">IF(CM$8&gt;$BV111,"",IF($BR$69&gt;$BS$69,"ns",IF(ABS($BX111-INDEX(RTO2CF_ORD,CM$8,2))&gt;$BN$84,"s","ns")))</f>
        <v>ns</v>
      </c>
      <c r="CN111" s="282" t="str">
        <f aca="false">IF(CN$8&gt;$BV111,"",IF($BR$69&gt;$BS$69,"ns",IF(ABS($BX111-INDEX(RTO2CF_ORD,CN$8,2))&gt;$BN$84,"s","ns")))</f>
        <v>ns</v>
      </c>
      <c r="CO111" s="282" t="str">
        <f aca="false">IF(CO$8&gt;$BV111,"",IF($BR$69&gt;$BS$69,"ns",IF(ABS($BX111-INDEX(RTO2CF_ORD,CO$8,2))&gt;$BN$84,"s","ns")))</f>
        <v>ns</v>
      </c>
      <c r="CP111" s="282" t="str">
        <f aca="false">IF(CP$8&gt;$BV111,"",IF($BR$69&gt;$BS$69,"ns",IF(ABS($BX111-INDEX(RTO2CF_ORD,CP$8,2))&gt;$BN$84,"s","ns")))</f>
        <v>ns</v>
      </c>
      <c r="CQ111" s="282" t="str">
        <f aca="false">IF(CQ$8&gt;$BV111,"",IF($BR$69&gt;$BS$69,"ns",IF(ABS($BX111-INDEX(RTO2CF_ORD,CQ$8,2))&gt;$BN$84,"s","ns")))</f>
        <v>ns</v>
      </c>
      <c r="CR111" s="282" t="str">
        <f aca="false">IF(CR$8&gt;$BV111,"",IF($BR$69&gt;$BS$69,"ns",IF(ABS($BX111-INDEX(RTO2CF_ORD,CR$8,2))&gt;$BN$84,"s","ns")))</f>
        <v>ns</v>
      </c>
      <c r="CS111" s="282" t="str">
        <f aca="false">IF(CS$8&gt;$BV111,"",IF($BR$69&gt;$BS$69,"ns",IF(ABS($BX111-INDEX(RTO2CF_ORD,CS$8,2))&gt;$BN$84,"s","ns")))</f>
        <v>ns</v>
      </c>
      <c r="CT111" s="282" t="str">
        <f aca="false">IF(CT$8&gt;$BV111,"",IF($BR$69&gt;$BS$69,"ns",IF(ABS($BX111-INDEX(RTO2CF_ORD,CT$8,2))&gt;$BN$84,"s","ns")))</f>
        <v>ns</v>
      </c>
      <c r="CU111" s="282" t="str">
        <f aca="false">IF(CU$8&gt;$BV111,"",IF($BR$69&gt;$BS$69,"ns",IF(ABS($BX111-INDEX(RTO2CF_ORD,CU$8,2))&gt;$BN$84,"s","ns")))</f>
        <v>ns</v>
      </c>
      <c r="CV111" s="282" t="str">
        <f aca="false">IF(CV$8&gt;$BV111,"",IF($BR$69&gt;$BS$69,"ns",IF(ABS($BX111-INDEX(RTO2CF_ORD,CV$8,2))&gt;$BN$84,"s","ns")))</f>
        <v>ns</v>
      </c>
      <c r="CW111" s="282" t="str">
        <f aca="false">IF(CW$8&gt;$BV111,"",IF($BR$69&gt;$BS$69,"ns",IF(ABS($BX111-INDEX(RTO2CF_ORD,CW$8,2))&gt;$BN$84,"s","ns")))</f>
        <v>ns</v>
      </c>
      <c r="CX111" s="282" t="str">
        <f aca="false">IF(CX$8&gt;$BV111,"",IF($BR$69&gt;$BS$69,"ns",IF(ABS($BX111-INDEX(RTO2CF_ORD,CX$8,2))&gt;$BN$84,"s","ns")))</f>
        <v>ns</v>
      </c>
      <c r="CY111" s="282" t="str">
        <f aca="false">IF(CY$8&gt;$BV111,"",IF($BR$69&gt;$BS$69,"ns",IF(ABS($BX111-INDEX(RTO2CF_ORD,CY$8,2))&gt;$BN$84,"s","ns")))</f>
        <v>ns</v>
      </c>
      <c r="CZ111" s="282" t="str">
        <f aca="false">IF(CZ$8&gt;$BV111,"",IF($BR$69&gt;$BS$69,"ns",IF(ABS($BX111-INDEX(RTO2CF_ORD,CZ$8,2))&gt;$BN$84,"s","ns")))</f>
        <v>ns</v>
      </c>
      <c r="DA111" s="282" t="str">
        <f aca="false">IF(DA$8&gt;$BV111,"",IF($BR$69&gt;$BS$69,"ns",IF(ABS($BX111-INDEX(RTO2CF_ORD,DA$8,2))&gt;$BN$84,"s","ns")))</f>
        <v>ns</v>
      </c>
      <c r="DB111" s="282" t="str">
        <f aca="false">IF(DB$8&gt;$BV111,"",IF($BR$69&gt;$BS$69,"ns",IF(ABS($BX111-INDEX(RTO2CF_ORD,DB$8,2))&gt;$BN$84,"s","ns")))</f>
        <v>ns</v>
      </c>
      <c r="DC111" s="282" t="str">
        <f aca="false">IF(DC$8&gt;$BV111,"",IF($BR$69&gt;$BS$69,"ns",IF(ABS($BX111-INDEX(RTO2CF_ORD,DC$8,2))&gt;$BN$84,"s","ns")))</f>
        <v>ns</v>
      </c>
      <c r="DD111" s="282" t="str">
        <f aca="false">IF(DD$8&gt;$BV111,"",IF($BR$69&gt;$BS$69,"ns",IF(ABS($BX111-INDEX(RTO2CF_ORD,DD$8,2))&gt;$BN$84,"s","ns")))</f>
        <v>ns</v>
      </c>
      <c r="DE111" s="282" t="str">
        <f aca="false">IF(DE$8&gt;$BV111,"",IF($BR$69&gt;$BS$69,"ns",IF(ABS($BX111-INDEX(RTO2CF_ORD,DE$8,2))&gt;$BN$84,"s","ns")))</f>
        <v>ns</v>
      </c>
      <c r="DF111" s="282" t="str">
        <f aca="false">IF(DF$8&gt;$BV111,"",IF($BR$69&gt;$BS$69,"ns",IF(ABS($BX111-INDEX(RTO2CF_ORD,DF$8,2))&gt;$BN$84,"s","ns")))</f>
        <v>ns</v>
      </c>
      <c r="DG111" s="282" t="str">
        <f aca="false">IF(DG$8&gt;$BV111,"",IF($BR$69&gt;$BS$69,"ns",IF(ABS($BX111-INDEX(RTO2CF_ORD,DG$8,2))&gt;$BN$84,"s","ns")))</f>
        <v>ns</v>
      </c>
      <c r="DH111" s="282" t="str">
        <f aca="false">IF(DH$8&gt;$BV111,"",IF($BR$69&gt;$BS$69,"ns",IF(ABS($BX111-INDEX(RTO2CF_ORD,DH$8,2))&gt;$BN$84,"s","ns")))</f>
        <v>ns</v>
      </c>
      <c r="DI111" s="282" t="str">
        <f aca="false">IF(DI$8&gt;$BV111,"",IF($BR$69&gt;$BS$69,"ns",IF(ABS($BX111-INDEX(RTO2CF_ORD,DI$8,2))&gt;$BN$84,"s","ns")))</f>
        <v>ns</v>
      </c>
      <c r="DJ111" s="282" t="str">
        <f aca="false">IF(DJ$8&gt;$BV111,"",IF($BR$69&gt;$BS$69,"ns",IF(ABS($BX111-INDEX(RTO2CF_ORD,DJ$8,2))&gt;$BN$84,"s","ns")))</f>
        <v>ns</v>
      </c>
      <c r="DK111" s="282" t="str">
        <f aca="false">IF(DK$8&gt;$BV111,"",IF($BR$69&gt;$BS$69,"ns",IF(ABS($BX111-INDEX(RTO2CF_ORD,DK$8,2))&gt;$BN$84,"s","ns")))</f>
        <v>ns</v>
      </c>
      <c r="DL111" s="282" t="str">
        <f aca="false">IF(DL$8&gt;$BV111,"",IF($BR$69&gt;$BS$69,"ns",IF(ABS($BX111-INDEX(RTO2CF_ORD,DL$8,2))&gt;$BN$84,"s","ns")))</f>
        <v>ns</v>
      </c>
      <c r="DM111" s="282" t="str">
        <f aca="false">IF(DM$8&gt;$BV111,"",IF($BR$69&gt;$BS$69,"ns",IF(ABS($BX111-INDEX(RTO2CF_ORD,DM$8,2))&gt;$BN$84,"s","ns")))</f>
        <v>ns</v>
      </c>
      <c r="DN111" s="282" t="str">
        <f aca="false">IF(DN$8&gt;$BV111,"",IF($BR$69&gt;$BS$69,"ns",IF(ABS($BX111-INDEX(RTO2CF_ORD,DN$8,2))&gt;$BN$84,"s","ns")))</f>
        <v>ns</v>
      </c>
      <c r="DO111" s="282" t="str">
        <f aca="false">IF(DO$8&gt;$BV111,"",IF($BR$69&gt;$BS$69,"ns",IF(ABS($BX111-INDEX(RTO2CF_ORD,DO$8,2))&gt;$BN$84,"s","ns")))</f>
        <v>ns</v>
      </c>
      <c r="DP111" s="282" t="str">
        <f aca="false">IF(DP$8&gt;$BV111,"",IF($BR$69&gt;$BS$69,"ns",IF(ABS($BX111-INDEX(RTO2CF_ORD,DP$8,2))&gt;$BN$84,"s","ns")))</f>
        <v>ns</v>
      </c>
      <c r="DQ111" s="282" t="str">
        <f aca="false">IF(DQ$8&gt;$BV111,"",IF($BR$69&gt;$BS$69,"ns",IF(ABS($BX111-INDEX(RTO2CF_ORD,DQ$8,2))&gt;$BN$84,"s","ns")))</f>
        <v>ns</v>
      </c>
      <c r="DR111" s="282" t="str">
        <f aca="false">IF(DR$8&gt;$BV111,"",IF($BR$69&gt;$BS$69,"ns",IF(ABS($BX111-INDEX(RTO2CF_ORD,DR$8,2))&gt;$BN$84,"s","ns")))</f>
        <v>ns</v>
      </c>
      <c r="DS111" s="282" t="str">
        <f aca="false">IF(DS$8&gt;$BV111,"",IF($BR$69&gt;$BS$69,"ns",IF(ABS($BX111-INDEX(RTO2CF_ORD,DS$8,2))&gt;$BN$84,"s","ns")))</f>
        <v>ns</v>
      </c>
      <c r="DT111" s="282" t="str">
        <f aca="false">IF(DT$8&gt;$BV111,"",IF($BR$69&gt;$BS$69,"ns",IF(ABS($BX111-INDEX(RTO2CF_ORD,DT$8,2))&gt;$BN$84,"s","ns")))</f>
        <v/>
      </c>
      <c r="DU111" s="282" t="str">
        <f aca="false">IF(DU$8&gt;$BV111,"",IF($BR$69&gt;$BS$69,"ns",IF(ABS($BX111-INDEX(RTO2CF_ORD,DU$8,2))&gt;$BN$84,"s","ns")))</f>
        <v/>
      </c>
      <c r="DV111" s="282" t="str">
        <f aca="false">IF(DV$8&gt;$BV111,"",IF($BR$69&gt;$BS$69,"ns",IF(ABS($BX111-INDEX(RTO2CF_ORD,DV$8,2))&gt;$BN$84,"s","ns")))</f>
        <v/>
      </c>
      <c r="DW111" s="283"/>
      <c r="DX111" s="283"/>
      <c r="DZ111" s="265" t="n">
        <f aca="false">DZ110+1</f>
        <v>48</v>
      </c>
      <c r="EA111" s="276" t="n">
        <f aca="false">IFERROR(INDEX(RTO2CV,$DZ111,1),0)</f>
        <v>0</v>
      </c>
      <c r="EB111" s="277" t="n">
        <f aca="false">IFERROR(INDEX(RTO2SF,$DZ111,EB$7),0)</f>
        <v>0</v>
      </c>
      <c r="EC111" s="277" t="n">
        <f aca="false">IFERROR(INDEX(RTO2SF,$DZ111,EC$7),0)</f>
        <v>0</v>
      </c>
      <c r="ED111" s="277" t="n">
        <f aca="false">IFERROR(INDEX(RTO2SF,$DZ111,ED$7),0)</f>
        <v>0</v>
      </c>
      <c r="EE111" s="277" t="n">
        <f aca="false">IFERROR(INDEX(RTO2SF,$DZ111,EE$7),0)</f>
        <v>0</v>
      </c>
      <c r="EF111" s="277" t="n">
        <f aca="false">COUNTIFS(EB111:EE111,"&gt;1")</f>
        <v>0</v>
      </c>
      <c r="EG111" s="277" t="n">
        <f aca="false">IFERROR(SUMIFS(EB111:EE111,EB111:EE111,"&gt;1"),0)</f>
        <v>0</v>
      </c>
      <c r="EH111" s="265"/>
      <c r="EI111" s="265"/>
      <c r="EJ111" s="265"/>
      <c r="EK111" s="266"/>
      <c r="EL111" s="265" t="n">
        <f aca="false">EL110+1</f>
        <v>48</v>
      </c>
      <c r="EM111" s="276" t="n">
        <f aca="false">IFERROR(INDEX(RTO2CV,$EL111,1),0)</f>
        <v>0</v>
      </c>
      <c r="EN111" s="277" t="n">
        <f aca="false">IFERROR(INDEX(RTO2CF,$EL111,'ANVA-MDS'!EB$7),0)</f>
        <v>0</v>
      </c>
      <c r="EO111" s="277" t="n">
        <f aca="false">IFERROR(INDEX(RTO2CF,$EL111,'ANVA-MDS'!EC$7),0)</f>
        <v>0</v>
      </c>
      <c r="EP111" s="277" t="n">
        <f aca="false">IFERROR(INDEX(RTO2CF,$EL111,'ANVA-MDS'!ED$7),0)</f>
        <v>0</v>
      </c>
      <c r="EQ111" s="277" t="n">
        <f aca="false">IFERROR(INDEX(RTO2CF,$EL111,'ANVA-MDS'!EE$7),0)</f>
        <v>0</v>
      </c>
      <c r="ER111" s="277" t="n">
        <f aca="false">COUNTIFS(EN111:EQ111,"&gt;1")</f>
        <v>0</v>
      </c>
      <c r="ES111" s="277" t="n">
        <f aca="false">IFERROR(SUMIFS(EN111:EQ111,EN111:EQ111,"&gt;1"),0)</f>
        <v>0</v>
      </c>
      <c r="ET111" s="265"/>
      <c r="EU111" s="265"/>
      <c r="EV111" s="265"/>
      <c r="EW111" s="266"/>
      <c r="EX111" s="277" t="n">
        <f aca="false">EG111+ES111</f>
        <v>0</v>
      </c>
      <c r="EY111" s="266"/>
      <c r="EZ111" s="266"/>
    </row>
    <row r="112" customFormat="false" ht="12.75" hidden="false" customHeight="true" outlineLevel="0" collapsed="false">
      <c r="J112" s="270" t="n">
        <v>48</v>
      </c>
      <c r="K112" s="280" t="n">
        <f aca="false">IFERROR(INDEX(RTO2SF_ORD,J112,1),"sd")</f>
        <v>0</v>
      </c>
      <c r="L112" s="281" t="n">
        <f aca="false">IFERROR(INDEX(RTO2SF_ORD,J112,2),"sd")</f>
        <v>2E-005</v>
      </c>
      <c r="M112" s="281" t="str">
        <f aca="false">IF(M$8&gt;$J112,"",IF($F$69&gt;$G$69,"ns",IF(ABS($L112-INDEX(RTO2SF_ORD,M$8,2))&gt;$B$84,"s","ns")))</f>
        <v>ns</v>
      </c>
      <c r="N112" s="281" t="str">
        <f aca="false">IF(N$8&gt;$J112,"",IF($F$69&gt;$G$69,"ns",IF(ABS($L112-INDEX(RTO2SF_ORD,N$8,2))&gt;$B$84,"s","ns")))</f>
        <v>ns</v>
      </c>
      <c r="O112" s="281" t="str">
        <f aca="false">IF(O$8&gt;$J112,"",IF($F$69&gt;$G$69,"ns",IF(ABS($L112-INDEX(RTO2SF_ORD,O$8,2))&gt;$B$84,"s","ns")))</f>
        <v>ns</v>
      </c>
      <c r="P112" s="281" t="str">
        <f aca="false">IF(P$8&gt;$J112,"",IF($F$69&gt;$G$69,"ns",IF(ABS($L112-INDEX(RTO2SF_ORD,P$8,2))&gt;$B$84,"s","ns")))</f>
        <v>ns</v>
      </c>
      <c r="Q112" s="281" t="str">
        <f aca="false">IF(Q$8&gt;$J112,"",IF($F$69&gt;$G$69,"ns",IF(ABS($L112-INDEX(RTO2SF_ORD,Q$8,2))&gt;$B$84,"s","ns")))</f>
        <v>ns</v>
      </c>
      <c r="R112" s="281" t="str">
        <f aca="false">IF(R$8&gt;$J112,"",IF($F$69&gt;$G$69,"ns",IF(ABS($L112-INDEX(RTO2SF_ORD,R$8,2))&gt;$B$84,"s","ns")))</f>
        <v>ns</v>
      </c>
      <c r="S112" s="281" t="str">
        <f aca="false">IF(S$8&gt;$J112,"",IF($F$69&gt;$G$69,"ns",IF(ABS($L112-INDEX(RTO2SF_ORD,S$8,2))&gt;$B$84,"s","ns")))</f>
        <v>ns</v>
      </c>
      <c r="T112" s="281" t="str">
        <f aca="false">IF(T$8&gt;$J112,"",IF($F$69&gt;$G$69,"ns",IF(ABS($L112-INDEX(RTO2SF_ORD,T$8,2))&gt;$B$84,"s","ns")))</f>
        <v>ns</v>
      </c>
      <c r="U112" s="281" t="str">
        <f aca="false">IF(U$8&gt;$J112,"",IF($F$69&gt;$G$69,"ns",IF(ABS($L112-INDEX(RTO2SF_ORD,U$8,2))&gt;$B$84,"s","ns")))</f>
        <v>ns</v>
      </c>
      <c r="V112" s="281" t="str">
        <f aca="false">IF(V$8&gt;$J112,"",IF($F$69&gt;$G$69,"ns",IF(ABS($L112-INDEX(RTO2SF_ORD,V$8,2))&gt;$B$84,"s","ns")))</f>
        <v>ns</v>
      </c>
      <c r="W112" s="281" t="str">
        <f aca="false">IF(W$8&gt;$J112,"",IF($F$69&gt;$G$69,"ns",IF(ABS($L112-INDEX(RTO2SF_ORD,W$8,2))&gt;$B$84,"s","ns")))</f>
        <v>ns</v>
      </c>
      <c r="X112" s="281" t="str">
        <f aca="false">IF(X$8&gt;$J112,"",IF($F$69&gt;$G$69,"ns",IF(ABS($L112-INDEX(RTO2SF_ORD,X$8,2))&gt;$B$84,"s","ns")))</f>
        <v>ns</v>
      </c>
      <c r="Y112" s="281" t="str">
        <f aca="false">IF(Y$8&gt;$J112,"",IF($F$69&gt;$G$69,"ns",IF(ABS($L112-INDEX(RTO2SF_ORD,Y$8,2))&gt;$B$84,"s","ns")))</f>
        <v>ns</v>
      </c>
      <c r="Z112" s="281" t="str">
        <f aca="false">IF(Z$8&gt;$J112,"",IF($F$69&gt;$G$69,"ns",IF(ABS($L112-INDEX(RTO2SF_ORD,Z$8,2))&gt;$B$84,"s","ns")))</f>
        <v>ns</v>
      </c>
      <c r="AA112" s="281" t="str">
        <f aca="false">IF(AA$8&gt;$J112,"",IF($F$69&gt;$G$69,"ns",IF(ABS($L112-INDEX(RTO2SF_ORD,AA$8,2))&gt;$B$84,"s","ns")))</f>
        <v>ns</v>
      </c>
      <c r="AB112" s="281" t="str">
        <f aca="false">IF(AB$8&gt;$J112,"",IF($F$69&gt;$G$69,"ns",IF(ABS($L112-INDEX(RTO2SF_ORD,AB$8,2))&gt;$B$84,"s","ns")))</f>
        <v>ns</v>
      </c>
      <c r="AC112" s="281" t="str">
        <f aca="false">IF(AC$8&gt;$J112,"",IF($F$69&gt;$G$69,"ns",IF(ABS($L112-INDEX(RTO2SF_ORD,AC$8,2))&gt;$B$84,"s","ns")))</f>
        <v>ns</v>
      </c>
      <c r="AD112" s="281" t="str">
        <f aca="false">IF(AD$8&gt;$J112,"",IF($F$69&gt;$G$69,"ns",IF(ABS($L112-INDEX(RTO2SF_ORD,AD$8,2))&gt;$B$84,"s","ns")))</f>
        <v>ns</v>
      </c>
      <c r="AE112" s="281" t="str">
        <f aca="false">IF(AE$8&gt;$J112,"",IF($F$69&gt;$G$69,"ns",IF(ABS($L112-INDEX(RTO2SF_ORD,AE$8,2))&gt;$B$84,"s","ns")))</f>
        <v>ns</v>
      </c>
      <c r="AF112" s="281" t="str">
        <f aca="false">IF(AF$8&gt;$J112,"",IF($F$69&gt;$G$69,"ns",IF(ABS($L112-INDEX(RTO2SF_ORD,AF$8,2))&gt;$B$84,"s","ns")))</f>
        <v>ns</v>
      </c>
      <c r="AG112" s="281" t="str">
        <f aca="false">IF(AG$8&gt;$J112,"",IF($F$69&gt;$G$69,"ns",IF(ABS($L112-INDEX(RTO2SF_ORD,AG$8,2))&gt;$B$84,"s","ns")))</f>
        <v>ns</v>
      </c>
      <c r="AH112" s="281" t="str">
        <f aca="false">IF(AH$8&gt;$J112,"",IF($F$69&gt;$G$69,"ns",IF(ABS($L112-INDEX(RTO2SF_ORD,AH$8,2))&gt;$B$84,"s","ns")))</f>
        <v>ns</v>
      </c>
      <c r="AI112" s="281" t="str">
        <f aca="false">IF(AI$8&gt;$J112,"",IF($F$69&gt;$G$69,"ns",IF(ABS($L112-INDEX(RTO2SF_ORD,AI$8,2))&gt;$B$84,"s","ns")))</f>
        <v>ns</v>
      </c>
      <c r="AJ112" s="281" t="str">
        <f aca="false">IF(AJ$8&gt;$J112,"",IF($F$69&gt;$G$69,"ns",IF(ABS($L112-INDEX(RTO2SF_ORD,AJ$8,2))&gt;$B$84,"s","ns")))</f>
        <v>ns</v>
      </c>
      <c r="AK112" s="281" t="str">
        <f aca="false">IF(AK$8&gt;$J112,"",IF($F$69&gt;$G$69,"ns",IF(ABS($L112-INDEX(RTO2SF_ORD,AK$8,2))&gt;$B$84,"s","ns")))</f>
        <v>ns</v>
      </c>
      <c r="AL112" s="281" t="str">
        <f aca="false">IF(AL$8&gt;$J112,"",IF($F$69&gt;$G$69,"ns",IF(ABS($L112-INDEX(RTO2SF_ORD,AL$8,2))&gt;$B$84,"s","ns")))</f>
        <v>ns</v>
      </c>
      <c r="AM112" s="281" t="str">
        <f aca="false">IF(AM$8&gt;$J112,"",IF($F$69&gt;$G$69,"ns",IF(ABS($L112-INDEX(RTO2SF_ORD,AM$8,2))&gt;$B$84,"s","ns")))</f>
        <v>ns</v>
      </c>
      <c r="AN112" s="281" t="str">
        <f aca="false">IF(AN$8&gt;$J112,"",IF($F$69&gt;$G$69,"ns",IF(ABS($L112-INDEX(RTO2SF_ORD,AN$8,2))&gt;$B$84,"s","ns")))</f>
        <v>ns</v>
      </c>
      <c r="AO112" s="281" t="str">
        <f aca="false">IF(AO$8&gt;$J112,"",IF($F$69&gt;$G$69,"ns",IF(ABS($L112-INDEX(RTO2SF_ORD,AO$8,2))&gt;$B$84,"s","ns")))</f>
        <v>ns</v>
      </c>
      <c r="AP112" s="281" t="str">
        <f aca="false">IF(AP$8&gt;$J112,"",IF($F$69&gt;$G$69,"ns",IF(ABS($L112-INDEX(RTO2SF_ORD,AP$8,2))&gt;$B$84,"s","ns")))</f>
        <v>ns</v>
      </c>
      <c r="AQ112" s="281" t="str">
        <f aca="false">IF(AQ$8&gt;$J112,"",IF($F$69&gt;$G$69,"ns",IF(ABS($L112-INDEX(RTO2SF_ORD,AQ$8,2))&gt;$B$84,"s","ns")))</f>
        <v>ns</v>
      </c>
      <c r="AR112" s="281" t="str">
        <f aca="false">IF(AR$8&gt;$J112,"",IF($F$69&gt;$G$69,"ns",IF(ABS($L112-INDEX(RTO2SF_ORD,AR$8,2))&gt;$B$84,"s","ns")))</f>
        <v>ns</v>
      </c>
      <c r="AS112" s="281" t="str">
        <f aca="false">IF(AS$8&gt;$J112,"",IF($F$69&gt;$G$69,"ns",IF(ABS($L112-INDEX(RTO2SF_ORD,AS$8,2))&gt;$B$84,"s","ns")))</f>
        <v>ns</v>
      </c>
      <c r="AT112" s="281" t="str">
        <f aca="false">IF(AT$8&gt;$J112,"",IF($F$69&gt;$G$69,"ns",IF(ABS($L112-INDEX(RTO2SF_ORD,AT$8,2))&gt;$B$84,"s","ns")))</f>
        <v>ns</v>
      </c>
      <c r="AU112" s="281" t="str">
        <f aca="false">IF(AU$8&gt;$J112,"",IF($F$69&gt;$G$69,"ns",IF(ABS($L112-INDEX(RTO2SF_ORD,AU$8,2))&gt;$B$84,"s","ns")))</f>
        <v>ns</v>
      </c>
      <c r="AV112" s="281" t="str">
        <f aca="false">IF(AV$8&gt;$J112,"",IF($F$69&gt;$G$69,"ns",IF(ABS($L112-INDEX(RTO2SF_ORD,AV$8,2))&gt;$B$84,"s","ns")))</f>
        <v>ns</v>
      </c>
      <c r="AW112" s="281" t="str">
        <f aca="false">IF(AW$8&gt;$J112,"",IF($F$69&gt;$G$69,"ns",IF(ABS($L112-INDEX(RTO2SF_ORD,AW$8,2))&gt;$B$84,"s","ns")))</f>
        <v>ns</v>
      </c>
      <c r="AX112" s="281" t="str">
        <f aca="false">IF(AX$8&gt;$J112,"",IF($F$69&gt;$G$69,"ns",IF(ABS($L112-INDEX(RTO2SF_ORD,AX$8,2))&gt;$B$84,"s","ns")))</f>
        <v>ns</v>
      </c>
      <c r="AY112" s="281" t="str">
        <f aca="false">IF(AY$8&gt;$J112,"",IF($F$69&gt;$G$69,"ns",IF(ABS($L112-INDEX(RTO2SF_ORD,AY$8,2))&gt;$B$84,"s","ns")))</f>
        <v>ns</v>
      </c>
      <c r="AZ112" s="281" t="str">
        <f aca="false">IF(AZ$8&gt;$J112,"",IF($F$69&gt;$G$69,"ns",IF(ABS($L112-INDEX(RTO2SF_ORD,AZ$8,2))&gt;$B$84,"s","ns")))</f>
        <v>ns</v>
      </c>
      <c r="BA112" s="281" t="str">
        <f aca="false">IF(BA$8&gt;$J112,"",IF($F$69&gt;$G$69,"ns",IF(ABS($L112-INDEX(RTO2SF_ORD,BA$8,2))&gt;$B$84,"s","ns")))</f>
        <v>ns</v>
      </c>
      <c r="BB112" s="281" t="str">
        <f aca="false">IF(BB$8&gt;$J112,"",IF($F$69&gt;$G$69,"ns",IF(ABS($L112-INDEX(RTO2SF_ORD,BB$8,2))&gt;$B$84,"s","ns")))</f>
        <v>ns</v>
      </c>
      <c r="BC112" s="281" t="str">
        <f aca="false">IF(BC$8&gt;$J112,"",IF($F$69&gt;$G$69,"ns",IF(ABS($L112-INDEX(RTO2SF_ORD,BC$8,2))&gt;$B$84,"s","ns")))</f>
        <v>ns</v>
      </c>
      <c r="BD112" s="281" t="str">
        <f aca="false">IF(BD$8&gt;$J112,"",IF($F$69&gt;$G$69,"ns",IF(ABS($L112-INDEX(RTO2SF_ORD,BD$8,2))&gt;$B$84,"s","ns")))</f>
        <v>ns</v>
      </c>
      <c r="BE112" s="281" t="str">
        <f aca="false">IF(BE$8&gt;$J112,"",IF($F$69&gt;$G$69,"ns",IF(ABS($L112-INDEX(RTO2SF_ORD,BE$8,2))&gt;$B$84,"s","ns")))</f>
        <v>ns</v>
      </c>
      <c r="BF112" s="281" t="str">
        <f aca="false">IF(BF$8&gt;$J112,"",IF($F$69&gt;$G$69,"ns",IF(ABS($L112-INDEX(RTO2SF_ORD,BF$8,2))&gt;$B$84,"s","ns")))</f>
        <v>ns</v>
      </c>
      <c r="BG112" s="281" t="str">
        <f aca="false">IF(BG$8&gt;$J112,"",IF($F$69&gt;$G$69,"ns",IF(ABS($L112-INDEX(RTO2SF_ORD,BG$8,2))&gt;$B$84,"s","ns")))</f>
        <v>ns</v>
      </c>
      <c r="BH112" s="281" t="str">
        <f aca="false">IF(BH$8&gt;$J112,"",IF($F$69&gt;$G$69,"ns",IF(ABS($L112-INDEX(RTO2SF_ORD,BH$8,2))&gt;$B$84,"s","ns")))</f>
        <v>ns</v>
      </c>
      <c r="BI112" s="281" t="str">
        <f aca="false">IF(BI$8&gt;$J112,"",IF($F$69&gt;$G$69,"ns",IF(ABS($L112-INDEX(RTO2SF_ORD,BI$8,2))&gt;$B$84,"s","ns")))</f>
        <v/>
      </c>
      <c r="BJ112" s="281" t="str">
        <f aca="false">IF(BJ$8&gt;$J112,"",IF($F$69&gt;$G$69,"ns",IF(ABS($L112-INDEX(RTO2SF_ORD,BJ$8,2))&gt;$B$84,"s","ns")))</f>
        <v/>
      </c>
      <c r="BS112" s="249"/>
      <c r="BT112" s="249"/>
      <c r="BV112" s="270" t="n">
        <v>48</v>
      </c>
      <c r="BW112" s="280" t="n">
        <f aca="false">IFERROR(INDEX(RTO2CF_ORD,BV112,1),"sd")</f>
        <v>0</v>
      </c>
      <c r="BX112" s="281" t="n">
        <f aca="false">IFERROR(INDEX(RTO2CF_ORD,BV112,2),"sd")</f>
        <v>2E-005</v>
      </c>
      <c r="BY112" s="282" t="str">
        <f aca="false">IF(BY$8&gt;$BV112,"",IF($BR$69&gt;$BS$69,"ns",IF(ABS($BX112-INDEX(RTO2CF_ORD,BY$8,2))&gt;$BN$84,"s","ns")))</f>
        <v>s</v>
      </c>
      <c r="BZ112" s="282" t="str">
        <f aca="false">IF(BZ$8&gt;$BV112,"",IF($BR$69&gt;$BS$69,"ns",IF(ABS($BX112-INDEX(RTO2CF_ORD,BZ$8,2))&gt;$BN$84,"s","ns")))</f>
        <v>s</v>
      </c>
      <c r="CA112" s="282" t="str">
        <f aca="false">IF(CA$8&gt;$BV112,"",IF($BR$69&gt;$BS$69,"ns",IF(ABS($BX112-INDEX(RTO2CF_ORD,CA$8,2))&gt;$BN$84,"s","ns")))</f>
        <v>s</v>
      </c>
      <c r="CB112" s="282" t="str">
        <f aca="false">IF(CB$8&gt;$BV112,"",IF($BR$69&gt;$BS$69,"ns",IF(ABS($BX112-INDEX(RTO2CF_ORD,CB$8,2))&gt;$BN$84,"s","ns")))</f>
        <v>s</v>
      </c>
      <c r="CC112" s="282" t="str">
        <f aca="false">IF(CC$8&gt;$BV112,"",IF($BR$69&gt;$BS$69,"ns",IF(ABS($BX112-INDEX(RTO2CF_ORD,CC$8,2))&gt;$BN$84,"s","ns")))</f>
        <v>s</v>
      </c>
      <c r="CD112" s="282" t="str">
        <f aca="false">IF(CD$8&gt;$BV112,"",IF($BR$69&gt;$BS$69,"ns",IF(ABS($BX112-INDEX(RTO2CF_ORD,CD$8,2))&gt;$BN$84,"s","ns")))</f>
        <v>s</v>
      </c>
      <c r="CE112" s="282" t="str">
        <f aca="false">IF(CE$8&gt;$BV112,"",IF($BR$69&gt;$BS$69,"ns",IF(ABS($BX112-INDEX(RTO2CF_ORD,CE$8,2))&gt;$BN$84,"s","ns")))</f>
        <v>s</v>
      </c>
      <c r="CF112" s="282" t="str">
        <f aca="false">IF(CF$8&gt;$BV112,"",IF($BR$69&gt;$BS$69,"ns",IF(ABS($BX112-INDEX(RTO2CF_ORD,CF$8,2))&gt;$BN$84,"s","ns")))</f>
        <v>ns</v>
      </c>
      <c r="CG112" s="282" t="str">
        <f aca="false">IF(CG$8&gt;$BV112,"",IF($BR$69&gt;$BS$69,"ns",IF(ABS($BX112-INDEX(RTO2CF_ORD,CG$8,2))&gt;$BN$84,"s","ns")))</f>
        <v>ns</v>
      </c>
      <c r="CH112" s="282" t="str">
        <f aca="false">IF(CH$8&gt;$BV112,"",IF($BR$69&gt;$BS$69,"ns",IF(ABS($BX112-INDEX(RTO2CF_ORD,CH$8,2))&gt;$BN$84,"s","ns")))</f>
        <v>ns</v>
      </c>
      <c r="CI112" s="282" t="str">
        <f aca="false">IF(CI$8&gt;$BV112,"",IF($BR$69&gt;$BS$69,"ns",IF(ABS($BX112-INDEX(RTO2CF_ORD,CI$8,2))&gt;$BN$84,"s","ns")))</f>
        <v>ns</v>
      </c>
      <c r="CJ112" s="282" t="str">
        <f aca="false">IF(CJ$8&gt;$BV112,"",IF($BR$69&gt;$BS$69,"ns",IF(ABS($BX112-INDEX(RTO2CF_ORD,CJ$8,2))&gt;$BN$84,"s","ns")))</f>
        <v>ns</v>
      </c>
      <c r="CK112" s="282" t="str">
        <f aca="false">IF(CK$8&gt;$BV112,"",IF($BR$69&gt;$BS$69,"ns",IF(ABS($BX112-INDEX(RTO2CF_ORD,CK$8,2))&gt;$BN$84,"s","ns")))</f>
        <v>ns</v>
      </c>
      <c r="CL112" s="282" t="str">
        <f aca="false">IF(CL$8&gt;$BV112,"",IF($BR$69&gt;$BS$69,"ns",IF(ABS($BX112-INDEX(RTO2CF_ORD,CL$8,2))&gt;$BN$84,"s","ns")))</f>
        <v>ns</v>
      </c>
      <c r="CM112" s="282" t="str">
        <f aca="false">IF(CM$8&gt;$BV112,"",IF($BR$69&gt;$BS$69,"ns",IF(ABS($BX112-INDEX(RTO2CF_ORD,CM$8,2))&gt;$BN$84,"s","ns")))</f>
        <v>ns</v>
      </c>
      <c r="CN112" s="282" t="str">
        <f aca="false">IF(CN$8&gt;$BV112,"",IF($BR$69&gt;$BS$69,"ns",IF(ABS($BX112-INDEX(RTO2CF_ORD,CN$8,2))&gt;$BN$84,"s","ns")))</f>
        <v>ns</v>
      </c>
      <c r="CO112" s="282" t="str">
        <f aca="false">IF(CO$8&gt;$BV112,"",IF($BR$69&gt;$BS$69,"ns",IF(ABS($BX112-INDEX(RTO2CF_ORD,CO$8,2))&gt;$BN$84,"s","ns")))</f>
        <v>ns</v>
      </c>
      <c r="CP112" s="282" t="str">
        <f aca="false">IF(CP$8&gt;$BV112,"",IF($BR$69&gt;$BS$69,"ns",IF(ABS($BX112-INDEX(RTO2CF_ORD,CP$8,2))&gt;$BN$84,"s","ns")))</f>
        <v>ns</v>
      </c>
      <c r="CQ112" s="282" t="str">
        <f aca="false">IF(CQ$8&gt;$BV112,"",IF($BR$69&gt;$BS$69,"ns",IF(ABS($BX112-INDEX(RTO2CF_ORD,CQ$8,2))&gt;$BN$84,"s","ns")))</f>
        <v>ns</v>
      </c>
      <c r="CR112" s="282" t="str">
        <f aca="false">IF(CR$8&gt;$BV112,"",IF($BR$69&gt;$BS$69,"ns",IF(ABS($BX112-INDEX(RTO2CF_ORD,CR$8,2))&gt;$BN$84,"s","ns")))</f>
        <v>ns</v>
      </c>
      <c r="CS112" s="282" t="str">
        <f aca="false">IF(CS$8&gt;$BV112,"",IF($BR$69&gt;$BS$69,"ns",IF(ABS($BX112-INDEX(RTO2CF_ORD,CS$8,2))&gt;$BN$84,"s","ns")))</f>
        <v>ns</v>
      </c>
      <c r="CT112" s="282" t="str">
        <f aca="false">IF(CT$8&gt;$BV112,"",IF($BR$69&gt;$BS$69,"ns",IF(ABS($BX112-INDEX(RTO2CF_ORD,CT$8,2))&gt;$BN$84,"s","ns")))</f>
        <v>ns</v>
      </c>
      <c r="CU112" s="282" t="str">
        <f aca="false">IF(CU$8&gt;$BV112,"",IF($BR$69&gt;$BS$69,"ns",IF(ABS($BX112-INDEX(RTO2CF_ORD,CU$8,2))&gt;$BN$84,"s","ns")))</f>
        <v>ns</v>
      </c>
      <c r="CV112" s="282" t="str">
        <f aca="false">IF(CV$8&gt;$BV112,"",IF($BR$69&gt;$BS$69,"ns",IF(ABS($BX112-INDEX(RTO2CF_ORD,CV$8,2))&gt;$BN$84,"s","ns")))</f>
        <v>ns</v>
      </c>
      <c r="CW112" s="282" t="str">
        <f aca="false">IF(CW$8&gt;$BV112,"",IF($BR$69&gt;$BS$69,"ns",IF(ABS($BX112-INDEX(RTO2CF_ORD,CW$8,2))&gt;$BN$84,"s","ns")))</f>
        <v>ns</v>
      </c>
      <c r="CX112" s="282" t="str">
        <f aca="false">IF(CX$8&gt;$BV112,"",IF($BR$69&gt;$BS$69,"ns",IF(ABS($BX112-INDEX(RTO2CF_ORD,CX$8,2))&gt;$BN$84,"s","ns")))</f>
        <v>ns</v>
      </c>
      <c r="CY112" s="282" t="str">
        <f aca="false">IF(CY$8&gt;$BV112,"",IF($BR$69&gt;$BS$69,"ns",IF(ABS($BX112-INDEX(RTO2CF_ORD,CY$8,2))&gt;$BN$84,"s","ns")))</f>
        <v>ns</v>
      </c>
      <c r="CZ112" s="282" t="str">
        <f aca="false">IF(CZ$8&gt;$BV112,"",IF($BR$69&gt;$BS$69,"ns",IF(ABS($BX112-INDEX(RTO2CF_ORD,CZ$8,2))&gt;$BN$84,"s","ns")))</f>
        <v>ns</v>
      </c>
      <c r="DA112" s="282" t="str">
        <f aca="false">IF(DA$8&gt;$BV112,"",IF($BR$69&gt;$BS$69,"ns",IF(ABS($BX112-INDEX(RTO2CF_ORD,DA$8,2))&gt;$BN$84,"s","ns")))</f>
        <v>ns</v>
      </c>
      <c r="DB112" s="282" t="str">
        <f aca="false">IF(DB$8&gt;$BV112,"",IF($BR$69&gt;$BS$69,"ns",IF(ABS($BX112-INDEX(RTO2CF_ORD,DB$8,2))&gt;$BN$84,"s","ns")))</f>
        <v>ns</v>
      </c>
      <c r="DC112" s="282" t="str">
        <f aca="false">IF(DC$8&gt;$BV112,"",IF($BR$69&gt;$BS$69,"ns",IF(ABS($BX112-INDEX(RTO2CF_ORD,DC$8,2))&gt;$BN$84,"s","ns")))</f>
        <v>ns</v>
      </c>
      <c r="DD112" s="282" t="str">
        <f aca="false">IF(DD$8&gt;$BV112,"",IF($BR$69&gt;$BS$69,"ns",IF(ABS($BX112-INDEX(RTO2CF_ORD,DD$8,2))&gt;$BN$84,"s","ns")))</f>
        <v>ns</v>
      </c>
      <c r="DE112" s="282" t="str">
        <f aca="false">IF(DE$8&gt;$BV112,"",IF($BR$69&gt;$BS$69,"ns",IF(ABS($BX112-INDEX(RTO2CF_ORD,DE$8,2))&gt;$BN$84,"s","ns")))</f>
        <v>ns</v>
      </c>
      <c r="DF112" s="282" t="str">
        <f aca="false">IF(DF$8&gt;$BV112,"",IF($BR$69&gt;$BS$69,"ns",IF(ABS($BX112-INDEX(RTO2CF_ORD,DF$8,2))&gt;$BN$84,"s","ns")))</f>
        <v>ns</v>
      </c>
      <c r="DG112" s="282" t="str">
        <f aca="false">IF(DG$8&gt;$BV112,"",IF($BR$69&gt;$BS$69,"ns",IF(ABS($BX112-INDEX(RTO2CF_ORD,DG$8,2))&gt;$BN$84,"s","ns")))</f>
        <v>ns</v>
      </c>
      <c r="DH112" s="282" t="str">
        <f aca="false">IF(DH$8&gt;$BV112,"",IF($BR$69&gt;$BS$69,"ns",IF(ABS($BX112-INDEX(RTO2CF_ORD,DH$8,2))&gt;$BN$84,"s","ns")))</f>
        <v>ns</v>
      </c>
      <c r="DI112" s="282" t="str">
        <f aca="false">IF(DI$8&gt;$BV112,"",IF($BR$69&gt;$BS$69,"ns",IF(ABS($BX112-INDEX(RTO2CF_ORD,DI$8,2))&gt;$BN$84,"s","ns")))</f>
        <v>ns</v>
      </c>
      <c r="DJ112" s="282" t="str">
        <f aca="false">IF(DJ$8&gt;$BV112,"",IF($BR$69&gt;$BS$69,"ns",IF(ABS($BX112-INDEX(RTO2CF_ORD,DJ$8,2))&gt;$BN$84,"s","ns")))</f>
        <v>ns</v>
      </c>
      <c r="DK112" s="282" t="str">
        <f aca="false">IF(DK$8&gt;$BV112,"",IF($BR$69&gt;$BS$69,"ns",IF(ABS($BX112-INDEX(RTO2CF_ORD,DK$8,2))&gt;$BN$84,"s","ns")))</f>
        <v>ns</v>
      </c>
      <c r="DL112" s="282" t="str">
        <f aca="false">IF(DL$8&gt;$BV112,"",IF($BR$69&gt;$BS$69,"ns",IF(ABS($BX112-INDEX(RTO2CF_ORD,DL$8,2))&gt;$BN$84,"s","ns")))</f>
        <v>ns</v>
      </c>
      <c r="DM112" s="282" t="str">
        <f aca="false">IF(DM$8&gt;$BV112,"",IF($BR$69&gt;$BS$69,"ns",IF(ABS($BX112-INDEX(RTO2CF_ORD,DM$8,2))&gt;$BN$84,"s","ns")))</f>
        <v>ns</v>
      </c>
      <c r="DN112" s="282" t="str">
        <f aca="false">IF(DN$8&gt;$BV112,"",IF($BR$69&gt;$BS$69,"ns",IF(ABS($BX112-INDEX(RTO2CF_ORD,DN$8,2))&gt;$BN$84,"s","ns")))</f>
        <v>ns</v>
      </c>
      <c r="DO112" s="282" t="str">
        <f aca="false">IF(DO$8&gt;$BV112,"",IF($BR$69&gt;$BS$69,"ns",IF(ABS($BX112-INDEX(RTO2CF_ORD,DO$8,2))&gt;$BN$84,"s","ns")))</f>
        <v>ns</v>
      </c>
      <c r="DP112" s="282" t="str">
        <f aca="false">IF(DP$8&gt;$BV112,"",IF($BR$69&gt;$BS$69,"ns",IF(ABS($BX112-INDEX(RTO2CF_ORD,DP$8,2))&gt;$BN$84,"s","ns")))</f>
        <v>ns</v>
      </c>
      <c r="DQ112" s="282" t="str">
        <f aca="false">IF(DQ$8&gt;$BV112,"",IF($BR$69&gt;$BS$69,"ns",IF(ABS($BX112-INDEX(RTO2CF_ORD,DQ$8,2))&gt;$BN$84,"s","ns")))</f>
        <v>ns</v>
      </c>
      <c r="DR112" s="282" t="str">
        <f aca="false">IF(DR$8&gt;$BV112,"",IF($BR$69&gt;$BS$69,"ns",IF(ABS($BX112-INDEX(RTO2CF_ORD,DR$8,2))&gt;$BN$84,"s","ns")))</f>
        <v>ns</v>
      </c>
      <c r="DS112" s="282" t="str">
        <f aca="false">IF(DS$8&gt;$BV112,"",IF($BR$69&gt;$BS$69,"ns",IF(ABS($BX112-INDEX(RTO2CF_ORD,DS$8,2))&gt;$BN$84,"s","ns")))</f>
        <v>ns</v>
      </c>
      <c r="DT112" s="282" t="str">
        <f aca="false">IF(DT$8&gt;$BV112,"",IF($BR$69&gt;$BS$69,"ns",IF(ABS($BX112-INDEX(RTO2CF_ORD,DT$8,2))&gt;$BN$84,"s","ns")))</f>
        <v>ns</v>
      </c>
      <c r="DU112" s="282" t="str">
        <f aca="false">IF(DU$8&gt;$BV112,"",IF($BR$69&gt;$BS$69,"ns",IF(ABS($BX112-INDEX(RTO2CF_ORD,DU$8,2))&gt;$BN$84,"s","ns")))</f>
        <v/>
      </c>
      <c r="DV112" s="282" t="str">
        <f aca="false">IF(DV$8&gt;$BV112,"",IF($BR$69&gt;$BS$69,"ns",IF(ABS($BX112-INDEX(RTO2CF_ORD,DV$8,2))&gt;$BN$84,"s","ns")))</f>
        <v/>
      </c>
      <c r="DW112" s="283"/>
      <c r="DX112" s="283"/>
      <c r="DZ112" s="265" t="n">
        <f aca="false">DZ111+1</f>
        <v>49</v>
      </c>
      <c r="EA112" s="276" t="n">
        <f aca="false">IFERROR(INDEX(RTO2CV,$DZ112,1),0)</f>
        <v>0</v>
      </c>
      <c r="EB112" s="277" t="n">
        <f aca="false">IFERROR(INDEX(RTO2SF,$DZ112,EB$7),0)</f>
        <v>0</v>
      </c>
      <c r="EC112" s="277" t="n">
        <f aca="false">IFERROR(INDEX(RTO2SF,$DZ112,EC$7),0)</f>
        <v>0</v>
      </c>
      <c r="ED112" s="277" t="n">
        <f aca="false">IFERROR(INDEX(RTO2SF,$DZ112,ED$7),0)</f>
        <v>0</v>
      </c>
      <c r="EE112" s="277" t="n">
        <f aca="false">IFERROR(INDEX(RTO2SF,$DZ112,EE$7),0)</f>
        <v>0</v>
      </c>
      <c r="EF112" s="277" t="n">
        <f aca="false">COUNTIFS(EB112:EE112,"&gt;1")</f>
        <v>0</v>
      </c>
      <c r="EG112" s="277" t="n">
        <f aca="false">IFERROR(SUMIFS(EB112:EE112,EB112:EE112,"&gt;1"),0)</f>
        <v>0</v>
      </c>
      <c r="EH112" s="265"/>
      <c r="EI112" s="265"/>
      <c r="EJ112" s="265"/>
      <c r="EK112" s="266"/>
      <c r="EL112" s="265" t="n">
        <f aca="false">EL111+1</f>
        <v>49</v>
      </c>
      <c r="EM112" s="276" t="n">
        <f aca="false">IFERROR(INDEX(RTO2CV,$EL112,1),0)</f>
        <v>0</v>
      </c>
      <c r="EN112" s="277" t="n">
        <f aca="false">IFERROR(INDEX(RTO2CF,$EL112,'ANVA-MDS'!EB$7),0)</f>
        <v>0</v>
      </c>
      <c r="EO112" s="277" t="n">
        <f aca="false">IFERROR(INDEX(RTO2CF,$EL112,'ANVA-MDS'!EC$7),0)</f>
        <v>0</v>
      </c>
      <c r="EP112" s="277" t="n">
        <f aca="false">IFERROR(INDEX(RTO2CF,$EL112,'ANVA-MDS'!ED$7),0)</f>
        <v>0</v>
      </c>
      <c r="EQ112" s="277" t="n">
        <f aca="false">IFERROR(INDEX(RTO2CF,$EL112,'ANVA-MDS'!EE$7),0)</f>
        <v>0</v>
      </c>
      <c r="ER112" s="277" t="n">
        <f aca="false">COUNTIFS(EN112:EQ112,"&gt;1")</f>
        <v>0</v>
      </c>
      <c r="ES112" s="277" t="n">
        <f aca="false">IFERROR(SUMIFS(EN112:EQ112,EN112:EQ112,"&gt;1"),0)</f>
        <v>0</v>
      </c>
      <c r="ET112" s="265"/>
      <c r="EU112" s="265"/>
      <c r="EV112" s="265"/>
      <c r="EW112" s="266"/>
      <c r="EX112" s="277" t="n">
        <f aca="false">EG112+ES112</f>
        <v>0</v>
      </c>
      <c r="EY112" s="266"/>
      <c r="EZ112" s="266"/>
    </row>
    <row r="113" customFormat="false" ht="12.75" hidden="false" customHeight="true" outlineLevel="0" collapsed="false">
      <c r="J113" s="270" t="n">
        <v>49</v>
      </c>
      <c r="K113" s="280" t="n">
        <f aca="false">IFERROR(INDEX(RTO2SF_ORD,J113,1),"sd")</f>
        <v>0</v>
      </c>
      <c r="L113" s="281" t="n">
        <f aca="false">IFERROR(INDEX(RTO2SF_ORD,J113,2),"sd")</f>
        <v>1E-005</v>
      </c>
      <c r="M113" s="281" t="str">
        <f aca="false">IF(M$8&gt;$J113,"",IF($F$69&gt;$G$69,"ns",IF(ABS($L113-INDEX(RTO2SF_ORD,M$8,2))&gt;$B$84,"s","ns")))</f>
        <v>ns</v>
      </c>
      <c r="N113" s="281" t="str">
        <f aca="false">IF(N$8&gt;$J113,"",IF($F$69&gt;$G$69,"ns",IF(ABS($L113-INDEX(RTO2SF_ORD,N$8,2))&gt;$B$84,"s","ns")))</f>
        <v>ns</v>
      </c>
      <c r="O113" s="281" t="str">
        <f aca="false">IF(O$8&gt;$J113,"",IF($F$69&gt;$G$69,"ns",IF(ABS($L113-INDEX(RTO2SF_ORD,O$8,2))&gt;$B$84,"s","ns")))</f>
        <v>ns</v>
      </c>
      <c r="P113" s="281" t="str">
        <f aca="false">IF(P$8&gt;$J113,"",IF($F$69&gt;$G$69,"ns",IF(ABS($L113-INDEX(RTO2SF_ORD,P$8,2))&gt;$B$84,"s","ns")))</f>
        <v>ns</v>
      </c>
      <c r="Q113" s="281" t="str">
        <f aca="false">IF(Q$8&gt;$J113,"",IF($F$69&gt;$G$69,"ns",IF(ABS($L113-INDEX(RTO2SF_ORD,Q$8,2))&gt;$B$84,"s","ns")))</f>
        <v>ns</v>
      </c>
      <c r="R113" s="281" t="str">
        <f aca="false">IF(R$8&gt;$J113,"",IF($F$69&gt;$G$69,"ns",IF(ABS($L113-INDEX(RTO2SF_ORD,R$8,2))&gt;$B$84,"s","ns")))</f>
        <v>ns</v>
      </c>
      <c r="S113" s="281" t="str">
        <f aca="false">IF(S$8&gt;$J113,"",IF($F$69&gt;$G$69,"ns",IF(ABS($L113-INDEX(RTO2SF_ORD,S$8,2))&gt;$B$84,"s","ns")))</f>
        <v>ns</v>
      </c>
      <c r="T113" s="281" t="str">
        <f aca="false">IF(T$8&gt;$J113,"",IF($F$69&gt;$G$69,"ns",IF(ABS($L113-INDEX(RTO2SF_ORD,T$8,2))&gt;$B$84,"s","ns")))</f>
        <v>ns</v>
      </c>
      <c r="U113" s="281" t="str">
        <f aca="false">IF(U$8&gt;$J113,"",IF($F$69&gt;$G$69,"ns",IF(ABS($L113-INDEX(RTO2SF_ORD,U$8,2))&gt;$B$84,"s","ns")))</f>
        <v>ns</v>
      </c>
      <c r="V113" s="281" t="str">
        <f aca="false">IF(V$8&gt;$J113,"",IF($F$69&gt;$G$69,"ns",IF(ABS($L113-INDEX(RTO2SF_ORD,V$8,2))&gt;$B$84,"s","ns")))</f>
        <v>ns</v>
      </c>
      <c r="W113" s="281" t="str">
        <f aca="false">IF(W$8&gt;$J113,"",IF($F$69&gt;$G$69,"ns",IF(ABS($L113-INDEX(RTO2SF_ORD,W$8,2))&gt;$B$84,"s","ns")))</f>
        <v>ns</v>
      </c>
      <c r="X113" s="281" t="str">
        <f aca="false">IF(X$8&gt;$J113,"",IF($F$69&gt;$G$69,"ns",IF(ABS($L113-INDEX(RTO2SF_ORD,X$8,2))&gt;$B$84,"s","ns")))</f>
        <v>ns</v>
      </c>
      <c r="Y113" s="281" t="str">
        <f aca="false">IF(Y$8&gt;$J113,"",IF($F$69&gt;$G$69,"ns",IF(ABS($L113-INDEX(RTO2SF_ORD,Y$8,2))&gt;$B$84,"s","ns")))</f>
        <v>ns</v>
      </c>
      <c r="Z113" s="281" t="str">
        <f aca="false">IF(Z$8&gt;$J113,"",IF($F$69&gt;$G$69,"ns",IF(ABS($L113-INDEX(RTO2SF_ORD,Z$8,2))&gt;$B$84,"s","ns")))</f>
        <v>ns</v>
      </c>
      <c r="AA113" s="281" t="str">
        <f aca="false">IF(AA$8&gt;$J113,"",IF($F$69&gt;$G$69,"ns",IF(ABS($L113-INDEX(RTO2SF_ORD,AA$8,2))&gt;$B$84,"s","ns")))</f>
        <v>ns</v>
      </c>
      <c r="AB113" s="281" t="str">
        <f aca="false">IF(AB$8&gt;$J113,"",IF($F$69&gt;$G$69,"ns",IF(ABS($L113-INDEX(RTO2SF_ORD,AB$8,2))&gt;$B$84,"s","ns")))</f>
        <v>ns</v>
      </c>
      <c r="AC113" s="281" t="str">
        <f aca="false">IF(AC$8&gt;$J113,"",IF($F$69&gt;$G$69,"ns",IF(ABS($L113-INDEX(RTO2SF_ORD,AC$8,2))&gt;$B$84,"s","ns")))</f>
        <v>ns</v>
      </c>
      <c r="AD113" s="281" t="str">
        <f aca="false">IF(AD$8&gt;$J113,"",IF($F$69&gt;$G$69,"ns",IF(ABS($L113-INDEX(RTO2SF_ORD,AD$8,2))&gt;$B$84,"s","ns")))</f>
        <v>ns</v>
      </c>
      <c r="AE113" s="281" t="str">
        <f aca="false">IF(AE$8&gt;$J113,"",IF($F$69&gt;$G$69,"ns",IF(ABS($L113-INDEX(RTO2SF_ORD,AE$8,2))&gt;$B$84,"s","ns")))</f>
        <v>ns</v>
      </c>
      <c r="AF113" s="281" t="str">
        <f aca="false">IF(AF$8&gt;$J113,"",IF($F$69&gt;$G$69,"ns",IF(ABS($L113-INDEX(RTO2SF_ORD,AF$8,2))&gt;$B$84,"s","ns")))</f>
        <v>ns</v>
      </c>
      <c r="AG113" s="281" t="str">
        <f aca="false">IF(AG$8&gt;$J113,"",IF($F$69&gt;$G$69,"ns",IF(ABS($L113-INDEX(RTO2SF_ORD,AG$8,2))&gt;$B$84,"s","ns")))</f>
        <v>ns</v>
      </c>
      <c r="AH113" s="281" t="str">
        <f aca="false">IF(AH$8&gt;$J113,"",IF($F$69&gt;$G$69,"ns",IF(ABS($L113-INDEX(RTO2SF_ORD,AH$8,2))&gt;$B$84,"s","ns")))</f>
        <v>ns</v>
      </c>
      <c r="AI113" s="281" t="str">
        <f aca="false">IF(AI$8&gt;$J113,"",IF($F$69&gt;$G$69,"ns",IF(ABS($L113-INDEX(RTO2SF_ORD,AI$8,2))&gt;$B$84,"s","ns")))</f>
        <v>ns</v>
      </c>
      <c r="AJ113" s="281" t="str">
        <f aca="false">IF(AJ$8&gt;$J113,"",IF($F$69&gt;$G$69,"ns",IF(ABS($L113-INDEX(RTO2SF_ORD,AJ$8,2))&gt;$B$84,"s","ns")))</f>
        <v>ns</v>
      </c>
      <c r="AK113" s="281" t="str">
        <f aca="false">IF(AK$8&gt;$J113,"",IF($F$69&gt;$G$69,"ns",IF(ABS($L113-INDEX(RTO2SF_ORD,AK$8,2))&gt;$B$84,"s","ns")))</f>
        <v>ns</v>
      </c>
      <c r="AL113" s="281" t="str">
        <f aca="false">IF(AL$8&gt;$J113,"",IF($F$69&gt;$G$69,"ns",IF(ABS($L113-INDEX(RTO2SF_ORD,AL$8,2))&gt;$B$84,"s","ns")))</f>
        <v>ns</v>
      </c>
      <c r="AM113" s="281" t="str">
        <f aca="false">IF(AM$8&gt;$J113,"",IF($F$69&gt;$G$69,"ns",IF(ABS($L113-INDEX(RTO2SF_ORD,AM$8,2))&gt;$B$84,"s","ns")))</f>
        <v>ns</v>
      </c>
      <c r="AN113" s="281" t="str">
        <f aca="false">IF(AN$8&gt;$J113,"",IF($F$69&gt;$G$69,"ns",IF(ABS($L113-INDEX(RTO2SF_ORD,AN$8,2))&gt;$B$84,"s","ns")))</f>
        <v>ns</v>
      </c>
      <c r="AO113" s="281" t="str">
        <f aca="false">IF(AO$8&gt;$J113,"",IF($F$69&gt;$G$69,"ns",IF(ABS($L113-INDEX(RTO2SF_ORD,AO$8,2))&gt;$B$84,"s","ns")))</f>
        <v>ns</v>
      </c>
      <c r="AP113" s="281" t="str">
        <f aca="false">IF(AP$8&gt;$J113,"",IF($F$69&gt;$G$69,"ns",IF(ABS($L113-INDEX(RTO2SF_ORD,AP$8,2))&gt;$B$84,"s","ns")))</f>
        <v>ns</v>
      </c>
      <c r="AQ113" s="281" t="str">
        <f aca="false">IF(AQ$8&gt;$J113,"",IF($F$69&gt;$G$69,"ns",IF(ABS($L113-INDEX(RTO2SF_ORD,AQ$8,2))&gt;$B$84,"s","ns")))</f>
        <v>ns</v>
      </c>
      <c r="AR113" s="281" t="str">
        <f aca="false">IF(AR$8&gt;$J113,"",IF($F$69&gt;$G$69,"ns",IF(ABS($L113-INDEX(RTO2SF_ORD,AR$8,2))&gt;$B$84,"s","ns")))</f>
        <v>ns</v>
      </c>
      <c r="AS113" s="281" t="str">
        <f aca="false">IF(AS$8&gt;$J113,"",IF($F$69&gt;$G$69,"ns",IF(ABS($L113-INDEX(RTO2SF_ORD,AS$8,2))&gt;$B$84,"s","ns")))</f>
        <v>ns</v>
      </c>
      <c r="AT113" s="281" t="str">
        <f aca="false">IF(AT$8&gt;$J113,"",IF($F$69&gt;$G$69,"ns",IF(ABS($L113-INDEX(RTO2SF_ORD,AT$8,2))&gt;$B$84,"s","ns")))</f>
        <v>ns</v>
      </c>
      <c r="AU113" s="281" t="str">
        <f aca="false">IF(AU$8&gt;$J113,"",IF($F$69&gt;$G$69,"ns",IF(ABS($L113-INDEX(RTO2SF_ORD,AU$8,2))&gt;$B$84,"s","ns")))</f>
        <v>ns</v>
      </c>
      <c r="AV113" s="281" t="str">
        <f aca="false">IF(AV$8&gt;$J113,"",IF($F$69&gt;$G$69,"ns",IF(ABS($L113-INDEX(RTO2SF_ORD,AV$8,2))&gt;$B$84,"s","ns")))</f>
        <v>ns</v>
      </c>
      <c r="AW113" s="281" t="str">
        <f aca="false">IF(AW$8&gt;$J113,"",IF($F$69&gt;$G$69,"ns",IF(ABS($L113-INDEX(RTO2SF_ORD,AW$8,2))&gt;$B$84,"s","ns")))</f>
        <v>ns</v>
      </c>
      <c r="AX113" s="281" t="str">
        <f aca="false">IF(AX$8&gt;$J113,"",IF($F$69&gt;$G$69,"ns",IF(ABS($L113-INDEX(RTO2SF_ORD,AX$8,2))&gt;$B$84,"s","ns")))</f>
        <v>ns</v>
      </c>
      <c r="AY113" s="281" t="str">
        <f aca="false">IF(AY$8&gt;$J113,"",IF($F$69&gt;$G$69,"ns",IF(ABS($L113-INDEX(RTO2SF_ORD,AY$8,2))&gt;$B$84,"s","ns")))</f>
        <v>ns</v>
      </c>
      <c r="AZ113" s="281" t="str">
        <f aca="false">IF(AZ$8&gt;$J113,"",IF($F$69&gt;$G$69,"ns",IF(ABS($L113-INDEX(RTO2SF_ORD,AZ$8,2))&gt;$B$84,"s","ns")))</f>
        <v>ns</v>
      </c>
      <c r="BA113" s="281" t="str">
        <f aca="false">IF(BA$8&gt;$J113,"",IF($F$69&gt;$G$69,"ns",IF(ABS($L113-INDEX(RTO2SF_ORD,BA$8,2))&gt;$B$84,"s","ns")))</f>
        <v>ns</v>
      </c>
      <c r="BB113" s="281" t="str">
        <f aca="false">IF(BB$8&gt;$J113,"",IF($F$69&gt;$G$69,"ns",IF(ABS($L113-INDEX(RTO2SF_ORD,BB$8,2))&gt;$B$84,"s","ns")))</f>
        <v>ns</v>
      </c>
      <c r="BC113" s="281" t="str">
        <f aca="false">IF(BC$8&gt;$J113,"",IF($F$69&gt;$G$69,"ns",IF(ABS($L113-INDEX(RTO2SF_ORD,BC$8,2))&gt;$B$84,"s","ns")))</f>
        <v>ns</v>
      </c>
      <c r="BD113" s="281" t="str">
        <f aca="false">IF(BD$8&gt;$J113,"",IF($F$69&gt;$G$69,"ns",IF(ABS($L113-INDEX(RTO2SF_ORD,BD$8,2))&gt;$B$84,"s","ns")))</f>
        <v>ns</v>
      </c>
      <c r="BE113" s="281" t="str">
        <f aca="false">IF(BE$8&gt;$J113,"",IF($F$69&gt;$G$69,"ns",IF(ABS($L113-INDEX(RTO2SF_ORD,BE$8,2))&gt;$B$84,"s","ns")))</f>
        <v>ns</v>
      </c>
      <c r="BF113" s="281" t="str">
        <f aca="false">IF(BF$8&gt;$J113,"",IF($F$69&gt;$G$69,"ns",IF(ABS($L113-INDEX(RTO2SF_ORD,BF$8,2))&gt;$B$84,"s","ns")))</f>
        <v>ns</v>
      </c>
      <c r="BG113" s="281" t="str">
        <f aca="false">IF(BG$8&gt;$J113,"",IF($F$69&gt;$G$69,"ns",IF(ABS($L113-INDEX(RTO2SF_ORD,BG$8,2))&gt;$B$84,"s","ns")))</f>
        <v>ns</v>
      </c>
      <c r="BH113" s="281" t="str">
        <f aca="false">IF(BH$8&gt;$J113,"",IF($F$69&gt;$G$69,"ns",IF(ABS($L113-INDEX(RTO2SF_ORD,BH$8,2))&gt;$B$84,"s","ns")))</f>
        <v>ns</v>
      </c>
      <c r="BI113" s="281" t="str">
        <f aca="false">IF(BI$8&gt;$J113,"",IF($F$69&gt;$G$69,"ns",IF(ABS($L113-INDEX(RTO2SF_ORD,BI$8,2))&gt;$B$84,"s","ns")))</f>
        <v>ns</v>
      </c>
      <c r="BJ113" s="281" t="str">
        <f aca="false">IF(BJ$8&gt;$J113,"",IF($F$69&gt;$G$69,"ns",IF(ABS($L113-INDEX(RTO2SF_ORD,BJ$8,2))&gt;$B$84,"s","ns")))</f>
        <v/>
      </c>
      <c r="BS113" s="249"/>
      <c r="BT113" s="249"/>
      <c r="BV113" s="270" t="n">
        <v>49</v>
      </c>
      <c r="BW113" s="280" t="n">
        <f aca="false">IFERROR(INDEX(RTO2CF_ORD,BV113,1),"sd")</f>
        <v>0</v>
      </c>
      <c r="BX113" s="281" t="n">
        <f aca="false">IFERROR(INDEX(RTO2CF_ORD,BV113,2),"sd")</f>
        <v>1E-005</v>
      </c>
      <c r="BY113" s="282" t="str">
        <f aca="false">IF(BY$8&gt;$BV113,"",IF($BR$69&gt;$BS$69,"ns",IF(ABS($BX113-INDEX(RTO2CF_ORD,BY$8,2))&gt;$BN$84,"s","ns")))</f>
        <v>s</v>
      </c>
      <c r="BZ113" s="282" t="str">
        <f aca="false">IF(BZ$8&gt;$BV113,"",IF($BR$69&gt;$BS$69,"ns",IF(ABS($BX113-INDEX(RTO2CF_ORD,BZ$8,2))&gt;$BN$84,"s","ns")))</f>
        <v>s</v>
      </c>
      <c r="CA113" s="282" t="str">
        <f aca="false">IF(CA$8&gt;$BV113,"",IF($BR$69&gt;$BS$69,"ns",IF(ABS($BX113-INDEX(RTO2CF_ORD,CA$8,2))&gt;$BN$84,"s","ns")))</f>
        <v>s</v>
      </c>
      <c r="CB113" s="282" t="str">
        <f aca="false">IF(CB$8&gt;$BV113,"",IF($BR$69&gt;$BS$69,"ns",IF(ABS($BX113-INDEX(RTO2CF_ORD,CB$8,2))&gt;$BN$84,"s","ns")))</f>
        <v>s</v>
      </c>
      <c r="CC113" s="282" t="str">
        <f aca="false">IF(CC$8&gt;$BV113,"",IF($BR$69&gt;$BS$69,"ns",IF(ABS($BX113-INDEX(RTO2CF_ORD,CC$8,2))&gt;$BN$84,"s","ns")))</f>
        <v>s</v>
      </c>
      <c r="CD113" s="282" t="str">
        <f aca="false">IF(CD$8&gt;$BV113,"",IF($BR$69&gt;$BS$69,"ns",IF(ABS($BX113-INDEX(RTO2CF_ORD,CD$8,2))&gt;$BN$84,"s","ns")))</f>
        <v>s</v>
      </c>
      <c r="CE113" s="282" t="str">
        <f aca="false">IF(CE$8&gt;$BV113,"",IF($BR$69&gt;$BS$69,"ns",IF(ABS($BX113-INDEX(RTO2CF_ORD,CE$8,2))&gt;$BN$84,"s","ns")))</f>
        <v>s</v>
      </c>
      <c r="CF113" s="282" t="str">
        <f aca="false">IF(CF$8&gt;$BV113,"",IF($BR$69&gt;$BS$69,"ns",IF(ABS($BX113-INDEX(RTO2CF_ORD,CF$8,2))&gt;$BN$84,"s","ns")))</f>
        <v>ns</v>
      </c>
      <c r="CG113" s="282" t="str">
        <f aca="false">IF(CG$8&gt;$BV113,"",IF($BR$69&gt;$BS$69,"ns",IF(ABS($BX113-INDEX(RTO2CF_ORD,CG$8,2))&gt;$BN$84,"s","ns")))</f>
        <v>ns</v>
      </c>
      <c r="CH113" s="282" t="str">
        <f aca="false">IF(CH$8&gt;$BV113,"",IF($BR$69&gt;$BS$69,"ns",IF(ABS($BX113-INDEX(RTO2CF_ORD,CH$8,2))&gt;$BN$84,"s","ns")))</f>
        <v>ns</v>
      </c>
      <c r="CI113" s="282" t="str">
        <f aca="false">IF(CI$8&gt;$BV113,"",IF($BR$69&gt;$BS$69,"ns",IF(ABS($BX113-INDEX(RTO2CF_ORD,CI$8,2))&gt;$BN$84,"s","ns")))</f>
        <v>ns</v>
      </c>
      <c r="CJ113" s="282" t="str">
        <f aca="false">IF(CJ$8&gt;$BV113,"",IF($BR$69&gt;$BS$69,"ns",IF(ABS($BX113-INDEX(RTO2CF_ORD,CJ$8,2))&gt;$BN$84,"s","ns")))</f>
        <v>ns</v>
      </c>
      <c r="CK113" s="282" t="str">
        <f aca="false">IF(CK$8&gt;$BV113,"",IF($BR$69&gt;$BS$69,"ns",IF(ABS($BX113-INDEX(RTO2CF_ORD,CK$8,2))&gt;$BN$84,"s","ns")))</f>
        <v>ns</v>
      </c>
      <c r="CL113" s="282" t="str">
        <f aca="false">IF(CL$8&gt;$BV113,"",IF($BR$69&gt;$BS$69,"ns",IF(ABS($BX113-INDEX(RTO2CF_ORD,CL$8,2))&gt;$BN$84,"s","ns")))</f>
        <v>ns</v>
      </c>
      <c r="CM113" s="282" t="str">
        <f aca="false">IF(CM$8&gt;$BV113,"",IF($BR$69&gt;$BS$69,"ns",IF(ABS($BX113-INDEX(RTO2CF_ORD,CM$8,2))&gt;$BN$84,"s","ns")))</f>
        <v>ns</v>
      </c>
      <c r="CN113" s="282" t="str">
        <f aca="false">IF(CN$8&gt;$BV113,"",IF($BR$69&gt;$BS$69,"ns",IF(ABS($BX113-INDEX(RTO2CF_ORD,CN$8,2))&gt;$BN$84,"s","ns")))</f>
        <v>ns</v>
      </c>
      <c r="CO113" s="282" t="str">
        <f aca="false">IF(CO$8&gt;$BV113,"",IF($BR$69&gt;$BS$69,"ns",IF(ABS($BX113-INDEX(RTO2CF_ORD,CO$8,2))&gt;$BN$84,"s","ns")))</f>
        <v>ns</v>
      </c>
      <c r="CP113" s="282" t="str">
        <f aca="false">IF(CP$8&gt;$BV113,"",IF($BR$69&gt;$BS$69,"ns",IF(ABS($BX113-INDEX(RTO2CF_ORD,CP$8,2))&gt;$BN$84,"s","ns")))</f>
        <v>ns</v>
      </c>
      <c r="CQ113" s="282" t="str">
        <f aca="false">IF(CQ$8&gt;$BV113,"",IF($BR$69&gt;$BS$69,"ns",IF(ABS($BX113-INDEX(RTO2CF_ORD,CQ$8,2))&gt;$BN$84,"s","ns")))</f>
        <v>ns</v>
      </c>
      <c r="CR113" s="282" t="str">
        <f aca="false">IF(CR$8&gt;$BV113,"",IF($BR$69&gt;$BS$69,"ns",IF(ABS($BX113-INDEX(RTO2CF_ORD,CR$8,2))&gt;$BN$84,"s","ns")))</f>
        <v>ns</v>
      </c>
      <c r="CS113" s="282" t="str">
        <f aca="false">IF(CS$8&gt;$BV113,"",IF($BR$69&gt;$BS$69,"ns",IF(ABS($BX113-INDEX(RTO2CF_ORD,CS$8,2))&gt;$BN$84,"s","ns")))</f>
        <v>ns</v>
      </c>
      <c r="CT113" s="282" t="str">
        <f aca="false">IF(CT$8&gt;$BV113,"",IF($BR$69&gt;$BS$69,"ns",IF(ABS($BX113-INDEX(RTO2CF_ORD,CT$8,2))&gt;$BN$84,"s","ns")))</f>
        <v>ns</v>
      </c>
      <c r="CU113" s="282" t="str">
        <f aca="false">IF(CU$8&gt;$BV113,"",IF($BR$69&gt;$BS$69,"ns",IF(ABS($BX113-INDEX(RTO2CF_ORD,CU$8,2))&gt;$BN$84,"s","ns")))</f>
        <v>ns</v>
      </c>
      <c r="CV113" s="282" t="str">
        <f aca="false">IF(CV$8&gt;$BV113,"",IF($BR$69&gt;$BS$69,"ns",IF(ABS($BX113-INDEX(RTO2CF_ORD,CV$8,2))&gt;$BN$84,"s","ns")))</f>
        <v>ns</v>
      </c>
      <c r="CW113" s="282" t="str">
        <f aca="false">IF(CW$8&gt;$BV113,"",IF($BR$69&gt;$BS$69,"ns",IF(ABS($BX113-INDEX(RTO2CF_ORD,CW$8,2))&gt;$BN$84,"s","ns")))</f>
        <v>ns</v>
      </c>
      <c r="CX113" s="282" t="str">
        <f aca="false">IF(CX$8&gt;$BV113,"",IF($BR$69&gt;$BS$69,"ns",IF(ABS($BX113-INDEX(RTO2CF_ORD,CX$8,2))&gt;$BN$84,"s","ns")))</f>
        <v>ns</v>
      </c>
      <c r="CY113" s="282" t="str">
        <f aca="false">IF(CY$8&gt;$BV113,"",IF($BR$69&gt;$BS$69,"ns",IF(ABS($BX113-INDEX(RTO2CF_ORD,CY$8,2))&gt;$BN$84,"s","ns")))</f>
        <v>ns</v>
      </c>
      <c r="CZ113" s="282" t="str">
        <f aca="false">IF(CZ$8&gt;$BV113,"",IF($BR$69&gt;$BS$69,"ns",IF(ABS($BX113-INDEX(RTO2CF_ORD,CZ$8,2))&gt;$BN$84,"s","ns")))</f>
        <v>ns</v>
      </c>
      <c r="DA113" s="282" t="str">
        <f aca="false">IF(DA$8&gt;$BV113,"",IF($BR$69&gt;$BS$69,"ns",IF(ABS($BX113-INDEX(RTO2CF_ORD,DA$8,2))&gt;$BN$84,"s","ns")))</f>
        <v>ns</v>
      </c>
      <c r="DB113" s="282" t="str">
        <f aca="false">IF(DB$8&gt;$BV113,"",IF($BR$69&gt;$BS$69,"ns",IF(ABS($BX113-INDEX(RTO2CF_ORD,DB$8,2))&gt;$BN$84,"s","ns")))</f>
        <v>ns</v>
      </c>
      <c r="DC113" s="282" t="str">
        <f aca="false">IF(DC$8&gt;$BV113,"",IF($BR$69&gt;$BS$69,"ns",IF(ABS($BX113-INDEX(RTO2CF_ORD,DC$8,2))&gt;$BN$84,"s","ns")))</f>
        <v>ns</v>
      </c>
      <c r="DD113" s="282" t="str">
        <f aca="false">IF(DD$8&gt;$BV113,"",IF($BR$69&gt;$BS$69,"ns",IF(ABS($BX113-INDEX(RTO2CF_ORD,DD$8,2))&gt;$BN$84,"s","ns")))</f>
        <v>ns</v>
      </c>
      <c r="DE113" s="282" t="str">
        <f aca="false">IF(DE$8&gt;$BV113,"",IF($BR$69&gt;$BS$69,"ns",IF(ABS($BX113-INDEX(RTO2CF_ORD,DE$8,2))&gt;$BN$84,"s","ns")))</f>
        <v>ns</v>
      </c>
      <c r="DF113" s="282" t="str">
        <f aca="false">IF(DF$8&gt;$BV113,"",IF($BR$69&gt;$BS$69,"ns",IF(ABS($BX113-INDEX(RTO2CF_ORD,DF$8,2))&gt;$BN$84,"s","ns")))</f>
        <v>ns</v>
      </c>
      <c r="DG113" s="282" t="str">
        <f aca="false">IF(DG$8&gt;$BV113,"",IF($BR$69&gt;$BS$69,"ns",IF(ABS($BX113-INDEX(RTO2CF_ORD,DG$8,2))&gt;$BN$84,"s","ns")))</f>
        <v>ns</v>
      </c>
      <c r="DH113" s="282" t="str">
        <f aca="false">IF(DH$8&gt;$BV113,"",IF($BR$69&gt;$BS$69,"ns",IF(ABS($BX113-INDEX(RTO2CF_ORD,DH$8,2))&gt;$BN$84,"s","ns")))</f>
        <v>ns</v>
      </c>
      <c r="DI113" s="282" t="str">
        <f aca="false">IF(DI$8&gt;$BV113,"",IF($BR$69&gt;$BS$69,"ns",IF(ABS($BX113-INDEX(RTO2CF_ORD,DI$8,2))&gt;$BN$84,"s","ns")))</f>
        <v>ns</v>
      </c>
      <c r="DJ113" s="282" t="str">
        <f aca="false">IF(DJ$8&gt;$BV113,"",IF($BR$69&gt;$BS$69,"ns",IF(ABS($BX113-INDEX(RTO2CF_ORD,DJ$8,2))&gt;$BN$84,"s","ns")))</f>
        <v>ns</v>
      </c>
      <c r="DK113" s="282" t="str">
        <f aca="false">IF(DK$8&gt;$BV113,"",IF($BR$69&gt;$BS$69,"ns",IF(ABS($BX113-INDEX(RTO2CF_ORD,DK$8,2))&gt;$BN$84,"s","ns")))</f>
        <v>ns</v>
      </c>
      <c r="DL113" s="282" t="str">
        <f aca="false">IF(DL$8&gt;$BV113,"",IF($BR$69&gt;$BS$69,"ns",IF(ABS($BX113-INDEX(RTO2CF_ORD,DL$8,2))&gt;$BN$84,"s","ns")))</f>
        <v>ns</v>
      </c>
      <c r="DM113" s="282" t="str">
        <f aca="false">IF(DM$8&gt;$BV113,"",IF($BR$69&gt;$BS$69,"ns",IF(ABS($BX113-INDEX(RTO2CF_ORD,DM$8,2))&gt;$BN$84,"s","ns")))</f>
        <v>ns</v>
      </c>
      <c r="DN113" s="282" t="str">
        <f aca="false">IF(DN$8&gt;$BV113,"",IF($BR$69&gt;$BS$69,"ns",IF(ABS($BX113-INDEX(RTO2CF_ORD,DN$8,2))&gt;$BN$84,"s","ns")))</f>
        <v>ns</v>
      </c>
      <c r="DO113" s="282" t="str">
        <f aca="false">IF(DO$8&gt;$BV113,"",IF($BR$69&gt;$BS$69,"ns",IF(ABS($BX113-INDEX(RTO2CF_ORD,DO$8,2))&gt;$BN$84,"s","ns")))</f>
        <v>ns</v>
      </c>
      <c r="DP113" s="282" t="str">
        <f aca="false">IF(DP$8&gt;$BV113,"",IF($BR$69&gt;$BS$69,"ns",IF(ABS($BX113-INDEX(RTO2CF_ORD,DP$8,2))&gt;$BN$84,"s","ns")))</f>
        <v>ns</v>
      </c>
      <c r="DQ113" s="282" t="str">
        <f aca="false">IF(DQ$8&gt;$BV113,"",IF($BR$69&gt;$BS$69,"ns",IF(ABS($BX113-INDEX(RTO2CF_ORD,DQ$8,2))&gt;$BN$84,"s","ns")))</f>
        <v>ns</v>
      </c>
      <c r="DR113" s="282" t="str">
        <f aca="false">IF(DR$8&gt;$BV113,"",IF($BR$69&gt;$BS$69,"ns",IF(ABS($BX113-INDEX(RTO2CF_ORD,DR$8,2))&gt;$BN$84,"s","ns")))</f>
        <v>ns</v>
      </c>
      <c r="DS113" s="282" t="str">
        <f aca="false">IF(DS$8&gt;$BV113,"",IF($BR$69&gt;$BS$69,"ns",IF(ABS($BX113-INDEX(RTO2CF_ORD,DS$8,2))&gt;$BN$84,"s","ns")))</f>
        <v>ns</v>
      </c>
      <c r="DT113" s="282" t="str">
        <f aca="false">IF(DT$8&gt;$BV113,"",IF($BR$69&gt;$BS$69,"ns",IF(ABS($BX113-INDEX(RTO2CF_ORD,DT$8,2))&gt;$BN$84,"s","ns")))</f>
        <v>ns</v>
      </c>
      <c r="DU113" s="282" t="str">
        <f aca="false">IF(DU$8&gt;$BV113,"",IF($BR$69&gt;$BS$69,"ns",IF(ABS($BX113-INDEX(RTO2CF_ORD,DU$8,2))&gt;$BN$84,"s","ns")))</f>
        <v>ns</v>
      </c>
      <c r="DV113" s="282" t="str">
        <f aca="false">IF(DV$8&gt;$BV113,"",IF($BR$69&gt;$BS$69,"ns",IF(ABS($BX113-INDEX(RTO2CF_ORD,DV$8,2))&gt;$BN$84,"s","ns")))</f>
        <v/>
      </c>
      <c r="DW113" s="283"/>
      <c r="DX113" s="283"/>
      <c r="DZ113" s="265" t="n">
        <f aca="false">DZ112+1</f>
        <v>50</v>
      </c>
      <c r="EA113" s="276" t="n">
        <f aca="false">IFERROR(INDEX(RTO2CV,$DZ113,1),0)</f>
        <v>0</v>
      </c>
      <c r="EB113" s="277" t="n">
        <f aca="false">IFERROR(INDEX(RTO2SF,$DZ113,EB$7),0)</f>
        <v>0</v>
      </c>
      <c r="EC113" s="277" t="n">
        <f aca="false">IFERROR(INDEX(RTO2SF,$DZ113,EC$7),0)</f>
        <v>0</v>
      </c>
      <c r="ED113" s="277" t="n">
        <f aca="false">IFERROR(INDEX(RTO2SF,$DZ113,ED$7),0)</f>
        <v>0</v>
      </c>
      <c r="EE113" s="277" t="n">
        <f aca="false">IFERROR(INDEX(RTO2SF,$DZ113,EE$7),0)</f>
        <v>0</v>
      </c>
      <c r="EF113" s="277" t="n">
        <f aca="false">COUNTIFS(EB113:EE113,"&gt;1")</f>
        <v>0</v>
      </c>
      <c r="EG113" s="277" t="n">
        <f aca="false">IFERROR(SUMIFS(EB113:EE113,EB113:EE113,"&gt;1"),0)</f>
        <v>0</v>
      </c>
      <c r="EH113" s="265"/>
      <c r="EI113" s="265"/>
      <c r="EJ113" s="265"/>
      <c r="EK113" s="266"/>
      <c r="EL113" s="265" t="n">
        <f aca="false">EL112+1</f>
        <v>50</v>
      </c>
      <c r="EM113" s="276" t="n">
        <f aca="false">IFERROR(INDEX(RTO2CV,$EL113,1),0)</f>
        <v>0</v>
      </c>
      <c r="EN113" s="277" t="n">
        <f aca="false">IFERROR(INDEX(RTO2CF,$EL113,'ANVA-MDS'!EB$7),0)</f>
        <v>0</v>
      </c>
      <c r="EO113" s="277" t="n">
        <f aca="false">IFERROR(INDEX(RTO2CF,$EL113,'ANVA-MDS'!EC$7),0)</f>
        <v>0</v>
      </c>
      <c r="EP113" s="277" t="n">
        <f aca="false">IFERROR(INDEX(RTO2CF,$EL113,'ANVA-MDS'!ED$7),0)</f>
        <v>0</v>
      </c>
      <c r="EQ113" s="277" t="n">
        <f aca="false">IFERROR(INDEX(RTO2CF,$EL113,'ANVA-MDS'!EE$7),0)</f>
        <v>0</v>
      </c>
      <c r="ER113" s="277" t="n">
        <f aca="false">COUNTIFS(EN113:EQ113,"&gt;1")</f>
        <v>0</v>
      </c>
      <c r="ES113" s="277" t="n">
        <f aca="false">IFERROR(SUMIFS(EN113:EQ113,EN113:EQ113,"&gt;1"),0)</f>
        <v>0</v>
      </c>
      <c r="ET113" s="265"/>
      <c r="EU113" s="265"/>
      <c r="EV113" s="265"/>
      <c r="EW113" s="266"/>
      <c r="EX113" s="277" t="n">
        <f aca="false">EG113+ES113</f>
        <v>0</v>
      </c>
      <c r="EY113" s="266"/>
      <c r="EZ113" s="266"/>
    </row>
    <row r="114" customFormat="false" ht="12.75" hidden="false" customHeight="true" outlineLevel="0" collapsed="false">
      <c r="J114" s="270" t="n">
        <v>50</v>
      </c>
      <c r="K114" s="280" t="n">
        <f aca="false">IFERROR(INDEX(RTO2SF_ORD,J114,1),"sd")</f>
        <v>0</v>
      </c>
      <c r="L114" s="281" t="n">
        <f aca="false">IFERROR(INDEX(RTO2SF_ORD,J114,2),"sd")</f>
        <v>0</v>
      </c>
      <c r="M114" s="281" t="str">
        <f aca="false">IF(M$8&gt;$J114,"",IF($F$69&gt;$G$69,"ns",IF(ABS($L114-INDEX(RTO2SF_ORD,M$8,2))&gt;$B$84,"s","ns")))</f>
        <v>ns</v>
      </c>
      <c r="N114" s="281" t="str">
        <f aca="false">IF(N$8&gt;$J114,"",IF($F$69&gt;$G$69,"ns",IF(ABS($L114-INDEX(RTO2SF_ORD,N$8,2))&gt;$B$84,"s","ns")))</f>
        <v>ns</v>
      </c>
      <c r="O114" s="281" t="str">
        <f aca="false">IF(O$8&gt;$J114,"",IF($F$69&gt;$G$69,"ns",IF(ABS($L114-INDEX(RTO2SF_ORD,O$8,2))&gt;$B$84,"s","ns")))</f>
        <v>ns</v>
      </c>
      <c r="P114" s="281" t="str">
        <f aca="false">IF(P$8&gt;$J114,"",IF($F$69&gt;$G$69,"ns",IF(ABS($L114-INDEX(RTO2SF_ORD,P$8,2))&gt;$B$84,"s","ns")))</f>
        <v>ns</v>
      </c>
      <c r="Q114" s="281" t="str">
        <f aca="false">IF(Q$8&gt;$J114,"",IF($F$69&gt;$G$69,"ns",IF(ABS($L114-INDEX(RTO2SF_ORD,Q$8,2))&gt;$B$84,"s","ns")))</f>
        <v>ns</v>
      </c>
      <c r="R114" s="281" t="str">
        <f aca="false">IF(R$8&gt;$J114,"",IF($F$69&gt;$G$69,"ns",IF(ABS($L114-INDEX(RTO2SF_ORD,R$8,2))&gt;$B$84,"s","ns")))</f>
        <v>ns</v>
      </c>
      <c r="S114" s="281" t="str">
        <f aca="false">IF(S$8&gt;$J114,"",IF($F$69&gt;$G$69,"ns",IF(ABS($L114-INDEX(RTO2SF_ORD,S$8,2))&gt;$B$84,"s","ns")))</f>
        <v>ns</v>
      </c>
      <c r="T114" s="281" t="str">
        <f aca="false">IF(T$8&gt;$J114,"",IF($F$69&gt;$G$69,"ns",IF(ABS($L114-INDEX(RTO2SF_ORD,T$8,2))&gt;$B$84,"s","ns")))</f>
        <v>ns</v>
      </c>
      <c r="U114" s="281" t="str">
        <f aca="false">IF(U$8&gt;$J114,"",IF($F$69&gt;$G$69,"ns",IF(ABS($L114-INDEX(RTO2SF_ORD,U$8,2))&gt;$B$84,"s","ns")))</f>
        <v>ns</v>
      </c>
      <c r="V114" s="281" t="str">
        <f aca="false">IF(V$8&gt;$J114,"",IF($F$69&gt;$G$69,"ns",IF(ABS($L114-INDEX(RTO2SF_ORD,V$8,2))&gt;$B$84,"s","ns")))</f>
        <v>ns</v>
      </c>
      <c r="W114" s="281" t="str">
        <f aca="false">IF(W$8&gt;$J114,"",IF($F$69&gt;$G$69,"ns",IF(ABS($L114-INDEX(RTO2SF_ORD,W$8,2))&gt;$B$84,"s","ns")))</f>
        <v>ns</v>
      </c>
      <c r="X114" s="281" t="str">
        <f aca="false">IF(X$8&gt;$J114,"",IF($F$69&gt;$G$69,"ns",IF(ABS($L114-INDEX(RTO2SF_ORD,X$8,2))&gt;$B$84,"s","ns")))</f>
        <v>ns</v>
      </c>
      <c r="Y114" s="281" t="str">
        <f aca="false">IF(Y$8&gt;$J114,"",IF($F$69&gt;$G$69,"ns",IF(ABS($L114-INDEX(RTO2SF_ORD,Y$8,2))&gt;$B$84,"s","ns")))</f>
        <v>ns</v>
      </c>
      <c r="Z114" s="281" t="str">
        <f aca="false">IF(Z$8&gt;$J114,"",IF($F$69&gt;$G$69,"ns",IF(ABS($L114-INDEX(RTO2SF_ORD,Z$8,2))&gt;$B$84,"s","ns")))</f>
        <v>ns</v>
      </c>
      <c r="AA114" s="281" t="str">
        <f aca="false">IF(AA$8&gt;$J114,"",IF($F$69&gt;$G$69,"ns",IF(ABS($L114-INDEX(RTO2SF_ORD,AA$8,2))&gt;$B$84,"s","ns")))</f>
        <v>ns</v>
      </c>
      <c r="AB114" s="281" t="str">
        <f aca="false">IF(AB$8&gt;$J114,"",IF($F$69&gt;$G$69,"ns",IF(ABS($L114-INDEX(RTO2SF_ORD,AB$8,2))&gt;$B$84,"s","ns")))</f>
        <v>ns</v>
      </c>
      <c r="AC114" s="281" t="str">
        <f aca="false">IF(AC$8&gt;$J114,"",IF($F$69&gt;$G$69,"ns",IF(ABS($L114-INDEX(RTO2SF_ORD,AC$8,2))&gt;$B$84,"s","ns")))</f>
        <v>ns</v>
      </c>
      <c r="AD114" s="281" t="str">
        <f aca="false">IF(AD$8&gt;$J114,"",IF($F$69&gt;$G$69,"ns",IF(ABS($L114-INDEX(RTO2SF_ORD,AD$8,2))&gt;$B$84,"s","ns")))</f>
        <v>ns</v>
      </c>
      <c r="AE114" s="281" t="str">
        <f aca="false">IF(AE$8&gt;$J114,"",IF($F$69&gt;$G$69,"ns",IF(ABS($L114-INDEX(RTO2SF_ORD,AE$8,2))&gt;$B$84,"s","ns")))</f>
        <v>ns</v>
      </c>
      <c r="AF114" s="281" t="str">
        <f aca="false">IF(AF$8&gt;$J114,"",IF($F$69&gt;$G$69,"ns",IF(ABS($L114-INDEX(RTO2SF_ORD,AF$8,2))&gt;$B$84,"s","ns")))</f>
        <v>ns</v>
      </c>
      <c r="AG114" s="281" t="str">
        <f aca="false">IF(AG$8&gt;$J114,"",IF($F$69&gt;$G$69,"ns",IF(ABS($L114-INDEX(RTO2SF_ORD,AG$8,2))&gt;$B$84,"s","ns")))</f>
        <v>ns</v>
      </c>
      <c r="AH114" s="281" t="str">
        <f aca="false">IF(AH$8&gt;$J114,"",IF($F$69&gt;$G$69,"ns",IF(ABS($L114-INDEX(RTO2SF_ORD,AH$8,2))&gt;$B$84,"s","ns")))</f>
        <v>ns</v>
      </c>
      <c r="AI114" s="281" t="str">
        <f aca="false">IF(AI$8&gt;$J114,"",IF($F$69&gt;$G$69,"ns",IF(ABS($L114-INDEX(RTO2SF_ORD,AI$8,2))&gt;$B$84,"s","ns")))</f>
        <v>ns</v>
      </c>
      <c r="AJ114" s="281" t="str">
        <f aca="false">IF(AJ$8&gt;$J114,"",IF($F$69&gt;$G$69,"ns",IF(ABS($L114-INDEX(RTO2SF_ORD,AJ$8,2))&gt;$B$84,"s","ns")))</f>
        <v>ns</v>
      </c>
      <c r="AK114" s="281" t="str">
        <f aca="false">IF(AK$8&gt;$J114,"",IF($F$69&gt;$G$69,"ns",IF(ABS($L114-INDEX(RTO2SF_ORD,AK$8,2))&gt;$B$84,"s","ns")))</f>
        <v>ns</v>
      </c>
      <c r="AL114" s="281" t="str">
        <f aca="false">IF(AL$8&gt;$J114,"",IF($F$69&gt;$G$69,"ns",IF(ABS($L114-INDEX(RTO2SF_ORD,AL$8,2))&gt;$B$84,"s","ns")))</f>
        <v>ns</v>
      </c>
      <c r="AM114" s="281" t="str">
        <f aca="false">IF(AM$8&gt;$J114,"",IF($F$69&gt;$G$69,"ns",IF(ABS($L114-INDEX(RTO2SF_ORD,AM$8,2))&gt;$B$84,"s","ns")))</f>
        <v>ns</v>
      </c>
      <c r="AN114" s="281" t="str">
        <f aca="false">IF(AN$8&gt;$J114,"",IF($F$69&gt;$G$69,"ns",IF(ABS($L114-INDEX(RTO2SF_ORD,AN$8,2))&gt;$B$84,"s","ns")))</f>
        <v>ns</v>
      </c>
      <c r="AO114" s="281" t="str">
        <f aca="false">IF(AO$8&gt;$J114,"",IF($F$69&gt;$G$69,"ns",IF(ABS($L114-INDEX(RTO2SF_ORD,AO$8,2))&gt;$B$84,"s","ns")))</f>
        <v>ns</v>
      </c>
      <c r="AP114" s="281" t="str">
        <f aca="false">IF(AP$8&gt;$J114,"",IF($F$69&gt;$G$69,"ns",IF(ABS($L114-INDEX(RTO2SF_ORD,AP$8,2))&gt;$B$84,"s","ns")))</f>
        <v>ns</v>
      </c>
      <c r="AQ114" s="281" t="str">
        <f aca="false">IF(AQ$8&gt;$J114,"",IF($F$69&gt;$G$69,"ns",IF(ABS($L114-INDEX(RTO2SF_ORD,AQ$8,2))&gt;$B$84,"s","ns")))</f>
        <v>ns</v>
      </c>
      <c r="AR114" s="281" t="str">
        <f aca="false">IF(AR$8&gt;$J114,"",IF($F$69&gt;$G$69,"ns",IF(ABS($L114-INDEX(RTO2SF_ORD,AR$8,2))&gt;$B$84,"s","ns")))</f>
        <v>ns</v>
      </c>
      <c r="AS114" s="281" t="str">
        <f aca="false">IF(AS$8&gt;$J114,"",IF($F$69&gt;$G$69,"ns",IF(ABS($L114-INDEX(RTO2SF_ORD,AS$8,2))&gt;$B$84,"s","ns")))</f>
        <v>ns</v>
      </c>
      <c r="AT114" s="281" t="str">
        <f aca="false">IF(AT$8&gt;$J114,"",IF($F$69&gt;$G$69,"ns",IF(ABS($L114-INDEX(RTO2SF_ORD,AT$8,2))&gt;$B$84,"s","ns")))</f>
        <v>ns</v>
      </c>
      <c r="AU114" s="281" t="str">
        <f aca="false">IF(AU$8&gt;$J114,"",IF($F$69&gt;$G$69,"ns",IF(ABS($L114-INDEX(RTO2SF_ORD,AU$8,2))&gt;$B$84,"s","ns")))</f>
        <v>ns</v>
      </c>
      <c r="AV114" s="281" t="str">
        <f aca="false">IF(AV$8&gt;$J114,"",IF($F$69&gt;$G$69,"ns",IF(ABS($L114-INDEX(RTO2SF_ORD,AV$8,2))&gt;$B$84,"s","ns")))</f>
        <v>ns</v>
      </c>
      <c r="AW114" s="281" t="str">
        <f aca="false">IF(AW$8&gt;$J114,"",IF($F$69&gt;$G$69,"ns",IF(ABS($L114-INDEX(RTO2SF_ORD,AW$8,2))&gt;$B$84,"s","ns")))</f>
        <v>ns</v>
      </c>
      <c r="AX114" s="281" t="str">
        <f aca="false">IF(AX$8&gt;$J114,"",IF($F$69&gt;$G$69,"ns",IF(ABS($L114-INDEX(RTO2SF_ORD,AX$8,2))&gt;$B$84,"s","ns")))</f>
        <v>ns</v>
      </c>
      <c r="AY114" s="281" t="str">
        <f aca="false">IF(AY$8&gt;$J114,"",IF($F$69&gt;$G$69,"ns",IF(ABS($L114-INDEX(RTO2SF_ORD,AY$8,2))&gt;$B$84,"s","ns")))</f>
        <v>ns</v>
      </c>
      <c r="AZ114" s="281" t="str">
        <f aca="false">IF(AZ$8&gt;$J114,"",IF($F$69&gt;$G$69,"ns",IF(ABS($L114-INDEX(RTO2SF_ORD,AZ$8,2))&gt;$B$84,"s","ns")))</f>
        <v>ns</v>
      </c>
      <c r="BA114" s="281" t="str">
        <f aca="false">IF(BA$8&gt;$J114,"",IF($F$69&gt;$G$69,"ns",IF(ABS($L114-INDEX(RTO2SF_ORD,BA$8,2))&gt;$B$84,"s","ns")))</f>
        <v>ns</v>
      </c>
      <c r="BB114" s="281" t="str">
        <f aca="false">IF(BB$8&gt;$J114,"",IF($F$69&gt;$G$69,"ns",IF(ABS($L114-INDEX(RTO2SF_ORD,BB$8,2))&gt;$B$84,"s","ns")))</f>
        <v>ns</v>
      </c>
      <c r="BC114" s="281" t="str">
        <f aca="false">IF(BC$8&gt;$J114,"",IF($F$69&gt;$G$69,"ns",IF(ABS($L114-INDEX(RTO2SF_ORD,BC$8,2))&gt;$B$84,"s","ns")))</f>
        <v>ns</v>
      </c>
      <c r="BD114" s="281" t="str">
        <f aca="false">IF(BD$8&gt;$J114,"",IF($F$69&gt;$G$69,"ns",IF(ABS($L114-INDEX(RTO2SF_ORD,BD$8,2))&gt;$B$84,"s","ns")))</f>
        <v>ns</v>
      </c>
      <c r="BE114" s="281" t="str">
        <f aca="false">IF(BE$8&gt;$J114,"",IF($F$69&gt;$G$69,"ns",IF(ABS($L114-INDEX(RTO2SF_ORD,BE$8,2))&gt;$B$84,"s","ns")))</f>
        <v>ns</v>
      </c>
      <c r="BF114" s="281" t="str">
        <f aca="false">IF(BF$8&gt;$J114,"",IF($F$69&gt;$G$69,"ns",IF(ABS($L114-INDEX(RTO2SF_ORD,BF$8,2))&gt;$B$84,"s","ns")))</f>
        <v>ns</v>
      </c>
      <c r="BG114" s="281" t="str">
        <f aca="false">IF(BG$8&gt;$J114,"",IF($F$69&gt;$G$69,"ns",IF(ABS($L114-INDEX(RTO2SF_ORD,BG$8,2))&gt;$B$84,"s","ns")))</f>
        <v>ns</v>
      </c>
      <c r="BH114" s="281" t="str">
        <f aca="false">IF(BH$8&gt;$J114,"",IF($F$69&gt;$G$69,"ns",IF(ABS($L114-INDEX(RTO2SF_ORD,BH$8,2))&gt;$B$84,"s","ns")))</f>
        <v>ns</v>
      </c>
      <c r="BI114" s="281" t="str">
        <f aca="false">IF(BI$8&gt;$J114,"",IF($F$69&gt;$G$69,"ns",IF(ABS($L114-INDEX(RTO2SF_ORD,BI$8,2))&gt;$B$84,"s","ns")))</f>
        <v>ns</v>
      </c>
      <c r="BJ114" s="281" t="str">
        <f aca="false">IF(BJ$8&gt;$J114,"",IF($F$69&gt;$G$69,"ns",IF(ABS($L114-INDEX(RTO2SF_ORD,BJ$8,2))&gt;$B$84,"s","ns")))</f>
        <v>ns</v>
      </c>
      <c r="BS114" s="249"/>
      <c r="BT114" s="249"/>
      <c r="BV114" s="270" t="n">
        <v>50</v>
      </c>
      <c r="BW114" s="280" t="n">
        <f aca="false">IFERROR(INDEX(RTO2CF_ORD,BV114,1),"sd")</f>
        <v>0</v>
      </c>
      <c r="BX114" s="281" t="n">
        <f aca="false">IFERROR(INDEX(RTO2CF_ORD,BV114,2),"sd")</f>
        <v>0</v>
      </c>
      <c r="BY114" s="282" t="str">
        <f aca="false">IF(BY$8&gt;$BV114,"",IF($BR$69&gt;$BS$69,"ns",IF(ABS($BX114-INDEX(RTO2CF_ORD,BY$8,2))&gt;$BN$84,"s","ns")))</f>
        <v>s</v>
      </c>
      <c r="BZ114" s="282" t="str">
        <f aca="false">IF(BZ$8&gt;$BV114,"",IF($BR$69&gt;$BS$69,"ns",IF(ABS($BX114-INDEX(RTO2CF_ORD,BZ$8,2))&gt;$BN$84,"s","ns")))</f>
        <v>s</v>
      </c>
      <c r="CA114" s="282" t="str">
        <f aca="false">IF(CA$8&gt;$BV114,"",IF($BR$69&gt;$BS$69,"ns",IF(ABS($BX114-INDEX(RTO2CF_ORD,CA$8,2))&gt;$BN$84,"s","ns")))</f>
        <v>s</v>
      </c>
      <c r="CB114" s="282" t="str">
        <f aca="false">IF(CB$8&gt;$BV114,"",IF($BR$69&gt;$BS$69,"ns",IF(ABS($BX114-INDEX(RTO2CF_ORD,CB$8,2))&gt;$BN$84,"s","ns")))</f>
        <v>s</v>
      </c>
      <c r="CC114" s="282" t="str">
        <f aca="false">IF(CC$8&gt;$BV114,"",IF($BR$69&gt;$BS$69,"ns",IF(ABS($BX114-INDEX(RTO2CF_ORD,CC$8,2))&gt;$BN$84,"s","ns")))</f>
        <v>s</v>
      </c>
      <c r="CD114" s="282" t="str">
        <f aca="false">IF(CD$8&gt;$BV114,"",IF($BR$69&gt;$BS$69,"ns",IF(ABS($BX114-INDEX(RTO2CF_ORD,CD$8,2))&gt;$BN$84,"s","ns")))</f>
        <v>s</v>
      </c>
      <c r="CE114" s="282" t="str">
        <f aca="false">IF(CE$8&gt;$BV114,"",IF($BR$69&gt;$BS$69,"ns",IF(ABS($BX114-INDEX(RTO2CF_ORD,CE$8,2))&gt;$BN$84,"s","ns")))</f>
        <v>s</v>
      </c>
      <c r="CF114" s="282" t="str">
        <f aca="false">IF(CF$8&gt;$BV114,"",IF($BR$69&gt;$BS$69,"ns",IF(ABS($BX114-INDEX(RTO2CF_ORD,CF$8,2))&gt;$BN$84,"s","ns")))</f>
        <v>ns</v>
      </c>
      <c r="CG114" s="282" t="str">
        <f aca="false">IF(CG$8&gt;$BV114,"",IF($BR$69&gt;$BS$69,"ns",IF(ABS($BX114-INDEX(RTO2CF_ORD,CG$8,2))&gt;$BN$84,"s","ns")))</f>
        <v>ns</v>
      </c>
      <c r="CH114" s="282" t="str">
        <f aca="false">IF(CH$8&gt;$BV114,"",IF($BR$69&gt;$BS$69,"ns",IF(ABS($BX114-INDEX(RTO2CF_ORD,CH$8,2))&gt;$BN$84,"s","ns")))</f>
        <v>ns</v>
      </c>
      <c r="CI114" s="282" t="str">
        <f aca="false">IF(CI$8&gt;$BV114,"",IF($BR$69&gt;$BS$69,"ns",IF(ABS($BX114-INDEX(RTO2CF_ORD,CI$8,2))&gt;$BN$84,"s","ns")))</f>
        <v>ns</v>
      </c>
      <c r="CJ114" s="282" t="str">
        <f aca="false">IF(CJ$8&gt;$BV114,"",IF($BR$69&gt;$BS$69,"ns",IF(ABS($BX114-INDEX(RTO2CF_ORD,CJ$8,2))&gt;$BN$84,"s","ns")))</f>
        <v>ns</v>
      </c>
      <c r="CK114" s="282" t="str">
        <f aca="false">IF(CK$8&gt;$BV114,"",IF($BR$69&gt;$BS$69,"ns",IF(ABS($BX114-INDEX(RTO2CF_ORD,CK$8,2))&gt;$BN$84,"s","ns")))</f>
        <v>ns</v>
      </c>
      <c r="CL114" s="282" t="str">
        <f aca="false">IF(CL$8&gt;$BV114,"",IF($BR$69&gt;$BS$69,"ns",IF(ABS($BX114-INDEX(RTO2CF_ORD,CL$8,2))&gt;$BN$84,"s","ns")))</f>
        <v>ns</v>
      </c>
      <c r="CM114" s="282" t="str">
        <f aca="false">IF(CM$8&gt;$BV114,"",IF($BR$69&gt;$BS$69,"ns",IF(ABS($BX114-INDEX(RTO2CF_ORD,CM$8,2))&gt;$BN$84,"s","ns")))</f>
        <v>ns</v>
      </c>
      <c r="CN114" s="282" t="str">
        <f aca="false">IF(CN$8&gt;$BV114,"",IF($BR$69&gt;$BS$69,"ns",IF(ABS($BX114-INDEX(RTO2CF_ORD,CN$8,2))&gt;$BN$84,"s","ns")))</f>
        <v>ns</v>
      </c>
      <c r="CO114" s="282" t="str">
        <f aca="false">IF(CO$8&gt;$BV114,"",IF($BR$69&gt;$BS$69,"ns",IF(ABS($BX114-INDEX(RTO2CF_ORD,CO$8,2))&gt;$BN$84,"s","ns")))</f>
        <v>ns</v>
      </c>
      <c r="CP114" s="282" t="str">
        <f aca="false">IF(CP$8&gt;$BV114,"",IF($BR$69&gt;$BS$69,"ns",IF(ABS($BX114-INDEX(RTO2CF_ORD,CP$8,2))&gt;$BN$84,"s","ns")))</f>
        <v>ns</v>
      </c>
      <c r="CQ114" s="282" t="str">
        <f aca="false">IF(CQ$8&gt;$BV114,"",IF($BR$69&gt;$BS$69,"ns",IF(ABS($BX114-INDEX(RTO2CF_ORD,CQ$8,2))&gt;$BN$84,"s","ns")))</f>
        <v>ns</v>
      </c>
      <c r="CR114" s="282" t="str">
        <f aca="false">IF(CR$8&gt;$BV114,"",IF($BR$69&gt;$BS$69,"ns",IF(ABS($BX114-INDEX(RTO2CF_ORD,CR$8,2))&gt;$BN$84,"s","ns")))</f>
        <v>ns</v>
      </c>
      <c r="CS114" s="282" t="str">
        <f aca="false">IF(CS$8&gt;$BV114,"",IF($BR$69&gt;$BS$69,"ns",IF(ABS($BX114-INDEX(RTO2CF_ORD,CS$8,2))&gt;$BN$84,"s","ns")))</f>
        <v>ns</v>
      </c>
      <c r="CT114" s="282" t="str">
        <f aca="false">IF(CT$8&gt;$BV114,"",IF($BR$69&gt;$BS$69,"ns",IF(ABS($BX114-INDEX(RTO2CF_ORD,CT$8,2))&gt;$BN$84,"s","ns")))</f>
        <v>ns</v>
      </c>
      <c r="CU114" s="282" t="str">
        <f aca="false">IF(CU$8&gt;$BV114,"",IF($BR$69&gt;$BS$69,"ns",IF(ABS($BX114-INDEX(RTO2CF_ORD,CU$8,2))&gt;$BN$84,"s","ns")))</f>
        <v>ns</v>
      </c>
      <c r="CV114" s="282" t="str">
        <f aca="false">IF(CV$8&gt;$BV114,"",IF($BR$69&gt;$BS$69,"ns",IF(ABS($BX114-INDEX(RTO2CF_ORD,CV$8,2))&gt;$BN$84,"s","ns")))</f>
        <v>ns</v>
      </c>
      <c r="CW114" s="282" t="str">
        <f aca="false">IF(CW$8&gt;$BV114,"",IF($BR$69&gt;$BS$69,"ns",IF(ABS($BX114-INDEX(RTO2CF_ORD,CW$8,2))&gt;$BN$84,"s","ns")))</f>
        <v>ns</v>
      </c>
      <c r="CX114" s="282" t="str">
        <f aca="false">IF(CX$8&gt;$BV114,"",IF($BR$69&gt;$BS$69,"ns",IF(ABS($BX114-INDEX(RTO2CF_ORD,CX$8,2))&gt;$BN$84,"s","ns")))</f>
        <v>ns</v>
      </c>
      <c r="CY114" s="282" t="str">
        <f aca="false">IF(CY$8&gt;$BV114,"",IF($BR$69&gt;$BS$69,"ns",IF(ABS($BX114-INDEX(RTO2CF_ORD,CY$8,2))&gt;$BN$84,"s","ns")))</f>
        <v>ns</v>
      </c>
      <c r="CZ114" s="282" t="str">
        <f aca="false">IF(CZ$8&gt;$BV114,"",IF($BR$69&gt;$BS$69,"ns",IF(ABS($BX114-INDEX(RTO2CF_ORD,CZ$8,2))&gt;$BN$84,"s","ns")))</f>
        <v>ns</v>
      </c>
      <c r="DA114" s="282" t="str">
        <f aca="false">IF(DA$8&gt;$BV114,"",IF($BR$69&gt;$BS$69,"ns",IF(ABS($BX114-INDEX(RTO2CF_ORD,DA$8,2))&gt;$BN$84,"s","ns")))</f>
        <v>ns</v>
      </c>
      <c r="DB114" s="282" t="str">
        <f aca="false">IF(DB$8&gt;$BV114,"",IF($BR$69&gt;$BS$69,"ns",IF(ABS($BX114-INDEX(RTO2CF_ORD,DB$8,2))&gt;$BN$84,"s","ns")))</f>
        <v>ns</v>
      </c>
      <c r="DC114" s="282" t="str">
        <f aca="false">IF(DC$8&gt;$BV114,"",IF($BR$69&gt;$BS$69,"ns",IF(ABS($BX114-INDEX(RTO2CF_ORD,DC$8,2))&gt;$BN$84,"s","ns")))</f>
        <v>ns</v>
      </c>
      <c r="DD114" s="282" t="str">
        <f aca="false">IF(DD$8&gt;$BV114,"",IF($BR$69&gt;$BS$69,"ns",IF(ABS($BX114-INDEX(RTO2CF_ORD,DD$8,2))&gt;$BN$84,"s","ns")))</f>
        <v>ns</v>
      </c>
      <c r="DE114" s="282" t="str">
        <f aca="false">IF(DE$8&gt;$BV114,"",IF($BR$69&gt;$BS$69,"ns",IF(ABS($BX114-INDEX(RTO2CF_ORD,DE$8,2))&gt;$BN$84,"s","ns")))</f>
        <v>ns</v>
      </c>
      <c r="DF114" s="282" t="str">
        <f aca="false">IF(DF$8&gt;$BV114,"",IF($BR$69&gt;$BS$69,"ns",IF(ABS($BX114-INDEX(RTO2CF_ORD,DF$8,2))&gt;$BN$84,"s","ns")))</f>
        <v>ns</v>
      </c>
      <c r="DG114" s="282" t="str">
        <f aca="false">IF(DG$8&gt;$BV114,"",IF($BR$69&gt;$BS$69,"ns",IF(ABS($BX114-INDEX(RTO2CF_ORD,DG$8,2))&gt;$BN$84,"s","ns")))</f>
        <v>ns</v>
      </c>
      <c r="DH114" s="282" t="str">
        <f aca="false">IF(DH$8&gt;$BV114,"",IF($BR$69&gt;$BS$69,"ns",IF(ABS($BX114-INDEX(RTO2CF_ORD,DH$8,2))&gt;$BN$84,"s","ns")))</f>
        <v>ns</v>
      </c>
      <c r="DI114" s="282" t="str">
        <f aca="false">IF(DI$8&gt;$BV114,"",IF($BR$69&gt;$BS$69,"ns",IF(ABS($BX114-INDEX(RTO2CF_ORD,DI$8,2))&gt;$BN$84,"s","ns")))</f>
        <v>ns</v>
      </c>
      <c r="DJ114" s="282" t="str">
        <f aca="false">IF(DJ$8&gt;$BV114,"",IF($BR$69&gt;$BS$69,"ns",IF(ABS($BX114-INDEX(RTO2CF_ORD,DJ$8,2))&gt;$BN$84,"s","ns")))</f>
        <v>ns</v>
      </c>
      <c r="DK114" s="282" t="str">
        <f aca="false">IF(DK$8&gt;$BV114,"",IF($BR$69&gt;$BS$69,"ns",IF(ABS($BX114-INDEX(RTO2CF_ORD,DK$8,2))&gt;$BN$84,"s","ns")))</f>
        <v>ns</v>
      </c>
      <c r="DL114" s="282" t="str">
        <f aca="false">IF(DL$8&gt;$BV114,"",IF($BR$69&gt;$BS$69,"ns",IF(ABS($BX114-INDEX(RTO2CF_ORD,DL$8,2))&gt;$BN$84,"s","ns")))</f>
        <v>ns</v>
      </c>
      <c r="DM114" s="282" t="str">
        <f aca="false">IF(DM$8&gt;$BV114,"",IF($BR$69&gt;$BS$69,"ns",IF(ABS($BX114-INDEX(RTO2CF_ORD,DM$8,2))&gt;$BN$84,"s","ns")))</f>
        <v>ns</v>
      </c>
      <c r="DN114" s="282" t="str">
        <f aca="false">IF(DN$8&gt;$BV114,"",IF($BR$69&gt;$BS$69,"ns",IF(ABS($BX114-INDEX(RTO2CF_ORD,DN$8,2))&gt;$BN$84,"s","ns")))</f>
        <v>ns</v>
      </c>
      <c r="DO114" s="282" t="str">
        <f aca="false">IF(DO$8&gt;$BV114,"",IF($BR$69&gt;$BS$69,"ns",IF(ABS($BX114-INDEX(RTO2CF_ORD,DO$8,2))&gt;$BN$84,"s","ns")))</f>
        <v>ns</v>
      </c>
      <c r="DP114" s="282" t="str">
        <f aca="false">IF(DP$8&gt;$BV114,"",IF($BR$69&gt;$BS$69,"ns",IF(ABS($BX114-INDEX(RTO2CF_ORD,DP$8,2))&gt;$BN$84,"s","ns")))</f>
        <v>ns</v>
      </c>
      <c r="DQ114" s="282" t="str">
        <f aca="false">IF(DQ$8&gt;$BV114,"",IF($BR$69&gt;$BS$69,"ns",IF(ABS($BX114-INDEX(RTO2CF_ORD,DQ$8,2))&gt;$BN$84,"s","ns")))</f>
        <v>ns</v>
      </c>
      <c r="DR114" s="282" t="str">
        <f aca="false">IF(DR$8&gt;$BV114,"",IF($BR$69&gt;$BS$69,"ns",IF(ABS($BX114-INDEX(RTO2CF_ORD,DR$8,2))&gt;$BN$84,"s","ns")))</f>
        <v>ns</v>
      </c>
      <c r="DS114" s="282" t="str">
        <f aca="false">IF(DS$8&gt;$BV114,"",IF($BR$69&gt;$BS$69,"ns",IF(ABS($BX114-INDEX(RTO2CF_ORD,DS$8,2))&gt;$BN$84,"s","ns")))</f>
        <v>ns</v>
      </c>
      <c r="DT114" s="282" t="str">
        <f aca="false">IF(DT$8&gt;$BV114,"",IF($BR$69&gt;$BS$69,"ns",IF(ABS($BX114-INDEX(RTO2CF_ORD,DT$8,2))&gt;$BN$84,"s","ns")))</f>
        <v>ns</v>
      </c>
      <c r="DU114" s="282" t="str">
        <f aca="false">IF(DU$8&gt;$BV114,"",IF($BR$69&gt;$BS$69,"ns",IF(ABS($BX114-INDEX(RTO2CF_ORD,DU$8,2))&gt;$BN$84,"s","ns")))</f>
        <v>ns</v>
      </c>
      <c r="DV114" s="282" t="str">
        <f aca="false">IF(DV$8&gt;$BV114,"",IF($BR$69&gt;$BS$69,"ns",IF(ABS($BX114-INDEX(RTO2CF_ORD,DV$8,2))&gt;$BN$84,"s","ns")))</f>
        <v>ns</v>
      </c>
      <c r="DW114" s="283"/>
      <c r="DX114" s="283"/>
      <c r="DZ114" s="264" t="s">
        <v>363</v>
      </c>
      <c r="EA114" s="277"/>
      <c r="EB114" s="277" t="n">
        <f aca="false">COUNTIFS(EB64:EB113,"&gt;1")</f>
        <v>0</v>
      </c>
      <c r="EC114" s="277" t="n">
        <f aca="false">COUNTIFS(EC64:EC113,"&gt;1")</f>
        <v>0</v>
      </c>
      <c r="ED114" s="277" t="n">
        <f aca="false">COUNTIFS(ED64:ED113,"&gt;1")</f>
        <v>0</v>
      </c>
      <c r="EE114" s="277" t="n">
        <f aca="false">COUNTIFS(EE64:EE113,"&gt;1")</f>
        <v>0</v>
      </c>
      <c r="EF114" s="299" t="n">
        <f aca="false">IF(EF64=0,0,IF(COUNTIFS(EB64:EE113,"&gt;1")&lt;&gt;EF64*EB114,0,1))</f>
        <v>0</v>
      </c>
      <c r="EG114" s="277"/>
      <c r="EH114" s="277"/>
      <c r="EI114" s="265"/>
      <c r="EJ114" s="265"/>
      <c r="EK114" s="266"/>
      <c r="EL114" s="264" t="s">
        <v>363</v>
      </c>
      <c r="EM114" s="277"/>
      <c r="EN114" s="277" t="n">
        <f aca="false">COUNTIFS(EN64:EN113,"&gt;1")</f>
        <v>7</v>
      </c>
      <c r="EO114" s="277" t="n">
        <f aca="false">COUNTIFS(EO64:EO113,"&gt;1")</f>
        <v>7</v>
      </c>
      <c r="EP114" s="277" t="n">
        <f aca="false">COUNTIFS(EP64:EP113,"&gt;1")</f>
        <v>7</v>
      </c>
      <c r="EQ114" s="277" t="n">
        <f aca="false">COUNTIFS(EQ64:EQ113,"&gt;1")</f>
        <v>0</v>
      </c>
      <c r="ER114" s="299" t="n">
        <f aca="false">IF(ER64=0,0,IF(COUNTIFS(EN64:EQ113,"&gt;1")&lt;&gt;ER64*EN114,0,1))</f>
        <v>1</v>
      </c>
      <c r="ES114" s="277"/>
      <c r="ET114" s="266"/>
      <c r="EU114" s="266"/>
      <c r="EV114" s="266"/>
      <c r="EW114" s="266"/>
      <c r="EX114" s="277"/>
      <c r="EY114" s="266"/>
      <c r="EZ114" s="266"/>
    </row>
    <row r="115" customFormat="false" ht="12.75" hidden="false" customHeight="true" outlineLevel="0" collapsed="false">
      <c r="K115" s="249"/>
      <c r="DZ115" s="264" t="s">
        <v>313</v>
      </c>
      <c r="EA115" s="264"/>
      <c r="EB115" s="278" t="n">
        <f aca="false">IFERROR(SUMIFS(EB64:EB113,EB64:EB113,"&gt;1"),0)</f>
        <v>0</v>
      </c>
      <c r="EC115" s="278" t="n">
        <f aca="false">IFERROR(SUMIFS(EC64:EC113,EC64:EC113,"&gt;1"),0)</f>
        <v>0</v>
      </c>
      <c r="ED115" s="278" t="n">
        <f aca="false">IFERROR(SUMIFS(ED64:ED113,ED64:ED113,"&gt;1"),0)</f>
        <v>0</v>
      </c>
      <c r="EE115" s="278" t="n">
        <f aca="false">IFERROR(SUMIFS(EE64:EE113,EE64:EE113,"&gt;1"),0)</f>
        <v>0</v>
      </c>
      <c r="EF115" s="265"/>
      <c r="EG115" s="265"/>
      <c r="EH115" s="265"/>
      <c r="EI115" s="265"/>
      <c r="EJ115" s="265"/>
      <c r="EK115" s="266"/>
      <c r="EL115" s="264" t="s">
        <v>313</v>
      </c>
      <c r="EM115" s="264"/>
      <c r="EN115" s="278" t="n">
        <f aca="false">IFERROR(SUMIFS(EN64:EN113,EN64:EN113,"&gt;1"),0)</f>
        <v>12050.701754386</v>
      </c>
      <c r="EO115" s="278" t="n">
        <f aca="false">IFERROR(SUMIFS(EO64:EO113,EO64:EO113,"&gt;1"),0)</f>
        <v>11690.3742690059</v>
      </c>
      <c r="EP115" s="278" t="n">
        <f aca="false">IFERROR(SUMIFS(EP64:EP113,EP64:EP113,"&gt;1"),0)</f>
        <v>11333.0116959064</v>
      </c>
      <c r="EQ115" s="278" t="n">
        <f aca="false">IFERROR(SUMIFS(EQ64:EQ113,EQ64:EQ113,"&gt;1"),0)</f>
        <v>0</v>
      </c>
      <c r="ER115" s="265"/>
      <c r="ES115" s="265"/>
      <c r="ET115" s="266"/>
      <c r="EU115" s="266"/>
      <c r="EV115" s="266"/>
      <c r="EW115" s="266"/>
      <c r="EX115" s="265"/>
      <c r="EY115" s="266"/>
      <c r="EZ115" s="266"/>
    </row>
    <row r="116" customFormat="false" ht="12.75" hidden="false" customHeight="true" outlineLevel="0" collapsed="false">
      <c r="DZ116" s="265"/>
      <c r="EA116" s="265"/>
      <c r="EB116" s="265"/>
      <c r="EC116" s="265"/>
      <c r="ED116" s="265"/>
      <c r="EE116" s="265"/>
      <c r="EF116" s="265"/>
      <c r="EG116" s="265"/>
      <c r="EH116" s="265"/>
      <c r="EI116" s="265"/>
      <c r="EJ116" s="265"/>
      <c r="EK116" s="266"/>
      <c r="EL116" s="266"/>
      <c r="EM116" s="266"/>
      <c r="EN116" s="266"/>
      <c r="EO116" s="266"/>
      <c r="EP116" s="266"/>
      <c r="EQ116" s="266"/>
      <c r="ER116" s="266"/>
      <c r="ES116" s="266"/>
      <c r="ET116" s="266"/>
      <c r="EU116" s="266"/>
      <c r="EV116" s="266"/>
      <c r="EW116" s="266"/>
      <c r="EX116" s="266"/>
      <c r="EY116" s="266"/>
      <c r="EZ116" s="266"/>
    </row>
    <row r="117" customFormat="false" ht="12.75" hidden="false" customHeight="true" outlineLevel="0" collapsed="false">
      <c r="DZ117" s="265"/>
      <c r="EA117" s="265"/>
      <c r="EB117" s="265"/>
      <c r="EC117" s="265"/>
      <c r="ED117" s="265"/>
      <c r="EE117" s="265"/>
      <c r="EF117" s="265"/>
      <c r="EG117" s="265"/>
      <c r="EH117" s="265"/>
      <c r="EI117" s="265"/>
      <c r="EJ117" s="265"/>
      <c r="EK117" s="266"/>
      <c r="EL117" s="266"/>
      <c r="EM117" s="266"/>
      <c r="EN117" s="266"/>
      <c r="EO117" s="266"/>
      <c r="EP117" s="266"/>
      <c r="EQ117" s="266"/>
      <c r="ER117" s="266"/>
      <c r="ES117" s="266"/>
      <c r="ET117" s="266"/>
      <c r="EU117" s="266"/>
      <c r="EV117" s="266"/>
      <c r="EW117" s="266"/>
      <c r="EX117" s="266"/>
      <c r="EY117" s="266"/>
      <c r="EZ117" s="266"/>
    </row>
    <row r="118" customFormat="false" ht="103.5" hidden="false" customHeight="true" outlineLevel="0" collapsed="false">
      <c r="J118" s="249"/>
      <c r="K118" s="249"/>
      <c r="M118" s="262" t="str">
        <f aca="false">IFERROR(INDEX(RTO3SF_ORD,M119,1),"sd")</f>
        <v>Buck Bravio</v>
      </c>
      <c r="N118" s="262" t="str">
        <f aca="false">IFERROR(INDEX(RTO3SF_ORD,N119,1),"sd")</f>
        <v> ÑANDUBAY</v>
      </c>
      <c r="O118" s="262" t="str">
        <f aca="false">IFERROR(INDEX(RTO3SF_ORD,O119,1),"sd")</f>
        <v>ACA 603</v>
      </c>
      <c r="P118" s="262" t="str">
        <f aca="false">IFERROR(INDEX(RTO3SF_ORD,P119,1),"sd")</f>
        <v>Buck Camba</v>
      </c>
      <c r="Q118" s="262" t="str">
        <f aca="false">IFERROR(INDEX(RTO3SF_ORD,Q119,1),"sd")</f>
        <v>Buck Colihue</v>
      </c>
      <c r="R118" s="262" t="str">
        <f aca="false">IFERROR(INDEX(RTO3SF_ORD,R119,1),"sd")</f>
        <v> ALGARROBO</v>
      </c>
      <c r="S118" s="262" t="str">
        <f aca="false">IFERROR(INDEX(RTO3SF_ORD,S119,1),"sd")</f>
        <v> PEHUEN</v>
      </c>
      <c r="T118" s="262" t="str">
        <f aca="false">IFERROR(INDEX(RTO3SF_ORD,T119,1),"sd")</f>
        <v>Klein Favorito II</v>
      </c>
      <c r="U118" s="262" t="str">
        <f aca="false">IFERROR(INDEX(RTO3SF_ORD,U119,1),"sd")</f>
        <v>Klein Liebre</v>
      </c>
      <c r="V118" s="262" t="str">
        <f aca="false">IFERROR(INDEX(RTO3SF_ORD,V119,1),"sd")</f>
        <v>MS INTA 415</v>
      </c>
      <c r="W118" s="262" t="str">
        <f aca="false">IFERROR(INDEX(RTO3SF_ORD,W119,1),"sd")</f>
        <v>SY 200</v>
      </c>
      <c r="X118" s="262" t="str">
        <f aca="false">IFERROR(INDEX(RTO3SF_ORD,X119,1),"sd")</f>
        <v>SY 211</v>
      </c>
      <c r="Y118" s="262" t="n">
        <f aca="false">IFERROR(INDEX(RTO3SF_ORD,Y119,1),"sd")</f>
        <v>0</v>
      </c>
      <c r="Z118" s="262" t="n">
        <f aca="false">IFERROR(INDEX(RTO3SF_ORD,Z119,1),"sd")</f>
        <v>0</v>
      </c>
      <c r="AA118" s="262" t="n">
        <f aca="false">IFERROR(INDEX(RTO3SF_ORD,AA119,1),"sd")</f>
        <v>0</v>
      </c>
      <c r="AB118" s="262" t="n">
        <f aca="false">IFERROR(INDEX(RTO3SF_ORD,AB119,1),"sd")</f>
        <v>0</v>
      </c>
      <c r="AC118" s="262" t="n">
        <f aca="false">IFERROR(INDEX(RTO3SF_ORD,AC119,1),"sd")</f>
        <v>0</v>
      </c>
      <c r="AD118" s="262" t="n">
        <f aca="false">IFERROR(INDEX(RTO3SF_ORD,AD119,1),"sd")</f>
        <v>0</v>
      </c>
      <c r="AE118" s="262" t="n">
        <f aca="false">IFERROR(INDEX(RTO3SF_ORD,AE119,1),"sd")</f>
        <v>0</v>
      </c>
      <c r="AF118" s="262" t="n">
        <f aca="false">IFERROR(INDEX(RTO3SF_ORD,AF119,1),"sd")</f>
        <v>0</v>
      </c>
      <c r="AG118" s="262" t="n">
        <f aca="false">IFERROR(INDEX(RTO3SF_ORD,AG119,1),"sd")</f>
        <v>0</v>
      </c>
      <c r="AH118" s="262" t="n">
        <f aca="false">IFERROR(INDEX(RTO3SF_ORD,AH119,1),"sd")</f>
        <v>0</v>
      </c>
      <c r="AI118" s="262" t="n">
        <f aca="false">IFERROR(INDEX(RTO3SF_ORD,AI119,1),"sd")</f>
        <v>0</v>
      </c>
      <c r="AJ118" s="262" t="n">
        <f aca="false">IFERROR(INDEX(RTO3SF_ORD,AJ119,1),"sd")</f>
        <v>0</v>
      </c>
      <c r="AK118" s="262" t="n">
        <f aca="false">IFERROR(INDEX(RTO3SF_ORD,AK119,1),"sd")</f>
        <v>0</v>
      </c>
      <c r="AL118" s="262" t="n">
        <f aca="false">IFERROR(INDEX(RTO3SF_ORD,AL119,1),"sd")</f>
        <v>0</v>
      </c>
      <c r="AM118" s="262" t="n">
        <f aca="false">IFERROR(INDEX(RTO3SF_ORD,AM119,1),"sd")</f>
        <v>0</v>
      </c>
      <c r="AN118" s="262" t="n">
        <f aca="false">IFERROR(INDEX(RTO3SF_ORD,AN119,1),"sd")</f>
        <v>0</v>
      </c>
      <c r="AO118" s="262" t="n">
        <f aca="false">IFERROR(INDEX(RTO3SF_ORD,AO119,1),"sd")</f>
        <v>0</v>
      </c>
      <c r="AP118" s="262" t="n">
        <f aca="false">IFERROR(INDEX(RTO3SF_ORD,AP119,1),"sd")</f>
        <v>0</v>
      </c>
      <c r="AQ118" s="262" t="n">
        <f aca="false">IFERROR(INDEX(RTO3SF_ORD,AQ119,1),"sd")</f>
        <v>0</v>
      </c>
      <c r="AR118" s="262" t="n">
        <f aca="false">IFERROR(INDEX(RTO3SF_ORD,AR119,1),"sd")</f>
        <v>0</v>
      </c>
      <c r="AS118" s="262" t="n">
        <f aca="false">IFERROR(INDEX(RTO3SF_ORD,AS119,1),"sd")</f>
        <v>0</v>
      </c>
      <c r="AT118" s="262" t="n">
        <f aca="false">IFERROR(INDEX(RTO3SF_ORD,AT119,1),"sd")</f>
        <v>0</v>
      </c>
      <c r="AU118" s="262" t="n">
        <f aca="false">IFERROR(INDEX(RTO3SF_ORD,AU119,1),"sd")</f>
        <v>0</v>
      </c>
      <c r="AV118" s="262" t="n">
        <f aca="false">IFERROR(INDEX(RTO3SF_ORD,AV119,1),"sd")</f>
        <v>0</v>
      </c>
      <c r="AW118" s="262" t="n">
        <f aca="false">IFERROR(INDEX(RTO3SF_ORD,AW119,1),"sd")</f>
        <v>0</v>
      </c>
      <c r="AX118" s="262" t="n">
        <f aca="false">IFERROR(INDEX(RTO3SF_ORD,AX119,1),"sd")</f>
        <v>0</v>
      </c>
      <c r="AY118" s="262" t="n">
        <f aca="false">IFERROR(INDEX(RTO3SF_ORD,AY119,1),"sd")</f>
        <v>0</v>
      </c>
      <c r="AZ118" s="262" t="n">
        <f aca="false">IFERROR(INDEX(RTO3SF_ORD,AZ119,1),"sd")</f>
        <v>0</v>
      </c>
      <c r="BA118" s="262" t="n">
        <f aca="false">IFERROR(INDEX(RTO3SF_ORD,BA119,1),"sd")</f>
        <v>0</v>
      </c>
      <c r="BB118" s="262" t="n">
        <f aca="false">IFERROR(INDEX(RTO3SF_ORD,BB119,1),"sd")</f>
        <v>0</v>
      </c>
      <c r="BC118" s="262" t="n">
        <f aca="false">IFERROR(INDEX(RTO3SF_ORD,BC119,1),"sd")</f>
        <v>0</v>
      </c>
      <c r="BD118" s="262" t="n">
        <f aca="false">IFERROR(INDEX(RTO3SF_ORD,BD119,1),"sd")</f>
        <v>0</v>
      </c>
      <c r="BE118" s="262" t="n">
        <f aca="false">IFERROR(INDEX(RTO3SF_ORD,BE119,1),"sd")</f>
        <v>0</v>
      </c>
      <c r="BF118" s="262" t="n">
        <f aca="false">IFERROR(INDEX(RTO3SF_ORD,BF119,1),"sd")</f>
        <v>0</v>
      </c>
      <c r="BG118" s="262" t="n">
        <f aca="false">IFERROR(INDEX(RTO3SF_ORD,BG119,1),"sd")</f>
        <v>0</v>
      </c>
      <c r="BH118" s="262" t="n">
        <f aca="false">IFERROR(INDEX(RTO3SF_ORD,BH119,1),"sd")</f>
        <v>0</v>
      </c>
      <c r="BI118" s="262" t="n">
        <f aca="false">IFERROR(INDEX(RTO3SF_ORD,BI119,1),"sd")</f>
        <v>0</v>
      </c>
      <c r="BJ118" s="262" t="n">
        <f aca="false">IFERROR(INDEX(RTO3SF_ORD,BJ119,1),"sd")</f>
        <v>0</v>
      </c>
      <c r="BS118" s="249"/>
      <c r="BT118" s="249"/>
      <c r="BV118" s="249"/>
      <c r="BW118" s="249"/>
      <c r="BX118" s="250"/>
      <c r="BY118" s="262" t="str">
        <f aca="false">IFERROR(INDEX(RTO3CF_ORD,BY119,1),"sd")</f>
        <v> PEHUEN</v>
      </c>
      <c r="BZ118" s="262" t="str">
        <f aca="false">IFERROR(INDEX(RTO3CF_ORD,BZ119,1),"sd")</f>
        <v>Klein Liebre</v>
      </c>
      <c r="CA118" s="262" t="str">
        <f aca="false">IFERROR(INDEX(RTO3CF_ORD,CA119,1),"sd")</f>
        <v>SY 211</v>
      </c>
      <c r="CB118" s="262" t="str">
        <f aca="false">IFERROR(INDEX(RTO3CF_ORD,CB119,1),"sd")</f>
        <v>Klein Favorito II</v>
      </c>
      <c r="CC118" s="262" t="str">
        <f aca="false">IFERROR(INDEX(RTO3CF_ORD,CC119,1),"sd")</f>
        <v> ÑANDUBAY</v>
      </c>
      <c r="CD118" s="262" t="str">
        <f aca="false">IFERROR(INDEX(RTO3CF_ORD,CD119,1),"sd")</f>
        <v>ACA 603</v>
      </c>
      <c r="CE118" s="262" t="str">
        <f aca="false">IFERROR(INDEX(RTO3CF_ORD,CE119,1),"sd")</f>
        <v>MS INTA 415</v>
      </c>
      <c r="CF118" s="262" t="str">
        <f aca="false">IFERROR(INDEX(RTO3CF_ORD,CF119,1),"sd")</f>
        <v>SY 200</v>
      </c>
      <c r="CG118" s="262" t="str">
        <f aca="false">IFERROR(INDEX(RTO3CF_ORD,CG119,1),"sd")</f>
        <v>Buck Colihue</v>
      </c>
      <c r="CH118" s="262" t="str">
        <f aca="false">IFERROR(INDEX(RTO3CF_ORD,CH119,1),"sd")</f>
        <v>Buck Camba</v>
      </c>
      <c r="CI118" s="262" t="str">
        <f aca="false">IFERROR(INDEX(RTO3CF_ORD,CI119,1),"sd")</f>
        <v>Buck Bravio</v>
      </c>
      <c r="CJ118" s="262" t="str">
        <f aca="false">IFERROR(INDEX(RTO3CF_ORD,CJ119,1),"sd")</f>
        <v> ALGARROBO</v>
      </c>
      <c r="CK118" s="262" t="n">
        <f aca="false">IFERROR(INDEX(RTO3CF_ORD,CK119,1),"sd")</f>
        <v>0</v>
      </c>
      <c r="CL118" s="262" t="n">
        <f aca="false">IFERROR(INDEX(RTO3CF_ORD,CL119,1),"sd")</f>
        <v>0</v>
      </c>
      <c r="CM118" s="262" t="n">
        <f aca="false">IFERROR(INDEX(RTO3CF_ORD,CM119,1),"sd")</f>
        <v>0</v>
      </c>
      <c r="CN118" s="262" t="n">
        <f aca="false">IFERROR(INDEX(RTO3CF_ORD,CN119,1),"sd")</f>
        <v>0</v>
      </c>
      <c r="CO118" s="262" t="n">
        <f aca="false">IFERROR(INDEX(RTO3CF_ORD,CO119,1),"sd")</f>
        <v>0</v>
      </c>
      <c r="CP118" s="262" t="n">
        <f aca="false">IFERROR(INDEX(RTO3CF_ORD,CP119,1),"sd")</f>
        <v>0</v>
      </c>
      <c r="CQ118" s="262" t="n">
        <f aca="false">IFERROR(INDEX(RTO3CF_ORD,CQ119,1),"sd")</f>
        <v>0</v>
      </c>
      <c r="CR118" s="262" t="n">
        <f aca="false">IFERROR(INDEX(RTO3CF_ORD,CR119,1),"sd")</f>
        <v>0</v>
      </c>
      <c r="CS118" s="262" t="n">
        <f aca="false">IFERROR(INDEX(RTO3CF_ORD,CS119,1),"sd")</f>
        <v>0</v>
      </c>
      <c r="CT118" s="262" t="n">
        <f aca="false">IFERROR(INDEX(RTO3CF_ORD,CT119,1),"sd")</f>
        <v>0</v>
      </c>
      <c r="CU118" s="262" t="n">
        <f aca="false">IFERROR(INDEX(RTO3CF_ORD,CU119,1),"sd")</f>
        <v>0</v>
      </c>
      <c r="CV118" s="262" t="n">
        <f aca="false">IFERROR(INDEX(RTO3CF_ORD,CV119,1),"sd")</f>
        <v>0</v>
      </c>
      <c r="CW118" s="262" t="n">
        <f aca="false">IFERROR(INDEX(RTO3CF_ORD,CW119,1),"sd")</f>
        <v>0</v>
      </c>
      <c r="CX118" s="262" t="n">
        <f aca="false">IFERROR(INDEX(RTO3CF_ORD,CX119,1),"sd")</f>
        <v>0</v>
      </c>
      <c r="CY118" s="262" t="n">
        <f aca="false">IFERROR(INDEX(RTO3CF_ORD,CY119,1),"sd")</f>
        <v>0</v>
      </c>
      <c r="CZ118" s="262" t="n">
        <f aca="false">IFERROR(INDEX(RTO3CF_ORD,CZ119,1),"sd")</f>
        <v>0</v>
      </c>
      <c r="DA118" s="262" t="n">
        <f aca="false">IFERROR(INDEX(RTO3CF_ORD,DA119,1),"sd")</f>
        <v>0</v>
      </c>
      <c r="DB118" s="262" t="n">
        <f aca="false">IFERROR(INDEX(RTO3CF_ORD,DB119,1),"sd")</f>
        <v>0</v>
      </c>
      <c r="DC118" s="262" t="n">
        <f aca="false">IFERROR(INDEX(RTO3CF_ORD,DC119,1),"sd")</f>
        <v>0</v>
      </c>
      <c r="DD118" s="262" t="n">
        <f aca="false">IFERROR(INDEX(RTO3CF_ORD,DD119,1),"sd")</f>
        <v>0</v>
      </c>
      <c r="DE118" s="262" t="n">
        <f aca="false">IFERROR(INDEX(RTO3CF_ORD,DE119,1),"sd")</f>
        <v>0</v>
      </c>
      <c r="DF118" s="262" t="n">
        <f aca="false">IFERROR(INDEX(RTO3CF_ORD,DF119,1),"sd")</f>
        <v>0</v>
      </c>
      <c r="DG118" s="262" t="n">
        <f aca="false">IFERROR(INDEX(RTO3CF_ORD,DG119,1),"sd")</f>
        <v>0</v>
      </c>
      <c r="DH118" s="262" t="n">
        <f aca="false">IFERROR(INDEX(RTO3CF_ORD,DH119,1),"sd")</f>
        <v>0</v>
      </c>
      <c r="DI118" s="262" t="n">
        <f aca="false">IFERROR(INDEX(RTO3CF_ORD,DI119,1),"sd")</f>
        <v>0</v>
      </c>
      <c r="DJ118" s="262" t="n">
        <f aca="false">IFERROR(INDEX(RTO3CF_ORD,DJ119,1),"sd")</f>
        <v>0</v>
      </c>
      <c r="DK118" s="262" t="n">
        <f aca="false">IFERROR(INDEX(RTO3CF_ORD,DK119,1),"sd")</f>
        <v>0</v>
      </c>
      <c r="DL118" s="262" t="n">
        <f aca="false">IFERROR(INDEX(RTO3CF_ORD,DL119,1),"sd")</f>
        <v>0</v>
      </c>
      <c r="DM118" s="262" t="n">
        <f aca="false">IFERROR(INDEX(RTO3CF_ORD,DM119,1),"sd")</f>
        <v>0</v>
      </c>
      <c r="DN118" s="262" t="n">
        <f aca="false">IFERROR(INDEX(RTO3CF_ORD,DN119,1),"sd")</f>
        <v>0</v>
      </c>
      <c r="DO118" s="262" t="n">
        <f aca="false">IFERROR(INDEX(RTO3CF_ORD,DO119,1),"sd")</f>
        <v>0</v>
      </c>
      <c r="DP118" s="262" t="n">
        <f aca="false">IFERROR(INDEX(RTO3CF_ORD,DP119,1),"sd")</f>
        <v>0</v>
      </c>
      <c r="DQ118" s="262" t="n">
        <f aca="false">IFERROR(INDEX(RTO3CF_ORD,DQ119,1),"sd")</f>
        <v>0</v>
      </c>
      <c r="DR118" s="262" t="n">
        <f aca="false">IFERROR(INDEX(RTO3CF_ORD,DR119,1),"sd")</f>
        <v>0</v>
      </c>
      <c r="DS118" s="262" t="n">
        <f aca="false">IFERROR(INDEX(RTO3CF_ORD,DS119,1),"sd")</f>
        <v>0</v>
      </c>
      <c r="DT118" s="262" t="n">
        <f aca="false">IFERROR(INDEX(RTO3CF_ORD,DT119,1),"sd")</f>
        <v>0</v>
      </c>
      <c r="DU118" s="262" t="n">
        <f aca="false">IFERROR(INDEX(RTO3CF_ORD,DU119,1),"sd")</f>
        <v>0</v>
      </c>
      <c r="DV118" s="262" t="n">
        <f aca="false">IFERROR(INDEX(RTO3CF_ORD,DV119,1),"sd")</f>
        <v>0</v>
      </c>
      <c r="DW118" s="263"/>
      <c r="DX118" s="263"/>
      <c r="DZ118" s="264" t="s">
        <v>366</v>
      </c>
      <c r="EA118" s="265" t="s">
        <v>130</v>
      </c>
      <c r="EB118" s="265" t="n">
        <v>1</v>
      </c>
      <c r="EC118" s="265" t="n">
        <v>2</v>
      </c>
      <c r="ED118" s="265" t="n">
        <v>3</v>
      </c>
      <c r="EE118" s="265" t="n">
        <v>4</v>
      </c>
      <c r="EF118" s="264" t="s">
        <v>312</v>
      </c>
      <c r="EG118" s="264" t="s">
        <v>313</v>
      </c>
      <c r="EH118" s="265"/>
      <c r="EI118" s="265" t="s">
        <v>314</v>
      </c>
      <c r="EJ118" s="265"/>
      <c r="EK118" s="266"/>
      <c r="EL118" s="264" t="s">
        <v>367</v>
      </c>
      <c r="EM118" s="265" t="s">
        <v>130</v>
      </c>
      <c r="EN118" s="265" t="n">
        <v>1</v>
      </c>
      <c r="EO118" s="265" t="n">
        <v>2</v>
      </c>
      <c r="EP118" s="265" t="n">
        <v>3</v>
      </c>
      <c r="EQ118" s="265" t="n">
        <v>4</v>
      </c>
      <c r="ER118" s="264" t="s">
        <v>312</v>
      </c>
      <c r="ES118" s="264" t="s">
        <v>313</v>
      </c>
      <c r="ET118" s="265"/>
      <c r="EU118" s="265" t="s">
        <v>314</v>
      </c>
      <c r="EV118" s="265"/>
      <c r="EW118" s="266"/>
      <c r="EX118" s="264" t="s">
        <v>313</v>
      </c>
      <c r="EY118" s="266" t="s">
        <v>316</v>
      </c>
      <c r="EZ118" s="266"/>
    </row>
    <row r="119" customFormat="false" ht="12.75" hidden="false" customHeight="true" outlineLevel="0" collapsed="false">
      <c r="A119" s="308" t="str">
        <f aca="false">Fechas!$C$114</f>
        <v>3º ÉPOCA: CICLOS CORTOS E INTERMEDIOS SIN FUNG.</v>
      </c>
      <c r="B119" s="309"/>
      <c r="C119" s="309"/>
      <c r="D119" s="309"/>
      <c r="E119" s="309"/>
      <c r="F119" s="309"/>
      <c r="G119" s="310"/>
      <c r="J119" s="249"/>
      <c r="K119" s="270" t="s">
        <v>130</v>
      </c>
      <c r="L119" s="271" t="s">
        <v>317</v>
      </c>
      <c r="M119" s="272" t="n">
        <v>1</v>
      </c>
      <c r="N119" s="272" t="n">
        <f aca="false">M119+1</f>
        <v>2</v>
      </c>
      <c r="O119" s="272" t="n">
        <f aca="false">N119+1</f>
        <v>3</v>
      </c>
      <c r="P119" s="272" t="n">
        <f aca="false">O119+1</f>
        <v>4</v>
      </c>
      <c r="Q119" s="272" t="n">
        <f aca="false">P119+1</f>
        <v>5</v>
      </c>
      <c r="R119" s="272" t="n">
        <f aca="false">Q119+1</f>
        <v>6</v>
      </c>
      <c r="S119" s="272" t="n">
        <f aca="false">R119+1</f>
        <v>7</v>
      </c>
      <c r="T119" s="272" t="n">
        <f aca="false">S119+1</f>
        <v>8</v>
      </c>
      <c r="U119" s="272" t="n">
        <f aca="false">T119+1</f>
        <v>9</v>
      </c>
      <c r="V119" s="272" t="n">
        <f aca="false">U119+1</f>
        <v>10</v>
      </c>
      <c r="W119" s="272" t="n">
        <f aca="false">V119+1</f>
        <v>11</v>
      </c>
      <c r="X119" s="272" t="n">
        <f aca="false">W119+1</f>
        <v>12</v>
      </c>
      <c r="Y119" s="272" t="n">
        <f aca="false">X119+1</f>
        <v>13</v>
      </c>
      <c r="Z119" s="272" t="n">
        <f aca="false">Y119+1</f>
        <v>14</v>
      </c>
      <c r="AA119" s="272" t="n">
        <f aca="false">Z119+1</f>
        <v>15</v>
      </c>
      <c r="AB119" s="272" t="n">
        <f aca="false">AA119+1</f>
        <v>16</v>
      </c>
      <c r="AC119" s="272" t="n">
        <f aca="false">AB119+1</f>
        <v>17</v>
      </c>
      <c r="AD119" s="272" t="n">
        <f aca="false">AC119+1</f>
        <v>18</v>
      </c>
      <c r="AE119" s="272" t="n">
        <f aca="false">AD119+1</f>
        <v>19</v>
      </c>
      <c r="AF119" s="272" t="n">
        <f aca="false">AE119+1</f>
        <v>20</v>
      </c>
      <c r="AG119" s="272" t="n">
        <f aca="false">AF119+1</f>
        <v>21</v>
      </c>
      <c r="AH119" s="272" t="n">
        <f aca="false">AG119+1</f>
        <v>22</v>
      </c>
      <c r="AI119" s="272" t="n">
        <f aca="false">AH119+1</f>
        <v>23</v>
      </c>
      <c r="AJ119" s="272" t="n">
        <f aca="false">AI119+1</f>
        <v>24</v>
      </c>
      <c r="AK119" s="272" t="n">
        <f aca="false">AJ119+1</f>
        <v>25</v>
      </c>
      <c r="AL119" s="272" t="n">
        <f aca="false">AK119+1</f>
        <v>26</v>
      </c>
      <c r="AM119" s="272" t="n">
        <f aca="false">AL119+1</f>
        <v>27</v>
      </c>
      <c r="AN119" s="272" t="n">
        <f aca="false">AM119+1</f>
        <v>28</v>
      </c>
      <c r="AO119" s="272" t="n">
        <f aca="false">AN119+1</f>
        <v>29</v>
      </c>
      <c r="AP119" s="272" t="n">
        <f aca="false">AO119+1</f>
        <v>30</v>
      </c>
      <c r="AQ119" s="272" t="n">
        <f aca="false">AP119+1</f>
        <v>31</v>
      </c>
      <c r="AR119" s="272" t="n">
        <f aca="false">AQ119+1</f>
        <v>32</v>
      </c>
      <c r="AS119" s="272" t="n">
        <f aca="false">AR119+1</f>
        <v>33</v>
      </c>
      <c r="AT119" s="272" t="n">
        <f aca="false">AS119+1</f>
        <v>34</v>
      </c>
      <c r="AU119" s="272" t="n">
        <f aca="false">AT119+1</f>
        <v>35</v>
      </c>
      <c r="AV119" s="272" t="n">
        <f aca="false">AU119+1</f>
        <v>36</v>
      </c>
      <c r="AW119" s="272" t="n">
        <f aca="false">AV119+1</f>
        <v>37</v>
      </c>
      <c r="AX119" s="272" t="n">
        <f aca="false">AW119+1</f>
        <v>38</v>
      </c>
      <c r="AY119" s="272" t="n">
        <f aca="false">AX119+1</f>
        <v>39</v>
      </c>
      <c r="AZ119" s="272" t="n">
        <f aca="false">AY119+1</f>
        <v>40</v>
      </c>
      <c r="BA119" s="272" t="n">
        <f aca="false">AZ119+1</f>
        <v>41</v>
      </c>
      <c r="BB119" s="272" t="n">
        <f aca="false">BA119+1</f>
        <v>42</v>
      </c>
      <c r="BC119" s="272" t="n">
        <f aca="false">BB119+1</f>
        <v>43</v>
      </c>
      <c r="BD119" s="272" t="n">
        <f aca="false">BC119+1</f>
        <v>44</v>
      </c>
      <c r="BE119" s="272" t="n">
        <f aca="false">BD119+1</f>
        <v>45</v>
      </c>
      <c r="BF119" s="272" t="n">
        <f aca="false">BE119+1</f>
        <v>46</v>
      </c>
      <c r="BG119" s="272" t="n">
        <f aca="false">BF119+1</f>
        <v>47</v>
      </c>
      <c r="BH119" s="272" t="n">
        <f aca="false">BG119+1</f>
        <v>48</v>
      </c>
      <c r="BI119" s="272" t="n">
        <f aca="false">BH119+1</f>
        <v>49</v>
      </c>
      <c r="BJ119" s="272" t="n">
        <f aca="false">BI119+1</f>
        <v>50</v>
      </c>
      <c r="BM119" s="311" t="str">
        <f aca="false">Fechas!$K$114</f>
        <v>3º ÉPOCA: CICLOS CORTOS E INTERMEDIOS CON FUNG.</v>
      </c>
      <c r="BN119" s="312"/>
      <c r="BO119" s="312"/>
      <c r="BP119" s="312"/>
      <c r="BQ119" s="312"/>
      <c r="BR119" s="312"/>
      <c r="BS119" s="313"/>
      <c r="BT119" s="249"/>
      <c r="BV119" s="249"/>
      <c r="BW119" s="270" t="s">
        <v>130</v>
      </c>
      <c r="BX119" s="271" t="s">
        <v>317</v>
      </c>
      <c r="BY119" s="272" t="n">
        <v>1</v>
      </c>
      <c r="BZ119" s="272" t="n">
        <f aca="false">BY119+1</f>
        <v>2</v>
      </c>
      <c r="CA119" s="272" t="n">
        <f aca="false">BZ119+1</f>
        <v>3</v>
      </c>
      <c r="CB119" s="272" t="n">
        <f aca="false">CA119+1</f>
        <v>4</v>
      </c>
      <c r="CC119" s="272" t="n">
        <f aca="false">CB119+1</f>
        <v>5</v>
      </c>
      <c r="CD119" s="272" t="n">
        <f aca="false">CC119+1</f>
        <v>6</v>
      </c>
      <c r="CE119" s="272" t="n">
        <f aca="false">CD119+1</f>
        <v>7</v>
      </c>
      <c r="CF119" s="272" t="n">
        <f aca="false">CE119+1</f>
        <v>8</v>
      </c>
      <c r="CG119" s="272" t="n">
        <f aca="false">CF119+1</f>
        <v>9</v>
      </c>
      <c r="CH119" s="272" t="n">
        <f aca="false">CG119+1</f>
        <v>10</v>
      </c>
      <c r="CI119" s="272" t="n">
        <f aca="false">CH119+1</f>
        <v>11</v>
      </c>
      <c r="CJ119" s="272" t="n">
        <f aca="false">CI119+1</f>
        <v>12</v>
      </c>
      <c r="CK119" s="272" t="n">
        <f aca="false">CJ119+1</f>
        <v>13</v>
      </c>
      <c r="CL119" s="272" t="n">
        <f aca="false">CK119+1</f>
        <v>14</v>
      </c>
      <c r="CM119" s="272" t="n">
        <f aca="false">CL119+1</f>
        <v>15</v>
      </c>
      <c r="CN119" s="272" t="n">
        <f aca="false">CM119+1</f>
        <v>16</v>
      </c>
      <c r="CO119" s="272" t="n">
        <f aca="false">CN119+1</f>
        <v>17</v>
      </c>
      <c r="CP119" s="272" t="n">
        <f aca="false">CO119+1</f>
        <v>18</v>
      </c>
      <c r="CQ119" s="272" t="n">
        <f aca="false">CP119+1</f>
        <v>19</v>
      </c>
      <c r="CR119" s="272" t="n">
        <f aca="false">CQ119+1</f>
        <v>20</v>
      </c>
      <c r="CS119" s="272" t="n">
        <f aca="false">CR119+1</f>
        <v>21</v>
      </c>
      <c r="CT119" s="272" t="n">
        <f aca="false">CS119+1</f>
        <v>22</v>
      </c>
      <c r="CU119" s="272" t="n">
        <f aca="false">CT119+1</f>
        <v>23</v>
      </c>
      <c r="CV119" s="272" t="n">
        <f aca="false">CU119+1</f>
        <v>24</v>
      </c>
      <c r="CW119" s="272" t="n">
        <f aca="false">CV119+1</f>
        <v>25</v>
      </c>
      <c r="CX119" s="272" t="n">
        <f aca="false">CW119+1</f>
        <v>26</v>
      </c>
      <c r="CY119" s="272" t="n">
        <f aca="false">CX119+1</f>
        <v>27</v>
      </c>
      <c r="CZ119" s="272" t="n">
        <f aca="false">CY119+1</f>
        <v>28</v>
      </c>
      <c r="DA119" s="272" t="n">
        <f aca="false">CZ119+1</f>
        <v>29</v>
      </c>
      <c r="DB119" s="272" t="n">
        <f aca="false">DA119+1</f>
        <v>30</v>
      </c>
      <c r="DC119" s="272" t="n">
        <f aca="false">DB119+1</f>
        <v>31</v>
      </c>
      <c r="DD119" s="272" t="n">
        <f aca="false">DC119+1</f>
        <v>32</v>
      </c>
      <c r="DE119" s="272" t="n">
        <f aca="false">DD119+1</f>
        <v>33</v>
      </c>
      <c r="DF119" s="272" t="n">
        <f aca="false">DE119+1</f>
        <v>34</v>
      </c>
      <c r="DG119" s="272" t="n">
        <f aca="false">DF119+1</f>
        <v>35</v>
      </c>
      <c r="DH119" s="272" t="n">
        <f aca="false">DG119+1</f>
        <v>36</v>
      </c>
      <c r="DI119" s="272" t="n">
        <f aca="false">DH119+1</f>
        <v>37</v>
      </c>
      <c r="DJ119" s="272" t="n">
        <f aca="false">DI119+1</f>
        <v>38</v>
      </c>
      <c r="DK119" s="272" t="n">
        <f aca="false">DJ119+1</f>
        <v>39</v>
      </c>
      <c r="DL119" s="272" t="n">
        <f aca="false">DK119+1</f>
        <v>40</v>
      </c>
      <c r="DM119" s="272" t="n">
        <f aca="false">DL119+1</f>
        <v>41</v>
      </c>
      <c r="DN119" s="272" t="n">
        <f aca="false">DM119+1</f>
        <v>42</v>
      </c>
      <c r="DO119" s="272" t="n">
        <f aca="false">DN119+1</f>
        <v>43</v>
      </c>
      <c r="DP119" s="272" t="n">
        <f aca="false">DO119+1</f>
        <v>44</v>
      </c>
      <c r="DQ119" s="272" t="n">
        <f aca="false">DP119+1</f>
        <v>45</v>
      </c>
      <c r="DR119" s="272" t="n">
        <f aca="false">DQ119+1</f>
        <v>46</v>
      </c>
      <c r="DS119" s="272" t="n">
        <f aca="false">DR119+1</f>
        <v>47</v>
      </c>
      <c r="DT119" s="272" t="n">
        <f aca="false">DS119+1</f>
        <v>48</v>
      </c>
      <c r="DU119" s="272" t="n">
        <f aca="false">DT119+1</f>
        <v>49</v>
      </c>
      <c r="DV119" s="272" t="n">
        <f aca="false">DU119+1</f>
        <v>50</v>
      </c>
      <c r="DW119" s="249"/>
      <c r="DX119" s="249"/>
      <c r="DZ119" s="265" t="n">
        <v>1</v>
      </c>
      <c r="EA119" s="276" t="str">
        <f aca="false">IFERROR(INDEX(RTO3CV,$DZ119,1),0)</f>
        <v>Buck Bravio</v>
      </c>
      <c r="EB119" s="277" t="n">
        <f aca="false">IFERROR(INDEX(RTO3SF,$DZ119,EB$7),0)</f>
        <v>0</v>
      </c>
      <c r="EC119" s="277" t="n">
        <f aca="false">IFERROR(INDEX(RTO3SF,$DZ119,EC$7),0)</f>
        <v>0</v>
      </c>
      <c r="ED119" s="277" t="n">
        <f aca="false">IFERROR(INDEX(RTO3SF,$DZ119,ED$7),0)</f>
        <v>0</v>
      </c>
      <c r="EE119" s="277" t="n">
        <f aca="false">IFERROR(INDEX(RTO3SF,$DZ119,EE$7),0)</f>
        <v>0</v>
      </c>
      <c r="EF119" s="277" t="n">
        <f aca="false">COUNTIFS(EB119:EE119,"&gt;1")</f>
        <v>0</v>
      </c>
      <c r="EG119" s="277" t="n">
        <f aca="false">IFERROR(SUMIFS(EB119:EE119,EB119:EE119,"&gt;1"),0)</f>
        <v>0</v>
      </c>
      <c r="EH119" s="265"/>
      <c r="EI119" s="265" t="s">
        <v>318</v>
      </c>
      <c r="EJ119" s="277" t="n">
        <f aca="false">EB169*EF169</f>
        <v>0</v>
      </c>
      <c r="EK119" s="266"/>
      <c r="EL119" s="265" t="n">
        <v>1</v>
      </c>
      <c r="EM119" s="276" t="str">
        <f aca="false">IFERROR(INDEX(RTO3CV,$EL119,1),0)</f>
        <v>Buck Bravio</v>
      </c>
      <c r="EN119" s="277" t="n">
        <f aca="false">IFERROR(INDEX(RTO3CF,$EL119,'ANVA-MDS'!EB$7),0)</f>
        <v>1163.22807017544</v>
      </c>
      <c r="EO119" s="277" t="n">
        <f aca="false">IFERROR(INDEX(RTO3CF,$EL119,'ANVA-MDS'!EC$7),0)</f>
        <v>1224.09941520468</v>
      </c>
      <c r="EP119" s="277" t="n">
        <f aca="false">IFERROR(INDEX(RTO3CF,$EL119,'ANVA-MDS'!ED$7),0)</f>
        <v>1354.85380116959</v>
      </c>
      <c r="EQ119" s="277" t="n">
        <f aca="false">IFERROR(INDEX(RTO3CF,$EL119,'ANVA-MDS'!EE$7),0)</f>
        <v>0</v>
      </c>
      <c r="ER119" s="277" t="n">
        <f aca="false">COUNTIFS(EN119:EQ119,"&gt;1")</f>
        <v>3</v>
      </c>
      <c r="ES119" s="277" t="n">
        <f aca="false">IFERROR(SUMIFS(EN119:EQ119,EN119:EQ119,"&gt;1"),0)</f>
        <v>3742.18128654971</v>
      </c>
      <c r="ET119" s="265"/>
      <c r="EU119" s="265" t="s">
        <v>318</v>
      </c>
      <c r="EV119" s="278" t="n">
        <f aca="false">EN169*ER169</f>
        <v>12</v>
      </c>
      <c r="EW119" s="266"/>
      <c r="EX119" s="277" t="n">
        <f aca="false">EG119+ES119</f>
        <v>3742.18128654971</v>
      </c>
      <c r="EY119" s="265" t="s">
        <v>318</v>
      </c>
      <c r="EZ119" s="279" t="n">
        <f aca="false">EV119</f>
        <v>12</v>
      </c>
    </row>
    <row r="120" customFormat="false" ht="12.75" hidden="false" customHeight="true" outlineLevel="0" collapsed="false">
      <c r="J120" s="270" t="n">
        <v>1</v>
      </c>
      <c r="K120" s="280" t="str">
        <f aca="false">IFERROR(INDEX(RTO3SF_ORD,J120,1),"sd")</f>
        <v>Buck Bravio</v>
      </c>
      <c r="L120" s="281" t="n">
        <f aca="false">IFERROR(INDEX(RTO3SF_ORD,J120,2),"sd")</f>
        <v>0.00049</v>
      </c>
      <c r="M120" s="281" t="str">
        <f aca="false">IF(M$8&gt;$J120,"",IF($F$124&gt;$G$124,"ns",IF(ABS($L120-INDEX(RTO3SF_ORD,M$8,2))&gt;$B$139,"s","ns")))</f>
        <v>ns</v>
      </c>
      <c r="N120" s="281" t="str">
        <f aca="false">IF(N$8&gt;$J120,"",IF($F$124&gt;$G$124,"ns",IF(ABS($L120-INDEX(RTO3SF_ORD,N$8,2))&gt;$B$139,"s","ns")))</f>
        <v/>
      </c>
      <c r="O120" s="281" t="str">
        <f aca="false">IF(O$8&gt;$J120,"",IF($F$124&gt;$G$124,"ns",IF(ABS($L120-INDEX(RTO3SF_ORD,O$8,2))&gt;$B$139,"s","ns")))</f>
        <v/>
      </c>
      <c r="P120" s="281" t="str">
        <f aca="false">IF(P$8&gt;$J120,"",IF($F$124&gt;$G$124,"ns",IF(ABS($L120-INDEX(RTO3SF_ORD,P$8,2))&gt;$B$139,"s","ns")))</f>
        <v/>
      </c>
      <c r="Q120" s="281" t="str">
        <f aca="false">IF(Q$8&gt;$J120,"",IF($F$124&gt;$G$124,"ns",IF(ABS($L120-INDEX(RTO3SF_ORD,Q$8,2))&gt;$B$139,"s","ns")))</f>
        <v/>
      </c>
      <c r="R120" s="281" t="str">
        <f aca="false">IF(R$8&gt;$J120,"",IF($F$124&gt;$G$124,"ns",IF(ABS($L120-INDEX(RTO3SF_ORD,R$8,2))&gt;$B$139,"s","ns")))</f>
        <v/>
      </c>
      <c r="S120" s="281" t="str">
        <f aca="false">IF(S$8&gt;$J120,"",IF($F$124&gt;$G$124,"ns",IF(ABS($L120-INDEX(RTO3SF_ORD,S$8,2))&gt;$B$139,"s","ns")))</f>
        <v/>
      </c>
      <c r="T120" s="281" t="str">
        <f aca="false">IF(T$8&gt;$J120,"",IF($F$124&gt;$G$124,"ns",IF(ABS($L120-INDEX(RTO3SF_ORD,T$8,2))&gt;$B$139,"s","ns")))</f>
        <v/>
      </c>
      <c r="U120" s="281" t="str">
        <f aca="false">IF(U$8&gt;$J120,"",IF($F$124&gt;$G$124,"ns",IF(ABS($L120-INDEX(RTO3SF_ORD,U$8,2))&gt;$B$139,"s","ns")))</f>
        <v/>
      </c>
      <c r="V120" s="281" t="str">
        <f aca="false">IF(V$8&gt;$J120,"",IF($F$124&gt;$G$124,"ns",IF(ABS($L120-INDEX(RTO3SF_ORD,V$8,2))&gt;$B$139,"s","ns")))</f>
        <v/>
      </c>
      <c r="W120" s="281" t="str">
        <f aca="false">IF(W$8&gt;$J120,"",IF($F$124&gt;$G$124,"ns",IF(ABS($L120-INDEX(RTO3SF_ORD,W$8,2))&gt;$B$139,"s","ns")))</f>
        <v/>
      </c>
      <c r="X120" s="281" t="str">
        <f aca="false">IF(X$8&gt;$J120,"",IF($F$124&gt;$G$124,"ns",IF(ABS($L120-INDEX(RTO3SF_ORD,X$8,2))&gt;$B$139,"s","ns")))</f>
        <v/>
      </c>
      <c r="Y120" s="281" t="str">
        <f aca="false">IF(Y$8&gt;$J120,"",IF($F$124&gt;$G$124,"ns",IF(ABS($L120-INDEX(RTO3SF_ORD,Y$8,2))&gt;$B$139,"s","ns")))</f>
        <v/>
      </c>
      <c r="Z120" s="281" t="str">
        <f aca="false">IF(Z$8&gt;$J120,"",IF($F$124&gt;$G$124,"ns",IF(ABS($L120-INDEX(RTO3SF_ORD,Z$8,2))&gt;$B$139,"s","ns")))</f>
        <v/>
      </c>
      <c r="AA120" s="281" t="str">
        <f aca="false">IF(AA$8&gt;$J120,"",IF($F$124&gt;$G$124,"ns",IF(ABS($L120-INDEX(RTO3SF_ORD,AA$8,2))&gt;$B$139,"s","ns")))</f>
        <v/>
      </c>
      <c r="AB120" s="281" t="str">
        <f aca="false">IF(AB$8&gt;$J120,"",IF($F$124&gt;$G$124,"ns",IF(ABS($L120-INDEX(RTO3SF_ORD,AB$8,2))&gt;$B$139,"s","ns")))</f>
        <v/>
      </c>
      <c r="AC120" s="281" t="str">
        <f aca="false">IF(AC$8&gt;$J120,"",IF($F$124&gt;$G$124,"ns",IF(ABS($L120-INDEX(RTO3SF_ORD,AC$8,2))&gt;$B$139,"s","ns")))</f>
        <v/>
      </c>
      <c r="AD120" s="281" t="str">
        <f aca="false">IF(AD$8&gt;$J120,"",IF($F$124&gt;$G$124,"ns",IF(ABS($L120-INDEX(RTO3SF_ORD,AD$8,2))&gt;$B$139,"s","ns")))</f>
        <v/>
      </c>
      <c r="AE120" s="281" t="str">
        <f aca="false">IF(AE$8&gt;$J120,"",IF($F$124&gt;$G$124,"ns",IF(ABS($L120-INDEX(RTO3SF_ORD,AE$8,2))&gt;$B$139,"s","ns")))</f>
        <v/>
      </c>
      <c r="AF120" s="281" t="str">
        <f aca="false">IF(AF$8&gt;$J120,"",IF($F$124&gt;$G$124,"ns",IF(ABS($L120-INDEX(RTO3SF_ORD,AF$8,2))&gt;$B$139,"s","ns")))</f>
        <v/>
      </c>
      <c r="AG120" s="281" t="str">
        <f aca="false">IF(AG$8&gt;$J120,"",IF($F$124&gt;$G$124,"ns",IF(ABS($L120-INDEX(RTO3SF_ORD,AG$8,2))&gt;$B$139,"s","ns")))</f>
        <v/>
      </c>
      <c r="AH120" s="281" t="str">
        <f aca="false">IF(AH$8&gt;$J120,"",IF($F$124&gt;$G$124,"ns",IF(ABS($L120-INDEX(RTO3SF_ORD,AH$8,2))&gt;$B$139,"s","ns")))</f>
        <v/>
      </c>
      <c r="AI120" s="281" t="str">
        <f aca="false">IF(AI$8&gt;$J120,"",IF($F$124&gt;$G$124,"ns",IF(ABS($L120-INDEX(RTO3SF_ORD,AI$8,2))&gt;$B$139,"s","ns")))</f>
        <v/>
      </c>
      <c r="AJ120" s="281" t="str">
        <f aca="false">IF(AJ$8&gt;$J120,"",IF($F$124&gt;$G$124,"ns",IF(ABS($L120-INDEX(RTO3SF_ORD,AJ$8,2))&gt;$B$139,"s","ns")))</f>
        <v/>
      </c>
      <c r="AK120" s="281" t="str">
        <f aca="false">IF(AK$8&gt;$J120,"",IF($F$124&gt;$G$124,"ns",IF(ABS($L120-INDEX(RTO3SF_ORD,AK$8,2))&gt;$B$139,"s","ns")))</f>
        <v/>
      </c>
      <c r="AL120" s="281" t="str">
        <f aca="false">IF(AL$8&gt;$J120,"",IF($F$124&gt;$G$124,"ns",IF(ABS($L120-INDEX(RTO3SF_ORD,AL$8,2))&gt;$B$139,"s","ns")))</f>
        <v/>
      </c>
      <c r="AM120" s="281" t="str">
        <f aca="false">IF(AM$8&gt;$J120,"",IF($F$124&gt;$G$124,"ns",IF(ABS($L120-INDEX(RTO3SF_ORD,AM$8,2))&gt;$B$139,"s","ns")))</f>
        <v/>
      </c>
      <c r="AN120" s="281" t="str">
        <f aca="false">IF(AN$8&gt;$J120,"",IF($F$124&gt;$G$124,"ns",IF(ABS($L120-INDEX(RTO3SF_ORD,AN$8,2))&gt;$B$139,"s","ns")))</f>
        <v/>
      </c>
      <c r="AO120" s="281" t="str">
        <f aca="false">IF(AO$8&gt;$J120,"",IF($F$124&gt;$G$124,"ns",IF(ABS($L120-INDEX(RTO3SF_ORD,AO$8,2))&gt;$B$139,"s","ns")))</f>
        <v/>
      </c>
      <c r="AP120" s="281" t="str">
        <f aca="false">IF(AP$8&gt;$J120,"",IF($F$124&gt;$G$124,"ns",IF(ABS($L120-INDEX(RTO3SF_ORD,AP$8,2))&gt;$B$139,"s","ns")))</f>
        <v/>
      </c>
      <c r="AQ120" s="281" t="str">
        <f aca="false">IF(AQ$8&gt;$J120,"",IF($F$124&gt;$G$124,"ns",IF(ABS($L120-INDEX(RTO3SF_ORD,AQ$8,2))&gt;$B$139,"s","ns")))</f>
        <v/>
      </c>
      <c r="AR120" s="281" t="str">
        <f aca="false">IF(AR$8&gt;$J120,"",IF($F$124&gt;$G$124,"ns",IF(ABS($L120-INDEX(RTO3SF_ORD,AR$8,2))&gt;$B$139,"s","ns")))</f>
        <v/>
      </c>
      <c r="AS120" s="281" t="str">
        <f aca="false">IF(AS$8&gt;$J120,"",IF($F$124&gt;$G$124,"ns",IF(ABS($L120-INDEX(RTO3SF_ORD,AS$8,2))&gt;$B$139,"s","ns")))</f>
        <v/>
      </c>
      <c r="AT120" s="281" t="str">
        <f aca="false">IF(AT$8&gt;$J120,"",IF($F$124&gt;$G$124,"ns",IF(ABS($L120-INDEX(RTO3SF_ORD,AT$8,2))&gt;$B$139,"s","ns")))</f>
        <v/>
      </c>
      <c r="AU120" s="281" t="str">
        <f aca="false">IF(AU$8&gt;$J120,"",IF($F$124&gt;$G$124,"ns",IF(ABS($L120-INDEX(RTO3SF_ORD,AU$8,2))&gt;$B$139,"s","ns")))</f>
        <v/>
      </c>
      <c r="AV120" s="281" t="str">
        <f aca="false">IF(AV$8&gt;$J120,"",IF($F$124&gt;$G$124,"ns",IF(ABS($L120-INDEX(RTO3SF_ORD,AV$8,2))&gt;$B$139,"s","ns")))</f>
        <v/>
      </c>
      <c r="AW120" s="281" t="str">
        <f aca="false">IF(AW$8&gt;$J120,"",IF($F$124&gt;$G$124,"ns",IF(ABS($L120-INDEX(RTO3SF_ORD,AW$8,2))&gt;$B$139,"s","ns")))</f>
        <v/>
      </c>
      <c r="AX120" s="281" t="str">
        <f aca="false">IF(AX$8&gt;$J120,"",IF($F$124&gt;$G$124,"ns",IF(ABS($L120-INDEX(RTO3SF_ORD,AX$8,2))&gt;$B$139,"s","ns")))</f>
        <v/>
      </c>
      <c r="AY120" s="281" t="str">
        <f aca="false">IF(AY$8&gt;$J120,"",IF($F$124&gt;$G$124,"ns",IF(ABS($L120-INDEX(RTO3SF_ORD,AY$8,2))&gt;$B$139,"s","ns")))</f>
        <v/>
      </c>
      <c r="AZ120" s="281" t="str">
        <f aca="false">IF(AZ$8&gt;$J120,"",IF($F$124&gt;$G$124,"ns",IF(ABS($L120-INDEX(RTO3SF_ORD,AZ$8,2))&gt;$B$139,"s","ns")))</f>
        <v/>
      </c>
      <c r="BA120" s="281" t="str">
        <f aca="false">IF(BA$8&gt;$J120,"",IF($F$124&gt;$G$124,"ns",IF(ABS($L120-INDEX(RTO3SF_ORD,BA$8,2))&gt;$B$139,"s","ns")))</f>
        <v/>
      </c>
      <c r="BB120" s="281" t="str">
        <f aca="false">IF(BB$8&gt;$J120,"",IF($F$124&gt;$G$124,"ns",IF(ABS($L120-INDEX(RTO3SF_ORD,BB$8,2))&gt;$B$139,"s","ns")))</f>
        <v/>
      </c>
      <c r="BC120" s="281" t="str">
        <f aca="false">IF(BC$8&gt;$J120,"",IF($F$124&gt;$G$124,"ns",IF(ABS($L120-INDEX(RTO3SF_ORD,BC$8,2))&gt;$B$139,"s","ns")))</f>
        <v/>
      </c>
      <c r="BD120" s="281" t="str">
        <f aca="false">IF(BD$8&gt;$J120,"",IF($F$124&gt;$G$124,"ns",IF(ABS($L120-INDEX(RTO3SF_ORD,BD$8,2))&gt;$B$139,"s","ns")))</f>
        <v/>
      </c>
      <c r="BE120" s="281" t="str">
        <f aca="false">IF(BE$8&gt;$J120,"",IF($F$124&gt;$G$124,"ns",IF(ABS($L120-INDEX(RTO3SF_ORD,BE$8,2))&gt;$B$139,"s","ns")))</f>
        <v/>
      </c>
      <c r="BF120" s="281" t="str">
        <f aca="false">IF(BF$8&gt;$J120,"",IF($F$124&gt;$G$124,"ns",IF(ABS($L120-INDEX(RTO3SF_ORD,BF$8,2))&gt;$B$139,"s","ns")))</f>
        <v/>
      </c>
      <c r="BG120" s="281" t="str">
        <f aca="false">IF(BG$8&gt;$J120,"",IF($F$124&gt;$G$124,"ns",IF(ABS($L120-INDEX(RTO3SF_ORD,BG$8,2))&gt;$B$139,"s","ns")))</f>
        <v/>
      </c>
      <c r="BH120" s="281" t="str">
        <f aca="false">IF(BH$8&gt;$J120,"",IF($F$124&gt;$G$124,"ns",IF(ABS($L120-INDEX(RTO3SF_ORD,BH$8,2))&gt;$B$139,"s","ns")))</f>
        <v/>
      </c>
      <c r="BI120" s="281" t="str">
        <f aca="false">IF(BI$8&gt;$J120,"",IF($F$124&gt;$G$124,"ns",IF(ABS($L120-INDEX(RTO3SF_ORD,BI$8,2))&gt;$B$139,"s","ns")))</f>
        <v/>
      </c>
      <c r="BJ120" s="281" t="str">
        <f aca="false">IF(BJ$8&gt;$J120,"",IF($F$124&gt;$G$124,"ns",IF(ABS($L120-INDEX(RTO3SF_ORD,BJ$8,2))&gt;$B$139,"s","ns")))</f>
        <v/>
      </c>
      <c r="BS120" s="249"/>
      <c r="BT120" s="249"/>
      <c r="BV120" s="270" t="n">
        <v>1</v>
      </c>
      <c r="BW120" s="280" t="str">
        <f aca="false">IFERROR(INDEX(RTO3CF_ORD,BV120,1),"sd")</f>
        <v> PEHUEN</v>
      </c>
      <c r="BX120" s="281" t="n">
        <f aca="false">IFERROR(INDEX(RTO3CF_ORD,BV120,2),"sd")</f>
        <v>3144.07407407407</v>
      </c>
      <c r="BY120" s="282" t="str">
        <f aca="false">IF(BY$8&gt;$BV120,"",IF($BR$124&gt;$BS$124,"ns",IF(ABS($BX120-INDEX(RTO3CF_ORD,BY$8,2))&gt;$BN$139,"s","ns")))</f>
        <v>ns</v>
      </c>
      <c r="BZ120" s="282" t="str">
        <f aca="false">IF(BZ$8&gt;$BV120,"",IF($BR$124&gt;$BS$124,"ns",IF(ABS($BX120-INDEX(RTO3CF_ORD,BZ$8,2))&gt;$BN$139,"s","ns")))</f>
        <v/>
      </c>
      <c r="CA120" s="282" t="str">
        <f aca="false">IF(CA$8&gt;$BV120,"",IF($BR$124&gt;$BS$124,"ns",IF(ABS($BX120-INDEX(RTO3CF_ORD,CA$8,2))&gt;$BN$139,"s","ns")))</f>
        <v/>
      </c>
      <c r="CB120" s="282" t="str">
        <f aca="false">IF(CB$8&gt;$BV120,"",IF($BR$124&gt;$BS$124,"ns",IF(ABS($BX120-INDEX(RTO3CF_ORD,CB$8,2))&gt;$BN$139,"s","ns")))</f>
        <v/>
      </c>
      <c r="CC120" s="282" t="str">
        <f aca="false">IF(CC$8&gt;$BV120,"",IF($BR$124&gt;$BS$124,"ns",IF(ABS($BX120-INDEX(RTO3CF_ORD,CC$8,2))&gt;$BN$139,"s","ns")))</f>
        <v/>
      </c>
      <c r="CD120" s="282" t="str">
        <f aca="false">IF(CD$8&gt;$BV120,"",IF($BR$124&gt;$BS$124,"ns",IF(ABS($BX120-INDEX(RTO3CF_ORD,CD$8,2))&gt;$BN$139,"s","ns")))</f>
        <v/>
      </c>
      <c r="CE120" s="282" t="str">
        <f aca="false">IF(CE$8&gt;$BV120,"",IF($BR$124&gt;$BS$124,"ns",IF(ABS($BX120-INDEX(RTO3CF_ORD,CE$8,2))&gt;$BN$139,"s","ns")))</f>
        <v/>
      </c>
      <c r="CF120" s="282" t="str">
        <f aca="false">IF(CF$8&gt;$BV120,"",IF($BR$124&gt;$BS$124,"ns",IF(ABS($BX120-INDEX(RTO3CF_ORD,CF$8,2))&gt;$BN$139,"s","ns")))</f>
        <v/>
      </c>
      <c r="CG120" s="282" t="str">
        <f aca="false">IF(CG$8&gt;$BV120,"",IF($BR$124&gt;$BS$124,"ns",IF(ABS($BX120-INDEX(RTO3CF_ORD,CG$8,2))&gt;$BN$139,"s","ns")))</f>
        <v/>
      </c>
      <c r="CH120" s="282" t="str">
        <f aca="false">IF(CH$8&gt;$BV120,"",IF($BR$124&gt;$BS$124,"ns",IF(ABS($BX120-INDEX(RTO3CF_ORD,CH$8,2))&gt;$BN$139,"s","ns")))</f>
        <v/>
      </c>
      <c r="CI120" s="282" t="str">
        <f aca="false">IF(CI$8&gt;$BV120,"",IF($BR$124&gt;$BS$124,"ns",IF(ABS($BX120-INDEX(RTO3CF_ORD,CI$8,2))&gt;$BN$139,"s","ns")))</f>
        <v/>
      </c>
      <c r="CJ120" s="282" t="str">
        <f aca="false">IF(CJ$8&gt;$BV120,"",IF($BR$124&gt;$BS$124,"ns",IF(ABS($BX120-INDEX(RTO3CF_ORD,CJ$8,2))&gt;$BN$139,"s","ns")))</f>
        <v/>
      </c>
      <c r="CK120" s="282" t="str">
        <f aca="false">IF(CK$8&gt;$BV120,"",IF($BR$124&gt;$BS$124,"ns",IF(ABS($BX120-INDEX(RTO3CF_ORD,CK$8,2))&gt;$BN$139,"s","ns")))</f>
        <v/>
      </c>
      <c r="CL120" s="282" t="str">
        <f aca="false">IF(CL$8&gt;$BV120,"",IF($BR$124&gt;$BS$124,"ns",IF(ABS($BX120-INDEX(RTO3CF_ORD,CL$8,2))&gt;$BN$139,"s","ns")))</f>
        <v/>
      </c>
      <c r="CM120" s="282" t="str">
        <f aca="false">IF(CM$8&gt;$BV120,"",IF($BR$124&gt;$BS$124,"ns",IF(ABS($BX120-INDEX(RTO3CF_ORD,CM$8,2))&gt;$BN$139,"s","ns")))</f>
        <v/>
      </c>
      <c r="CN120" s="282" t="str">
        <f aca="false">IF(CN$8&gt;$BV120,"",IF($BR$124&gt;$BS$124,"ns",IF(ABS($BX120-INDEX(RTO3CF_ORD,CN$8,2))&gt;$BN$139,"s","ns")))</f>
        <v/>
      </c>
      <c r="CO120" s="282" t="str">
        <f aca="false">IF(CO$8&gt;$BV120,"",IF($BR$124&gt;$BS$124,"ns",IF(ABS($BX120-INDEX(RTO3CF_ORD,CO$8,2))&gt;$BN$139,"s","ns")))</f>
        <v/>
      </c>
      <c r="CP120" s="282" t="str">
        <f aca="false">IF(CP$8&gt;$BV120,"",IF($BR$124&gt;$BS$124,"ns",IF(ABS($BX120-INDEX(RTO3CF_ORD,CP$8,2))&gt;$BN$139,"s","ns")))</f>
        <v/>
      </c>
      <c r="CQ120" s="282" t="str">
        <f aca="false">IF(CQ$8&gt;$BV120,"",IF($BR$124&gt;$BS$124,"ns",IF(ABS($BX120-INDEX(RTO3CF_ORD,CQ$8,2))&gt;$BN$139,"s","ns")))</f>
        <v/>
      </c>
      <c r="CR120" s="282" t="str">
        <f aca="false">IF(CR$8&gt;$BV120,"",IF($BR$124&gt;$BS$124,"ns",IF(ABS($BX120-INDEX(RTO3CF_ORD,CR$8,2))&gt;$BN$139,"s","ns")))</f>
        <v/>
      </c>
      <c r="CS120" s="282" t="str">
        <f aca="false">IF(CS$8&gt;$BV120,"",IF($BR$124&gt;$BS$124,"ns",IF(ABS($BX120-INDEX(RTO3CF_ORD,CS$8,2))&gt;$BN$139,"s","ns")))</f>
        <v/>
      </c>
      <c r="CT120" s="282" t="str">
        <f aca="false">IF(CT$8&gt;$BV120,"",IF($BR$124&gt;$BS$124,"ns",IF(ABS($BX120-INDEX(RTO3CF_ORD,CT$8,2))&gt;$BN$139,"s","ns")))</f>
        <v/>
      </c>
      <c r="CU120" s="282" t="str">
        <f aca="false">IF(CU$8&gt;$BV120,"",IF($BR$124&gt;$BS$124,"ns",IF(ABS($BX120-INDEX(RTO3CF_ORD,CU$8,2))&gt;$BN$139,"s","ns")))</f>
        <v/>
      </c>
      <c r="CV120" s="282" t="str">
        <f aca="false">IF(CV$8&gt;$BV120,"",IF($BR$124&gt;$BS$124,"ns",IF(ABS($BX120-INDEX(RTO3CF_ORD,CV$8,2))&gt;$BN$139,"s","ns")))</f>
        <v/>
      </c>
      <c r="CW120" s="282" t="str">
        <f aca="false">IF(CW$8&gt;$BV120,"",IF($BR$124&gt;$BS$124,"ns",IF(ABS($BX120-INDEX(RTO3CF_ORD,CW$8,2))&gt;$BN$139,"s","ns")))</f>
        <v/>
      </c>
      <c r="CX120" s="282" t="str">
        <f aca="false">IF(CX$8&gt;$BV120,"",IF($BR$124&gt;$BS$124,"ns",IF(ABS($BX120-INDEX(RTO3CF_ORD,CX$8,2))&gt;$BN$139,"s","ns")))</f>
        <v/>
      </c>
      <c r="CY120" s="282" t="str">
        <f aca="false">IF(CY$8&gt;$BV120,"",IF($BR$124&gt;$BS$124,"ns",IF(ABS($BX120-INDEX(RTO3CF_ORD,CY$8,2))&gt;$BN$139,"s","ns")))</f>
        <v/>
      </c>
      <c r="CZ120" s="282" t="str">
        <f aca="false">IF(CZ$8&gt;$BV120,"",IF($BR$124&gt;$BS$124,"ns",IF(ABS($BX120-INDEX(RTO3CF_ORD,CZ$8,2))&gt;$BN$139,"s","ns")))</f>
        <v/>
      </c>
      <c r="DA120" s="282" t="str">
        <f aca="false">IF(DA$8&gt;$BV120,"",IF($BR$124&gt;$BS$124,"ns",IF(ABS($BX120-INDEX(RTO3CF_ORD,DA$8,2))&gt;$BN$139,"s","ns")))</f>
        <v/>
      </c>
      <c r="DB120" s="282" t="str">
        <f aca="false">IF(DB$8&gt;$BV120,"",IF($BR$124&gt;$BS$124,"ns",IF(ABS($BX120-INDEX(RTO3CF_ORD,DB$8,2))&gt;$BN$139,"s","ns")))</f>
        <v/>
      </c>
      <c r="DC120" s="282" t="str">
        <f aca="false">IF(DC$8&gt;$BV120,"",IF($BR$124&gt;$BS$124,"ns",IF(ABS($BX120-INDEX(RTO3CF_ORD,DC$8,2))&gt;$BN$139,"s","ns")))</f>
        <v/>
      </c>
      <c r="DD120" s="282" t="str">
        <f aca="false">IF(DD$8&gt;$BV120,"",IF($BR$124&gt;$BS$124,"ns",IF(ABS($BX120-INDEX(RTO3CF_ORD,DD$8,2))&gt;$BN$139,"s","ns")))</f>
        <v/>
      </c>
      <c r="DE120" s="282" t="str">
        <f aca="false">IF(DE$8&gt;$BV120,"",IF($BR$124&gt;$BS$124,"ns",IF(ABS($BX120-INDEX(RTO3CF_ORD,DE$8,2))&gt;$BN$139,"s","ns")))</f>
        <v/>
      </c>
      <c r="DF120" s="282" t="str">
        <f aca="false">IF(DF$8&gt;$BV120,"",IF($BR$124&gt;$BS$124,"ns",IF(ABS($BX120-INDEX(RTO3CF_ORD,DF$8,2))&gt;$BN$139,"s","ns")))</f>
        <v/>
      </c>
      <c r="DG120" s="282" t="str">
        <f aca="false">IF(DG$8&gt;$BV120,"",IF($BR$124&gt;$BS$124,"ns",IF(ABS($BX120-INDEX(RTO3CF_ORD,DG$8,2))&gt;$BN$139,"s","ns")))</f>
        <v/>
      </c>
      <c r="DH120" s="282" t="str">
        <f aca="false">IF(DH$8&gt;$BV120,"",IF($BR$124&gt;$BS$124,"ns",IF(ABS($BX120-INDEX(RTO3CF_ORD,DH$8,2))&gt;$BN$139,"s","ns")))</f>
        <v/>
      </c>
      <c r="DI120" s="282" t="str">
        <f aca="false">IF(DI$8&gt;$BV120,"",IF($BR$124&gt;$BS$124,"ns",IF(ABS($BX120-INDEX(RTO3CF_ORD,DI$8,2))&gt;$BN$139,"s","ns")))</f>
        <v/>
      </c>
      <c r="DJ120" s="282" t="str">
        <f aca="false">IF(DJ$8&gt;$BV120,"",IF($BR$124&gt;$BS$124,"ns",IF(ABS($BX120-INDEX(RTO3CF_ORD,DJ$8,2))&gt;$BN$139,"s","ns")))</f>
        <v/>
      </c>
      <c r="DK120" s="282" t="str">
        <f aca="false">IF(DK$8&gt;$BV120,"",IF($BR$124&gt;$BS$124,"ns",IF(ABS($BX120-INDEX(RTO3CF_ORD,DK$8,2))&gt;$BN$139,"s","ns")))</f>
        <v/>
      </c>
      <c r="DL120" s="282" t="str">
        <f aca="false">IF(DL$8&gt;$BV120,"",IF($BR$124&gt;$BS$124,"ns",IF(ABS($BX120-INDEX(RTO3CF_ORD,DL$8,2))&gt;$BN$139,"s","ns")))</f>
        <v/>
      </c>
      <c r="DM120" s="282" t="str">
        <f aca="false">IF(DM$8&gt;$BV120,"",IF($BR$124&gt;$BS$124,"ns",IF(ABS($BX120-INDEX(RTO3CF_ORD,DM$8,2))&gt;$BN$139,"s","ns")))</f>
        <v/>
      </c>
      <c r="DN120" s="282" t="str">
        <f aca="false">IF(DN$8&gt;$BV120,"",IF($BR$124&gt;$BS$124,"ns",IF(ABS($BX120-INDEX(RTO3CF_ORD,DN$8,2))&gt;$BN$139,"s","ns")))</f>
        <v/>
      </c>
      <c r="DO120" s="282" t="str">
        <f aca="false">IF(DO$8&gt;$BV120,"",IF($BR$124&gt;$BS$124,"ns",IF(ABS($BX120-INDEX(RTO3CF_ORD,DO$8,2))&gt;$BN$139,"s","ns")))</f>
        <v/>
      </c>
      <c r="DP120" s="282" t="str">
        <f aca="false">IF(DP$8&gt;$BV120,"",IF($BR$124&gt;$BS$124,"ns",IF(ABS($BX120-INDEX(RTO3CF_ORD,DP$8,2))&gt;$BN$139,"s","ns")))</f>
        <v/>
      </c>
      <c r="DQ120" s="282" t="str">
        <f aca="false">IF(DQ$8&gt;$BV120,"",IF($BR$124&gt;$BS$124,"ns",IF(ABS($BX120-INDEX(RTO3CF_ORD,DQ$8,2))&gt;$BN$139,"s","ns")))</f>
        <v/>
      </c>
      <c r="DR120" s="282" t="str">
        <f aca="false">IF(DR$8&gt;$BV120,"",IF($BR$124&gt;$BS$124,"ns",IF(ABS($BX120-INDEX(RTO3CF_ORD,DR$8,2))&gt;$BN$139,"s","ns")))</f>
        <v/>
      </c>
      <c r="DS120" s="282" t="str">
        <f aca="false">IF(DS$8&gt;$BV120,"",IF($BR$124&gt;$BS$124,"ns",IF(ABS($BX120-INDEX(RTO3CF_ORD,DS$8,2))&gt;$BN$139,"s","ns")))</f>
        <v/>
      </c>
      <c r="DT120" s="282" t="str">
        <f aca="false">IF(DT$8&gt;$BV120,"",IF($BR$124&gt;$BS$124,"ns",IF(ABS($BX120-INDEX(RTO3CF_ORD,DT$8,2))&gt;$BN$139,"s","ns")))</f>
        <v/>
      </c>
      <c r="DU120" s="282" t="str">
        <f aca="false">IF(DU$8&gt;$BV120,"",IF($BR$124&gt;$BS$124,"ns",IF(ABS($BX120-INDEX(RTO3CF_ORD,DU$8,2))&gt;$BN$139,"s","ns")))</f>
        <v/>
      </c>
      <c r="DV120" s="282" t="str">
        <f aca="false">IF(DV$8&gt;$BV120,"",IF($BR$124&gt;$BS$124,"ns",IF(ABS($BX120-INDEX(RTO3CF_ORD,DV$8,2))&gt;$BN$139,"s","ns")))</f>
        <v/>
      </c>
      <c r="DW120" s="283"/>
      <c r="DX120" s="283"/>
      <c r="DZ120" s="265" t="n">
        <f aca="false">DZ119+1</f>
        <v>2</v>
      </c>
      <c r="EA120" s="276" t="str">
        <f aca="false">IFERROR(INDEX(RTO3CV,$DZ120,1),0)</f>
        <v> ÑANDUBAY</v>
      </c>
      <c r="EB120" s="277" t="n">
        <f aca="false">IFERROR(INDEX(RTO3SF,$DZ120,EB$7),0)</f>
        <v>0</v>
      </c>
      <c r="EC120" s="277" t="n">
        <f aca="false">IFERROR(INDEX(RTO3SF,$DZ120,EC$7),0)</f>
        <v>0</v>
      </c>
      <c r="ED120" s="277" t="n">
        <f aca="false">IFERROR(INDEX(RTO3SF,$DZ120,ED$7),0)</f>
        <v>0</v>
      </c>
      <c r="EE120" s="277" t="n">
        <f aca="false">IFERROR(INDEX(RTO3SF,$DZ120,EE$7),0)</f>
        <v>0</v>
      </c>
      <c r="EF120" s="277" t="n">
        <f aca="false">COUNTIFS(EB120:EE120,"&gt;1")</f>
        <v>0</v>
      </c>
      <c r="EG120" s="277" t="n">
        <f aca="false">IFERROR(SUMIFS(EB120:EE120,EB120:EE120,"&gt;1"),0)</f>
        <v>0</v>
      </c>
      <c r="EH120" s="265"/>
      <c r="EI120" s="265" t="s">
        <v>319</v>
      </c>
      <c r="EJ120" s="277" t="n">
        <f aca="false">EF119*EF169</f>
        <v>0</v>
      </c>
      <c r="EK120" s="266"/>
      <c r="EL120" s="265" t="n">
        <f aca="false">EL119+1</f>
        <v>2</v>
      </c>
      <c r="EM120" s="276" t="str">
        <f aca="false">IFERROR(INDEX(RTO3CV,$EL120,1),0)</f>
        <v> ÑANDUBAY</v>
      </c>
      <c r="EN120" s="277" t="n">
        <f aca="false">IFERROR(INDEX(RTO3CF,$EL120,'ANVA-MDS'!EB$7),0)</f>
        <v>2207.47953216374</v>
      </c>
      <c r="EO120" s="277" t="n">
        <f aca="false">IFERROR(INDEX(RTO3CF,$EL120,'ANVA-MDS'!EC$7),0)</f>
        <v>3299.76608187135</v>
      </c>
      <c r="EP120" s="277" t="n">
        <f aca="false">IFERROR(INDEX(RTO3CF,$EL120,'ANVA-MDS'!ED$7),0)</f>
        <v>2572.21052631579</v>
      </c>
      <c r="EQ120" s="277" t="n">
        <f aca="false">IFERROR(INDEX(RTO3CF,$EL120,'ANVA-MDS'!EE$7),0)</f>
        <v>0</v>
      </c>
      <c r="ER120" s="277" t="n">
        <f aca="false">COUNTIFS(EN120:EQ120,"&gt;1")</f>
        <v>3</v>
      </c>
      <c r="ES120" s="277" t="n">
        <f aca="false">IFERROR(SUMIFS(EN120:EQ120,EN120:EQ120,"&gt;1"),0)</f>
        <v>8079.45614035088</v>
      </c>
      <c r="ET120" s="265"/>
      <c r="EU120" s="265" t="s">
        <v>319</v>
      </c>
      <c r="EV120" s="278" t="n">
        <f aca="false">ER119*ER169</f>
        <v>3</v>
      </c>
      <c r="EW120" s="266"/>
      <c r="EX120" s="277" t="n">
        <f aca="false">EG120+ES120</f>
        <v>8079.45614035088</v>
      </c>
      <c r="EY120" s="265" t="s">
        <v>319</v>
      </c>
      <c r="EZ120" s="279" t="n">
        <f aca="false">EV120</f>
        <v>3</v>
      </c>
    </row>
    <row r="121" customFormat="false" ht="12.75" hidden="false" customHeight="true" outlineLevel="0" collapsed="false">
      <c r="A121" s="248" t="s">
        <v>320</v>
      </c>
      <c r="B121" s="258" t="str">
        <f aca="false">IF(EF169&lt;&gt;1,"Error en los datos SIN FUNGICIDA !!!","")</f>
        <v>Error en los datos SIN FUNGICIDA !!!</v>
      </c>
      <c r="J121" s="270" t="n">
        <v>2</v>
      </c>
      <c r="K121" s="280" t="str">
        <f aca="false">IFERROR(INDEX(RTO3SF_ORD,J121,1),"sd")</f>
        <v> ÑANDUBAY</v>
      </c>
      <c r="L121" s="281" t="n">
        <f aca="false">IFERROR(INDEX(RTO3SF_ORD,J121,2),"sd")</f>
        <v>0.00048</v>
      </c>
      <c r="M121" s="281" t="str">
        <f aca="false">IF(M$8&gt;$J121,"",IF($F$124&gt;$G$124,"ns",IF(ABS($L121-INDEX(RTO3SF_ORD,M$8,2))&gt;$B$139,"s","ns")))</f>
        <v>ns</v>
      </c>
      <c r="N121" s="281" t="str">
        <f aca="false">IF(N$8&gt;$J121,"",IF($F$124&gt;$G$124,"ns",IF(ABS($L121-INDEX(RTO3SF_ORD,N$8,2))&gt;$B$139,"s","ns")))</f>
        <v>ns</v>
      </c>
      <c r="O121" s="281" t="str">
        <f aca="false">IF(O$8&gt;$J121,"",IF($F$124&gt;$G$124,"ns",IF(ABS($L121-INDEX(RTO3SF_ORD,O$8,2))&gt;$B$139,"s","ns")))</f>
        <v/>
      </c>
      <c r="P121" s="281" t="str">
        <f aca="false">IF(P$8&gt;$J121,"",IF($F$124&gt;$G$124,"ns",IF(ABS($L121-INDEX(RTO3SF_ORD,P$8,2))&gt;$B$139,"s","ns")))</f>
        <v/>
      </c>
      <c r="Q121" s="281" t="str">
        <f aca="false">IF(Q$8&gt;$J121,"",IF($F$124&gt;$G$124,"ns",IF(ABS($L121-INDEX(RTO3SF_ORD,Q$8,2))&gt;$B$139,"s","ns")))</f>
        <v/>
      </c>
      <c r="R121" s="281" t="str">
        <f aca="false">IF(R$8&gt;$J121,"",IF($F$124&gt;$G$124,"ns",IF(ABS($L121-INDEX(RTO3SF_ORD,R$8,2))&gt;$B$139,"s","ns")))</f>
        <v/>
      </c>
      <c r="S121" s="281" t="str">
        <f aca="false">IF(S$8&gt;$J121,"",IF($F$124&gt;$G$124,"ns",IF(ABS($L121-INDEX(RTO3SF_ORD,S$8,2))&gt;$B$139,"s","ns")))</f>
        <v/>
      </c>
      <c r="T121" s="281" t="str">
        <f aca="false">IF(T$8&gt;$J121,"",IF($F$124&gt;$G$124,"ns",IF(ABS($L121-INDEX(RTO3SF_ORD,T$8,2))&gt;$B$139,"s","ns")))</f>
        <v/>
      </c>
      <c r="U121" s="281" t="str">
        <f aca="false">IF(U$8&gt;$J121,"",IF($F$124&gt;$G$124,"ns",IF(ABS($L121-INDEX(RTO3SF_ORD,U$8,2))&gt;$B$139,"s","ns")))</f>
        <v/>
      </c>
      <c r="V121" s="281" t="str">
        <f aca="false">IF(V$8&gt;$J121,"",IF($F$124&gt;$G$124,"ns",IF(ABS($L121-INDEX(RTO3SF_ORD,V$8,2))&gt;$B$139,"s","ns")))</f>
        <v/>
      </c>
      <c r="W121" s="281" t="str">
        <f aca="false">IF(W$8&gt;$J121,"",IF($F$124&gt;$G$124,"ns",IF(ABS($L121-INDEX(RTO3SF_ORD,W$8,2))&gt;$B$139,"s","ns")))</f>
        <v/>
      </c>
      <c r="X121" s="281" t="str">
        <f aca="false">IF(X$8&gt;$J121,"",IF($F$124&gt;$G$124,"ns",IF(ABS($L121-INDEX(RTO3SF_ORD,X$8,2))&gt;$B$139,"s","ns")))</f>
        <v/>
      </c>
      <c r="Y121" s="281" t="str">
        <f aca="false">IF(Y$8&gt;$J121,"",IF($F$124&gt;$G$124,"ns",IF(ABS($L121-INDEX(RTO3SF_ORD,Y$8,2))&gt;$B$139,"s","ns")))</f>
        <v/>
      </c>
      <c r="Z121" s="281" t="str">
        <f aca="false">IF(Z$8&gt;$J121,"",IF($F$124&gt;$G$124,"ns",IF(ABS($L121-INDEX(RTO3SF_ORD,Z$8,2))&gt;$B$139,"s","ns")))</f>
        <v/>
      </c>
      <c r="AA121" s="281" t="str">
        <f aca="false">IF(AA$8&gt;$J121,"",IF($F$124&gt;$G$124,"ns",IF(ABS($L121-INDEX(RTO3SF_ORD,AA$8,2))&gt;$B$139,"s","ns")))</f>
        <v/>
      </c>
      <c r="AB121" s="281" t="str">
        <f aca="false">IF(AB$8&gt;$J121,"",IF($F$124&gt;$G$124,"ns",IF(ABS($L121-INDEX(RTO3SF_ORD,AB$8,2))&gt;$B$139,"s","ns")))</f>
        <v/>
      </c>
      <c r="AC121" s="281" t="str">
        <f aca="false">IF(AC$8&gt;$J121,"",IF($F$124&gt;$G$124,"ns",IF(ABS($L121-INDEX(RTO3SF_ORD,AC$8,2))&gt;$B$139,"s","ns")))</f>
        <v/>
      </c>
      <c r="AD121" s="281" t="str">
        <f aca="false">IF(AD$8&gt;$J121,"",IF($F$124&gt;$G$124,"ns",IF(ABS($L121-INDEX(RTO3SF_ORD,AD$8,2))&gt;$B$139,"s","ns")))</f>
        <v/>
      </c>
      <c r="AE121" s="281" t="str">
        <f aca="false">IF(AE$8&gt;$J121,"",IF($F$124&gt;$G$124,"ns",IF(ABS($L121-INDEX(RTO3SF_ORD,AE$8,2))&gt;$B$139,"s","ns")))</f>
        <v/>
      </c>
      <c r="AF121" s="281" t="str">
        <f aca="false">IF(AF$8&gt;$J121,"",IF($F$124&gt;$G$124,"ns",IF(ABS($L121-INDEX(RTO3SF_ORD,AF$8,2))&gt;$B$139,"s","ns")))</f>
        <v/>
      </c>
      <c r="AG121" s="281" t="str">
        <f aca="false">IF(AG$8&gt;$J121,"",IF($F$124&gt;$G$124,"ns",IF(ABS($L121-INDEX(RTO3SF_ORD,AG$8,2))&gt;$B$139,"s","ns")))</f>
        <v/>
      </c>
      <c r="AH121" s="281" t="str">
        <f aca="false">IF(AH$8&gt;$J121,"",IF($F$124&gt;$G$124,"ns",IF(ABS($L121-INDEX(RTO3SF_ORD,AH$8,2))&gt;$B$139,"s","ns")))</f>
        <v/>
      </c>
      <c r="AI121" s="281" t="str">
        <f aca="false">IF(AI$8&gt;$J121,"",IF($F$124&gt;$G$124,"ns",IF(ABS($L121-INDEX(RTO3SF_ORD,AI$8,2))&gt;$B$139,"s","ns")))</f>
        <v/>
      </c>
      <c r="AJ121" s="281" t="str">
        <f aca="false">IF(AJ$8&gt;$J121,"",IF($F$124&gt;$G$124,"ns",IF(ABS($L121-INDEX(RTO3SF_ORD,AJ$8,2))&gt;$B$139,"s","ns")))</f>
        <v/>
      </c>
      <c r="AK121" s="281" t="str">
        <f aca="false">IF(AK$8&gt;$J121,"",IF($F$124&gt;$G$124,"ns",IF(ABS($L121-INDEX(RTO3SF_ORD,AK$8,2))&gt;$B$139,"s","ns")))</f>
        <v/>
      </c>
      <c r="AL121" s="281" t="str">
        <f aca="false">IF(AL$8&gt;$J121,"",IF($F$124&gt;$G$124,"ns",IF(ABS($L121-INDEX(RTO3SF_ORD,AL$8,2))&gt;$B$139,"s","ns")))</f>
        <v/>
      </c>
      <c r="AM121" s="281" t="str">
        <f aca="false">IF(AM$8&gt;$J121,"",IF($F$124&gt;$G$124,"ns",IF(ABS($L121-INDEX(RTO3SF_ORD,AM$8,2))&gt;$B$139,"s","ns")))</f>
        <v/>
      </c>
      <c r="AN121" s="281" t="str">
        <f aca="false">IF(AN$8&gt;$J121,"",IF($F$124&gt;$G$124,"ns",IF(ABS($L121-INDEX(RTO3SF_ORD,AN$8,2))&gt;$B$139,"s","ns")))</f>
        <v/>
      </c>
      <c r="AO121" s="281" t="str">
        <f aca="false">IF(AO$8&gt;$J121,"",IF($F$124&gt;$G$124,"ns",IF(ABS($L121-INDEX(RTO3SF_ORD,AO$8,2))&gt;$B$139,"s","ns")))</f>
        <v/>
      </c>
      <c r="AP121" s="281" t="str">
        <f aca="false">IF(AP$8&gt;$J121,"",IF($F$124&gt;$G$124,"ns",IF(ABS($L121-INDEX(RTO3SF_ORD,AP$8,2))&gt;$B$139,"s","ns")))</f>
        <v/>
      </c>
      <c r="AQ121" s="281" t="str">
        <f aca="false">IF(AQ$8&gt;$J121,"",IF($F$124&gt;$G$124,"ns",IF(ABS($L121-INDEX(RTO3SF_ORD,AQ$8,2))&gt;$B$139,"s","ns")))</f>
        <v/>
      </c>
      <c r="AR121" s="281" t="str">
        <f aca="false">IF(AR$8&gt;$J121,"",IF($F$124&gt;$G$124,"ns",IF(ABS($L121-INDEX(RTO3SF_ORD,AR$8,2))&gt;$B$139,"s","ns")))</f>
        <v/>
      </c>
      <c r="AS121" s="281" t="str">
        <f aca="false">IF(AS$8&gt;$J121,"",IF($F$124&gt;$G$124,"ns",IF(ABS($L121-INDEX(RTO3SF_ORD,AS$8,2))&gt;$B$139,"s","ns")))</f>
        <v/>
      </c>
      <c r="AT121" s="281" t="str">
        <f aca="false">IF(AT$8&gt;$J121,"",IF($F$124&gt;$G$124,"ns",IF(ABS($L121-INDEX(RTO3SF_ORD,AT$8,2))&gt;$B$139,"s","ns")))</f>
        <v/>
      </c>
      <c r="AU121" s="281" t="str">
        <f aca="false">IF(AU$8&gt;$J121,"",IF($F$124&gt;$G$124,"ns",IF(ABS($L121-INDEX(RTO3SF_ORD,AU$8,2))&gt;$B$139,"s","ns")))</f>
        <v/>
      </c>
      <c r="AV121" s="281" t="str">
        <f aca="false">IF(AV$8&gt;$J121,"",IF($F$124&gt;$G$124,"ns",IF(ABS($L121-INDEX(RTO3SF_ORD,AV$8,2))&gt;$B$139,"s","ns")))</f>
        <v/>
      </c>
      <c r="AW121" s="281" t="str">
        <f aca="false">IF(AW$8&gt;$J121,"",IF($F$124&gt;$G$124,"ns",IF(ABS($L121-INDEX(RTO3SF_ORD,AW$8,2))&gt;$B$139,"s","ns")))</f>
        <v/>
      </c>
      <c r="AX121" s="281" t="str">
        <f aca="false">IF(AX$8&gt;$J121,"",IF($F$124&gt;$G$124,"ns",IF(ABS($L121-INDEX(RTO3SF_ORD,AX$8,2))&gt;$B$139,"s","ns")))</f>
        <v/>
      </c>
      <c r="AY121" s="281" t="str">
        <f aca="false">IF(AY$8&gt;$J121,"",IF($F$124&gt;$G$124,"ns",IF(ABS($L121-INDEX(RTO3SF_ORD,AY$8,2))&gt;$B$139,"s","ns")))</f>
        <v/>
      </c>
      <c r="AZ121" s="281" t="str">
        <f aca="false">IF(AZ$8&gt;$J121,"",IF($F$124&gt;$G$124,"ns",IF(ABS($L121-INDEX(RTO3SF_ORD,AZ$8,2))&gt;$B$139,"s","ns")))</f>
        <v/>
      </c>
      <c r="BA121" s="281" t="str">
        <f aca="false">IF(BA$8&gt;$J121,"",IF($F$124&gt;$G$124,"ns",IF(ABS($L121-INDEX(RTO3SF_ORD,BA$8,2))&gt;$B$139,"s","ns")))</f>
        <v/>
      </c>
      <c r="BB121" s="281" t="str">
        <f aca="false">IF(BB$8&gt;$J121,"",IF($F$124&gt;$G$124,"ns",IF(ABS($L121-INDEX(RTO3SF_ORD,BB$8,2))&gt;$B$139,"s","ns")))</f>
        <v/>
      </c>
      <c r="BC121" s="281" t="str">
        <f aca="false">IF(BC$8&gt;$J121,"",IF($F$124&gt;$G$124,"ns",IF(ABS($L121-INDEX(RTO3SF_ORD,BC$8,2))&gt;$B$139,"s","ns")))</f>
        <v/>
      </c>
      <c r="BD121" s="281" t="str">
        <f aca="false">IF(BD$8&gt;$J121,"",IF($F$124&gt;$G$124,"ns",IF(ABS($L121-INDEX(RTO3SF_ORD,BD$8,2))&gt;$B$139,"s","ns")))</f>
        <v/>
      </c>
      <c r="BE121" s="281" t="str">
        <f aca="false">IF(BE$8&gt;$J121,"",IF($F$124&gt;$G$124,"ns",IF(ABS($L121-INDEX(RTO3SF_ORD,BE$8,2))&gt;$B$139,"s","ns")))</f>
        <v/>
      </c>
      <c r="BF121" s="281" t="str">
        <f aca="false">IF(BF$8&gt;$J121,"",IF($F$124&gt;$G$124,"ns",IF(ABS($L121-INDEX(RTO3SF_ORD,BF$8,2))&gt;$B$139,"s","ns")))</f>
        <v/>
      </c>
      <c r="BG121" s="281" t="str">
        <f aca="false">IF(BG$8&gt;$J121,"",IF($F$124&gt;$G$124,"ns",IF(ABS($L121-INDEX(RTO3SF_ORD,BG$8,2))&gt;$B$139,"s","ns")))</f>
        <v/>
      </c>
      <c r="BH121" s="281" t="str">
        <f aca="false">IF(BH$8&gt;$J121,"",IF($F$124&gt;$G$124,"ns",IF(ABS($L121-INDEX(RTO3SF_ORD,BH$8,2))&gt;$B$139,"s","ns")))</f>
        <v/>
      </c>
      <c r="BI121" s="281" t="str">
        <f aca="false">IF(BI$8&gt;$J121,"",IF($F$124&gt;$G$124,"ns",IF(ABS($L121-INDEX(RTO3SF_ORD,BI$8,2))&gt;$B$139,"s","ns")))</f>
        <v/>
      </c>
      <c r="BJ121" s="281" t="str">
        <f aca="false">IF(BJ$8&gt;$J121,"",IF($F$124&gt;$G$124,"ns",IF(ABS($L121-INDEX(RTO3SF_ORD,BJ$8,2))&gt;$B$139,"s","ns")))</f>
        <v/>
      </c>
      <c r="BM121" s="248" t="s">
        <v>320</v>
      </c>
      <c r="BN121" s="258" t="str">
        <f aca="false">IF(ER169&lt;&gt;1,"Error en los datos CON FUNGICIDA !!!","")</f>
        <v/>
      </c>
      <c r="BS121" s="249"/>
      <c r="BT121" s="249"/>
      <c r="BV121" s="270" t="n">
        <v>2</v>
      </c>
      <c r="BW121" s="280" t="str">
        <f aca="false">IFERROR(INDEX(RTO3CF_ORD,BV121,1),"sd")</f>
        <v>Klein Liebre</v>
      </c>
      <c r="BX121" s="281" t="n">
        <f aca="false">IFERROR(INDEX(RTO3CF_ORD,BV121,2),"sd")</f>
        <v>3035.28460038986</v>
      </c>
      <c r="BY121" s="282" t="str">
        <f aca="false">IF(BY$8&gt;$BV121,"",IF($BR$124&gt;$BS$124,"ns",IF(ABS($BX121-INDEX(RTO3CF_ORD,BY$8,2))&gt;$BN$139,"s","ns")))</f>
        <v>ns</v>
      </c>
      <c r="BZ121" s="282" t="str">
        <f aca="false">IF(BZ$8&gt;$BV121,"",IF($BR$124&gt;$BS$124,"ns",IF(ABS($BX121-INDEX(RTO3CF_ORD,BZ$8,2))&gt;$BN$139,"s","ns")))</f>
        <v>ns</v>
      </c>
      <c r="CA121" s="282" t="str">
        <f aca="false">IF(CA$8&gt;$BV121,"",IF($BR$124&gt;$BS$124,"ns",IF(ABS($BX121-INDEX(RTO3CF_ORD,CA$8,2))&gt;$BN$139,"s","ns")))</f>
        <v/>
      </c>
      <c r="CB121" s="282" t="str">
        <f aca="false">IF(CB$8&gt;$BV121,"",IF($BR$124&gt;$BS$124,"ns",IF(ABS($BX121-INDEX(RTO3CF_ORD,CB$8,2))&gt;$BN$139,"s","ns")))</f>
        <v/>
      </c>
      <c r="CC121" s="282" t="str">
        <f aca="false">IF(CC$8&gt;$BV121,"",IF($BR$124&gt;$BS$124,"ns",IF(ABS($BX121-INDEX(RTO3CF_ORD,CC$8,2))&gt;$BN$139,"s","ns")))</f>
        <v/>
      </c>
      <c r="CD121" s="282" t="str">
        <f aca="false">IF(CD$8&gt;$BV121,"",IF($BR$124&gt;$BS$124,"ns",IF(ABS($BX121-INDEX(RTO3CF_ORD,CD$8,2))&gt;$BN$139,"s","ns")))</f>
        <v/>
      </c>
      <c r="CE121" s="282" t="str">
        <f aca="false">IF(CE$8&gt;$BV121,"",IF($BR$124&gt;$BS$124,"ns",IF(ABS($BX121-INDEX(RTO3CF_ORD,CE$8,2))&gt;$BN$139,"s","ns")))</f>
        <v/>
      </c>
      <c r="CF121" s="282" t="str">
        <f aca="false">IF(CF$8&gt;$BV121,"",IF($BR$124&gt;$BS$124,"ns",IF(ABS($BX121-INDEX(RTO3CF_ORD,CF$8,2))&gt;$BN$139,"s","ns")))</f>
        <v/>
      </c>
      <c r="CG121" s="282" t="str">
        <f aca="false">IF(CG$8&gt;$BV121,"",IF($BR$124&gt;$BS$124,"ns",IF(ABS($BX121-INDEX(RTO3CF_ORD,CG$8,2))&gt;$BN$139,"s","ns")))</f>
        <v/>
      </c>
      <c r="CH121" s="282" t="str">
        <f aca="false">IF(CH$8&gt;$BV121,"",IF($BR$124&gt;$BS$124,"ns",IF(ABS($BX121-INDEX(RTO3CF_ORD,CH$8,2))&gt;$BN$139,"s","ns")))</f>
        <v/>
      </c>
      <c r="CI121" s="282" t="str">
        <f aca="false">IF(CI$8&gt;$BV121,"",IF($BR$124&gt;$BS$124,"ns",IF(ABS($BX121-INDEX(RTO3CF_ORD,CI$8,2))&gt;$BN$139,"s","ns")))</f>
        <v/>
      </c>
      <c r="CJ121" s="282" t="str">
        <f aca="false">IF(CJ$8&gt;$BV121,"",IF($BR$124&gt;$BS$124,"ns",IF(ABS($BX121-INDEX(RTO3CF_ORD,CJ$8,2))&gt;$BN$139,"s","ns")))</f>
        <v/>
      </c>
      <c r="CK121" s="282" t="str">
        <f aca="false">IF(CK$8&gt;$BV121,"",IF($BR$124&gt;$BS$124,"ns",IF(ABS($BX121-INDEX(RTO3CF_ORD,CK$8,2))&gt;$BN$139,"s","ns")))</f>
        <v/>
      </c>
      <c r="CL121" s="282" t="str">
        <f aca="false">IF(CL$8&gt;$BV121,"",IF($BR$124&gt;$BS$124,"ns",IF(ABS($BX121-INDEX(RTO3CF_ORD,CL$8,2))&gt;$BN$139,"s","ns")))</f>
        <v/>
      </c>
      <c r="CM121" s="282" t="str">
        <f aca="false">IF(CM$8&gt;$BV121,"",IF($BR$124&gt;$BS$124,"ns",IF(ABS($BX121-INDEX(RTO3CF_ORD,CM$8,2))&gt;$BN$139,"s","ns")))</f>
        <v/>
      </c>
      <c r="CN121" s="282" t="str">
        <f aca="false">IF(CN$8&gt;$BV121,"",IF($BR$124&gt;$BS$124,"ns",IF(ABS($BX121-INDEX(RTO3CF_ORD,CN$8,2))&gt;$BN$139,"s","ns")))</f>
        <v/>
      </c>
      <c r="CO121" s="282" t="str">
        <f aca="false">IF(CO$8&gt;$BV121,"",IF($BR$124&gt;$BS$124,"ns",IF(ABS($BX121-INDEX(RTO3CF_ORD,CO$8,2))&gt;$BN$139,"s","ns")))</f>
        <v/>
      </c>
      <c r="CP121" s="282" t="str">
        <f aca="false">IF(CP$8&gt;$BV121,"",IF($BR$124&gt;$BS$124,"ns",IF(ABS($BX121-INDEX(RTO3CF_ORD,CP$8,2))&gt;$BN$139,"s","ns")))</f>
        <v/>
      </c>
      <c r="CQ121" s="282" t="str">
        <f aca="false">IF(CQ$8&gt;$BV121,"",IF($BR$124&gt;$BS$124,"ns",IF(ABS($BX121-INDEX(RTO3CF_ORD,CQ$8,2))&gt;$BN$139,"s","ns")))</f>
        <v/>
      </c>
      <c r="CR121" s="282" t="str">
        <f aca="false">IF(CR$8&gt;$BV121,"",IF($BR$124&gt;$BS$124,"ns",IF(ABS($BX121-INDEX(RTO3CF_ORD,CR$8,2))&gt;$BN$139,"s","ns")))</f>
        <v/>
      </c>
      <c r="CS121" s="282" t="str">
        <f aca="false">IF(CS$8&gt;$BV121,"",IF($BR$124&gt;$BS$124,"ns",IF(ABS($BX121-INDEX(RTO3CF_ORD,CS$8,2))&gt;$BN$139,"s","ns")))</f>
        <v/>
      </c>
      <c r="CT121" s="282" t="str">
        <f aca="false">IF(CT$8&gt;$BV121,"",IF($BR$124&gt;$BS$124,"ns",IF(ABS($BX121-INDEX(RTO3CF_ORD,CT$8,2))&gt;$BN$139,"s","ns")))</f>
        <v/>
      </c>
      <c r="CU121" s="282" t="str">
        <f aca="false">IF(CU$8&gt;$BV121,"",IF($BR$124&gt;$BS$124,"ns",IF(ABS($BX121-INDEX(RTO3CF_ORD,CU$8,2))&gt;$BN$139,"s","ns")))</f>
        <v/>
      </c>
      <c r="CV121" s="282" t="str">
        <f aca="false">IF(CV$8&gt;$BV121,"",IF($BR$124&gt;$BS$124,"ns",IF(ABS($BX121-INDEX(RTO3CF_ORD,CV$8,2))&gt;$BN$139,"s","ns")))</f>
        <v/>
      </c>
      <c r="CW121" s="282" t="str">
        <f aca="false">IF(CW$8&gt;$BV121,"",IF($BR$124&gt;$BS$124,"ns",IF(ABS($BX121-INDEX(RTO3CF_ORD,CW$8,2))&gt;$BN$139,"s","ns")))</f>
        <v/>
      </c>
      <c r="CX121" s="282" t="str">
        <f aca="false">IF(CX$8&gt;$BV121,"",IF($BR$124&gt;$BS$124,"ns",IF(ABS($BX121-INDEX(RTO3CF_ORD,CX$8,2))&gt;$BN$139,"s","ns")))</f>
        <v/>
      </c>
      <c r="CY121" s="282" t="str">
        <f aca="false">IF(CY$8&gt;$BV121,"",IF($BR$124&gt;$BS$124,"ns",IF(ABS($BX121-INDEX(RTO3CF_ORD,CY$8,2))&gt;$BN$139,"s","ns")))</f>
        <v/>
      </c>
      <c r="CZ121" s="282" t="str">
        <f aca="false">IF(CZ$8&gt;$BV121,"",IF($BR$124&gt;$BS$124,"ns",IF(ABS($BX121-INDEX(RTO3CF_ORD,CZ$8,2))&gt;$BN$139,"s","ns")))</f>
        <v/>
      </c>
      <c r="DA121" s="282" t="str">
        <f aca="false">IF(DA$8&gt;$BV121,"",IF($BR$124&gt;$BS$124,"ns",IF(ABS($BX121-INDEX(RTO3CF_ORD,DA$8,2))&gt;$BN$139,"s","ns")))</f>
        <v/>
      </c>
      <c r="DB121" s="282" t="str">
        <f aca="false">IF(DB$8&gt;$BV121,"",IF($BR$124&gt;$BS$124,"ns",IF(ABS($BX121-INDEX(RTO3CF_ORD,DB$8,2))&gt;$BN$139,"s","ns")))</f>
        <v/>
      </c>
      <c r="DC121" s="282" t="str">
        <f aca="false">IF(DC$8&gt;$BV121,"",IF($BR$124&gt;$BS$124,"ns",IF(ABS($BX121-INDEX(RTO3CF_ORD,DC$8,2))&gt;$BN$139,"s","ns")))</f>
        <v/>
      </c>
      <c r="DD121" s="282" t="str">
        <f aca="false">IF(DD$8&gt;$BV121,"",IF($BR$124&gt;$BS$124,"ns",IF(ABS($BX121-INDEX(RTO3CF_ORD,DD$8,2))&gt;$BN$139,"s","ns")))</f>
        <v/>
      </c>
      <c r="DE121" s="282" t="str">
        <f aca="false">IF(DE$8&gt;$BV121,"",IF($BR$124&gt;$BS$124,"ns",IF(ABS($BX121-INDEX(RTO3CF_ORD,DE$8,2))&gt;$BN$139,"s","ns")))</f>
        <v/>
      </c>
      <c r="DF121" s="282" t="str">
        <f aca="false">IF(DF$8&gt;$BV121,"",IF($BR$124&gt;$BS$124,"ns",IF(ABS($BX121-INDEX(RTO3CF_ORD,DF$8,2))&gt;$BN$139,"s","ns")))</f>
        <v/>
      </c>
      <c r="DG121" s="282" t="str">
        <f aca="false">IF(DG$8&gt;$BV121,"",IF($BR$124&gt;$BS$124,"ns",IF(ABS($BX121-INDEX(RTO3CF_ORD,DG$8,2))&gt;$BN$139,"s","ns")))</f>
        <v/>
      </c>
      <c r="DH121" s="282" t="str">
        <f aca="false">IF(DH$8&gt;$BV121,"",IF($BR$124&gt;$BS$124,"ns",IF(ABS($BX121-INDEX(RTO3CF_ORD,DH$8,2))&gt;$BN$139,"s","ns")))</f>
        <v/>
      </c>
      <c r="DI121" s="282" t="str">
        <f aca="false">IF(DI$8&gt;$BV121,"",IF($BR$124&gt;$BS$124,"ns",IF(ABS($BX121-INDEX(RTO3CF_ORD,DI$8,2))&gt;$BN$139,"s","ns")))</f>
        <v/>
      </c>
      <c r="DJ121" s="282" t="str">
        <f aca="false">IF(DJ$8&gt;$BV121,"",IF($BR$124&gt;$BS$124,"ns",IF(ABS($BX121-INDEX(RTO3CF_ORD,DJ$8,2))&gt;$BN$139,"s","ns")))</f>
        <v/>
      </c>
      <c r="DK121" s="282" t="str">
        <f aca="false">IF(DK$8&gt;$BV121,"",IF($BR$124&gt;$BS$124,"ns",IF(ABS($BX121-INDEX(RTO3CF_ORD,DK$8,2))&gt;$BN$139,"s","ns")))</f>
        <v/>
      </c>
      <c r="DL121" s="282" t="str">
        <f aca="false">IF(DL$8&gt;$BV121,"",IF($BR$124&gt;$BS$124,"ns",IF(ABS($BX121-INDEX(RTO3CF_ORD,DL$8,2))&gt;$BN$139,"s","ns")))</f>
        <v/>
      </c>
      <c r="DM121" s="282" t="str">
        <f aca="false">IF(DM$8&gt;$BV121,"",IF($BR$124&gt;$BS$124,"ns",IF(ABS($BX121-INDEX(RTO3CF_ORD,DM$8,2))&gt;$BN$139,"s","ns")))</f>
        <v/>
      </c>
      <c r="DN121" s="282" t="str">
        <f aca="false">IF(DN$8&gt;$BV121,"",IF($BR$124&gt;$BS$124,"ns",IF(ABS($BX121-INDEX(RTO3CF_ORD,DN$8,2))&gt;$BN$139,"s","ns")))</f>
        <v/>
      </c>
      <c r="DO121" s="282" t="str">
        <f aca="false">IF(DO$8&gt;$BV121,"",IF($BR$124&gt;$BS$124,"ns",IF(ABS($BX121-INDEX(RTO3CF_ORD,DO$8,2))&gt;$BN$139,"s","ns")))</f>
        <v/>
      </c>
      <c r="DP121" s="282" t="str">
        <f aca="false">IF(DP$8&gt;$BV121,"",IF($BR$124&gt;$BS$124,"ns",IF(ABS($BX121-INDEX(RTO3CF_ORD,DP$8,2))&gt;$BN$139,"s","ns")))</f>
        <v/>
      </c>
      <c r="DQ121" s="282" t="str">
        <f aca="false">IF(DQ$8&gt;$BV121,"",IF($BR$124&gt;$BS$124,"ns",IF(ABS($BX121-INDEX(RTO3CF_ORD,DQ$8,2))&gt;$BN$139,"s","ns")))</f>
        <v/>
      </c>
      <c r="DR121" s="282" t="str">
        <f aca="false">IF(DR$8&gt;$BV121,"",IF($BR$124&gt;$BS$124,"ns",IF(ABS($BX121-INDEX(RTO3CF_ORD,DR$8,2))&gt;$BN$139,"s","ns")))</f>
        <v/>
      </c>
      <c r="DS121" s="282" t="str">
        <f aca="false">IF(DS$8&gt;$BV121,"",IF($BR$124&gt;$BS$124,"ns",IF(ABS($BX121-INDEX(RTO3CF_ORD,DS$8,2))&gt;$BN$139,"s","ns")))</f>
        <v/>
      </c>
      <c r="DT121" s="282" t="str">
        <f aca="false">IF(DT$8&gt;$BV121,"",IF($BR$124&gt;$BS$124,"ns",IF(ABS($BX121-INDEX(RTO3CF_ORD,DT$8,2))&gt;$BN$139,"s","ns")))</f>
        <v/>
      </c>
      <c r="DU121" s="282" t="str">
        <f aca="false">IF(DU$8&gt;$BV121,"",IF($BR$124&gt;$BS$124,"ns",IF(ABS($BX121-INDEX(RTO3CF_ORD,DU$8,2))&gt;$BN$139,"s","ns")))</f>
        <v/>
      </c>
      <c r="DV121" s="282" t="str">
        <f aca="false">IF(DV$8&gt;$BV121,"",IF($BR$124&gt;$BS$124,"ns",IF(ABS($BX121-INDEX(RTO3CF_ORD,DV$8,2))&gt;$BN$139,"s","ns")))</f>
        <v/>
      </c>
      <c r="DW121" s="283"/>
      <c r="DX121" s="283"/>
      <c r="DZ121" s="265" t="n">
        <f aca="false">DZ120+1</f>
        <v>3</v>
      </c>
      <c r="EA121" s="276" t="str">
        <f aca="false">IFERROR(INDEX(RTO3CV,$DZ121,1),0)</f>
        <v>ACA 603</v>
      </c>
      <c r="EB121" s="277" t="n">
        <f aca="false">IFERROR(INDEX(RTO3SF,$DZ121,EB$7),0)</f>
        <v>0</v>
      </c>
      <c r="EC121" s="277" t="n">
        <f aca="false">IFERROR(INDEX(RTO3SF,$DZ121,EC$7),0)</f>
        <v>0</v>
      </c>
      <c r="ED121" s="277" t="n">
        <f aca="false">IFERROR(INDEX(RTO3SF,$DZ121,ED$7),0)</f>
        <v>0</v>
      </c>
      <c r="EE121" s="277" t="n">
        <f aca="false">IFERROR(INDEX(RTO3SF,$DZ121,EE$7),0)</f>
        <v>0</v>
      </c>
      <c r="EF121" s="277" t="n">
        <f aca="false">COUNTIFS(EB121:EE121,"&gt;1")</f>
        <v>0</v>
      </c>
      <c r="EG121" s="277" t="n">
        <f aca="false">IFERROR(SUMIFS(EB121:EE121,EB121:EE121,"&gt;1"),0)</f>
        <v>0</v>
      </c>
      <c r="EH121" s="265"/>
      <c r="EI121" s="265" t="s">
        <v>321</v>
      </c>
      <c r="EJ121" s="265" t="n">
        <f aca="false">EJ119*EJ120</f>
        <v>0</v>
      </c>
      <c r="EK121" s="266"/>
      <c r="EL121" s="265" t="n">
        <f aca="false">EL120+1</f>
        <v>3</v>
      </c>
      <c r="EM121" s="276" t="str">
        <f aca="false">IFERROR(INDEX(RTO3CV,$EL121,1),0)</f>
        <v>ACA 603</v>
      </c>
      <c r="EN121" s="277" t="n">
        <f aca="false">IFERROR(INDEX(RTO3CF,$EL121,'ANVA-MDS'!EB$7),0)</f>
        <v>2791.57894736842</v>
      </c>
      <c r="EO121" s="277" t="n">
        <f aca="false">IFERROR(INDEX(RTO3CF,$EL121,'ANVA-MDS'!EC$7),0)</f>
        <v>2013.33333333333</v>
      </c>
      <c r="EP121" s="277" t="n">
        <f aca="false">IFERROR(INDEX(RTO3CF,$EL121,'ANVA-MDS'!ED$7),0)</f>
        <v>2728.43274853801</v>
      </c>
      <c r="EQ121" s="277" t="n">
        <f aca="false">IFERROR(INDEX(RTO3CF,$EL121,'ANVA-MDS'!EE$7),0)</f>
        <v>0</v>
      </c>
      <c r="ER121" s="277" t="n">
        <f aca="false">COUNTIFS(EN121:EQ121,"&gt;1")</f>
        <v>3</v>
      </c>
      <c r="ES121" s="277" t="n">
        <f aca="false">IFERROR(SUMIFS(EN121:EQ121,EN121:EQ121,"&gt;1"),0)</f>
        <v>7533.34502923977</v>
      </c>
      <c r="ET121" s="265"/>
      <c r="EU121" s="265" t="s">
        <v>321</v>
      </c>
      <c r="EV121" s="264" t="n">
        <f aca="false">EV119*EV120</f>
        <v>36</v>
      </c>
      <c r="EW121" s="266"/>
      <c r="EX121" s="277" t="n">
        <f aca="false">EG121+ES121</f>
        <v>7533.34502923977</v>
      </c>
      <c r="EY121" s="265" t="s">
        <v>321</v>
      </c>
      <c r="EZ121" s="284" t="str">
        <f aca="false">IF(EZ138=0,"sd",EZ132*EZ119*EZ120)</f>
        <v>sd</v>
      </c>
    </row>
    <row r="122" customFormat="false" ht="12.75" hidden="false" customHeight="true" outlineLevel="0" collapsed="false">
      <c r="J122" s="270" t="n">
        <v>3</v>
      </c>
      <c r="K122" s="280" t="str">
        <f aca="false">IFERROR(INDEX(RTO3SF_ORD,J122,1),"sd")</f>
        <v>ACA 603</v>
      </c>
      <c r="L122" s="281" t="n">
        <f aca="false">IFERROR(INDEX(RTO3SF_ORD,J122,2),"sd")</f>
        <v>0.00047</v>
      </c>
      <c r="M122" s="281" t="str">
        <f aca="false">IF(M$8&gt;$J122,"",IF($F$124&gt;$G$124,"ns",IF(ABS($L122-INDEX(RTO3SF_ORD,M$8,2))&gt;$B$139,"s","ns")))</f>
        <v>ns</v>
      </c>
      <c r="N122" s="281" t="str">
        <f aca="false">IF(N$8&gt;$J122,"",IF($F$124&gt;$G$124,"ns",IF(ABS($L122-INDEX(RTO3SF_ORD,N$8,2))&gt;$B$139,"s","ns")))</f>
        <v>ns</v>
      </c>
      <c r="O122" s="281" t="str">
        <f aca="false">IF(O$8&gt;$J122,"",IF($F$124&gt;$G$124,"ns",IF(ABS($L122-INDEX(RTO3SF_ORD,O$8,2))&gt;$B$139,"s","ns")))</f>
        <v>ns</v>
      </c>
      <c r="P122" s="281" t="str">
        <f aca="false">IF(P$8&gt;$J122,"",IF($F$124&gt;$G$124,"ns",IF(ABS($L122-INDEX(RTO3SF_ORD,P$8,2))&gt;$B$139,"s","ns")))</f>
        <v/>
      </c>
      <c r="Q122" s="281" t="str">
        <f aca="false">IF(Q$8&gt;$J122,"",IF($F$124&gt;$G$124,"ns",IF(ABS($L122-INDEX(RTO3SF_ORD,Q$8,2))&gt;$B$139,"s","ns")))</f>
        <v/>
      </c>
      <c r="R122" s="281" t="str">
        <f aca="false">IF(R$8&gt;$J122,"",IF($F$124&gt;$G$124,"ns",IF(ABS($L122-INDEX(RTO3SF_ORD,R$8,2))&gt;$B$139,"s","ns")))</f>
        <v/>
      </c>
      <c r="S122" s="281" t="str">
        <f aca="false">IF(S$8&gt;$J122,"",IF($F$124&gt;$G$124,"ns",IF(ABS($L122-INDEX(RTO3SF_ORD,S$8,2))&gt;$B$139,"s","ns")))</f>
        <v/>
      </c>
      <c r="T122" s="281" t="str">
        <f aca="false">IF(T$8&gt;$J122,"",IF($F$124&gt;$G$124,"ns",IF(ABS($L122-INDEX(RTO3SF_ORD,T$8,2))&gt;$B$139,"s","ns")))</f>
        <v/>
      </c>
      <c r="U122" s="281" t="str">
        <f aca="false">IF(U$8&gt;$J122,"",IF($F$124&gt;$G$124,"ns",IF(ABS($L122-INDEX(RTO3SF_ORD,U$8,2))&gt;$B$139,"s","ns")))</f>
        <v/>
      </c>
      <c r="V122" s="281" t="str">
        <f aca="false">IF(V$8&gt;$J122,"",IF($F$124&gt;$G$124,"ns",IF(ABS($L122-INDEX(RTO3SF_ORD,V$8,2))&gt;$B$139,"s","ns")))</f>
        <v/>
      </c>
      <c r="W122" s="281" t="str">
        <f aca="false">IF(W$8&gt;$J122,"",IF($F$124&gt;$G$124,"ns",IF(ABS($L122-INDEX(RTO3SF_ORD,W$8,2))&gt;$B$139,"s","ns")))</f>
        <v/>
      </c>
      <c r="X122" s="281" t="str">
        <f aca="false">IF(X$8&gt;$J122,"",IF($F$124&gt;$G$124,"ns",IF(ABS($L122-INDEX(RTO3SF_ORD,X$8,2))&gt;$B$139,"s","ns")))</f>
        <v/>
      </c>
      <c r="Y122" s="281" t="str">
        <f aca="false">IF(Y$8&gt;$J122,"",IF($F$124&gt;$G$124,"ns",IF(ABS($L122-INDEX(RTO3SF_ORD,Y$8,2))&gt;$B$139,"s","ns")))</f>
        <v/>
      </c>
      <c r="Z122" s="281" t="str">
        <f aca="false">IF(Z$8&gt;$J122,"",IF($F$124&gt;$G$124,"ns",IF(ABS($L122-INDEX(RTO3SF_ORD,Z$8,2))&gt;$B$139,"s","ns")))</f>
        <v/>
      </c>
      <c r="AA122" s="281" t="str">
        <f aca="false">IF(AA$8&gt;$J122,"",IF($F$124&gt;$G$124,"ns",IF(ABS($L122-INDEX(RTO3SF_ORD,AA$8,2))&gt;$B$139,"s","ns")))</f>
        <v/>
      </c>
      <c r="AB122" s="281" t="str">
        <f aca="false">IF(AB$8&gt;$J122,"",IF($F$124&gt;$G$124,"ns",IF(ABS($L122-INDEX(RTO3SF_ORD,AB$8,2))&gt;$B$139,"s","ns")))</f>
        <v/>
      </c>
      <c r="AC122" s="281" t="str">
        <f aca="false">IF(AC$8&gt;$J122,"",IF($F$124&gt;$G$124,"ns",IF(ABS($L122-INDEX(RTO3SF_ORD,AC$8,2))&gt;$B$139,"s","ns")))</f>
        <v/>
      </c>
      <c r="AD122" s="281" t="str">
        <f aca="false">IF(AD$8&gt;$J122,"",IF($F$124&gt;$G$124,"ns",IF(ABS($L122-INDEX(RTO3SF_ORD,AD$8,2))&gt;$B$139,"s","ns")))</f>
        <v/>
      </c>
      <c r="AE122" s="281" t="str">
        <f aca="false">IF(AE$8&gt;$J122,"",IF($F$124&gt;$G$124,"ns",IF(ABS($L122-INDEX(RTO3SF_ORD,AE$8,2))&gt;$B$139,"s","ns")))</f>
        <v/>
      </c>
      <c r="AF122" s="281" t="str">
        <f aca="false">IF(AF$8&gt;$J122,"",IF($F$124&gt;$G$124,"ns",IF(ABS($L122-INDEX(RTO3SF_ORD,AF$8,2))&gt;$B$139,"s","ns")))</f>
        <v/>
      </c>
      <c r="AG122" s="281" t="str">
        <f aca="false">IF(AG$8&gt;$J122,"",IF($F$124&gt;$G$124,"ns",IF(ABS($L122-INDEX(RTO3SF_ORD,AG$8,2))&gt;$B$139,"s","ns")))</f>
        <v/>
      </c>
      <c r="AH122" s="281" t="str">
        <f aca="false">IF(AH$8&gt;$J122,"",IF($F$124&gt;$G$124,"ns",IF(ABS($L122-INDEX(RTO3SF_ORD,AH$8,2))&gt;$B$139,"s","ns")))</f>
        <v/>
      </c>
      <c r="AI122" s="281" t="str">
        <f aca="false">IF(AI$8&gt;$J122,"",IF($F$124&gt;$G$124,"ns",IF(ABS($L122-INDEX(RTO3SF_ORD,AI$8,2))&gt;$B$139,"s","ns")))</f>
        <v/>
      </c>
      <c r="AJ122" s="281" t="str">
        <f aca="false">IF(AJ$8&gt;$J122,"",IF($F$124&gt;$G$124,"ns",IF(ABS($L122-INDEX(RTO3SF_ORD,AJ$8,2))&gt;$B$139,"s","ns")))</f>
        <v/>
      </c>
      <c r="AK122" s="281" t="str">
        <f aca="false">IF(AK$8&gt;$J122,"",IF($F$124&gt;$G$124,"ns",IF(ABS($L122-INDEX(RTO3SF_ORD,AK$8,2))&gt;$B$139,"s","ns")))</f>
        <v/>
      </c>
      <c r="AL122" s="281" t="str">
        <f aca="false">IF(AL$8&gt;$J122,"",IF($F$124&gt;$G$124,"ns",IF(ABS($L122-INDEX(RTO3SF_ORD,AL$8,2))&gt;$B$139,"s","ns")))</f>
        <v/>
      </c>
      <c r="AM122" s="281" t="str">
        <f aca="false">IF(AM$8&gt;$J122,"",IF($F$124&gt;$G$124,"ns",IF(ABS($L122-INDEX(RTO3SF_ORD,AM$8,2))&gt;$B$139,"s","ns")))</f>
        <v/>
      </c>
      <c r="AN122" s="281" t="str">
        <f aca="false">IF(AN$8&gt;$J122,"",IF($F$124&gt;$G$124,"ns",IF(ABS($L122-INDEX(RTO3SF_ORD,AN$8,2))&gt;$B$139,"s","ns")))</f>
        <v/>
      </c>
      <c r="AO122" s="281" t="str">
        <f aca="false">IF(AO$8&gt;$J122,"",IF($F$124&gt;$G$124,"ns",IF(ABS($L122-INDEX(RTO3SF_ORD,AO$8,2))&gt;$B$139,"s","ns")))</f>
        <v/>
      </c>
      <c r="AP122" s="281" t="str">
        <f aca="false">IF(AP$8&gt;$J122,"",IF($F$124&gt;$G$124,"ns",IF(ABS($L122-INDEX(RTO3SF_ORD,AP$8,2))&gt;$B$139,"s","ns")))</f>
        <v/>
      </c>
      <c r="AQ122" s="281" t="str">
        <f aca="false">IF(AQ$8&gt;$J122,"",IF($F$124&gt;$G$124,"ns",IF(ABS($L122-INDEX(RTO3SF_ORD,AQ$8,2))&gt;$B$139,"s","ns")))</f>
        <v/>
      </c>
      <c r="AR122" s="281" t="str">
        <f aca="false">IF(AR$8&gt;$J122,"",IF($F$124&gt;$G$124,"ns",IF(ABS($L122-INDEX(RTO3SF_ORD,AR$8,2))&gt;$B$139,"s","ns")))</f>
        <v/>
      </c>
      <c r="AS122" s="281" t="str">
        <f aca="false">IF(AS$8&gt;$J122,"",IF($F$124&gt;$G$124,"ns",IF(ABS($L122-INDEX(RTO3SF_ORD,AS$8,2))&gt;$B$139,"s","ns")))</f>
        <v/>
      </c>
      <c r="AT122" s="281" t="str">
        <f aca="false">IF(AT$8&gt;$J122,"",IF($F$124&gt;$G$124,"ns",IF(ABS($L122-INDEX(RTO3SF_ORD,AT$8,2))&gt;$B$139,"s","ns")))</f>
        <v/>
      </c>
      <c r="AU122" s="281" t="str">
        <f aca="false">IF(AU$8&gt;$J122,"",IF($F$124&gt;$G$124,"ns",IF(ABS($L122-INDEX(RTO3SF_ORD,AU$8,2))&gt;$B$139,"s","ns")))</f>
        <v/>
      </c>
      <c r="AV122" s="281" t="str">
        <f aca="false">IF(AV$8&gt;$J122,"",IF($F$124&gt;$G$124,"ns",IF(ABS($L122-INDEX(RTO3SF_ORD,AV$8,2))&gt;$B$139,"s","ns")))</f>
        <v/>
      </c>
      <c r="AW122" s="281" t="str">
        <f aca="false">IF(AW$8&gt;$J122,"",IF($F$124&gt;$G$124,"ns",IF(ABS($L122-INDEX(RTO3SF_ORD,AW$8,2))&gt;$B$139,"s","ns")))</f>
        <v/>
      </c>
      <c r="AX122" s="281" t="str">
        <f aca="false">IF(AX$8&gt;$J122,"",IF($F$124&gt;$G$124,"ns",IF(ABS($L122-INDEX(RTO3SF_ORD,AX$8,2))&gt;$B$139,"s","ns")))</f>
        <v/>
      </c>
      <c r="AY122" s="281" t="str">
        <f aca="false">IF(AY$8&gt;$J122,"",IF($F$124&gt;$G$124,"ns",IF(ABS($L122-INDEX(RTO3SF_ORD,AY$8,2))&gt;$B$139,"s","ns")))</f>
        <v/>
      </c>
      <c r="AZ122" s="281" t="str">
        <f aca="false">IF(AZ$8&gt;$J122,"",IF($F$124&gt;$G$124,"ns",IF(ABS($L122-INDEX(RTO3SF_ORD,AZ$8,2))&gt;$B$139,"s","ns")))</f>
        <v/>
      </c>
      <c r="BA122" s="281" t="str">
        <f aca="false">IF(BA$8&gt;$J122,"",IF($F$124&gt;$G$124,"ns",IF(ABS($L122-INDEX(RTO3SF_ORD,BA$8,2))&gt;$B$139,"s","ns")))</f>
        <v/>
      </c>
      <c r="BB122" s="281" t="str">
        <f aca="false">IF(BB$8&gt;$J122,"",IF($F$124&gt;$G$124,"ns",IF(ABS($L122-INDEX(RTO3SF_ORD,BB$8,2))&gt;$B$139,"s","ns")))</f>
        <v/>
      </c>
      <c r="BC122" s="281" t="str">
        <f aca="false">IF(BC$8&gt;$J122,"",IF($F$124&gt;$G$124,"ns",IF(ABS($L122-INDEX(RTO3SF_ORD,BC$8,2))&gt;$B$139,"s","ns")))</f>
        <v/>
      </c>
      <c r="BD122" s="281" t="str">
        <f aca="false">IF(BD$8&gt;$J122,"",IF($F$124&gt;$G$124,"ns",IF(ABS($L122-INDEX(RTO3SF_ORD,BD$8,2))&gt;$B$139,"s","ns")))</f>
        <v/>
      </c>
      <c r="BE122" s="281" t="str">
        <f aca="false">IF(BE$8&gt;$J122,"",IF($F$124&gt;$G$124,"ns",IF(ABS($L122-INDEX(RTO3SF_ORD,BE$8,2))&gt;$B$139,"s","ns")))</f>
        <v/>
      </c>
      <c r="BF122" s="281" t="str">
        <f aca="false">IF(BF$8&gt;$J122,"",IF($F$124&gt;$G$124,"ns",IF(ABS($L122-INDEX(RTO3SF_ORD,BF$8,2))&gt;$B$139,"s","ns")))</f>
        <v/>
      </c>
      <c r="BG122" s="281" t="str">
        <f aca="false">IF(BG$8&gt;$J122,"",IF($F$124&gt;$G$124,"ns",IF(ABS($L122-INDEX(RTO3SF_ORD,BG$8,2))&gt;$B$139,"s","ns")))</f>
        <v/>
      </c>
      <c r="BH122" s="281" t="str">
        <f aca="false">IF(BH$8&gt;$J122,"",IF($F$124&gt;$G$124,"ns",IF(ABS($L122-INDEX(RTO3SF_ORD,BH$8,2))&gt;$B$139,"s","ns")))</f>
        <v/>
      </c>
      <c r="BI122" s="281" t="str">
        <f aca="false">IF(BI$8&gt;$J122,"",IF($F$124&gt;$G$124,"ns",IF(ABS($L122-INDEX(RTO3SF_ORD,BI$8,2))&gt;$B$139,"s","ns")))</f>
        <v/>
      </c>
      <c r="BJ122" s="281" t="str">
        <f aca="false">IF(BJ$8&gt;$J122,"",IF($F$124&gt;$G$124,"ns",IF(ABS($L122-INDEX(RTO3SF_ORD,BJ$8,2))&gt;$B$139,"s","ns")))</f>
        <v/>
      </c>
      <c r="BS122" s="249"/>
      <c r="BT122" s="249"/>
      <c r="BV122" s="270" t="n">
        <v>3</v>
      </c>
      <c r="BW122" s="280" t="str">
        <f aca="false">IFERROR(INDEX(RTO3CF_ORD,BV122,1),"sd")</f>
        <v>SY 211</v>
      </c>
      <c r="BX122" s="281" t="n">
        <f aca="false">IFERROR(INDEX(RTO3CF_ORD,BV122,2),"sd")</f>
        <v>2997.61013645224</v>
      </c>
      <c r="BY122" s="282" t="str">
        <f aca="false">IF(BY$8&gt;$BV122,"",IF($BR$124&gt;$BS$124,"ns",IF(ABS($BX122-INDEX(RTO3CF_ORD,BY$8,2))&gt;$BN$139,"s","ns")))</f>
        <v>ns</v>
      </c>
      <c r="BZ122" s="282" t="str">
        <f aca="false">IF(BZ$8&gt;$BV122,"",IF($BR$124&gt;$BS$124,"ns",IF(ABS($BX122-INDEX(RTO3CF_ORD,BZ$8,2))&gt;$BN$139,"s","ns")))</f>
        <v>ns</v>
      </c>
      <c r="CA122" s="282" t="str">
        <f aca="false">IF(CA$8&gt;$BV122,"",IF($BR$124&gt;$BS$124,"ns",IF(ABS($BX122-INDEX(RTO3CF_ORD,CA$8,2))&gt;$BN$139,"s","ns")))</f>
        <v>ns</v>
      </c>
      <c r="CB122" s="282" t="str">
        <f aca="false">IF(CB$8&gt;$BV122,"",IF($BR$124&gt;$BS$124,"ns",IF(ABS($BX122-INDEX(RTO3CF_ORD,CB$8,2))&gt;$BN$139,"s","ns")))</f>
        <v/>
      </c>
      <c r="CC122" s="282" t="str">
        <f aca="false">IF(CC$8&gt;$BV122,"",IF($BR$124&gt;$BS$124,"ns",IF(ABS($BX122-INDEX(RTO3CF_ORD,CC$8,2))&gt;$BN$139,"s","ns")))</f>
        <v/>
      </c>
      <c r="CD122" s="282" t="str">
        <f aca="false">IF(CD$8&gt;$BV122,"",IF($BR$124&gt;$BS$124,"ns",IF(ABS($BX122-INDEX(RTO3CF_ORD,CD$8,2))&gt;$BN$139,"s","ns")))</f>
        <v/>
      </c>
      <c r="CE122" s="282" t="str">
        <f aca="false">IF(CE$8&gt;$BV122,"",IF($BR$124&gt;$BS$124,"ns",IF(ABS($BX122-INDEX(RTO3CF_ORD,CE$8,2))&gt;$BN$139,"s","ns")))</f>
        <v/>
      </c>
      <c r="CF122" s="282" t="str">
        <f aca="false">IF(CF$8&gt;$BV122,"",IF($BR$124&gt;$BS$124,"ns",IF(ABS($BX122-INDEX(RTO3CF_ORD,CF$8,2))&gt;$BN$139,"s","ns")))</f>
        <v/>
      </c>
      <c r="CG122" s="282" t="str">
        <f aca="false">IF(CG$8&gt;$BV122,"",IF($BR$124&gt;$BS$124,"ns",IF(ABS($BX122-INDEX(RTO3CF_ORD,CG$8,2))&gt;$BN$139,"s","ns")))</f>
        <v/>
      </c>
      <c r="CH122" s="282" t="str">
        <f aca="false">IF(CH$8&gt;$BV122,"",IF($BR$124&gt;$BS$124,"ns",IF(ABS($BX122-INDEX(RTO3CF_ORD,CH$8,2))&gt;$BN$139,"s","ns")))</f>
        <v/>
      </c>
      <c r="CI122" s="282" t="str">
        <f aca="false">IF(CI$8&gt;$BV122,"",IF($BR$124&gt;$BS$124,"ns",IF(ABS($BX122-INDEX(RTO3CF_ORD,CI$8,2))&gt;$BN$139,"s","ns")))</f>
        <v/>
      </c>
      <c r="CJ122" s="282" t="str">
        <f aca="false">IF(CJ$8&gt;$BV122,"",IF($BR$124&gt;$BS$124,"ns",IF(ABS($BX122-INDEX(RTO3CF_ORD,CJ$8,2))&gt;$BN$139,"s","ns")))</f>
        <v/>
      </c>
      <c r="CK122" s="282" t="str">
        <f aca="false">IF(CK$8&gt;$BV122,"",IF($BR$124&gt;$BS$124,"ns",IF(ABS($BX122-INDEX(RTO3CF_ORD,CK$8,2))&gt;$BN$139,"s","ns")))</f>
        <v/>
      </c>
      <c r="CL122" s="282" t="str">
        <f aca="false">IF(CL$8&gt;$BV122,"",IF($BR$124&gt;$BS$124,"ns",IF(ABS($BX122-INDEX(RTO3CF_ORD,CL$8,2))&gt;$BN$139,"s","ns")))</f>
        <v/>
      </c>
      <c r="CM122" s="282" t="str">
        <f aca="false">IF(CM$8&gt;$BV122,"",IF($BR$124&gt;$BS$124,"ns",IF(ABS($BX122-INDEX(RTO3CF_ORD,CM$8,2))&gt;$BN$139,"s","ns")))</f>
        <v/>
      </c>
      <c r="CN122" s="282" t="str">
        <f aca="false">IF(CN$8&gt;$BV122,"",IF($BR$124&gt;$BS$124,"ns",IF(ABS($BX122-INDEX(RTO3CF_ORD,CN$8,2))&gt;$BN$139,"s","ns")))</f>
        <v/>
      </c>
      <c r="CO122" s="282" t="str">
        <f aca="false">IF(CO$8&gt;$BV122,"",IF($BR$124&gt;$BS$124,"ns",IF(ABS($BX122-INDEX(RTO3CF_ORD,CO$8,2))&gt;$BN$139,"s","ns")))</f>
        <v/>
      </c>
      <c r="CP122" s="282" t="str">
        <f aca="false">IF(CP$8&gt;$BV122,"",IF($BR$124&gt;$BS$124,"ns",IF(ABS($BX122-INDEX(RTO3CF_ORD,CP$8,2))&gt;$BN$139,"s","ns")))</f>
        <v/>
      </c>
      <c r="CQ122" s="282" t="str">
        <f aca="false">IF(CQ$8&gt;$BV122,"",IF($BR$124&gt;$BS$124,"ns",IF(ABS($BX122-INDEX(RTO3CF_ORD,CQ$8,2))&gt;$BN$139,"s","ns")))</f>
        <v/>
      </c>
      <c r="CR122" s="282" t="str">
        <f aca="false">IF(CR$8&gt;$BV122,"",IF($BR$124&gt;$BS$124,"ns",IF(ABS($BX122-INDEX(RTO3CF_ORD,CR$8,2))&gt;$BN$139,"s","ns")))</f>
        <v/>
      </c>
      <c r="CS122" s="282" t="str">
        <f aca="false">IF(CS$8&gt;$BV122,"",IF($BR$124&gt;$BS$124,"ns",IF(ABS($BX122-INDEX(RTO3CF_ORD,CS$8,2))&gt;$BN$139,"s","ns")))</f>
        <v/>
      </c>
      <c r="CT122" s="282" t="str">
        <f aca="false">IF(CT$8&gt;$BV122,"",IF($BR$124&gt;$BS$124,"ns",IF(ABS($BX122-INDEX(RTO3CF_ORD,CT$8,2))&gt;$BN$139,"s","ns")))</f>
        <v/>
      </c>
      <c r="CU122" s="282" t="str">
        <f aca="false">IF(CU$8&gt;$BV122,"",IF($BR$124&gt;$BS$124,"ns",IF(ABS($BX122-INDEX(RTO3CF_ORD,CU$8,2))&gt;$BN$139,"s","ns")))</f>
        <v/>
      </c>
      <c r="CV122" s="282" t="str">
        <f aca="false">IF(CV$8&gt;$BV122,"",IF($BR$124&gt;$BS$124,"ns",IF(ABS($BX122-INDEX(RTO3CF_ORD,CV$8,2))&gt;$BN$139,"s","ns")))</f>
        <v/>
      </c>
      <c r="CW122" s="282" t="str">
        <f aca="false">IF(CW$8&gt;$BV122,"",IF($BR$124&gt;$BS$124,"ns",IF(ABS($BX122-INDEX(RTO3CF_ORD,CW$8,2))&gt;$BN$139,"s","ns")))</f>
        <v/>
      </c>
      <c r="CX122" s="282" t="str">
        <f aca="false">IF(CX$8&gt;$BV122,"",IF($BR$124&gt;$BS$124,"ns",IF(ABS($BX122-INDEX(RTO3CF_ORD,CX$8,2))&gt;$BN$139,"s","ns")))</f>
        <v/>
      </c>
      <c r="CY122" s="282" t="str">
        <f aca="false">IF(CY$8&gt;$BV122,"",IF($BR$124&gt;$BS$124,"ns",IF(ABS($BX122-INDEX(RTO3CF_ORD,CY$8,2))&gt;$BN$139,"s","ns")))</f>
        <v/>
      </c>
      <c r="CZ122" s="282" t="str">
        <f aca="false">IF(CZ$8&gt;$BV122,"",IF($BR$124&gt;$BS$124,"ns",IF(ABS($BX122-INDEX(RTO3CF_ORD,CZ$8,2))&gt;$BN$139,"s","ns")))</f>
        <v/>
      </c>
      <c r="DA122" s="282" t="str">
        <f aca="false">IF(DA$8&gt;$BV122,"",IF($BR$124&gt;$BS$124,"ns",IF(ABS($BX122-INDEX(RTO3CF_ORD,DA$8,2))&gt;$BN$139,"s","ns")))</f>
        <v/>
      </c>
      <c r="DB122" s="282" t="str">
        <f aca="false">IF(DB$8&gt;$BV122,"",IF($BR$124&gt;$BS$124,"ns",IF(ABS($BX122-INDEX(RTO3CF_ORD,DB$8,2))&gt;$BN$139,"s","ns")))</f>
        <v/>
      </c>
      <c r="DC122" s="282" t="str">
        <f aca="false">IF(DC$8&gt;$BV122,"",IF($BR$124&gt;$BS$124,"ns",IF(ABS($BX122-INDEX(RTO3CF_ORD,DC$8,2))&gt;$BN$139,"s","ns")))</f>
        <v/>
      </c>
      <c r="DD122" s="282" t="str">
        <f aca="false">IF(DD$8&gt;$BV122,"",IF($BR$124&gt;$BS$124,"ns",IF(ABS($BX122-INDEX(RTO3CF_ORD,DD$8,2))&gt;$BN$139,"s","ns")))</f>
        <v/>
      </c>
      <c r="DE122" s="282" t="str">
        <f aca="false">IF(DE$8&gt;$BV122,"",IF($BR$124&gt;$BS$124,"ns",IF(ABS($BX122-INDEX(RTO3CF_ORD,DE$8,2))&gt;$BN$139,"s","ns")))</f>
        <v/>
      </c>
      <c r="DF122" s="282" t="str">
        <f aca="false">IF(DF$8&gt;$BV122,"",IF($BR$124&gt;$BS$124,"ns",IF(ABS($BX122-INDEX(RTO3CF_ORD,DF$8,2))&gt;$BN$139,"s","ns")))</f>
        <v/>
      </c>
      <c r="DG122" s="282" t="str">
        <f aca="false">IF(DG$8&gt;$BV122,"",IF($BR$124&gt;$BS$124,"ns",IF(ABS($BX122-INDEX(RTO3CF_ORD,DG$8,2))&gt;$BN$139,"s","ns")))</f>
        <v/>
      </c>
      <c r="DH122" s="282" t="str">
        <f aca="false">IF(DH$8&gt;$BV122,"",IF($BR$124&gt;$BS$124,"ns",IF(ABS($BX122-INDEX(RTO3CF_ORD,DH$8,2))&gt;$BN$139,"s","ns")))</f>
        <v/>
      </c>
      <c r="DI122" s="282" t="str">
        <f aca="false">IF(DI$8&gt;$BV122,"",IF($BR$124&gt;$BS$124,"ns",IF(ABS($BX122-INDEX(RTO3CF_ORD,DI$8,2))&gt;$BN$139,"s","ns")))</f>
        <v/>
      </c>
      <c r="DJ122" s="282" t="str">
        <f aca="false">IF(DJ$8&gt;$BV122,"",IF($BR$124&gt;$BS$124,"ns",IF(ABS($BX122-INDEX(RTO3CF_ORD,DJ$8,2))&gt;$BN$139,"s","ns")))</f>
        <v/>
      </c>
      <c r="DK122" s="282" t="str">
        <f aca="false">IF(DK$8&gt;$BV122,"",IF($BR$124&gt;$BS$124,"ns",IF(ABS($BX122-INDEX(RTO3CF_ORD,DK$8,2))&gt;$BN$139,"s","ns")))</f>
        <v/>
      </c>
      <c r="DL122" s="282" t="str">
        <f aca="false">IF(DL$8&gt;$BV122,"",IF($BR$124&gt;$BS$124,"ns",IF(ABS($BX122-INDEX(RTO3CF_ORD,DL$8,2))&gt;$BN$139,"s","ns")))</f>
        <v/>
      </c>
      <c r="DM122" s="282" t="str">
        <f aca="false">IF(DM$8&gt;$BV122,"",IF($BR$124&gt;$BS$124,"ns",IF(ABS($BX122-INDEX(RTO3CF_ORD,DM$8,2))&gt;$BN$139,"s","ns")))</f>
        <v/>
      </c>
      <c r="DN122" s="282" t="str">
        <f aca="false">IF(DN$8&gt;$BV122,"",IF($BR$124&gt;$BS$124,"ns",IF(ABS($BX122-INDEX(RTO3CF_ORD,DN$8,2))&gt;$BN$139,"s","ns")))</f>
        <v/>
      </c>
      <c r="DO122" s="282" t="str">
        <f aca="false">IF(DO$8&gt;$BV122,"",IF($BR$124&gt;$BS$124,"ns",IF(ABS($BX122-INDEX(RTO3CF_ORD,DO$8,2))&gt;$BN$139,"s","ns")))</f>
        <v/>
      </c>
      <c r="DP122" s="282" t="str">
        <f aca="false">IF(DP$8&gt;$BV122,"",IF($BR$124&gt;$BS$124,"ns",IF(ABS($BX122-INDEX(RTO3CF_ORD,DP$8,2))&gt;$BN$139,"s","ns")))</f>
        <v/>
      </c>
      <c r="DQ122" s="282" t="str">
        <f aca="false">IF(DQ$8&gt;$BV122,"",IF($BR$124&gt;$BS$124,"ns",IF(ABS($BX122-INDEX(RTO3CF_ORD,DQ$8,2))&gt;$BN$139,"s","ns")))</f>
        <v/>
      </c>
      <c r="DR122" s="282" t="str">
        <f aca="false">IF(DR$8&gt;$BV122,"",IF($BR$124&gt;$BS$124,"ns",IF(ABS($BX122-INDEX(RTO3CF_ORD,DR$8,2))&gt;$BN$139,"s","ns")))</f>
        <v/>
      </c>
      <c r="DS122" s="282" t="str">
        <f aca="false">IF(DS$8&gt;$BV122,"",IF($BR$124&gt;$BS$124,"ns",IF(ABS($BX122-INDEX(RTO3CF_ORD,DS$8,2))&gt;$BN$139,"s","ns")))</f>
        <v/>
      </c>
      <c r="DT122" s="282" t="str">
        <f aca="false">IF(DT$8&gt;$BV122,"",IF($BR$124&gt;$BS$124,"ns",IF(ABS($BX122-INDEX(RTO3CF_ORD,DT$8,2))&gt;$BN$139,"s","ns")))</f>
        <v/>
      </c>
      <c r="DU122" s="282" t="str">
        <f aca="false">IF(DU$8&gt;$BV122,"",IF($BR$124&gt;$BS$124,"ns",IF(ABS($BX122-INDEX(RTO3CF_ORD,DU$8,2))&gt;$BN$139,"s","ns")))</f>
        <v/>
      </c>
      <c r="DV122" s="282" t="str">
        <f aca="false">IF(DV$8&gt;$BV122,"",IF($BR$124&gt;$BS$124,"ns",IF(ABS($BX122-INDEX(RTO3CF_ORD,DV$8,2))&gt;$BN$139,"s","ns")))</f>
        <v/>
      </c>
      <c r="DW122" s="283"/>
      <c r="DX122" s="283"/>
      <c r="DZ122" s="265" t="n">
        <f aca="false">DZ121+1</f>
        <v>4</v>
      </c>
      <c r="EA122" s="276" t="str">
        <f aca="false">IFERROR(INDEX(RTO3CV,$DZ122,1),0)</f>
        <v>Buck Camba</v>
      </c>
      <c r="EB122" s="277" t="n">
        <f aca="false">IFERROR(INDEX(RTO3SF,$DZ122,EB$7),0)</f>
        <v>0</v>
      </c>
      <c r="EC122" s="277" t="n">
        <f aca="false">IFERROR(INDEX(RTO3SF,$DZ122,EC$7),0)</f>
        <v>0</v>
      </c>
      <c r="ED122" s="277" t="n">
        <f aca="false">IFERROR(INDEX(RTO3SF,$DZ122,ED$7),0)</f>
        <v>0</v>
      </c>
      <c r="EE122" s="277" t="n">
        <f aca="false">IFERROR(INDEX(RTO3SF,$DZ122,EE$7),0)</f>
        <v>0</v>
      </c>
      <c r="EF122" s="277" t="n">
        <f aca="false">COUNTIFS(EB122:EE122,"&gt;1")</f>
        <v>0</v>
      </c>
      <c r="EG122" s="277" t="n">
        <f aca="false">IFERROR(SUMIFS(EB122:EE122,EB122:EE122,"&gt;1"),0)</f>
        <v>0</v>
      </c>
      <c r="EH122" s="265"/>
      <c r="EI122" s="265" t="s">
        <v>322</v>
      </c>
      <c r="EJ122" s="264" t="n">
        <f aca="false">SUMIFS(EB119:EE168,EB119:EE168,"&gt;1")</f>
        <v>0</v>
      </c>
      <c r="EK122" s="266"/>
      <c r="EL122" s="265" t="n">
        <f aca="false">EL121+1</f>
        <v>4</v>
      </c>
      <c r="EM122" s="276" t="str">
        <f aca="false">IFERROR(INDEX(RTO3CV,$EL122,1),0)</f>
        <v>Buck Camba</v>
      </c>
      <c r="EN122" s="277" t="n">
        <f aca="false">IFERROR(INDEX(RTO3CF,$EL122,'ANVA-MDS'!EB$7),0)</f>
        <v>1771</v>
      </c>
      <c r="EO122" s="277" t="n">
        <f aca="false">IFERROR(INDEX(RTO3CF,$EL122,'ANVA-MDS'!EC$7),0)</f>
        <v>1375.11695906433</v>
      </c>
      <c r="EP122" s="277" t="n">
        <f aca="false">IFERROR(INDEX(RTO3CF,$EL122,'ANVA-MDS'!ED$7),0)</f>
        <v>1581.33333333333</v>
      </c>
      <c r="EQ122" s="277" t="n">
        <f aca="false">IFERROR(INDEX(RTO3CF,$EL122,'ANVA-MDS'!EE$7),0)</f>
        <v>0</v>
      </c>
      <c r="ER122" s="277" t="n">
        <f aca="false">COUNTIFS(EN122:EQ122,"&gt;1")</f>
        <v>3</v>
      </c>
      <c r="ES122" s="277" t="n">
        <f aca="false">IFERROR(SUMIFS(EN122:EQ122,EN122:EQ122,"&gt;1"),0)</f>
        <v>4727.45029239766</v>
      </c>
      <c r="ET122" s="265"/>
      <c r="EU122" s="265" t="s">
        <v>322</v>
      </c>
      <c r="EV122" s="264" t="n">
        <f aca="false">SUMIFS(EN119:EQ168,EN119:EQ168,"&gt;1")</f>
        <v>81054.9239766082</v>
      </c>
      <c r="EW122" s="266"/>
      <c r="EX122" s="277" t="n">
        <f aca="false">EG122+ES122</f>
        <v>4727.45029239766</v>
      </c>
      <c r="EY122" s="265" t="s">
        <v>322</v>
      </c>
      <c r="EZ122" s="284" t="n">
        <f aca="false">EJ122+EV122</f>
        <v>81054.9239766082</v>
      </c>
    </row>
    <row r="123" customFormat="false" ht="12.75" hidden="false" customHeight="true" outlineLevel="0" collapsed="false">
      <c r="A123" s="285" t="s">
        <v>323</v>
      </c>
      <c r="B123" s="270" t="s">
        <v>324</v>
      </c>
      <c r="C123" s="286" t="s">
        <v>325</v>
      </c>
      <c r="D123" s="270" t="s">
        <v>326</v>
      </c>
      <c r="E123" s="270" t="s">
        <v>327</v>
      </c>
      <c r="F123" s="270" t="s">
        <v>328</v>
      </c>
      <c r="G123" s="286" t="s">
        <v>329</v>
      </c>
      <c r="J123" s="270" t="n">
        <v>4</v>
      </c>
      <c r="K123" s="280" t="str">
        <f aca="false">IFERROR(INDEX(RTO3SF_ORD,J123,1),"sd")</f>
        <v>Buck Camba</v>
      </c>
      <c r="L123" s="281" t="n">
        <f aca="false">IFERROR(INDEX(RTO3SF_ORD,J123,2),"sd")</f>
        <v>0.00046</v>
      </c>
      <c r="M123" s="281" t="str">
        <f aca="false">IF(M$8&gt;$J123,"",IF($F$124&gt;$G$124,"ns",IF(ABS($L123-INDEX(RTO3SF_ORD,M$8,2))&gt;$B$139,"s","ns")))</f>
        <v>ns</v>
      </c>
      <c r="N123" s="281" t="str">
        <f aca="false">IF(N$8&gt;$J123,"",IF($F$124&gt;$G$124,"ns",IF(ABS($L123-INDEX(RTO3SF_ORD,N$8,2))&gt;$B$139,"s","ns")))</f>
        <v>ns</v>
      </c>
      <c r="O123" s="281" t="str">
        <f aca="false">IF(O$8&gt;$J123,"",IF($F$124&gt;$G$124,"ns",IF(ABS($L123-INDEX(RTO3SF_ORD,O$8,2))&gt;$B$139,"s","ns")))</f>
        <v>ns</v>
      </c>
      <c r="P123" s="281" t="str">
        <f aca="false">IF(P$8&gt;$J123,"",IF($F$124&gt;$G$124,"ns",IF(ABS($L123-INDEX(RTO3SF_ORD,P$8,2))&gt;$B$139,"s","ns")))</f>
        <v>ns</v>
      </c>
      <c r="Q123" s="281" t="str">
        <f aca="false">IF(Q$8&gt;$J123,"",IF($F$124&gt;$G$124,"ns",IF(ABS($L123-INDEX(RTO3SF_ORD,Q$8,2))&gt;$B$139,"s","ns")))</f>
        <v/>
      </c>
      <c r="R123" s="281" t="str">
        <f aca="false">IF(R$8&gt;$J123,"",IF($F$124&gt;$G$124,"ns",IF(ABS($L123-INDEX(RTO3SF_ORD,R$8,2))&gt;$B$139,"s","ns")))</f>
        <v/>
      </c>
      <c r="S123" s="281" t="str">
        <f aca="false">IF(S$8&gt;$J123,"",IF($F$124&gt;$G$124,"ns",IF(ABS($L123-INDEX(RTO3SF_ORD,S$8,2))&gt;$B$139,"s","ns")))</f>
        <v/>
      </c>
      <c r="T123" s="281" t="str">
        <f aca="false">IF(T$8&gt;$J123,"",IF($F$124&gt;$G$124,"ns",IF(ABS($L123-INDEX(RTO3SF_ORD,T$8,2))&gt;$B$139,"s","ns")))</f>
        <v/>
      </c>
      <c r="U123" s="281" t="str">
        <f aca="false">IF(U$8&gt;$J123,"",IF($F$124&gt;$G$124,"ns",IF(ABS($L123-INDEX(RTO3SF_ORD,U$8,2))&gt;$B$139,"s","ns")))</f>
        <v/>
      </c>
      <c r="V123" s="281" t="str">
        <f aca="false">IF(V$8&gt;$J123,"",IF($F$124&gt;$G$124,"ns",IF(ABS($L123-INDEX(RTO3SF_ORD,V$8,2))&gt;$B$139,"s","ns")))</f>
        <v/>
      </c>
      <c r="W123" s="281" t="str">
        <f aca="false">IF(W$8&gt;$J123,"",IF($F$124&gt;$G$124,"ns",IF(ABS($L123-INDEX(RTO3SF_ORD,W$8,2))&gt;$B$139,"s","ns")))</f>
        <v/>
      </c>
      <c r="X123" s="281" t="str">
        <f aca="false">IF(X$8&gt;$J123,"",IF($F$124&gt;$G$124,"ns",IF(ABS($L123-INDEX(RTO3SF_ORD,X$8,2))&gt;$B$139,"s","ns")))</f>
        <v/>
      </c>
      <c r="Y123" s="281" t="str">
        <f aca="false">IF(Y$8&gt;$J123,"",IF($F$124&gt;$G$124,"ns",IF(ABS($L123-INDEX(RTO3SF_ORD,Y$8,2))&gt;$B$139,"s","ns")))</f>
        <v/>
      </c>
      <c r="Z123" s="281" t="str">
        <f aca="false">IF(Z$8&gt;$J123,"",IF($F$124&gt;$G$124,"ns",IF(ABS($L123-INDEX(RTO3SF_ORD,Z$8,2))&gt;$B$139,"s","ns")))</f>
        <v/>
      </c>
      <c r="AA123" s="281" t="str">
        <f aca="false">IF(AA$8&gt;$J123,"",IF($F$124&gt;$G$124,"ns",IF(ABS($L123-INDEX(RTO3SF_ORD,AA$8,2))&gt;$B$139,"s","ns")))</f>
        <v/>
      </c>
      <c r="AB123" s="281" t="str">
        <f aca="false">IF(AB$8&gt;$J123,"",IF($F$124&gt;$G$124,"ns",IF(ABS($L123-INDEX(RTO3SF_ORD,AB$8,2))&gt;$B$139,"s","ns")))</f>
        <v/>
      </c>
      <c r="AC123" s="281" t="str">
        <f aca="false">IF(AC$8&gt;$J123,"",IF($F$124&gt;$G$124,"ns",IF(ABS($L123-INDEX(RTO3SF_ORD,AC$8,2))&gt;$B$139,"s","ns")))</f>
        <v/>
      </c>
      <c r="AD123" s="281" t="str">
        <f aca="false">IF(AD$8&gt;$J123,"",IF($F$124&gt;$G$124,"ns",IF(ABS($L123-INDEX(RTO3SF_ORD,AD$8,2))&gt;$B$139,"s","ns")))</f>
        <v/>
      </c>
      <c r="AE123" s="281" t="str">
        <f aca="false">IF(AE$8&gt;$J123,"",IF($F$124&gt;$G$124,"ns",IF(ABS($L123-INDEX(RTO3SF_ORD,AE$8,2))&gt;$B$139,"s","ns")))</f>
        <v/>
      </c>
      <c r="AF123" s="281" t="str">
        <f aca="false">IF(AF$8&gt;$J123,"",IF($F$124&gt;$G$124,"ns",IF(ABS($L123-INDEX(RTO3SF_ORD,AF$8,2))&gt;$B$139,"s","ns")))</f>
        <v/>
      </c>
      <c r="AG123" s="281" t="str">
        <f aca="false">IF(AG$8&gt;$J123,"",IF($F$124&gt;$G$124,"ns",IF(ABS($L123-INDEX(RTO3SF_ORD,AG$8,2))&gt;$B$139,"s","ns")))</f>
        <v/>
      </c>
      <c r="AH123" s="281" t="str">
        <f aca="false">IF(AH$8&gt;$J123,"",IF($F$124&gt;$G$124,"ns",IF(ABS($L123-INDEX(RTO3SF_ORD,AH$8,2))&gt;$B$139,"s","ns")))</f>
        <v/>
      </c>
      <c r="AI123" s="281" t="str">
        <f aca="false">IF(AI$8&gt;$J123,"",IF($F$124&gt;$G$124,"ns",IF(ABS($L123-INDEX(RTO3SF_ORD,AI$8,2))&gt;$B$139,"s","ns")))</f>
        <v/>
      </c>
      <c r="AJ123" s="281" t="str">
        <f aca="false">IF(AJ$8&gt;$J123,"",IF($F$124&gt;$G$124,"ns",IF(ABS($L123-INDEX(RTO3SF_ORD,AJ$8,2))&gt;$B$139,"s","ns")))</f>
        <v/>
      </c>
      <c r="AK123" s="281" t="str">
        <f aca="false">IF(AK$8&gt;$J123,"",IF($F$124&gt;$G$124,"ns",IF(ABS($L123-INDEX(RTO3SF_ORD,AK$8,2))&gt;$B$139,"s","ns")))</f>
        <v/>
      </c>
      <c r="AL123" s="281" t="str">
        <f aca="false">IF(AL$8&gt;$J123,"",IF($F$124&gt;$G$124,"ns",IF(ABS($L123-INDEX(RTO3SF_ORD,AL$8,2))&gt;$B$139,"s","ns")))</f>
        <v/>
      </c>
      <c r="AM123" s="281" t="str">
        <f aca="false">IF(AM$8&gt;$J123,"",IF($F$124&gt;$G$124,"ns",IF(ABS($L123-INDEX(RTO3SF_ORD,AM$8,2))&gt;$B$139,"s","ns")))</f>
        <v/>
      </c>
      <c r="AN123" s="281" t="str">
        <f aca="false">IF(AN$8&gt;$J123,"",IF($F$124&gt;$G$124,"ns",IF(ABS($L123-INDEX(RTO3SF_ORD,AN$8,2))&gt;$B$139,"s","ns")))</f>
        <v/>
      </c>
      <c r="AO123" s="281" t="str">
        <f aca="false">IF(AO$8&gt;$J123,"",IF($F$124&gt;$G$124,"ns",IF(ABS($L123-INDEX(RTO3SF_ORD,AO$8,2))&gt;$B$139,"s","ns")))</f>
        <v/>
      </c>
      <c r="AP123" s="281" t="str">
        <f aca="false">IF(AP$8&gt;$J123,"",IF($F$124&gt;$G$124,"ns",IF(ABS($L123-INDEX(RTO3SF_ORD,AP$8,2))&gt;$B$139,"s","ns")))</f>
        <v/>
      </c>
      <c r="AQ123" s="281" t="str">
        <f aca="false">IF(AQ$8&gt;$J123,"",IF($F$124&gt;$G$124,"ns",IF(ABS($L123-INDEX(RTO3SF_ORD,AQ$8,2))&gt;$B$139,"s","ns")))</f>
        <v/>
      </c>
      <c r="AR123" s="281" t="str">
        <f aca="false">IF(AR$8&gt;$J123,"",IF($F$124&gt;$G$124,"ns",IF(ABS($L123-INDEX(RTO3SF_ORD,AR$8,2))&gt;$B$139,"s","ns")))</f>
        <v/>
      </c>
      <c r="AS123" s="281" t="str">
        <f aca="false">IF(AS$8&gt;$J123,"",IF($F$124&gt;$G$124,"ns",IF(ABS($L123-INDEX(RTO3SF_ORD,AS$8,2))&gt;$B$139,"s","ns")))</f>
        <v/>
      </c>
      <c r="AT123" s="281" t="str">
        <f aca="false">IF(AT$8&gt;$J123,"",IF($F$124&gt;$G$124,"ns",IF(ABS($L123-INDEX(RTO3SF_ORD,AT$8,2))&gt;$B$139,"s","ns")))</f>
        <v/>
      </c>
      <c r="AU123" s="281" t="str">
        <f aca="false">IF(AU$8&gt;$J123,"",IF($F$124&gt;$G$124,"ns",IF(ABS($L123-INDEX(RTO3SF_ORD,AU$8,2))&gt;$B$139,"s","ns")))</f>
        <v/>
      </c>
      <c r="AV123" s="281" t="str">
        <f aca="false">IF(AV$8&gt;$J123,"",IF($F$124&gt;$G$124,"ns",IF(ABS($L123-INDEX(RTO3SF_ORD,AV$8,2))&gt;$B$139,"s","ns")))</f>
        <v/>
      </c>
      <c r="AW123" s="281" t="str">
        <f aca="false">IF(AW$8&gt;$J123,"",IF($F$124&gt;$G$124,"ns",IF(ABS($L123-INDEX(RTO3SF_ORD,AW$8,2))&gt;$B$139,"s","ns")))</f>
        <v/>
      </c>
      <c r="AX123" s="281" t="str">
        <f aca="false">IF(AX$8&gt;$J123,"",IF($F$124&gt;$G$124,"ns",IF(ABS($L123-INDEX(RTO3SF_ORD,AX$8,2))&gt;$B$139,"s","ns")))</f>
        <v/>
      </c>
      <c r="AY123" s="281" t="str">
        <f aca="false">IF(AY$8&gt;$J123,"",IF($F$124&gt;$G$124,"ns",IF(ABS($L123-INDEX(RTO3SF_ORD,AY$8,2))&gt;$B$139,"s","ns")))</f>
        <v/>
      </c>
      <c r="AZ123" s="281" t="str">
        <f aca="false">IF(AZ$8&gt;$J123,"",IF($F$124&gt;$G$124,"ns",IF(ABS($L123-INDEX(RTO3SF_ORD,AZ$8,2))&gt;$B$139,"s","ns")))</f>
        <v/>
      </c>
      <c r="BA123" s="281" t="str">
        <f aca="false">IF(BA$8&gt;$J123,"",IF($F$124&gt;$G$124,"ns",IF(ABS($L123-INDEX(RTO3SF_ORD,BA$8,2))&gt;$B$139,"s","ns")))</f>
        <v/>
      </c>
      <c r="BB123" s="281" t="str">
        <f aca="false">IF(BB$8&gt;$J123,"",IF($F$124&gt;$G$124,"ns",IF(ABS($L123-INDEX(RTO3SF_ORD,BB$8,2))&gt;$B$139,"s","ns")))</f>
        <v/>
      </c>
      <c r="BC123" s="281" t="str">
        <f aca="false">IF(BC$8&gt;$J123,"",IF($F$124&gt;$G$124,"ns",IF(ABS($L123-INDEX(RTO3SF_ORD,BC$8,2))&gt;$B$139,"s","ns")))</f>
        <v/>
      </c>
      <c r="BD123" s="281" t="str">
        <f aca="false">IF(BD$8&gt;$J123,"",IF($F$124&gt;$G$124,"ns",IF(ABS($L123-INDEX(RTO3SF_ORD,BD$8,2))&gt;$B$139,"s","ns")))</f>
        <v/>
      </c>
      <c r="BE123" s="281" t="str">
        <f aca="false">IF(BE$8&gt;$J123,"",IF($F$124&gt;$G$124,"ns",IF(ABS($L123-INDEX(RTO3SF_ORD,BE$8,2))&gt;$B$139,"s","ns")))</f>
        <v/>
      </c>
      <c r="BF123" s="281" t="str">
        <f aca="false">IF(BF$8&gt;$J123,"",IF($F$124&gt;$G$124,"ns",IF(ABS($L123-INDEX(RTO3SF_ORD,BF$8,2))&gt;$B$139,"s","ns")))</f>
        <v/>
      </c>
      <c r="BG123" s="281" t="str">
        <f aca="false">IF(BG$8&gt;$J123,"",IF($F$124&gt;$G$124,"ns",IF(ABS($L123-INDEX(RTO3SF_ORD,BG$8,2))&gt;$B$139,"s","ns")))</f>
        <v/>
      </c>
      <c r="BH123" s="281" t="str">
        <f aca="false">IF(BH$8&gt;$J123,"",IF($F$124&gt;$G$124,"ns",IF(ABS($L123-INDEX(RTO3SF_ORD,BH$8,2))&gt;$B$139,"s","ns")))</f>
        <v/>
      </c>
      <c r="BI123" s="281" t="str">
        <f aca="false">IF(BI$8&gt;$J123,"",IF($F$124&gt;$G$124,"ns",IF(ABS($L123-INDEX(RTO3SF_ORD,BI$8,2))&gt;$B$139,"s","ns")))</f>
        <v/>
      </c>
      <c r="BJ123" s="281" t="str">
        <f aca="false">IF(BJ$8&gt;$J123,"",IF($F$124&gt;$G$124,"ns",IF(ABS($L123-INDEX(RTO3SF_ORD,BJ$8,2))&gt;$B$139,"s","ns")))</f>
        <v/>
      </c>
      <c r="BM123" s="285" t="s">
        <v>323</v>
      </c>
      <c r="BN123" s="270" t="s">
        <v>324</v>
      </c>
      <c r="BO123" s="286" t="s">
        <v>325</v>
      </c>
      <c r="BP123" s="270" t="s">
        <v>326</v>
      </c>
      <c r="BQ123" s="270" t="s">
        <v>327</v>
      </c>
      <c r="BR123" s="270" t="s">
        <v>328</v>
      </c>
      <c r="BS123" s="286" t="s">
        <v>329</v>
      </c>
      <c r="BT123" s="249"/>
      <c r="BV123" s="270" t="n">
        <v>4</v>
      </c>
      <c r="BW123" s="280" t="str">
        <f aca="false">IFERROR(INDEX(RTO3CF_ORD,BV123,1),"sd")</f>
        <v>Klein Favorito II</v>
      </c>
      <c r="BX123" s="281" t="n">
        <f aca="false">IFERROR(INDEX(RTO3CF_ORD,BV123,2),"sd")</f>
        <v>2753.86354775828</v>
      </c>
      <c r="BY123" s="282" t="str">
        <f aca="false">IF(BY$8&gt;$BV123,"",IF($BR$124&gt;$BS$124,"ns",IF(ABS($BX123-INDEX(RTO3CF_ORD,BY$8,2))&gt;$BN$139,"s","ns")))</f>
        <v>ns</v>
      </c>
      <c r="BZ123" s="282" t="str">
        <f aca="false">IF(BZ$8&gt;$BV123,"",IF($BR$124&gt;$BS$124,"ns",IF(ABS($BX123-INDEX(RTO3CF_ORD,BZ$8,2))&gt;$BN$139,"s","ns")))</f>
        <v>ns</v>
      </c>
      <c r="CA123" s="282" t="str">
        <f aca="false">IF(CA$8&gt;$BV123,"",IF($BR$124&gt;$BS$124,"ns",IF(ABS($BX123-INDEX(RTO3CF_ORD,CA$8,2))&gt;$BN$139,"s","ns")))</f>
        <v>ns</v>
      </c>
      <c r="CB123" s="282" t="str">
        <f aca="false">IF(CB$8&gt;$BV123,"",IF($BR$124&gt;$BS$124,"ns",IF(ABS($BX123-INDEX(RTO3CF_ORD,CB$8,2))&gt;$BN$139,"s","ns")))</f>
        <v>ns</v>
      </c>
      <c r="CC123" s="282" t="str">
        <f aca="false">IF(CC$8&gt;$BV123,"",IF($BR$124&gt;$BS$124,"ns",IF(ABS($BX123-INDEX(RTO3CF_ORD,CC$8,2))&gt;$BN$139,"s","ns")))</f>
        <v/>
      </c>
      <c r="CD123" s="282" t="str">
        <f aca="false">IF(CD$8&gt;$BV123,"",IF($BR$124&gt;$BS$124,"ns",IF(ABS($BX123-INDEX(RTO3CF_ORD,CD$8,2))&gt;$BN$139,"s","ns")))</f>
        <v/>
      </c>
      <c r="CE123" s="282" t="str">
        <f aca="false">IF(CE$8&gt;$BV123,"",IF($BR$124&gt;$BS$124,"ns",IF(ABS($BX123-INDEX(RTO3CF_ORD,CE$8,2))&gt;$BN$139,"s","ns")))</f>
        <v/>
      </c>
      <c r="CF123" s="282" t="str">
        <f aca="false">IF(CF$8&gt;$BV123,"",IF($BR$124&gt;$BS$124,"ns",IF(ABS($BX123-INDEX(RTO3CF_ORD,CF$8,2))&gt;$BN$139,"s","ns")))</f>
        <v/>
      </c>
      <c r="CG123" s="282" t="str">
        <f aca="false">IF(CG$8&gt;$BV123,"",IF($BR$124&gt;$BS$124,"ns",IF(ABS($BX123-INDEX(RTO3CF_ORD,CG$8,2))&gt;$BN$139,"s","ns")))</f>
        <v/>
      </c>
      <c r="CH123" s="282" t="str">
        <f aca="false">IF(CH$8&gt;$BV123,"",IF($BR$124&gt;$BS$124,"ns",IF(ABS($BX123-INDEX(RTO3CF_ORD,CH$8,2))&gt;$BN$139,"s","ns")))</f>
        <v/>
      </c>
      <c r="CI123" s="282" t="str">
        <f aca="false">IF(CI$8&gt;$BV123,"",IF($BR$124&gt;$BS$124,"ns",IF(ABS($BX123-INDEX(RTO3CF_ORD,CI$8,2))&gt;$BN$139,"s","ns")))</f>
        <v/>
      </c>
      <c r="CJ123" s="282" t="str">
        <f aca="false">IF(CJ$8&gt;$BV123,"",IF($BR$124&gt;$BS$124,"ns",IF(ABS($BX123-INDEX(RTO3CF_ORD,CJ$8,2))&gt;$BN$139,"s","ns")))</f>
        <v/>
      </c>
      <c r="CK123" s="282" t="str">
        <f aca="false">IF(CK$8&gt;$BV123,"",IF($BR$124&gt;$BS$124,"ns",IF(ABS($BX123-INDEX(RTO3CF_ORD,CK$8,2))&gt;$BN$139,"s","ns")))</f>
        <v/>
      </c>
      <c r="CL123" s="282" t="str">
        <f aca="false">IF(CL$8&gt;$BV123,"",IF($BR$124&gt;$BS$124,"ns",IF(ABS($BX123-INDEX(RTO3CF_ORD,CL$8,2))&gt;$BN$139,"s","ns")))</f>
        <v/>
      </c>
      <c r="CM123" s="282" t="str">
        <f aca="false">IF(CM$8&gt;$BV123,"",IF($BR$124&gt;$BS$124,"ns",IF(ABS($BX123-INDEX(RTO3CF_ORD,CM$8,2))&gt;$BN$139,"s","ns")))</f>
        <v/>
      </c>
      <c r="CN123" s="282" t="str">
        <f aca="false">IF(CN$8&gt;$BV123,"",IF($BR$124&gt;$BS$124,"ns",IF(ABS($BX123-INDEX(RTO3CF_ORD,CN$8,2))&gt;$BN$139,"s","ns")))</f>
        <v/>
      </c>
      <c r="CO123" s="282" t="str">
        <f aca="false">IF(CO$8&gt;$BV123,"",IF($BR$124&gt;$BS$124,"ns",IF(ABS($BX123-INDEX(RTO3CF_ORD,CO$8,2))&gt;$BN$139,"s","ns")))</f>
        <v/>
      </c>
      <c r="CP123" s="282" t="str">
        <f aca="false">IF(CP$8&gt;$BV123,"",IF($BR$124&gt;$BS$124,"ns",IF(ABS($BX123-INDEX(RTO3CF_ORD,CP$8,2))&gt;$BN$139,"s","ns")))</f>
        <v/>
      </c>
      <c r="CQ123" s="282" t="str">
        <f aca="false">IF(CQ$8&gt;$BV123,"",IF($BR$124&gt;$BS$124,"ns",IF(ABS($BX123-INDEX(RTO3CF_ORD,CQ$8,2))&gt;$BN$139,"s","ns")))</f>
        <v/>
      </c>
      <c r="CR123" s="282" t="str">
        <f aca="false">IF(CR$8&gt;$BV123,"",IF($BR$124&gt;$BS$124,"ns",IF(ABS($BX123-INDEX(RTO3CF_ORD,CR$8,2))&gt;$BN$139,"s","ns")))</f>
        <v/>
      </c>
      <c r="CS123" s="282" t="str">
        <f aca="false">IF(CS$8&gt;$BV123,"",IF($BR$124&gt;$BS$124,"ns",IF(ABS($BX123-INDEX(RTO3CF_ORD,CS$8,2))&gt;$BN$139,"s","ns")))</f>
        <v/>
      </c>
      <c r="CT123" s="282" t="str">
        <f aca="false">IF(CT$8&gt;$BV123,"",IF($BR$124&gt;$BS$124,"ns",IF(ABS($BX123-INDEX(RTO3CF_ORD,CT$8,2))&gt;$BN$139,"s","ns")))</f>
        <v/>
      </c>
      <c r="CU123" s="282" t="str">
        <f aca="false">IF(CU$8&gt;$BV123,"",IF($BR$124&gt;$BS$124,"ns",IF(ABS($BX123-INDEX(RTO3CF_ORD,CU$8,2))&gt;$BN$139,"s","ns")))</f>
        <v/>
      </c>
      <c r="CV123" s="282" t="str">
        <f aca="false">IF(CV$8&gt;$BV123,"",IF($BR$124&gt;$BS$124,"ns",IF(ABS($BX123-INDEX(RTO3CF_ORD,CV$8,2))&gt;$BN$139,"s","ns")))</f>
        <v/>
      </c>
      <c r="CW123" s="282" t="str">
        <f aca="false">IF(CW$8&gt;$BV123,"",IF($BR$124&gt;$BS$124,"ns",IF(ABS($BX123-INDEX(RTO3CF_ORD,CW$8,2))&gt;$BN$139,"s","ns")))</f>
        <v/>
      </c>
      <c r="CX123" s="282" t="str">
        <f aca="false">IF(CX$8&gt;$BV123,"",IF($BR$124&gt;$BS$124,"ns",IF(ABS($BX123-INDEX(RTO3CF_ORD,CX$8,2))&gt;$BN$139,"s","ns")))</f>
        <v/>
      </c>
      <c r="CY123" s="282" t="str">
        <f aca="false">IF(CY$8&gt;$BV123,"",IF($BR$124&gt;$BS$124,"ns",IF(ABS($BX123-INDEX(RTO3CF_ORD,CY$8,2))&gt;$BN$139,"s","ns")))</f>
        <v/>
      </c>
      <c r="CZ123" s="282" t="str">
        <f aca="false">IF(CZ$8&gt;$BV123,"",IF($BR$124&gt;$BS$124,"ns",IF(ABS($BX123-INDEX(RTO3CF_ORD,CZ$8,2))&gt;$BN$139,"s","ns")))</f>
        <v/>
      </c>
      <c r="DA123" s="282" t="str">
        <f aca="false">IF(DA$8&gt;$BV123,"",IF($BR$124&gt;$BS$124,"ns",IF(ABS($BX123-INDEX(RTO3CF_ORD,DA$8,2))&gt;$BN$139,"s","ns")))</f>
        <v/>
      </c>
      <c r="DB123" s="282" t="str">
        <f aca="false">IF(DB$8&gt;$BV123,"",IF($BR$124&gt;$BS$124,"ns",IF(ABS($BX123-INDEX(RTO3CF_ORD,DB$8,2))&gt;$BN$139,"s","ns")))</f>
        <v/>
      </c>
      <c r="DC123" s="282" t="str">
        <f aca="false">IF(DC$8&gt;$BV123,"",IF($BR$124&gt;$BS$124,"ns",IF(ABS($BX123-INDEX(RTO3CF_ORD,DC$8,2))&gt;$BN$139,"s","ns")))</f>
        <v/>
      </c>
      <c r="DD123" s="282" t="str">
        <f aca="false">IF(DD$8&gt;$BV123,"",IF($BR$124&gt;$BS$124,"ns",IF(ABS($BX123-INDEX(RTO3CF_ORD,DD$8,2))&gt;$BN$139,"s","ns")))</f>
        <v/>
      </c>
      <c r="DE123" s="282" t="str">
        <f aca="false">IF(DE$8&gt;$BV123,"",IF($BR$124&gt;$BS$124,"ns",IF(ABS($BX123-INDEX(RTO3CF_ORD,DE$8,2))&gt;$BN$139,"s","ns")))</f>
        <v/>
      </c>
      <c r="DF123" s="282" t="str">
        <f aca="false">IF(DF$8&gt;$BV123,"",IF($BR$124&gt;$BS$124,"ns",IF(ABS($BX123-INDEX(RTO3CF_ORD,DF$8,2))&gt;$BN$139,"s","ns")))</f>
        <v/>
      </c>
      <c r="DG123" s="282" t="str">
        <f aca="false">IF(DG$8&gt;$BV123,"",IF($BR$124&gt;$BS$124,"ns",IF(ABS($BX123-INDEX(RTO3CF_ORD,DG$8,2))&gt;$BN$139,"s","ns")))</f>
        <v/>
      </c>
      <c r="DH123" s="282" t="str">
        <f aca="false">IF(DH$8&gt;$BV123,"",IF($BR$124&gt;$BS$124,"ns",IF(ABS($BX123-INDEX(RTO3CF_ORD,DH$8,2))&gt;$BN$139,"s","ns")))</f>
        <v/>
      </c>
      <c r="DI123" s="282" t="str">
        <f aca="false">IF(DI$8&gt;$BV123,"",IF($BR$124&gt;$BS$124,"ns",IF(ABS($BX123-INDEX(RTO3CF_ORD,DI$8,2))&gt;$BN$139,"s","ns")))</f>
        <v/>
      </c>
      <c r="DJ123" s="282" t="str">
        <f aca="false">IF(DJ$8&gt;$BV123,"",IF($BR$124&gt;$BS$124,"ns",IF(ABS($BX123-INDEX(RTO3CF_ORD,DJ$8,2))&gt;$BN$139,"s","ns")))</f>
        <v/>
      </c>
      <c r="DK123" s="282" t="str">
        <f aca="false">IF(DK$8&gt;$BV123,"",IF($BR$124&gt;$BS$124,"ns",IF(ABS($BX123-INDEX(RTO3CF_ORD,DK$8,2))&gt;$BN$139,"s","ns")))</f>
        <v/>
      </c>
      <c r="DL123" s="282" t="str">
        <f aca="false">IF(DL$8&gt;$BV123,"",IF($BR$124&gt;$BS$124,"ns",IF(ABS($BX123-INDEX(RTO3CF_ORD,DL$8,2))&gt;$BN$139,"s","ns")))</f>
        <v/>
      </c>
      <c r="DM123" s="282" t="str">
        <f aca="false">IF(DM$8&gt;$BV123,"",IF($BR$124&gt;$BS$124,"ns",IF(ABS($BX123-INDEX(RTO3CF_ORD,DM$8,2))&gt;$BN$139,"s","ns")))</f>
        <v/>
      </c>
      <c r="DN123" s="282" t="str">
        <f aca="false">IF(DN$8&gt;$BV123,"",IF($BR$124&gt;$BS$124,"ns",IF(ABS($BX123-INDEX(RTO3CF_ORD,DN$8,2))&gt;$BN$139,"s","ns")))</f>
        <v/>
      </c>
      <c r="DO123" s="282" t="str">
        <f aca="false">IF(DO$8&gt;$BV123,"",IF($BR$124&gt;$BS$124,"ns",IF(ABS($BX123-INDEX(RTO3CF_ORD,DO$8,2))&gt;$BN$139,"s","ns")))</f>
        <v/>
      </c>
      <c r="DP123" s="282" t="str">
        <f aca="false">IF(DP$8&gt;$BV123,"",IF($BR$124&gt;$BS$124,"ns",IF(ABS($BX123-INDEX(RTO3CF_ORD,DP$8,2))&gt;$BN$139,"s","ns")))</f>
        <v/>
      </c>
      <c r="DQ123" s="282" t="str">
        <f aca="false">IF(DQ$8&gt;$BV123,"",IF($BR$124&gt;$BS$124,"ns",IF(ABS($BX123-INDEX(RTO3CF_ORD,DQ$8,2))&gt;$BN$139,"s","ns")))</f>
        <v/>
      </c>
      <c r="DR123" s="282" t="str">
        <f aca="false">IF(DR$8&gt;$BV123,"",IF($BR$124&gt;$BS$124,"ns",IF(ABS($BX123-INDEX(RTO3CF_ORD,DR$8,2))&gt;$BN$139,"s","ns")))</f>
        <v/>
      </c>
      <c r="DS123" s="282" t="str">
        <f aca="false">IF(DS$8&gt;$BV123,"",IF($BR$124&gt;$BS$124,"ns",IF(ABS($BX123-INDEX(RTO3CF_ORD,DS$8,2))&gt;$BN$139,"s","ns")))</f>
        <v/>
      </c>
      <c r="DT123" s="282" t="str">
        <f aca="false">IF(DT$8&gt;$BV123,"",IF($BR$124&gt;$BS$124,"ns",IF(ABS($BX123-INDEX(RTO3CF_ORD,DT$8,2))&gt;$BN$139,"s","ns")))</f>
        <v/>
      </c>
      <c r="DU123" s="282" t="str">
        <f aca="false">IF(DU$8&gt;$BV123,"",IF($BR$124&gt;$BS$124,"ns",IF(ABS($BX123-INDEX(RTO3CF_ORD,DU$8,2))&gt;$BN$139,"s","ns")))</f>
        <v/>
      </c>
      <c r="DV123" s="282" t="str">
        <f aca="false">IF(DV$8&gt;$BV123,"",IF($BR$124&gt;$BS$124,"ns",IF(ABS($BX123-INDEX(RTO3CF_ORD,DV$8,2))&gt;$BN$139,"s","ns")))</f>
        <v/>
      </c>
      <c r="DW123" s="283"/>
      <c r="DX123" s="283"/>
      <c r="DZ123" s="265" t="n">
        <f aca="false">DZ122+1</f>
        <v>5</v>
      </c>
      <c r="EA123" s="276" t="str">
        <f aca="false">IFERROR(INDEX(RTO3CV,$DZ123,1),0)</f>
        <v>Buck Colihue</v>
      </c>
      <c r="EB123" s="277" t="n">
        <f aca="false">IFERROR(INDEX(RTO3SF,$DZ123,EB$7),0)</f>
        <v>0</v>
      </c>
      <c r="EC123" s="277" t="n">
        <f aca="false">IFERROR(INDEX(RTO3SF,$DZ123,EC$7),0)</f>
        <v>0</v>
      </c>
      <c r="ED123" s="277" t="n">
        <f aca="false">IFERROR(INDEX(RTO3SF,$DZ123,ED$7),0)</f>
        <v>0</v>
      </c>
      <c r="EE123" s="277" t="n">
        <f aca="false">IFERROR(INDEX(RTO3SF,$DZ123,EE$7),0)</f>
        <v>0</v>
      </c>
      <c r="EF123" s="277" t="n">
        <f aca="false">COUNTIFS(EB123:EE123,"&gt;1")</f>
        <v>0</v>
      </c>
      <c r="EG123" s="277" t="n">
        <f aca="false">IFERROR(SUMIFS(EB123:EE123,EB123:EE123,"&gt;1"),0)</f>
        <v>0</v>
      </c>
      <c r="EH123" s="265"/>
      <c r="EI123" s="265" t="s">
        <v>330</v>
      </c>
      <c r="EJ123" s="264" t="str">
        <f aca="false">IF(EF169=0,"sd",EJ122/EJ121)</f>
        <v>sd</v>
      </c>
      <c r="EK123" s="266"/>
      <c r="EL123" s="265" t="n">
        <f aca="false">EL122+1</f>
        <v>5</v>
      </c>
      <c r="EM123" s="276" t="str">
        <f aca="false">IFERROR(INDEX(RTO3CV,$EL123,1),0)</f>
        <v>Buck Colihue</v>
      </c>
      <c r="EN123" s="277" t="n">
        <f aca="false">IFERROR(INDEX(RTO3CF,$EL123,'ANVA-MDS'!EB$7),0)</f>
        <v>2008.0701754386</v>
      </c>
      <c r="EO123" s="277" t="n">
        <f aca="false">IFERROR(INDEX(RTO3CF,$EL123,'ANVA-MDS'!EC$7),0)</f>
        <v>1316.04678362573</v>
      </c>
      <c r="EP123" s="277" t="n">
        <f aca="false">IFERROR(INDEX(RTO3CF,$EL123,'ANVA-MDS'!ED$7),0)</f>
        <v>2055.26315789474</v>
      </c>
      <c r="EQ123" s="277" t="n">
        <f aca="false">IFERROR(INDEX(RTO3CF,$EL123,'ANVA-MDS'!EE$7),0)</f>
        <v>0</v>
      </c>
      <c r="ER123" s="277" t="n">
        <f aca="false">COUNTIFS(EN123:EQ123,"&gt;1")</f>
        <v>3</v>
      </c>
      <c r="ES123" s="277" t="n">
        <f aca="false">IFERROR(SUMIFS(EN123:EQ123,EN123:EQ123,"&gt;1"),0)</f>
        <v>5379.38011695906</v>
      </c>
      <c r="ET123" s="265"/>
      <c r="EU123" s="265" t="s">
        <v>330</v>
      </c>
      <c r="EV123" s="264" t="n">
        <f aca="false">IF(ER169=0,"sd",EV122/EV121)</f>
        <v>2251.52566601689</v>
      </c>
      <c r="EW123" s="266"/>
      <c r="EX123" s="277" t="n">
        <f aca="false">EG123+ES123</f>
        <v>5379.38011695906</v>
      </c>
      <c r="EY123" s="265" t="s">
        <v>330</v>
      </c>
      <c r="EZ123" s="264" t="str">
        <f aca="false">IF(EZ138=0,"sd",EZ122/EZ121)</f>
        <v>sd</v>
      </c>
    </row>
    <row r="124" customFormat="false" ht="12.75" hidden="false" customHeight="true" outlineLevel="0" collapsed="false">
      <c r="A124" s="287" t="s">
        <v>130</v>
      </c>
      <c r="B124" s="272" t="str">
        <f aca="false">'ANVA-MDS'!EJ125</f>
        <v>sd</v>
      </c>
      <c r="C124" s="288" t="str">
        <f aca="false">'ANVA-MDS'!EJ129</f>
        <v>sd</v>
      </c>
      <c r="D124" s="289" t="str">
        <f aca="false">IFERROR(C124/B124,"sd")</f>
        <v>sd</v>
      </c>
      <c r="E124" s="289" t="str">
        <f aca="false">IFERROR(D124/D126,"sd")</f>
        <v>sd</v>
      </c>
      <c r="F124" s="290" t="str">
        <f aca="false">IFERROR(FDIST(E124,B124,B126),"sd")</f>
        <v>sd</v>
      </c>
      <c r="G124" s="270" t="n">
        <v>0.05</v>
      </c>
      <c r="H124" s="248" t="str">
        <f aca="false">IF(F124&gt;G124,"ns",IF(F124&lt;0.001,"***",IF(F124&lt;0.01,"**",IF(F124&lt;0.05,"*",""))))</f>
        <v>ns</v>
      </c>
      <c r="J124" s="270" t="n">
        <v>5</v>
      </c>
      <c r="K124" s="280" t="str">
        <f aca="false">IFERROR(INDEX(RTO3SF_ORD,J124,1),"sd")</f>
        <v>Buck Colihue</v>
      </c>
      <c r="L124" s="281" t="n">
        <f aca="false">IFERROR(INDEX(RTO3SF_ORD,J124,2),"sd")</f>
        <v>0.00045</v>
      </c>
      <c r="M124" s="281" t="str">
        <f aca="false">IF(M$8&gt;$J124,"",IF($F$124&gt;$G$124,"ns",IF(ABS($L124-INDEX(RTO3SF_ORD,M$8,2))&gt;$B$139,"s","ns")))</f>
        <v>ns</v>
      </c>
      <c r="N124" s="281" t="str">
        <f aca="false">IF(N$8&gt;$J124,"",IF($F$124&gt;$G$124,"ns",IF(ABS($L124-INDEX(RTO3SF_ORD,N$8,2))&gt;$B$139,"s","ns")))</f>
        <v>ns</v>
      </c>
      <c r="O124" s="281" t="str">
        <f aca="false">IF(O$8&gt;$J124,"",IF($F$124&gt;$G$124,"ns",IF(ABS($L124-INDEX(RTO3SF_ORD,O$8,2))&gt;$B$139,"s","ns")))</f>
        <v>ns</v>
      </c>
      <c r="P124" s="281" t="str">
        <f aca="false">IF(P$8&gt;$J124,"",IF($F$124&gt;$G$124,"ns",IF(ABS($L124-INDEX(RTO3SF_ORD,P$8,2))&gt;$B$139,"s","ns")))</f>
        <v>ns</v>
      </c>
      <c r="Q124" s="281" t="str">
        <f aca="false">IF(Q$8&gt;$J124,"",IF($F$124&gt;$G$124,"ns",IF(ABS($L124-INDEX(RTO3SF_ORD,Q$8,2))&gt;$B$139,"s","ns")))</f>
        <v>ns</v>
      </c>
      <c r="R124" s="281" t="str">
        <f aca="false">IF(R$8&gt;$J124,"",IF($F$124&gt;$G$124,"ns",IF(ABS($L124-INDEX(RTO3SF_ORD,R$8,2))&gt;$B$139,"s","ns")))</f>
        <v/>
      </c>
      <c r="S124" s="281" t="str">
        <f aca="false">IF(S$8&gt;$J124,"",IF($F$124&gt;$G$124,"ns",IF(ABS($L124-INDEX(RTO3SF_ORD,S$8,2))&gt;$B$139,"s","ns")))</f>
        <v/>
      </c>
      <c r="T124" s="281" t="str">
        <f aca="false">IF(T$8&gt;$J124,"",IF($F$124&gt;$G$124,"ns",IF(ABS($L124-INDEX(RTO3SF_ORD,T$8,2))&gt;$B$139,"s","ns")))</f>
        <v/>
      </c>
      <c r="U124" s="281" t="str">
        <f aca="false">IF(U$8&gt;$J124,"",IF($F$124&gt;$G$124,"ns",IF(ABS($L124-INDEX(RTO3SF_ORD,U$8,2))&gt;$B$139,"s","ns")))</f>
        <v/>
      </c>
      <c r="V124" s="281" t="str">
        <f aca="false">IF(V$8&gt;$J124,"",IF($F$124&gt;$G$124,"ns",IF(ABS($L124-INDEX(RTO3SF_ORD,V$8,2))&gt;$B$139,"s","ns")))</f>
        <v/>
      </c>
      <c r="W124" s="281" t="str">
        <f aca="false">IF(W$8&gt;$J124,"",IF($F$124&gt;$G$124,"ns",IF(ABS($L124-INDEX(RTO3SF_ORD,W$8,2))&gt;$B$139,"s","ns")))</f>
        <v/>
      </c>
      <c r="X124" s="281" t="str">
        <f aca="false">IF(X$8&gt;$J124,"",IF($F$124&gt;$G$124,"ns",IF(ABS($L124-INDEX(RTO3SF_ORD,X$8,2))&gt;$B$139,"s","ns")))</f>
        <v/>
      </c>
      <c r="Y124" s="281" t="str">
        <f aca="false">IF(Y$8&gt;$J124,"",IF($F$124&gt;$G$124,"ns",IF(ABS($L124-INDEX(RTO3SF_ORD,Y$8,2))&gt;$B$139,"s","ns")))</f>
        <v/>
      </c>
      <c r="Z124" s="281" t="str">
        <f aca="false">IF(Z$8&gt;$J124,"",IF($F$124&gt;$G$124,"ns",IF(ABS($L124-INDEX(RTO3SF_ORD,Z$8,2))&gt;$B$139,"s","ns")))</f>
        <v/>
      </c>
      <c r="AA124" s="281" t="str">
        <f aca="false">IF(AA$8&gt;$J124,"",IF($F$124&gt;$G$124,"ns",IF(ABS($L124-INDEX(RTO3SF_ORD,AA$8,2))&gt;$B$139,"s","ns")))</f>
        <v/>
      </c>
      <c r="AB124" s="281" t="str">
        <f aca="false">IF(AB$8&gt;$J124,"",IF($F$124&gt;$G$124,"ns",IF(ABS($L124-INDEX(RTO3SF_ORD,AB$8,2))&gt;$B$139,"s","ns")))</f>
        <v/>
      </c>
      <c r="AC124" s="281" t="str">
        <f aca="false">IF(AC$8&gt;$J124,"",IF($F$124&gt;$G$124,"ns",IF(ABS($L124-INDEX(RTO3SF_ORD,AC$8,2))&gt;$B$139,"s","ns")))</f>
        <v/>
      </c>
      <c r="AD124" s="281" t="str">
        <f aca="false">IF(AD$8&gt;$J124,"",IF($F$124&gt;$G$124,"ns",IF(ABS($L124-INDEX(RTO3SF_ORD,AD$8,2))&gt;$B$139,"s","ns")))</f>
        <v/>
      </c>
      <c r="AE124" s="281" t="str">
        <f aca="false">IF(AE$8&gt;$J124,"",IF($F$124&gt;$G$124,"ns",IF(ABS($L124-INDEX(RTO3SF_ORD,AE$8,2))&gt;$B$139,"s","ns")))</f>
        <v/>
      </c>
      <c r="AF124" s="281" t="str">
        <f aca="false">IF(AF$8&gt;$J124,"",IF($F$124&gt;$G$124,"ns",IF(ABS($L124-INDEX(RTO3SF_ORD,AF$8,2))&gt;$B$139,"s","ns")))</f>
        <v/>
      </c>
      <c r="AG124" s="281" t="str">
        <f aca="false">IF(AG$8&gt;$J124,"",IF($F$124&gt;$G$124,"ns",IF(ABS($L124-INDEX(RTO3SF_ORD,AG$8,2))&gt;$B$139,"s","ns")))</f>
        <v/>
      </c>
      <c r="AH124" s="281" t="str">
        <f aca="false">IF(AH$8&gt;$J124,"",IF($F$124&gt;$G$124,"ns",IF(ABS($L124-INDEX(RTO3SF_ORD,AH$8,2))&gt;$B$139,"s","ns")))</f>
        <v/>
      </c>
      <c r="AI124" s="281" t="str">
        <f aca="false">IF(AI$8&gt;$J124,"",IF($F$124&gt;$G$124,"ns",IF(ABS($L124-INDEX(RTO3SF_ORD,AI$8,2))&gt;$B$139,"s","ns")))</f>
        <v/>
      </c>
      <c r="AJ124" s="281" t="str">
        <f aca="false">IF(AJ$8&gt;$J124,"",IF($F$124&gt;$G$124,"ns",IF(ABS($L124-INDEX(RTO3SF_ORD,AJ$8,2))&gt;$B$139,"s","ns")))</f>
        <v/>
      </c>
      <c r="AK124" s="281" t="str">
        <f aca="false">IF(AK$8&gt;$J124,"",IF($F$124&gt;$G$124,"ns",IF(ABS($L124-INDEX(RTO3SF_ORD,AK$8,2))&gt;$B$139,"s","ns")))</f>
        <v/>
      </c>
      <c r="AL124" s="281" t="str">
        <f aca="false">IF(AL$8&gt;$J124,"",IF($F$124&gt;$G$124,"ns",IF(ABS($L124-INDEX(RTO3SF_ORD,AL$8,2))&gt;$B$139,"s","ns")))</f>
        <v/>
      </c>
      <c r="AM124" s="281" t="str">
        <f aca="false">IF(AM$8&gt;$J124,"",IF($F$124&gt;$G$124,"ns",IF(ABS($L124-INDEX(RTO3SF_ORD,AM$8,2))&gt;$B$139,"s","ns")))</f>
        <v/>
      </c>
      <c r="AN124" s="281" t="str">
        <f aca="false">IF(AN$8&gt;$J124,"",IF($F$124&gt;$G$124,"ns",IF(ABS($L124-INDEX(RTO3SF_ORD,AN$8,2))&gt;$B$139,"s","ns")))</f>
        <v/>
      </c>
      <c r="AO124" s="281" t="str">
        <f aca="false">IF(AO$8&gt;$J124,"",IF($F$124&gt;$G$124,"ns",IF(ABS($L124-INDEX(RTO3SF_ORD,AO$8,2))&gt;$B$139,"s","ns")))</f>
        <v/>
      </c>
      <c r="AP124" s="281" t="str">
        <f aca="false">IF(AP$8&gt;$J124,"",IF($F$124&gt;$G$124,"ns",IF(ABS($L124-INDEX(RTO3SF_ORD,AP$8,2))&gt;$B$139,"s","ns")))</f>
        <v/>
      </c>
      <c r="AQ124" s="281" t="str">
        <f aca="false">IF(AQ$8&gt;$J124,"",IF($F$124&gt;$G$124,"ns",IF(ABS($L124-INDEX(RTO3SF_ORD,AQ$8,2))&gt;$B$139,"s","ns")))</f>
        <v/>
      </c>
      <c r="AR124" s="281" t="str">
        <f aca="false">IF(AR$8&gt;$J124,"",IF($F$124&gt;$G$124,"ns",IF(ABS($L124-INDEX(RTO3SF_ORD,AR$8,2))&gt;$B$139,"s","ns")))</f>
        <v/>
      </c>
      <c r="AS124" s="281" t="str">
        <f aca="false">IF(AS$8&gt;$J124,"",IF($F$124&gt;$G$124,"ns",IF(ABS($L124-INDEX(RTO3SF_ORD,AS$8,2))&gt;$B$139,"s","ns")))</f>
        <v/>
      </c>
      <c r="AT124" s="281" t="str">
        <f aca="false">IF(AT$8&gt;$J124,"",IF($F$124&gt;$G$124,"ns",IF(ABS($L124-INDEX(RTO3SF_ORD,AT$8,2))&gt;$B$139,"s","ns")))</f>
        <v/>
      </c>
      <c r="AU124" s="281" t="str">
        <f aca="false">IF(AU$8&gt;$J124,"",IF($F$124&gt;$G$124,"ns",IF(ABS($L124-INDEX(RTO3SF_ORD,AU$8,2))&gt;$B$139,"s","ns")))</f>
        <v/>
      </c>
      <c r="AV124" s="281" t="str">
        <f aca="false">IF(AV$8&gt;$J124,"",IF($F$124&gt;$G$124,"ns",IF(ABS($L124-INDEX(RTO3SF_ORD,AV$8,2))&gt;$B$139,"s","ns")))</f>
        <v/>
      </c>
      <c r="AW124" s="281" t="str">
        <f aca="false">IF(AW$8&gt;$J124,"",IF($F$124&gt;$G$124,"ns",IF(ABS($L124-INDEX(RTO3SF_ORD,AW$8,2))&gt;$B$139,"s","ns")))</f>
        <v/>
      </c>
      <c r="AX124" s="281" t="str">
        <f aca="false">IF(AX$8&gt;$J124,"",IF($F$124&gt;$G$124,"ns",IF(ABS($L124-INDEX(RTO3SF_ORD,AX$8,2))&gt;$B$139,"s","ns")))</f>
        <v/>
      </c>
      <c r="AY124" s="281" t="str">
        <f aca="false">IF(AY$8&gt;$J124,"",IF($F$124&gt;$G$124,"ns",IF(ABS($L124-INDEX(RTO3SF_ORD,AY$8,2))&gt;$B$139,"s","ns")))</f>
        <v/>
      </c>
      <c r="AZ124" s="281" t="str">
        <f aca="false">IF(AZ$8&gt;$J124,"",IF($F$124&gt;$G$124,"ns",IF(ABS($L124-INDEX(RTO3SF_ORD,AZ$8,2))&gt;$B$139,"s","ns")))</f>
        <v/>
      </c>
      <c r="BA124" s="281" t="str">
        <f aca="false">IF(BA$8&gt;$J124,"",IF($F$124&gt;$G$124,"ns",IF(ABS($L124-INDEX(RTO3SF_ORD,BA$8,2))&gt;$B$139,"s","ns")))</f>
        <v/>
      </c>
      <c r="BB124" s="281" t="str">
        <f aca="false">IF(BB$8&gt;$J124,"",IF($F$124&gt;$G$124,"ns",IF(ABS($L124-INDEX(RTO3SF_ORD,BB$8,2))&gt;$B$139,"s","ns")))</f>
        <v/>
      </c>
      <c r="BC124" s="281" t="str">
        <f aca="false">IF(BC$8&gt;$J124,"",IF($F$124&gt;$G$124,"ns",IF(ABS($L124-INDEX(RTO3SF_ORD,BC$8,2))&gt;$B$139,"s","ns")))</f>
        <v/>
      </c>
      <c r="BD124" s="281" t="str">
        <f aca="false">IF(BD$8&gt;$J124,"",IF($F$124&gt;$G$124,"ns",IF(ABS($L124-INDEX(RTO3SF_ORD,BD$8,2))&gt;$B$139,"s","ns")))</f>
        <v/>
      </c>
      <c r="BE124" s="281" t="str">
        <f aca="false">IF(BE$8&gt;$J124,"",IF($F$124&gt;$G$124,"ns",IF(ABS($L124-INDEX(RTO3SF_ORD,BE$8,2))&gt;$B$139,"s","ns")))</f>
        <v/>
      </c>
      <c r="BF124" s="281" t="str">
        <f aca="false">IF(BF$8&gt;$J124,"",IF($F$124&gt;$G$124,"ns",IF(ABS($L124-INDEX(RTO3SF_ORD,BF$8,2))&gt;$B$139,"s","ns")))</f>
        <v/>
      </c>
      <c r="BG124" s="281" t="str">
        <f aca="false">IF(BG$8&gt;$J124,"",IF($F$124&gt;$G$124,"ns",IF(ABS($L124-INDEX(RTO3SF_ORD,BG$8,2))&gt;$B$139,"s","ns")))</f>
        <v/>
      </c>
      <c r="BH124" s="281" t="str">
        <f aca="false">IF(BH$8&gt;$J124,"",IF($F$124&gt;$G$124,"ns",IF(ABS($L124-INDEX(RTO3SF_ORD,BH$8,2))&gt;$B$139,"s","ns")))</f>
        <v/>
      </c>
      <c r="BI124" s="281" t="str">
        <f aca="false">IF(BI$8&gt;$J124,"",IF($F$124&gt;$G$124,"ns",IF(ABS($L124-INDEX(RTO3SF_ORD,BI$8,2))&gt;$B$139,"s","ns")))</f>
        <v/>
      </c>
      <c r="BJ124" s="281" t="str">
        <f aca="false">IF(BJ$8&gt;$J124,"",IF($F$124&gt;$G$124,"ns",IF(ABS($L124-INDEX(RTO3SF_ORD,BJ$8,2))&gt;$B$139,"s","ns")))</f>
        <v/>
      </c>
      <c r="BM124" s="287" t="s">
        <v>130</v>
      </c>
      <c r="BN124" s="272" t="n">
        <f aca="false">'ANVA-MDS'!EV125</f>
        <v>11</v>
      </c>
      <c r="BO124" s="288" t="n">
        <f aca="false">'ANVA-MDS'!EV129</f>
        <v>17804403.9885397</v>
      </c>
      <c r="BP124" s="289" t="n">
        <f aca="false">IFERROR(BO124/BN124,"sd")</f>
        <v>1618582.18077633</v>
      </c>
      <c r="BQ124" s="289" t="n">
        <f aca="false">IFERROR(BP124/BP126,"sd")</f>
        <v>10.792891237905</v>
      </c>
      <c r="BR124" s="290" t="n">
        <f aca="false">IFERROR(FDIST(BQ124,BN124,BN126),"sd")</f>
        <v>1.69129543603847E-006</v>
      </c>
      <c r="BS124" s="270" t="n">
        <v>0.05</v>
      </c>
      <c r="BT124" s="248" t="str">
        <f aca="false">IF(BR124&gt;BS124,"ns",IF(BR124&lt;0.001,"***",IF(BR124&lt;0.01,"**",IF(BR124&lt;0.05,"*",""))))</f>
        <v>***</v>
      </c>
      <c r="BV124" s="270" t="n">
        <v>5</v>
      </c>
      <c r="BW124" s="280" t="str">
        <f aca="false">IFERROR(INDEX(RTO3CF_ORD,BV124,1),"sd")</f>
        <v> ÑANDUBAY</v>
      </c>
      <c r="BX124" s="281" t="n">
        <f aca="false">IFERROR(INDEX(RTO3CF_ORD,BV124,2),"sd")</f>
        <v>2693.15204678363</v>
      </c>
      <c r="BY124" s="282" t="str">
        <f aca="false">IF(BY$8&gt;$BV124,"",IF($BR$124&gt;$BS$124,"ns",IF(ABS($BX124-INDEX(RTO3CF_ORD,BY$8,2))&gt;$BN$139,"s","ns")))</f>
        <v>ns</v>
      </c>
      <c r="BZ124" s="282" t="str">
        <f aca="false">IF(BZ$8&gt;$BV124,"",IF($BR$124&gt;$BS$124,"ns",IF(ABS($BX124-INDEX(RTO3CF_ORD,BZ$8,2))&gt;$BN$139,"s","ns")))</f>
        <v>ns</v>
      </c>
      <c r="CA124" s="282" t="str">
        <f aca="false">IF(CA$8&gt;$BV124,"",IF($BR$124&gt;$BS$124,"ns",IF(ABS($BX124-INDEX(RTO3CF_ORD,CA$8,2))&gt;$BN$139,"s","ns")))</f>
        <v>ns</v>
      </c>
      <c r="CB124" s="282" t="str">
        <f aca="false">IF(CB$8&gt;$BV124,"",IF($BR$124&gt;$BS$124,"ns",IF(ABS($BX124-INDEX(RTO3CF_ORD,CB$8,2))&gt;$BN$139,"s","ns")))</f>
        <v>ns</v>
      </c>
      <c r="CC124" s="282" t="str">
        <f aca="false">IF(CC$8&gt;$BV124,"",IF($BR$124&gt;$BS$124,"ns",IF(ABS($BX124-INDEX(RTO3CF_ORD,CC$8,2))&gt;$BN$139,"s","ns")))</f>
        <v>ns</v>
      </c>
      <c r="CD124" s="282" t="str">
        <f aca="false">IF(CD$8&gt;$BV124,"",IF($BR$124&gt;$BS$124,"ns",IF(ABS($BX124-INDEX(RTO3CF_ORD,CD$8,2))&gt;$BN$139,"s","ns")))</f>
        <v/>
      </c>
      <c r="CE124" s="282" t="str">
        <f aca="false">IF(CE$8&gt;$BV124,"",IF($BR$124&gt;$BS$124,"ns",IF(ABS($BX124-INDEX(RTO3CF_ORD,CE$8,2))&gt;$BN$139,"s","ns")))</f>
        <v/>
      </c>
      <c r="CF124" s="282" t="str">
        <f aca="false">IF(CF$8&gt;$BV124,"",IF($BR$124&gt;$BS$124,"ns",IF(ABS($BX124-INDEX(RTO3CF_ORD,CF$8,2))&gt;$BN$139,"s","ns")))</f>
        <v/>
      </c>
      <c r="CG124" s="282" t="str">
        <f aca="false">IF(CG$8&gt;$BV124,"",IF($BR$124&gt;$BS$124,"ns",IF(ABS($BX124-INDEX(RTO3CF_ORD,CG$8,2))&gt;$BN$139,"s","ns")))</f>
        <v/>
      </c>
      <c r="CH124" s="282" t="str">
        <f aca="false">IF(CH$8&gt;$BV124,"",IF($BR$124&gt;$BS$124,"ns",IF(ABS($BX124-INDEX(RTO3CF_ORD,CH$8,2))&gt;$BN$139,"s","ns")))</f>
        <v/>
      </c>
      <c r="CI124" s="282" t="str">
        <f aca="false">IF(CI$8&gt;$BV124,"",IF($BR$124&gt;$BS$124,"ns",IF(ABS($BX124-INDEX(RTO3CF_ORD,CI$8,2))&gt;$BN$139,"s","ns")))</f>
        <v/>
      </c>
      <c r="CJ124" s="282" t="str">
        <f aca="false">IF(CJ$8&gt;$BV124,"",IF($BR$124&gt;$BS$124,"ns",IF(ABS($BX124-INDEX(RTO3CF_ORD,CJ$8,2))&gt;$BN$139,"s","ns")))</f>
        <v/>
      </c>
      <c r="CK124" s="282" t="str">
        <f aca="false">IF(CK$8&gt;$BV124,"",IF($BR$124&gt;$BS$124,"ns",IF(ABS($BX124-INDEX(RTO3CF_ORD,CK$8,2))&gt;$BN$139,"s","ns")))</f>
        <v/>
      </c>
      <c r="CL124" s="282" t="str">
        <f aca="false">IF(CL$8&gt;$BV124,"",IF($BR$124&gt;$BS$124,"ns",IF(ABS($BX124-INDEX(RTO3CF_ORD,CL$8,2))&gt;$BN$139,"s","ns")))</f>
        <v/>
      </c>
      <c r="CM124" s="282" t="str">
        <f aca="false">IF(CM$8&gt;$BV124,"",IF($BR$124&gt;$BS$124,"ns",IF(ABS($BX124-INDEX(RTO3CF_ORD,CM$8,2))&gt;$BN$139,"s","ns")))</f>
        <v/>
      </c>
      <c r="CN124" s="282" t="str">
        <f aca="false">IF(CN$8&gt;$BV124,"",IF($BR$124&gt;$BS$124,"ns",IF(ABS($BX124-INDEX(RTO3CF_ORD,CN$8,2))&gt;$BN$139,"s","ns")))</f>
        <v/>
      </c>
      <c r="CO124" s="282" t="str">
        <f aca="false">IF(CO$8&gt;$BV124,"",IF($BR$124&gt;$BS$124,"ns",IF(ABS($BX124-INDEX(RTO3CF_ORD,CO$8,2))&gt;$BN$139,"s","ns")))</f>
        <v/>
      </c>
      <c r="CP124" s="282" t="str">
        <f aca="false">IF(CP$8&gt;$BV124,"",IF($BR$124&gt;$BS$124,"ns",IF(ABS($BX124-INDEX(RTO3CF_ORD,CP$8,2))&gt;$BN$139,"s","ns")))</f>
        <v/>
      </c>
      <c r="CQ124" s="282" t="str">
        <f aca="false">IF(CQ$8&gt;$BV124,"",IF($BR$124&gt;$BS$124,"ns",IF(ABS($BX124-INDEX(RTO3CF_ORD,CQ$8,2))&gt;$BN$139,"s","ns")))</f>
        <v/>
      </c>
      <c r="CR124" s="282" t="str">
        <f aca="false">IF(CR$8&gt;$BV124,"",IF($BR$124&gt;$BS$124,"ns",IF(ABS($BX124-INDEX(RTO3CF_ORD,CR$8,2))&gt;$BN$139,"s","ns")))</f>
        <v/>
      </c>
      <c r="CS124" s="282" t="str">
        <f aca="false">IF(CS$8&gt;$BV124,"",IF($BR$124&gt;$BS$124,"ns",IF(ABS($BX124-INDEX(RTO3CF_ORD,CS$8,2))&gt;$BN$139,"s","ns")))</f>
        <v/>
      </c>
      <c r="CT124" s="282" t="str">
        <f aca="false">IF(CT$8&gt;$BV124,"",IF($BR$124&gt;$BS$124,"ns",IF(ABS($BX124-INDEX(RTO3CF_ORD,CT$8,2))&gt;$BN$139,"s","ns")))</f>
        <v/>
      </c>
      <c r="CU124" s="282" t="str">
        <f aca="false">IF(CU$8&gt;$BV124,"",IF($BR$124&gt;$BS$124,"ns",IF(ABS($BX124-INDEX(RTO3CF_ORD,CU$8,2))&gt;$BN$139,"s","ns")))</f>
        <v/>
      </c>
      <c r="CV124" s="282" t="str">
        <f aca="false">IF(CV$8&gt;$BV124,"",IF($BR$124&gt;$BS$124,"ns",IF(ABS($BX124-INDEX(RTO3CF_ORD,CV$8,2))&gt;$BN$139,"s","ns")))</f>
        <v/>
      </c>
      <c r="CW124" s="282" t="str">
        <f aca="false">IF(CW$8&gt;$BV124,"",IF($BR$124&gt;$BS$124,"ns",IF(ABS($BX124-INDEX(RTO3CF_ORD,CW$8,2))&gt;$BN$139,"s","ns")))</f>
        <v/>
      </c>
      <c r="CX124" s="282" t="str">
        <f aca="false">IF(CX$8&gt;$BV124,"",IF($BR$124&gt;$BS$124,"ns",IF(ABS($BX124-INDEX(RTO3CF_ORD,CX$8,2))&gt;$BN$139,"s","ns")))</f>
        <v/>
      </c>
      <c r="CY124" s="282" t="str">
        <f aca="false">IF(CY$8&gt;$BV124,"",IF($BR$124&gt;$BS$124,"ns",IF(ABS($BX124-INDEX(RTO3CF_ORD,CY$8,2))&gt;$BN$139,"s","ns")))</f>
        <v/>
      </c>
      <c r="CZ124" s="282" t="str">
        <f aca="false">IF(CZ$8&gt;$BV124,"",IF($BR$124&gt;$BS$124,"ns",IF(ABS($BX124-INDEX(RTO3CF_ORD,CZ$8,2))&gt;$BN$139,"s","ns")))</f>
        <v/>
      </c>
      <c r="DA124" s="282" t="str">
        <f aca="false">IF(DA$8&gt;$BV124,"",IF($BR$124&gt;$BS$124,"ns",IF(ABS($BX124-INDEX(RTO3CF_ORD,DA$8,2))&gt;$BN$139,"s","ns")))</f>
        <v/>
      </c>
      <c r="DB124" s="282" t="str">
        <f aca="false">IF(DB$8&gt;$BV124,"",IF($BR$124&gt;$BS$124,"ns",IF(ABS($BX124-INDEX(RTO3CF_ORD,DB$8,2))&gt;$BN$139,"s","ns")))</f>
        <v/>
      </c>
      <c r="DC124" s="282" t="str">
        <f aca="false">IF(DC$8&gt;$BV124,"",IF($BR$124&gt;$BS$124,"ns",IF(ABS($BX124-INDEX(RTO3CF_ORD,DC$8,2))&gt;$BN$139,"s","ns")))</f>
        <v/>
      </c>
      <c r="DD124" s="282" t="str">
        <f aca="false">IF(DD$8&gt;$BV124,"",IF($BR$124&gt;$BS$124,"ns",IF(ABS($BX124-INDEX(RTO3CF_ORD,DD$8,2))&gt;$BN$139,"s","ns")))</f>
        <v/>
      </c>
      <c r="DE124" s="282" t="str">
        <f aca="false">IF(DE$8&gt;$BV124,"",IF($BR$124&gt;$BS$124,"ns",IF(ABS($BX124-INDEX(RTO3CF_ORD,DE$8,2))&gt;$BN$139,"s","ns")))</f>
        <v/>
      </c>
      <c r="DF124" s="282" t="str">
        <f aca="false">IF(DF$8&gt;$BV124,"",IF($BR$124&gt;$BS$124,"ns",IF(ABS($BX124-INDEX(RTO3CF_ORD,DF$8,2))&gt;$BN$139,"s","ns")))</f>
        <v/>
      </c>
      <c r="DG124" s="282" t="str">
        <f aca="false">IF(DG$8&gt;$BV124,"",IF($BR$124&gt;$BS$124,"ns",IF(ABS($BX124-INDEX(RTO3CF_ORD,DG$8,2))&gt;$BN$139,"s","ns")))</f>
        <v/>
      </c>
      <c r="DH124" s="282" t="str">
        <f aca="false">IF(DH$8&gt;$BV124,"",IF($BR$124&gt;$BS$124,"ns",IF(ABS($BX124-INDEX(RTO3CF_ORD,DH$8,2))&gt;$BN$139,"s","ns")))</f>
        <v/>
      </c>
      <c r="DI124" s="282" t="str">
        <f aca="false">IF(DI$8&gt;$BV124,"",IF($BR$124&gt;$BS$124,"ns",IF(ABS($BX124-INDEX(RTO3CF_ORD,DI$8,2))&gt;$BN$139,"s","ns")))</f>
        <v/>
      </c>
      <c r="DJ124" s="282" t="str">
        <f aca="false">IF(DJ$8&gt;$BV124,"",IF($BR$124&gt;$BS$124,"ns",IF(ABS($BX124-INDEX(RTO3CF_ORD,DJ$8,2))&gt;$BN$139,"s","ns")))</f>
        <v/>
      </c>
      <c r="DK124" s="282" t="str">
        <f aca="false">IF(DK$8&gt;$BV124,"",IF($BR$124&gt;$BS$124,"ns",IF(ABS($BX124-INDEX(RTO3CF_ORD,DK$8,2))&gt;$BN$139,"s","ns")))</f>
        <v/>
      </c>
      <c r="DL124" s="282" t="str">
        <f aca="false">IF(DL$8&gt;$BV124,"",IF($BR$124&gt;$BS$124,"ns",IF(ABS($BX124-INDEX(RTO3CF_ORD,DL$8,2))&gt;$BN$139,"s","ns")))</f>
        <v/>
      </c>
      <c r="DM124" s="282" t="str">
        <f aca="false">IF(DM$8&gt;$BV124,"",IF($BR$124&gt;$BS$124,"ns",IF(ABS($BX124-INDEX(RTO3CF_ORD,DM$8,2))&gt;$BN$139,"s","ns")))</f>
        <v/>
      </c>
      <c r="DN124" s="282" t="str">
        <f aca="false">IF(DN$8&gt;$BV124,"",IF($BR$124&gt;$BS$124,"ns",IF(ABS($BX124-INDEX(RTO3CF_ORD,DN$8,2))&gt;$BN$139,"s","ns")))</f>
        <v/>
      </c>
      <c r="DO124" s="282" t="str">
        <f aca="false">IF(DO$8&gt;$BV124,"",IF($BR$124&gt;$BS$124,"ns",IF(ABS($BX124-INDEX(RTO3CF_ORD,DO$8,2))&gt;$BN$139,"s","ns")))</f>
        <v/>
      </c>
      <c r="DP124" s="282" t="str">
        <f aca="false">IF(DP$8&gt;$BV124,"",IF($BR$124&gt;$BS$124,"ns",IF(ABS($BX124-INDEX(RTO3CF_ORD,DP$8,2))&gt;$BN$139,"s","ns")))</f>
        <v/>
      </c>
      <c r="DQ124" s="282" t="str">
        <f aca="false">IF(DQ$8&gt;$BV124,"",IF($BR$124&gt;$BS$124,"ns",IF(ABS($BX124-INDEX(RTO3CF_ORD,DQ$8,2))&gt;$BN$139,"s","ns")))</f>
        <v/>
      </c>
      <c r="DR124" s="282" t="str">
        <f aca="false">IF(DR$8&gt;$BV124,"",IF($BR$124&gt;$BS$124,"ns",IF(ABS($BX124-INDEX(RTO3CF_ORD,DR$8,2))&gt;$BN$139,"s","ns")))</f>
        <v/>
      </c>
      <c r="DS124" s="282" t="str">
        <f aca="false">IF(DS$8&gt;$BV124,"",IF($BR$124&gt;$BS$124,"ns",IF(ABS($BX124-INDEX(RTO3CF_ORD,DS$8,2))&gt;$BN$139,"s","ns")))</f>
        <v/>
      </c>
      <c r="DT124" s="282" t="str">
        <f aca="false">IF(DT$8&gt;$BV124,"",IF($BR$124&gt;$BS$124,"ns",IF(ABS($BX124-INDEX(RTO3CF_ORD,DT$8,2))&gt;$BN$139,"s","ns")))</f>
        <v/>
      </c>
      <c r="DU124" s="282" t="str">
        <f aca="false">IF(DU$8&gt;$BV124,"",IF($BR$124&gt;$BS$124,"ns",IF(ABS($BX124-INDEX(RTO3CF_ORD,DU$8,2))&gt;$BN$139,"s","ns")))</f>
        <v/>
      </c>
      <c r="DV124" s="282" t="str">
        <f aca="false">IF(DV$8&gt;$BV124,"",IF($BR$124&gt;$BS$124,"ns",IF(ABS($BX124-INDEX(RTO3CF_ORD,DV$8,2))&gt;$BN$139,"s","ns")))</f>
        <v/>
      </c>
      <c r="DW124" s="283"/>
      <c r="DX124" s="283"/>
      <c r="DZ124" s="265" t="n">
        <f aca="false">DZ123+1</f>
        <v>6</v>
      </c>
      <c r="EA124" s="276" t="str">
        <f aca="false">IFERROR(INDEX(RTO3CV,$DZ124,1),0)</f>
        <v> ALGARROBO</v>
      </c>
      <c r="EB124" s="277" t="n">
        <f aca="false">IFERROR(INDEX(RTO3SF,$DZ124,EB$7),0)</f>
        <v>0</v>
      </c>
      <c r="EC124" s="277" t="n">
        <f aca="false">IFERROR(INDEX(RTO3SF,$DZ124,EC$7),0)</f>
        <v>0</v>
      </c>
      <c r="ED124" s="277" t="n">
        <f aca="false">IFERROR(INDEX(RTO3SF,$DZ124,ED$7),0)</f>
        <v>0</v>
      </c>
      <c r="EE124" s="277" t="n">
        <f aca="false">IFERROR(INDEX(RTO3SF,$DZ124,EE$7),0)</f>
        <v>0</v>
      </c>
      <c r="EF124" s="277" t="n">
        <f aca="false">COUNTIFS(EB124:EE124,"&gt;1")</f>
        <v>0</v>
      </c>
      <c r="EG124" s="277" t="n">
        <f aca="false">IFERROR(SUMIFS(EB124:EE124,EB124:EE124,"&gt;1"),0)</f>
        <v>0</v>
      </c>
      <c r="EH124" s="265"/>
      <c r="EI124" s="265" t="s">
        <v>331</v>
      </c>
      <c r="EJ124" s="264" t="str">
        <f aca="false">IF(EF169=0,"sd",EJ122^2/EJ121)</f>
        <v>sd</v>
      </c>
      <c r="EK124" s="266"/>
      <c r="EL124" s="265" t="n">
        <f aca="false">EL123+1</f>
        <v>6</v>
      </c>
      <c r="EM124" s="276" t="str">
        <f aca="false">IFERROR(INDEX(RTO3CV,$EL124,1),0)</f>
        <v> ALGARROBO</v>
      </c>
      <c r="EN124" s="277" t="n">
        <f aca="false">IFERROR(INDEX(RTO3CF,$EL124,'ANVA-MDS'!EB$7),0)</f>
        <v>961</v>
      </c>
      <c r="EO124" s="277" t="n">
        <f aca="false">IFERROR(INDEX(RTO3CF,$EL124,'ANVA-MDS'!EC$7),0)</f>
        <v>759.883040935673</v>
      </c>
      <c r="EP124" s="277" t="n">
        <f aca="false">IFERROR(INDEX(RTO3CF,$EL124,'ANVA-MDS'!ED$7),0)</f>
        <v>1048.53801169591</v>
      </c>
      <c r="EQ124" s="277" t="n">
        <f aca="false">IFERROR(INDEX(RTO3CF,$EL124,'ANVA-MDS'!EE$7),0)</f>
        <v>0</v>
      </c>
      <c r="ER124" s="277" t="n">
        <f aca="false">COUNTIFS(EN124:EQ124,"&gt;1")</f>
        <v>3</v>
      </c>
      <c r="ES124" s="277" t="n">
        <f aca="false">IFERROR(SUMIFS(EN124:EQ124,EN124:EQ124,"&gt;1"),0)</f>
        <v>2769.42105263158</v>
      </c>
      <c r="ET124" s="265"/>
      <c r="EU124" s="265" t="s">
        <v>331</v>
      </c>
      <c r="EV124" s="264" t="n">
        <f aca="false">IF(ER169=0,"sd",EV122^2/EV121)</f>
        <v>182497241.690381</v>
      </c>
      <c r="EW124" s="266"/>
      <c r="EX124" s="277" t="n">
        <f aca="false">EG124+ES124</f>
        <v>2769.42105263158</v>
      </c>
      <c r="EY124" s="265" t="s">
        <v>331</v>
      </c>
      <c r="EZ124" s="264" t="str">
        <f aca="false">IF(EZ138=0,"sd",EZ122^2/EZ121)</f>
        <v>sd</v>
      </c>
    </row>
    <row r="125" customFormat="false" ht="12.75" hidden="false" customHeight="true" outlineLevel="0" collapsed="false">
      <c r="A125" s="287" t="s">
        <v>332</v>
      </c>
      <c r="B125" s="272" t="str">
        <f aca="false">'ANVA-MDS'!EJ126</f>
        <v>sd</v>
      </c>
      <c r="C125" s="288" t="str">
        <f aca="false">'ANVA-MDS'!EJ130</f>
        <v>sd</v>
      </c>
      <c r="D125" s="289" t="str">
        <f aca="false">IFERROR(C125/B125,"sd")</f>
        <v>sd</v>
      </c>
      <c r="E125" s="289" t="str">
        <f aca="false">IFERROR(D125/D126,"sd")</f>
        <v>sd</v>
      </c>
      <c r="F125" s="290" t="str">
        <f aca="false">IFERROR(FDIST(E125,B125,B126),"sd")</f>
        <v>sd</v>
      </c>
      <c r="G125" s="270" t="n">
        <v>0.05</v>
      </c>
      <c r="H125" s="248" t="str">
        <f aca="false">IF(F125&gt;G125,"ns",IF(F125&lt;0.001,"***",IF(F125&lt;0.01,"**",IF(F125&lt;0.05,"*",""))))</f>
        <v>ns</v>
      </c>
      <c r="J125" s="270" t="n">
        <v>6</v>
      </c>
      <c r="K125" s="280" t="str">
        <f aca="false">IFERROR(INDEX(RTO3SF_ORD,J125,1),"sd")</f>
        <v> ALGARROBO</v>
      </c>
      <c r="L125" s="281" t="n">
        <f aca="false">IFERROR(INDEX(RTO3SF_ORD,J125,2),"sd")</f>
        <v>0.00044</v>
      </c>
      <c r="M125" s="281" t="str">
        <f aca="false">IF(M$8&gt;$J125,"",IF($F$124&gt;$G$124,"ns",IF(ABS($L125-INDEX(RTO3SF_ORD,M$8,2))&gt;$B$139,"s","ns")))</f>
        <v>ns</v>
      </c>
      <c r="N125" s="281" t="str">
        <f aca="false">IF(N$8&gt;$J125,"",IF($F$124&gt;$G$124,"ns",IF(ABS($L125-INDEX(RTO3SF_ORD,N$8,2))&gt;$B$139,"s","ns")))</f>
        <v>ns</v>
      </c>
      <c r="O125" s="281" t="str">
        <f aca="false">IF(O$8&gt;$J125,"",IF($F$124&gt;$G$124,"ns",IF(ABS($L125-INDEX(RTO3SF_ORD,O$8,2))&gt;$B$139,"s","ns")))</f>
        <v>ns</v>
      </c>
      <c r="P125" s="281" t="str">
        <f aca="false">IF(P$8&gt;$J125,"",IF($F$124&gt;$G$124,"ns",IF(ABS($L125-INDEX(RTO3SF_ORD,P$8,2))&gt;$B$139,"s","ns")))</f>
        <v>ns</v>
      </c>
      <c r="Q125" s="281" t="str">
        <f aca="false">IF(Q$8&gt;$J125,"",IF($F$124&gt;$G$124,"ns",IF(ABS($L125-INDEX(RTO3SF_ORD,Q$8,2))&gt;$B$139,"s","ns")))</f>
        <v>ns</v>
      </c>
      <c r="R125" s="281" t="str">
        <f aca="false">IF(R$8&gt;$J125,"",IF($F$124&gt;$G$124,"ns",IF(ABS($L125-INDEX(RTO3SF_ORD,R$8,2))&gt;$B$139,"s","ns")))</f>
        <v>ns</v>
      </c>
      <c r="S125" s="281" t="str">
        <f aca="false">IF(S$8&gt;$J125,"",IF($F$124&gt;$G$124,"ns",IF(ABS($L125-INDEX(RTO3SF_ORD,S$8,2))&gt;$B$139,"s","ns")))</f>
        <v/>
      </c>
      <c r="T125" s="281" t="str">
        <f aca="false">IF(T$8&gt;$J125,"",IF($F$124&gt;$G$124,"ns",IF(ABS($L125-INDEX(RTO3SF_ORD,T$8,2))&gt;$B$139,"s","ns")))</f>
        <v/>
      </c>
      <c r="U125" s="281" t="str">
        <f aca="false">IF(U$8&gt;$J125,"",IF($F$124&gt;$G$124,"ns",IF(ABS($L125-INDEX(RTO3SF_ORD,U$8,2))&gt;$B$139,"s","ns")))</f>
        <v/>
      </c>
      <c r="V125" s="281" t="str">
        <f aca="false">IF(V$8&gt;$J125,"",IF($F$124&gt;$G$124,"ns",IF(ABS($L125-INDEX(RTO3SF_ORD,V$8,2))&gt;$B$139,"s","ns")))</f>
        <v/>
      </c>
      <c r="W125" s="281" t="str">
        <f aca="false">IF(W$8&gt;$J125,"",IF($F$124&gt;$G$124,"ns",IF(ABS($L125-INDEX(RTO3SF_ORD,W$8,2))&gt;$B$139,"s","ns")))</f>
        <v/>
      </c>
      <c r="X125" s="281" t="str">
        <f aca="false">IF(X$8&gt;$J125,"",IF($F$124&gt;$G$124,"ns",IF(ABS($L125-INDEX(RTO3SF_ORD,X$8,2))&gt;$B$139,"s","ns")))</f>
        <v/>
      </c>
      <c r="Y125" s="281" t="str">
        <f aca="false">IF(Y$8&gt;$J125,"",IF($F$124&gt;$G$124,"ns",IF(ABS($L125-INDEX(RTO3SF_ORD,Y$8,2))&gt;$B$139,"s","ns")))</f>
        <v/>
      </c>
      <c r="Z125" s="281" t="str">
        <f aca="false">IF(Z$8&gt;$J125,"",IF($F$124&gt;$G$124,"ns",IF(ABS($L125-INDEX(RTO3SF_ORD,Z$8,2))&gt;$B$139,"s","ns")))</f>
        <v/>
      </c>
      <c r="AA125" s="281" t="str">
        <f aca="false">IF(AA$8&gt;$J125,"",IF($F$124&gt;$G$124,"ns",IF(ABS($L125-INDEX(RTO3SF_ORD,AA$8,2))&gt;$B$139,"s","ns")))</f>
        <v/>
      </c>
      <c r="AB125" s="281" t="str">
        <f aca="false">IF(AB$8&gt;$J125,"",IF($F$124&gt;$G$124,"ns",IF(ABS($L125-INDEX(RTO3SF_ORD,AB$8,2))&gt;$B$139,"s","ns")))</f>
        <v/>
      </c>
      <c r="AC125" s="281" t="str">
        <f aca="false">IF(AC$8&gt;$J125,"",IF($F$124&gt;$G$124,"ns",IF(ABS($L125-INDEX(RTO3SF_ORD,AC$8,2))&gt;$B$139,"s","ns")))</f>
        <v/>
      </c>
      <c r="AD125" s="281" t="str">
        <f aca="false">IF(AD$8&gt;$J125,"",IF($F$124&gt;$G$124,"ns",IF(ABS($L125-INDEX(RTO3SF_ORD,AD$8,2))&gt;$B$139,"s","ns")))</f>
        <v/>
      </c>
      <c r="AE125" s="281" t="str">
        <f aca="false">IF(AE$8&gt;$J125,"",IF($F$124&gt;$G$124,"ns",IF(ABS($L125-INDEX(RTO3SF_ORD,AE$8,2))&gt;$B$139,"s","ns")))</f>
        <v/>
      </c>
      <c r="AF125" s="281" t="str">
        <f aca="false">IF(AF$8&gt;$J125,"",IF($F$124&gt;$G$124,"ns",IF(ABS($L125-INDEX(RTO3SF_ORD,AF$8,2))&gt;$B$139,"s","ns")))</f>
        <v/>
      </c>
      <c r="AG125" s="281" t="str">
        <f aca="false">IF(AG$8&gt;$J125,"",IF($F$124&gt;$G$124,"ns",IF(ABS($L125-INDEX(RTO3SF_ORD,AG$8,2))&gt;$B$139,"s","ns")))</f>
        <v/>
      </c>
      <c r="AH125" s="281" t="str">
        <f aca="false">IF(AH$8&gt;$J125,"",IF($F$124&gt;$G$124,"ns",IF(ABS($L125-INDEX(RTO3SF_ORD,AH$8,2))&gt;$B$139,"s","ns")))</f>
        <v/>
      </c>
      <c r="AI125" s="281" t="str">
        <f aca="false">IF(AI$8&gt;$J125,"",IF($F$124&gt;$G$124,"ns",IF(ABS($L125-INDEX(RTO3SF_ORD,AI$8,2))&gt;$B$139,"s","ns")))</f>
        <v/>
      </c>
      <c r="AJ125" s="281" t="str">
        <f aca="false">IF(AJ$8&gt;$J125,"",IF($F$124&gt;$G$124,"ns",IF(ABS($L125-INDEX(RTO3SF_ORD,AJ$8,2))&gt;$B$139,"s","ns")))</f>
        <v/>
      </c>
      <c r="AK125" s="281" t="str">
        <f aca="false">IF(AK$8&gt;$J125,"",IF($F$124&gt;$G$124,"ns",IF(ABS($L125-INDEX(RTO3SF_ORD,AK$8,2))&gt;$B$139,"s","ns")))</f>
        <v/>
      </c>
      <c r="AL125" s="281" t="str">
        <f aca="false">IF(AL$8&gt;$J125,"",IF($F$124&gt;$G$124,"ns",IF(ABS($L125-INDEX(RTO3SF_ORD,AL$8,2))&gt;$B$139,"s","ns")))</f>
        <v/>
      </c>
      <c r="AM125" s="281" t="str">
        <f aca="false">IF(AM$8&gt;$J125,"",IF($F$124&gt;$G$124,"ns",IF(ABS($L125-INDEX(RTO3SF_ORD,AM$8,2))&gt;$B$139,"s","ns")))</f>
        <v/>
      </c>
      <c r="AN125" s="281" t="str">
        <f aca="false">IF(AN$8&gt;$J125,"",IF($F$124&gt;$G$124,"ns",IF(ABS($L125-INDEX(RTO3SF_ORD,AN$8,2))&gt;$B$139,"s","ns")))</f>
        <v/>
      </c>
      <c r="AO125" s="281" t="str">
        <f aca="false">IF(AO$8&gt;$J125,"",IF($F$124&gt;$G$124,"ns",IF(ABS($L125-INDEX(RTO3SF_ORD,AO$8,2))&gt;$B$139,"s","ns")))</f>
        <v/>
      </c>
      <c r="AP125" s="281" t="str">
        <f aca="false">IF(AP$8&gt;$J125,"",IF($F$124&gt;$G$124,"ns",IF(ABS($L125-INDEX(RTO3SF_ORD,AP$8,2))&gt;$B$139,"s","ns")))</f>
        <v/>
      </c>
      <c r="AQ125" s="281" t="str">
        <f aca="false">IF(AQ$8&gt;$J125,"",IF($F$124&gt;$G$124,"ns",IF(ABS($L125-INDEX(RTO3SF_ORD,AQ$8,2))&gt;$B$139,"s","ns")))</f>
        <v/>
      </c>
      <c r="AR125" s="281" t="str">
        <f aca="false">IF(AR$8&gt;$J125,"",IF($F$124&gt;$G$124,"ns",IF(ABS($L125-INDEX(RTO3SF_ORD,AR$8,2))&gt;$B$139,"s","ns")))</f>
        <v/>
      </c>
      <c r="AS125" s="281" t="str">
        <f aca="false">IF(AS$8&gt;$J125,"",IF($F$124&gt;$G$124,"ns",IF(ABS($L125-INDEX(RTO3SF_ORD,AS$8,2))&gt;$B$139,"s","ns")))</f>
        <v/>
      </c>
      <c r="AT125" s="281" t="str">
        <f aca="false">IF(AT$8&gt;$J125,"",IF($F$124&gt;$G$124,"ns",IF(ABS($L125-INDEX(RTO3SF_ORD,AT$8,2))&gt;$B$139,"s","ns")))</f>
        <v/>
      </c>
      <c r="AU125" s="281" t="str">
        <f aca="false">IF(AU$8&gt;$J125,"",IF($F$124&gt;$G$124,"ns",IF(ABS($L125-INDEX(RTO3SF_ORD,AU$8,2))&gt;$B$139,"s","ns")))</f>
        <v/>
      </c>
      <c r="AV125" s="281" t="str">
        <f aca="false">IF(AV$8&gt;$J125,"",IF($F$124&gt;$G$124,"ns",IF(ABS($L125-INDEX(RTO3SF_ORD,AV$8,2))&gt;$B$139,"s","ns")))</f>
        <v/>
      </c>
      <c r="AW125" s="281" t="str">
        <f aca="false">IF(AW$8&gt;$J125,"",IF($F$124&gt;$G$124,"ns",IF(ABS($L125-INDEX(RTO3SF_ORD,AW$8,2))&gt;$B$139,"s","ns")))</f>
        <v/>
      </c>
      <c r="AX125" s="281" t="str">
        <f aca="false">IF(AX$8&gt;$J125,"",IF($F$124&gt;$G$124,"ns",IF(ABS($L125-INDEX(RTO3SF_ORD,AX$8,2))&gt;$B$139,"s","ns")))</f>
        <v/>
      </c>
      <c r="AY125" s="281" t="str">
        <f aca="false">IF(AY$8&gt;$J125,"",IF($F$124&gt;$G$124,"ns",IF(ABS($L125-INDEX(RTO3SF_ORD,AY$8,2))&gt;$B$139,"s","ns")))</f>
        <v/>
      </c>
      <c r="AZ125" s="281" t="str">
        <f aca="false">IF(AZ$8&gt;$J125,"",IF($F$124&gt;$G$124,"ns",IF(ABS($L125-INDEX(RTO3SF_ORD,AZ$8,2))&gt;$B$139,"s","ns")))</f>
        <v/>
      </c>
      <c r="BA125" s="281" t="str">
        <f aca="false">IF(BA$8&gt;$J125,"",IF($F$124&gt;$G$124,"ns",IF(ABS($L125-INDEX(RTO3SF_ORD,BA$8,2))&gt;$B$139,"s","ns")))</f>
        <v/>
      </c>
      <c r="BB125" s="281" t="str">
        <f aca="false">IF(BB$8&gt;$J125,"",IF($F$124&gt;$G$124,"ns",IF(ABS($L125-INDEX(RTO3SF_ORD,BB$8,2))&gt;$B$139,"s","ns")))</f>
        <v/>
      </c>
      <c r="BC125" s="281" t="str">
        <f aca="false">IF(BC$8&gt;$J125,"",IF($F$124&gt;$G$124,"ns",IF(ABS($L125-INDEX(RTO3SF_ORD,BC$8,2))&gt;$B$139,"s","ns")))</f>
        <v/>
      </c>
      <c r="BD125" s="281" t="str">
        <f aca="false">IF(BD$8&gt;$J125,"",IF($F$124&gt;$G$124,"ns",IF(ABS($L125-INDEX(RTO3SF_ORD,BD$8,2))&gt;$B$139,"s","ns")))</f>
        <v/>
      </c>
      <c r="BE125" s="281" t="str">
        <f aca="false">IF(BE$8&gt;$J125,"",IF($F$124&gt;$G$124,"ns",IF(ABS($L125-INDEX(RTO3SF_ORD,BE$8,2))&gt;$B$139,"s","ns")))</f>
        <v/>
      </c>
      <c r="BF125" s="281" t="str">
        <f aca="false">IF(BF$8&gt;$J125,"",IF($F$124&gt;$G$124,"ns",IF(ABS($L125-INDEX(RTO3SF_ORD,BF$8,2))&gt;$B$139,"s","ns")))</f>
        <v/>
      </c>
      <c r="BG125" s="281" t="str">
        <f aca="false">IF(BG$8&gt;$J125,"",IF($F$124&gt;$G$124,"ns",IF(ABS($L125-INDEX(RTO3SF_ORD,BG$8,2))&gt;$B$139,"s","ns")))</f>
        <v/>
      </c>
      <c r="BH125" s="281" t="str">
        <f aca="false">IF(BH$8&gt;$J125,"",IF($F$124&gt;$G$124,"ns",IF(ABS($L125-INDEX(RTO3SF_ORD,BH$8,2))&gt;$B$139,"s","ns")))</f>
        <v/>
      </c>
      <c r="BI125" s="281" t="str">
        <f aca="false">IF(BI$8&gt;$J125,"",IF($F$124&gt;$G$124,"ns",IF(ABS($L125-INDEX(RTO3SF_ORD,BI$8,2))&gt;$B$139,"s","ns")))</f>
        <v/>
      </c>
      <c r="BJ125" s="281" t="str">
        <f aca="false">IF(BJ$8&gt;$J125,"",IF($F$124&gt;$G$124,"ns",IF(ABS($L125-INDEX(RTO3SF_ORD,BJ$8,2))&gt;$B$139,"s","ns")))</f>
        <v/>
      </c>
      <c r="BM125" s="287" t="s">
        <v>332</v>
      </c>
      <c r="BN125" s="272" t="n">
        <f aca="false">'ANVA-MDS'!EV126</f>
        <v>2</v>
      </c>
      <c r="BO125" s="288" t="n">
        <f aca="false">'ANVA-MDS'!EV130</f>
        <v>16940.9018520415</v>
      </c>
      <c r="BP125" s="289" t="n">
        <f aca="false">IFERROR(BO125/BN125,"sd")</f>
        <v>8470.45092602074</v>
      </c>
      <c r="BQ125" s="289" t="n">
        <f aca="false">IFERROR(BP125/BP126,"sd")</f>
        <v>0.0564819362688799</v>
      </c>
      <c r="BR125" s="290" t="n">
        <f aca="false">IFERROR(FDIST(BQ125,BN125,BN126),"sd")</f>
        <v>0.945220144715012</v>
      </c>
      <c r="BS125" s="270" t="n">
        <v>0.05</v>
      </c>
      <c r="BT125" s="248" t="str">
        <f aca="false">IF(BR125&gt;BS125,"ns",IF(BR125&lt;0.001,"***",IF(BR125&lt;0.01,"**",IF(BR125&lt;0.05,"*",""))))</f>
        <v>ns</v>
      </c>
      <c r="BV125" s="270" t="n">
        <v>6</v>
      </c>
      <c r="BW125" s="280" t="str">
        <f aca="false">IFERROR(INDEX(RTO3CF_ORD,BV125,1),"sd")</f>
        <v>ACA 603</v>
      </c>
      <c r="BX125" s="281" t="n">
        <f aca="false">IFERROR(INDEX(RTO3CF_ORD,BV125,2),"sd")</f>
        <v>2511.11500974659</v>
      </c>
      <c r="BY125" s="282" t="str">
        <f aca="false">IF(BY$8&gt;$BV125,"",IF($BR$124&gt;$BS$124,"ns",IF(ABS($BX125-INDEX(RTO3CF_ORD,BY$8,2))&gt;$BN$139,"s","ns")))</f>
        <v>ns</v>
      </c>
      <c r="BZ125" s="282" t="str">
        <f aca="false">IF(BZ$8&gt;$BV125,"",IF($BR$124&gt;$BS$124,"ns",IF(ABS($BX125-INDEX(RTO3CF_ORD,BZ$8,2))&gt;$BN$139,"s","ns")))</f>
        <v>ns</v>
      </c>
      <c r="CA125" s="282" t="str">
        <f aca="false">IF(CA$8&gt;$BV125,"",IF($BR$124&gt;$BS$124,"ns",IF(ABS($BX125-INDEX(RTO3CF_ORD,CA$8,2))&gt;$BN$139,"s","ns")))</f>
        <v>ns</v>
      </c>
      <c r="CB125" s="282" t="str">
        <f aca="false">IF(CB$8&gt;$BV125,"",IF($BR$124&gt;$BS$124,"ns",IF(ABS($BX125-INDEX(RTO3CF_ORD,CB$8,2))&gt;$BN$139,"s","ns")))</f>
        <v>ns</v>
      </c>
      <c r="CC125" s="282" t="str">
        <f aca="false">IF(CC$8&gt;$BV125,"",IF($BR$124&gt;$BS$124,"ns",IF(ABS($BX125-INDEX(RTO3CF_ORD,CC$8,2))&gt;$BN$139,"s","ns")))</f>
        <v>ns</v>
      </c>
      <c r="CD125" s="282" t="str">
        <f aca="false">IF(CD$8&gt;$BV125,"",IF($BR$124&gt;$BS$124,"ns",IF(ABS($BX125-INDEX(RTO3CF_ORD,CD$8,2))&gt;$BN$139,"s","ns")))</f>
        <v>ns</v>
      </c>
      <c r="CE125" s="282" t="str">
        <f aca="false">IF(CE$8&gt;$BV125,"",IF($BR$124&gt;$BS$124,"ns",IF(ABS($BX125-INDEX(RTO3CF_ORD,CE$8,2))&gt;$BN$139,"s","ns")))</f>
        <v/>
      </c>
      <c r="CF125" s="282" t="str">
        <f aca="false">IF(CF$8&gt;$BV125,"",IF($BR$124&gt;$BS$124,"ns",IF(ABS($BX125-INDEX(RTO3CF_ORD,CF$8,2))&gt;$BN$139,"s","ns")))</f>
        <v/>
      </c>
      <c r="CG125" s="282" t="str">
        <f aca="false">IF(CG$8&gt;$BV125,"",IF($BR$124&gt;$BS$124,"ns",IF(ABS($BX125-INDEX(RTO3CF_ORD,CG$8,2))&gt;$BN$139,"s","ns")))</f>
        <v/>
      </c>
      <c r="CH125" s="282" t="str">
        <f aca="false">IF(CH$8&gt;$BV125,"",IF($BR$124&gt;$BS$124,"ns",IF(ABS($BX125-INDEX(RTO3CF_ORD,CH$8,2))&gt;$BN$139,"s","ns")))</f>
        <v/>
      </c>
      <c r="CI125" s="282" t="str">
        <f aca="false">IF(CI$8&gt;$BV125,"",IF($BR$124&gt;$BS$124,"ns",IF(ABS($BX125-INDEX(RTO3CF_ORD,CI$8,2))&gt;$BN$139,"s","ns")))</f>
        <v/>
      </c>
      <c r="CJ125" s="282" t="str">
        <f aca="false">IF(CJ$8&gt;$BV125,"",IF($BR$124&gt;$BS$124,"ns",IF(ABS($BX125-INDEX(RTO3CF_ORD,CJ$8,2))&gt;$BN$139,"s","ns")))</f>
        <v/>
      </c>
      <c r="CK125" s="282" t="str">
        <f aca="false">IF(CK$8&gt;$BV125,"",IF($BR$124&gt;$BS$124,"ns",IF(ABS($BX125-INDEX(RTO3CF_ORD,CK$8,2))&gt;$BN$139,"s","ns")))</f>
        <v/>
      </c>
      <c r="CL125" s="282" t="str">
        <f aca="false">IF(CL$8&gt;$BV125,"",IF($BR$124&gt;$BS$124,"ns",IF(ABS($BX125-INDEX(RTO3CF_ORD,CL$8,2))&gt;$BN$139,"s","ns")))</f>
        <v/>
      </c>
      <c r="CM125" s="282" t="str">
        <f aca="false">IF(CM$8&gt;$BV125,"",IF($BR$124&gt;$BS$124,"ns",IF(ABS($BX125-INDEX(RTO3CF_ORD,CM$8,2))&gt;$BN$139,"s","ns")))</f>
        <v/>
      </c>
      <c r="CN125" s="282" t="str">
        <f aca="false">IF(CN$8&gt;$BV125,"",IF($BR$124&gt;$BS$124,"ns",IF(ABS($BX125-INDEX(RTO3CF_ORD,CN$8,2))&gt;$BN$139,"s","ns")))</f>
        <v/>
      </c>
      <c r="CO125" s="282" t="str">
        <f aca="false">IF(CO$8&gt;$BV125,"",IF($BR$124&gt;$BS$124,"ns",IF(ABS($BX125-INDEX(RTO3CF_ORD,CO$8,2))&gt;$BN$139,"s","ns")))</f>
        <v/>
      </c>
      <c r="CP125" s="282" t="str">
        <f aca="false">IF(CP$8&gt;$BV125,"",IF($BR$124&gt;$BS$124,"ns",IF(ABS($BX125-INDEX(RTO3CF_ORD,CP$8,2))&gt;$BN$139,"s","ns")))</f>
        <v/>
      </c>
      <c r="CQ125" s="282" t="str">
        <f aca="false">IF(CQ$8&gt;$BV125,"",IF($BR$124&gt;$BS$124,"ns",IF(ABS($BX125-INDEX(RTO3CF_ORD,CQ$8,2))&gt;$BN$139,"s","ns")))</f>
        <v/>
      </c>
      <c r="CR125" s="282" t="str">
        <f aca="false">IF(CR$8&gt;$BV125,"",IF($BR$124&gt;$BS$124,"ns",IF(ABS($BX125-INDEX(RTO3CF_ORD,CR$8,2))&gt;$BN$139,"s","ns")))</f>
        <v/>
      </c>
      <c r="CS125" s="282" t="str">
        <f aca="false">IF(CS$8&gt;$BV125,"",IF($BR$124&gt;$BS$124,"ns",IF(ABS($BX125-INDEX(RTO3CF_ORD,CS$8,2))&gt;$BN$139,"s","ns")))</f>
        <v/>
      </c>
      <c r="CT125" s="282" t="str">
        <f aca="false">IF(CT$8&gt;$BV125,"",IF($BR$124&gt;$BS$124,"ns",IF(ABS($BX125-INDEX(RTO3CF_ORD,CT$8,2))&gt;$BN$139,"s","ns")))</f>
        <v/>
      </c>
      <c r="CU125" s="282" t="str">
        <f aca="false">IF(CU$8&gt;$BV125,"",IF($BR$124&gt;$BS$124,"ns",IF(ABS($BX125-INDEX(RTO3CF_ORD,CU$8,2))&gt;$BN$139,"s","ns")))</f>
        <v/>
      </c>
      <c r="CV125" s="282" t="str">
        <f aca="false">IF(CV$8&gt;$BV125,"",IF($BR$124&gt;$BS$124,"ns",IF(ABS($BX125-INDEX(RTO3CF_ORD,CV$8,2))&gt;$BN$139,"s","ns")))</f>
        <v/>
      </c>
      <c r="CW125" s="282" t="str">
        <f aca="false">IF(CW$8&gt;$BV125,"",IF($BR$124&gt;$BS$124,"ns",IF(ABS($BX125-INDEX(RTO3CF_ORD,CW$8,2))&gt;$BN$139,"s","ns")))</f>
        <v/>
      </c>
      <c r="CX125" s="282" t="str">
        <f aca="false">IF(CX$8&gt;$BV125,"",IF($BR$124&gt;$BS$124,"ns",IF(ABS($BX125-INDEX(RTO3CF_ORD,CX$8,2))&gt;$BN$139,"s","ns")))</f>
        <v/>
      </c>
      <c r="CY125" s="282" t="str">
        <f aca="false">IF(CY$8&gt;$BV125,"",IF($BR$124&gt;$BS$124,"ns",IF(ABS($BX125-INDEX(RTO3CF_ORD,CY$8,2))&gt;$BN$139,"s","ns")))</f>
        <v/>
      </c>
      <c r="CZ125" s="282" t="str">
        <f aca="false">IF(CZ$8&gt;$BV125,"",IF($BR$124&gt;$BS$124,"ns",IF(ABS($BX125-INDEX(RTO3CF_ORD,CZ$8,2))&gt;$BN$139,"s","ns")))</f>
        <v/>
      </c>
      <c r="DA125" s="282" t="str">
        <f aca="false">IF(DA$8&gt;$BV125,"",IF($BR$124&gt;$BS$124,"ns",IF(ABS($BX125-INDEX(RTO3CF_ORD,DA$8,2))&gt;$BN$139,"s","ns")))</f>
        <v/>
      </c>
      <c r="DB125" s="282" t="str">
        <f aca="false">IF(DB$8&gt;$BV125,"",IF($BR$124&gt;$BS$124,"ns",IF(ABS($BX125-INDEX(RTO3CF_ORD,DB$8,2))&gt;$BN$139,"s","ns")))</f>
        <v/>
      </c>
      <c r="DC125" s="282" t="str">
        <f aca="false">IF(DC$8&gt;$BV125,"",IF($BR$124&gt;$BS$124,"ns",IF(ABS($BX125-INDEX(RTO3CF_ORD,DC$8,2))&gt;$BN$139,"s","ns")))</f>
        <v/>
      </c>
      <c r="DD125" s="282" t="str">
        <f aca="false">IF(DD$8&gt;$BV125,"",IF($BR$124&gt;$BS$124,"ns",IF(ABS($BX125-INDEX(RTO3CF_ORD,DD$8,2))&gt;$BN$139,"s","ns")))</f>
        <v/>
      </c>
      <c r="DE125" s="282" t="str">
        <f aca="false">IF(DE$8&gt;$BV125,"",IF($BR$124&gt;$BS$124,"ns",IF(ABS($BX125-INDEX(RTO3CF_ORD,DE$8,2))&gt;$BN$139,"s","ns")))</f>
        <v/>
      </c>
      <c r="DF125" s="282" t="str">
        <f aca="false">IF(DF$8&gt;$BV125,"",IF($BR$124&gt;$BS$124,"ns",IF(ABS($BX125-INDEX(RTO3CF_ORD,DF$8,2))&gt;$BN$139,"s","ns")))</f>
        <v/>
      </c>
      <c r="DG125" s="282" t="str">
        <f aca="false">IF(DG$8&gt;$BV125,"",IF($BR$124&gt;$BS$124,"ns",IF(ABS($BX125-INDEX(RTO3CF_ORD,DG$8,2))&gt;$BN$139,"s","ns")))</f>
        <v/>
      </c>
      <c r="DH125" s="282" t="str">
        <f aca="false">IF(DH$8&gt;$BV125,"",IF($BR$124&gt;$BS$124,"ns",IF(ABS($BX125-INDEX(RTO3CF_ORD,DH$8,2))&gt;$BN$139,"s","ns")))</f>
        <v/>
      </c>
      <c r="DI125" s="282" t="str">
        <f aca="false">IF(DI$8&gt;$BV125,"",IF($BR$124&gt;$BS$124,"ns",IF(ABS($BX125-INDEX(RTO3CF_ORD,DI$8,2))&gt;$BN$139,"s","ns")))</f>
        <v/>
      </c>
      <c r="DJ125" s="282" t="str">
        <f aca="false">IF(DJ$8&gt;$BV125,"",IF($BR$124&gt;$BS$124,"ns",IF(ABS($BX125-INDEX(RTO3CF_ORD,DJ$8,2))&gt;$BN$139,"s","ns")))</f>
        <v/>
      </c>
      <c r="DK125" s="282" t="str">
        <f aca="false">IF(DK$8&gt;$BV125,"",IF($BR$124&gt;$BS$124,"ns",IF(ABS($BX125-INDEX(RTO3CF_ORD,DK$8,2))&gt;$BN$139,"s","ns")))</f>
        <v/>
      </c>
      <c r="DL125" s="282" t="str">
        <f aca="false">IF(DL$8&gt;$BV125,"",IF($BR$124&gt;$BS$124,"ns",IF(ABS($BX125-INDEX(RTO3CF_ORD,DL$8,2))&gt;$BN$139,"s","ns")))</f>
        <v/>
      </c>
      <c r="DM125" s="282" t="str">
        <f aca="false">IF(DM$8&gt;$BV125,"",IF($BR$124&gt;$BS$124,"ns",IF(ABS($BX125-INDEX(RTO3CF_ORD,DM$8,2))&gt;$BN$139,"s","ns")))</f>
        <v/>
      </c>
      <c r="DN125" s="282" t="str">
        <f aca="false">IF(DN$8&gt;$BV125,"",IF($BR$124&gt;$BS$124,"ns",IF(ABS($BX125-INDEX(RTO3CF_ORD,DN$8,2))&gt;$BN$139,"s","ns")))</f>
        <v/>
      </c>
      <c r="DO125" s="282" t="str">
        <f aca="false">IF(DO$8&gt;$BV125,"",IF($BR$124&gt;$BS$124,"ns",IF(ABS($BX125-INDEX(RTO3CF_ORD,DO$8,2))&gt;$BN$139,"s","ns")))</f>
        <v/>
      </c>
      <c r="DP125" s="282" t="str">
        <f aca="false">IF(DP$8&gt;$BV125,"",IF($BR$124&gt;$BS$124,"ns",IF(ABS($BX125-INDEX(RTO3CF_ORD,DP$8,2))&gt;$BN$139,"s","ns")))</f>
        <v/>
      </c>
      <c r="DQ125" s="282" t="str">
        <f aca="false">IF(DQ$8&gt;$BV125,"",IF($BR$124&gt;$BS$124,"ns",IF(ABS($BX125-INDEX(RTO3CF_ORD,DQ$8,2))&gt;$BN$139,"s","ns")))</f>
        <v/>
      </c>
      <c r="DR125" s="282" t="str">
        <f aca="false">IF(DR$8&gt;$BV125,"",IF($BR$124&gt;$BS$124,"ns",IF(ABS($BX125-INDEX(RTO3CF_ORD,DR$8,2))&gt;$BN$139,"s","ns")))</f>
        <v/>
      </c>
      <c r="DS125" s="282" t="str">
        <f aca="false">IF(DS$8&gt;$BV125,"",IF($BR$124&gt;$BS$124,"ns",IF(ABS($BX125-INDEX(RTO3CF_ORD,DS$8,2))&gt;$BN$139,"s","ns")))</f>
        <v/>
      </c>
      <c r="DT125" s="282" t="str">
        <f aca="false">IF(DT$8&gt;$BV125,"",IF($BR$124&gt;$BS$124,"ns",IF(ABS($BX125-INDEX(RTO3CF_ORD,DT$8,2))&gt;$BN$139,"s","ns")))</f>
        <v/>
      </c>
      <c r="DU125" s="282" t="str">
        <f aca="false">IF(DU$8&gt;$BV125,"",IF($BR$124&gt;$BS$124,"ns",IF(ABS($BX125-INDEX(RTO3CF_ORD,DU$8,2))&gt;$BN$139,"s","ns")))</f>
        <v/>
      </c>
      <c r="DV125" s="282" t="str">
        <f aca="false">IF(DV$8&gt;$BV125,"",IF($BR$124&gt;$BS$124,"ns",IF(ABS($BX125-INDEX(RTO3CF_ORD,DV$8,2))&gt;$BN$139,"s","ns")))</f>
        <v/>
      </c>
      <c r="DW125" s="283"/>
      <c r="DX125" s="283"/>
      <c r="DZ125" s="265" t="n">
        <f aca="false">DZ124+1</f>
        <v>7</v>
      </c>
      <c r="EA125" s="276" t="str">
        <f aca="false">IFERROR(INDEX(RTO3CV,$DZ125,1),0)</f>
        <v> PEHUEN</v>
      </c>
      <c r="EB125" s="277" t="n">
        <f aca="false">IFERROR(INDEX(RTO3SF,$DZ125,EB$7),0)</f>
        <v>0</v>
      </c>
      <c r="EC125" s="277" t="n">
        <f aca="false">IFERROR(INDEX(RTO3SF,$DZ125,EC$7),0)</f>
        <v>0</v>
      </c>
      <c r="ED125" s="277" t="n">
        <f aca="false">IFERROR(INDEX(RTO3SF,$DZ125,ED$7),0)</f>
        <v>0</v>
      </c>
      <c r="EE125" s="277" t="n">
        <f aca="false">IFERROR(INDEX(RTO3SF,$DZ125,EE$7),0)</f>
        <v>0</v>
      </c>
      <c r="EF125" s="277" t="n">
        <f aca="false">COUNTIFS(EB125:EE125,"&gt;1")</f>
        <v>0</v>
      </c>
      <c r="EG125" s="277" t="n">
        <f aca="false">IFERROR(SUMIFS(EB125:EE125,EB125:EE125,"&gt;1"),0)</f>
        <v>0</v>
      </c>
      <c r="EH125" s="265"/>
      <c r="EI125" s="265" t="s">
        <v>333</v>
      </c>
      <c r="EJ125" s="278" t="str">
        <f aca="false">IF(EF169=0,"sd",EJ119-1)</f>
        <v>sd</v>
      </c>
      <c r="EK125" s="266"/>
      <c r="EL125" s="265" t="n">
        <f aca="false">EL124+1</f>
        <v>7</v>
      </c>
      <c r="EM125" s="276" t="str">
        <f aca="false">IFERROR(INDEX(RTO3CV,$EL125,1),0)</f>
        <v> PEHUEN</v>
      </c>
      <c r="EN125" s="277" t="n">
        <f aca="false">IFERROR(INDEX(RTO3CF,$EL125,'ANVA-MDS'!EB$7),0)</f>
        <v>3618.7134502924</v>
      </c>
      <c r="EO125" s="277" t="n">
        <f aca="false">IFERROR(INDEX(RTO3CF,$EL125,'ANVA-MDS'!EC$7),0)</f>
        <v>3151.83040935672</v>
      </c>
      <c r="EP125" s="277" t="n">
        <f aca="false">IFERROR(INDEX(RTO3CF,$EL125,'ANVA-MDS'!ED$7),0)</f>
        <v>2661.6783625731</v>
      </c>
      <c r="EQ125" s="277" t="n">
        <f aca="false">IFERROR(INDEX(RTO3CF,$EL125,'ANVA-MDS'!EE$7),0)</f>
        <v>0</v>
      </c>
      <c r="ER125" s="277" t="n">
        <f aca="false">COUNTIFS(EN125:EQ125,"&gt;1")</f>
        <v>3</v>
      </c>
      <c r="ES125" s="277" t="n">
        <f aca="false">IFERROR(SUMIFS(EN125:EQ125,EN125:EQ125,"&gt;1"),0)</f>
        <v>9432.22222222222</v>
      </c>
      <c r="ET125" s="265"/>
      <c r="EU125" s="265" t="s">
        <v>333</v>
      </c>
      <c r="EV125" s="278" t="n">
        <f aca="false">IF(ER169=0,"sd",EV119-1)</f>
        <v>11</v>
      </c>
      <c r="EW125" s="266"/>
      <c r="EX125" s="277" t="n">
        <f aca="false">EG125+ES125</f>
        <v>9432.22222222222</v>
      </c>
      <c r="EY125" s="265" t="s">
        <v>333</v>
      </c>
      <c r="EZ125" s="278" t="str">
        <f aca="false">IF(EZ138=0,"sd",EZ119-1)</f>
        <v>sd</v>
      </c>
    </row>
    <row r="126" customFormat="false" ht="12.75" hidden="false" customHeight="true" outlineLevel="0" collapsed="false">
      <c r="A126" s="287" t="s">
        <v>334</v>
      </c>
      <c r="B126" s="291" t="str">
        <f aca="false">'ANVA-MDS'!EJ127</f>
        <v>sd</v>
      </c>
      <c r="C126" s="288" t="str">
        <f aca="false">'ANVA-MDS'!EJ131</f>
        <v>sd</v>
      </c>
      <c r="D126" s="289" t="str">
        <f aca="false">IFERROR(C126/B126,"sd")</f>
        <v>sd</v>
      </c>
      <c r="E126" s="292"/>
      <c r="F126" s="292"/>
      <c r="J126" s="270" t="n">
        <v>7</v>
      </c>
      <c r="K126" s="280" t="str">
        <f aca="false">IFERROR(INDEX(RTO3SF_ORD,J126,1),"sd")</f>
        <v> PEHUEN</v>
      </c>
      <c r="L126" s="281" t="n">
        <f aca="false">IFERROR(INDEX(RTO3SF_ORD,J126,2),"sd")</f>
        <v>0.00043</v>
      </c>
      <c r="M126" s="281" t="str">
        <f aca="false">IF(M$8&gt;$J126,"",IF($F$124&gt;$G$124,"ns",IF(ABS($L126-INDEX(RTO3SF_ORD,M$8,2))&gt;$B$139,"s","ns")))</f>
        <v>ns</v>
      </c>
      <c r="N126" s="281" t="str">
        <f aca="false">IF(N$8&gt;$J126,"",IF($F$124&gt;$G$124,"ns",IF(ABS($L126-INDEX(RTO3SF_ORD,N$8,2))&gt;$B$139,"s","ns")))</f>
        <v>ns</v>
      </c>
      <c r="O126" s="281" t="str">
        <f aca="false">IF(O$8&gt;$J126,"",IF($F$124&gt;$G$124,"ns",IF(ABS($L126-INDEX(RTO3SF_ORD,O$8,2))&gt;$B$139,"s","ns")))</f>
        <v>ns</v>
      </c>
      <c r="P126" s="281" t="str">
        <f aca="false">IF(P$8&gt;$J126,"",IF($F$124&gt;$G$124,"ns",IF(ABS($L126-INDEX(RTO3SF_ORD,P$8,2))&gt;$B$139,"s","ns")))</f>
        <v>ns</v>
      </c>
      <c r="Q126" s="281" t="str">
        <f aca="false">IF(Q$8&gt;$J126,"",IF($F$124&gt;$G$124,"ns",IF(ABS($L126-INDEX(RTO3SF_ORD,Q$8,2))&gt;$B$139,"s","ns")))</f>
        <v>ns</v>
      </c>
      <c r="R126" s="281" t="str">
        <f aca="false">IF(R$8&gt;$J126,"",IF($F$124&gt;$G$124,"ns",IF(ABS($L126-INDEX(RTO3SF_ORD,R$8,2))&gt;$B$139,"s","ns")))</f>
        <v>ns</v>
      </c>
      <c r="S126" s="281" t="str">
        <f aca="false">IF(S$8&gt;$J126,"",IF($F$124&gt;$G$124,"ns",IF(ABS($L126-INDEX(RTO3SF_ORD,S$8,2))&gt;$B$139,"s","ns")))</f>
        <v>ns</v>
      </c>
      <c r="T126" s="281" t="str">
        <f aca="false">IF(T$8&gt;$J126,"",IF($F$124&gt;$G$124,"ns",IF(ABS($L126-INDEX(RTO3SF_ORD,T$8,2))&gt;$B$139,"s","ns")))</f>
        <v/>
      </c>
      <c r="U126" s="281" t="str">
        <f aca="false">IF(U$8&gt;$J126,"",IF($F$124&gt;$G$124,"ns",IF(ABS($L126-INDEX(RTO3SF_ORD,U$8,2))&gt;$B$139,"s","ns")))</f>
        <v/>
      </c>
      <c r="V126" s="281" t="str">
        <f aca="false">IF(V$8&gt;$J126,"",IF($F$124&gt;$G$124,"ns",IF(ABS($L126-INDEX(RTO3SF_ORD,V$8,2))&gt;$B$139,"s","ns")))</f>
        <v/>
      </c>
      <c r="W126" s="281" t="str">
        <f aca="false">IF(W$8&gt;$J126,"",IF($F$124&gt;$G$124,"ns",IF(ABS($L126-INDEX(RTO3SF_ORD,W$8,2))&gt;$B$139,"s","ns")))</f>
        <v/>
      </c>
      <c r="X126" s="281" t="str">
        <f aca="false">IF(X$8&gt;$J126,"",IF($F$124&gt;$G$124,"ns",IF(ABS($L126-INDEX(RTO3SF_ORD,X$8,2))&gt;$B$139,"s","ns")))</f>
        <v/>
      </c>
      <c r="Y126" s="281" t="str">
        <f aca="false">IF(Y$8&gt;$J126,"",IF($F$124&gt;$G$124,"ns",IF(ABS($L126-INDEX(RTO3SF_ORD,Y$8,2))&gt;$B$139,"s","ns")))</f>
        <v/>
      </c>
      <c r="Z126" s="281" t="str">
        <f aca="false">IF(Z$8&gt;$J126,"",IF($F$124&gt;$G$124,"ns",IF(ABS($L126-INDEX(RTO3SF_ORD,Z$8,2))&gt;$B$139,"s","ns")))</f>
        <v/>
      </c>
      <c r="AA126" s="281" t="str">
        <f aca="false">IF(AA$8&gt;$J126,"",IF($F$124&gt;$G$124,"ns",IF(ABS($L126-INDEX(RTO3SF_ORD,AA$8,2))&gt;$B$139,"s","ns")))</f>
        <v/>
      </c>
      <c r="AB126" s="281" t="str">
        <f aca="false">IF(AB$8&gt;$J126,"",IF($F$124&gt;$G$124,"ns",IF(ABS($L126-INDEX(RTO3SF_ORD,AB$8,2))&gt;$B$139,"s","ns")))</f>
        <v/>
      </c>
      <c r="AC126" s="281" t="str">
        <f aca="false">IF(AC$8&gt;$J126,"",IF($F$124&gt;$G$124,"ns",IF(ABS($L126-INDEX(RTO3SF_ORD,AC$8,2))&gt;$B$139,"s","ns")))</f>
        <v/>
      </c>
      <c r="AD126" s="281" t="str">
        <f aca="false">IF(AD$8&gt;$J126,"",IF($F$124&gt;$G$124,"ns",IF(ABS($L126-INDEX(RTO3SF_ORD,AD$8,2))&gt;$B$139,"s","ns")))</f>
        <v/>
      </c>
      <c r="AE126" s="281" t="str">
        <f aca="false">IF(AE$8&gt;$J126,"",IF($F$124&gt;$G$124,"ns",IF(ABS($L126-INDEX(RTO3SF_ORD,AE$8,2))&gt;$B$139,"s","ns")))</f>
        <v/>
      </c>
      <c r="AF126" s="281" t="str">
        <f aca="false">IF(AF$8&gt;$J126,"",IF($F$124&gt;$G$124,"ns",IF(ABS($L126-INDEX(RTO3SF_ORD,AF$8,2))&gt;$B$139,"s","ns")))</f>
        <v/>
      </c>
      <c r="AG126" s="281" t="str">
        <f aca="false">IF(AG$8&gt;$J126,"",IF($F$124&gt;$G$124,"ns",IF(ABS($L126-INDEX(RTO3SF_ORD,AG$8,2))&gt;$B$139,"s","ns")))</f>
        <v/>
      </c>
      <c r="AH126" s="281" t="str">
        <f aca="false">IF(AH$8&gt;$J126,"",IF($F$124&gt;$G$124,"ns",IF(ABS($L126-INDEX(RTO3SF_ORD,AH$8,2))&gt;$B$139,"s","ns")))</f>
        <v/>
      </c>
      <c r="AI126" s="281" t="str">
        <f aca="false">IF(AI$8&gt;$J126,"",IF($F$124&gt;$G$124,"ns",IF(ABS($L126-INDEX(RTO3SF_ORD,AI$8,2))&gt;$B$139,"s","ns")))</f>
        <v/>
      </c>
      <c r="AJ126" s="281" t="str">
        <f aca="false">IF(AJ$8&gt;$J126,"",IF($F$124&gt;$G$124,"ns",IF(ABS($L126-INDEX(RTO3SF_ORD,AJ$8,2))&gt;$B$139,"s","ns")))</f>
        <v/>
      </c>
      <c r="AK126" s="281" t="str">
        <f aca="false">IF(AK$8&gt;$J126,"",IF($F$124&gt;$G$124,"ns",IF(ABS($L126-INDEX(RTO3SF_ORD,AK$8,2))&gt;$B$139,"s","ns")))</f>
        <v/>
      </c>
      <c r="AL126" s="281" t="str">
        <f aca="false">IF(AL$8&gt;$J126,"",IF($F$124&gt;$G$124,"ns",IF(ABS($L126-INDEX(RTO3SF_ORD,AL$8,2))&gt;$B$139,"s","ns")))</f>
        <v/>
      </c>
      <c r="AM126" s="281" t="str">
        <f aca="false">IF(AM$8&gt;$J126,"",IF($F$124&gt;$G$124,"ns",IF(ABS($L126-INDEX(RTO3SF_ORD,AM$8,2))&gt;$B$139,"s","ns")))</f>
        <v/>
      </c>
      <c r="AN126" s="281" t="str">
        <f aca="false">IF(AN$8&gt;$J126,"",IF($F$124&gt;$G$124,"ns",IF(ABS($L126-INDEX(RTO3SF_ORD,AN$8,2))&gt;$B$139,"s","ns")))</f>
        <v/>
      </c>
      <c r="AO126" s="281" t="str">
        <f aca="false">IF(AO$8&gt;$J126,"",IF($F$124&gt;$G$124,"ns",IF(ABS($L126-INDEX(RTO3SF_ORD,AO$8,2))&gt;$B$139,"s","ns")))</f>
        <v/>
      </c>
      <c r="AP126" s="281" t="str">
        <f aca="false">IF(AP$8&gt;$J126,"",IF($F$124&gt;$G$124,"ns",IF(ABS($L126-INDEX(RTO3SF_ORD,AP$8,2))&gt;$B$139,"s","ns")))</f>
        <v/>
      </c>
      <c r="AQ126" s="281" t="str">
        <f aca="false">IF(AQ$8&gt;$J126,"",IF($F$124&gt;$G$124,"ns",IF(ABS($L126-INDEX(RTO3SF_ORD,AQ$8,2))&gt;$B$139,"s","ns")))</f>
        <v/>
      </c>
      <c r="AR126" s="281" t="str">
        <f aca="false">IF(AR$8&gt;$J126,"",IF($F$124&gt;$G$124,"ns",IF(ABS($L126-INDEX(RTO3SF_ORD,AR$8,2))&gt;$B$139,"s","ns")))</f>
        <v/>
      </c>
      <c r="AS126" s="281" t="str">
        <f aca="false">IF(AS$8&gt;$J126,"",IF($F$124&gt;$G$124,"ns",IF(ABS($L126-INDEX(RTO3SF_ORD,AS$8,2))&gt;$B$139,"s","ns")))</f>
        <v/>
      </c>
      <c r="AT126" s="281" t="str">
        <f aca="false">IF(AT$8&gt;$J126,"",IF($F$124&gt;$G$124,"ns",IF(ABS($L126-INDEX(RTO3SF_ORD,AT$8,2))&gt;$B$139,"s","ns")))</f>
        <v/>
      </c>
      <c r="AU126" s="281" t="str">
        <f aca="false">IF(AU$8&gt;$J126,"",IF($F$124&gt;$G$124,"ns",IF(ABS($L126-INDEX(RTO3SF_ORD,AU$8,2))&gt;$B$139,"s","ns")))</f>
        <v/>
      </c>
      <c r="AV126" s="281" t="str">
        <f aca="false">IF(AV$8&gt;$J126,"",IF($F$124&gt;$G$124,"ns",IF(ABS($L126-INDEX(RTO3SF_ORD,AV$8,2))&gt;$B$139,"s","ns")))</f>
        <v/>
      </c>
      <c r="AW126" s="281" t="str">
        <f aca="false">IF(AW$8&gt;$J126,"",IF($F$124&gt;$G$124,"ns",IF(ABS($L126-INDEX(RTO3SF_ORD,AW$8,2))&gt;$B$139,"s","ns")))</f>
        <v/>
      </c>
      <c r="AX126" s="281" t="str">
        <f aca="false">IF(AX$8&gt;$J126,"",IF($F$124&gt;$G$124,"ns",IF(ABS($L126-INDEX(RTO3SF_ORD,AX$8,2))&gt;$B$139,"s","ns")))</f>
        <v/>
      </c>
      <c r="AY126" s="281" t="str">
        <f aca="false">IF(AY$8&gt;$J126,"",IF($F$124&gt;$G$124,"ns",IF(ABS($L126-INDEX(RTO3SF_ORD,AY$8,2))&gt;$B$139,"s","ns")))</f>
        <v/>
      </c>
      <c r="AZ126" s="281" t="str">
        <f aca="false">IF(AZ$8&gt;$J126,"",IF($F$124&gt;$G$124,"ns",IF(ABS($L126-INDEX(RTO3SF_ORD,AZ$8,2))&gt;$B$139,"s","ns")))</f>
        <v/>
      </c>
      <c r="BA126" s="281" t="str">
        <f aca="false">IF(BA$8&gt;$J126,"",IF($F$124&gt;$G$124,"ns",IF(ABS($L126-INDEX(RTO3SF_ORD,BA$8,2))&gt;$B$139,"s","ns")))</f>
        <v/>
      </c>
      <c r="BB126" s="281" t="str">
        <f aca="false">IF(BB$8&gt;$J126,"",IF($F$124&gt;$G$124,"ns",IF(ABS($L126-INDEX(RTO3SF_ORD,BB$8,2))&gt;$B$139,"s","ns")))</f>
        <v/>
      </c>
      <c r="BC126" s="281" t="str">
        <f aca="false">IF(BC$8&gt;$J126,"",IF($F$124&gt;$G$124,"ns",IF(ABS($L126-INDEX(RTO3SF_ORD,BC$8,2))&gt;$B$139,"s","ns")))</f>
        <v/>
      </c>
      <c r="BD126" s="281" t="str">
        <f aca="false">IF(BD$8&gt;$J126,"",IF($F$124&gt;$G$124,"ns",IF(ABS($L126-INDEX(RTO3SF_ORD,BD$8,2))&gt;$B$139,"s","ns")))</f>
        <v/>
      </c>
      <c r="BE126" s="281" t="str">
        <f aca="false">IF(BE$8&gt;$J126,"",IF($F$124&gt;$G$124,"ns",IF(ABS($L126-INDEX(RTO3SF_ORD,BE$8,2))&gt;$B$139,"s","ns")))</f>
        <v/>
      </c>
      <c r="BF126" s="281" t="str">
        <f aca="false">IF(BF$8&gt;$J126,"",IF($F$124&gt;$G$124,"ns",IF(ABS($L126-INDEX(RTO3SF_ORD,BF$8,2))&gt;$B$139,"s","ns")))</f>
        <v/>
      </c>
      <c r="BG126" s="281" t="str">
        <f aca="false">IF(BG$8&gt;$J126,"",IF($F$124&gt;$G$124,"ns",IF(ABS($L126-INDEX(RTO3SF_ORD,BG$8,2))&gt;$B$139,"s","ns")))</f>
        <v/>
      </c>
      <c r="BH126" s="281" t="str">
        <f aca="false">IF(BH$8&gt;$J126,"",IF($F$124&gt;$G$124,"ns",IF(ABS($L126-INDEX(RTO3SF_ORD,BH$8,2))&gt;$B$139,"s","ns")))</f>
        <v/>
      </c>
      <c r="BI126" s="281" t="str">
        <f aca="false">IF(BI$8&gt;$J126,"",IF($F$124&gt;$G$124,"ns",IF(ABS($L126-INDEX(RTO3SF_ORD,BI$8,2))&gt;$B$139,"s","ns")))</f>
        <v/>
      </c>
      <c r="BJ126" s="281" t="str">
        <f aca="false">IF(BJ$8&gt;$J126,"",IF($F$124&gt;$G$124,"ns",IF(ABS($L126-INDEX(RTO3SF_ORD,BJ$8,2))&gt;$B$139,"s","ns")))</f>
        <v/>
      </c>
      <c r="BM126" s="287" t="s">
        <v>334</v>
      </c>
      <c r="BN126" s="291" t="n">
        <f aca="false">'ANVA-MDS'!EV127</f>
        <v>22</v>
      </c>
      <c r="BO126" s="288" t="n">
        <f aca="false">'ANVA-MDS'!EV131</f>
        <v>3299283.49986702</v>
      </c>
      <c r="BP126" s="289" t="n">
        <f aca="false">IFERROR(BO126/BN126,"sd")</f>
        <v>149967.431812137</v>
      </c>
      <c r="BQ126" s="292"/>
      <c r="BR126" s="292"/>
      <c r="BS126" s="249"/>
      <c r="BT126" s="249"/>
      <c r="BV126" s="270" t="n">
        <v>7</v>
      </c>
      <c r="BW126" s="280" t="str">
        <f aca="false">IFERROR(INDEX(RTO3CF_ORD,BV126,1),"sd")</f>
        <v>MS INTA 415</v>
      </c>
      <c r="BX126" s="281" t="n">
        <f aca="false">IFERROR(INDEX(RTO3CF_ORD,BV126,2),"sd")</f>
        <v>2181.42300194932</v>
      </c>
      <c r="BY126" s="282" t="str">
        <f aca="false">IF(BY$8&gt;$BV126,"",IF($BR$124&gt;$BS$124,"ns",IF(ABS($BX126-INDEX(RTO3CF_ORD,BY$8,2))&gt;$BN$139,"s","ns")))</f>
        <v>s</v>
      </c>
      <c r="BZ126" s="282" t="str">
        <f aca="false">IF(BZ$8&gt;$BV126,"",IF($BR$124&gt;$BS$124,"ns",IF(ABS($BX126-INDEX(RTO3CF_ORD,BZ$8,2))&gt;$BN$139,"s","ns")))</f>
        <v>s</v>
      </c>
      <c r="CA126" s="282" t="str">
        <f aca="false">IF(CA$8&gt;$BV126,"",IF($BR$124&gt;$BS$124,"ns",IF(ABS($BX126-INDEX(RTO3CF_ORD,CA$8,2))&gt;$BN$139,"s","ns")))</f>
        <v>s</v>
      </c>
      <c r="CB126" s="282" t="str">
        <f aca="false">IF(CB$8&gt;$BV126,"",IF($BR$124&gt;$BS$124,"ns",IF(ABS($BX126-INDEX(RTO3CF_ORD,CB$8,2))&gt;$BN$139,"s","ns")))</f>
        <v>ns</v>
      </c>
      <c r="CC126" s="282" t="str">
        <f aca="false">IF(CC$8&gt;$BV126,"",IF($BR$124&gt;$BS$124,"ns",IF(ABS($BX126-INDEX(RTO3CF_ORD,CC$8,2))&gt;$BN$139,"s","ns")))</f>
        <v>ns</v>
      </c>
      <c r="CD126" s="282" t="str">
        <f aca="false">IF(CD$8&gt;$BV126,"",IF($BR$124&gt;$BS$124,"ns",IF(ABS($BX126-INDEX(RTO3CF_ORD,CD$8,2))&gt;$BN$139,"s","ns")))</f>
        <v>ns</v>
      </c>
      <c r="CE126" s="282" t="str">
        <f aca="false">IF(CE$8&gt;$BV126,"",IF($BR$124&gt;$BS$124,"ns",IF(ABS($BX126-INDEX(RTO3CF_ORD,CE$8,2))&gt;$BN$139,"s","ns")))</f>
        <v>ns</v>
      </c>
      <c r="CF126" s="282" t="str">
        <f aca="false">IF(CF$8&gt;$BV126,"",IF($BR$124&gt;$BS$124,"ns",IF(ABS($BX126-INDEX(RTO3CF_ORD,CF$8,2))&gt;$BN$139,"s","ns")))</f>
        <v/>
      </c>
      <c r="CG126" s="282" t="str">
        <f aca="false">IF(CG$8&gt;$BV126,"",IF($BR$124&gt;$BS$124,"ns",IF(ABS($BX126-INDEX(RTO3CF_ORD,CG$8,2))&gt;$BN$139,"s","ns")))</f>
        <v/>
      </c>
      <c r="CH126" s="282" t="str">
        <f aca="false">IF(CH$8&gt;$BV126,"",IF($BR$124&gt;$BS$124,"ns",IF(ABS($BX126-INDEX(RTO3CF_ORD,CH$8,2))&gt;$BN$139,"s","ns")))</f>
        <v/>
      </c>
      <c r="CI126" s="282" t="str">
        <f aca="false">IF(CI$8&gt;$BV126,"",IF($BR$124&gt;$BS$124,"ns",IF(ABS($BX126-INDEX(RTO3CF_ORD,CI$8,2))&gt;$BN$139,"s","ns")))</f>
        <v/>
      </c>
      <c r="CJ126" s="282" t="str">
        <f aca="false">IF(CJ$8&gt;$BV126,"",IF($BR$124&gt;$BS$124,"ns",IF(ABS($BX126-INDEX(RTO3CF_ORD,CJ$8,2))&gt;$BN$139,"s","ns")))</f>
        <v/>
      </c>
      <c r="CK126" s="282" t="str">
        <f aca="false">IF(CK$8&gt;$BV126,"",IF($BR$124&gt;$BS$124,"ns",IF(ABS($BX126-INDEX(RTO3CF_ORD,CK$8,2))&gt;$BN$139,"s","ns")))</f>
        <v/>
      </c>
      <c r="CL126" s="282" t="str">
        <f aca="false">IF(CL$8&gt;$BV126,"",IF($BR$124&gt;$BS$124,"ns",IF(ABS($BX126-INDEX(RTO3CF_ORD,CL$8,2))&gt;$BN$139,"s","ns")))</f>
        <v/>
      </c>
      <c r="CM126" s="282" t="str">
        <f aca="false">IF(CM$8&gt;$BV126,"",IF($BR$124&gt;$BS$124,"ns",IF(ABS($BX126-INDEX(RTO3CF_ORD,CM$8,2))&gt;$BN$139,"s","ns")))</f>
        <v/>
      </c>
      <c r="CN126" s="282" t="str">
        <f aca="false">IF(CN$8&gt;$BV126,"",IF($BR$124&gt;$BS$124,"ns",IF(ABS($BX126-INDEX(RTO3CF_ORD,CN$8,2))&gt;$BN$139,"s","ns")))</f>
        <v/>
      </c>
      <c r="CO126" s="282" t="str">
        <f aca="false">IF(CO$8&gt;$BV126,"",IF($BR$124&gt;$BS$124,"ns",IF(ABS($BX126-INDEX(RTO3CF_ORD,CO$8,2))&gt;$BN$139,"s","ns")))</f>
        <v/>
      </c>
      <c r="CP126" s="282" t="str">
        <f aca="false">IF(CP$8&gt;$BV126,"",IF($BR$124&gt;$BS$124,"ns",IF(ABS($BX126-INDEX(RTO3CF_ORD,CP$8,2))&gt;$BN$139,"s","ns")))</f>
        <v/>
      </c>
      <c r="CQ126" s="282" t="str">
        <f aca="false">IF(CQ$8&gt;$BV126,"",IF($BR$124&gt;$BS$124,"ns",IF(ABS($BX126-INDEX(RTO3CF_ORD,CQ$8,2))&gt;$BN$139,"s","ns")))</f>
        <v/>
      </c>
      <c r="CR126" s="282" t="str">
        <f aca="false">IF(CR$8&gt;$BV126,"",IF($BR$124&gt;$BS$124,"ns",IF(ABS($BX126-INDEX(RTO3CF_ORD,CR$8,2))&gt;$BN$139,"s","ns")))</f>
        <v/>
      </c>
      <c r="CS126" s="282" t="str">
        <f aca="false">IF(CS$8&gt;$BV126,"",IF($BR$124&gt;$BS$124,"ns",IF(ABS($BX126-INDEX(RTO3CF_ORD,CS$8,2))&gt;$BN$139,"s","ns")))</f>
        <v/>
      </c>
      <c r="CT126" s="282" t="str">
        <f aca="false">IF(CT$8&gt;$BV126,"",IF($BR$124&gt;$BS$124,"ns",IF(ABS($BX126-INDEX(RTO3CF_ORD,CT$8,2))&gt;$BN$139,"s","ns")))</f>
        <v/>
      </c>
      <c r="CU126" s="282" t="str">
        <f aca="false">IF(CU$8&gt;$BV126,"",IF($BR$124&gt;$BS$124,"ns",IF(ABS($BX126-INDEX(RTO3CF_ORD,CU$8,2))&gt;$BN$139,"s","ns")))</f>
        <v/>
      </c>
      <c r="CV126" s="282" t="str">
        <f aca="false">IF(CV$8&gt;$BV126,"",IF($BR$124&gt;$BS$124,"ns",IF(ABS($BX126-INDEX(RTO3CF_ORD,CV$8,2))&gt;$BN$139,"s","ns")))</f>
        <v/>
      </c>
      <c r="CW126" s="282" t="str">
        <f aca="false">IF(CW$8&gt;$BV126,"",IF($BR$124&gt;$BS$124,"ns",IF(ABS($BX126-INDEX(RTO3CF_ORD,CW$8,2))&gt;$BN$139,"s","ns")))</f>
        <v/>
      </c>
      <c r="CX126" s="282" t="str">
        <f aca="false">IF(CX$8&gt;$BV126,"",IF($BR$124&gt;$BS$124,"ns",IF(ABS($BX126-INDEX(RTO3CF_ORD,CX$8,2))&gt;$BN$139,"s","ns")))</f>
        <v/>
      </c>
      <c r="CY126" s="282" t="str">
        <f aca="false">IF(CY$8&gt;$BV126,"",IF($BR$124&gt;$BS$124,"ns",IF(ABS($BX126-INDEX(RTO3CF_ORD,CY$8,2))&gt;$BN$139,"s","ns")))</f>
        <v/>
      </c>
      <c r="CZ126" s="282" t="str">
        <f aca="false">IF(CZ$8&gt;$BV126,"",IF($BR$124&gt;$BS$124,"ns",IF(ABS($BX126-INDEX(RTO3CF_ORD,CZ$8,2))&gt;$BN$139,"s","ns")))</f>
        <v/>
      </c>
      <c r="DA126" s="282" t="str">
        <f aca="false">IF(DA$8&gt;$BV126,"",IF($BR$124&gt;$BS$124,"ns",IF(ABS($BX126-INDEX(RTO3CF_ORD,DA$8,2))&gt;$BN$139,"s","ns")))</f>
        <v/>
      </c>
      <c r="DB126" s="282" t="str">
        <f aca="false">IF(DB$8&gt;$BV126,"",IF($BR$124&gt;$BS$124,"ns",IF(ABS($BX126-INDEX(RTO3CF_ORD,DB$8,2))&gt;$BN$139,"s","ns")))</f>
        <v/>
      </c>
      <c r="DC126" s="282" t="str">
        <f aca="false">IF(DC$8&gt;$BV126,"",IF($BR$124&gt;$BS$124,"ns",IF(ABS($BX126-INDEX(RTO3CF_ORD,DC$8,2))&gt;$BN$139,"s","ns")))</f>
        <v/>
      </c>
      <c r="DD126" s="282" t="str">
        <f aca="false">IF(DD$8&gt;$BV126,"",IF($BR$124&gt;$BS$124,"ns",IF(ABS($BX126-INDEX(RTO3CF_ORD,DD$8,2))&gt;$BN$139,"s","ns")))</f>
        <v/>
      </c>
      <c r="DE126" s="282" t="str">
        <f aca="false">IF(DE$8&gt;$BV126,"",IF($BR$124&gt;$BS$124,"ns",IF(ABS($BX126-INDEX(RTO3CF_ORD,DE$8,2))&gt;$BN$139,"s","ns")))</f>
        <v/>
      </c>
      <c r="DF126" s="282" t="str">
        <f aca="false">IF(DF$8&gt;$BV126,"",IF($BR$124&gt;$BS$124,"ns",IF(ABS($BX126-INDEX(RTO3CF_ORD,DF$8,2))&gt;$BN$139,"s","ns")))</f>
        <v/>
      </c>
      <c r="DG126" s="282" t="str">
        <f aca="false">IF(DG$8&gt;$BV126,"",IF($BR$124&gt;$BS$124,"ns",IF(ABS($BX126-INDEX(RTO3CF_ORD,DG$8,2))&gt;$BN$139,"s","ns")))</f>
        <v/>
      </c>
      <c r="DH126" s="282" t="str">
        <f aca="false">IF(DH$8&gt;$BV126,"",IF($BR$124&gt;$BS$124,"ns",IF(ABS($BX126-INDEX(RTO3CF_ORD,DH$8,2))&gt;$BN$139,"s","ns")))</f>
        <v/>
      </c>
      <c r="DI126" s="282" t="str">
        <f aca="false">IF(DI$8&gt;$BV126,"",IF($BR$124&gt;$BS$124,"ns",IF(ABS($BX126-INDEX(RTO3CF_ORD,DI$8,2))&gt;$BN$139,"s","ns")))</f>
        <v/>
      </c>
      <c r="DJ126" s="282" t="str">
        <f aca="false">IF(DJ$8&gt;$BV126,"",IF($BR$124&gt;$BS$124,"ns",IF(ABS($BX126-INDEX(RTO3CF_ORD,DJ$8,2))&gt;$BN$139,"s","ns")))</f>
        <v/>
      </c>
      <c r="DK126" s="282" t="str">
        <f aca="false">IF(DK$8&gt;$BV126,"",IF($BR$124&gt;$BS$124,"ns",IF(ABS($BX126-INDEX(RTO3CF_ORD,DK$8,2))&gt;$BN$139,"s","ns")))</f>
        <v/>
      </c>
      <c r="DL126" s="282" t="str">
        <f aca="false">IF(DL$8&gt;$BV126,"",IF($BR$124&gt;$BS$124,"ns",IF(ABS($BX126-INDEX(RTO3CF_ORD,DL$8,2))&gt;$BN$139,"s","ns")))</f>
        <v/>
      </c>
      <c r="DM126" s="282" t="str">
        <f aca="false">IF(DM$8&gt;$BV126,"",IF($BR$124&gt;$BS$124,"ns",IF(ABS($BX126-INDEX(RTO3CF_ORD,DM$8,2))&gt;$BN$139,"s","ns")))</f>
        <v/>
      </c>
      <c r="DN126" s="282" t="str">
        <f aca="false">IF(DN$8&gt;$BV126,"",IF($BR$124&gt;$BS$124,"ns",IF(ABS($BX126-INDEX(RTO3CF_ORD,DN$8,2))&gt;$BN$139,"s","ns")))</f>
        <v/>
      </c>
      <c r="DO126" s="282" t="str">
        <f aca="false">IF(DO$8&gt;$BV126,"",IF($BR$124&gt;$BS$124,"ns",IF(ABS($BX126-INDEX(RTO3CF_ORD,DO$8,2))&gt;$BN$139,"s","ns")))</f>
        <v/>
      </c>
      <c r="DP126" s="282" t="str">
        <f aca="false">IF(DP$8&gt;$BV126,"",IF($BR$124&gt;$BS$124,"ns",IF(ABS($BX126-INDEX(RTO3CF_ORD,DP$8,2))&gt;$BN$139,"s","ns")))</f>
        <v/>
      </c>
      <c r="DQ126" s="282" t="str">
        <f aca="false">IF(DQ$8&gt;$BV126,"",IF($BR$124&gt;$BS$124,"ns",IF(ABS($BX126-INDEX(RTO3CF_ORD,DQ$8,2))&gt;$BN$139,"s","ns")))</f>
        <v/>
      </c>
      <c r="DR126" s="282" t="str">
        <f aca="false">IF(DR$8&gt;$BV126,"",IF($BR$124&gt;$BS$124,"ns",IF(ABS($BX126-INDEX(RTO3CF_ORD,DR$8,2))&gt;$BN$139,"s","ns")))</f>
        <v/>
      </c>
      <c r="DS126" s="282" t="str">
        <f aca="false">IF(DS$8&gt;$BV126,"",IF($BR$124&gt;$BS$124,"ns",IF(ABS($BX126-INDEX(RTO3CF_ORD,DS$8,2))&gt;$BN$139,"s","ns")))</f>
        <v/>
      </c>
      <c r="DT126" s="282" t="str">
        <f aca="false">IF(DT$8&gt;$BV126,"",IF($BR$124&gt;$BS$124,"ns",IF(ABS($BX126-INDEX(RTO3CF_ORD,DT$8,2))&gt;$BN$139,"s","ns")))</f>
        <v/>
      </c>
      <c r="DU126" s="282" t="str">
        <f aca="false">IF(DU$8&gt;$BV126,"",IF($BR$124&gt;$BS$124,"ns",IF(ABS($BX126-INDEX(RTO3CF_ORD,DU$8,2))&gt;$BN$139,"s","ns")))</f>
        <v/>
      </c>
      <c r="DV126" s="282" t="str">
        <f aca="false">IF(DV$8&gt;$BV126,"",IF($BR$124&gt;$BS$124,"ns",IF(ABS($BX126-INDEX(RTO3CF_ORD,DV$8,2))&gt;$BN$139,"s","ns")))</f>
        <v/>
      </c>
      <c r="DW126" s="283"/>
      <c r="DX126" s="283"/>
      <c r="DZ126" s="265" t="n">
        <f aca="false">DZ125+1</f>
        <v>8</v>
      </c>
      <c r="EA126" s="276" t="str">
        <f aca="false">IFERROR(INDEX(RTO3CV,$DZ126,1),0)</f>
        <v>Klein Favorito II</v>
      </c>
      <c r="EB126" s="277" t="n">
        <f aca="false">IFERROR(INDEX(RTO3SF,$DZ126,EB$7),0)</f>
        <v>0</v>
      </c>
      <c r="EC126" s="277" t="n">
        <f aca="false">IFERROR(INDEX(RTO3SF,$DZ126,EC$7),0)</f>
        <v>0</v>
      </c>
      <c r="ED126" s="277" t="n">
        <f aca="false">IFERROR(INDEX(RTO3SF,$DZ126,ED$7),0)</f>
        <v>0</v>
      </c>
      <c r="EE126" s="277" t="n">
        <f aca="false">IFERROR(INDEX(RTO3SF,$DZ126,EE$7),0)</f>
        <v>0</v>
      </c>
      <c r="EF126" s="277" t="n">
        <f aca="false">COUNTIFS(EB126:EE126,"&gt;1")</f>
        <v>0</v>
      </c>
      <c r="EG126" s="277" t="n">
        <f aca="false">IFERROR(SUMIFS(EB126:EE126,EB126:EE126,"&gt;1"),0)</f>
        <v>0</v>
      </c>
      <c r="EH126" s="265"/>
      <c r="EI126" s="265" t="s">
        <v>335</v>
      </c>
      <c r="EJ126" s="278" t="str">
        <f aca="false">IF(EF169=0,"sd",EJ120-1)</f>
        <v>sd</v>
      </c>
      <c r="EK126" s="266"/>
      <c r="EL126" s="265" t="n">
        <f aca="false">EL125+1</f>
        <v>8</v>
      </c>
      <c r="EM126" s="276" t="str">
        <f aca="false">IFERROR(INDEX(RTO3CV,$EL126,1),0)</f>
        <v>Klein Favorito II</v>
      </c>
      <c r="EN126" s="277" t="n">
        <f aca="false">IFERROR(INDEX(RTO3CF,$EL126,'ANVA-MDS'!EB$7),0)</f>
        <v>2930.24561403509</v>
      </c>
      <c r="EO126" s="277" t="n">
        <f aca="false">IFERROR(INDEX(RTO3CF,$EL126,'ANVA-MDS'!EC$7),0)</f>
        <v>3008.81871345029</v>
      </c>
      <c r="EP126" s="277" t="n">
        <f aca="false">IFERROR(INDEX(RTO3CF,$EL126,'ANVA-MDS'!ED$7),0)</f>
        <v>2322.52631578947</v>
      </c>
      <c r="EQ126" s="277" t="n">
        <f aca="false">IFERROR(INDEX(RTO3CF,$EL126,'ANVA-MDS'!EE$7),0)</f>
        <v>0</v>
      </c>
      <c r="ER126" s="277" t="n">
        <f aca="false">COUNTIFS(EN126:EQ126,"&gt;1")</f>
        <v>3</v>
      </c>
      <c r="ES126" s="277" t="n">
        <f aca="false">IFERROR(SUMIFS(EN126:EQ126,EN126:EQ126,"&gt;1"),0)</f>
        <v>8261.59064327485</v>
      </c>
      <c r="ET126" s="265"/>
      <c r="EU126" s="265" t="s">
        <v>335</v>
      </c>
      <c r="EV126" s="278" t="n">
        <f aca="false">IF(ER169=0,"sd",EV120-1)</f>
        <v>2</v>
      </c>
      <c r="EW126" s="266"/>
      <c r="EX126" s="277" t="n">
        <f aca="false">EG126+ES126</f>
        <v>8261.59064327485</v>
      </c>
      <c r="EY126" s="265" t="s">
        <v>335</v>
      </c>
      <c r="EZ126" s="278" t="str">
        <f aca="false">IF(EZ138=0,"sd",(EZ120-1)*EZ132)</f>
        <v>sd</v>
      </c>
    </row>
    <row r="127" customFormat="false" ht="12.75" hidden="false" customHeight="true" outlineLevel="0" collapsed="false">
      <c r="A127" s="287" t="s">
        <v>313</v>
      </c>
      <c r="B127" s="272" t="str">
        <f aca="false">EJ128</f>
        <v>sd</v>
      </c>
      <c r="C127" s="288" t="str">
        <f aca="false">'ANVA-MDS'!EJ132</f>
        <v>sd</v>
      </c>
      <c r="D127" s="292"/>
      <c r="E127" s="292"/>
      <c r="F127" s="292"/>
      <c r="J127" s="270" t="n">
        <v>8</v>
      </c>
      <c r="K127" s="280" t="str">
        <f aca="false">IFERROR(INDEX(RTO3SF_ORD,J127,1),"sd")</f>
        <v>Klein Favorito II</v>
      </c>
      <c r="L127" s="281" t="n">
        <f aca="false">IFERROR(INDEX(RTO3SF_ORD,J127,2),"sd")</f>
        <v>0.00042</v>
      </c>
      <c r="M127" s="281" t="str">
        <f aca="false">IF(M$8&gt;$J127,"",IF($F$124&gt;$G$124,"ns",IF(ABS($L127-INDEX(RTO3SF_ORD,M$8,2))&gt;$B$139,"s","ns")))</f>
        <v>ns</v>
      </c>
      <c r="N127" s="281" t="str">
        <f aca="false">IF(N$8&gt;$J127,"",IF($F$124&gt;$G$124,"ns",IF(ABS($L127-INDEX(RTO3SF_ORD,N$8,2))&gt;$B$139,"s","ns")))</f>
        <v>ns</v>
      </c>
      <c r="O127" s="281" t="str">
        <f aca="false">IF(O$8&gt;$J127,"",IF($F$124&gt;$G$124,"ns",IF(ABS($L127-INDEX(RTO3SF_ORD,O$8,2))&gt;$B$139,"s","ns")))</f>
        <v>ns</v>
      </c>
      <c r="P127" s="281" t="str">
        <f aca="false">IF(P$8&gt;$J127,"",IF($F$124&gt;$G$124,"ns",IF(ABS($L127-INDEX(RTO3SF_ORD,P$8,2))&gt;$B$139,"s","ns")))</f>
        <v>ns</v>
      </c>
      <c r="Q127" s="281" t="str">
        <f aca="false">IF(Q$8&gt;$J127,"",IF($F$124&gt;$G$124,"ns",IF(ABS($L127-INDEX(RTO3SF_ORD,Q$8,2))&gt;$B$139,"s","ns")))</f>
        <v>ns</v>
      </c>
      <c r="R127" s="281" t="str">
        <f aca="false">IF(R$8&gt;$J127,"",IF($F$124&gt;$G$124,"ns",IF(ABS($L127-INDEX(RTO3SF_ORD,R$8,2))&gt;$B$139,"s","ns")))</f>
        <v>ns</v>
      </c>
      <c r="S127" s="281" t="str">
        <f aca="false">IF(S$8&gt;$J127,"",IF($F$124&gt;$G$124,"ns",IF(ABS($L127-INDEX(RTO3SF_ORD,S$8,2))&gt;$B$139,"s","ns")))</f>
        <v>ns</v>
      </c>
      <c r="T127" s="281" t="str">
        <f aca="false">IF(T$8&gt;$J127,"",IF($F$124&gt;$G$124,"ns",IF(ABS($L127-INDEX(RTO3SF_ORD,T$8,2))&gt;$B$139,"s","ns")))</f>
        <v>ns</v>
      </c>
      <c r="U127" s="281" t="str">
        <f aca="false">IF(U$8&gt;$J127,"",IF($F$124&gt;$G$124,"ns",IF(ABS($L127-INDEX(RTO3SF_ORD,U$8,2))&gt;$B$139,"s","ns")))</f>
        <v/>
      </c>
      <c r="V127" s="281" t="str">
        <f aca="false">IF(V$8&gt;$J127,"",IF($F$124&gt;$G$124,"ns",IF(ABS($L127-INDEX(RTO3SF_ORD,V$8,2))&gt;$B$139,"s","ns")))</f>
        <v/>
      </c>
      <c r="W127" s="281" t="str">
        <f aca="false">IF(W$8&gt;$J127,"",IF($F$124&gt;$G$124,"ns",IF(ABS($L127-INDEX(RTO3SF_ORD,W$8,2))&gt;$B$139,"s","ns")))</f>
        <v/>
      </c>
      <c r="X127" s="281" t="str">
        <f aca="false">IF(X$8&gt;$J127,"",IF($F$124&gt;$G$124,"ns",IF(ABS($L127-INDEX(RTO3SF_ORD,X$8,2))&gt;$B$139,"s","ns")))</f>
        <v/>
      </c>
      <c r="Y127" s="281" t="str">
        <f aca="false">IF(Y$8&gt;$J127,"",IF($F$124&gt;$G$124,"ns",IF(ABS($L127-INDEX(RTO3SF_ORD,Y$8,2))&gt;$B$139,"s","ns")))</f>
        <v/>
      </c>
      <c r="Z127" s="281" t="str">
        <f aca="false">IF(Z$8&gt;$J127,"",IF($F$124&gt;$G$124,"ns",IF(ABS($L127-INDEX(RTO3SF_ORD,Z$8,2))&gt;$B$139,"s","ns")))</f>
        <v/>
      </c>
      <c r="AA127" s="281" t="str">
        <f aca="false">IF(AA$8&gt;$J127,"",IF($F$124&gt;$G$124,"ns",IF(ABS($L127-INDEX(RTO3SF_ORD,AA$8,2))&gt;$B$139,"s","ns")))</f>
        <v/>
      </c>
      <c r="AB127" s="281" t="str">
        <f aca="false">IF(AB$8&gt;$J127,"",IF($F$124&gt;$G$124,"ns",IF(ABS($L127-INDEX(RTO3SF_ORD,AB$8,2))&gt;$B$139,"s","ns")))</f>
        <v/>
      </c>
      <c r="AC127" s="281" t="str">
        <f aca="false">IF(AC$8&gt;$J127,"",IF($F$124&gt;$G$124,"ns",IF(ABS($L127-INDEX(RTO3SF_ORD,AC$8,2))&gt;$B$139,"s","ns")))</f>
        <v/>
      </c>
      <c r="AD127" s="281" t="str">
        <f aca="false">IF(AD$8&gt;$J127,"",IF($F$124&gt;$G$124,"ns",IF(ABS($L127-INDEX(RTO3SF_ORD,AD$8,2))&gt;$B$139,"s","ns")))</f>
        <v/>
      </c>
      <c r="AE127" s="281" t="str">
        <f aca="false">IF(AE$8&gt;$J127,"",IF($F$124&gt;$G$124,"ns",IF(ABS($L127-INDEX(RTO3SF_ORD,AE$8,2))&gt;$B$139,"s","ns")))</f>
        <v/>
      </c>
      <c r="AF127" s="281" t="str">
        <f aca="false">IF(AF$8&gt;$J127,"",IF($F$124&gt;$G$124,"ns",IF(ABS($L127-INDEX(RTO3SF_ORD,AF$8,2))&gt;$B$139,"s","ns")))</f>
        <v/>
      </c>
      <c r="AG127" s="281" t="str">
        <f aca="false">IF(AG$8&gt;$J127,"",IF($F$124&gt;$G$124,"ns",IF(ABS($L127-INDEX(RTO3SF_ORD,AG$8,2))&gt;$B$139,"s","ns")))</f>
        <v/>
      </c>
      <c r="AH127" s="281" t="str">
        <f aca="false">IF(AH$8&gt;$J127,"",IF($F$124&gt;$G$124,"ns",IF(ABS($L127-INDEX(RTO3SF_ORD,AH$8,2))&gt;$B$139,"s","ns")))</f>
        <v/>
      </c>
      <c r="AI127" s="281" t="str">
        <f aca="false">IF(AI$8&gt;$J127,"",IF($F$124&gt;$G$124,"ns",IF(ABS($L127-INDEX(RTO3SF_ORD,AI$8,2))&gt;$B$139,"s","ns")))</f>
        <v/>
      </c>
      <c r="AJ127" s="281" t="str">
        <f aca="false">IF(AJ$8&gt;$J127,"",IF($F$124&gt;$G$124,"ns",IF(ABS($L127-INDEX(RTO3SF_ORD,AJ$8,2))&gt;$B$139,"s","ns")))</f>
        <v/>
      </c>
      <c r="AK127" s="281" t="str">
        <f aca="false">IF(AK$8&gt;$J127,"",IF($F$124&gt;$G$124,"ns",IF(ABS($L127-INDEX(RTO3SF_ORD,AK$8,2))&gt;$B$139,"s","ns")))</f>
        <v/>
      </c>
      <c r="AL127" s="281" t="str">
        <f aca="false">IF(AL$8&gt;$J127,"",IF($F$124&gt;$G$124,"ns",IF(ABS($L127-INDEX(RTO3SF_ORD,AL$8,2))&gt;$B$139,"s","ns")))</f>
        <v/>
      </c>
      <c r="AM127" s="281" t="str">
        <f aca="false">IF(AM$8&gt;$J127,"",IF($F$124&gt;$G$124,"ns",IF(ABS($L127-INDEX(RTO3SF_ORD,AM$8,2))&gt;$B$139,"s","ns")))</f>
        <v/>
      </c>
      <c r="AN127" s="281" t="str">
        <f aca="false">IF(AN$8&gt;$J127,"",IF($F$124&gt;$G$124,"ns",IF(ABS($L127-INDEX(RTO3SF_ORD,AN$8,2))&gt;$B$139,"s","ns")))</f>
        <v/>
      </c>
      <c r="AO127" s="281" t="str">
        <f aca="false">IF(AO$8&gt;$J127,"",IF($F$124&gt;$G$124,"ns",IF(ABS($L127-INDEX(RTO3SF_ORD,AO$8,2))&gt;$B$139,"s","ns")))</f>
        <v/>
      </c>
      <c r="AP127" s="281" t="str">
        <f aca="false">IF(AP$8&gt;$J127,"",IF($F$124&gt;$G$124,"ns",IF(ABS($L127-INDEX(RTO3SF_ORD,AP$8,2))&gt;$B$139,"s","ns")))</f>
        <v/>
      </c>
      <c r="AQ127" s="281" t="str">
        <f aca="false">IF(AQ$8&gt;$J127,"",IF($F$124&gt;$G$124,"ns",IF(ABS($L127-INDEX(RTO3SF_ORD,AQ$8,2))&gt;$B$139,"s","ns")))</f>
        <v/>
      </c>
      <c r="AR127" s="281" t="str">
        <f aca="false">IF(AR$8&gt;$J127,"",IF($F$124&gt;$G$124,"ns",IF(ABS($L127-INDEX(RTO3SF_ORD,AR$8,2))&gt;$B$139,"s","ns")))</f>
        <v/>
      </c>
      <c r="AS127" s="281" t="str">
        <f aca="false">IF(AS$8&gt;$J127,"",IF($F$124&gt;$G$124,"ns",IF(ABS($L127-INDEX(RTO3SF_ORD,AS$8,2))&gt;$B$139,"s","ns")))</f>
        <v/>
      </c>
      <c r="AT127" s="281" t="str">
        <f aca="false">IF(AT$8&gt;$J127,"",IF($F$124&gt;$G$124,"ns",IF(ABS($L127-INDEX(RTO3SF_ORD,AT$8,2))&gt;$B$139,"s","ns")))</f>
        <v/>
      </c>
      <c r="AU127" s="281" t="str">
        <f aca="false">IF(AU$8&gt;$J127,"",IF($F$124&gt;$G$124,"ns",IF(ABS($L127-INDEX(RTO3SF_ORD,AU$8,2))&gt;$B$139,"s","ns")))</f>
        <v/>
      </c>
      <c r="AV127" s="281" t="str">
        <f aca="false">IF(AV$8&gt;$J127,"",IF($F$124&gt;$G$124,"ns",IF(ABS($L127-INDEX(RTO3SF_ORD,AV$8,2))&gt;$B$139,"s","ns")))</f>
        <v/>
      </c>
      <c r="AW127" s="281" t="str">
        <f aca="false">IF(AW$8&gt;$J127,"",IF($F$124&gt;$G$124,"ns",IF(ABS($L127-INDEX(RTO3SF_ORD,AW$8,2))&gt;$B$139,"s","ns")))</f>
        <v/>
      </c>
      <c r="AX127" s="281" t="str">
        <f aca="false">IF(AX$8&gt;$J127,"",IF($F$124&gt;$G$124,"ns",IF(ABS($L127-INDEX(RTO3SF_ORD,AX$8,2))&gt;$B$139,"s","ns")))</f>
        <v/>
      </c>
      <c r="AY127" s="281" t="str">
        <f aca="false">IF(AY$8&gt;$J127,"",IF($F$124&gt;$G$124,"ns",IF(ABS($L127-INDEX(RTO3SF_ORD,AY$8,2))&gt;$B$139,"s","ns")))</f>
        <v/>
      </c>
      <c r="AZ127" s="281" t="str">
        <f aca="false">IF(AZ$8&gt;$J127,"",IF($F$124&gt;$G$124,"ns",IF(ABS($L127-INDEX(RTO3SF_ORD,AZ$8,2))&gt;$B$139,"s","ns")))</f>
        <v/>
      </c>
      <c r="BA127" s="281" t="str">
        <f aca="false">IF(BA$8&gt;$J127,"",IF($F$124&gt;$G$124,"ns",IF(ABS($L127-INDEX(RTO3SF_ORD,BA$8,2))&gt;$B$139,"s","ns")))</f>
        <v/>
      </c>
      <c r="BB127" s="281" t="str">
        <f aca="false">IF(BB$8&gt;$J127,"",IF($F$124&gt;$G$124,"ns",IF(ABS($L127-INDEX(RTO3SF_ORD,BB$8,2))&gt;$B$139,"s","ns")))</f>
        <v/>
      </c>
      <c r="BC127" s="281" t="str">
        <f aca="false">IF(BC$8&gt;$J127,"",IF($F$124&gt;$G$124,"ns",IF(ABS($L127-INDEX(RTO3SF_ORD,BC$8,2))&gt;$B$139,"s","ns")))</f>
        <v/>
      </c>
      <c r="BD127" s="281" t="str">
        <f aca="false">IF(BD$8&gt;$J127,"",IF($F$124&gt;$G$124,"ns",IF(ABS($L127-INDEX(RTO3SF_ORD,BD$8,2))&gt;$B$139,"s","ns")))</f>
        <v/>
      </c>
      <c r="BE127" s="281" t="str">
        <f aca="false">IF(BE$8&gt;$J127,"",IF($F$124&gt;$G$124,"ns",IF(ABS($L127-INDEX(RTO3SF_ORD,BE$8,2))&gt;$B$139,"s","ns")))</f>
        <v/>
      </c>
      <c r="BF127" s="281" t="str">
        <f aca="false">IF(BF$8&gt;$J127,"",IF($F$124&gt;$G$124,"ns",IF(ABS($L127-INDEX(RTO3SF_ORD,BF$8,2))&gt;$B$139,"s","ns")))</f>
        <v/>
      </c>
      <c r="BG127" s="281" t="str">
        <f aca="false">IF(BG$8&gt;$J127,"",IF($F$124&gt;$G$124,"ns",IF(ABS($L127-INDEX(RTO3SF_ORD,BG$8,2))&gt;$B$139,"s","ns")))</f>
        <v/>
      </c>
      <c r="BH127" s="281" t="str">
        <f aca="false">IF(BH$8&gt;$J127,"",IF($F$124&gt;$G$124,"ns",IF(ABS($L127-INDEX(RTO3SF_ORD,BH$8,2))&gt;$B$139,"s","ns")))</f>
        <v/>
      </c>
      <c r="BI127" s="281" t="str">
        <f aca="false">IF(BI$8&gt;$J127,"",IF($F$124&gt;$G$124,"ns",IF(ABS($L127-INDEX(RTO3SF_ORD,BI$8,2))&gt;$B$139,"s","ns")))</f>
        <v/>
      </c>
      <c r="BJ127" s="281" t="str">
        <f aca="false">IF(BJ$8&gt;$J127,"",IF($F$124&gt;$G$124,"ns",IF(ABS($L127-INDEX(RTO3SF_ORD,BJ$8,2))&gt;$B$139,"s","ns")))</f>
        <v/>
      </c>
      <c r="BM127" s="287" t="s">
        <v>313</v>
      </c>
      <c r="BN127" s="272" t="n">
        <f aca="false">EV128</f>
        <v>35</v>
      </c>
      <c r="BO127" s="288" t="n">
        <f aca="false">'ANVA-MDS'!EV132</f>
        <v>21120628.3902587</v>
      </c>
      <c r="BP127" s="292"/>
      <c r="BQ127" s="292"/>
      <c r="BR127" s="292"/>
      <c r="BS127" s="249"/>
      <c r="BT127" s="249"/>
      <c r="BV127" s="270" t="n">
        <v>8</v>
      </c>
      <c r="BW127" s="280" t="str">
        <f aca="false">IFERROR(INDEX(RTO3CF_ORD,BV127,1),"sd")</f>
        <v>SY 200</v>
      </c>
      <c r="BX127" s="281" t="n">
        <f aca="false">IFERROR(INDEX(RTO3CF_ORD,BV127,2),"sd")</f>
        <v>2162.30799220273</v>
      </c>
      <c r="BY127" s="282" t="str">
        <f aca="false">IF(BY$8&gt;$BV127,"",IF($BR$124&gt;$BS$124,"ns",IF(ABS($BX127-INDEX(RTO3CF_ORD,BY$8,2))&gt;$BN$139,"s","ns")))</f>
        <v>s</v>
      </c>
      <c r="BZ127" s="282" t="str">
        <f aca="false">IF(BZ$8&gt;$BV127,"",IF($BR$124&gt;$BS$124,"ns",IF(ABS($BX127-INDEX(RTO3CF_ORD,BZ$8,2))&gt;$BN$139,"s","ns")))</f>
        <v>s</v>
      </c>
      <c r="CA127" s="282" t="str">
        <f aca="false">IF(CA$8&gt;$BV127,"",IF($BR$124&gt;$BS$124,"ns",IF(ABS($BX127-INDEX(RTO3CF_ORD,CA$8,2))&gt;$BN$139,"s","ns")))</f>
        <v>s</v>
      </c>
      <c r="CB127" s="282" t="str">
        <f aca="false">IF(CB$8&gt;$BV127,"",IF($BR$124&gt;$BS$124,"ns",IF(ABS($BX127-INDEX(RTO3CF_ORD,CB$8,2))&gt;$BN$139,"s","ns")))</f>
        <v>ns</v>
      </c>
      <c r="CC127" s="282" t="str">
        <f aca="false">IF(CC$8&gt;$BV127,"",IF($BR$124&gt;$BS$124,"ns",IF(ABS($BX127-INDEX(RTO3CF_ORD,CC$8,2))&gt;$BN$139,"s","ns")))</f>
        <v>ns</v>
      </c>
      <c r="CD127" s="282" t="str">
        <f aca="false">IF(CD$8&gt;$BV127,"",IF($BR$124&gt;$BS$124,"ns",IF(ABS($BX127-INDEX(RTO3CF_ORD,CD$8,2))&gt;$BN$139,"s","ns")))</f>
        <v>ns</v>
      </c>
      <c r="CE127" s="282" t="str">
        <f aca="false">IF(CE$8&gt;$BV127,"",IF($BR$124&gt;$BS$124,"ns",IF(ABS($BX127-INDEX(RTO3CF_ORD,CE$8,2))&gt;$BN$139,"s","ns")))</f>
        <v>ns</v>
      </c>
      <c r="CF127" s="282" t="str">
        <f aca="false">IF(CF$8&gt;$BV127,"",IF($BR$124&gt;$BS$124,"ns",IF(ABS($BX127-INDEX(RTO3CF_ORD,CF$8,2))&gt;$BN$139,"s","ns")))</f>
        <v>ns</v>
      </c>
      <c r="CG127" s="282" t="str">
        <f aca="false">IF(CG$8&gt;$BV127,"",IF($BR$124&gt;$BS$124,"ns",IF(ABS($BX127-INDEX(RTO3CF_ORD,CG$8,2))&gt;$BN$139,"s","ns")))</f>
        <v/>
      </c>
      <c r="CH127" s="282" t="str">
        <f aca="false">IF(CH$8&gt;$BV127,"",IF($BR$124&gt;$BS$124,"ns",IF(ABS($BX127-INDEX(RTO3CF_ORD,CH$8,2))&gt;$BN$139,"s","ns")))</f>
        <v/>
      </c>
      <c r="CI127" s="282" t="str">
        <f aca="false">IF(CI$8&gt;$BV127,"",IF($BR$124&gt;$BS$124,"ns",IF(ABS($BX127-INDEX(RTO3CF_ORD,CI$8,2))&gt;$BN$139,"s","ns")))</f>
        <v/>
      </c>
      <c r="CJ127" s="282" t="str">
        <f aca="false">IF(CJ$8&gt;$BV127,"",IF($BR$124&gt;$BS$124,"ns",IF(ABS($BX127-INDEX(RTO3CF_ORD,CJ$8,2))&gt;$BN$139,"s","ns")))</f>
        <v/>
      </c>
      <c r="CK127" s="282" t="str">
        <f aca="false">IF(CK$8&gt;$BV127,"",IF($BR$124&gt;$BS$124,"ns",IF(ABS($BX127-INDEX(RTO3CF_ORD,CK$8,2))&gt;$BN$139,"s","ns")))</f>
        <v/>
      </c>
      <c r="CL127" s="282" t="str">
        <f aca="false">IF(CL$8&gt;$BV127,"",IF($BR$124&gt;$BS$124,"ns",IF(ABS($BX127-INDEX(RTO3CF_ORD,CL$8,2))&gt;$BN$139,"s","ns")))</f>
        <v/>
      </c>
      <c r="CM127" s="282" t="str">
        <f aca="false">IF(CM$8&gt;$BV127,"",IF($BR$124&gt;$BS$124,"ns",IF(ABS($BX127-INDEX(RTO3CF_ORD,CM$8,2))&gt;$BN$139,"s","ns")))</f>
        <v/>
      </c>
      <c r="CN127" s="282" t="str">
        <f aca="false">IF(CN$8&gt;$BV127,"",IF($BR$124&gt;$BS$124,"ns",IF(ABS($BX127-INDEX(RTO3CF_ORD,CN$8,2))&gt;$BN$139,"s","ns")))</f>
        <v/>
      </c>
      <c r="CO127" s="282" t="str">
        <f aca="false">IF(CO$8&gt;$BV127,"",IF($BR$124&gt;$BS$124,"ns",IF(ABS($BX127-INDEX(RTO3CF_ORD,CO$8,2))&gt;$BN$139,"s","ns")))</f>
        <v/>
      </c>
      <c r="CP127" s="282" t="str">
        <f aca="false">IF(CP$8&gt;$BV127,"",IF($BR$124&gt;$BS$124,"ns",IF(ABS($BX127-INDEX(RTO3CF_ORD,CP$8,2))&gt;$BN$139,"s","ns")))</f>
        <v/>
      </c>
      <c r="CQ127" s="282" t="str">
        <f aca="false">IF(CQ$8&gt;$BV127,"",IF($BR$124&gt;$BS$124,"ns",IF(ABS($BX127-INDEX(RTO3CF_ORD,CQ$8,2))&gt;$BN$139,"s","ns")))</f>
        <v/>
      </c>
      <c r="CR127" s="282" t="str">
        <f aca="false">IF(CR$8&gt;$BV127,"",IF($BR$124&gt;$BS$124,"ns",IF(ABS($BX127-INDEX(RTO3CF_ORD,CR$8,2))&gt;$BN$139,"s","ns")))</f>
        <v/>
      </c>
      <c r="CS127" s="282" t="str">
        <f aca="false">IF(CS$8&gt;$BV127,"",IF($BR$124&gt;$BS$124,"ns",IF(ABS($BX127-INDEX(RTO3CF_ORD,CS$8,2))&gt;$BN$139,"s","ns")))</f>
        <v/>
      </c>
      <c r="CT127" s="282" t="str">
        <f aca="false">IF(CT$8&gt;$BV127,"",IF($BR$124&gt;$BS$124,"ns",IF(ABS($BX127-INDEX(RTO3CF_ORD,CT$8,2))&gt;$BN$139,"s","ns")))</f>
        <v/>
      </c>
      <c r="CU127" s="282" t="str">
        <f aca="false">IF(CU$8&gt;$BV127,"",IF($BR$124&gt;$BS$124,"ns",IF(ABS($BX127-INDEX(RTO3CF_ORD,CU$8,2))&gt;$BN$139,"s","ns")))</f>
        <v/>
      </c>
      <c r="CV127" s="282" t="str">
        <f aca="false">IF(CV$8&gt;$BV127,"",IF($BR$124&gt;$BS$124,"ns",IF(ABS($BX127-INDEX(RTO3CF_ORD,CV$8,2))&gt;$BN$139,"s","ns")))</f>
        <v/>
      </c>
      <c r="CW127" s="282" t="str">
        <f aca="false">IF(CW$8&gt;$BV127,"",IF($BR$124&gt;$BS$124,"ns",IF(ABS($BX127-INDEX(RTO3CF_ORD,CW$8,2))&gt;$BN$139,"s","ns")))</f>
        <v/>
      </c>
      <c r="CX127" s="282" t="str">
        <f aca="false">IF(CX$8&gt;$BV127,"",IF($BR$124&gt;$BS$124,"ns",IF(ABS($BX127-INDEX(RTO3CF_ORD,CX$8,2))&gt;$BN$139,"s","ns")))</f>
        <v/>
      </c>
      <c r="CY127" s="282" t="str">
        <f aca="false">IF(CY$8&gt;$BV127,"",IF($BR$124&gt;$BS$124,"ns",IF(ABS($BX127-INDEX(RTO3CF_ORD,CY$8,2))&gt;$BN$139,"s","ns")))</f>
        <v/>
      </c>
      <c r="CZ127" s="282" t="str">
        <f aca="false">IF(CZ$8&gt;$BV127,"",IF($BR$124&gt;$BS$124,"ns",IF(ABS($BX127-INDEX(RTO3CF_ORD,CZ$8,2))&gt;$BN$139,"s","ns")))</f>
        <v/>
      </c>
      <c r="DA127" s="282" t="str">
        <f aca="false">IF(DA$8&gt;$BV127,"",IF($BR$124&gt;$BS$124,"ns",IF(ABS($BX127-INDEX(RTO3CF_ORD,DA$8,2))&gt;$BN$139,"s","ns")))</f>
        <v/>
      </c>
      <c r="DB127" s="282" t="str">
        <f aca="false">IF(DB$8&gt;$BV127,"",IF($BR$124&gt;$BS$124,"ns",IF(ABS($BX127-INDEX(RTO3CF_ORD,DB$8,2))&gt;$BN$139,"s","ns")))</f>
        <v/>
      </c>
      <c r="DC127" s="282" t="str">
        <f aca="false">IF(DC$8&gt;$BV127,"",IF($BR$124&gt;$BS$124,"ns",IF(ABS($BX127-INDEX(RTO3CF_ORD,DC$8,2))&gt;$BN$139,"s","ns")))</f>
        <v/>
      </c>
      <c r="DD127" s="282" t="str">
        <f aca="false">IF(DD$8&gt;$BV127,"",IF($BR$124&gt;$BS$124,"ns",IF(ABS($BX127-INDEX(RTO3CF_ORD,DD$8,2))&gt;$BN$139,"s","ns")))</f>
        <v/>
      </c>
      <c r="DE127" s="282" t="str">
        <f aca="false">IF(DE$8&gt;$BV127,"",IF($BR$124&gt;$BS$124,"ns",IF(ABS($BX127-INDEX(RTO3CF_ORD,DE$8,2))&gt;$BN$139,"s","ns")))</f>
        <v/>
      </c>
      <c r="DF127" s="282" t="str">
        <f aca="false">IF(DF$8&gt;$BV127,"",IF($BR$124&gt;$BS$124,"ns",IF(ABS($BX127-INDEX(RTO3CF_ORD,DF$8,2))&gt;$BN$139,"s","ns")))</f>
        <v/>
      </c>
      <c r="DG127" s="282" t="str">
        <f aca="false">IF(DG$8&gt;$BV127,"",IF($BR$124&gt;$BS$124,"ns",IF(ABS($BX127-INDEX(RTO3CF_ORD,DG$8,2))&gt;$BN$139,"s","ns")))</f>
        <v/>
      </c>
      <c r="DH127" s="282" t="str">
        <f aca="false">IF(DH$8&gt;$BV127,"",IF($BR$124&gt;$BS$124,"ns",IF(ABS($BX127-INDEX(RTO3CF_ORD,DH$8,2))&gt;$BN$139,"s","ns")))</f>
        <v/>
      </c>
      <c r="DI127" s="282" t="str">
        <f aca="false">IF(DI$8&gt;$BV127,"",IF($BR$124&gt;$BS$124,"ns",IF(ABS($BX127-INDEX(RTO3CF_ORD,DI$8,2))&gt;$BN$139,"s","ns")))</f>
        <v/>
      </c>
      <c r="DJ127" s="282" t="str">
        <f aca="false">IF(DJ$8&gt;$BV127,"",IF($BR$124&gt;$BS$124,"ns",IF(ABS($BX127-INDEX(RTO3CF_ORD,DJ$8,2))&gt;$BN$139,"s","ns")))</f>
        <v/>
      </c>
      <c r="DK127" s="282" t="str">
        <f aca="false">IF(DK$8&gt;$BV127,"",IF($BR$124&gt;$BS$124,"ns",IF(ABS($BX127-INDEX(RTO3CF_ORD,DK$8,2))&gt;$BN$139,"s","ns")))</f>
        <v/>
      </c>
      <c r="DL127" s="282" t="str">
        <f aca="false">IF(DL$8&gt;$BV127,"",IF($BR$124&gt;$BS$124,"ns",IF(ABS($BX127-INDEX(RTO3CF_ORD,DL$8,2))&gt;$BN$139,"s","ns")))</f>
        <v/>
      </c>
      <c r="DM127" s="282" t="str">
        <f aca="false">IF(DM$8&gt;$BV127,"",IF($BR$124&gt;$BS$124,"ns",IF(ABS($BX127-INDEX(RTO3CF_ORD,DM$8,2))&gt;$BN$139,"s","ns")))</f>
        <v/>
      </c>
      <c r="DN127" s="282" t="str">
        <f aca="false">IF(DN$8&gt;$BV127,"",IF($BR$124&gt;$BS$124,"ns",IF(ABS($BX127-INDEX(RTO3CF_ORD,DN$8,2))&gt;$BN$139,"s","ns")))</f>
        <v/>
      </c>
      <c r="DO127" s="282" t="str">
        <f aca="false">IF(DO$8&gt;$BV127,"",IF($BR$124&gt;$BS$124,"ns",IF(ABS($BX127-INDEX(RTO3CF_ORD,DO$8,2))&gt;$BN$139,"s","ns")))</f>
        <v/>
      </c>
      <c r="DP127" s="282" t="str">
        <f aca="false">IF(DP$8&gt;$BV127,"",IF($BR$124&gt;$BS$124,"ns",IF(ABS($BX127-INDEX(RTO3CF_ORD,DP$8,2))&gt;$BN$139,"s","ns")))</f>
        <v/>
      </c>
      <c r="DQ127" s="282" t="str">
        <f aca="false">IF(DQ$8&gt;$BV127,"",IF($BR$124&gt;$BS$124,"ns",IF(ABS($BX127-INDEX(RTO3CF_ORD,DQ$8,2))&gt;$BN$139,"s","ns")))</f>
        <v/>
      </c>
      <c r="DR127" s="282" t="str">
        <f aca="false">IF(DR$8&gt;$BV127,"",IF($BR$124&gt;$BS$124,"ns",IF(ABS($BX127-INDEX(RTO3CF_ORD,DR$8,2))&gt;$BN$139,"s","ns")))</f>
        <v/>
      </c>
      <c r="DS127" s="282" t="str">
        <f aca="false">IF(DS$8&gt;$BV127,"",IF($BR$124&gt;$BS$124,"ns",IF(ABS($BX127-INDEX(RTO3CF_ORD,DS$8,2))&gt;$BN$139,"s","ns")))</f>
        <v/>
      </c>
      <c r="DT127" s="282" t="str">
        <f aca="false">IF(DT$8&gt;$BV127,"",IF($BR$124&gt;$BS$124,"ns",IF(ABS($BX127-INDEX(RTO3CF_ORD,DT$8,2))&gt;$BN$139,"s","ns")))</f>
        <v/>
      </c>
      <c r="DU127" s="282" t="str">
        <f aca="false">IF(DU$8&gt;$BV127,"",IF($BR$124&gt;$BS$124,"ns",IF(ABS($BX127-INDEX(RTO3CF_ORD,DU$8,2))&gt;$BN$139,"s","ns")))</f>
        <v/>
      </c>
      <c r="DV127" s="282" t="str">
        <f aca="false">IF(DV$8&gt;$BV127,"",IF($BR$124&gt;$BS$124,"ns",IF(ABS($BX127-INDEX(RTO3CF_ORD,DV$8,2))&gt;$BN$139,"s","ns")))</f>
        <v/>
      </c>
      <c r="DW127" s="283"/>
      <c r="DX127" s="283"/>
      <c r="DZ127" s="265" t="n">
        <f aca="false">DZ126+1</f>
        <v>9</v>
      </c>
      <c r="EA127" s="276" t="str">
        <f aca="false">IFERROR(INDEX(RTO3CV,$DZ127,1),0)</f>
        <v>Klein Liebre</v>
      </c>
      <c r="EB127" s="277" t="n">
        <f aca="false">IFERROR(INDEX(RTO3SF,$DZ127,EB$7),0)</f>
        <v>0</v>
      </c>
      <c r="EC127" s="277" t="n">
        <f aca="false">IFERROR(INDEX(RTO3SF,$DZ127,EC$7),0)</f>
        <v>0</v>
      </c>
      <c r="ED127" s="277" t="n">
        <f aca="false">IFERROR(INDEX(RTO3SF,$DZ127,ED$7),0)</f>
        <v>0</v>
      </c>
      <c r="EE127" s="277" t="n">
        <f aca="false">IFERROR(INDEX(RTO3SF,$DZ127,EE$7),0)</f>
        <v>0</v>
      </c>
      <c r="EF127" s="277" t="n">
        <f aca="false">COUNTIFS(EB127:EE127,"&gt;1")</f>
        <v>0</v>
      </c>
      <c r="EG127" s="277" t="n">
        <f aca="false">IFERROR(SUMIFS(EB127:EE127,EB127:EE127,"&gt;1"),0)</f>
        <v>0</v>
      </c>
      <c r="EH127" s="265"/>
      <c r="EI127" s="265" t="s">
        <v>336</v>
      </c>
      <c r="EJ127" s="264" t="str">
        <f aca="false">IF(EF169=0,"sd",EJ125*EJ126)</f>
        <v>sd</v>
      </c>
      <c r="EK127" s="266"/>
      <c r="EL127" s="265" t="n">
        <f aca="false">EL126+1</f>
        <v>9</v>
      </c>
      <c r="EM127" s="276" t="str">
        <f aca="false">IFERROR(INDEX(RTO3CV,$EL127,1),0)</f>
        <v>Klein Liebre</v>
      </c>
      <c r="EN127" s="277" t="n">
        <f aca="false">IFERROR(INDEX(RTO3CF,$EL127,'ANVA-MDS'!EB$7),0)</f>
        <v>2887.89473684211</v>
      </c>
      <c r="EO127" s="277" t="n">
        <f aca="false">IFERROR(INDEX(RTO3CF,$EL127,'ANVA-MDS'!EC$7),0)</f>
        <v>3286.9649122807</v>
      </c>
      <c r="EP127" s="277" t="n">
        <f aca="false">IFERROR(INDEX(RTO3CF,$EL127,'ANVA-MDS'!ED$7),0)</f>
        <v>2930.99415204678</v>
      </c>
      <c r="EQ127" s="277" t="n">
        <f aca="false">IFERROR(INDEX(RTO3CF,$EL127,'ANVA-MDS'!EE$7),0)</f>
        <v>0</v>
      </c>
      <c r="ER127" s="277" t="n">
        <f aca="false">COUNTIFS(EN127:EQ127,"&gt;1")</f>
        <v>3</v>
      </c>
      <c r="ES127" s="277" t="n">
        <f aca="false">IFERROR(SUMIFS(EN127:EQ127,EN127:EQ127,"&gt;1"),0)</f>
        <v>9105.85380116959</v>
      </c>
      <c r="ET127" s="265"/>
      <c r="EU127" s="265" t="s">
        <v>336</v>
      </c>
      <c r="EV127" s="264" t="n">
        <f aca="false">IF(ER169=0,"sd",EV125*EV126)</f>
        <v>22</v>
      </c>
      <c r="EW127" s="266"/>
      <c r="EX127" s="277" t="n">
        <f aca="false">EG127+ES127</f>
        <v>9105.85380116959</v>
      </c>
      <c r="EY127" s="265" t="s">
        <v>336</v>
      </c>
      <c r="EZ127" s="284" t="str">
        <f aca="false">IF(EZ138=0,"sd",EZ126*EZ125)</f>
        <v>sd</v>
      </c>
    </row>
    <row r="128" customFormat="false" ht="12.75" hidden="false" customHeight="true" outlineLevel="0" collapsed="false">
      <c r="A128" s="293" t="s">
        <v>337</v>
      </c>
      <c r="J128" s="270" t="n">
        <v>9</v>
      </c>
      <c r="K128" s="280" t="str">
        <f aca="false">IFERROR(INDEX(RTO3SF_ORD,J128,1),"sd")</f>
        <v>Klein Liebre</v>
      </c>
      <c r="L128" s="281" t="n">
        <f aca="false">IFERROR(INDEX(RTO3SF_ORD,J128,2),"sd")</f>
        <v>0.00041</v>
      </c>
      <c r="M128" s="281" t="str">
        <f aca="false">IF(M$8&gt;$J128,"",IF($F$124&gt;$G$124,"ns",IF(ABS($L128-INDEX(RTO3SF_ORD,M$8,2))&gt;$B$139,"s","ns")))</f>
        <v>ns</v>
      </c>
      <c r="N128" s="281" t="str">
        <f aca="false">IF(N$8&gt;$J128,"",IF($F$124&gt;$G$124,"ns",IF(ABS($L128-INDEX(RTO3SF_ORD,N$8,2))&gt;$B$139,"s","ns")))</f>
        <v>ns</v>
      </c>
      <c r="O128" s="281" t="str">
        <f aca="false">IF(O$8&gt;$J128,"",IF($F$124&gt;$G$124,"ns",IF(ABS($L128-INDEX(RTO3SF_ORD,O$8,2))&gt;$B$139,"s","ns")))</f>
        <v>ns</v>
      </c>
      <c r="P128" s="281" t="str">
        <f aca="false">IF(P$8&gt;$J128,"",IF($F$124&gt;$G$124,"ns",IF(ABS($L128-INDEX(RTO3SF_ORD,P$8,2))&gt;$B$139,"s","ns")))</f>
        <v>ns</v>
      </c>
      <c r="Q128" s="281" t="str">
        <f aca="false">IF(Q$8&gt;$J128,"",IF($F$124&gt;$G$124,"ns",IF(ABS($L128-INDEX(RTO3SF_ORD,Q$8,2))&gt;$B$139,"s","ns")))</f>
        <v>ns</v>
      </c>
      <c r="R128" s="281" t="str">
        <f aca="false">IF(R$8&gt;$J128,"",IF($F$124&gt;$G$124,"ns",IF(ABS($L128-INDEX(RTO3SF_ORD,R$8,2))&gt;$B$139,"s","ns")))</f>
        <v>ns</v>
      </c>
      <c r="S128" s="281" t="str">
        <f aca="false">IF(S$8&gt;$J128,"",IF($F$124&gt;$G$124,"ns",IF(ABS($L128-INDEX(RTO3SF_ORD,S$8,2))&gt;$B$139,"s","ns")))</f>
        <v>ns</v>
      </c>
      <c r="T128" s="281" t="str">
        <f aca="false">IF(T$8&gt;$J128,"",IF($F$124&gt;$G$124,"ns",IF(ABS($L128-INDEX(RTO3SF_ORD,T$8,2))&gt;$B$139,"s","ns")))</f>
        <v>ns</v>
      </c>
      <c r="U128" s="281" t="str">
        <f aca="false">IF(U$8&gt;$J128,"",IF($F$124&gt;$G$124,"ns",IF(ABS($L128-INDEX(RTO3SF_ORD,U$8,2))&gt;$B$139,"s","ns")))</f>
        <v>ns</v>
      </c>
      <c r="V128" s="281" t="str">
        <f aca="false">IF(V$8&gt;$J128,"",IF($F$124&gt;$G$124,"ns",IF(ABS($L128-INDEX(RTO3SF_ORD,V$8,2))&gt;$B$139,"s","ns")))</f>
        <v/>
      </c>
      <c r="W128" s="281" t="str">
        <f aca="false">IF(W$8&gt;$J128,"",IF($F$124&gt;$G$124,"ns",IF(ABS($L128-INDEX(RTO3SF_ORD,W$8,2))&gt;$B$139,"s","ns")))</f>
        <v/>
      </c>
      <c r="X128" s="281" t="str">
        <f aca="false">IF(X$8&gt;$J128,"",IF($F$124&gt;$G$124,"ns",IF(ABS($L128-INDEX(RTO3SF_ORD,X$8,2))&gt;$B$139,"s","ns")))</f>
        <v/>
      </c>
      <c r="Y128" s="281" t="str">
        <f aca="false">IF(Y$8&gt;$J128,"",IF($F$124&gt;$G$124,"ns",IF(ABS($L128-INDEX(RTO3SF_ORD,Y$8,2))&gt;$B$139,"s","ns")))</f>
        <v/>
      </c>
      <c r="Z128" s="281" t="str">
        <f aca="false">IF(Z$8&gt;$J128,"",IF($F$124&gt;$G$124,"ns",IF(ABS($L128-INDEX(RTO3SF_ORD,Z$8,2))&gt;$B$139,"s","ns")))</f>
        <v/>
      </c>
      <c r="AA128" s="281" t="str">
        <f aca="false">IF(AA$8&gt;$J128,"",IF($F$124&gt;$G$124,"ns",IF(ABS($L128-INDEX(RTO3SF_ORD,AA$8,2))&gt;$B$139,"s","ns")))</f>
        <v/>
      </c>
      <c r="AB128" s="281" t="str">
        <f aca="false">IF(AB$8&gt;$J128,"",IF($F$124&gt;$G$124,"ns",IF(ABS($L128-INDEX(RTO3SF_ORD,AB$8,2))&gt;$B$139,"s","ns")))</f>
        <v/>
      </c>
      <c r="AC128" s="281" t="str">
        <f aca="false">IF(AC$8&gt;$J128,"",IF($F$124&gt;$G$124,"ns",IF(ABS($L128-INDEX(RTO3SF_ORD,AC$8,2))&gt;$B$139,"s","ns")))</f>
        <v/>
      </c>
      <c r="AD128" s="281" t="str">
        <f aca="false">IF(AD$8&gt;$J128,"",IF($F$124&gt;$G$124,"ns",IF(ABS($L128-INDEX(RTO3SF_ORD,AD$8,2))&gt;$B$139,"s","ns")))</f>
        <v/>
      </c>
      <c r="AE128" s="281" t="str">
        <f aca="false">IF(AE$8&gt;$J128,"",IF($F$124&gt;$G$124,"ns",IF(ABS($L128-INDEX(RTO3SF_ORD,AE$8,2))&gt;$B$139,"s","ns")))</f>
        <v/>
      </c>
      <c r="AF128" s="281" t="str">
        <f aca="false">IF(AF$8&gt;$J128,"",IF($F$124&gt;$G$124,"ns",IF(ABS($L128-INDEX(RTO3SF_ORD,AF$8,2))&gt;$B$139,"s","ns")))</f>
        <v/>
      </c>
      <c r="AG128" s="281" t="str">
        <f aca="false">IF(AG$8&gt;$J128,"",IF($F$124&gt;$G$124,"ns",IF(ABS($L128-INDEX(RTO3SF_ORD,AG$8,2))&gt;$B$139,"s","ns")))</f>
        <v/>
      </c>
      <c r="AH128" s="281" t="str">
        <f aca="false">IF(AH$8&gt;$J128,"",IF($F$124&gt;$G$124,"ns",IF(ABS($L128-INDEX(RTO3SF_ORD,AH$8,2))&gt;$B$139,"s","ns")))</f>
        <v/>
      </c>
      <c r="AI128" s="281" t="str">
        <f aca="false">IF(AI$8&gt;$J128,"",IF($F$124&gt;$G$124,"ns",IF(ABS($L128-INDEX(RTO3SF_ORD,AI$8,2))&gt;$B$139,"s","ns")))</f>
        <v/>
      </c>
      <c r="AJ128" s="281" t="str">
        <f aca="false">IF(AJ$8&gt;$J128,"",IF($F$124&gt;$G$124,"ns",IF(ABS($L128-INDEX(RTO3SF_ORD,AJ$8,2))&gt;$B$139,"s","ns")))</f>
        <v/>
      </c>
      <c r="AK128" s="281" t="str">
        <f aca="false">IF(AK$8&gt;$J128,"",IF($F$124&gt;$G$124,"ns",IF(ABS($L128-INDEX(RTO3SF_ORD,AK$8,2))&gt;$B$139,"s","ns")))</f>
        <v/>
      </c>
      <c r="AL128" s="281" t="str">
        <f aca="false">IF(AL$8&gt;$J128,"",IF($F$124&gt;$G$124,"ns",IF(ABS($L128-INDEX(RTO3SF_ORD,AL$8,2))&gt;$B$139,"s","ns")))</f>
        <v/>
      </c>
      <c r="AM128" s="281" t="str">
        <f aca="false">IF(AM$8&gt;$J128,"",IF($F$124&gt;$G$124,"ns",IF(ABS($L128-INDEX(RTO3SF_ORD,AM$8,2))&gt;$B$139,"s","ns")))</f>
        <v/>
      </c>
      <c r="AN128" s="281" t="str">
        <f aca="false">IF(AN$8&gt;$J128,"",IF($F$124&gt;$G$124,"ns",IF(ABS($L128-INDEX(RTO3SF_ORD,AN$8,2))&gt;$B$139,"s","ns")))</f>
        <v/>
      </c>
      <c r="AO128" s="281" t="str">
        <f aca="false">IF(AO$8&gt;$J128,"",IF($F$124&gt;$G$124,"ns",IF(ABS($L128-INDEX(RTO3SF_ORD,AO$8,2))&gt;$B$139,"s","ns")))</f>
        <v/>
      </c>
      <c r="AP128" s="281" t="str">
        <f aca="false">IF(AP$8&gt;$J128,"",IF($F$124&gt;$G$124,"ns",IF(ABS($L128-INDEX(RTO3SF_ORD,AP$8,2))&gt;$B$139,"s","ns")))</f>
        <v/>
      </c>
      <c r="AQ128" s="281" t="str">
        <f aca="false">IF(AQ$8&gt;$J128,"",IF($F$124&gt;$G$124,"ns",IF(ABS($L128-INDEX(RTO3SF_ORD,AQ$8,2))&gt;$B$139,"s","ns")))</f>
        <v/>
      </c>
      <c r="AR128" s="281" t="str">
        <f aca="false">IF(AR$8&gt;$J128,"",IF($F$124&gt;$G$124,"ns",IF(ABS($L128-INDEX(RTO3SF_ORD,AR$8,2))&gt;$B$139,"s","ns")))</f>
        <v/>
      </c>
      <c r="AS128" s="281" t="str">
        <f aca="false">IF(AS$8&gt;$J128,"",IF($F$124&gt;$G$124,"ns",IF(ABS($L128-INDEX(RTO3SF_ORD,AS$8,2))&gt;$B$139,"s","ns")))</f>
        <v/>
      </c>
      <c r="AT128" s="281" t="str">
        <f aca="false">IF(AT$8&gt;$J128,"",IF($F$124&gt;$G$124,"ns",IF(ABS($L128-INDEX(RTO3SF_ORD,AT$8,2))&gt;$B$139,"s","ns")))</f>
        <v/>
      </c>
      <c r="AU128" s="281" t="str">
        <f aca="false">IF(AU$8&gt;$J128,"",IF($F$124&gt;$G$124,"ns",IF(ABS($L128-INDEX(RTO3SF_ORD,AU$8,2))&gt;$B$139,"s","ns")))</f>
        <v/>
      </c>
      <c r="AV128" s="281" t="str">
        <f aca="false">IF(AV$8&gt;$J128,"",IF($F$124&gt;$G$124,"ns",IF(ABS($L128-INDEX(RTO3SF_ORD,AV$8,2))&gt;$B$139,"s","ns")))</f>
        <v/>
      </c>
      <c r="AW128" s="281" t="str">
        <f aca="false">IF(AW$8&gt;$J128,"",IF($F$124&gt;$G$124,"ns",IF(ABS($L128-INDEX(RTO3SF_ORD,AW$8,2))&gt;$B$139,"s","ns")))</f>
        <v/>
      </c>
      <c r="AX128" s="281" t="str">
        <f aca="false">IF(AX$8&gt;$J128,"",IF($F$124&gt;$G$124,"ns",IF(ABS($L128-INDEX(RTO3SF_ORD,AX$8,2))&gt;$B$139,"s","ns")))</f>
        <v/>
      </c>
      <c r="AY128" s="281" t="str">
        <f aca="false">IF(AY$8&gt;$J128,"",IF($F$124&gt;$G$124,"ns",IF(ABS($L128-INDEX(RTO3SF_ORD,AY$8,2))&gt;$B$139,"s","ns")))</f>
        <v/>
      </c>
      <c r="AZ128" s="281" t="str">
        <f aca="false">IF(AZ$8&gt;$J128,"",IF($F$124&gt;$G$124,"ns",IF(ABS($L128-INDEX(RTO3SF_ORD,AZ$8,2))&gt;$B$139,"s","ns")))</f>
        <v/>
      </c>
      <c r="BA128" s="281" t="str">
        <f aca="false">IF(BA$8&gt;$J128,"",IF($F$124&gt;$G$124,"ns",IF(ABS($L128-INDEX(RTO3SF_ORD,BA$8,2))&gt;$B$139,"s","ns")))</f>
        <v/>
      </c>
      <c r="BB128" s="281" t="str">
        <f aca="false">IF(BB$8&gt;$J128,"",IF($F$124&gt;$G$124,"ns",IF(ABS($L128-INDEX(RTO3SF_ORD,BB$8,2))&gt;$B$139,"s","ns")))</f>
        <v/>
      </c>
      <c r="BC128" s="281" t="str">
        <f aca="false">IF(BC$8&gt;$J128,"",IF($F$124&gt;$G$124,"ns",IF(ABS($L128-INDEX(RTO3SF_ORD,BC$8,2))&gt;$B$139,"s","ns")))</f>
        <v/>
      </c>
      <c r="BD128" s="281" t="str">
        <f aca="false">IF(BD$8&gt;$J128,"",IF($F$124&gt;$G$124,"ns",IF(ABS($L128-INDEX(RTO3SF_ORD,BD$8,2))&gt;$B$139,"s","ns")))</f>
        <v/>
      </c>
      <c r="BE128" s="281" t="str">
        <f aca="false">IF(BE$8&gt;$J128,"",IF($F$124&gt;$G$124,"ns",IF(ABS($L128-INDEX(RTO3SF_ORD,BE$8,2))&gt;$B$139,"s","ns")))</f>
        <v/>
      </c>
      <c r="BF128" s="281" t="str">
        <f aca="false">IF(BF$8&gt;$J128,"",IF($F$124&gt;$G$124,"ns",IF(ABS($L128-INDEX(RTO3SF_ORD,BF$8,2))&gt;$B$139,"s","ns")))</f>
        <v/>
      </c>
      <c r="BG128" s="281" t="str">
        <f aca="false">IF(BG$8&gt;$J128,"",IF($F$124&gt;$G$124,"ns",IF(ABS($L128-INDEX(RTO3SF_ORD,BG$8,2))&gt;$B$139,"s","ns")))</f>
        <v/>
      </c>
      <c r="BH128" s="281" t="str">
        <f aca="false">IF(BH$8&gt;$J128,"",IF($F$124&gt;$G$124,"ns",IF(ABS($L128-INDEX(RTO3SF_ORD,BH$8,2))&gt;$B$139,"s","ns")))</f>
        <v/>
      </c>
      <c r="BI128" s="281" t="str">
        <f aca="false">IF(BI$8&gt;$J128,"",IF($F$124&gt;$G$124,"ns",IF(ABS($L128-INDEX(RTO3SF_ORD,BI$8,2))&gt;$B$139,"s","ns")))</f>
        <v/>
      </c>
      <c r="BJ128" s="281" t="str">
        <f aca="false">IF(BJ$8&gt;$J128,"",IF($F$124&gt;$G$124,"ns",IF(ABS($L128-INDEX(RTO3SF_ORD,BJ$8,2))&gt;$B$139,"s","ns")))</f>
        <v/>
      </c>
      <c r="BM128" s="293" t="s">
        <v>337</v>
      </c>
      <c r="BS128" s="249"/>
      <c r="BT128" s="249"/>
      <c r="BV128" s="270" t="n">
        <v>9</v>
      </c>
      <c r="BW128" s="280" t="str">
        <f aca="false">IFERROR(INDEX(RTO3CF_ORD,BV128,1),"sd")</f>
        <v>Buck Colihue</v>
      </c>
      <c r="BX128" s="281" t="n">
        <f aca="false">IFERROR(INDEX(RTO3CF_ORD,BV128,2),"sd")</f>
        <v>1793.12670565302</v>
      </c>
      <c r="BY128" s="282" t="str">
        <f aca="false">IF(BY$8&gt;$BV128,"",IF($BR$124&gt;$BS$124,"ns",IF(ABS($BX128-INDEX(RTO3CF_ORD,BY$8,2))&gt;$BN$139,"s","ns")))</f>
        <v>s</v>
      </c>
      <c r="BZ128" s="282" t="str">
        <f aca="false">IF(BZ$8&gt;$BV128,"",IF($BR$124&gt;$BS$124,"ns",IF(ABS($BX128-INDEX(RTO3CF_ORD,BZ$8,2))&gt;$BN$139,"s","ns")))</f>
        <v>s</v>
      </c>
      <c r="CA128" s="282" t="str">
        <f aca="false">IF(CA$8&gt;$BV128,"",IF($BR$124&gt;$BS$124,"ns",IF(ABS($BX128-INDEX(RTO3CF_ORD,CA$8,2))&gt;$BN$139,"s","ns")))</f>
        <v>s</v>
      </c>
      <c r="CB128" s="282" t="str">
        <f aca="false">IF(CB$8&gt;$BV128,"",IF($BR$124&gt;$BS$124,"ns",IF(ABS($BX128-INDEX(RTO3CF_ORD,CB$8,2))&gt;$BN$139,"s","ns")))</f>
        <v>s</v>
      </c>
      <c r="CC128" s="282" t="str">
        <f aca="false">IF(CC$8&gt;$BV128,"",IF($BR$124&gt;$BS$124,"ns",IF(ABS($BX128-INDEX(RTO3CF_ORD,CC$8,2))&gt;$BN$139,"s","ns")))</f>
        <v>s</v>
      </c>
      <c r="CD128" s="282" t="str">
        <f aca="false">IF(CD$8&gt;$BV128,"",IF($BR$124&gt;$BS$124,"ns",IF(ABS($BX128-INDEX(RTO3CF_ORD,CD$8,2))&gt;$BN$139,"s","ns")))</f>
        <v>s</v>
      </c>
      <c r="CE128" s="282" t="str">
        <f aca="false">IF(CE$8&gt;$BV128,"",IF($BR$124&gt;$BS$124,"ns",IF(ABS($BX128-INDEX(RTO3CF_ORD,CE$8,2))&gt;$BN$139,"s","ns")))</f>
        <v>ns</v>
      </c>
      <c r="CF128" s="282" t="str">
        <f aca="false">IF(CF$8&gt;$BV128,"",IF($BR$124&gt;$BS$124,"ns",IF(ABS($BX128-INDEX(RTO3CF_ORD,CF$8,2))&gt;$BN$139,"s","ns")))</f>
        <v>ns</v>
      </c>
      <c r="CG128" s="282" t="str">
        <f aca="false">IF(CG$8&gt;$BV128,"",IF($BR$124&gt;$BS$124,"ns",IF(ABS($BX128-INDEX(RTO3CF_ORD,CG$8,2))&gt;$BN$139,"s","ns")))</f>
        <v>ns</v>
      </c>
      <c r="CH128" s="282" t="str">
        <f aca="false">IF(CH$8&gt;$BV128,"",IF($BR$124&gt;$BS$124,"ns",IF(ABS($BX128-INDEX(RTO3CF_ORD,CH$8,2))&gt;$BN$139,"s","ns")))</f>
        <v/>
      </c>
      <c r="CI128" s="282" t="str">
        <f aca="false">IF(CI$8&gt;$BV128,"",IF($BR$124&gt;$BS$124,"ns",IF(ABS($BX128-INDEX(RTO3CF_ORD,CI$8,2))&gt;$BN$139,"s","ns")))</f>
        <v/>
      </c>
      <c r="CJ128" s="282" t="str">
        <f aca="false">IF(CJ$8&gt;$BV128,"",IF($BR$124&gt;$BS$124,"ns",IF(ABS($BX128-INDEX(RTO3CF_ORD,CJ$8,2))&gt;$BN$139,"s","ns")))</f>
        <v/>
      </c>
      <c r="CK128" s="282" t="str">
        <f aca="false">IF(CK$8&gt;$BV128,"",IF($BR$124&gt;$BS$124,"ns",IF(ABS($BX128-INDEX(RTO3CF_ORD,CK$8,2))&gt;$BN$139,"s","ns")))</f>
        <v/>
      </c>
      <c r="CL128" s="282" t="str">
        <f aca="false">IF(CL$8&gt;$BV128,"",IF($BR$124&gt;$BS$124,"ns",IF(ABS($BX128-INDEX(RTO3CF_ORD,CL$8,2))&gt;$BN$139,"s","ns")))</f>
        <v/>
      </c>
      <c r="CM128" s="282" t="str">
        <f aca="false">IF(CM$8&gt;$BV128,"",IF($BR$124&gt;$BS$124,"ns",IF(ABS($BX128-INDEX(RTO3CF_ORD,CM$8,2))&gt;$BN$139,"s","ns")))</f>
        <v/>
      </c>
      <c r="CN128" s="282" t="str">
        <f aca="false">IF(CN$8&gt;$BV128,"",IF($BR$124&gt;$BS$124,"ns",IF(ABS($BX128-INDEX(RTO3CF_ORD,CN$8,2))&gt;$BN$139,"s","ns")))</f>
        <v/>
      </c>
      <c r="CO128" s="282" t="str">
        <f aca="false">IF(CO$8&gt;$BV128,"",IF($BR$124&gt;$BS$124,"ns",IF(ABS($BX128-INDEX(RTO3CF_ORD,CO$8,2))&gt;$BN$139,"s","ns")))</f>
        <v/>
      </c>
      <c r="CP128" s="282" t="str">
        <f aca="false">IF(CP$8&gt;$BV128,"",IF($BR$124&gt;$BS$124,"ns",IF(ABS($BX128-INDEX(RTO3CF_ORD,CP$8,2))&gt;$BN$139,"s","ns")))</f>
        <v/>
      </c>
      <c r="CQ128" s="282" t="str">
        <f aca="false">IF(CQ$8&gt;$BV128,"",IF($BR$124&gt;$BS$124,"ns",IF(ABS($BX128-INDEX(RTO3CF_ORD,CQ$8,2))&gt;$BN$139,"s","ns")))</f>
        <v/>
      </c>
      <c r="CR128" s="282" t="str">
        <f aca="false">IF(CR$8&gt;$BV128,"",IF($BR$124&gt;$BS$124,"ns",IF(ABS($BX128-INDEX(RTO3CF_ORD,CR$8,2))&gt;$BN$139,"s","ns")))</f>
        <v/>
      </c>
      <c r="CS128" s="282" t="str">
        <f aca="false">IF(CS$8&gt;$BV128,"",IF($BR$124&gt;$BS$124,"ns",IF(ABS($BX128-INDEX(RTO3CF_ORD,CS$8,2))&gt;$BN$139,"s","ns")))</f>
        <v/>
      </c>
      <c r="CT128" s="282" t="str">
        <f aca="false">IF(CT$8&gt;$BV128,"",IF($BR$124&gt;$BS$124,"ns",IF(ABS($BX128-INDEX(RTO3CF_ORD,CT$8,2))&gt;$BN$139,"s","ns")))</f>
        <v/>
      </c>
      <c r="CU128" s="282" t="str">
        <f aca="false">IF(CU$8&gt;$BV128,"",IF($BR$124&gt;$BS$124,"ns",IF(ABS($BX128-INDEX(RTO3CF_ORD,CU$8,2))&gt;$BN$139,"s","ns")))</f>
        <v/>
      </c>
      <c r="CV128" s="282" t="str">
        <f aca="false">IF(CV$8&gt;$BV128,"",IF($BR$124&gt;$BS$124,"ns",IF(ABS($BX128-INDEX(RTO3CF_ORD,CV$8,2))&gt;$BN$139,"s","ns")))</f>
        <v/>
      </c>
      <c r="CW128" s="282" t="str">
        <f aca="false">IF(CW$8&gt;$BV128,"",IF($BR$124&gt;$BS$124,"ns",IF(ABS($BX128-INDEX(RTO3CF_ORD,CW$8,2))&gt;$BN$139,"s","ns")))</f>
        <v/>
      </c>
      <c r="CX128" s="282" t="str">
        <f aca="false">IF(CX$8&gt;$BV128,"",IF($BR$124&gt;$BS$124,"ns",IF(ABS($BX128-INDEX(RTO3CF_ORD,CX$8,2))&gt;$BN$139,"s","ns")))</f>
        <v/>
      </c>
      <c r="CY128" s="282" t="str">
        <f aca="false">IF(CY$8&gt;$BV128,"",IF($BR$124&gt;$BS$124,"ns",IF(ABS($BX128-INDEX(RTO3CF_ORD,CY$8,2))&gt;$BN$139,"s","ns")))</f>
        <v/>
      </c>
      <c r="CZ128" s="282" t="str">
        <f aca="false">IF(CZ$8&gt;$BV128,"",IF($BR$124&gt;$BS$124,"ns",IF(ABS($BX128-INDEX(RTO3CF_ORD,CZ$8,2))&gt;$BN$139,"s","ns")))</f>
        <v/>
      </c>
      <c r="DA128" s="282" t="str">
        <f aca="false">IF(DA$8&gt;$BV128,"",IF($BR$124&gt;$BS$124,"ns",IF(ABS($BX128-INDEX(RTO3CF_ORD,DA$8,2))&gt;$BN$139,"s","ns")))</f>
        <v/>
      </c>
      <c r="DB128" s="282" t="str">
        <f aca="false">IF(DB$8&gt;$BV128,"",IF($BR$124&gt;$BS$124,"ns",IF(ABS($BX128-INDEX(RTO3CF_ORD,DB$8,2))&gt;$BN$139,"s","ns")))</f>
        <v/>
      </c>
      <c r="DC128" s="282" t="str">
        <f aca="false">IF(DC$8&gt;$BV128,"",IF($BR$124&gt;$BS$124,"ns",IF(ABS($BX128-INDEX(RTO3CF_ORD,DC$8,2))&gt;$BN$139,"s","ns")))</f>
        <v/>
      </c>
      <c r="DD128" s="282" t="str">
        <f aca="false">IF(DD$8&gt;$BV128,"",IF($BR$124&gt;$BS$124,"ns",IF(ABS($BX128-INDEX(RTO3CF_ORD,DD$8,2))&gt;$BN$139,"s","ns")))</f>
        <v/>
      </c>
      <c r="DE128" s="282" t="str">
        <f aca="false">IF(DE$8&gt;$BV128,"",IF($BR$124&gt;$BS$124,"ns",IF(ABS($BX128-INDEX(RTO3CF_ORD,DE$8,2))&gt;$BN$139,"s","ns")))</f>
        <v/>
      </c>
      <c r="DF128" s="282" t="str">
        <f aca="false">IF(DF$8&gt;$BV128,"",IF($BR$124&gt;$BS$124,"ns",IF(ABS($BX128-INDEX(RTO3CF_ORD,DF$8,2))&gt;$BN$139,"s","ns")))</f>
        <v/>
      </c>
      <c r="DG128" s="282" t="str">
        <f aca="false">IF(DG$8&gt;$BV128,"",IF($BR$124&gt;$BS$124,"ns",IF(ABS($BX128-INDEX(RTO3CF_ORD,DG$8,2))&gt;$BN$139,"s","ns")))</f>
        <v/>
      </c>
      <c r="DH128" s="282" t="str">
        <f aca="false">IF(DH$8&gt;$BV128,"",IF($BR$124&gt;$BS$124,"ns",IF(ABS($BX128-INDEX(RTO3CF_ORD,DH$8,2))&gt;$BN$139,"s","ns")))</f>
        <v/>
      </c>
      <c r="DI128" s="282" t="str">
        <f aca="false">IF(DI$8&gt;$BV128,"",IF($BR$124&gt;$BS$124,"ns",IF(ABS($BX128-INDEX(RTO3CF_ORD,DI$8,2))&gt;$BN$139,"s","ns")))</f>
        <v/>
      </c>
      <c r="DJ128" s="282" t="str">
        <f aca="false">IF(DJ$8&gt;$BV128,"",IF($BR$124&gt;$BS$124,"ns",IF(ABS($BX128-INDEX(RTO3CF_ORD,DJ$8,2))&gt;$BN$139,"s","ns")))</f>
        <v/>
      </c>
      <c r="DK128" s="282" t="str">
        <f aca="false">IF(DK$8&gt;$BV128,"",IF($BR$124&gt;$BS$124,"ns",IF(ABS($BX128-INDEX(RTO3CF_ORD,DK$8,2))&gt;$BN$139,"s","ns")))</f>
        <v/>
      </c>
      <c r="DL128" s="282" t="str">
        <f aca="false">IF(DL$8&gt;$BV128,"",IF($BR$124&gt;$BS$124,"ns",IF(ABS($BX128-INDEX(RTO3CF_ORD,DL$8,2))&gt;$BN$139,"s","ns")))</f>
        <v/>
      </c>
      <c r="DM128" s="282" t="str">
        <f aca="false">IF(DM$8&gt;$BV128,"",IF($BR$124&gt;$BS$124,"ns",IF(ABS($BX128-INDEX(RTO3CF_ORD,DM$8,2))&gt;$BN$139,"s","ns")))</f>
        <v/>
      </c>
      <c r="DN128" s="282" t="str">
        <f aca="false">IF(DN$8&gt;$BV128,"",IF($BR$124&gt;$BS$124,"ns",IF(ABS($BX128-INDEX(RTO3CF_ORD,DN$8,2))&gt;$BN$139,"s","ns")))</f>
        <v/>
      </c>
      <c r="DO128" s="282" t="str">
        <f aca="false">IF(DO$8&gt;$BV128,"",IF($BR$124&gt;$BS$124,"ns",IF(ABS($BX128-INDEX(RTO3CF_ORD,DO$8,2))&gt;$BN$139,"s","ns")))</f>
        <v/>
      </c>
      <c r="DP128" s="282" t="str">
        <f aca="false">IF(DP$8&gt;$BV128,"",IF($BR$124&gt;$BS$124,"ns",IF(ABS($BX128-INDEX(RTO3CF_ORD,DP$8,2))&gt;$BN$139,"s","ns")))</f>
        <v/>
      </c>
      <c r="DQ128" s="282" t="str">
        <f aca="false">IF(DQ$8&gt;$BV128,"",IF($BR$124&gt;$BS$124,"ns",IF(ABS($BX128-INDEX(RTO3CF_ORD,DQ$8,2))&gt;$BN$139,"s","ns")))</f>
        <v/>
      </c>
      <c r="DR128" s="282" t="str">
        <f aca="false">IF(DR$8&gt;$BV128,"",IF($BR$124&gt;$BS$124,"ns",IF(ABS($BX128-INDEX(RTO3CF_ORD,DR$8,2))&gt;$BN$139,"s","ns")))</f>
        <v/>
      </c>
      <c r="DS128" s="282" t="str">
        <f aca="false">IF(DS$8&gt;$BV128,"",IF($BR$124&gt;$BS$124,"ns",IF(ABS($BX128-INDEX(RTO3CF_ORD,DS$8,2))&gt;$BN$139,"s","ns")))</f>
        <v/>
      </c>
      <c r="DT128" s="282" t="str">
        <f aca="false">IF(DT$8&gt;$BV128,"",IF($BR$124&gt;$BS$124,"ns",IF(ABS($BX128-INDEX(RTO3CF_ORD,DT$8,2))&gt;$BN$139,"s","ns")))</f>
        <v/>
      </c>
      <c r="DU128" s="282" t="str">
        <f aca="false">IF(DU$8&gt;$BV128,"",IF($BR$124&gt;$BS$124,"ns",IF(ABS($BX128-INDEX(RTO3CF_ORD,DU$8,2))&gt;$BN$139,"s","ns")))</f>
        <v/>
      </c>
      <c r="DV128" s="282" t="str">
        <f aca="false">IF(DV$8&gt;$BV128,"",IF($BR$124&gt;$BS$124,"ns",IF(ABS($BX128-INDEX(RTO3CF_ORD,DV$8,2))&gt;$BN$139,"s","ns")))</f>
        <v/>
      </c>
      <c r="DW128" s="283"/>
      <c r="DX128" s="283"/>
      <c r="DZ128" s="265" t="n">
        <f aca="false">DZ127+1</f>
        <v>10</v>
      </c>
      <c r="EA128" s="276" t="str">
        <f aca="false">IFERROR(INDEX(RTO3CV,$DZ128,1),0)</f>
        <v>MS INTA 415</v>
      </c>
      <c r="EB128" s="277" t="n">
        <f aca="false">IFERROR(INDEX(RTO3SF,$DZ128,EB$7),0)</f>
        <v>0</v>
      </c>
      <c r="EC128" s="277" t="n">
        <f aca="false">IFERROR(INDEX(RTO3SF,$DZ128,EC$7),0)</f>
        <v>0</v>
      </c>
      <c r="ED128" s="277" t="n">
        <f aca="false">IFERROR(INDEX(RTO3SF,$DZ128,ED$7),0)</f>
        <v>0</v>
      </c>
      <c r="EE128" s="277" t="n">
        <f aca="false">IFERROR(INDEX(RTO3SF,$DZ128,EE$7),0)</f>
        <v>0</v>
      </c>
      <c r="EF128" s="277" t="n">
        <f aca="false">COUNTIFS(EB128:EE128,"&gt;1")</f>
        <v>0</v>
      </c>
      <c r="EG128" s="277" t="n">
        <f aca="false">IFERROR(SUMIFS(EB128:EE128,EB128:EE128,"&gt;1"),0)</f>
        <v>0</v>
      </c>
      <c r="EH128" s="265"/>
      <c r="EI128" s="265" t="s">
        <v>338</v>
      </c>
      <c r="EJ128" s="264" t="str">
        <f aca="false">IF(EF169=0,"sd",SUM(EJ125:EJ127))</f>
        <v>sd</v>
      </c>
      <c r="EK128" s="266"/>
      <c r="EL128" s="265" t="n">
        <f aca="false">EL127+1</f>
        <v>10</v>
      </c>
      <c r="EM128" s="276" t="str">
        <f aca="false">IFERROR(INDEX(RTO3CV,$EL128,1),0)</f>
        <v>MS INTA 415</v>
      </c>
      <c r="EN128" s="277" t="n">
        <f aca="false">IFERROR(INDEX(RTO3CF,$EL128,'ANVA-MDS'!EB$7),0)</f>
        <v>1845.26315789474</v>
      </c>
      <c r="EO128" s="277" t="n">
        <f aca="false">IFERROR(INDEX(RTO3CF,$EL128,'ANVA-MDS'!EC$7),0)</f>
        <v>2394.61988304094</v>
      </c>
      <c r="EP128" s="277" t="n">
        <f aca="false">IFERROR(INDEX(RTO3CF,$EL128,'ANVA-MDS'!ED$7),0)</f>
        <v>2304.38596491228</v>
      </c>
      <c r="EQ128" s="277" t="n">
        <f aca="false">IFERROR(INDEX(RTO3CF,$EL128,'ANVA-MDS'!EE$7),0)</f>
        <v>0</v>
      </c>
      <c r="ER128" s="277" t="n">
        <f aca="false">COUNTIFS(EN128:EQ128,"&gt;1")</f>
        <v>3</v>
      </c>
      <c r="ES128" s="277" t="n">
        <f aca="false">IFERROR(SUMIFS(EN128:EQ128,EN128:EQ128,"&gt;1"),0)</f>
        <v>6544.26900584795</v>
      </c>
      <c r="ET128" s="265"/>
      <c r="EU128" s="265" t="s">
        <v>338</v>
      </c>
      <c r="EV128" s="264" t="n">
        <f aca="false">IF(ER169=0,"sd",SUM(EV125:EV127))</f>
        <v>35</v>
      </c>
      <c r="EW128" s="266"/>
      <c r="EX128" s="277" t="n">
        <f aca="false">EG128+ES128</f>
        <v>6544.26900584795</v>
      </c>
      <c r="EY128" s="265" t="s">
        <v>339</v>
      </c>
      <c r="EZ128" s="284" t="str">
        <f aca="false" t="array" ref="EZ128:EZ128">IF(EZ138=0,"sd",SUM(IF(EX119:EX168&gt;1,(EX119:EX168)^2))/(EZ120*EZ132)-EZ124)</f>
        <v>sd</v>
      </c>
    </row>
    <row r="129" customFormat="false" ht="12.75" hidden="false" customHeight="true" outlineLevel="0" collapsed="false">
      <c r="A129" s="293"/>
      <c r="J129" s="270" t="n">
        <v>10</v>
      </c>
      <c r="K129" s="280" t="str">
        <f aca="false">IFERROR(INDEX(RTO3SF_ORD,J129,1),"sd")</f>
        <v>MS INTA 415</v>
      </c>
      <c r="L129" s="281" t="n">
        <f aca="false">IFERROR(INDEX(RTO3SF_ORD,J129,2),"sd")</f>
        <v>0.0004</v>
      </c>
      <c r="M129" s="281" t="str">
        <f aca="false">IF(M$8&gt;$J129,"",IF($F$124&gt;$G$124,"ns",IF(ABS($L129-INDEX(RTO3SF_ORD,M$8,2))&gt;$B$139,"s","ns")))</f>
        <v>ns</v>
      </c>
      <c r="N129" s="281" t="str">
        <f aca="false">IF(N$8&gt;$J129,"",IF($F$124&gt;$G$124,"ns",IF(ABS($L129-INDEX(RTO3SF_ORD,N$8,2))&gt;$B$139,"s","ns")))</f>
        <v>ns</v>
      </c>
      <c r="O129" s="281" t="str">
        <f aca="false">IF(O$8&gt;$J129,"",IF($F$124&gt;$G$124,"ns",IF(ABS($L129-INDEX(RTO3SF_ORD,O$8,2))&gt;$B$139,"s","ns")))</f>
        <v>ns</v>
      </c>
      <c r="P129" s="281" t="str">
        <f aca="false">IF(P$8&gt;$J129,"",IF($F$124&gt;$G$124,"ns",IF(ABS($L129-INDEX(RTO3SF_ORD,P$8,2))&gt;$B$139,"s","ns")))</f>
        <v>ns</v>
      </c>
      <c r="Q129" s="281" t="str">
        <f aca="false">IF(Q$8&gt;$J129,"",IF($F$124&gt;$G$124,"ns",IF(ABS($L129-INDEX(RTO3SF_ORD,Q$8,2))&gt;$B$139,"s","ns")))</f>
        <v>ns</v>
      </c>
      <c r="R129" s="281" t="str">
        <f aca="false">IF(R$8&gt;$J129,"",IF($F$124&gt;$G$124,"ns",IF(ABS($L129-INDEX(RTO3SF_ORD,R$8,2))&gt;$B$139,"s","ns")))</f>
        <v>ns</v>
      </c>
      <c r="S129" s="281" t="str">
        <f aca="false">IF(S$8&gt;$J129,"",IF($F$124&gt;$G$124,"ns",IF(ABS($L129-INDEX(RTO3SF_ORD,S$8,2))&gt;$B$139,"s","ns")))</f>
        <v>ns</v>
      </c>
      <c r="T129" s="281" t="str">
        <f aca="false">IF(T$8&gt;$J129,"",IF($F$124&gt;$G$124,"ns",IF(ABS($L129-INDEX(RTO3SF_ORD,T$8,2))&gt;$B$139,"s","ns")))</f>
        <v>ns</v>
      </c>
      <c r="U129" s="281" t="str">
        <f aca="false">IF(U$8&gt;$J129,"",IF($F$124&gt;$G$124,"ns",IF(ABS($L129-INDEX(RTO3SF_ORD,U$8,2))&gt;$B$139,"s","ns")))</f>
        <v>ns</v>
      </c>
      <c r="V129" s="281" t="str">
        <f aca="false">IF(V$8&gt;$J129,"",IF($F$124&gt;$G$124,"ns",IF(ABS($L129-INDEX(RTO3SF_ORD,V$8,2))&gt;$B$139,"s","ns")))</f>
        <v>ns</v>
      </c>
      <c r="W129" s="281" t="str">
        <f aca="false">IF(W$8&gt;$J129,"",IF($F$124&gt;$G$124,"ns",IF(ABS($L129-INDEX(RTO3SF_ORD,W$8,2))&gt;$B$139,"s","ns")))</f>
        <v/>
      </c>
      <c r="X129" s="281" t="str">
        <f aca="false">IF(X$8&gt;$J129,"",IF($F$124&gt;$G$124,"ns",IF(ABS($L129-INDEX(RTO3SF_ORD,X$8,2))&gt;$B$139,"s","ns")))</f>
        <v/>
      </c>
      <c r="Y129" s="281" t="str">
        <f aca="false">IF(Y$8&gt;$J129,"",IF($F$124&gt;$G$124,"ns",IF(ABS($L129-INDEX(RTO3SF_ORD,Y$8,2))&gt;$B$139,"s","ns")))</f>
        <v/>
      </c>
      <c r="Z129" s="281" t="str">
        <f aca="false">IF(Z$8&gt;$J129,"",IF($F$124&gt;$G$124,"ns",IF(ABS($L129-INDEX(RTO3SF_ORD,Z$8,2))&gt;$B$139,"s","ns")))</f>
        <v/>
      </c>
      <c r="AA129" s="281" t="str">
        <f aca="false">IF(AA$8&gt;$J129,"",IF($F$124&gt;$G$124,"ns",IF(ABS($L129-INDEX(RTO3SF_ORD,AA$8,2))&gt;$B$139,"s","ns")))</f>
        <v/>
      </c>
      <c r="AB129" s="281" t="str">
        <f aca="false">IF(AB$8&gt;$J129,"",IF($F$124&gt;$G$124,"ns",IF(ABS($L129-INDEX(RTO3SF_ORD,AB$8,2))&gt;$B$139,"s","ns")))</f>
        <v/>
      </c>
      <c r="AC129" s="281" t="str">
        <f aca="false">IF(AC$8&gt;$J129,"",IF($F$124&gt;$G$124,"ns",IF(ABS($L129-INDEX(RTO3SF_ORD,AC$8,2))&gt;$B$139,"s","ns")))</f>
        <v/>
      </c>
      <c r="AD129" s="281" t="str">
        <f aca="false">IF(AD$8&gt;$J129,"",IF($F$124&gt;$G$124,"ns",IF(ABS($L129-INDEX(RTO3SF_ORD,AD$8,2))&gt;$B$139,"s","ns")))</f>
        <v/>
      </c>
      <c r="AE129" s="281" t="str">
        <f aca="false">IF(AE$8&gt;$J129,"",IF($F$124&gt;$G$124,"ns",IF(ABS($L129-INDEX(RTO3SF_ORD,AE$8,2))&gt;$B$139,"s","ns")))</f>
        <v/>
      </c>
      <c r="AF129" s="281" t="str">
        <f aca="false">IF(AF$8&gt;$J129,"",IF($F$124&gt;$G$124,"ns",IF(ABS($L129-INDEX(RTO3SF_ORD,AF$8,2))&gt;$B$139,"s","ns")))</f>
        <v/>
      </c>
      <c r="AG129" s="281" t="str">
        <f aca="false">IF(AG$8&gt;$J129,"",IF($F$124&gt;$G$124,"ns",IF(ABS($L129-INDEX(RTO3SF_ORD,AG$8,2))&gt;$B$139,"s","ns")))</f>
        <v/>
      </c>
      <c r="AH129" s="281" t="str">
        <f aca="false">IF(AH$8&gt;$J129,"",IF($F$124&gt;$G$124,"ns",IF(ABS($L129-INDEX(RTO3SF_ORD,AH$8,2))&gt;$B$139,"s","ns")))</f>
        <v/>
      </c>
      <c r="AI129" s="281" t="str">
        <f aca="false">IF(AI$8&gt;$J129,"",IF($F$124&gt;$G$124,"ns",IF(ABS($L129-INDEX(RTO3SF_ORD,AI$8,2))&gt;$B$139,"s","ns")))</f>
        <v/>
      </c>
      <c r="AJ129" s="281" t="str">
        <f aca="false">IF(AJ$8&gt;$J129,"",IF($F$124&gt;$G$124,"ns",IF(ABS($L129-INDEX(RTO3SF_ORD,AJ$8,2))&gt;$B$139,"s","ns")))</f>
        <v/>
      </c>
      <c r="AK129" s="281" t="str">
        <f aca="false">IF(AK$8&gt;$J129,"",IF($F$124&gt;$G$124,"ns",IF(ABS($L129-INDEX(RTO3SF_ORD,AK$8,2))&gt;$B$139,"s","ns")))</f>
        <v/>
      </c>
      <c r="AL129" s="281" t="str">
        <f aca="false">IF(AL$8&gt;$J129,"",IF($F$124&gt;$G$124,"ns",IF(ABS($L129-INDEX(RTO3SF_ORD,AL$8,2))&gt;$B$139,"s","ns")))</f>
        <v/>
      </c>
      <c r="AM129" s="281" t="str">
        <f aca="false">IF(AM$8&gt;$J129,"",IF($F$124&gt;$G$124,"ns",IF(ABS($L129-INDEX(RTO3SF_ORD,AM$8,2))&gt;$B$139,"s","ns")))</f>
        <v/>
      </c>
      <c r="AN129" s="281" t="str">
        <f aca="false">IF(AN$8&gt;$J129,"",IF($F$124&gt;$G$124,"ns",IF(ABS($L129-INDEX(RTO3SF_ORD,AN$8,2))&gt;$B$139,"s","ns")))</f>
        <v/>
      </c>
      <c r="AO129" s="281" t="str">
        <f aca="false">IF(AO$8&gt;$J129,"",IF($F$124&gt;$G$124,"ns",IF(ABS($L129-INDEX(RTO3SF_ORD,AO$8,2))&gt;$B$139,"s","ns")))</f>
        <v/>
      </c>
      <c r="AP129" s="281" t="str">
        <f aca="false">IF(AP$8&gt;$J129,"",IF($F$124&gt;$G$124,"ns",IF(ABS($L129-INDEX(RTO3SF_ORD,AP$8,2))&gt;$B$139,"s","ns")))</f>
        <v/>
      </c>
      <c r="AQ129" s="281" t="str">
        <f aca="false">IF(AQ$8&gt;$J129,"",IF($F$124&gt;$G$124,"ns",IF(ABS($L129-INDEX(RTO3SF_ORD,AQ$8,2))&gt;$B$139,"s","ns")))</f>
        <v/>
      </c>
      <c r="AR129" s="281" t="str">
        <f aca="false">IF(AR$8&gt;$J129,"",IF($F$124&gt;$G$124,"ns",IF(ABS($L129-INDEX(RTO3SF_ORD,AR$8,2))&gt;$B$139,"s","ns")))</f>
        <v/>
      </c>
      <c r="AS129" s="281" t="str">
        <f aca="false">IF(AS$8&gt;$J129,"",IF($F$124&gt;$G$124,"ns",IF(ABS($L129-INDEX(RTO3SF_ORD,AS$8,2))&gt;$B$139,"s","ns")))</f>
        <v/>
      </c>
      <c r="AT129" s="281" t="str">
        <f aca="false">IF(AT$8&gt;$J129,"",IF($F$124&gt;$G$124,"ns",IF(ABS($L129-INDEX(RTO3SF_ORD,AT$8,2))&gt;$B$139,"s","ns")))</f>
        <v/>
      </c>
      <c r="AU129" s="281" t="str">
        <f aca="false">IF(AU$8&gt;$J129,"",IF($F$124&gt;$G$124,"ns",IF(ABS($L129-INDEX(RTO3SF_ORD,AU$8,2))&gt;$B$139,"s","ns")))</f>
        <v/>
      </c>
      <c r="AV129" s="281" t="str">
        <f aca="false">IF(AV$8&gt;$J129,"",IF($F$124&gt;$G$124,"ns",IF(ABS($L129-INDEX(RTO3SF_ORD,AV$8,2))&gt;$B$139,"s","ns")))</f>
        <v/>
      </c>
      <c r="AW129" s="281" t="str">
        <f aca="false">IF(AW$8&gt;$J129,"",IF($F$124&gt;$G$124,"ns",IF(ABS($L129-INDEX(RTO3SF_ORD,AW$8,2))&gt;$B$139,"s","ns")))</f>
        <v/>
      </c>
      <c r="AX129" s="281" t="str">
        <f aca="false">IF(AX$8&gt;$J129,"",IF($F$124&gt;$G$124,"ns",IF(ABS($L129-INDEX(RTO3SF_ORD,AX$8,2))&gt;$B$139,"s","ns")))</f>
        <v/>
      </c>
      <c r="AY129" s="281" t="str">
        <f aca="false">IF(AY$8&gt;$J129,"",IF($F$124&gt;$G$124,"ns",IF(ABS($L129-INDEX(RTO3SF_ORD,AY$8,2))&gt;$B$139,"s","ns")))</f>
        <v/>
      </c>
      <c r="AZ129" s="281" t="str">
        <f aca="false">IF(AZ$8&gt;$J129,"",IF($F$124&gt;$G$124,"ns",IF(ABS($L129-INDEX(RTO3SF_ORD,AZ$8,2))&gt;$B$139,"s","ns")))</f>
        <v/>
      </c>
      <c r="BA129" s="281" t="str">
        <f aca="false">IF(BA$8&gt;$J129,"",IF($F$124&gt;$G$124,"ns",IF(ABS($L129-INDEX(RTO3SF_ORD,BA$8,2))&gt;$B$139,"s","ns")))</f>
        <v/>
      </c>
      <c r="BB129" s="281" t="str">
        <f aca="false">IF(BB$8&gt;$J129,"",IF($F$124&gt;$G$124,"ns",IF(ABS($L129-INDEX(RTO3SF_ORD,BB$8,2))&gt;$B$139,"s","ns")))</f>
        <v/>
      </c>
      <c r="BC129" s="281" t="str">
        <f aca="false">IF(BC$8&gt;$J129,"",IF($F$124&gt;$G$124,"ns",IF(ABS($L129-INDEX(RTO3SF_ORD,BC$8,2))&gt;$B$139,"s","ns")))</f>
        <v/>
      </c>
      <c r="BD129" s="281" t="str">
        <f aca="false">IF(BD$8&gt;$J129,"",IF($F$124&gt;$G$124,"ns",IF(ABS($L129-INDEX(RTO3SF_ORD,BD$8,2))&gt;$B$139,"s","ns")))</f>
        <v/>
      </c>
      <c r="BE129" s="281" t="str">
        <f aca="false">IF(BE$8&gt;$J129,"",IF($F$124&gt;$G$124,"ns",IF(ABS($L129-INDEX(RTO3SF_ORD,BE$8,2))&gt;$B$139,"s","ns")))</f>
        <v/>
      </c>
      <c r="BF129" s="281" t="str">
        <f aca="false">IF(BF$8&gt;$J129,"",IF($F$124&gt;$G$124,"ns",IF(ABS($L129-INDEX(RTO3SF_ORD,BF$8,2))&gt;$B$139,"s","ns")))</f>
        <v/>
      </c>
      <c r="BG129" s="281" t="str">
        <f aca="false">IF(BG$8&gt;$J129,"",IF($F$124&gt;$G$124,"ns",IF(ABS($L129-INDEX(RTO3SF_ORD,BG$8,2))&gt;$B$139,"s","ns")))</f>
        <v/>
      </c>
      <c r="BH129" s="281" t="str">
        <f aca="false">IF(BH$8&gt;$J129,"",IF($F$124&gt;$G$124,"ns",IF(ABS($L129-INDEX(RTO3SF_ORD,BH$8,2))&gt;$B$139,"s","ns")))</f>
        <v/>
      </c>
      <c r="BI129" s="281" t="str">
        <f aca="false">IF(BI$8&gt;$J129,"",IF($F$124&gt;$G$124,"ns",IF(ABS($L129-INDEX(RTO3SF_ORD,BI$8,2))&gt;$B$139,"s","ns")))</f>
        <v/>
      </c>
      <c r="BJ129" s="281" t="str">
        <f aca="false">IF(BJ$8&gt;$J129,"",IF($F$124&gt;$G$124,"ns",IF(ABS($L129-INDEX(RTO3SF_ORD,BJ$8,2))&gt;$B$139,"s","ns")))</f>
        <v/>
      </c>
      <c r="BM129" s="293"/>
      <c r="BS129" s="249"/>
      <c r="BT129" s="249"/>
      <c r="BV129" s="270" t="n">
        <v>10</v>
      </c>
      <c r="BW129" s="280" t="str">
        <f aca="false">IFERROR(INDEX(RTO3CF_ORD,BV129,1),"sd")</f>
        <v>Buck Camba</v>
      </c>
      <c r="BX129" s="281" t="n">
        <f aca="false">IFERROR(INDEX(RTO3CF_ORD,BV129,2),"sd")</f>
        <v>1575.81676413255</v>
      </c>
      <c r="BY129" s="282" t="str">
        <f aca="false">IF(BY$8&gt;$BV129,"",IF($BR$124&gt;$BS$124,"ns",IF(ABS($BX129-INDEX(RTO3CF_ORD,BY$8,2))&gt;$BN$139,"s","ns")))</f>
        <v>s</v>
      </c>
      <c r="BZ129" s="282" t="str">
        <f aca="false">IF(BZ$8&gt;$BV129,"",IF($BR$124&gt;$BS$124,"ns",IF(ABS($BX129-INDEX(RTO3CF_ORD,BZ$8,2))&gt;$BN$139,"s","ns")))</f>
        <v>s</v>
      </c>
      <c r="CA129" s="282" t="str">
        <f aca="false">IF(CA$8&gt;$BV129,"",IF($BR$124&gt;$BS$124,"ns",IF(ABS($BX129-INDEX(RTO3CF_ORD,CA$8,2))&gt;$BN$139,"s","ns")))</f>
        <v>s</v>
      </c>
      <c r="CB129" s="282" t="str">
        <f aca="false">IF(CB$8&gt;$BV129,"",IF($BR$124&gt;$BS$124,"ns",IF(ABS($BX129-INDEX(RTO3CF_ORD,CB$8,2))&gt;$BN$139,"s","ns")))</f>
        <v>s</v>
      </c>
      <c r="CC129" s="282" t="str">
        <f aca="false">IF(CC$8&gt;$BV129,"",IF($BR$124&gt;$BS$124,"ns",IF(ABS($BX129-INDEX(RTO3CF_ORD,CC$8,2))&gt;$BN$139,"s","ns")))</f>
        <v>s</v>
      </c>
      <c r="CD129" s="282" t="str">
        <f aca="false">IF(CD$8&gt;$BV129,"",IF($BR$124&gt;$BS$124,"ns",IF(ABS($BX129-INDEX(RTO3CF_ORD,CD$8,2))&gt;$BN$139,"s","ns")))</f>
        <v>s</v>
      </c>
      <c r="CE129" s="282" t="str">
        <f aca="false">IF(CE$8&gt;$BV129,"",IF($BR$124&gt;$BS$124,"ns",IF(ABS($BX129-INDEX(RTO3CF_ORD,CE$8,2))&gt;$BN$139,"s","ns")))</f>
        <v>ns</v>
      </c>
      <c r="CF129" s="282" t="str">
        <f aca="false">IF(CF$8&gt;$BV129,"",IF($BR$124&gt;$BS$124,"ns",IF(ABS($BX129-INDEX(RTO3CF_ORD,CF$8,2))&gt;$BN$139,"s","ns")))</f>
        <v>ns</v>
      </c>
      <c r="CG129" s="282" t="str">
        <f aca="false">IF(CG$8&gt;$BV129,"",IF($BR$124&gt;$BS$124,"ns",IF(ABS($BX129-INDEX(RTO3CF_ORD,CG$8,2))&gt;$BN$139,"s","ns")))</f>
        <v>ns</v>
      </c>
      <c r="CH129" s="282" t="str">
        <f aca="false">IF(CH$8&gt;$BV129,"",IF($BR$124&gt;$BS$124,"ns",IF(ABS($BX129-INDEX(RTO3CF_ORD,CH$8,2))&gt;$BN$139,"s","ns")))</f>
        <v>ns</v>
      </c>
      <c r="CI129" s="282" t="str">
        <f aca="false">IF(CI$8&gt;$BV129,"",IF($BR$124&gt;$BS$124,"ns",IF(ABS($BX129-INDEX(RTO3CF_ORD,CI$8,2))&gt;$BN$139,"s","ns")))</f>
        <v/>
      </c>
      <c r="CJ129" s="282" t="str">
        <f aca="false">IF(CJ$8&gt;$BV129,"",IF($BR$124&gt;$BS$124,"ns",IF(ABS($BX129-INDEX(RTO3CF_ORD,CJ$8,2))&gt;$BN$139,"s","ns")))</f>
        <v/>
      </c>
      <c r="CK129" s="282" t="str">
        <f aca="false">IF(CK$8&gt;$BV129,"",IF($BR$124&gt;$BS$124,"ns",IF(ABS($BX129-INDEX(RTO3CF_ORD,CK$8,2))&gt;$BN$139,"s","ns")))</f>
        <v/>
      </c>
      <c r="CL129" s="282" t="str">
        <f aca="false">IF(CL$8&gt;$BV129,"",IF($BR$124&gt;$BS$124,"ns",IF(ABS($BX129-INDEX(RTO3CF_ORD,CL$8,2))&gt;$BN$139,"s","ns")))</f>
        <v/>
      </c>
      <c r="CM129" s="282" t="str">
        <f aca="false">IF(CM$8&gt;$BV129,"",IF($BR$124&gt;$BS$124,"ns",IF(ABS($BX129-INDEX(RTO3CF_ORD,CM$8,2))&gt;$BN$139,"s","ns")))</f>
        <v/>
      </c>
      <c r="CN129" s="282" t="str">
        <f aca="false">IF(CN$8&gt;$BV129,"",IF($BR$124&gt;$BS$124,"ns",IF(ABS($BX129-INDEX(RTO3CF_ORD,CN$8,2))&gt;$BN$139,"s","ns")))</f>
        <v/>
      </c>
      <c r="CO129" s="282" t="str">
        <f aca="false">IF(CO$8&gt;$BV129,"",IF($BR$124&gt;$BS$124,"ns",IF(ABS($BX129-INDEX(RTO3CF_ORD,CO$8,2))&gt;$BN$139,"s","ns")))</f>
        <v/>
      </c>
      <c r="CP129" s="282" t="str">
        <f aca="false">IF(CP$8&gt;$BV129,"",IF($BR$124&gt;$BS$124,"ns",IF(ABS($BX129-INDEX(RTO3CF_ORD,CP$8,2))&gt;$BN$139,"s","ns")))</f>
        <v/>
      </c>
      <c r="CQ129" s="282" t="str">
        <f aca="false">IF(CQ$8&gt;$BV129,"",IF($BR$124&gt;$BS$124,"ns",IF(ABS($BX129-INDEX(RTO3CF_ORD,CQ$8,2))&gt;$BN$139,"s","ns")))</f>
        <v/>
      </c>
      <c r="CR129" s="282" t="str">
        <f aca="false">IF(CR$8&gt;$BV129,"",IF($BR$124&gt;$BS$124,"ns",IF(ABS($BX129-INDEX(RTO3CF_ORD,CR$8,2))&gt;$BN$139,"s","ns")))</f>
        <v/>
      </c>
      <c r="CS129" s="282" t="str">
        <f aca="false">IF(CS$8&gt;$BV129,"",IF($BR$124&gt;$BS$124,"ns",IF(ABS($BX129-INDEX(RTO3CF_ORD,CS$8,2))&gt;$BN$139,"s","ns")))</f>
        <v/>
      </c>
      <c r="CT129" s="282" t="str">
        <f aca="false">IF(CT$8&gt;$BV129,"",IF($BR$124&gt;$BS$124,"ns",IF(ABS($BX129-INDEX(RTO3CF_ORD,CT$8,2))&gt;$BN$139,"s","ns")))</f>
        <v/>
      </c>
      <c r="CU129" s="282" t="str">
        <f aca="false">IF(CU$8&gt;$BV129,"",IF($BR$124&gt;$BS$124,"ns",IF(ABS($BX129-INDEX(RTO3CF_ORD,CU$8,2))&gt;$BN$139,"s","ns")))</f>
        <v/>
      </c>
      <c r="CV129" s="282" t="str">
        <f aca="false">IF(CV$8&gt;$BV129,"",IF($BR$124&gt;$BS$124,"ns",IF(ABS($BX129-INDEX(RTO3CF_ORD,CV$8,2))&gt;$BN$139,"s","ns")))</f>
        <v/>
      </c>
      <c r="CW129" s="282" t="str">
        <f aca="false">IF(CW$8&gt;$BV129,"",IF($BR$124&gt;$BS$124,"ns",IF(ABS($BX129-INDEX(RTO3CF_ORD,CW$8,2))&gt;$BN$139,"s","ns")))</f>
        <v/>
      </c>
      <c r="CX129" s="282" t="str">
        <f aca="false">IF(CX$8&gt;$BV129,"",IF($BR$124&gt;$BS$124,"ns",IF(ABS($BX129-INDEX(RTO3CF_ORD,CX$8,2))&gt;$BN$139,"s","ns")))</f>
        <v/>
      </c>
      <c r="CY129" s="282" t="str">
        <f aca="false">IF(CY$8&gt;$BV129,"",IF($BR$124&gt;$BS$124,"ns",IF(ABS($BX129-INDEX(RTO3CF_ORD,CY$8,2))&gt;$BN$139,"s","ns")))</f>
        <v/>
      </c>
      <c r="CZ129" s="282" t="str">
        <f aca="false">IF(CZ$8&gt;$BV129,"",IF($BR$124&gt;$BS$124,"ns",IF(ABS($BX129-INDEX(RTO3CF_ORD,CZ$8,2))&gt;$BN$139,"s","ns")))</f>
        <v/>
      </c>
      <c r="DA129" s="282" t="str">
        <f aca="false">IF(DA$8&gt;$BV129,"",IF($BR$124&gt;$BS$124,"ns",IF(ABS($BX129-INDEX(RTO3CF_ORD,DA$8,2))&gt;$BN$139,"s","ns")))</f>
        <v/>
      </c>
      <c r="DB129" s="282" t="str">
        <f aca="false">IF(DB$8&gt;$BV129,"",IF($BR$124&gt;$BS$124,"ns",IF(ABS($BX129-INDEX(RTO3CF_ORD,DB$8,2))&gt;$BN$139,"s","ns")))</f>
        <v/>
      </c>
      <c r="DC129" s="282" t="str">
        <f aca="false">IF(DC$8&gt;$BV129,"",IF($BR$124&gt;$BS$124,"ns",IF(ABS($BX129-INDEX(RTO3CF_ORD,DC$8,2))&gt;$BN$139,"s","ns")))</f>
        <v/>
      </c>
      <c r="DD129" s="282" t="str">
        <f aca="false">IF(DD$8&gt;$BV129,"",IF($BR$124&gt;$BS$124,"ns",IF(ABS($BX129-INDEX(RTO3CF_ORD,DD$8,2))&gt;$BN$139,"s","ns")))</f>
        <v/>
      </c>
      <c r="DE129" s="282" t="str">
        <f aca="false">IF(DE$8&gt;$BV129,"",IF($BR$124&gt;$BS$124,"ns",IF(ABS($BX129-INDEX(RTO3CF_ORD,DE$8,2))&gt;$BN$139,"s","ns")))</f>
        <v/>
      </c>
      <c r="DF129" s="282" t="str">
        <f aca="false">IF(DF$8&gt;$BV129,"",IF($BR$124&gt;$BS$124,"ns",IF(ABS($BX129-INDEX(RTO3CF_ORD,DF$8,2))&gt;$BN$139,"s","ns")))</f>
        <v/>
      </c>
      <c r="DG129" s="282" t="str">
        <f aca="false">IF(DG$8&gt;$BV129,"",IF($BR$124&gt;$BS$124,"ns",IF(ABS($BX129-INDEX(RTO3CF_ORD,DG$8,2))&gt;$BN$139,"s","ns")))</f>
        <v/>
      </c>
      <c r="DH129" s="282" t="str">
        <f aca="false">IF(DH$8&gt;$BV129,"",IF($BR$124&gt;$BS$124,"ns",IF(ABS($BX129-INDEX(RTO3CF_ORD,DH$8,2))&gt;$BN$139,"s","ns")))</f>
        <v/>
      </c>
      <c r="DI129" s="282" t="str">
        <f aca="false">IF(DI$8&gt;$BV129,"",IF($BR$124&gt;$BS$124,"ns",IF(ABS($BX129-INDEX(RTO3CF_ORD,DI$8,2))&gt;$BN$139,"s","ns")))</f>
        <v/>
      </c>
      <c r="DJ129" s="282" t="str">
        <f aca="false">IF(DJ$8&gt;$BV129,"",IF($BR$124&gt;$BS$124,"ns",IF(ABS($BX129-INDEX(RTO3CF_ORD,DJ$8,2))&gt;$BN$139,"s","ns")))</f>
        <v/>
      </c>
      <c r="DK129" s="282" t="str">
        <f aca="false">IF(DK$8&gt;$BV129,"",IF($BR$124&gt;$BS$124,"ns",IF(ABS($BX129-INDEX(RTO3CF_ORD,DK$8,2))&gt;$BN$139,"s","ns")))</f>
        <v/>
      </c>
      <c r="DL129" s="282" t="str">
        <f aca="false">IF(DL$8&gt;$BV129,"",IF($BR$124&gt;$BS$124,"ns",IF(ABS($BX129-INDEX(RTO3CF_ORD,DL$8,2))&gt;$BN$139,"s","ns")))</f>
        <v/>
      </c>
      <c r="DM129" s="282" t="str">
        <f aca="false">IF(DM$8&gt;$BV129,"",IF($BR$124&gt;$BS$124,"ns",IF(ABS($BX129-INDEX(RTO3CF_ORD,DM$8,2))&gt;$BN$139,"s","ns")))</f>
        <v/>
      </c>
      <c r="DN129" s="282" t="str">
        <f aca="false">IF(DN$8&gt;$BV129,"",IF($BR$124&gt;$BS$124,"ns",IF(ABS($BX129-INDEX(RTO3CF_ORD,DN$8,2))&gt;$BN$139,"s","ns")))</f>
        <v/>
      </c>
      <c r="DO129" s="282" t="str">
        <f aca="false">IF(DO$8&gt;$BV129,"",IF($BR$124&gt;$BS$124,"ns",IF(ABS($BX129-INDEX(RTO3CF_ORD,DO$8,2))&gt;$BN$139,"s","ns")))</f>
        <v/>
      </c>
      <c r="DP129" s="282" t="str">
        <f aca="false">IF(DP$8&gt;$BV129,"",IF($BR$124&gt;$BS$124,"ns",IF(ABS($BX129-INDEX(RTO3CF_ORD,DP$8,2))&gt;$BN$139,"s","ns")))</f>
        <v/>
      </c>
      <c r="DQ129" s="282" t="str">
        <f aca="false">IF(DQ$8&gt;$BV129,"",IF($BR$124&gt;$BS$124,"ns",IF(ABS($BX129-INDEX(RTO3CF_ORD,DQ$8,2))&gt;$BN$139,"s","ns")))</f>
        <v/>
      </c>
      <c r="DR129" s="282" t="str">
        <f aca="false">IF(DR$8&gt;$BV129,"",IF($BR$124&gt;$BS$124,"ns",IF(ABS($BX129-INDEX(RTO3CF_ORD,DR$8,2))&gt;$BN$139,"s","ns")))</f>
        <v/>
      </c>
      <c r="DS129" s="282" t="str">
        <f aca="false">IF(DS$8&gt;$BV129,"",IF($BR$124&gt;$BS$124,"ns",IF(ABS($BX129-INDEX(RTO3CF_ORD,DS$8,2))&gt;$BN$139,"s","ns")))</f>
        <v/>
      </c>
      <c r="DT129" s="282" t="str">
        <f aca="false">IF(DT$8&gt;$BV129,"",IF($BR$124&gt;$BS$124,"ns",IF(ABS($BX129-INDEX(RTO3CF_ORD,DT$8,2))&gt;$BN$139,"s","ns")))</f>
        <v/>
      </c>
      <c r="DU129" s="282" t="str">
        <f aca="false">IF(DU$8&gt;$BV129,"",IF($BR$124&gt;$BS$124,"ns",IF(ABS($BX129-INDEX(RTO3CF_ORD,DU$8,2))&gt;$BN$139,"s","ns")))</f>
        <v/>
      </c>
      <c r="DV129" s="282" t="str">
        <f aca="false">IF(DV$8&gt;$BV129,"",IF($BR$124&gt;$BS$124,"ns",IF(ABS($BX129-INDEX(RTO3CF_ORD,DV$8,2))&gt;$BN$139,"s","ns")))</f>
        <v/>
      </c>
      <c r="DW129" s="283"/>
      <c r="DX129" s="283"/>
      <c r="DZ129" s="265" t="n">
        <f aca="false">DZ128+1</f>
        <v>11</v>
      </c>
      <c r="EA129" s="276" t="str">
        <f aca="false">IFERROR(INDEX(RTO3CV,$DZ129,1),0)</f>
        <v>SY 200</v>
      </c>
      <c r="EB129" s="277" t="n">
        <f aca="false">IFERROR(INDEX(RTO3SF,$DZ129,EB$7),0)</f>
        <v>0</v>
      </c>
      <c r="EC129" s="277" t="n">
        <f aca="false">IFERROR(INDEX(RTO3SF,$DZ129,EC$7),0)</f>
        <v>0</v>
      </c>
      <c r="ED129" s="277" t="n">
        <f aca="false">IFERROR(INDEX(RTO3SF,$DZ129,ED$7),0)</f>
        <v>0</v>
      </c>
      <c r="EE129" s="277" t="n">
        <f aca="false">IFERROR(INDEX(RTO3SF,$DZ129,EE$7),0)</f>
        <v>0</v>
      </c>
      <c r="EF129" s="277" t="n">
        <f aca="false">COUNTIFS(EB129:EE129,"&gt;1")</f>
        <v>0</v>
      </c>
      <c r="EG129" s="277" t="n">
        <f aca="false">IFERROR(SUMIFS(EB129:EE129,EB129:EE129,"&gt;1"),0)</f>
        <v>0</v>
      </c>
      <c r="EH129" s="265"/>
      <c r="EI129" s="265" t="s">
        <v>339</v>
      </c>
      <c r="EJ129" s="264" t="str">
        <f aca="false" t="array" ref="EJ129:EJ129">IF(EF169=0,"sd",SUM(IF(EG119:EG168&gt;1,(EG119:EG168)^2))/EJ120-EJ124)</f>
        <v>sd</v>
      </c>
      <c r="EK129" s="266"/>
      <c r="EL129" s="265" t="n">
        <f aca="false">EL128+1</f>
        <v>11</v>
      </c>
      <c r="EM129" s="276" t="str">
        <f aca="false">IFERROR(INDEX(RTO3CV,$EL129,1),0)</f>
        <v>SY 200</v>
      </c>
      <c r="EN129" s="277" t="n">
        <f aca="false">IFERROR(INDEX(RTO3CF,$EL129,'ANVA-MDS'!EB$7),0)</f>
        <v>1809.14619883041</v>
      </c>
      <c r="EO129" s="277" t="n">
        <f aca="false">IFERROR(INDEX(RTO3CF,$EL129,'ANVA-MDS'!EC$7),0)</f>
        <v>1873.68421052632</v>
      </c>
      <c r="EP129" s="277" t="n">
        <f aca="false">IFERROR(INDEX(RTO3CF,$EL129,'ANVA-MDS'!ED$7),0)</f>
        <v>2804.09356725146</v>
      </c>
      <c r="EQ129" s="277" t="n">
        <f aca="false">IFERROR(INDEX(RTO3CF,$EL129,'ANVA-MDS'!EE$7),0)</f>
        <v>0</v>
      </c>
      <c r="ER129" s="277" t="n">
        <f aca="false">COUNTIFS(EN129:EQ129,"&gt;1")</f>
        <v>3</v>
      </c>
      <c r="ES129" s="277" t="n">
        <f aca="false">IFERROR(SUMIFS(EN129:EQ129,EN129:EQ129,"&gt;1"),0)</f>
        <v>6486.92397660819</v>
      </c>
      <c r="ET129" s="265"/>
      <c r="EU129" s="265" t="s">
        <v>339</v>
      </c>
      <c r="EV129" s="264" t="n">
        <f aca="false" t="array" ref="EV129:EV129">IF(ER169=0,"sd",SUM(IF(ES119:ES168&gt;1,(ES119:ES168)^2))/EV120-EV124)</f>
        <v>17804403.9885397</v>
      </c>
      <c r="EW129" s="266"/>
      <c r="EX129" s="277" t="n">
        <f aca="false">EG129+ES129</f>
        <v>6486.92397660819</v>
      </c>
      <c r="EY129" s="276" t="s">
        <v>340</v>
      </c>
      <c r="EZ129" s="284" t="str">
        <f aca="false" t="array" ref="EZ129:EZ129">IF(EZ138=0,"sd",(SUM(IF(EB170:EE170&gt;1,(EB170:EE170)^2))+SUM(IF(EN170:EQ170&gt;1,(EN170:EQ170)^2)))/EZ119-EZ136-EZ124)</f>
        <v>sd</v>
      </c>
    </row>
    <row r="130" customFormat="false" ht="12.75" hidden="false" customHeight="true" outlineLevel="0" collapsed="false">
      <c r="A130" s="293" t="s">
        <v>341</v>
      </c>
      <c r="J130" s="270" t="n">
        <v>11</v>
      </c>
      <c r="K130" s="280" t="str">
        <f aca="false">IFERROR(INDEX(RTO3SF_ORD,J130,1),"sd")</f>
        <v>SY 200</v>
      </c>
      <c r="L130" s="281" t="n">
        <f aca="false">IFERROR(INDEX(RTO3SF_ORD,J130,2),"sd")</f>
        <v>0.00039</v>
      </c>
      <c r="M130" s="281" t="str">
        <f aca="false">IF(M$8&gt;$J130,"",IF($F$124&gt;$G$124,"ns",IF(ABS($L130-INDEX(RTO3SF_ORD,M$8,2))&gt;$B$139,"s","ns")))</f>
        <v>ns</v>
      </c>
      <c r="N130" s="281" t="str">
        <f aca="false">IF(N$8&gt;$J130,"",IF($F$124&gt;$G$124,"ns",IF(ABS($L130-INDEX(RTO3SF_ORD,N$8,2))&gt;$B$139,"s","ns")))</f>
        <v>ns</v>
      </c>
      <c r="O130" s="281" t="str">
        <f aca="false">IF(O$8&gt;$J130,"",IF($F$124&gt;$G$124,"ns",IF(ABS($L130-INDEX(RTO3SF_ORD,O$8,2))&gt;$B$139,"s","ns")))</f>
        <v>ns</v>
      </c>
      <c r="P130" s="281" t="str">
        <f aca="false">IF(P$8&gt;$J130,"",IF($F$124&gt;$G$124,"ns",IF(ABS($L130-INDEX(RTO3SF_ORD,P$8,2))&gt;$B$139,"s","ns")))</f>
        <v>ns</v>
      </c>
      <c r="Q130" s="281" t="str">
        <f aca="false">IF(Q$8&gt;$J130,"",IF($F$124&gt;$G$124,"ns",IF(ABS($L130-INDEX(RTO3SF_ORD,Q$8,2))&gt;$B$139,"s","ns")))</f>
        <v>ns</v>
      </c>
      <c r="R130" s="281" t="str">
        <f aca="false">IF(R$8&gt;$J130,"",IF($F$124&gt;$G$124,"ns",IF(ABS($L130-INDEX(RTO3SF_ORD,R$8,2))&gt;$B$139,"s","ns")))</f>
        <v>ns</v>
      </c>
      <c r="S130" s="281" t="str">
        <f aca="false">IF(S$8&gt;$J130,"",IF($F$124&gt;$G$124,"ns",IF(ABS($L130-INDEX(RTO3SF_ORD,S$8,2))&gt;$B$139,"s","ns")))</f>
        <v>ns</v>
      </c>
      <c r="T130" s="281" t="str">
        <f aca="false">IF(T$8&gt;$J130,"",IF($F$124&gt;$G$124,"ns",IF(ABS($L130-INDEX(RTO3SF_ORD,T$8,2))&gt;$B$139,"s","ns")))</f>
        <v>ns</v>
      </c>
      <c r="U130" s="281" t="str">
        <f aca="false">IF(U$8&gt;$J130,"",IF($F$124&gt;$G$124,"ns",IF(ABS($L130-INDEX(RTO3SF_ORD,U$8,2))&gt;$B$139,"s","ns")))</f>
        <v>ns</v>
      </c>
      <c r="V130" s="281" t="str">
        <f aca="false">IF(V$8&gt;$J130,"",IF($F$124&gt;$G$124,"ns",IF(ABS($L130-INDEX(RTO3SF_ORD,V$8,2))&gt;$B$139,"s","ns")))</f>
        <v>ns</v>
      </c>
      <c r="W130" s="281" t="str">
        <f aca="false">IF(W$8&gt;$J130,"",IF($F$124&gt;$G$124,"ns",IF(ABS($L130-INDEX(RTO3SF_ORD,W$8,2))&gt;$B$139,"s","ns")))</f>
        <v>ns</v>
      </c>
      <c r="X130" s="281" t="str">
        <f aca="false">IF(X$8&gt;$J130,"",IF($F$124&gt;$G$124,"ns",IF(ABS($L130-INDEX(RTO3SF_ORD,X$8,2))&gt;$B$139,"s","ns")))</f>
        <v/>
      </c>
      <c r="Y130" s="281" t="str">
        <f aca="false">IF(Y$8&gt;$J130,"",IF($F$124&gt;$G$124,"ns",IF(ABS($L130-INDEX(RTO3SF_ORD,Y$8,2))&gt;$B$139,"s","ns")))</f>
        <v/>
      </c>
      <c r="Z130" s="281" t="str">
        <f aca="false">IF(Z$8&gt;$J130,"",IF($F$124&gt;$G$124,"ns",IF(ABS($L130-INDEX(RTO3SF_ORD,Z$8,2))&gt;$B$139,"s","ns")))</f>
        <v/>
      </c>
      <c r="AA130" s="281" t="str">
        <f aca="false">IF(AA$8&gt;$J130,"",IF($F$124&gt;$G$124,"ns",IF(ABS($L130-INDEX(RTO3SF_ORD,AA$8,2))&gt;$B$139,"s","ns")))</f>
        <v/>
      </c>
      <c r="AB130" s="281" t="str">
        <f aca="false">IF(AB$8&gt;$J130,"",IF($F$124&gt;$G$124,"ns",IF(ABS($L130-INDEX(RTO3SF_ORD,AB$8,2))&gt;$B$139,"s","ns")))</f>
        <v/>
      </c>
      <c r="AC130" s="281" t="str">
        <f aca="false">IF(AC$8&gt;$J130,"",IF($F$124&gt;$G$124,"ns",IF(ABS($L130-INDEX(RTO3SF_ORD,AC$8,2))&gt;$B$139,"s","ns")))</f>
        <v/>
      </c>
      <c r="AD130" s="281" t="str">
        <f aca="false">IF(AD$8&gt;$J130,"",IF($F$124&gt;$G$124,"ns",IF(ABS($L130-INDEX(RTO3SF_ORD,AD$8,2))&gt;$B$139,"s","ns")))</f>
        <v/>
      </c>
      <c r="AE130" s="281" t="str">
        <f aca="false">IF(AE$8&gt;$J130,"",IF($F$124&gt;$G$124,"ns",IF(ABS($L130-INDEX(RTO3SF_ORD,AE$8,2))&gt;$B$139,"s","ns")))</f>
        <v/>
      </c>
      <c r="AF130" s="281" t="str">
        <f aca="false">IF(AF$8&gt;$J130,"",IF($F$124&gt;$G$124,"ns",IF(ABS($L130-INDEX(RTO3SF_ORD,AF$8,2))&gt;$B$139,"s","ns")))</f>
        <v/>
      </c>
      <c r="AG130" s="281" t="str">
        <f aca="false">IF(AG$8&gt;$J130,"",IF($F$124&gt;$G$124,"ns",IF(ABS($L130-INDEX(RTO3SF_ORD,AG$8,2))&gt;$B$139,"s","ns")))</f>
        <v/>
      </c>
      <c r="AH130" s="281" t="str">
        <f aca="false">IF(AH$8&gt;$J130,"",IF($F$124&gt;$G$124,"ns",IF(ABS($L130-INDEX(RTO3SF_ORD,AH$8,2))&gt;$B$139,"s","ns")))</f>
        <v/>
      </c>
      <c r="AI130" s="281" t="str">
        <f aca="false">IF(AI$8&gt;$J130,"",IF($F$124&gt;$G$124,"ns",IF(ABS($L130-INDEX(RTO3SF_ORD,AI$8,2))&gt;$B$139,"s","ns")))</f>
        <v/>
      </c>
      <c r="AJ130" s="281" t="str">
        <f aca="false">IF(AJ$8&gt;$J130,"",IF($F$124&gt;$G$124,"ns",IF(ABS($L130-INDEX(RTO3SF_ORD,AJ$8,2))&gt;$B$139,"s","ns")))</f>
        <v/>
      </c>
      <c r="AK130" s="281" t="str">
        <f aca="false">IF(AK$8&gt;$J130,"",IF($F$124&gt;$G$124,"ns",IF(ABS($L130-INDEX(RTO3SF_ORD,AK$8,2))&gt;$B$139,"s","ns")))</f>
        <v/>
      </c>
      <c r="AL130" s="281" t="str">
        <f aca="false">IF(AL$8&gt;$J130,"",IF($F$124&gt;$G$124,"ns",IF(ABS($L130-INDEX(RTO3SF_ORD,AL$8,2))&gt;$B$139,"s","ns")))</f>
        <v/>
      </c>
      <c r="AM130" s="281" t="str">
        <f aca="false">IF(AM$8&gt;$J130,"",IF($F$124&gt;$G$124,"ns",IF(ABS($L130-INDEX(RTO3SF_ORD,AM$8,2))&gt;$B$139,"s","ns")))</f>
        <v/>
      </c>
      <c r="AN130" s="281" t="str">
        <f aca="false">IF(AN$8&gt;$J130,"",IF($F$124&gt;$G$124,"ns",IF(ABS($L130-INDEX(RTO3SF_ORD,AN$8,2))&gt;$B$139,"s","ns")))</f>
        <v/>
      </c>
      <c r="AO130" s="281" t="str">
        <f aca="false">IF(AO$8&gt;$J130,"",IF($F$124&gt;$G$124,"ns",IF(ABS($L130-INDEX(RTO3SF_ORD,AO$8,2))&gt;$B$139,"s","ns")))</f>
        <v/>
      </c>
      <c r="AP130" s="281" t="str">
        <f aca="false">IF(AP$8&gt;$J130,"",IF($F$124&gt;$G$124,"ns",IF(ABS($L130-INDEX(RTO3SF_ORD,AP$8,2))&gt;$B$139,"s","ns")))</f>
        <v/>
      </c>
      <c r="AQ130" s="281" t="str">
        <f aca="false">IF(AQ$8&gt;$J130,"",IF($F$124&gt;$G$124,"ns",IF(ABS($L130-INDEX(RTO3SF_ORD,AQ$8,2))&gt;$B$139,"s","ns")))</f>
        <v/>
      </c>
      <c r="AR130" s="281" t="str">
        <f aca="false">IF(AR$8&gt;$J130,"",IF($F$124&gt;$G$124,"ns",IF(ABS($L130-INDEX(RTO3SF_ORD,AR$8,2))&gt;$B$139,"s","ns")))</f>
        <v/>
      </c>
      <c r="AS130" s="281" t="str">
        <f aca="false">IF(AS$8&gt;$J130,"",IF($F$124&gt;$G$124,"ns",IF(ABS($L130-INDEX(RTO3SF_ORD,AS$8,2))&gt;$B$139,"s","ns")))</f>
        <v/>
      </c>
      <c r="AT130" s="281" t="str">
        <f aca="false">IF(AT$8&gt;$J130,"",IF($F$124&gt;$G$124,"ns",IF(ABS($L130-INDEX(RTO3SF_ORD,AT$8,2))&gt;$B$139,"s","ns")))</f>
        <v/>
      </c>
      <c r="AU130" s="281" t="str">
        <f aca="false">IF(AU$8&gt;$J130,"",IF($F$124&gt;$G$124,"ns",IF(ABS($L130-INDEX(RTO3SF_ORD,AU$8,2))&gt;$B$139,"s","ns")))</f>
        <v/>
      </c>
      <c r="AV130" s="281" t="str">
        <f aca="false">IF(AV$8&gt;$J130,"",IF($F$124&gt;$G$124,"ns",IF(ABS($L130-INDEX(RTO3SF_ORD,AV$8,2))&gt;$B$139,"s","ns")))</f>
        <v/>
      </c>
      <c r="AW130" s="281" t="str">
        <f aca="false">IF(AW$8&gt;$J130,"",IF($F$124&gt;$G$124,"ns",IF(ABS($L130-INDEX(RTO3SF_ORD,AW$8,2))&gt;$B$139,"s","ns")))</f>
        <v/>
      </c>
      <c r="AX130" s="281" t="str">
        <f aca="false">IF(AX$8&gt;$J130,"",IF($F$124&gt;$G$124,"ns",IF(ABS($L130-INDEX(RTO3SF_ORD,AX$8,2))&gt;$B$139,"s","ns")))</f>
        <v/>
      </c>
      <c r="AY130" s="281" t="str">
        <f aca="false">IF(AY$8&gt;$J130,"",IF($F$124&gt;$G$124,"ns",IF(ABS($L130-INDEX(RTO3SF_ORD,AY$8,2))&gt;$B$139,"s","ns")))</f>
        <v/>
      </c>
      <c r="AZ130" s="281" t="str">
        <f aca="false">IF(AZ$8&gt;$J130,"",IF($F$124&gt;$G$124,"ns",IF(ABS($L130-INDEX(RTO3SF_ORD,AZ$8,2))&gt;$B$139,"s","ns")))</f>
        <v/>
      </c>
      <c r="BA130" s="281" t="str">
        <f aca="false">IF(BA$8&gt;$J130,"",IF($F$124&gt;$G$124,"ns",IF(ABS($L130-INDEX(RTO3SF_ORD,BA$8,2))&gt;$B$139,"s","ns")))</f>
        <v/>
      </c>
      <c r="BB130" s="281" t="str">
        <f aca="false">IF(BB$8&gt;$J130,"",IF($F$124&gt;$G$124,"ns",IF(ABS($L130-INDEX(RTO3SF_ORD,BB$8,2))&gt;$B$139,"s","ns")))</f>
        <v/>
      </c>
      <c r="BC130" s="281" t="str">
        <f aca="false">IF(BC$8&gt;$J130,"",IF($F$124&gt;$G$124,"ns",IF(ABS($L130-INDEX(RTO3SF_ORD,BC$8,2))&gt;$B$139,"s","ns")))</f>
        <v/>
      </c>
      <c r="BD130" s="281" t="str">
        <f aca="false">IF(BD$8&gt;$J130,"",IF($F$124&gt;$G$124,"ns",IF(ABS($L130-INDEX(RTO3SF_ORD,BD$8,2))&gt;$B$139,"s","ns")))</f>
        <v/>
      </c>
      <c r="BE130" s="281" t="str">
        <f aca="false">IF(BE$8&gt;$J130,"",IF($F$124&gt;$G$124,"ns",IF(ABS($L130-INDEX(RTO3SF_ORD,BE$8,2))&gt;$B$139,"s","ns")))</f>
        <v/>
      </c>
      <c r="BF130" s="281" t="str">
        <f aca="false">IF(BF$8&gt;$J130,"",IF($F$124&gt;$G$124,"ns",IF(ABS($L130-INDEX(RTO3SF_ORD,BF$8,2))&gt;$B$139,"s","ns")))</f>
        <v/>
      </c>
      <c r="BG130" s="281" t="str">
        <f aca="false">IF(BG$8&gt;$J130,"",IF($F$124&gt;$G$124,"ns",IF(ABS($L130-INDEX(RTO3SF_ORD,BG$8,2))&gt;$B$139,"s","ns")))</f>
        <v/>
      </c>
      <c r="BH130" s="281" t="str">
        <f aca="false">IF(BH$8&gt;$J130,"",IF($F$124&gt;$G$124,"ns",IF(ABS($L130-INDEX(RTO3SF_ORD,BH$8,2))&gt;$B$139,"s","ns")))</f>
        <v/>
      </c>
      <c r="BI130" s="281" t="str">
        <f aca="false">IF(BI$8&gt;$J130,"",IF($F$124&gt;$G$124,"ns",IF(ABS($L130-INDEX(RTO3SF_ORD,BI$8,2))&gt;$B$139,"s","ns")))</f>
        <v/>
      </c>
      <c r="BJ130" s="281" t="str">
        <f aca="false">IF(BJ$8&gt;$J130,"",IF($F$124&gt;$G$124,"ns",IF(ABS($L130-INDEX(RTO3SF_ORD,BJ$8,2))&gt;$B$139,"s","ns")))</f>
        <v/>
      </c>
      <c r="BM130" s="293" t="s">
        <v>341</v>
      </c>
      <c r="BS130" s="249"/>
      <c r="BT130" s="249"/>
      <c r="BV130" s="270" t="n">
        <v>11</v>
      </c>
      <c r="BW130" s="280" t="str">
        <f aca="false">IFERROR(INDEX(RTO3CF_ORD,BV130,1),"sd")</f>
        <v>Buck Bravio</v>
      </c>
      <c r="BX130" s="281" t="n">
        <f aca="false">IFERROR(INDEX(RTO3CF_ORD,BV130,2),"sd")</f>
        <v>1247.39376218324</v>
      </c>
      <c r="BY130" s="282" t="str">
        <f aca="false">IF(BY$8&gt;$BV130,"",IF($BR$124&gt;$BS$124,"ns",IF(ABS($BX130-INDEX(RTO3CF_ORD,BY$8,2))&gt;$BN$139,"s","ns")))</f>
        <v>s</v>
      </c>
      <c r="BZ130" s="282" t="str">
        <f aca="false">IF(BZ$8&gt;$BV130,"",IF($BR$124&gt;$BS$124,"ns",IF(ABS($BX130-INDEX(RTO3CF_ORD,BZ$8,2))&gt;$BN$139,"s","ns")))</f>
        <v>s</v>
      </c>
      <c r="CA130" s="282" t="str">
        <f aca="false">IF(CA$8&gt;$BV130,"",IF($BR$124&gt;$BS$124,"ns",IF(ABS($BX130-INDEX(RTO3CF_ORD,CA$8,2))&gt;$BN$139,"s","ns")))</f>
        <v>s</v>
      </c>
      <c r="CB130" s="282" t="str">
        <f aca="false">IF(CB$8&gt;$BV130,"",IF($BR$124&gt;$BS$124,"ns",IF(ABS($BX130-INDEX(RTO3CF_ORD,CB$8,2))&gt;$BN$139,"s","ns")))</f>
        <v>s</v>
      </c>
      <c r="CC130" s="282" t="str">
        <f aca="false">IF(CC$8&gt;$BV130,"",IF($BR$124&gt;$BS$124,"ns",IF(ABS($BX130-INDEX(RTO3CF_ORD,CC$8,2))&gt;$BN$139,"s","ns")))</f>
        <v>s</v>
      </c>
      <c r="CD130" s="282" t="str">
        <f aca="false">IF(CD$8&gt;$BV130,"",IF($BR$124&gt;$BS$124,"ns",IF(ABS($BX130-INDEX(RTO3CF_ORD,CD$8,2))&gt;$BN$139,"s","ns")))</f>
        <v>s</v>
      </c>
      <c r="CE130" s="282" t="str">
        <f aca="false">IF(CE$8&gt;$BV130,"",IF($BR$124&gt;$BS$124,"ns",IF(ABS($BX130-INDEX(RTO3CF_ORD,CE$8,2))&gt;$BN$139,"s","ns")))</f>
        <v>s</v>
      </c>
      <c r="CF130" s="282" t="str">
        <f aca="false">IF(CF$8&gt;$BV130,"",IF($BR$124&gt;$BS$124,"ns",IF(ABS($BX130-INDEX(RTO3CF_ORD,CF$8,2))&gt;$BN$139,"s","ns")))</f>
        <v>s</v>
      </c>
      <c r="CG130" s="282" t="str">
        <f aca="false">IF(CG$8&gt;$BV130,"",IF($BR$124&gt;$BS$124,"ns",IF(ABS($BX130-INDEX(RTO3CF_ORD,CG$8,2))&gt;$BN$139,"s","ns")))</f>
        <v>ns</v>
      </c>
      <c r="CH130" s="282" t="str">
        <f aca="false">IF(CH$8&gt;$BV130,"",IF($BR$124&gt;$BS$124,"ns",IF(ABS($BX130-INDEX(RTO3CF_ORD,CH$8,2))&gt;$BN$139,"s","ns")))</f>
        <v>ns</v>
      </c>
      <c r="CI130" s="282" t="str">
        <f aca="false">IF(CI$8&gt;$BV130,"",IF($BR$124&gt;$BS$124,"ns",IF(ABS($BX130-INDEX(RTO3CF_ORD,CI$8,2))&gt;$BN$139,"s","ns")))</f>
        <v>ns</v>
      </c>
      <c r="CJ130" s="282" t="str">
        <f aca="false">IF(CJ$8&gt;$BV130,"",IF($BR$124&gt;$BS$124,"ns",IF(ABS($BX130-INDEX(RTO3CF_ORD,CJ$8,2))&gt;$BN$139,"s","ns")))</f>
        <v/>
      </c>
      <c r="CK130" s="282" t="str">
        <f aca="false">IF(CK$8&gt;$BV130,"",IF($BR$124&gt;$BS$124,"ns",IF(ABS($BX130-INDEX(RTO3CF_ORD,CK$8,2))&gt;$BN$139,"s","ns")))</f>
        <v/>
      </c>
      <c r="CL130" s="282" t="str">
        <f aca="false">IF(CL$8&gt;$BV130,"",IF($BR$124&gt;$BS$124,"ns",IF(ABS($BX130-INDEX(RTO3CF_ORD,CL$8,2))&gt;$BN$139,"s","ns")))</f>
        <v/>
      </c>
      <c r="CM130" s="282" t="str">
        <f aca="false">IF(CM$8&gt;$BV130,"",IF($BR$124&gt;$BS$124,"ns",IF(ABS($BX130-INDEX(RTO3CF_ORD,CM$8,2))&gt;$BN$139,"s","ns")))</f>
        <v/>
      </c>
      <c r="CN130" s="282" t="str">
        <f aca="false">IF(CN$8&gt;$BV130,"",IF($BR$124&gt;$BS$124,"ns",IF(ABS($BX130-INDEX(RTO3CF_ORD,CN$8,2))&gt;$BN$139,"s","ns")))</f>
        <v/>
      </c>
      <c r="CO130" s="282" t="str">
        <f aca="false">IF(CO$8&gt;$BV130,"",IF($BR$124&gt;$BS$124,"ns",IF(ABS($BX130-INDEX(RTO3CF_ORD,CO$8,2))&gt;$BN$139,"s","ns")))</f>
        <v/>
      </c>
      <c r="CP130" s="282" t="str">
        <f aca="false">IF(CP$8&gt;$BV130,"",IF($BR$124&gt;$BS$124,"ns",IF(ABS($BX130-INDEX(RTO3CF_ORD,CP$8,2))&gt;$BN$139,"s","ns")))</f>
        <v/>
      </c>
      <c r="CQ130" s="282" t="str">
        <f aca="false">IF(CQ$8&gt;$BV130,"",IF($BR$124&gt;$BS$124,"ns",IF(ABS($BX130-INDEX(RTO3CF_ORD,CQ$8,2))&gt;$BN$139,"s","ns")))</f>
        <v/>
      </c>
      <c r="CR130" s="282" t="str">
        <f aca="false">IF(CR$8&gt;$BV130,"",IF($BR$124&gt;$BS$124,"ns",IF(ABS($BX130-INDEX(RTO3CF_ORD,CR$8,2))&gt;$BN$139,"s","ns")))</f>
        <v/>
      </c>
      <c r="CS130" s="282" t="str">
        <f aca="false">IF(CS$8&gt;$BV130,"",IF($BR$124&gt;$BS$124,"ns",IF(ABS($BX130-INDEX(RTO3CF_ORD,CS$8,2))&gt;$BN$139,"s","ns")))</f>
        <v/>
      </c>
      <c r="CT130" s="282" t="str">
        <f aca="false">IF(CT$8&gt;$BV130,"",IF($BR$124&gt;$BS$124,"ns",IF(ABS($BX130-INDEX(RTO3CF_ORD,CT$8,2))&gt;$BN$139,"s","ns")))</f>
        <v/>
      </c>
      <c r="CU130" s="282" t="str">
        <f aca="false">IF(CU$8&gt;$BV130,"",IF($BR$124&gt;$BS$124,"ns",IF(ABS($BX130-INDEX(RTO3CF_ORD,CU$8,2))&gt;$BN$139,"s","ns")))</f>
        <v/>
      </c>
      <c r="CV130" s="282" t="str">
        <f aca="false">IF(CV$8&gt;$BV130,"",IF($BR$124&gt;$BS$124,"ns",IF(ABS($BX130-INDEX(RTO3CF_ORD,CV$8,2))&gt;$BN$139,"s","ns")))</f>
        <v/>
      </c>
      <c r="CW130" s="282" t="str">
        <f aca="false">IF(CW$8&gt;$BV130,"",IF($BR$124&gt;$BS$124,"ns",IF(ABS($BX130-INDEX(RTO3CF_ORD,CW$8,2))&gt;$BN$139,"s","ns")))</f>
        <v/>
      </c>
      <c r="CX130" s="282" t="str">
        <f aca="false">IF(CX$8&gt;$BV130,"",IF($BR$124&gt;$BS$124,"ns",IF(ABS($BX130-INDEX(RTO3CF_ORD,CX$8,2))&gt;$BN$139,"s","ns")))</f>
        <v/>
      </c>
      <c r="CY130" s="282" t="str">
        <f aca="false">IF(CY$8&gt;$BV130,"",IF($BR$124&gt;$BS$124,"ns",IF(ABS($BX130-INDEX(RTO3CF_ORD,CY$8,2))&gt;$BN$139,"s","ns")))</f>
        <v/>
      </c>
      <c r="CZ130" s="282" t="str">
        <f aca="false">IF(CZ$8&gt;$BV130,"",IF($BR$124&gt;$BS$124,"ns",IF(ABS($BX130-INDEX(RTO3CF_ORD,CZ$8,2))&gt;$BN$139,"s","ns")))</f>
        <v/>
      </c>
      <c r="DA130" s="282" t="str">
        <f aca="false">IF(DA$8&gt;$BV130,"",IF($BR$124&gt;$BS$124,"ns",IF(ABS($BX130-INDEX(RTO3CF_ORD,DA$8,2))&gt;$BN$139,"s","ns")))</f>
        <v/>
      </c>
      <c r="DB130" s="282" t="str">
        <f aca="false">IF(DB$8&gt;$BV130,"",IF($BR$124&gt;$BS$124,"ns",IF(ABS($BX130-INDEX(RTO3CF_ORD,DB$8,2))&gt;$BN$139,"s","ns")))</f>
        <v/>
      </c>
      <c r="DC130" s="282" t="str">
        <f aca="false">IF(DC$8&gt;$BV130,"",IF($BR$124&gt;$BS$124,"ns",IF(ABS($BX130-INDEX(RTO3CF_ORD,DC$8,2))&gt;$BN$139,"s","ns")))</f>
        <v/>
      </c>
      <c r="DD130" s="282" t="str">
        <f aca="false">IF(DD$8&gt;$BV130,"",IF($BR$124&gt;$BS$124,"ns",IF(ABS($BX130-INDEX(RTO3CF_ORD,DD$8,2))&gt;$BN$139,"s","ns")))</f>
        <v/>
      </c>
      <c r="DE130" s="282" t="str">
        <f aca="false">IF(DE$8&gt;$BV130,"",IF($BR$124&gt;$BS$124,"ns",IF(ABS($BX130-INDEX(RTO3CF_ORD,DE$8,2))&gt;$BN$139,"s","ns")))</f>
        <v/>
      </c>
      <c r="DF130" s="282" t="str">
        <f aca="false">IF(DF$8&gt;$BV130,"",IF($BR$124&gt;$BS$124,"ns",IF(ABS($BX130-INDEX(RTO3CF_ORD,DF$8,2))&gt;$BN$139,"s","ns")))</f>
        <v/>
      </c>
      <c r="DG130" s="282" t="str">
        <f aca="false">IF(DG$8&gt;$BV130,"",IF($BR$124&gt;$BS$124,"ns",IF(ABS($BX130-INDEX(RTO3CF_ORD,DG$8,2))&gt;$BN$139,"s","ns")))</f>
        <v/>
      </c>
      <c r="DH130" s="282" t="str">
        <f aca="false">IF(DH$8&gt;$BV130,"",IF($BR$124&gt;$BS$124,"ns",IF(ABS($BX130-INDEX(RTO3CF_ORD,DH$8,2))&gt;$BN$139,"s","ns")))</f>
        <v/>
      </c>
      <c r="DI130" s="282" t="str">
        <f aca="false">IF(DI$8&gt;$BV130,"",IF($BR$124&gt;$BS$124,"ns",IF(ABS($BX130-INDEX(RTO3CF_ORD,DI$8,2))&gt;$BN$139,"s","ns")))</f>
        <v/>
      </c>
      <c r="DJ130" s="282" t="str">
        <f aca="false">IF(DJ$8&gt;$BV130,"",IF($BR$124&gt;$BS$124,"ns",IF(ABS($BX130-INDEX(RTO3CF_ORD,DJ$8,2))&gt;$BN$139,"s","ns")))</f>
        <v/>
      </c>
      <c r="DK130" s="282" t="str">
        <f aca="false">IF(DK$8&gt;$BV130,"",IF($BR$124&gt;$BS$124,"ns",IF(ABS($BX130-INDEX(RTO3CF_ORD,DK$8,2))&gt;$BN$139,"s","ns")))</f>
        <v/>
      </c>
      <c r="DL130" s="282" t="str">
        <f aca="false">IF(DL$8&gt;$BV130,"",IF($BR$124&gt;$BS$124,"ns",IF(ABS($BX130-INDEX(RTO3CF_ORD,DL$8,2))&gt;$BN$139,"s","ns")))</f>
        <v/>
      </c>
      <c r="DM130" s="282" t="str">
        <f aca="false">IF(DM$8&gt;$BV130,"",IF($BR$124&gt;$BS$124,"ns",IF(ABS($BX130-INDEX(RTO3CF_ORD,DM$8,2))&gt;$BN$139,"s","ns")))</f>
        <v/>
      </c>
      <c r="DN130" s="282" t="str">
        <f aca="false">IF(DN$8&gt;$BV130,"",IF($BR$124&gt;$BS$124,"ns",IF(ABS($BX130-INDEX(RTO3CF_ORD,DN$8,2))&gt;$BN$139,"s","ns")))</f>
        <v/>
      </c>
      <c r="DO130" s="282" t="str">
        <f aca="false">IF(DO$8&gt;$BV130,"",IF($BR$124&gt;$BS$124,"ns",IF(ABS($BX130-INDEX(RTO3CF_ORD,DO$8,2))&gt;$BN$139,"s","ns")))</f>
        <v/>
      </c>
      <c r="DP130" s="282" t="str">
        <f aca="false">IF(DP$8&gt;$BV130,"",IF($BR$124&gt;$BS$124,"ns",IF(ABS($BX130-INDEX(RTO3CF_ORD,DP$8,2))&gt;$BN$139,"s","ns")))</f>
        <v/>
      </c>
      <c r="DQ130" s="282" t="str">
        <f aca="false">IF(DQ$8&gt;$BV130,"",IF($BR$124&gt;$BS$124,"ns",IF(ABS($BX130-INDEX(RTO3CF_ORD,DQ$8,2))&gt;$BN$139,"s","ns")))</f>
        <v/>
      </c>
      <c r="DR130" s="282" t="str">
        <f aca="false">IF(DR$8&gt;$BV130,"",IF($BR$124&gt;$BS$124,"ns",IF(ABS($BX130-INDEX(RTO3CF_ORD,DR$8,2))&gt;$BN$139,"s","ns")))</f>
        <v/>
      </c>
      <c r="DS130" s="282" t="str">
        <f aca="false">IF(DS$8&gt;$BV130,"",IF($BR$124&gt;$BS$124,"ns",IF(ABS($BX130-INDEX(RTO3CF_ORD,DS$8,2))&gt;$BN$139,"s","ns")))</f>
        <v/>
      </c>
      <c r="DT130" s="282" t="str">
        <f aca="false">IF(DT$8&gt;$BV130,"",IF($BR$124&gt;$BS$124,"ns",IF(ABS($BX130-INDEX(RTO3CF_ORD,DT$8,2))&gt;$BN$139,"s","ns")))</f>
        <v/>
      </c>
      <c r="DU130" s="282" t="str">
        <f aca="false">IF(DU$8&gt;$BV130,"",IF($BR$124&gt;$BS$124,"ns",IF(ABS($BX130-INDEX(RTO3CF_ORD,DU$8,2))&gt;$BN$139,"s","ns")))</f>
        <v/>
      </c>
      <c r="DV130" s="282" t="str">
        <f aca="false">IF(DV$8&gt;$BV130,"",IF($BR$124&gt;$BS$124,"ns",IF(ABS($BX130-INDEX(RTO3CF_ORD,DV$8,2))&gt;$BN$139,"s","ns")))</f>
        <v/>
      </c>
      <c r="DW130" s="283"/>
      <c r="DX130" s="283"/>
      <c r="DZ130" s="265" t="n">
        <f aca="false">DZ129+1</f>
        <v>12</v>
      </c>
      <c r="EA130" s="276" t="str">
        <f aca="false">IFERROR(INDEX(RTO3CV,$DZ130,1),0)</f>
        <v>SY 211</v>
      </c>
      <c r="EB130" s="277" t="n">
        <f aca="false">IFERROR(INDEX(RTO3SF,$DZ130,EB$7),0)</f>
        <v>0</v>
      </c>
      <c r="EC130" s="277" t="n">
        <f aca="false">IFERROR(INDEX(RTO3SF,$DZ130,EC$7),0)</f>
        <v>0</v>
      </c>
      <c r="ED130" s="277" t="n">
        <f aca="false">IFERROR(INDEX(RTO3SF,$DZ130,ED$7),0)</f>
        <v>0</v>
      </c>
      <c r="EE130" s="277" t="n">
        <f aca="false">IFERROR(INDEX(RTO3SF,$DZ130,EE$7),0)</f>
        <v>0</v>
      </c>
      <c r="EF130" s="277" t="n">
        <f aca="false">COUNTIFS(EB130:EE130,"&gt;1")</f>
        <v>0</v>
      </c>
      <c r="EG130" s="277" t="n">
        <f aca="false">IFERROR(SUMIFS(EB130:EE130,EB130:EE130,"&gt;1"),0)</f>
        <v>0</v>
      </c>
      <c r="EH130" s="265"/>
      <c r="EI130" s="265" t="s">
        <v>342</v>
      </c>
      <c r="EJ130" s="264" t="str">
        <f aca="false" t="array" ref="EJ130:EJ130">IF(EF169=0,"sd",SUM(IF(EB170:EE170&gt;1,(EB170:EE170)^2))/EJ119-EJ124)</f>
        <v>sd</v>
      </c>
      <c r="EK130" s="266"/>
      <c r="EL130" s="265" t="n">
        <f aca="false">EL129+1</f>
        <v>12</v>
      </c>
      <c r="EM130" s="276" t="str">
        <f aca="false">IFERROR(INDEX(RTO3CV,$EL130,1),0)</f>
        <v>SY 211</v>
      </c>
      <c r="EN130" s="277" t="n">
        <f aca="false">IFERROR(INDEX(RTO3CF,$EL130,'ANVA-MDS'!EB$7),0)</f>
        <v>3329.21637426901</v>
      </c>
      <c r="EO130" s="277" t="n">
        <f aca="false">IFERROR(INDEX(RTO3CF,$EL130,'ANVA-MDS'!EC$7),0)</f>
        <v>2982.73684210526</v>
      </c>
      <c r="EP130" s="277" t="n">
        <f aca="false">IFERROR(INDEX(RTO3CF,$EL130,'ANVA-MDS'!ED$7),0)</f>
        <v>2680.87719298246</v>
      </c>
      <c r="EQ130" s="277" t="n">
        <f aca="false">IFERROR(INDEX(RTO3CF,$EL130,'ANVA-MDS'!EE$7),0)</f>
        <v>0</v>
      </c>
      <c r="ER130" s="277" t="n">
        <f aca="false">COUNTIFS(EN130:EQ130,"&gt;1")</f>
        <v>3</v>
      </c>
      <c r="ES130" s="277" t="n">
        <f aca="false">IFERROR(SUMIFS(EN130:EQ130,EN130:EQ130,"&gt;1"),0)</f>
        <v>8992.83040935673</v>
      </c>
      <c r="ET130" s="265"/>
      <c r="EU130" s="265" t="s">
        <v>342</v>
      </c>
      <c r="EV130" s="264" t="n">
        <f aca="false" t="array" ref="EV130:EV130">IF(ER169=0,"sd",SUM(IF(EN170:EQ170&gt;1,(EN170:EQ170)^2))/EV119-EV124)</f>
        <v>16940.9018520415</v>
      </c>
      <c r="EW130" s="266"/>
      <c r="EX130" s="277" t="n">
        <f aca="false">EG130+ES130</f>
        <v>8992.83040935673</v>
      </c>
      <c r="EY130" s="265" t="s">
        <v>343</v>
      </c>
      <c r="EZ130" s="284" t="str">
        <f aca="false">IF(EZ138=0,"sd",EZ131-EZ128-EZ136-EZ129-EZ137)</f>
        <v>sd</v>
      </c>
    </row>
    <row r="131" customFormat="false" ht="12.75" hidden="false" customHeight="true" outlineLevel="0" collapsed="false">
      <c r="A131" s="293"/>
      <c r="B131" s="294" t="str">
        <f aca="false">'ANVA-MDS'!EJ134</f>
        <v>sd</v>
      </c>
      <c r="C131" s="295" t="n">
        <v>0.15</v>
      </c>
      <c r="D131" s="248" t="str">
        <f aca="false">IF(B131&gt;C131,"ns","*")</f>
        <v>ns</v>
      </c>
      <c r="J131" s="270" t="n">
        <v>12</v>
      </c>
      <c r="K131" s="280" t="str">
        <f aca="false">IFERROR(INDEX(RTO3SF_ORD,J131,1),"sd")</f>
        <v>SY 211</v>
      </c>
      <c r="L131" s="281" t="n">
        <f aca="false">IFERROR(INDEX(RTO3SF_ORD,J131,2),"sd")</f>
        <v>0.00038</v>
      </c>
      <c r="M131" s="281" t="str">
        <f aca="false">IF(M$8&gt;$J131,"",IF($F$124&gt;$G$124,"ns",IF(ABS($L131-INDEX(RTO3SF_ORD,M$8,2))&gt;$B$139,"s","ns")))</f>
        <v>ns</v>
      </c>
      <c r="N131" s="281" t="str">
        <f aca="false">IF(N$8&gt;$J131,"",IF($F$124&gt;$G$124,"ns",IF(ABS($L131-INDEX(RTO3SF_ORD,N$8,2))&gt;$B$139,"s","ns")))</f>
        <v>ns</v>
      </c>
      <c r="O131" s="281" t="str">
        <f aca="false">IF(O$8&gt;$J131,"",IF($F$124&gt;$G$124,"ns",IF(ABS($L131-INDEX(RTO3SF_ORD,O$8,2))&gt;$B$139,"s","ns")))</f>
        <v>ns</v>
      </c>
      <c r="P131" s="281" t="str">
        <f aca="false">IF(P$8&gt;$J131,"",IF($F$124&gt;$G$124,"ns",IF(ABS($L131-INDEX(RTO3SF_ORD,P$8,2))&gt;$B$139,"s","ns")))</f>
        <v>ns</v>
      </c>
      <c r="Q131" s="281" t="str">
        <f aca="false">IF(Q$8&gt;$J131,"",IF($F$124&gt;$G$124,"ns",IF(ABS($L131-INDEX(RTO3SF_ORD,Q$8,2))&gt;$B$139,"s","ns")))</f>
        <v>ns</v>
      </c>
      <c r="R131" s="281" t="str">
        <f aca="false">IF(R$8&gt;$J131,"",IF($F$124&gt;$G$124,"ns",IF(ABS($L131-INDEX(RTO3SF_ORD,R$8,2))&gt;$B$139,"s","ns")))</f>
        <v>ns</v>
      </c>
      <c r="S131" s="281" t="str">
        <f aca="false">IF(S$8&gt;$J131,"",IF($F$124&gt;$G$124,"ns",IF(ABS($L131-INDEX(RTO3SF_ORD,S$8,2))&gt;$B$139,"s","ns")))</f>
        <v>ns</v>
      </c>
      <c r="T131" s="281" t="str">
        <f aca="false">IF(T$8&gt;$J131,"",IF($F$124&gt;$G$124,"ns",IF(ABS($L131-INDEX(RTO3SF_ORD,T$8,2))&gt;$B$139,"s","ns")))</f>
        <v>ns</v>
      </c>
      <c r="U131" s="281" t="str">
        <f aca="false">IF(U$8&gt;$J131,"",IF($F$124&gt;$G$124,"ns",IF(ABS($L131-INDEX(RTO3SF_ORD,U$8,2))&gt;$B$139,"s","ns")))</f>
        <v>ns</v>
      </c>
      <c r="V131" s="281" t="str">
        <f aca="false">IF(V$8&gt;$J131,"",IF($F$124&gt;$G$124,"ns",IF(ABS($L131-INDEX(RTO3SF_ORD,V$8,2))&gt;$B$139,"s","ns")))</f>
        <v>ns</v>
      </c>
      <c r="W131" s="281" t="str">
        <f aca="false">IF(W$8&gt;$J131,"",IF($F$124&gt;$G$124,"ns",IF(ABS($L131-INDEX(RTO3SF_ORD,W$8,2))&gt;$B$139,"s","ns")))</f>
        <v>ns</v>
      </c>
      <c r="X131" s="281" t="str">
        <f aca="false">IF(X$8&gt;$J131,"",IF($F$124&gt;$G$124,"ns",IF(ABS($L131-INDEX(RTO3SF_ORD,X$8,2))&gt;$B$139,"s","ns")))</f>
        <v>ns</v>
      </c>
      <c r="Y131" s="281" t="str">
        <f aca="false">IF(Y$8&gt;$J131,"",IF($F$124&gt;$G$124,"ns",IF(ABS($L131-INDEX(RTO3SF_ORD,Y$8,2))&gt;$B$139,"s","ns")))</f>
        <v/>
      </c>
      <c r="Z131" s="281" t="str">
        <f aca="false">IF(Z$8&gt;$J131,"",IF($F$124&gt;$G$124,"ns",IF(ABS($L131-INDEX(RTO3SF_ORD,Z$8,2))&gt;$B$139,"s","ns")))</f>
        <v/>
      </c>
      <c r="AA131" s="281" t="str">
        <f aca="false">IF(AA$8&gt;$J131,"",IF($F$124&gt;$G$124,"ns",IF(ABS($L131-INDEX(RTO3SF_ORD,AA$8,2))&gt;$B$139,"s","ns")))</f>
        <v/>
      </c>
      <c r="AB131" s="281" t="str">
        <f aca="false">IF(AB$8&gt;$J131,"",IF($F$124&gt;$G$124,"ns",IF(ABS($L131-INDEX(RTO3SF_ORD,AB$8,2))&gt;$B$139,"s","ns")))</f>
        <v/>
      </c>
      <c r="AC131" s="281" t="str">
        <f aca="false">IF(AC$8&gt;$J131,"",IF($F$124&gt;$G$124,"ns",IF(ABS($L131-INDEX(RTO3SF_ORD,AC$8,2))&gt;$B$139,"s","ns")))</f>
        <v/>
      </c>
      <c r="AD131" s="281" t="str">
        <f aca="false">IF(AD$8&gt;$J131,"",IF($F$124&gt;$G$124,"ns",IF(ABS($L131-INDEX(RTO3SF_ORD,AD$8,2))&gt;$B$139,"s","ns")))</f>
        <v/>
      </c>
      <c r="AE131" s="281" t="str">
        <f aca="false">IF(AE$8&gt;$J131,"",IF($F$124&gt;$G$124,"ns",IF(ABS($L131-INDEX(RTO3SF_ORD,AE$8,2))&gt;$B$139,"s","ns")))</f>
        <v/>
      </c>
      <c r="AF131" s="281" t="str">
        <f aca="false">IF(AF$8&gt;$J131,"",IF($F$124&gt;$G$124,"ns",IF(ABS($L131-INDEX(RTO3SF_ORD,AF$8,2))&gt;$B$139,"s","ns")))</f>
        <v/>
      </c>
      <c r="AG131" s="281" t="str">
        <f aca="false">IF(AG$8&gt;$J131,"",IF($F$124&gt;$G$124,"ns",IF(ABS($L131-INDEX(RTO3SF_ORD,AG$8,2))&gt;$B$139,"s","ns")))</f>
        <v/>
      </c>
      <c r="AH131" s="281" t="str">
        <f aca="false">IF(AH$8&gt;$J131,"",IF($F$124&gt;$G$124,"ns",IF(ABS($L131-INDEX(RTO3SF_ORD,AH$8,2))&gt;$B$139,"s","ns")))</f>
        <v/>
      </c>
      <c r="AI131" s="281" t="str">
        <f aca="false">IF(AI$8&gt;$J131,"",IF($F$124&gt;$G$124,"ns",IF(ABS($L131-INDEX(RTO3SF_ORD,AI$8,2))&gt;$B$139,"s","ns")))</f>
        <v/>
      </c>
      <c r="AJ131" s="281" t="str">
        <f aca="false">IF(AJ$8&gt;$J131,"",IF($F$124&gt;$G$124,"ns",IF(ABS($L131-INDEX(RTO3SF_ORD,AJ$8,2))&gt;$B$139,"s","ns")))</f>
        <v/>
      </c>
      <c r="AK131" s="281" t="str">
        <f aca="false">IF(AK$8&gt;$J131,"",IF($F$124&gt;$G$124,"ns",IF(ABS($L131-INDEX(RTO3SF_ORD,AK$8,2))&gt;$B$139,"s","ns")))</f>
        <v/>
      </c>
      <c r="AL131" s="281" t="str">
        <f aca="false">IF(AL$8&gt;$J131,"",IF($F$124&gt;$G$124,"ns",IF(ABS($L131-INDEX(RTO3SF_ORD,AL$8,2))&gt;$B$139,"s","ns")))</f>
        <v/>
      </c>
      <c r="AM131" s="281" t="str">
        <f aca="false">IF(AM$8&gt;$J131,"",IF($F$124&gt;$G$124,"ns",IF(ABS($L131-INDEX(RTO3SF_ORD,AM$8,2))&gt;$B$139,"s","ns")))</f>
        <v/>
      </c>
      <c r="AN131" s="281" t="str">
        <f aca="false">IF(AN$8&gt;$J131,"",IF($F$124&gt;$G$124,"ns",IF(ABS($L131-INDEX(RTO3SF_ORD,AN$8,2))&gt;$B$139,"s","ns")))</f>
        <v/>
      </c>
      <c r="AO131" s="281" t="str">
        <f aca="false">IF(AO$8&gt;$J131,"",IF($F$124&gt;$G$124,"ns",IF(ABS($L131-INDEX(RTO3SF_ORD,AO$8,2))&gt;$B$139,"s","ns")))</f>
        <v/>
      </c>
      <c r="AP131" s="281" t="str">
        <f aca="false">IF(AP$8&gt;$J131,"",IF($F$124&gt;$G$124,"ns",IF(ABS($L131-INDEX(RTO3SF_ORD,AP$8,2))&gt;$B$139,"s","ns")))</f>
        <v/>
      </c>
      <c r="AQ131" s="281" t="str">
        <f aca="false">IF(AQ$8&gt;$J131,"",IF($F$124&gt;$G$124,"ns",IF(ABS($L131-INDEX(RTO3SF_ORD,AQ$8,2))&gt;$B$139,"s","ns")))</f>
        <v/>
      </c>
      <c r="AR131" s="281" t="str">
        <f aca="false">IF(AR$8&gt;$J131,"",IF($F$124&gt;$G$124,"ns",IF(ABS($L131-INDEX(RTO3SF_ORD,AR$8,2))&gt;$B$139,"s","ns")))</f>
        <v/>
      </c>
      <c r="AS131" s="281" t="str">
        <f aca="false">IF(AS$8&gt;$J131,"",IF($F$124&gt;$G$124,"ns",IF(ABS($L131-INDEX(RTO3SF_ORD,AS$8,2))&gt;$B$139,"s","ns")))</f>
        <v/>
      </c>
      <c r="AT131" s="281" t="str">
        <f aca="false">IF(AT$8&gt;$J131,"",IF($F$124&gt;$G$124,"ns",IF(ABS($L131-INDEX(RTO3SF_ORD,AT$8,2))&gt;$B$139,"s","ns")))</f>
        <v/>
      </c>
      <c r="AU131" s="281" t="str">
        <f aca="false">IF(AU$8&gt;$J131,"",IF($F$124&gt;$G$124,"ns",IF(ABS($L131-INDEX(RTO3SF_ORD,AU$8,2))&gt;$B$139,"s","ns")))</f>
        <v/>
      </c>
      <c r="AV131" s="281" t="str">
        <f aca="false">IF(AV$8&gt;$J131,"",IF($F$124&gt;$G$124,"ns",IF(ABS($L131-INDEX(RTO3SF_ORD,AV$8,2))&gt;$B$139,"s","ns")))</f>
        <v/>
      </c>
      <c r="AW131" s="281" t="str">
        <f aca="false">IF(AW$8&gt;$J131,"",IF($F$124&gt;$G$124,"ns",IF(ABS($L131-INDEX(RTO3SF_ORD,AW$8,2))&gt;$B$139,"s","ns")))</f>
        <v/>
      </c>
      <c r="AX131" s="281" t="str">
        <f aca="false">IF(AX$8&gt;$J131,"",IF($F$124&gt;$G$124,"ns",IF(ABS($L131-INDEX(RTO3SF_ORD,AX$8,2))&gt;$B$139,"s","ns")))</f>
        <v/>
      </c>
      <c r="AY131" s="281" t="str">
        <f aca="false">IF(AY$8&gt;$J131,"",IF($F$124&gt;$G$124,"ns",IF(ABS($L131-INDEX(RTO3SF_ORD,AY$8,2))&gt;$B$139,"s","ns")))</f>
        <v/>
      </c>
      <c r="AZ131" s="281" t="str">
        <f aca="false">IF(AZ$8&gt;$J131,"",IF($F$124&gt;$G$124,"ns",IF(ABS($L131-INDEX(RTO3SF_ORD,AZ$8,2))&gt;$B$139,"s","ns")))</f>
        <v/>
      </c>
      <c r="BA131" s="281" t="str">
        <f aca="false">IF(BA$8&gt;$J131,"",IF($F$124&gt;$G$124,"ns",IF(ABS($L131-INDEX(RTO3SF_ORD,BA$8,2))&gt;$B$139,"s","ns")))</f>
        <v/>
      </c>
      <c r="BB131" s="281" t="str">
        <f aca="false">IF(BB$8&gt;$J131,"",IF($F$124&gt;$G$124,"ns",IF(ABS($L131-INDEX(RTO3SF_ORD,BB$8,2))&gt;$B$139,"s","ns")))</f>
        <v/>
      </c>
      <c r="BC131" s="281" t="str">
        <f aca="false">IF(BC$8&gt;$J131,"",IF($F$124&gt;$G$124,"ns",IF(ABS($L131-INDEX(RTO3SF_ORD,BC$8,2))&gt;$B$139,"s","ns")))</f>
        <v/>
      </c>
      <c r="BD131" s="281" t="str">
        <f aca="false">IF(BD$8&gt;$J131,"",IF($F$124&gt;$G$124,"ns",IF(ABS($L131-INDEX(RTO3SF_ORD,BD$8,2))&gt;$B$139,"s","ns")))</f>
        <v/>
      </c>
      <c r="BE131" s="281" t="str">
        <f aca="false">IF(BE$8&gt;$J131,"",IF($F$124&gt;$G$124,"ns",IF(ABS($L131-INDEX(RTO3SF_ORD,BE$8,2))&gt;$B$139,"s","ns")))</f>
        <v/>
      </c>
      <c r="BF131" s="281" t="str">
        <f aca="false">IF(BF$8&gt;$J131,"",IF($F$124&gt;$G$124,"ns",IF(ABS($L131-INDEX(RTO3SF_ORD,BF$8,2))&gt;$B$139,"s","ns")))</f>
        <v/>
      </c>
      <c r="BG131" s="281" t="str">
        <f aca="false">IF(BG$8&gt;$J131,"",IF($F$124&gt;$G$124,"ns",IF(ABS($L131-INDEX(RTO3SF_ORD,BG$8,2))&gt;$B$139,"s","ns")))</f>
        <v/>
      </c>
      <c r="BH131" s="281" t="str">
        <f aca="false">IF(BH$8&gt;$J131,"",IF($F$124&gt;$G$124,"ns",IF(ABS($L131-INDEX(RTO3SF_ORD,BH$8,2))&gt;$B$139,"s","ns")))</f>
        <v/>
      </c>
      <c r="BI131" s="281" t="str">
        <f aca="false">IF(BI$8&gt;$J131,"",IF($F$124&gt;$G$124,"ns",IF(ABS($L131-INDEX(RTO3SF_ORD,BI$8,2))&gt;$B$139,"s","ns")))</f>
        <v/>
      </c>
      <c r="BJ131" s="281" t="str">
        <f aca="false">IF(BJ$8&gt;$J131,"",IF($F$124&gt;$G$124,"ns",IF(ABS($L131-INDEX(RTO3SF_ORD,BJ$8,2))&gt;$B$139,"s","ns")))</f>
        <v/>
      </c>
      <c r="BM131" s="293"/>
      <c r="BN131" s="294" t="n">
        <f aca="false">'ANVA-MDS'!EV134</f>
        <v>0.171997278482553</v>
      </c>
      <c r="BO131" s="295" t="n">
        <v>0.15</v>
      </c>
      <c r="BP131" s="248" t="str">
        <f aca="false">IF(BN131&gt;BO131,"ns","*")</f>
        <v>ns</v>
      </c>
      <c r="BS131" s="249"/>
      <c r="BT131" s="249"/>
      <c r="BV131" s="270" t="n">
        <v>12</v>
      </c>
      <c r="BW131" s="280" t="str">
        <f aca="false">IFERROR(INDEX(RTO3CF_ORD,BV131,1),"sd")</f>
        <v> ALGARROBO</v>
      </c>
      <c r="BX131" s="281" t="n">
        <f aca="false">IFERROR(INDEX(RTO3CF_ORD,BV131,2),"sd")</f>
        <v>923.140350877193</v>
      </c>
      <c r="BY131" s="282" t="str">
        <f aca="false">IF(BY$8&gt;$BV131,"",IF($BR$124&gt;$BS$124,"ns",IF(ABS($BX131-INDEX(RTO3CF_ORD,BY$8,2))&gt;$BN$139,"s","ns")))</f>
        <v>s</v>
      </c>
      <c r="BZ131" s="282" t="str">
        <f aca="false">IF(BZ$8&gt;$BV131,"",IF($BR$124&gt;$BS$124,"ns",IF(ABS($BX131-INDEX(RTO3CF_ORD,BZ$8,2))&gt;$BN$139,"s","ns")))</f>
        <v>s</v>
      </c>
      <c r="CA131" s="282" t="str">
        <f aca="false">IF(CA$8&gt;$BV131,"",IF($BR$124&gt;$BS$124,"ns",IF(ABS($BX131-INDEX(RTO3CF_ORD,CA$8,2))&gt;$BN$139,"s","ns")))</f>
        <v>s</v>
      </c>
      <c r="CB131" s="282" t="str">
        <f aca="false">IF(CB$8&gt;$BV131,"",IF($BR$124&gt;$BS$124,"ns",IF(ABS($BX131-INDEX(RTO3CF_ORD,CB$8,2))&gt;$BN$139,"s","ns")))</f>
        <v>s</v>
      </c>
      <c r="CC131" s="282" t="str">
        <f aca="false">IF(CC$8&gt;$BV131,"",IF($BR$124&gt;$BS$124,"ns",IF(ABS($BX131-INDEX(RTO3CF_ORD,CC$8,2))&gt;$BN$139,"s","ns")))</f>
        <v>s</v>
      </c>
      <c r="CD131" s="282" t="str">
        <f aca="false">IF(CD$8&gt;$BV131,"",IF($BR$124&gt;$BS$124,"ns",IF(ABS($BX131-INDEX(RTO3CF_ORD,CD$8,2))&gt;$BN$139,"s","ns")))</f>
        <v>s</v>
      </c>
      <c r="CE131" s="282" t="str">
        <f aca="false">IF(CE$8&gt;$BV131,"",IF($BR$124&gt;$BS$124,"ns",IF(ABS($BX131-INDEX(RTO3CF_ORD,CE$8,2))&gt;$BN$139,"s","ns")))</f>
        <v>s</v>
      </c>
      <c r="CF131" s="282" t="str">
        <f aca="false">IF(CF$8&gt;$BV131,"",IF($BR$124&gt;$BS$124,"ns",IF(ABS($BX131-INDEX(RTO3CF_ORD,CF$8,2))&gt;$BN$139,"s","ns")))</f>
        <v>s</v>
      </c>
      <c r="CG131" s="282" t="str">
        <f aca="false">IF(CG$8&gt;$BV131,"",IF($BR$124&gt;$BS$124,"ns",IF(ABS($BX131-INDEX(RTO3CF_ORD,CG$8,2))&gt;$BN$139,"s","ns")))</f>
        <v>s</v>
      </c>
      <c r="CH131" s="282" t="str">
        <f aca="false">IF(CH$8&gt;$BV131,"",IF($BR$124&gt;$BS$124,"ns",IF(ABS($BX131-INDEX(RTO3CF_ORD,CH$8,2))&gt;$BN$139,"s","ns")))</f>
        <v>ns</v>
      </c>
      <c r="CI131" s="282" t="str">
        <f aca="false">IF(CI$8&gt;$BV131,"",IF($BR$124&gt;$BS$124,"ns",IF(ABS($BX131-INDEX(RTO3CF_ORD,CI$8,2))&gt;$BN$139,"s","ns")))</f>
        <v>ns</v>
      </c>
      <c r="CJ131" s="282" t="str">
        <f aca="false">IF(CJ$8&gt;$BV131,"",IF($BR$124&gt;$BS$124,"ns",IF(ABS($BX131-INDEX(RTO3CF_ORD,CJ$8,2))&gt;$BN$139,"s","ns")))</f>
        <v>ns</v>
      </c>
      <c r="CK131" s="282" t="str">
        <f aca="false">IF(CK$8&gt;$BV131,"",IF($BR$124&gt;$BS$124,"ns",IF(ABS($BX131-INDEX(RTO3CF_ORD,CK$8,2))&gt;$BN$139,"s","ns")))</f>
        <v/>
      </c>
      <c r="CL131" s="282" t="str">
        <f aca="false">IF(CL$8&gt;$BV131,"",IF($BR$124&gt;$BS$124,"ns",IF(ABS($BX131-INDEX(RTO3CF_ORD,CL$8,2))&gt;$BN$139,"s","ns")))</f>
        <v/>
      </c>
      <c r="CM131" s="282" t="str">
        <f aca="false">IF(CM$8&gt;$BV131,"",IF($BR$124&gt;$BS$124,"ns",IF(ABS($BX131-INDEX(RTO3CF_ORD,CM$8,2))&gt;$BN$139,"s","ns")))</f>
        <v/>
      </c>
      <c r="CN131" s="282" t="str">
        <f aca="false">IF(CN$8&gt;$BV131,"",IF($BR$124&gt;$BS$124,"ns",IF(ABS($BX131-INDEX(RTO3CF_ORD,CN$8,2))&gt;$BN$139,"s","ns")))</f>
        <v/>
      </c>
      <c r="CO131" s="282" t="str">
        <f aca="false">IF(CO$8&gt;$BV131,"",IF($BR$124&gt;$BS$124,"ns",IF(ABS($BX131-INDEX(RTO3CF_ORD,CO$8,2))&gt;$BN$139,"s","ns")))</f>
        <v/>
      </c>
      <c r="CP131" s="282" t="str">
        <f aca="false">IF(CP$8&gt;$BV131,"",IF($BR$124&gt;$BS$124,"ns",IF(ABS($BX131-INDEX(RTO3CF_ORD,CP$8,2))&gt;$BN$139,"s","ns")))</f>
        <v/>
      </c>
      <c r="CQ131" s="282" t="str">
        <f aca="false">IF(CQ$8&gt;$BV131,"",IF($BR$124&gt;$BS$124,"ns",IF(ABS($BX131-INDEX(RTO3CF_ORD,CQ$8,2))&gt;$BN$139,"s","ns")))</f>
        <v/>
      </c>
      <c r="CR131" s="282" t="str">
        <f aca="false">IF(CR$8&gt;$BV131,"",IF($BR$124&gt;$BS$124,"ns",IF(ABS($BX131-INDEX(RTO3CF_ORD,CR$8,2))&gt;$BN$139,"s","ns")))</f>
        <v/>
      </c>
      <c r="CS131" s="282" t="str">
        <f aca="false">IF(CS$8&gt;$BV131,"",IF($BR$124&gt;$BS$124,"ns",IF(ABS($BX131-INDEX(RTO3CF_ORD,CS$8,2))&gt;$BN$139,"s","ns")))</f>
        <v/>
      </c>
      <c r="CT131" s="282" t="str">
        <f aca="false">IF(CT$8&gt;$BV131,"",IF($BR$124&gt;$BS$124,"ns",IF(ABS($BX131-INDEX(RTO3CF_ORD,CT$8,2))&gt;$BN$139,"s","ns")))</f>
        <v/>
      </c>
      <c r="CU131" s="282" t="str">
        <f aca="false">IF(CU$8&gt;$BV131,"",IF($BR$124&gt;$BS$124,"ns",IF(ABS($BX131-INDEX(RTO3CF_ORD,CU$8,2))&gt;$BN$139,"s","ns")))</f>
        <v/>
      </c>
      <c r="CV131" s="282" t="str">
        <f aca="false">IF(CV$8&gt;$BV131,"",IF($BR$124&gt;$BS$124,"ns",IF(ABS($BX131-INDEX(RTO3CF_ORD,CV$8,2))&gt;$BN$139,"s","ns")))</f>
        <v/>
      </c>
      <c r="CW131" s="282" t="str">
        <f aca="false">IF(CW$8&gt;$BV131,"",IF($BR$124&gt;$BS$124,"ns",IF(ABS($BX131-INDEX(RTO3CF_ORD,CW$8,2))&gt;$BN$139,"s","ns")))</f>
        <v/>
      </c>
      <c r="CX131" s="282" t="str">
        <f aca="false">IF(CX$8&gt;$BV131,"",IF($BR$124&gt;$BS$124,"ns",IF(ABS($BX131-INDEX(RTO3CF_ORD,CX$8,2))&gt;$BN$139,"s","ns")))</f>
        <v/>
      </c>
      <c r="CY131" s="282" t="str">
        <f aca="false">IF(CY$8&gt;$BV131,"",IF($BR$124&gt;$BS$124,"ns",IF(ABS($BX131-INDEX(RTO3CF_ORD,CY$8,2))&gt;$BN$139,"s","ns")))</f>
        <v/>
      </c>
      <c r="CZ131" s="282" t="str">
        <f aca="false">IF(CZ$8&gt;$BV131,"",IF($BR$124&gt;$BS$124,"ns",IF(ABS($BX131-INDEX(RTO3CF_ORD,CZ$8,2))&gt;$BN$139,"s","ns")))</f>
        <v/>
      </c>
      <c r="DA131" s="282" t="str">
        <f aca="false">IF(DA$8&gt;$BV131,"",IF($BR$124&gt;$BS$124,"ns",IF(ABS($BX131-INDEX(RTO3CF_ORD,DA$8,2))&gt;$BN$139,"s","ns")))</f>
        <v/>
      </c>
      <c r="DB131" s="282" t="str">
        <f aca="false">IF(DB$8&gt;$BV131,"",IF($BR$124&gt;$BS$124,"ns",IF(ABS($BX131-INDEX(RTO3CF_ORD,DB$8,2))&gt;$BN$139,"s","ns")))</f>
        <v/>
      </c>
      <c r="DC131" s="282" t="str">
        <f aca="false">IF(DC$8&gt;$BV131,"",IF($BR$124&gt;$BS$124,"ns",IF(ABS($BX131-INDEX(RTO3CF_ORD,DC$8,2))&gt;$BN$139,"s","ns")))</f>
        <v/>
      </c>
      <c r="DD131" s="282" t="str">
        <f aca="false">IF(DD$8&gt;$BV131,"",IF($BR$124&gt;$BS$124,"ns",IF(ABS($BX131-INDEX(RTO3CF_ORD,DD$8,2))&gt;$BN$139,"s","ns")))</f>
        <v/>
      </c>
      <c r="DE131" s="282" t="str">
        <f aca="false">IF(DE$8&gt;$BV131,"",IF($BR$124&gt;$BS$124,"ns",IF(ABS($BX131-INDEX(RTO3CF_ORD,DE$8,2))&gt;$BN$139,"s","ns")))</f>
        <v/>
      </c>
      <c r="DF131" s="282" t="str">
        <f aca="false">IF(DF$8&gt;$BV131,"",IF($BR$124&gt;$BS$124,"ns",IF(ABS($BX131-INDEX(RTO3CF_ORD,DF$8,2))&gt;$BN$139,"s","ns")))</f>
        <v/>
      </c>
      <c r="DG131" s="282" t="str">
        <f aca="false">IF(DG$8&gt;$BV131,"",IF($BR$124&gt;$BS$124,"ns",IF(ABS($BX131-INDEX(RTO3CF_ORD,DG$8,2))&gt;$BN$139,"s","ns")))</f>
        <v/>
      </c>
      <c r="DH131" s="282" t="str">
        <f aca="false">IF(DH$8&gt;$BV131,"",IF($BR$124&gt;$BS$124,"ns",IF(ABS($BX131-INDEX(RTO3CF_ORD,DH$8,2))&gt;$BN$139,"s","ns")))</f>
        <v/>
      </c>
      <c r="DI131" s="282" t="str">
        <f aca="false">IF(DI$8&gt;$BV131,"",IF($BR$124&gt;$BS$124,"ns",IF(ABS($BX131-INDEX(RTO3CF_ORD,DI$8,2))&gt;$BN$139,"s","ns")))</f>
        <v/>
      </c>
      <c r="DJ131" s="282" t="str">
        <f aca="false">IF(DJ$8&gt;$BV131,"",IF($BR$124&gt;$BS$124,"ns",IF(ABS($BX131-INDEX(RTO3CF_ORD,DJ$8,2))&gt;$BN$139,"s","ns")))</f>
        <v/>
      </c>
      <c r="DK131" s="282" t="str">
        <f aca="false">IF(DK$8&gt;$BV131,"",IF($BR$124&gt;$BS$124,"ns",IF(ABS($BX131-INDEX(RTO3CF_ORD,DK$8,2))&gt;$BN$139,"s","ns")))</f>
        <v/>
      </c>
      <c r="DL131" s="282" t="str">
        <f aca="false">IF(DL$8&gt;$BV131,"",IF($BR$124&gt;$BS$124,"ns",IF(ABS($BX131-INDEX(RTO3CF_ORD,DL$8,2))&gt;$BN$139,"s","ns")))</f>
        <v/>
      </c>
      <c r="DM131" s="282" t="str">
        <f aca="false">IF(DM$8&gt;$BV131,"",IF($BR$124&gt;$BS$124,"ns",IF(ABS($BX131-INDEX(RTO3CF_ORD,DM$8,2))&gt;$BN$139,"s","ns")))</f>
        <v/>
      </c>
      <c r="DN131" s="282" t="str">
        <f aca="false">IF(DN$8&gt;$BV131,"",IF($BR$124&gt;$BS$124,"ns",IF(ABS($BX131-INDEX(RTO3CF_ORD,DN$8,2))&gt;$BN$139,"s","ns")))</f>
        <v/>
      </c>
      <c r="DO131" s="282" t="str">
        <f aca="false">IF(DO$8&gt;$BV131,"",IF($BR$124&gt;$BS$124,"ns",IF(ABS($BX131-INDEX(RTO3CF_ORD,DO$8,2))&gt;$BN$139,"s","ns")))</f>
        <v/>
      </c>
      <c r="DP131" s="282" t="str">
        <f aca="false">IF(DP$8&gt;$BV131,"",IF($BR$124&gt;$BS$124,"ns",IF(ABS($BX131-INDEX(RTO3CF_ORD,DP$8,2))&gt;$BN$139,"s","ns")))</f>
        <v/>
      </c>
      <c r="DQ131" s="282" t="str">
        <f aca="false">IF(DQ$8&gt;$BV131,"",IF($BR$124&gt;$BS$124,"ns",IF(ABS($BX131-INDEX(RTO3CF_ORD,DQ$8,2))&gt;$BN$139,"s","ns")))</f>
        <v/>
      </c>
      <c r="DR131" s="282" t="str">
        <f aca="false">IF(DR$8&gt;$BV131,"",IF($BR$124&gt;$BS$124,"ns",IF(ABS($BX131-INDEX(RTO3CF_ORD,DR$8,2))&gt;$BN$139,"s","ns")))</f>
        <v/>
      </c>
      <c r="DS131" s="282" t="str">
        <f aca="false">IF(DS$8&gt;$BV131,"",IF($BR$124&gt;$BS$124,"ns",IF(ABS($BX131-INDEX(RTO3CF_ORD,DS$8,2))&gt;$BN$139,"s","ns")))</f>
        <v/>
      </c>
      <c r="DT131" s="282" t="str">
        <f aca="false">IF(DT$8&gt;$BV131,"",IF($BR$124&gt;$BS$124,"ns",IF(ABS($BX131-INDEX(RTO3CF_ORD,DT$8,2))&gt;$BN$139,"s","ns")))</f>
        <v/>
      </c>
      <c r="DU131" s="282" t="str">
        <f aca="false">IF(DU$8&gt;$BV131,"",IF($BR$124&gt;$BS$124,"ns",IF(ABS($BX131-INDEX(RTO3CF_ORD,DU$8,2))&gt;$BN$139,"s","ns")))</f>
        <v/>
      </c>
      <c r="DV131" s="282" t="str">
        <f aca="false">IF(DV$8&gt;$BV131,"",IF($BR$124&gt;$BS$124,"ns",IF(ABS($BX131-INDEX(RTO3CF_ORD,DV$8,2))&gt;$BN$139,"s","ns")))</f>
        <v/>
      </c>
      <c r="DW131" s="283"/>
      <c r="DX131" s="283"/>
      <c r="DZ131" s="265" t="n">
        <f aca="false">DZ130+1</f>
        <v>13</v>
      </c>
      <c r="EA131" s="276" t="n">
        <f aca="false">IFERROR(INDEX(RTO3CV,$DZ131,1),0)</f>
        <v>0</v>
      </c>
      <c r="EB131" s="277" t="n">
        <f aca="false">IFERROR(INDEX(RTO3SF,$DZ131,EB$7),0)</f>
        <v>0</v>
      </c>
      <c r="EC131" s="277" t="n">
        <f aca="false">IFERROR(INDEX(RTO3SF,$DZ131,EC$7),0)</f>
        <v>0</v>
      </c>
      <c r="ED131" s="277" t="n">
        <f aca="false">IFERROR(INDEX(RTO3SF,$DZ131,ED$7),0)</f>
        <v>0</v>
      </c>
      <c r="EE131" s="277" t="n">
        <f aca="false">IFERROR(INDEX(RTO3SF,$DZ131,EE$7),0)</f>
        <v>0</v>
      </c>
      <c r="EF131" s="277" t="n">
        <f aca="false">COUNTIFS(EB131:EE131,"&gt;1")</f>
        <v>0</v>
      </c>
      <c r="EG131" s="277" t="n">
        <f aca="false">IFERROR(SUMIFS(EB131:EE131,EB131:EE131,"&gt;1"),0)</f>
        <v>0</v>
      </c>
      <c r="EH131" s="265"/>
      <c r="EI131" s="265" t="s">
        <v>343</v>
      </c>
      <c r="EJ131" s="264" t="str">
        <f aca="false">IF(EF169=0,"sd",EJ132-EJ130-EJ129)</f>
        <v>sd</v>
      </c>
      <c r="EK131" s="266"/>
      <c r="EL131" s="265" t="n">
        <f aca="false">EL130+1</f>
        <v>13</v>
      </c>
      <c r="EM131" s="276" t="n">
        <f aca="false">IFERROR(INDEX(RTO3CV,$EL131,1),0)</f>
        <v>0</v>
      </c>
      <c r="EN131" s="277" t="n">
        <f aca="false">IFERROR(INDEX(RTO3CF,$EL131,'ANVA-MDS'!EB$7),0)</f>
        <v>0</v>
      </c>
      <c r="EO131" s="277" t="n">
        <f aca="false">IFERROR(INDEX(RTO3CF,$EL131,'ANVA-MDS'!EC$7),0)</f>
        <v>0</v>
      </c>
      <c r="EP131" s="277" t="n">
        <f aca="false">IFERROR(INDEX(RTO3CF,$EL131,'ANVA-MDS'!ED$7),0)</f>
        <v>0</v>
      </c>
      <c r="EQ131" s="277" t="n">
        <f aca="false">IFERROR(INDEX(RTO3CF,$EL131,'ANVA-MDS'!EE$7),0)</f>
        <v>0</v>
      </c>
      <c r="ER131" s="277" t="n">
        <f aca="false">COUNTIFS(EN131:EQ131,"&gt;1")</f>
        <v>0</v>
      </c>
      <c r="ES131" s="277" t="n">
        <f aca="false">IFERROR(SUMIFS(EN131:EQ131,EN131:EQ131,"&gt;1"),0)</f>
        <v>0</v>
      </c>
      <c r="ET131" s="265"/>
      <c r="EU131" s="265" t="s">
        <v>343</v>
      </c>
      <c r="EV131" s="264" t="n">
        <f aca="false">IF(ER169=0,"sd",EV132-EV130-EV129)</f>
        <v>3299283.49986702</v>
      </c>
      <c r="EW131" s="266"/>
      <c r="EX131" s="277" t="n">
        <f aca="false">EG131+ES131</f>
        <v>0</v>
      </c>
      <c r="EY131" s="265" t="s">
        <v>344</v>
      </c>
      <c r="EZ131" s="284" t="str">
        <f aca="false" t="array" ref="EZ131:EZ131">IF(EZ138=0,"sd",_xlfn.VAR.P(IF(EB119:EE168&gt;1,EB119:EE168),IF(EN119:EQ168&gt;1,EN119:EQ168))*EZ121)</f>
        <v>sd</v>
      </c>
    </row>
    <row r="132" customFormat="false" ht="12.75" hidden="false" customHeight="true" outlineLevel="0" collapsed="false">
      <c r="A132" s="293"/>
      <c r="J132" s="270" t="n">
        <v>13</v>
      </c>
      <c r="K132" s="280" t="n">
        <f aca="false">IFERROR(INDEX(RTO3SF_ORD,J132,1),"sd")</f>
        <v>0</v>
      </c>
      <c r="L132" s="281" t="n">
        <f aca="false">IFERROR(INDEX(RTO3SF_ORD,J132,2),"sd")</f>
        <v>0.00037</v>
      </c>
      <c r="M132" s="281" t="str">
        <f aca="false">IF(M$8&gt;$J132,"",IF($F$124&gt;$G$124,"ns",IF(ABS($L132-INDEX(RTO3SF_ORD,M$8,2))&gt;$B$139,"s","ns")))</f>
        <v>ns</v>
      </c>
      <c r="N132" s="281" t="str">
        <f aca="false">IF(N$8&gt;$J132,"",IF($F$124&gt;$G$124,"ns",IF(ABS($L132-INDEX(RTO3SF_ORD,N$8,2))&gt;$B$139,"s","ns")))</f>
        <v>ns</v>
      </c>
      <c r="O132" s="281" t="str">
        <f aca="false">IF(O$8&gt;$J132,"",IF($F$124&gt;$G$124,"ns",IF(ABS($L132-INDEX(RTO3SF_ORD,O$8,2))&gt;$B$139,"s","ns")))</f>
        <v>ns</v>
      </c>
      <c r="P132" s="281" t="str">
        <f aca="false">IF(P$8&gt;$J132,"",IF($F$124&gt;$G$124,"ns",IF(ABS($L132-INDEX(RTO3SF_ORD,P$8,2))&gt;$B$139,"s","ns")))</f>
        <v>ns</v>
      </c>
      <c r="Q132" s="281" t="str">
        <f aca="false">IF(Q$8&gt;$J132,"",IF($F$124&gt;$G$124,"ns",IF(ABS($L132-INDEX(RTO3SF_ORD,Q$8,2))&gt;$B$139,"s","ns")))</f>
        <v>ns</v>
      </c>
      <c r="R132" s="281" t="str">
        <f aca="false">IF(R$8&gt;$J132,"",IF($F$124&gt;$G$124,"ns",IF(ABS($L132-INDEX(RTO3SF_ORD,R$8,2))&gt;$B$139,"s","ns")))</f>
        <v>ns</v>
      </c>
      <c r="S132" s="281" t="str">
        <f aca="false">IF(S$8&gt;$J132,"",IF($F$124&gt;$G$124,"ns",IF(ABS($L132-INDEX(RTO3SF_ORD,S$8,2))&gt;$B$139,"s","ns")))</f>
        <v>ns</v>
      </c>
      <c r="T132" s="281" t="str">
        <f aca="false">IF(T$8&gt;$J132,"",IF($F$124&gt;$G$124,"ns",IF(ABS($L132-INDEX(RTO3SF_ORD,T$8,2))&gt;$B$139,"s","ns")))</f>
        <v>ns</v>
      </c>
      <c r="U132" s="281" t="str">
        <f aca="false">IF(U$8&gt;$J132,"",IF($F$124&gt;$G$124,"ns",IF(ABS($L132-INDEX(RTO3SF_ORD,U$8,2))&gt;$B$139,"s","ns")))</f>
        <v>ns</v>
      </c>
      <c r="V132" s="281" t="str">
        <f aca="false">IF(V$8&gt;$J132,"",IF($F$124&gt;$G$124,"ns",IF(ABS($L132-INDEX(RTO3SF_ORD,V$8,2))&gt;$B$139,"s","ns")))</f>
        <v>ns</v>
      </c>
      <c r="W132" s="281" t="str">
        <f aca="false">IF(W$8&gt;$J132,"",IF($F$124&gt;$G$124,"ns",IF(ABS($L132-INDEX(RTO3SF_ORD,W$8,2))&gt;$B$139,"s","ns")))</f>
        <v>ns</v>
      </c>
      <c r="X132" s="281" t="str">
        <f aca="false">IF(X$8&gt;$J132,"",IF($F$124&gt;$G$124,"ns",IF(ABS($L132-INDEX(RTO3SF_ORD,X$8,2))&gt;$B$139,"s","ns")))</f>
        <v>ns</v>
      </c>
      <c r="Y132" s="281" t="str">
        <f aca="false">IF(Y$8&gt;$J132,"",IF($F$124&gt;$G$124,"ns",IF(ABS($L132-INDEX(RTO3SF_ORD,Y$8,2))&gt;$B$139,"s","ns")))</f>
        <v>ns</v>
      </c>
      <c r="Z132" s="281" t="str">
        <f aca="false">IF(Z$8&gt;$J132,"",IF($F$124&gt;$G$124,"ns",IF(ABS($L132-INDEX(RTO3SF_ORD,Z$8,2))&gt;$B$139,"s","ns")))</f>
        <v/>
      </c>
      <c r="AA132" s="281" t="str">
        <f aca="false">IF(AA$8&gt;$J132,"",IF($F$124&gt;$G$124,"ns",IF(ABS($L132-INDEX(RTO3SF_ORD,AA$8,2))&gt;$B$139,"s","ns")))</f>
        <v/>
      </c>
      <c r="AB132" s="281" t="str">
        <f aca="false">IF(AB$8&gt;$J132,"",IF($F$124&gt;$G$124,"ns",IF(ABS($L132-INDEX(RTO3SF_ORD,AB$8,2))&gt;$B$139,"s","ns")))</f>
        <v/>
      </c>
      <c r="AC132" s="281" t="str">
        <f aca="false">IF(AC$8&gt;$J132,"",IF($F$124&gt;$G$124,"ns",IF(ABS($L132-INDEX(RTO3SF_ORD,AC$8,2))&gt;$B$139,"s","ns")))</f>
        <v/>
      </c>
      <c r="AD132" s="281" t="str">
        <f aca="false">IF(AD$8&gt;$J132,"",IF($F$124&gt;$G$124,"ns",IF(ABS($L132-INDEX(RTO3SF_ORD,AD$8,2))&gt;$B$139,"s","ns")))</f>
        <v/>
      </c>
      <c r="AE132" s="281" t="str">
        <f aca="false">IF(AE$8&gt;$J132,"",IF($F$124&gt;$G$124,"ns",IF(ABS($L132-INDEX(RTO3SF_ORD,AE$8,2))&gt;$B$139,"s","ns")))</f>
        <v/>
      </c>
      <c r="AF132" s="281" t="str">
        <f aca="false">IF(AF$8&gt;$J132,"",IF($F$124&gt;$G$124,"ns",IF(ABS($L132-INDEX(RTO3SF_ORD,AF$8,2))&gt;$B$139,"s","ns")))</f>
        <v/>
      </c>
      <c r="AG132" s="281" t="str">
        <f aca="false">IF(AG$8&gt;$J132,"",IF($F$124&gt;$G$124,"ns",IF(ABS($L132-INDEX(RTO3SF_ORD,AG$8,2))&gt;$B$139,"s","ns")))</f>
        <v/>
      </c>
      <c r="AH132" s="281" t="str">
        <f aca="false">IF(AH$8&gt;$J132,"",IF($F$124&gt;$G$124,"ns",IF(ABS($L132-INDEX(RTO3SF_ORD,AH$8,2))&gt;$B$139,"s","ns")))</f>
        <v/>
      </c>
      <c r="AI132" s="281" t="str">
        <f aca="false">IF(AI$8&gt;$J132,"",IF($F$124&gt;$G$124,"ns",IF(ABS($L132-INDEX(RTO3SF_ORD,AI$8,2))&gt;$B$139,"s","ns")))</f>
        <v/>
      </c>
      <c r="AJ132" s="281" t="str">
        <f aca="false">IF(AJ$8&gt;$J132,"",IF($F$124&gt;$G$124,"ns",IF(ABS($L132-INDEX(RTO3SF_ORD,AJ$8,2))&gt;$B$139,"s","ns")))</f>
        <v/>
      </c>
      <c r="AK132" s="281" t="str">
        <f aca="false">IF(AK$8&gt;$J132,"",IF($F$124&gt;$G$124,"ns",IF(ABS($L132-INDEX(RTO3SF_ORD,AK$8,2))&gt;$B$139,"s","ns")))</f>
        <v/>
      </c>
      <c r="AL132" s="281" t="str">
        <f aca="false">IF(AL$8&gt;$J132,"",IF($F$124&gt;$G$124,"ns",IF(ABS($L132-INDEX(RTO3SF_ORD,AL$8,2))&gt;$B$139,"s","ns")))</f>
        <v/>
      </c>
      <c r="AM132" s="281" t="str">
        <f aca="false">IF(AM$8&gt;$J132,"",IF($F$124&gt;$G$124,"ns",IF(ABS($L132-INDEX(RTO3SF_ORD,AM$8,2))&gt;$B$139,"s","ns")))</f>
        <v/>
      </c>
      <c r="AN132" s="281" t="str">
        <f aca="false">IF(AN$8&gt;$J132,"",IF($F$124&gt;$G$124,"ns",IF(ABS($L132-INDEX(RTO3SF_ORD,AN$8,2))&gt;$B$139,"s","ns")))</f>
        <v/>
      </c>
      <c r="AO132" s="281" t="str">
        <f aca="false">IF(AO$8&gt;$J132,"",IF($F$124&gt;$G$124,"ns",IF(ABS($L132-INDEX(RTO3SF_ORD,AO$8,2))&gt;$B$139,"s","ns")))</f>
        <v/>
      </c>
      <c r="AP132" s="281" t="str">
        <f aca="false">IF(AP$8&gt;$J132,"",IF($F$124&gt;$G$124,"ns",IF(ABS($L132-INDEX(RTO3SF_ORD,AP$8,2))&gt;$B$139,"s","ns")))</f>
        <v/>
      </c>
      <c r="AQ132" s="281" t="str">
        <f aca="false">IF(AQ$8&gt;$J132,"",IF($F$124&gt;$G$124,"ns",IF(ABS($L132-INDEX(RTO3SF_ORD,AQ$8,2))&gt;$B$139,"s","ns")))</f>
        <v/>
      </c>
      <c r="AR132" s="281" t="str">
        <f aca="false">IF(AR$8&gt;$J132,"",IF($F$124&gt;$G$124,"ns",IF(ABS($L132-INDEX(RTO3SF_ORD,AR$8,2))&gt;$B$139,"s","ns")))</f>
        <v/>
      </c>
      <c r="AS132" s="281" t="str">
        <f aca="false">IF(AS$8&gt;$J132,"",IF($F$124&gt;$G$124,"ns",IF(ABS($L132-INDEX(RTO3SF_ORD,AS$8,2))&gt;$B$139,"s","ns")))</f>
        <v/>
      </c>
      <c r="AT132" s="281" t="str">
        <f aca="false">IF(AT$8&gt;$J132,"",IF($F$124&gt;$G$124,"ns",IF(ABS($L132-INDEX(RTO3SF_ORD,AT$8,2))&gt;$B$139,"s","ns")))</f>
        <v/>
      </c>
      <c r="AU132" s="281" t="str">
        <f aca="false">IF(AU$8&gt;$J132,"",IF($F$124&gt;$G$124,"ns",IF(ABS($L132-INDEX(RTO3SF_ORD,AU$8,2))&gt;$B$139,"s","ns")))</f>
        <v/>
      </c>
      <c r="AV132" s="281" t="str">
        <f aca="false">IF(AV$8&gt;$J132,"",IF($F$124&gt;$G$124,"ns",IF(ABS($L132-INDEX(RTO3SF_ORD,AV$8,2))&gt;$B$139,"s","ns")))</f>
        <v/>
      </c>
      <c r="AW132" s="281" t="str">
        <f aca="false">IF(AW$8&gt;$J132,"",IF($F$124&gt;$G$124,"ns",IF(ABS($L132-INDEX(RTO3SF_ORD,AW$8,2))&gt;$B$139,"s","ns")))</f>
        <v/>
      </c>
      <c r="AX132" s="281" t="str">
        <f aca="false">IF(AX$8&gt;$J132,"",IF($F$124&gt;$G$124,"ns",IF(ABS($L132-INDEX(RTO3SF_ORD,AX$8,2))&gt;$B$139,"s","ns")))</f>
        <v/>
      </c>
      <c r="AY132" s="281" t="str">
        <f aca="false">IF(AY$8&gt;$J132,"",IF($F$124&gt;$G$124,"ns",IF(ABS($L132-INDEX(RTO3SF_ORD,AY$8,2))&gt;$B$139,"s","ns")))</f>
        <v/>
      </c>
      <c r="AZ132" s="281" t="str">
        <f aca="false">IF(AZ$8&gt;$J132,"",IF($F$124&gt;$G$124,"ns",IF(ABS($L132-INDEX(RTO3SF_ORD,AZ$8,2))&gt;$B$139,"s","ns")))</f>
        <v/>
      </c>
      <c r="BA132" s="281" t="str">
        <f aca="false">IF(BA$8&gt;$J132,"",IF($F$124&gt;$G$124,"ns",IF(ABS($L132-INDEX(RTO3SF_ORD,BA$8,2))&gt;$B$139,"s","ns")))</f>
        <v/>
      </c>
      <c r="BB132" s="281" t="str">
        <f aca="false">IF(BB$8&gt;$J132,"",IF($F$124&gt;$G$124,"ns",IF(ABS($L132-INDEX(RTO3SF_ORD,BB$8,2))&gt;$B$139,"s","ns")))</f>
        <v/>
      </c>
      <c r="BC132" s="281" t="str">
        <f aca="false">IF(BC$8&gt;$J132,"",IF($F$124&gt;$G$124,"ns",IF(ABS($L132-INDEX(RTO3SF_ORD,BC$8,2))&gt;$B$139,"s","ns")))</f>
        <v/>
      </c>
      <c r="BD132" s="281" t="str">
        <f aca="false">IF(BD$8&gt;$J132,"",IF($F$124&gt;$G$124,"ns",IF(ABS($L132-INDEX(RTO3SF_ORD,BD$8,2))&gt;$B$139,"s","ns")))</f>
        <v/>
      </c>
      <c r="BE132" s="281" t="str">
        <f aca="false">IF(BE$8&gt;$J132,"",IF($F$124&gt;$G$124,"ns",IF(ABS($L132-INDEX(RTO3SF_ORD,BE$8,2))&gt;$B$139,"s","ns")))</f>
        <v/>
      </c>
      <c r="BF132" s="281" t="str">
        <f aca="false">IF(BF$8&gt;$J132,"",IF($F$124&gt;$G$124,"ns",IF(ABS($L132-INDEX(RTO3SF_ORD,BF$8,2))&gt;$B$139,"s","ns")))</f>
        <v/>
      </c>
      <c r="BG132" s="281" t="str">
        <f aca="false">IF(BG$8&gt;$J132,"",IF($F$124&gt;$G$124,"ns",IF(ABS($L132-INDEX(RTO3SF_ORD,BG$8,2))&gt;$B$139,"s","ns")))</f>
        <v/>
      </c>
      <c r="BH132" s="281" t="str">
        <f aca="false">IF(BH$8&gt;$J132,"",IF($F$124&gt;$G$124,"ns",IF(ABS($L132-INDEX(RTO3SF_ORD,BH$8,2))&gt;$B$139,"s","ns")))</f>
        <v/>
      </c>
      <c r="BI132" s="281" t="str">
        <f aca="false">IF(BI$8&gt;$J132,"",IF($F$124&gt;$G$124,"ns",IF(ABS($L132-INDEX(RTO3SF_ORD,BI$8,2))&gt;$B$139,"s","ns")))</f>
        <v/>
      </c>
      <c r="BJ132" s="281" t="str">
        <f aca="false">IF(BJ$8&gt;$J132,"",IF($F$124&gt;$G$124,"ns",IF(ABS($L132-INDEX(RTO3SF_ORD,BJ$8,2))&gt;$B$139,"s","ns")))</f>
        <v/>
      </c>
      <c r="BS132" s="249"/>
      <c r="BT132" s="249"/>
      <c r="BV132" s="270" t="n">
        <v>13</v>
      </c>
      <c r="BW132" s="280" t="n">
        <f aca="false">IFERROR(INDEX(RTO3CF_ORD,BV132,1),"sd")</f>
        <v>0</v>
      </c>
      <c r="BX132" s="281" t="n">
        <f aca="false">IFERROR(INDEX(RTO3CF_ORD,BV132,2),"sd")</f>
        <v>0.00037</v>
      </c>
      <c r="BY132" s="282" t="str">
        <f aca="false">IF(BY$8&gt;$BV132,"",IF($BR$124&gt;$BS$124,"ns",IF(ABS($BX132-INDEX(RTO3CF_ORD,BY$8,2))&gt;$BN$139,"s","ns")))</f>
        <v>s</v>
      </c>
      <c r="BZ132" s="282" t="str">
        <f aca="false">IF(BZ$8&gt;$BV132,"",IF($BR$124&gt;$BS$124,"ns",IF(ABS($BX132-INDEX(RTO3CF_ORD,BZ$8,2))&gt;$BN$139,"s","ns")))</f>
        <v>s</v>
      </c>
      <c r="CA132" s="282" t="str">
        <f aca="false">IF(CA$8&gt;$BV132,"",IF($BR$124&gt;$BS$124,"ns",IF(ABS($BX132-INDEX(RTO3CF_ORD,CA$8,2))&gt;$BN$139,"s","ns")))</f>
        <v>s</v>
      </c>
      <c r="CB132" s="282" t="str">
        <f aca="false">IF(CB$8&gt;$BV132,"",IF($BR$124&gt;$BS$124,"ns",IF(ABS($BX132-INDEX(RTO3CF_ORD,CB$8,2))&gt;$BN$139,"s","ns")))</f>
        <v>s</v>
      </c>
      <c r="CC132" s="282" t="str">
        <f aca="false">IF(CC$8&gt;$BV132,"",IF($BR$124&gt;$BS$124,"ns",IF(ABS($BX132-INDEX(RTO3CF_ORD,CC$8,2))&gt;$BN$139,"s","ns")))</f>
        <v>s</v>
      </c>
      <c r="CD132" s="282" t="str">
        <f aca="false">IF(CD$8&gt;$BV132,"",IF($BR$124&gt;$BS$124,"ns",IF(ABS($BX132-INDEX(RTO3CF_ORD,CD$8,2))&gt;$BN$139,"s","ns")))</f>
        <v>s</v>
      </c>
      <c r="CE132" s="282" t="str">
        <f aca="false">IF(CE$8&gt;$BV132,"",IF($BR$124&gt;$BS$124,"ns",IF(ABS($BX132-INDEX(RTO3CF_ORD,CE$8,2))&gt;$BN$139,"s","ns")))</f>
        <v>s</v>
      </c>
      <c r="CF132" s="282" t="str">
        <f aca="false">IF(CF$8&gt;$BV132,"",IF($BR$124&gt;$BS$124,"ns",IF(ABS($BX132-INDEX(RTO3CF_ORD,CF$8,2))&gt;$BN$139,"s","ns")))</f>
        <v>s</v>
      </c>
      <c r="CG132" s="282" t="str">
        <f aca="false">IF(CG$8&gt;$BV132,"",IF($BR$124&gt;$BS$124,"ns",IF(ABS($BX132-INDEX(RTO3CF_ORD,CG$8,2))&gt;$BN$139,"s","ns")))</f>
        <v>s</v>
      </c>
      <c r="CH132" s="282" t="str">
        <f aca="false">IF(CH$8&gt;$BV132,"",IF($BR$124&gt;$BS$124,"ns",IF(ABS($BX132-INDEX(RTO3CF_ORD,CH$8,2))&gt;$BN$139,"s","ns")))</f>
        <v>s</v>
      </c>
      <c r="CI132" s="282" t="str">
        <f aca="false">IF(CI$8&gt;$BV132,"",IF($BR$124&gt;$BS$124,"ns",IF(ABS($BX132-INDEX(RTO3CF_ORD,CI$8,2))&gt;$BN$139,"s","ns")))</f>
        <v>s</v>
      </c>
      <c r="CJ132" s="282" t="str">
        <f aca="false">IF(CJ$8&gt;$BV132,"",IF($BR$124&gt;$BS$124,"ns",IF(ABS($BX132-INDEX(RTO3CF_ORD,CJ$8,2))&gt;$BN$139,"s","ns")))</f>
        <v>s</v>
      </c>
      <c r="CK132" s="282" t="str">
        <f aca="false">IF(CK$8&gt;$BV132,"",IF($BR$124&gt;$BS$124,"ns",IF(ABS($BX132-INDEX(RTO3CF_ORD,CK$8,2))&gt;$BN$139,"s","ns")))</f>
        <v>ns</v>
      </c>
      <c r="CL132" s="282" t="str">
        <f aca="false">IF(CL$8&gt;$BV132,"",IF($BR$124&gt;$BS$124,"ns",IF(ABS($BX132-INDEX(RTO3CF_ORD,CL$8,2))&gt;$BN$139,"s","ns")))</f>
        <v/>
      </c>
      <c r="CM132" s="282" t="str">
        <f aca="false">IF(CM$8&gt;$BV132,"",IF($BR$124&gt;$BS$124,"ns",IF(ABS($BX132-INDEX(RTO3CF_ORD,CM$8,2))&gt;$BN$139,"s","ns")))</f>
        <v/>
      </c>
      <c r="CN132" s="282" t="str">
        <f aca="false">IF(CN$8&gt;$BV132,"",IF($BR$124&gt;$BS$124,"ns",IF(ABS($BX132-INDEX(RTO3CF_ORD,CN$8,2))&gt;$BN$139,"s","ns")))</f>
        <v/>
      </c>
      <c r="CO132" s="282" t="str">
        <f aca="false">IF(CO$8&gt;$BV132,"",IF($BR$124&gt;$BS$124,"ns",IF(ABS($BX132-INDEX(RTO3CF_ORD,CO$8,2))&gt;$BN$139,"s","ns")))</f>
        <v/>
      </c>
      <c r="CP132" s="282" t="str">
        <f aca="false">IF(CP$8&gt;$BV132,"",IF($BR$124&gt;$BS$124,"ns",IF(ABS($BX132-INDEX(RTO3CF_ORD,CP$8,2))&gt;$BN$139,"s","ns")))</f>
        <v/>
      </c>
      <c r="CQ132" s="282" t="str">
        <f aca="false">IF(CQ$8&gt;$BV132,"",IF($BR$124&gt;$BS$124,"ns",IF(ABS($BX132-INDEX(RTO3CF_ORD,CQ$8,2))&gt;$BN$139,"s","ns")))</f>
        <v/>
      </c>
      <c r="CR132" s="282" t="str">
        <f aca="false">IF(CR$8&gt;$BV132,"",IF($BR$124&gt;$BS$124,"ns",IF(ABS($BX132-INDEX(RTO3CF_ORD,CR$8,2))&gt;$BN$139,"s","ns")))</f>
        <v/>
      </c>
      <c r="CS132" s="282" t="str">
        <f aca="false">IF(CS$8&gt;$BV132,"",IF($BR$124&gt;$BS$124,"ns",IF(ABS($BX132-INDEX(RTO3CF_ORD,CS$8,2))&gt;$BN$139,"s","ns")))</f>
        <v/>
      </c>
      <c r="CT132" s="282" t="str">
        <f aca="false">IF(CT$8&gt;$BV132,"",IF($BR$124&gt;$BS$124,"ns",IF(ABS($BX132-INDEX(RTO3CF_ORD,CT$8,2))&gt;$BN$139,"s","ns")))</f>
        <v/>
      </c>
      <c r="CU132" s="282" t="str">
        <f aca="false">IF(CU$8&gt;$BV132,"",IF($BR$124&gt;$BS$124,"ns",IF(ABS($BX132-INDEX(RTO3CF_ORD,CU$8,2))&gt;$BN$139,"s","ns")))</f>
        <v/>
      </c>
      <c r="CV132" s="282" t="str">
        <f aca="false">IF(CV$8&gt;$BV132,"",IF($BR$124&gt;$BS$124,"ns",IF(ABS($BX132-INDEX(RTO3CF_ORD,CV$8,2))&gt;$BN$139,"s","ns")))</f>
        <v/>
      </c>
      <c r="CW132" s="282" t="str">
        <f aca="false">IF(CW$8&gt;$BV132,"",IF($BR$124&gt;$BS$124,"ns",IF(ABS($BX132-INDEX(RTO3CF_ORD,CW$8,2))&gt;$BN$139,"s","ns")))</f>
        <v/>
      </c>
      <c r="CX132" s="282" t="str">
        <f aca="false">IF(CX$8&gt;$BV132,"",IF($BR$124&gt;$BS$124,"ns",IF(ABS($BX132-INDEX(RTO3CF_ORD,CX$8,2))&gt;$BN$139,"s","ns")))</f>
        <v/>
      </c>
      <c r="CY132" s="282" t="str">
        <f aca="false">IF(CY$8&gt;$BV132,"",IF($BR$124&gt;$BS$124,"ns",IF(ABS($BX132-INDEX(RTO3CF_ORD,CY$8,2))&gt;$BN$139,"s","ns")))</f>
        <v/>
      </c>
      <c r="CZ132" s="282" t="str">
        <f aca="false">IF(CZ$8&gt;$BV132,"",IF($BR$124&gt;$BS$124,"ns",IF(ABS($BX132-INDEX(RTO3CF_ORD,CZ$8,2))&gt;$BN$139,"s","ns")))</f>
        <v/>
      </c>
      <c r="DA132" s="282" t="str">
        <f aca="false">IF(DA$8&gt;$BV132,"",IF($BR$124&gt;$BS$124,"ns",IF(ABS($BX132-INDEX(RTO3CF_ORD,DA$8,2))&gt;$BN$139,"s","ns")))</f>
        <v/>
      </c>
      <c r="DB132" s="282" t="str">
        <f aca="false">IF(DB$8&gt;$BV132,"",IF($BR$124&gt;$BS$124,"ns",IF(ABS($BX132-INDEX(RTO3CF_ORD,DB$8,2))&gt;$BN$139,"s","ns")))</f>
        <v/>
      </c>
      <c r="DC132" s="282" t="str">
        <f aca="false">IF(DC$8&gt;$BV132,"",IF($BR$124&gt;$BS$124,"ns",IF(ABS($BX132-INDEX(RTO3CF_ORD,DC$8,2))&gt;$BN$139,"s","ns")))</f>
        <v/>
      </c>
      <c r="DD132" s="282" t="str">
        <f aca="false">IF(DD$8&gt;$BV132,"",IF($BR$124&gt;$BS$124,"ns",IF(ABS($BX132-INDEX(RTO3CF_ORD,DD$8,2))&gt;$BN$139,"s","ns")))</f>
        <v/>
      </c>
      <c r="DE132" s="282" t="str">
        <f aca="false">IF(DE$8&gt;$BV132,"",IF($BR$124&gt;$BS$124,"ns",IF(ABS($BX132-INDEX(RTO3CF_ORD,DE$8,2))&gt;$BN$139,"s","ns")))</f>
        <v/>
      </c>
      <c r="DF132" s="282" t="str">
        <f aca="false">IF(DF$8&gt;$BV132,"",IF($BR$124&gt;$BS$124,"ns",IF(ABS($BX132-INDEX(RTO3CF_ORD,DF$8,2))&gt;$BN$139,"s","ns")))</f>
        <v/>
      </c>
      <c r="DG132" s="282" t="str">
        <f aca="false">IF(DG$8&gt;$BV132,"",IF($BR$124&gt;$BS$124,"ns",IF(ABS($BX132-INDEX(RTO3CF_ORD,DG$8,2))&gt;$BN$139,"s","ns")))</f>
        <v/>
      </c>
      <c r="DH132" s="282" t="str">
        <f aca="false">IF(DH$8&gt;$BV132,"",IF($BR$124&gt;$BS$124,"ns",IF(ABS($BX132-INDEX(RTO3CF_ORD,DH$8,2))&gt;$BN$139,"s","ns")))</f>
        <v/>
      </c>
      <c r="DI132" s="282" t="str">
        <f aca="false">IF(DI$8&gt;$BV132,"",IF($BR$124&gt;$BS$124,"ns",IF(ABS($BX132-INDEX(RTO3CF_ORD,DI$8,2))&gt;$BN$139,"s","ns")))</f>
        <v/>
      </c>
      <c r="DJ132" s="282" t="str">
        <f aca="false">IF(DJ$8&gt;$BV132,"",IF($BR$124&gt;$BS$124,"ns",IF(ABS($BX132-INDEX(RTO3CF_ORD,DJ$8,2))&gt;$BN$139,"s","ns")))</f>
        <v/>
      </c>
      <c r="DK132" s="282" t="str">
        <f aca="false">IF(DK$8&gt;$BV132,"",IF($BR$124&gt;$BS$124,"ns",IF(ABS($BX132-INDEX(RTO3CF_ORD,DK$8,2))&gt;$BN$139,"s","ns")))</f>
        <v/>
      </c>
      <c r="DL132" s="282" t="str">
        <f aca="false">IF(DL$8&gt;$BV132,"",IF($BR$124&gt;$BS$124,"ns",IF(ABS($BX132-INDEX(RTO3CF_ORD,DL$8,2))&gt;$BN$139,"s","ns")))</f>
        <v/>
      </c>
      <c r="DM132" s="282" t="str">
        <f aca="false">IF(DM$8&gt;$BV132,"",IF($BR$124&gt;$BS$124,"ns",IF(ABS($BX132-INDEX(RTO3CF_ORD,DM$8,2))&gt;$BN$139,"s","ns")))</f>
        <v/>
      </c>
      <c r="DN132" s="282" t="str">
        <f aca="false">IF(DN$8&gt;$BV132,"",IF($BR$124&gt;$BS$124,"ns",IF(ABS($BX132-INDEX(RTO3CF_ORD,DN$8,2))&gt;$BN$139,"s","ns")))</f>
        <v/>
      </c>
      <c r="DO132" s="282" t="str">
        <f aca="false">IF(DO$8&gt;$BV132,"",IF($BR$124&gt;$BS$124,"ns",IF(ABS($BX132-INDEX(RTO3CF_ORD,DO$8,2))&gt;$BN$139,"s","ns")))</f>
        <v/>
      </c>
      <c r="DP132" s="282" t="str">
        <f aca="false">IF(DP$8&gt;$BV132,"",IF($BR$124&gt;$BS$124,"ns",IF(ABS($BX132-INDEX(RTO3CF_ORD,DP$8,2))&gt;$BN$139,"s","ns")))</f>
        <v/>
      </c>
      <c r="DQ132" s="282" t="str">
        <f aca="false">IF(DQ$8&gt;$BV132,"",IF($BR$124&gt;$BS$124,"ns",IF(ABS($BX132-INDEX(RTO3CF_ORD,DQ$8,2))&gt;$BN$139,"s","ns")))</f>
        <v/>
      </c>
      <c r="DR132" s="282" t="str">
        <f aca="false">IF(DR$8&gt;$BV132,"",IF($BR$124&gt;$BS$124,"ns",IF(ABS($BX132-INDEX(RTO3CF_ORD,DR$8,2))&gt;$BN$139,"s","ns")))</f>
        <v/>
      </c>
      <c r="DS132" s="282" t="str">
        <f aca="false">IF(DS$8&gt;$BV132,"",IF($BR$124&gt;$BS$124,"ns",IF(ABS($BX132-INDEX(RTO3CF_ORD,DS$8,2))&gt;$BN$139,"s","ns")))</f>
        <v/>
      </c>
      <c r="DT132" s="282" t="str">
        <f aca="false">IF(DT$8&gt;$BV132,"",IF($BR$124&gt;$BS$124,"ns",IF(ABS($BX132-INDEX(RTO3CF_ORD,DT$8,2))&gt;$BN$139,"s","ns")))</f>
        <v/>
      </c>
      <c r="DU132" s="282" t="str">
        <f aca="false">IF(DU$8&gt;$BV132,"",IF($BR$124&gt;$BS$124,"ns",IF(ABS($BX132-INDEX(RTO3CF_ORD,DU$8,2))&gt;$BN$139,"s","ns")))</f>
        <v/>
      </c>
      <c r="DV132" s="282" t="str">
        <f aca="false">IF(DV$8&gt;$BV132,"",IF($BR$124&gt;$BS$124,"ns",IF(ABS($BX132-INDEX(RTO3CF_ORD,DV$8,2))&gt;$BN$139,"s","ns")))</f>
        <v/>
      </c>
      <c r="DW132" s="283"/>
      <c r="DX132" s="283"/>
      <c r="DZ132" s="265" t="n">
        <f aca="false">DZ131+1</f>
        <v>14</v>
      </c>
      <c r="EA132" s="276" t="n">
        <f aca="false">IFERROR(INDEX(RTO3CV,$DZ132,1),0)</f>
        <v>0</v>
      </c>
      <c r="EB132" s="277" t="n">
        <f aca="false">IFERROR(INDEX(RTO3SF,$DZ132,EB$7),0)</f>
        <v>0</v>
      </c>
      <c r="EC132" s="277" t="n">
        <f aca="false">IFERROR(INDEX(RTO3SF,$DZ132,EC$7),0)</f>
        <v>0</v>
      </c>
      <c r="ED132" s="277" t="n">
        <f aca="false">IFERROR(INDEX(RTO3SF,$DZ132,ED$7),0)</f>
        <v>0</v>
      </c>
      <c r="EE132" s="277" t="n">
        <f aca="false">IFERROR(INDEX(RTO3SF,$DZ132,EE$7),0)</f>
        <v>0</v>
      </c>
      <c r="EF132" s="277" t="n">
        <f aca="false">COUNTIFS(EB132:EE132,"&gt;1")</f>
        <v>0</v>
      </c>
      <c r="EG132" s="277" t="n">
        <f aca="false">IFERROR(SUMIFS(EB132:EE132,EB132:EE132,"&gt;1"),0)</f>
        <v>0</v>
      </c>
      <c r="EH132" s="265"/>
      <c r="EI132" s="265" t="s">
        <v>344</v>
      </c>
      <c r="EJ132" s="264" t="str">
        <f aca="false" t="array" ref="EJ132:EJ132">IF(EF169=0,"sd",SUM(IF(EB119:EE168&gt;1,(EB119:EE168)^2))-EJ124)</f>
        <v>sd</v>
      </c>
      <c r="EK132" s="266"/>
      <c r="EL132" s="265" t="n">
        <f aca="false">EL131+1</f>
        <v>14</v>
      </c>
      <c r="EM132" s="276" t="n">
        <f aca="false">IFERROR(INDEX(RTO3CV,$EL132,1),0)</f>
        <v>0</v>
      </c>
      <c r="EN132" s="277" t="n">
        <f aca="false">IFERROR(INDEX(RTO3CF,$EL132,'ANVA-MDS'!EB$7),0)</f>
        <v>0</v>
      </c>
      <c r="EO132" s="277" t="n">
        <f aca="false">IFERROR(INDEX(RTO3CF,$EL132,'ANVA-MDS'!EC$7),0)</f>
        <v>0</v>
      </c>
      <c r="EP132" s="277" t="n">
        <f aca="false">IFERROR(INDEX(RTO3CF,$EL132,'ANVA-MDS'!ED$7),0)</f>
        <v>0</v>
      </c>
      <c r="EQ132" s="277" t="n">
        <f aca="false">IFERROR(INDEX(RTO3CF,$EL132,'ANVA-MDS'!EE$7),0)</f>
        <v>0</v>
      </c>
      <c r="ER132" s="277" t="n">
        <f aca="false">COUNTIFS(EN132:EQ132,"&gt;1")</f>
        <v>0</v>
      </c>
      <c r="ES132" s="277" t="n">
        <f aca="false">IFERROR(SUMIFS(EN132:EQ132,EN132:EQ132,"&gt;1"),0)</f>
        <v>0</v>
      </c>
      <c r="ET132" s="265"/>
      <c r="EU132" s="265" t="s">
        <v>344</v>
      </c>
      <c r="EV132" s="264" t="n">
        <f aca="false" t="array" ref="EV132:EV132">IF(ER169=0,"sd",SUM(IF(EN119:EQ168&gt;1,(EN119:EQ168)^2))-EV124)</f>
        <v>21120628.3902586</v>
      </c>
      <c r="EW132" s="266"/>
      <c r="EX132" s="277" t="n">
        <f aca="false">EG132+ES132</f>
        <v>0</v>
      </c>
      <c r="EY132" s="296" t="s">
        <v>345</v>
      </c>
      <c r="EZ132" s="284" t="str">
        <f aca="false">IF(EZ138=0,"sd",IF(EF169=0,0,1)+IF(ER169=0,0,1))</f>
        <v>sd</v>
      </c>
    </row>
    <row r="133" customFormat="false" ht="12.75" hidden="false" customHeight="true" outlineLevel="0" collapsed="false">
      <c r="A133" s="293" t="s">
        <v>346</v>
      </c>
      <c r="J133" s="270" t="n">
        <v>14</v>
      </c>
      <c r="K133" s="280" t="n">
        <f aca="false">IFERROR(INDEX(RTO3SF_ORD,J133,1),"sd")</f>
        <v>0</v>
      </c>
      <c r="L133" s="281" t="n">
        <f aca="false">IFERROR(INDEX(RTO3SF_ORD,J133,2),"sd")</f>
        <v>0.00036</v>
      </c>
      <c r="M133" s="281" t="str">
        <f aca="false">IF(M$8&gt;$J133,"",IF($F$124&gt;$G$124,"ns",IF(ABS($L133-INDEX(RTO3SF_ORD,M$8,2))&gt;$B$139,"s","ns")))</f>
        <v>ns</v>
      </c>
      <c r="N133" s="281" t="str">
        <f aca="false">IF(N$8&gt;$J133,"",IF($F$124&gt;$G$124,"ns",IF(ABS($L133-INDEX(RTO3SF_ORD,N$8,2))&gt;$B$139,"s","ns")))</f>
        <v>ns</v>
      </c>
      <c r="O133" s="281" t="str">
        <f aca="false">IF(O$8&gt;$J133,"",IF($F$124&gt;$G$124,"ns",IF(ABS($L133-INDEX(RTO3SF_ORD,O$8,2))&gt;$B$139,"s","ns")))</f>
        <v>ns</v>
      </c>
      <c r="P133" s="281" t="str">
        <f aca="false">IF(P$8&gt;$J133,"",IF($F$124&gt;$G$124,"ns",IF(ABS($L133-INDEX(RTO3SF_ORD,P$8,2))&gt;$B$139,"s","ns")))</f>
        <v>ns</v>
      </c>
      <c r="Q133" s="281" t="str">
        <f aca="false">IF(Q$8&gt;$J133,"",IF($F$124&gt;$G$124,"ns",IF(ABS($L133-INDEX(RTO3SF_ORD,Q$8,2))&gt;$B$139,"s","ns")))</f>
        <v>ns</v>
      </c>
      <c r="R133" s="281" t="str">
        <f aca="false">IF(R$8&gt;$J133,"",IF($F$124&gt;$G$124,"ns",IF(ABS($L133-INDEX(RTO3SF_ORD,R$8,2))&gt;$B$139,"s","ns")))</f>
        <v>ns</v>
      </c>
      <c r="S133" s="281" t="str">
        <f aca="false">IF(S$8&gt;$J133,"",IF($F$124&gt;$G$124,"ns",IF(ABS($L133-INDEX(RTO3SF_ORD,S$8,2))&gt;$B$139,"s","ns")))</f>
        <v>ns</v>
      </c>
      <c r="T133" s="281" t="str">
        <f aca="false">IF(T$8&gt;$J133,"",IF($F$124&gt;$G$124,"ns",IF(ABS($L133-INDEX(RTO3SF_ORD,T$8,2))&gt;$B$139,"s","ns")))</f>
        <v>ns</v>
      </c>
      <c r="U133" s="281" t="str">
        <f aca="false">IF(U$8&gt;$J133,"",IF($F$124&gt;$G$124,"ns",IF(ABS($L133-INDEX(RTO3SF_ORD,U$8,2))&gt;$B$139,"s","ns")))</f>
        <v>ns</v>
      </c>
      <c r="V133" s="281" t="str">
        <f aca="false">IF(V$8&gt;$J133,"",IF($F$124&gt;$G$124,"ns",IF(ABS($L133-INDEX(RTO3SF_ORD,V$8,2))&gt;$B$139,"s","ns")))</f>
        <v>ns</v>
      </c>
      <c r="W133" s="281" t="str">
        <f aca="false">IF(W$8&gt;$J133,"",IF($F$124&gt;$G$124,"ns",IF(ABS($L133-INDEX(RTO3SF_ORD,W$8,2))&gt;$B$139,"s","ns")))</f>
        <v>ns</v>
      </c>
      <c r="X133" s="281" t="str">
        <f aca="false">IF(X$8&gt;$J133,"",IF($F$124&gt;$G$124,"ns",IF(ABS($L133-INDEX(RTO3SF_ORD,X$8,2))&gt;$B$139,"s","ns")))</f>
        <v>ns</v>
      </c>
      <c r="Y133" s="281" t="str">
        <f aca="false">IF(Y$8&gt;$J133,"",IF($F$124&gt;$G$124,"ns",IF(ABS($L133-INDEX(RTO3SF_ORD,Y$8,2))&gt;$B$139,"s","ns")))</f>
        <v>ns</v>
      </c>
      <c r="Z133" s="281" t="str">
        <f aca="false">IF(Z$8&gt;$J133,"",IF($F$124&gt;$G$124,"ns",IF(ABS($L133-INDEX(RTO3SF_ORD,Z$8,2))&gt;$B$139,"s","ns")))</f>
        <v>ns</v>
      </c>
      <c r="AA133" s="281" t="str">
        <f aca="false">IF(AA$8&gt;$J133,"",IF($F$124&gt;$G$124,"ns",IF(ABS($L133-INDEX(RTO3SF_ORD,AA$8,2))&gt;$B$139,"s","ns")))</f>
        <v/>
      </c>
      <c r="AB133" s="281" t="str">
        <f aca="false">IF(AB$8&gt;$J133,"",IF($F$124&gt;$G$124,"ns",IF(ABS($L133-INDEX(RTO3SF_ORD,AB$8,2))&gt;$B$139,"s","ns")))</f>
        <v/>
      </c>
      <c r="AC133" s="281" t="str">
        <f aca="false">IF(AC$8&gt;$J133,"",IF($F$124&gt;$G$124,"ns",IF(ABS($L133-INDEX(RTO3SF_ORD,AC$8,2))&gt;$B$139,"s","ns")))</f>
        <v/>
      </c>
      <c r="AD133" s="281" t="str">
        <f aca="false">IF(AD$8&gt;$J133,"",IF($F$124&gt;$G$124,"ns",IF(ABS($L133-INDEX(RTO3SF_ORD,AD$8,2))&gt;$B$139,"s","ns")))</f>
        <v/>
      </c>
      <c r="AE133" s="281" t="str">
        <f aca="false">IF(AE$8&gt;$J133,"",IF($F$124&gt;$G$124,"ns",IF(ABS($L133-INDEX(RTO3SF_ORD,AE$8,2))&gt;$B$139,"s","ns")))</f>
        <v/>
      </c>
      <c r="AF133" s="281" t="str">
        <f aca="false">IF(AF$8&gt;$J133,"",IF($F$124&gt;$G$124,"ns",IF(ABS($L133-INDEX(RTO3SF_ORD,AF$8,2))&gt;$B$139,"s","ns")))</f>
        <v/>
      </c>
      <c r="AG133" s="281" t="str">
        <f aca="false">IF(AG$8&gt;$J133,"",IF($F$124&gt;$G$124,"ns",IF(ABS($L133-INDEX(RTO3SF_ORD,AG$8,2))&gt;$B$139,"s","ns")))</f>
        <v/>
      </c>
      <c r="AH133" s="281" t="str">
        <f aca="false">IF(AH$8&gt;$J133,"",IF($F$124&gt;$G$124,"ns",IF(ABS($L133-INDEX(RTO3SF_ORD,AH$8,2))&gt;$B$139,"s","ns")))</f>
        <v/>
      </c>
      <c r="AI133" s="281" t="str">
        <f aca="false">IF(AI$8&gt;$J133,"",IF($F$124&gt;$G$124,"ns",IF(ABS($L133-INDEX(RTO3SF_ORD,AI$8,2))&gt;$B$139,"s","ns")))</f>
        <v/>
      </c>
      <c r="AJ133" s="281" t="str">
        <f aca="false">IF(AJ$8&gt;$J133,"",IF($F$124&gt;$G$124,"ns",IF(ABS($L133-INDEX(RTO3SF_ORD,AJ$8,2))&gt;$B$139,"s","ns")))</f>
        <v/>
      </c>
      <c r="AK133" s="281" t="str">
        <f aca="false">IF(AK$8&gt;$J133,"",IF($F$124&gt;$G$124,"ns",IF(ABS($L133-INDEX(RTO3SF_ORD,AK$8,2))&gt;$B$139,"s","ns")))</f>
        <v/>
      </c>
      <c r="AL133" s="281" t="str">
        <f aca="false">IF(AL$8&gt;$J133,"",IF($F$124&gt;$G$124,"ns",IF(ABS($L133-INDEX(RTO3SF_ORD,AL$8,2))&gt;$B$139,"s","ns")))</f>
        <v/>
      </c>
      <c r="AM133" s="281" t="str">
        <f aca="false">IF(AM$8&gt;$J133,"",IF($F$124&gt;$G$124,"ns",IF(ABS($L133-INDEX(RTO3SF_ORD,AM$8,2))&gt;$B$139,"s","ns")))</f>
        <v/>
      </c>
      <c r="AN133" s="281" t="str">
        <f aca="false">IF(AN$8&gt;$J133,"",IF($F$124&gt;$G$124,"ns",IF(ABS($L133-INDEX(RTO3SF_ORD,AN$8,2))&gt;$B$139,"s","ns")))</f>
        <v/>
      </c>
      <c r="AO133" s="281" t="str">
        <f aca="false">IF(AO$8&gt;$J133,"",IF($F$124&gt;$G$124,"ns",IF(ABS($L133-INDEX(RTO3SF_ORD,AO$8,2))&gt;$B$139,"s","ns")))</f>
        <v/>
      </c>
      <c r="AP133" s="281" t="str">
        <f aca="false">IF(AP$8&gt;$J133,"",IF($F$124&gt;$G$124,"ns",IF(ABS($L133-INDEX(RTO3SF_ORD,AP$8,2))&gt;$B$139,"s","ns")))</f>
        <v/>
      </c>
      <c r="AQ133" s="281" t="str">
        <f aca="false">IF(AQ$8&gt;$J133,"",IF($F$124&gt;$G$124,"ns",IF(ABS($L133-INDEX(RTO3SF_ORD,AQ$8,2))&gt;$B$139,"s","ns")))</f>
        <v/>
      </c>
      <c r="AR133" s="281" t="str">
        <f aca="false">IF(AR$8&gt;$J133,"",IF($F$124&gt;$G$124,"ns",IF(ABS($L133-INDEX(RTO3SF_ORD,AR$8,2))&gt;$B$139,"s","ns")))</f>
        <v/>
      </c>
      <c r="AS133" s="281" t="str">
        <f aca="false">IF(AS$8&gt;$J133,"",IF($F$124&gt;$G$124,"ns",IF(ABS($L133-INDEX(RTO3SF_ORD,AS$8,2))&gt;$B$139,"s","ns")))</f>
        <v/>
      </c>
      <c r="AT133" s="281" t="str">
        <f aca="false">IF(AT$8&gt;$J133,"",IF($F$124&gt;$G$124,"ns",IF(ABS($L133-INDEX(RTO3SF_ORD,AT$8,2))&gt;$B$139,"s","ns")))</f>
        <v/>
      </c>
      <c r="AU133" s="281" t="str">
        <f aca="false">IF(AU$8&gt;$J133,"",IF($F$124&gt;$G$124,"ns",IF(ABS($L133-INDEX(RTO3SF_ORD,AU$8,2))&gt;$B$139,"s","ns")))</f>
        <v/>
      </c>
      <c r="AV133" s="281" t="str">
        <f aca="false">IF(AV$8&gt;$J133,"",IF($F$124&gt;$G$124,"ns",IF(ABS($L133-INDEX(RTO3SF_ORD,AV$8,2))&gt;$B$139,"s","ns")))</f>
        <v/>
      </c>
      <c r="AW133" s="281" t="str">
        <f aca="false">IF(AW$8&gt;$J133,"",IF($F$124&gt;$G$124,"ns",IF(ABS($L133-INDEX(RTO3SF_ORD,AW$8,2))&gt;$B$139,"s","ns")))</f>
        <v/>
      </c>
      <c r="AX133" s="281" t="str">
        <f aca="false">IF(AX$8&gt;$J133,"",IF($F$124&gt;$G$124,"ns",IF(ABS($L133-INDEX(RTO3SF_ORD,AX$8,2))&gt;$B$139,"s","ns")))</f>
        <v/>
      </c>
      <c r="AY133" s="281" t="str">
        <f aca="false">IF(AY$8&gt;$J133,"",IF($F$124&gt;$G$124,"ns",IF(ABS($L133-INDEX(RTO3SF_ORD,AY$8,2))&gt;$B$139,"s","ns")))</f>
        <v/>
      </c>
      <c r="AZ133" s="281" t="str">
        <f aca="false">IF(AZ$8&gt;$J133,"",IF($F$124&gt;$G$124,"ns",IF(ABS($L133-INDEX(RTO3SF_ORD,AZ$8,2))&gt;$B$139,"s","ns")))</f>
        <v/>
      </c>
      <c r="BA133" s="281" t="str">
        <f aca="false">IF(BA$8&gt;$J133,"",IF($F$124&gt;$G$124,"ns",IF(ABS($L133-INDEX(RTO3SF_ORD,BA$8,2))&gt;$B$139,"s","ns")))</f>
        <v/>
      </c>
      <c r="BB133" s="281" t="str">
        <f aca="false">IF(BB$8&gt;$J133,"",IF($F$124&gt;$G$124,"ns",IF(ABS($L133-INDEX(RTO3SF_ORD,BB$8,2))&gt;$B$139,"s","ns")))</f>
        <v/>
      </c>
      <c r="BC133" s="281" t="str">
        <f aca="false">IF(BC$8&gt;$J133,"",IF($F$124&gt;$G$124,"ns",IF(ABS($L133-INDEX(RTO3SF_ORD,BC$8,2))&gt;$B$139,"s","ns")))</f>
        <v/>
      </c>
      <c r="BD133" s="281" t="str">
        <f aca="false">IF(BD$8&gt;$J133,"",IF($F$124&gt;$G$124,"ns",IF(ABS($L133-INDEX(RTO3SF_ORD,BD$8,2))&gt;$B$139,"s","ns")))</f>
        <v/>
      </c>
      <c r="BE133" s="281" t="str">
        <f aca="false">IF(BE$8&gt;$J133,"",IF($F$124&gt;$G$124,"ns",IF(ABS($L133-INDEX(RTO3SF_ORD,BE$8,2))&gt;$B$139,"s","ns")))</f>
        <v/>
      </c>
      <c r="BF133" s="281" t="str">
        <f aca="false">IF(BF$8&gt;$J133,"",IF($F$124&gt;$G$124,"ns",IF(ABS($L133-INDEX(RTO3SF_ORD,BF$8,2))&gt;$B$139,"s","ns")))</f>
        <v/>
      </c>
      <c r="BG133" s="281" t="str">
        <f aca="false">IF(BG$8&gt;$J133,"",IF($F$124&gt;$G$124,"ns",IF(ABS($L133-INDEX(RTO3SF_ORD,BG$8,2))&gt;$B$139,"s","ns")))</f>
        <v/>
      </c>
      <c r="BH133" s="281" t="str">
        <f aca="false">IF(BH$8&gt;$J133,"",IF($F$124&gt;$G$124,"ns",IF(ABS($L133-INDEX(RTO3SF_ORD,BH$8,2))&gt;$B$139,"s","ns")))</f>
        <v/>
      </c>
      <c r="BI133" s="281" t="str">
        <f aca="false">IF(BI$8&gt;$J133,"",IF($F$124&gt;$G$124,"ns",IF(ABS($L133-INDEX(RTO3SF_ORD,BI$8,2))&gt;$B$139,"s","ns")))</f>
        <v/>
      </c>
      <c r="BJ133" s="281" t="str">
        <f aca="false">IF(BJ$8&gt;$J133,"",IF($F$124&gt;$G$124,"ns",IF(ABS($L133-INDEX(RTO3SF_ORD,BJ$8,2))&gt;$B$139,"s","ns")))</f>
        <v/>
      </c>
      <c r="BM133" s="293" t="s">
        <v>346</v>
      </c>
      <c r="BS133" s="249"/>
      <c r="BT133" s="249"/>
      <c r="BV133" s="270" t="n">
        <v>14</v>
      </c>
      <c r="BW133" s="280" t="n">
        <f aca="false">IFERROR(INDEX(RTO3CF_ORD,BV133,1),"sd")</f>
        <v>0</v>
      </c>
      <c r="BX133" s="281" t="n">
        <f aca="false">IFERROR(INDEX(RTO3CF_ORD,BV133,2),"sd")</f>
        <v>0.00036</v>
      </c>
      <c r="BY133" s="282" t="str">
        <f aca="false">IF(BY$8&gt;$BV133,"",IF($BR$124&gt;$BS$124,"ns",IF(ABS($BX133-INDEX(RTO3CF_ORD,BY$8,2))&gt;$BN$139,"s","ns")))</f>
        <v>s</v>
      </c>
      <c r="BZ133" s="282" t="str">
        <f aca="false">IF(BZ$8&gt;$BV133,"",IF($BR$124&gt;$BS$124,"ns",IF(ABS($BX133-INDEX(RTO3CF_ORD,BZ$8,2))&gt;$BN$139,"s","ns")))</f>
        <v>s</v>
      </c>
      <c r="CA133" s="282" t="str">
        <f aca="false">IF(CA$8&gt;$BV133,"",IF($BR$124&gt;$BS$124,"ns",IF(ABS($BX133-INDEX(RTO3CF_ORD,CA$8,2))&gt;$BN$139,"s","ns")))</f>
        <v>s</v>
      </c>
      <c r="CB133" s="282" t="str">
        <f aca="false">IF(CB$8&gt;$BV133,"",IF($BR$124&gt;$BS$124,"ns",IF(ABS($BX133-INDEX(RTO3CF_ORD,CB$8,2))&gt;$BN$139,"s","ns")))</f>
        <v>s</v>
      </c>
      <c r="CC133" s="282" t="str">
        <f aca="false">IF(CC$8&gt;$BV133,"",IF($BR$124&gt;$BS$124,"ns",IF(ABS($BX133-INDEX(RTO3CF_ORD,CC$8,2))&gt;$BN$139,"s","ns")))</f>
        <v>s</v>
      </c>
      <c r="CD133" s="282" t="str">
        <f aca="false">IF(CD$8&gt;$BV133,"",IF($BR$124&gt;$BS$124,"ns",IF(ABS($BX133-INDEX(RTO3CF_ORD,CD$8,2))&gt;$BN$139,"s","ns")))</f>
        <v>s</v>
      </c>
      <c r="CE133" s="282" t="str">
        <f aca="false">IF(CE$8&gt;$BV133,"",IF($BR$124&gt;$BS$124,"ns",IF(ABS($BX133-INDEX(RTO3CF_ORD,CE$8,2))&gt;$BN$139,"s","ns")))</f>
        <v>s</v>
      </c>
      <c r="CF133" s="282" t="str">
        <f aca="false">IF(CF$8&gt;$BV133,"",IF($BR$124&gt;$BS$124,"ns",IF(ABS($BX133-INDEX(RTO3CF_ORD,CF$8,2))&gt;$BN$139,"s","ns")))</f>
        <v>s</v>
      </c>
      <c r="CG133" s="282" t="str">
        <f aca="false">IF(CG$8&gt;$BV133,"",IF($BR$124&gt;$BS$124,"ns",IF(ABS($BX133-INDEX(RTO3CF_ORD,CG$8,2))&gt;$BN$139,"s","ns")))</f>
        <v>s</v>
      </c>
      <c r="CH133" s="282" t="str">
        <f aca="false">IF(CH$8&gt;$BV133,"",IF($BR$124&gt;$BS$124,"ns",IF(ABS($BX133-INDEX(RTO3CF_ORD,CH$8,2))&gt;$BN$139,"s","ns")))</f>
        <v>s</v>
      </c>
      <c r="CI133" s="282" t="str">
        <f aca="false">IF(CI$8&gt;$BV133,"",IF($BR$124&gt;$BS$124,"ns",IF(ABS($BX133-INDEX(RTO3CF_ORD,CI$8,2))&gt;$BN$139,"s","ns")))</f>
        <v>s</v>
      </c>
      <c r="CJ133" s="282" t="str">
        <f aca="false">IF(CJ$8&gt;$BV133,"",IF($BR$124&gt;$BS$124,"ns",IF(ABS($BX133-INDEX(RTO3CF_ORD,CJ$8,2))&gt;$BN$139,"s","ns")))</f>
        <v>s</v>
      </c>
      <c r="CK133" s="282" t="str">
        <f aca="false">IF(CK$8&gt;$BV133,"",IF($BR$124&gt;$BS$124,"ns",IF(ABS($BX133-INDEX(RTO3CF_ORD,CK$8,2))&gt;$BN$139,"s","ns")))</f>
        <v>ns</v>
      </c>
      <c r="CL133" s="282" t="str">
        <f aca="false">IF(CL$8&gt;$BV133,"",IF($BR$124&gt;$BS$124,"ns",IF(ABS($BX133-INDEX(RTO3CF_ORD,CL$8,2))&gt;$BN$139,"s","ns")))</f>
        <v>ns</v>
      </c>
      <c r="CM133" s="282" t="str">
        <f aca="false">IF(CM$8&gt;$BV133,"",IF($BR$124&gt;$BS$124,"ns",IF(ABS($BX133-INDEX(RTO3CF_ORD,CM$8,2))&gt;$BN$139,"s","ns")))</f>
        <v/>
      </c>
      <c r="CN133" s="282" t="str">
        <f aca="false">IF(CN$8&gt;$BV133,"",IF($BR$124&gt;$BS$124,"ns",IF(ABS($BX133-INDEX(RTO3CF_ORD,CN$8,2))&gt;$BN$139,"s","ns")))</f>
        <v/>
      </c>
      <c r="CO133" s="282" t="str">
        <f aca="false">IF(CO$8&gt;$BV133,"",IF($BR$124&gt;$BS$124,"ns",IF(ABS($BX133-INDEX(RTO3CF_ORD,CO$8,2))&gt;$BN$139,"s","ns")))</f>
        <v/>
      </c>
      <c r="CP133" s="282" t="str">
        <f aca="false">IF(CP$8&gt;$BV133,"",IF($BR$124&gt;$BS$124,"ns",IF(ABS($BX133-INDEX(RTO3CF_ORD,CP$8,2))&gt;$BN$139,"s","ns")))</f>
        <v/>
      </c>
      <c r="CQ133" s="282" t="str">
        <f aca="false">IF(CQ$8&gt;$BV133,"",IF($BR$124&gt;$BS$124,"ns",IF(ABS($BX133-INDEX(RTO3CF_ORD,CQ$8,2))&gt;$BN$139,"s","ns")))</f>
        <v/>
      </c>
      <c r="CR133" s="282" t="str">
        <f aca="false">IF(CR$8&gt;$BV133,"",IF($BR$124&gt;$BS$124,"ns",IF(ABS($BX133-INDEX(RTO3CF_ORD,CR$8,2))&gt;$BN$139,"s","ns")))</f>
        <v/>
      </c>
      <c r="CS133" s="282" t="str">
        <f aca="false">IF(CS$8&gt;$BV133,"",IF($BR$124&gt;$BS$124,"ns",IF(ABS($BX133-INDEX(RTO3CF_ORD,CS$8,2))&gt;$BN$139,"s","ns")))</f>
        <v/>
      </c>
      <c r="CT133" s="282" t="str">
        <f aca="false">IF(CT$8&gt;$BV133,"",IF($BR$124&gt;$BS$124,"ns",IF(ABS($BX133-INDEX(RTO3CF_ORD,CT$8,2))&gt;$BN$139,"s","ns")))</f>
        <v/>
      </c>
      <c r="CU133" s="282" t="str">
        <f aca="false">IF(CU$8&gt;$BV133,"",IF($BR$124&gt;$BS$124,"ns",IF(ABS($BX133-INDEX(RTO3CF_ORD,CU$8,2))&gt;$BN$139,"s","ns")))</f>
        <v/>
      </c>
      <c r="CV133" s="282" t="str">
        <f aca="false">IF(CV$8&gt;$BV133,"",IF($BR$124&gt;$BS$124,"ns",IF(ABS($BX133-INDEX(RTO3CF_ORD,CV$8,2))&gt;$BN$139,"s","ns")))</f>
        <v/>
      </c>
      <c r="CW133" s="282" t="str">
        <f aca="false">IF(CW$8&gt;$BV133,"",IF($BR$124&gt;$BS$124,"ns",IF(ABS($BX133-INDEX(RTO3CF_ORD,CW$8,2))&gt;$BN$139,"s","ns")))</f>
        <v/>
      </c>
      <c r="CX133" s="282" t="str">
        <f aca="false">IF(CX$8&gt;$BV133,"",IF($BR$124&gt;$BS$124,"ns",IF(ABS($BX133-INDEX(RTO3CF_ORD,CX$8,2))&gt;$BN$139,"s","ns")))</f>
        <v/>
      </c>
      <c r="CY133" s="282" t="str">
        <f aca="false">IF(CY$8&gt;$BV133,"",IF($BR$124&gt;$BS$124,"ns",IF(ABS($BX133-INDEX(RTO3CF_ORD,CY$8,2))&gt;$BN$139,"s","ns")))</f>
        <v/>
      </c>
      <c r="CZ133" s="282" t="str">
        <f aca="false">IF(CZ$8&gt;$BV133,"",IF($BR$124&gt;$BS$124,"ns",IF(ABS($BX133-INDEX(RTO3CF_ORD,CZ$8,2))&gt;$BN$139,"s","ns")))</f>
        <v/>
      </c>
      <c r="DA133" s="282" t="str">
        <f aca="false">IF(DA$8&gt;$BV133,"",IF($BR$124&gt;$BS$124,"ns",IF(ABS($BX133-INDEX(RTO3CF_ORD,DA$8,2))&gt;$BN$139,"s","ns")))</f>
        <v/>
      </c>
      <c r="DB133" s="282" t="str">
        <f aca="false">IF(DB$8&gt;$BV133,"",IF($BR$124&gt;$BS$124,"ns",IF(ABS($BX133-INDEX(RTO3CF_ORD,DB$8,2))&gt;$BN$139,"s","ns")))</f>
        <v/>
      </c>
      <c r="DC133" s="282" t="str">
        <f aca="false">IF(DC$8&gt;$BV133,"",IF($BR$124&gt;$BS$124,"ns",IF(ABS($BX133-INDEX(RTO3CF_ORD,DC$8,2))&gt;$BN$139,"s","ns")))</f>
        <v/>
      </c>
      <c r="DD133" s="282" t="str">
        <f aca="false">IF(DD$8&gt;$BV133,"",IF($BR$124&gt;$BS$124,"ns",IF(ABS($BX133-INDEX(RTO3CF_ORD,DD$8,2))&gt;$BN$139,"s","ns")))</f>
        <v/>
      </c>
      <c r="DE133" s="282" t="str">
        <f aca="false">IF(DE$8&gt;$BV133,"",IF($BR$124&gt;$BS$124,"ns",IF(ABS($BX133-INDEX(RTO3CF_ORD,DE$8,2))&gt;$BN$139,"s","ns")))</f>
        <v/>
      </c>
      <c r="DF133" s="282" t="str">
        <f aca="false">IF(DF$8&gt;$BV133,"",IF($BR$124&gt;$BS$124,"ns",IF(ABS($BX133-INDEX(RTO3CF_ORD,DF$8,2))&gt;$BN$139,"s","ns")))</f>
        <v/>
      </c>
      <c r="DG133" s="282" t="str">
        <f aca="false">IF(DG$8&gt;$BV133,"",IF($BR$124&gt;$BS$124,"ns",IF(ABS($BX133-INDEX(RTO3CF_ORD,DG$8,2))&gt;$BN$139,"s","ns")))</f>
        <v/>
      </c>
      <c r="DH133" s="282" t="str">
        <f aca="false">IF(DH$8&gt;$BV133,"",IF($BR$124&gt;$BS$124,"ns",IF(ABS($BX133-INDEX(RTO3CF_ORD,DH$8,2))&gt;$BN$139,"s","ns")))</f>
        <v/>
      </c>
      <c r="DI133" s="282" t="str">
        <f aca="false">IF(DI$8&gt;$BV133,"",IF($BR$124&gt;$BS$124,"ns",IF(ABS($BX133-INDEX(RTO3CF_ORD,DI$8,2))&gt;$BN$139,"s","ns")))</f>
        <v/>
      </c>
      <c r="DJ133" s="282" t="str">
        <f aca="false">IF(DJ$8&gt;$BV133,"",IF($BR$124&gt;$BS$124,"ns",IF(ABS($BX133-INDEX(RTO3CF_ORD,DJ$8,2))&gt;$BN$139,"s","ns")))</f>
        <v/>
      </c>
      <c r="DK133" s="282" t="str">
        <f aca="false">IF(DK$8&gt;$BV133,"",IF($BR$124&gt;$BS$124,"ns",IF(ABS($BX133-INDEX(RTO3CF_ORD,DK$8,2))&gt;$BN$139,"s","ns")))</f>
        <v/>
      </c>
      <c r="DL133" s="282" t="str">
        <f aca="false">IF(DL$8&gt;$BV133,"",IF($BR$124&gt;$BS$124,"ns",IF(ABS($BX133-INDEX(RTO3CF_ORD,DL$8,2))&gt;$BN$139,"s","ns")))</f>
        <v/>
      </c>
      <c r="DM133" s="282" t="str">
        <f aca="false">IF(DM$8&gt;$BV133,"",IF($BR$124&gt;$BS$124,"ns",IF(ABS($BX133-INDEX(RTO3CF_ORD,DM$8,2))&gt;$BN$139,"s","ns")))</f>
        <v/>
      </c>
      <c r="DN133" s="282" t="str">
        <f aca="false">IF(DN$8&gt;$BV133,"",IF($BR$124&gt;$BS$124,"ns",IF(ABS($BX133-INDEX(RTO3CF_ORD,DN$8,2))&gt;$BN$139,"s","ns")))</f>
        <v/>
      </c>
      <c r="DO133" s="282" t="str">
        <f aca="false">IF(DO$8&gt;$BV133,"",IF($BR$124&gt;$BS$124,"ns",IF(ABS($BX133-INDEX(RTO3CF_ORD,DO$8,2))&gt;$BN$139,"s","ns")))</f>
        <v/>
      </c>
      <c r="DP133" s="282" t="str">
        <f aca="false">IF(DP$8&gt;$BV133,"",IF($BR$124&gt;$BS$124,"ns",IF(ABS($BX133-INDEX(RTO3CF_ORD,DP$8,2))&gt;$BN$139,"s","ns")))</f>
        <v/>
      </c>
      <c r="DQ133" s="282" t="str">
        <f aca="false">IF(DQ$8&gt;$BV133,"",IF($BR$124&gt;$BS$124,"ns",IF(ABS($BX133-INDEX(RTO3CF_ORD,DQ$8,2))&gt;$BN$139,"s","ns")))</f>
        <v/>
      </c>
      <c r="DR133" s="282" t="str">
        <f aca="false">IF(DR$8&gt;$BV133,"",IF($BR$124&gt;$BS$124,"ns",IF(ABS($BX133-INDEX(RTO3CF_ORD,DR$8,2))&gt;$BN$139,"s","ns")))</f>
        <v/>
      </c>
      <c r="DS133" s="282" t="str">
        <f aca="false">IF(DS$8&gt;$BV133,"",IF($BR$124&gt;$BS$124,"ns",IF(ABS($BX133-INDEX(RTO3CF_ORD,DS$8,2))&gt;$BN$139,"s","ns")))</f>
        <v/>
      </c>
      <c r="DT133" s="282" t="str">
        <f aca="false">IF(DT$8&gt;$BV133,"",IF($BR$124&gt;$BS$124,"ns",IF(ABS($BX133-INDEX(RTO3CF_ORD,DT$8,2))&gt;$BN$139,"s","ns")))</f>
        <v/>
      </c>
      <c r="DU133" s="282" t="str">
        <f aca="false">IF(DU$8&gt;$BV133,"",IF($BR$124&gt;$BS$124,"ns",IF(ABS($BX133-INDEX(RTO3CF_ORD,DU$8,2))&gt;$BN$139,"s","ns")))</f>
        <v/>
      </c>
      <c r="DV133" s="282" t="str">
        <f aca="false">IF(DV$8&gt;$BV133,"",IF($BR$124&gt;$BS$124,"ns",IF(ABS($BX133-INDEX(RTO3CF_ORD,DV$8,2))&gt;$BN$139,"s","ns")))</f>
        <v/>
      </c>
      <c r="DW133" s="283"/>
      <c r="DX133" s="283"/>
      <c r="DZ133" s="265" t="n">
        <f aca="false">DZ132+1</f>
        <v>15</v>
      </c>
      <c r="EA133" s="276" t="n">
        <f aca="false">IFERROR(INDEX(RTO3CV,$DZ133,1),0)</f>
        <v>0</v>
      </c>
      <c r="EB133" s="277" t="n">
        <f aca="false">IFERROR(INDEX(RTO3SF,$DZ133,EB$7),0)</f>
        <v>0</v>
      </c>
      <c r="EC133" s="277" t="n">
        <f aca="false">IFERROR(INDEX(RTO3SF,$DZ133,EC$7),0)</f>
        <v>0</v>
      </c>
      <c r="ED133" s="277" t="n">
        <f aca="false">IFERROR(INDEX(RTO3SF,$DZ133,ED$7),0)</f>
        <v>0</v>
      </c>
      <c r="EE133" s="277" t="n">
        <f aca="false">IFERROR(INDEX(RTO3SF,$DZ133,EE$7),0)</f>
        <v>0</v>
      </c>
      <c r="EF133" s="277" t="n">
        <f aca="false">COUNTIFS(EB133:EE133,"&gt;1")</f>
        <v>0</v>
      </c>
      <c r="EG133" s="277" t="n">
        <f aca="false">IFERROR(SUMIFS(EB133:EE133,EB133:EE133,"&gt;1"),0)</f>
        <v>0</v>
      </c>
      <c r="EH133" s="265"/>
      <c r="EI133" s="265" t="s">
        <v>347</v>
      </c>
      <c r="EJ133" s="264" t="str">
        <f aca="false">IF(EF169=0,"sd",EJ131/EJ127)</f>
        <v>sd</v>
      </c>
      <c r="EK133" s="266"/>
      <c r="EL133" s="265" t="n">
        <f aca="false">EL132+1</f>
        <v>15</v>
      </c>
      <c r="EM133" s="276" t="n">
        <f aca="false">IFERROR(INDEX(RTO3CV,$EL133,1),0)</f>
        <v>0</v>
      </c>
      <c r="EN133" s="277" t="n">
        <f aca="false">IFERROR(INDEX(RTO3CF,$EL133,'ANVA-MDS'!EB$7),0)</f>
        <v>0</v>
      </c>
      <c r="EO133" s="277" t="n">
        <f aca="false">IFERROR(INDEX(RTO3CF,$EL133,'ANVA-MDS'!EC$7),0)</f>
        <v>0</v>
      </c>
      <c r="EP133" s="277" t="n">
        <f aca="false">IFERROR(INDEX(RTO3CF,$EL133,'ANVA-MDS'!ED$7),0)</f>
        <v>0</v>
      </c>
      <c r="EQ133" s="277" t="n">
        <f aca="false">IFERROR(INDEX(RTO3CF,$EL133,'ANVA-MDS'!EE$7),0)</f>
        <v>0</v>
      </c>
      <c r="ER133" s="277" t="n">
        <f aca="false">COUNTIFS(EN133:EQ133,"&gt;1")</f>
        <v>0</v>
      </c>
      <c r="ES133" s="277" t="n">
        <f aca="false">IFERROR(SUMIFS(EN133:EQ133,EN133:EQ133,"&gt;1"),0)</f>
        <v>0</v>
      </c>
      <c r="ET133" s="265"/>
      <c r="EU133" s="265" t="s">
        <v>347</v>
      </c>
      <c r="EV133" s="264" t="n">
        <f aca="false">IF(ER169=0,"sd",EV131/EV127)</f>
        <v>149967.431812137</v>
      </c>
      <c r="EW133" s="266"/>
      <c r="EX133" s="277" t="n">
        <f aca="false">EG133+ES133</f>
        <v>0</v>
      </c>
      <c r="EY133" s="296" t="s">
        <v>348</v>
      </c>
      <c r="EZ133" s="284" t="str">
        <f aca="false">IF(EZ138=0,"sd",EZ132-1)</f>
        <v>sd</v>
      </c>
    </row>
    <row r="134" customFormat="false" ht="12.75" hidden="false" customHeight="true" outlineLevel="0" collapsed="false">
      <c r="B134" s="289" t="str">
        <f aca="false">'ANVA-MDS'!EJ138</f>
        <v>sd</v>
      </c>
      <c r="J134" s="270" t="n">
        <v>15</v>
      </c>
      <c r="K134" s="280" t="n">
        <f aca="false">IFERROR(INDEX(RTO3SF_ORD,J134,1),"sd")</f>
        <v>0</v>
      </c>
      <c r="L134" s="281" t="n">
        <f aca="false">IFERROR(INDEX(RTO3SF_ORD,J134,2),"sd")</f>
        <v>0.00035</v>
      </c>
      <c r="M134" s="281" t="str">
        <f aca="false">IF(M$8&gt;$J134,"",IF($F$124&gt;$G$124,"ns",IF(ABS($L134-INDEX(RTO3SF_ORD,M$8,2))&gt;$B$139,"s","ns")))</f>
        <v>ns</v>
      </c>
      <c r="N134" s="281" t="str">
        <f aca="false">IF(N$8&gt;$J134,"",IF($F$124&gt;$G$124,"ns",IF(ABS($L134-INDEX(RTO3SF_ORD,N$8,2))&gt;$B$139,"s","ns")))</f>
        <v>ns</v>
      </c>
      <c r="O134" s="281" t="str">
        <f aca="false">IF(O$8&gt;$J134,"",IF($F$124&gt;$G$124,"ns",IF(ABS($L134-INDEX(RTO3SF_ORD,O$8,2))&gt;$B$139,"s","ns")))</f>
        <v>ns</v>
      </c>
      <c r="P134" s="281" t="str">
        <f aca="false">IF(P$8&gt;$J134,"",IF($F$124&gt;$G$124,"ns",IF(ABS($L134-INDEX(RTO3SF_ORD,P$8,2))&gt;$B$139,"s","ns")))</f>
        <v>ns</v>
      </c>
      <c r="Q134" s="281" t="str">
        <f aca="false">IF(Q$8&gt;$J134,"",IF($F$124&gt;$G$124,"ns",IF(ABS($L134-INDEX(RTO3SF_ORD,Q$8,2))&gt;$B$139,"s","ns")))</f>
        <v>ns</v>
      </c>
      <c r="R134" s="281" t="str">
        <f aca="false">IF(R$8&gt;$J134,"",IF($F$124&gt;$G$124,"ns",IF(ABS($L134-INDEX(RTO3SF_ORD,R$8,2))&gt;$B$139,"s","ns")))</f>
        <v>ns</v>
      </c>
      <c r="S134" s="281" t="str">
        <f aca="false">IF(S$8&gt;$J134,"",IF($F$124&gt;$G$124,"ns",IF(ABS($L134-INDEX(RTO3SF_ORD,S$8,2))&gt;$B$139,"s","ns")))</f>
        <v>ns</v>
      </c>
      <c r="T134" s="281" t="str">
        <f aca="false">IF(T$8&gt;$J134,"",IF($F$124&gt;$G$124,"ns",IF(ABS($L134-INDEX(RTO3SF_ORD,T$8,2))&gt;$B$139,"s","ns")))</f>
        <v>ns</v>
      </c>
      <c r="U134" s="281" t="str">
        <f aca="false">IF(U$8&gt;$J134,"",IF($F$124&gt;$G$124,"ns",IF(ABS($L134-INDEX(RTO3SF_ORD,U$8,2))&gt;$B$139,"s","ns")))</f>
        <v>ns</v>
      </c>
      <c r="V134" s="281" t="str">
        <f aca="false">IF(V$8&gt;$J134,"",IF($F$124&gt;$G$124,"ns",IF(ABS($L134-INDEX(RTO3SF_ORD,V$8,2))&gt;$B$139,"s","ns")))</f>
        <v>ns</v>
      </c>
      <c r="W134" s="281" t="str">
        <f aca="false">IF(W$8&gt;$J134,"",IF($F$124&gt;$G$124,"ns",IF(ABS($L134-INDEX(RTO3SF_ORD,W$8,2))&gt;$B$139,"s","ns")))</f>
        <v>ns</v>
      </c>
      <c r="X134" s="281" t="str">
        <f aca="false">IF(X$8&gt;$J134,"",IF($F$124&gt;$G$124,"ns",IF(ABS($L134-INDEX(RTO3SF_ORD,X$8,2))&gt;$B$139,"s","ns")))</f>
        <v>ns</v>
      </c>
      <c r="Y134" s="281" t="str">
        <f aca="false">IF(Y$8&gt;$J134,"",IF($F$124&gt;$G$124,"ns",IF(ABS($L134-INDEX(RTO3SF_ORD,Y$8,2))&gt;$B$139,"s","ns")))</f>
        <v>ns</v>
      </c>
      <c r="Z134" s="281" t="str">
        <f aca="false">IF(Z$8&gt;$J134,"",IF($F$124&gt;$G$124,"ns",IF(ABS($L134-INDEX(RTO3SF_ORD,Z$8,2))&gt;$B$139,"s","ns")))</f>
        <v>ns</v>
      </c>
      <c r="AA134" s="281" t="str">
        <f aca="false">IF(AA$8&gt;$J134,"",IF($F$124&gt;$G$124,"ns",IF(ABS($L134-INDEX(RTO3SF_ORD,AA$8,2))&gt;$B$139,"s","ns")))</f>
        <v>ns</v>
      </c>
      <c r="AB134" s="281" t="str">
        <f aca="false">IF(AB$8&gt;$J134,"",IF($F$124&gt;$G$124,"ns",IF(ABS($L134-INDEX(RTO3SF_ORD,AB$8,2))&gt;$B$139,"s","ns")))</f>
        <v/>
      </c>
      <c r="AC134" s="281" t="str">
        <f aca="false">IF(AC$8&gt;$J134,"",IF($F$124&gt;$G$124,"ns",IF(ABS($L134-INDEX(RTO3SF_ORD,AC$8,2))&gt;$B$139,"s","ns")))</f>
        <v/>
      </c>
      <c r="AD134" s="281" t="str">
        <f aca="false">IF(AD$8&gt;$J134,"",IF($F$124&gt;$G$124,"ns",IF(ABS($L134-INDEX(RTO3SF_ORD,AD$8,2))&gt;$B$139,"s","ns")))</f>
        <v/>
      </c>
      <c r="AE134" s="281" t="str">
        <f aca="false">IF(AE$8&gt;$J134,"",IF($F$124&gt;$G$124,"ns",IF(ABS($L134-INDEX(RTO3SF_ORD,AE$8,2))&gt;$B$139,"s","ns")))</f>
        <v/>
      </c>
      <c r="AF134" s="281" t="str">
        <f aca="false">IF(AF$8&gt;$J134,"",IF($F$124&gt;$G$124,"ns",IF(ABS($L134-INDEX(RTO3SF_ORD,AF$8,2))&gt;$B$139,"s","ns")))</f>
        <v/>
      </c>
      <c r="AG134" s="281" t="str">
        <f aca="false">IF(AG$8&gt;$J134,"",IF($F$124&gt;$G$124,"ns",IF(ABS($L134-INDEX(RTO3SF_ORD,AG$8,2))&gt;$B$139,"s","ns")))</f>
        <v/>
      </c>
      <c r="AH134" s="281" t="str">
        <f aca="false">IF(AH$8&gt;$J134,"",IF($F$124&gt;$G$124,"ns",IF(ABS($L134-INDEX(RTO3SF_ORD,AH$8,2))&gt;$B$139,"s","ns")))</f>
        <v/>
      </c>
      <c r="AI134" s="281" t="str">
        <f aca="false">IF(AI$8&gt;$J134,"",IF($F$124&gt;$G$124,"ns",IF(ABS($L134-INDEX(RTO3SF_ORD,AI$8,2))&gt;$B$139,"s","ns")))</f>
        <v/>
      </c>
      <c r="AJ134" s="281" t="str">
        <f aca="false">IF(AJ$8&gt;$J134,"",IF($F$124&gt;$G$124,"ns",IF(ABS($L134-INDEX(RTO3SF_ORD,AJ$8,2))&gt;$B$139,"s","ns")))</f>
        <v/>
      </c>
      <c r="AK134" s="281" t="str">
        <f aca="false">IF(AK$8&gt;$J134,"",IF($F$124&gt;$G$124,"ns",IF(ABS($L134-INDEX(RTO3SF_ORD,AK$8,2))&gt;$B$139,"s","ns")))</f>
        <v/>
      </c>
      <c r="AL134" s="281" t="str">
        <f aca="false">IF(AL$8&gt;$J134,"",IF($F$124&gt;$G$124,"ns",IF(ABS($L134-INDEX(RTO3SF_ORD,AL$8,2))&gt;$B$139,"s","ns")))</f>
        <v/>
      </c>
      <c r="AM134" s="281" t="str">
        <f aca="false">IF(AM$8&gt;$J134,"",IF($F$124&gt;$G$124,"ns",IF(ABS($L134-INDEX(RTO3SF_ORD,AM$8,2))&gt;$B$139,"s","ns")))</f>
        <v/>
      </c>
      <c r="AN134" s="281" t="str">
        <f aca="false">IF(AN$8&gt;$J134,"",IF($F$124&gt;$G$124,"ns",IF(ABS($L134-INDEX(RTO3SF_ORD,AN$8,2))&gt;$B$139,"s","ns")))</f>
        <v/>
      </c>
      <c r="AO134" s="281" t="str">
        <f aca="false">IF(AO$8&gt;$J134,"",IF($F$124&gt;$G$124,"ns",IF(ABS($L134-INDEX(RTO3SF_ORD,AO$8,2))&gt;$B$139,"s","ns")))</f>
        <v/>
      </c>
      <c r="AP134" s="281" t="str">
        <f aca="false">IF(AP$8&gt;$J134,"",IF($F$124&gt;$G$124,"ns",IF(ABS($L134-INDEX(RTO3SF_ORD,AP$8,2))&gt;$B$139,"s","ns")))</f>
        <v/>
      </c>
      <c r="AQ134" s="281" t="str">
        <f aca="false">IF(AQ$8&gt;$J134,"",IF($F$124&gt;$G$124,"ns",IF(ABS($L134-INDEX(RTO3SF_ORD,AQ$8,2))&gt;$B$139,"s","ns")))</f>
        <v/>
      </c>
      <c r="AR134" s="281" t="str">
        <f aca="false">IF(AR$8&gt;$J134,"",IF($F$124&gt;$G$124,"ns",IF(ABS($L134-INDEX(RTO3SF_ORD,AR$8,2))&gt;$B$139,"s","ns")))</f>
        <v/>
      </c>
      <c r="AS134" s="281" t="str">
        <f aca="false">IF(AS$8&gt;$J134,"",IF($F$124&gt;$G$124,"ns",IF(ABS($L134-INDEX(RTO3SF_ORD,AS$8,2))&gt;$B$139,"s","ns")))</f>
        <v/>
      </c>
      <c r="AT134" s="281" t="str">
        <f aca="false">IF(AT$8&gt;$J134,"",IF($F$124&gt;$G$124,"ns",IF(ABS($L134-INDEX(RTO3SF_ORD,AT$8,2))&gt;$B$139,"s","ns")))</f>
        <v/>
      </c>
      <c r="AU134" s="281" t="str">
        <f aca="false">IF(AU$8&gt;$J134,"",IF($F$124&gt;$G$124,"ns",IF(ABS($L134-INDEX(RTO3SF_ORD,AU$8,2))&gt;$B$139,"s","ns")))</f>
        <v/>
      </c>
      <c r="AV134" s="281" t="str">
        <f aca="false">IF(AV$8&gt;$J134,"",IF($F$124&gt;$G$124,"ns",IF(ABS($L134-INDEX(RTO3SF_ORD,AV$8,2))&gt;$B$139,"s","ns")))</f>
        <v/>
      </c>
      <c r="AW134" s="281" t="str">
        <f aca="false">IF(AW$8&gt;$J134,"",IF($F$124&gt;$G$124,"ns",IF(ABS($L134-INDEX(RTO3SF_ORD,AW$8,2))&gt;$B$139,"s","ns")))</f>
        <v/>
      </c>
      <c r="AX134" s="281" t="str">
        <f aca="false">IF(AX$8&gt;$J134,"",IF($F$124&gt;$G$124,"ns",IF(ABS($L134-INDEX(RTO3SF_ORD,AX$8,2))&gt;$B$139,"s","ns")))</f>
        <v/>
      </c>
      <c r="AY134" s="281" t="str">
        <f aca="false">IF(AY$8&gt;$J134,"",IF($F$124&gt;$G$124,"ns",IF(ABS($L134-INDEX(RTO3SF_ORD,AY$8,2))&gt;$B$139,"s","ns")))</f>
        <v/>
      </c>
      <c r="AZ134" s="281" t="str">
        <f aca="false">IF(AZ$8&gt;$J134,"",IF($F$124&gt;$G$124,"ns",IF(ABS($L134-INDEX(RTO3SF_ORD,AZ$8,2))&gt;$B$139,"s","ns")))</f>
        <v/>
      </c>
      <c r="BA134" s="281" t="str">
        <f aca="false">IF(BA$8&gt;$J134,"",IF($F$124&gt;$G$124,"ns",IF(ABS($L134-INDEX(RTO3SF_ORD,BA$8,2))&gt;$B$139,"s","ns")))</f>
        <v/>
      </c>
      <c r="BB134" s="281" t="str">
        <f aca="false">IF(BB$8&gt;$J134,"",IF($F$124&gt;$G$124,"ns",IF(ABS($L134-INDEX(RTO3SF_ORD,BB$8,2))&gt;$B$139,"s","ns")))</f>
        <v/>
      </c>
      <c r="BC134" s="281" t="str">
        <f aca="false">IF(BC$8&gt;$J134,"",IF($F$124&gt;$G$124,"ns",IF(ABS($L134-INDEX(RTO3SF_ORD,BC$8,2))&gt;$B$139,"s","ns")))</f>
        <v/>
      </c>
      <c r="BD134" s="281" t="str">
        <f aca="false">IF(BD$8&gt;$J134,"",IF($F$124&gt;$G$124,"ns",IF(ABS($L134-INDEX(RTO3SF_ORD,BD$8,2))&gt;$B$139,"s","ns")))</f>
        <v/>
      </c>
      <c r="BE134" s="281" t="str">
        <f aca="false">IF(BE$8&gt;$J134,"",IF($F$124&gt;$G$124,"ns",IF(ABS($L134-INDEX(RTO3SF_ORD,BE$8,2))&gt;$B$139,"s","ns")))</f>
        <v/>
      </c>
      <c r="BF134" s="281" t="str">
        <f aca="false">IF(BF$8&gt;$J134,"",IF($F$124&gt;$G$124,"ns",IF(ABS($L134-INDEX(RTO3SF_ORD,BF$8,2))&gt;$B$139,"s","ns")))</f>
        <v/>
      </c>
      <c r="BG134" s="281" t="str">
        <f aca="false">IF(BG$8&gt;$J134,"",IF($F$124&gt;$G$124,"ns",IF(ABS($L134-INDEX(RTO3SF_ORD,BG$8,2))&gt;$B$139,"s","ns")))</f>
        <v/>
      </c>
      <c r="BH134" s="281" t="str">
        <f aca="false">IF(BH$8&gt;$J134,"",IF($F$124&gt;$G$124,"ns",IF(ABS($L134-INDEX(RTO3SF_ORD,BH$8,2))&gt;$B$139,"s","ns")))</f>
        <v/>
      </c>
      <c r="BI134" s="281" t="str">
        <f aca="false">IF(BI$8&gt;$J134,"",IF($F$124&gt;$G$124,"ns",IF(ABS($L134-INDEX(RTO3SF_ORD,BI$8,2))&gt;$B$139,"s","ns")))</f>
        <v/>
      </c>
      <c r="BJ134" s="281" t="str">
        <f aca="false">IF(BJ$8&gt;$J134,"",IF($F$124&gt;$G$124,"ns",IF(ABS($L134-INDEX(RTO3SF_ORD,BJ$8,2))&gt;$B$139,"s","ns")))</f>
        <v/>
      </c>
      <c r="BM134" s="293"/>
      <c r="BN134" s="289" t="n">
        <f aca="false">'ANVA-MDS'!EV138</f>
        <v>0.84298647083585</v>
      </c>
      <c r="BS134" s="249"/>
      <c r="BT134" s="249"/>
      <c r="BV134" s="270" t="n">
        <v>15</v>
      </c>
      <c r="BW134" s="280" t="n">
        <f aca="false">IFERROR(INDEX(RTO3CF_ORD,BV134,1),"sd")</f>
        <v>0</v>
      </c>
      <c r="BX134" s="281" t="n">
        <f aca="false">IFERROR(INDEX(RTO3CF_ORD,BV134,2),"sd")</f>
        <v>0.00035</v>
      </c>
      <c r="BY134" s="282" t="str">
        <f aca="false">IF(BY$8&gt;$BV134,"",IF($BR$124&gt;$BS$124,"ns",IF(ABS($BX134-INDEX(RTO3CF_ORD,BY$8,2))&gt;$BN$139,"s","ns")))</f>
        <v>s</v>
      </c>
      <c r="BZ134" s="282" t="str">
        <f aca="false">IF(BZ$8&gt;$BV134,"",IF($BR$124&gt;$BS$124,"ns",IF(ABS($BX134-INDEX(RTO3CF_ORD,BZ$8,2))&gt;$BN$139,"s","ns")))</f>
        <v>s</v>
      </c>
      <c r="CA134" s="282" t="str">
        <f aca="false">IF(CA$8&gt;$BV134,"",IF($BR$124&gt;$BS$124,"ns",IF(ABS($BX134-INDEX(RTO3CF_ORD,CA$8,2))&gt;$BN$139,"s","ns")))</f>
        <v>s</v>
      </c>
      <c r="CB134" s="282" t="str">
        <f aca="false">IF(CB$8&gt;$BV134,"",IF($BR$124&gt;$BS$124,"ns",IF(ABS($BX134-INDEX(RTO3CF_ORD,CB$8,2))&gt;$BN$139,"s","ns")))</f>
        <v>s</v>
      </c>
      <c r="CC134" s="282" t="str">
        <f aca="false">IF(CC$8&gt;$BV134,"",IF($BR$124&gt;$BS$124,"ns",IF(ABS($BX134-INDEX(RTO3CF_ORD,CC$8,2))&gt;$BN$139,"s","ns")))</f>
        <v>s</v>
      </c>
      <c r="CD134" s="282" t="str">
        <f aca="false">IF(CD$8&gt;$BV134,"",IF($BR$124&gt;$BS$124,"ns",IF(ABS($BX134-INDEX(RTO3CF_ORD,CD$8,2))&gt;$BN$139,"s","ns")))</f>
        <v>s</v>
      </c>
      <c r="CE134" s="282" t="str">
        <f aca="false">IF(CE$8&gt;$BV134,"",IF($BR$124&gt;$BS$124,"ns",IF(ABS($BX134-INDEX(RTO3CF_ORD,CE$8,2))&gt;$BN$139,"s","ns")))</f>
        <v>s</v>
      </c>
      <c r="CF134" s="282" t="str">
        <f aca="false">IF(CF$8&gt;$BV134,"",IF($BR$124&gt;$BS$124,"ns",IF(ABS($BX134-INDEX(RTO3CF_ORD,CF$8,2))&gt;$BN$139,"s","ns")))</f>
        <v>s</v>
      </c>
      <c r="CG134" s="282" t="str">
        <f aca="false">IF(CG$8&gt;$BV134,"",IF($BR$124&gt;$BS$124,"ns",IF(ABS($BX134-INDEX(RTO3CF_ORD,CG$8,2))&gt;$BN$139,"s","ns")))</f>
        <v>s</v>
      </c>
      <c r="CH134" s="282" t="str">
        <f aca="false">IF(CH$8&gt;$BV134,"",IF($BR$124&gt;$BS$124,"ns",IF(ABS($BX134-INDEX(RTO3CF_ORD,CH$8,2))&gt;$BN$139,"s","ns")))</f>
        <v>s</v>
      </c>
      <c r="CI134" s="282" t="str">
        <f aca="false">IF(CI$8&gt;$BV134,"",IF($BR$124&gt;$BS$124,"ns",IF(ABS($BX134-INDEX(RTO3CF_ORD,CI$8,2))&gt;$BN$139,"s","ns")))</f>
        <v>s</v>
      </c>
      <c r="CJ134" s="282" t="str">
        <f aca="false">IF(CJ$8&gt;$BV134,"",IF($BR$124&gt;$BS$124,"ns",IF(ABS($BX134-INDEX(RTO3CF_ORD,CJ$8,2))&gt;$BN$139,"s","ns")))</f>
        <v>s</v>
      </c>
      <c r="CK134" s="282" t="str">
        <f aca="false">IF(CK$8&gt;$BV134,"",IF($BR$124&gt;$BS$124,"ns",IF(ABS($BX134-INDEX(RTO3CF_ORD,CK$8,2))&gt;$BN$139,"s","ns")))</f>
        <v>ns</v>
      </c>
      <c r="CL134" s="282" t="str">
        <f aca="false">IF(CL$8&gt;$BV134,"",IF($BR$124&gt;$BS$124,"ns",IF(ABS($BX134-INDEX(RTO3CF_ORD,CL$8,2))&gt;$BN$139,"s","ns")))</f>
        <v>ns</v>
      </c>
      <c r="CM134" s="282" t="str">
        <f aca="false">IF(CM$8&gt;$BV134,"",IF($BR$124&gt;$BS$124,"ns",IF(ABS($BX134-INDEX(RTO3CF_ORD,CM$8,2))&gt;$BN$139,"s","ns")))</f>
        <v>ns</v>
      </c>
      <c r="CN134" s="282" t="str">
        <f aca="false">IF(CN$8&gt;$BV134,"",IF($BR$124&gt;$BS$124,"ns",IF(ABS($BX134-INDEX(RTO3CF_ORD,CN$8,2))&gt;$BN$139,"s","ns")))</f>
        <v/>
      </c>
      <c r="CO134" s="282" t="str">
        <f aca="false">IF(CO$8&gt;$BV134,"",IF($BR$124&gt;$BS$124,"ns",IF(ABS($BX134-INDEX(RTO3CF_ORD,CO$8,2))&gt;$BN$139,"s","ns")))</f>
        <v/>
      </c>
      <c r="CP134" s="282" t="str">
        <f aca="false">IF(CP$8&gt;$BV134,"",IF($BR$124&gt;$BS$124,"ns",IF(ABS($BX134-INDEX(RTO3CF_ORD,CP$8,2))&gt;$BN$139,"s","ns")))</f>
        <v/>
      </c>
      <c r="CQ134" s="282" t="str">
        <f aca="false">IF(CQ$8&gt;$BV134,"",IF($BR$124&gt;$BS$124,"ns",IF(ABS($BX134-INDEX(RTO3CF_ORD,CQ$8,2))&gt;$BN$139,"s","ns")))</f>
        <v/>
      </c>
      <c r="CR134" s="282" t="str">
        <f aca="false">IF(CR$8&gt;$BV134,"",IF($BR$124&gt;$BS$124,"ns",IF(ABS($BX134-INDEX(RTO3CF_ORD,CR$8,2))&gt;$BN$139,"s","ns")))</f>
        <v/>
      </c>
      <c r="CS134" s="282" t="str">
        <f aca="false">IF(CS$8&gt;$BV134,"",IF($BR$124&gt;$BS$124,"ns",IF(ABS($BX134-INDEX(RTO3CF_ORD,CS$8,2))&gt;$BN$139,"s","ns")))</f>
        <v/>
      </c>
      <c r="CT134" s="282" t="str">
        <f aca="false">IF(CT$8&gt;$BV134,"",IF($BR$124&gt;$BS$124,"ns",IF(ABS($BX134-INDEX(RTO3CF_ORD,CT$8,2))&gt;$BN$139,"s","ns")))</f>
        <v/>
      </c>
      <c r="CU134" s="282" t="str">
        <f aca="false">IF(CU$8&gt;$BV134,"",IF($BR$124&gt;$BS$124,"ns",IF(ABS($BX134-INDEX(RTO3CF_ORD,CU$8,2))&gt;$BN$139,"s","ns")))</f>
        <v/>
      </c>
      <c r="CV134" s="282" t="str">
        <f aca="false">IF(CV$8&gt;$BV134,"",IF($BR$124&gt;$BS$124,"ns",IF(ABS($BX134-INDEX(RTO3CF_ORD,CV$8,2))&gt;$BN$139,"s","ns")))</f>
        <v/>
      </c>
      <c r="CW134" s="282" t="str">
        <f aca="false">IF(CW$8&gt;$BV134,"",IF($BR$124&gt;$BS$124,"ns",IF(ABS($BX134-INDEX(RTO3CF_ORD,CW$8,2))&gt;$BN$139,"s","ns")))</f>
        <v/>
      </c>
      <c r="CX134" s="282" t="str">
        <f aca="false">IF(CX$8&gt;$BV134,"",IF($BR$124&gt;$BS$124,"ns",IF(ABS($BX134-INDEX(RTO3CF_ORD,CX$8,2))&gt;$BN$139,"s","ns")))</f>
        <v/>
      </c>
      <c r="CY134" s="282" t="str">
        <f aca="false">IF(CY$8&gt;$BV134,"",IF($BR$124&gt;$BS$124,"ns",IF(ABS($BX134-INDEX(RTO3CF_ORD,CY$8,2))&gt;$BN$139,"s","ns")))</f>
        <v/>
      </c>
      <c r="CZ134" s="282" t="str">
        <f aca="false">IF(CZ$8&gt;$BV134,"",IF($BR$124&gt;$BS$124,"ns",IF(ABS($BX134-INDEX(RTO3CF_ORD,CZ$8,2))&gt;$BN$139,"s","ns")))</f>
        <v/>
      </c>
      <c r="DA134" s="282" t="str">
        <f aca="false">IF(DA$8&gt;$BV134,"",IF($BR$124&gt;$BS$124,"ns",IF(ABS($BX134-INDEX(RTO3CF_ORD,DA$8,2))&gt;$BN$139,"s","ns")))</f>
        <v/>
      </c>
      <c r="DB134" s="282" t="str">
        <f aca="false">IF(DB$8&gt;$BV134,"",IF($BR$124&gt;$BS$124,"ns",IF(ABS($BX134-INDEX(RTO3CF_ORD,DB$8,2))&gt;$BN$139,"s","ns")))</f>
        <v/>
      </c>
      <c r="DC134" s="282" t="str">
        <f aca="false">IF(DC$8&gt;$BV134,"",IF($BR$124&gt;$BS$124,"ns",IF(ABS($BX134-INDEX(RTO3CF_ORD,DC$8,2))&gt;$BN$139,"s","ns")))</f>
        <v/>
      </c>
      <c r="DD134" s="282" t="str">
        <f aca="false">IF(DD$8&gt;$BV134,"",IF($BR$124&gt;$BS$124,"ns",IF(ABS($BX134-INDEX(RTO3CF_ORD,DD$8,2))&gt;$BN$139,"s","ns")))</f>
        <v/>
      </c>
      <c r="DE134" s="282" t="str">
        <f aca="false">IF(DE$8&gt;$BV134,"",IF($BR$124&gt;$BS$124,"ns",IF(ABS($BX134-INDEX(RTO3CF_ORD,DE$8,2))&gt;$BN$139,"s","ns")))</f>
        <v/>
      </c>
      <c r="DF134" s="282" t="str">
        <f aca="false">IF(DF$8&gt;$BV134,"",IF($BR$124&gt;$BS$124,"ns",IF(ABS($BX134-INDEX(RTO3CF_ORD,DF$8,2))&gt;$BN$139,"s","ns")))</f>
        <v/>
      </c>
      <c r="DG134" s="282" t="str">
        <f aca="false">IF(DG$8&gt;$BV134,"",IF($BR$124&gt;$BS$124,"ns",IF(ABS($BX134-INDEX(RTO3CF_ORD,DG$8,2))&gt;$BN$139,"s","ns")))</f>
        <v/>
      </c>
      <c r="DH134" s="282" t="str">
        <f aca="false">IF(DH$8&gt;$BV134,"",IF($BR$124&gt;$BS$124,"ns",IF(ABS($BX134-INDEX(RTO3CF_ORD,DH$8,2))&gt;$BN$139,"s","ns")))</f>
        <v/>
      </c>
      <c r="DI134" s="282" t="str">
        <f aca="false">IF(DI$8&gt;$BV134,"",IF($BR$124&gt;$BS$124,"ns",IF(ABS($BX134-INDEX(RTO3CF_ORD,DI$8,2))&gt;$BN$139,"s","ns")))</f>
        <v/>
      </c>
      <c r="DJ134" s="282" t="str">
        <f aca="false">IF(DJ$8&gt;$BV134,"",IF($BR$124&gt;$BS$124,"ns",IF(ABS($BX134-INDEX(RTO3CF_ORD,DJ$8,2))&gt;$BN$139,"s","ns")))</f>
        <v/>
      </c>
      <c r="DK134" s="282" t="str">
        <f aca="false">IF(DK$8&gt;$BV134,"",IF($BR$124&gt;$BS$124,"ns",IF(ABS($BX134-INDEX(RTO3CF_ORD,DK$8,2))&gt;$BN$139,"s","ns")))</f>
        <v/>
      </c>
      <c r="DL134" s="282" t="str">
        <f aca="false">IF(DL$8&gt;$BV134,"",IF($BR$124&gt;$BS$124,"ns",IF(ABS($BX134-INDEX(RTO3CF_ORD,DL$8,2))&gt;$BN$139,"s","ns")))</f>
        <v/>
      </c>
      <c r="DM134" s="282" t="str">
        <f aca="false">IF(DM$8&gt;$BV134,"",IF($BR$124&gt;$BS$124,"ns",IF(ABS($BX134-INDEX(RTO3CF_ORD,DM$8,2))&gt;$BN$139,"s","ns")))</f>
        <v/>
      </c>
      <c r="DN134" s="282" t="str">
        <f aca="false">IF(DN$8&gt;$BV134,"",IF($BR$124&gt;$BS$124,"ns",IF(ABS($BX134-INDEX(RTO3CF_ORD,DN$8,2))&gt;$BN$139,"s","ns")))</f>
        <v/>
      </c>
      <c r="DO134" s="282" t="str">
        <f aca="false">IF(DO$8&gt;$BV134,"",IF($BR$124&gt;$BS$124,"ns",IF(ABS($BX134-INDEX(RTO3CF_ORD,DO$8,2))&gt;$BN$139,"s","ns")))</f>
        <v/>
      </c>
      <c r="DP134" s="282" t="str">
        <f aca="false">IF(DP$8&gt;$BV134,"",IF($BR$124&gt;$BS$124,"ns",IF(ABS($BX134-INDEX(RTO3CF_ORD,DP$8,2))&gt;$BN$139,"s","ns")))</f>
        <v/>
      </c>
      <c r="DQ134" s="282" t="str">
        <f aca="false">IF(DQ$8&gt;$BV134,"",IF($BR$124&gt;$BS$124,"ns",IF(ABS($BX134-INDEX(RTO3CF_ORD,DQ$8,2))&gt;$BN$139,"s","ns")))</f>
        <v/>
      </c>
      <c r="DR134" s="282" t="str">
        <f aca="false">IF(DR$8&gt;$BV134,"",IF($BR$124&gt;$BS$124,"ns",IF(ABS($BX134-INDEX(RTO3CF_ORD,DR$8,2))&gt;$BN$139,"s","ns")))</f>
        <v/>
      </c>
      <c r="DS134" s="282" t="str">
        <f aca="false">IF(DS$8&gt;$BV134,"",IF($BR$124&gt;$BS$124,"ns",IF(ABS($BX134-INDEX(RTO3CF_ORD,DS$8,2))&gt;$BN$139,"s","ns")))</f>
        <v/>
      </c>
      <c r="DT134" s="282" t="str">
        <f aca="false">IF(DT$8&gt;$BV134,"",IF($BR$124&gt;$BS$124,"ns",IF(ABS($BX134-INDEX(RTO3CF_ORD,DT$8,2))&gt;$BN$139,"s","ns")))</f>
        <v/>
      </c>
      <c r="DU134" s="282" t="str">
        <f aca="false">IF(DU$8&gt;$BV134,"",IF($BR$124&gt;$BS$124,"ns",IF(ABS($BX134-INDEX(RTO3CF_ORD,DU$8,2))&gt;$BN$139,"s","ns")))</f>
        <v/>
      </c>
      <c r="DV134" s="282" t="str">
        <f aca="false">IF(DV$8&gt;$BV134,"",IF($BR$124&gt;$BS$124,"ns",IF(ABS($BX134-INDEX(RTO3CF_ORD,DV$8,2))&gt;$BN$139,"s","ns")))</f>
        <v/>
      </c>
      <c r="DW134" s="283"/>
      <c r="DX134" s="283"/>
      <c r="DZ134" s="265" t="n">
        <f aca="false">DZ133+1</f>
        <v>16</v>
      </c>
      <c r="EA134" s="276" t="n">
        <f aca="false">IFERROR(INDEX(RTO3CV,$DZ134,1),0)</f>
        <v>0</v>
      </c>
      <c r="EB134" s="277" t="n">
        <f aca="false">IFERROR(INDEX(RTO3SF,$DZ134,EB$7),0)</f>
        <v>0</v>
      </c>
      <c r="EC134" s="277" t="n">
        <f aca="false">IFERROR(INDEX(RTO3SF,$DZ134,EC$7),0)</f>
        <v>0</v>
      </c>
      <c r="ED134" s="277" t="n">
        <f aca="false">IFERROR(INDEX(RTO3SF,$DZ134,ED$7),0)</f>
        <v>0</v>
      </c>
      <c r="EE134" s="277" t="n">
        <f aca="false">IFERROR(INDEX(RTO3SF,$DZ134,EE$7),0)</f>
        <v>0</v>
      </c>
      <c r="EF134" s="277" t="n">
        <f aca="false">COUNTIFS(EB134:EE134,"&gt;1")</f>
        <v>0</v>
      </c>
      <c r="EG134" s="277" t="n">
        <f aca="false">IFERROR(SUMIFS(EB134:EE134,EB134:EE134,"&gt;1"),0)</f>
        <v>0</v>
      </c>
      <c r="EH134" s="265"/>
      <c r="EI134" s="265" t="s">
        <v>349</v>
      </c>
      <c r="EJ134" s="297" t="str">
        <f aca="false">IF(EF169=0,"sd",SQRT(EJ133)/EJ123)</f>
        <v>sd</v>
      </c>
      <c r="EK134" s="266"/>
      <c r="EL134" s="265" t="n">
        <f aca="false">EL133+1</f>
        <v>16</v>
      </c>
      <c r="EM134" s="276" t="n">
        <f aca="false">IFERROR(INDEX(RTO3CV,$EL134,1),0)</f>
        <v>0</v>
      </c>
      <c r="EN134" s="277" t="n">
        <f aca="false">IFERROR(INDEX(RTO3CF,$EL134,'ANVA-MDS'!EB$7),0)</f>
        <v>0</v>
      </c>
      <c r="EO134" s="277" t="n">
        <f aca="false">IFERROR(INDEX(RTO3CF,$EL134,'ANVA-MDS'!EC$7),0)</f>
        <v>0</v>
      </c>
      <c r="EP134" s="277" t="n">
        <f aca="false">IFERROR(INDEX(RTO3CF,$EL134,'ANVA-MDS'!ED$7),0)</f>
        <v>0</v>
      </c>
      <c r="EQ134" s="277" t="n">
        <f aca="false">IFERROR(INDEX(RTO3CF,$EL134,'ANVA-MDS'!EE$7),0)</f>
        <v>0</v>
      </c>
      <c r="ER134" s="277" t="n">
        <f aca="false">COUNTIFS(EN134:EQ134,"&gt;1")</f>
        <v>0</v>
      </c>
      <c r="ES134" s="277" t="n">
        <f aca="false">IFERROR(SUMIFS(EN134:EQ134,EN134:EQ134,"&gt;1"),0)</f>
        <v>0</v>
      </c>
      <c r="ET134" s="265"/>
      <c r="EU134" s="265" t="s">
        <v>349</v>
      </c>
      <c r="EV134" s="297" t="n">
        <f aca="false">IF(ER169=0,"sd",SQRT(EV133)/EV123)</f>
        <v>0.171997278482553</v>
      </c>
      <c r="EW134" s="266"/>
      <c r="EX134" s="277" t="n">
        <f aca="false">EG134+ES134</f>
        <v>0</v>
      </c>
      <c r="EY134" s="296" t="s">
        <v>350</v>
      </c>
      <c r="EZ134" s="284" t="str">
        <f aca="false">IF(EZ138=0,"sd",EZ133*EZ125)</f>
        <v>sd</v>
      </c>
    </row>
    <row r="135" customFormat="false" ht="12.75" hidden="false" customHeight="true" outlineLevel="0" collapsed="false">
      <c r="A135" s="293"/>
      <c r="J135" s="270" t="n">
        <v>16</v>
      </c>
      <c r="K135" s="280" t="n">
        <f aca="false">IFERROR(INDEX(RTO3SF_ORD,J135,1),"sd")</f>
        <v>0</v>
      </c>
      <c r="L135" s="281" t="n">
        <f aca="false">IFERROR(INDEX(RTO3SF_ORD,J135,2),"sd")</f>
        <v>0.00034</v>
      </c>
      <c r="M135" s="281" t="str">
        <f aca="false">IF(M$8&gt;$J135,"",IF($F$124&gt;$G$124,"ns",IF(ABS($L135-INDEX(RTO3SF_ORD,M$8,2))&gt;$B$139,"s","ns")))</f>
        <v>ns</v>
      </c>
      <c r="N135" s="281" t="str">
        <f aca="false">IF(N$8&gt;$J135,"",IF($F$124&gt;$G$124,"ns",IF(ABS($L135-INDEX(RTO3SF_ORD,N$8,2))&gt;$B$139,"s","ns")))</f>
        <v>ns</v>
      </c>
      <c r="O135" s="281" t="str">
        <f aca="false">IF(O$8&gt;$J135,"",IF($F$124&gt;$G$124,"ns",IF(ABS($L135-INDEX(RTO3SF_ORD,O$8,2))&gt;$B$139,"s","ns")))</f>
        <v>ns</v>
      </c>
      <c r="P135" s="281" t="str">
        <f aca="false">IF(P$8&gt;$J135,"",IF($F$124&gt;$G$124,"ns",IF(ABS($L135-INDEX(RTO3SF_ORD,P$8,2))&gt;$B$139,"s","ns")))</f>
        <v>ns</v>
      </c>
      <c r="Q135" s="281" t="str">
        <f aca="false">IF(Q$8&gt;$J135,"",IF($F$124&gt;$G$124,"ns",IF(ABS($L135-INDEX(RTO3SF_ORD,Q$8,2))&gt;$B$139,"s","ns")))</f>
        <v>ns</v>
      </c>
      <c r="R135" s="281" t="str">
        <f aca="false">IF(R$8&gt;$J135,"",IF($F$124&gt;$G$124,"ns",IF(ABS($L135-INDEX(RTO3SF_ORD,R$8,2))&gt;$B$139,"s","ns")))</f>
        <v>ns</v>
      </c>
      <c r="S135" s="281" t="str">
        <f aca="false">IF(S$8&gt;$J135,"",IF($F$124&gt;$G$124,"ns",IF(ABS($L135-INDEX(RTO3SF_ORD,S$8,2))&gt;$B$139,"s","ns")))</f>
        <v>ns</v>
      </c>
      <c r="T135" s="281" t="str">
        <f aca="false">IF(T$8&gt;$J135,"",IF($F$124&gt;$G$124,"ns",IF(ABS($L135-INDEX(RTO3SF_ORD,T$8,2))&gt;$B$139,"s","ns")))</f>
        <v>ns</v>
      </c>
      <c r="U135" s="281" t="str">
        <f aca="false">IF(U$8&gt;$J135,"",IF($F$124&gt;$G$124,"ns",IF(ABS($L135-INDEX(RTO3SF_ORD,U$8,2))&gt;$B$139,"s","ns")))</f>
        <v>ns</v>
      </c>
      <c r="V135" s="281" t="str">
        <f aca="false">IF(V$8&gt;$J135,"",IF($F$124&gt;$G$124,"ns",IF(ABS($L135-INDEX(RTO3SF_ORD,V$8,2))&gt;$B$139,"s","ns")))</f>
        <v>ns</v>
      </c>
      <c r="W135" s="281" t="str">
        <f aca="false">IF(W$8&gt;$J135,"",IF($F$124&gt;$G$124,"ns",IF(ABS($L135-INDEX(RTO3SF_ORD,W$8,2))&gt;$B$139,"s","ns")))</f>
        <v>ns</v>
      </c>
      <c r="X135" s="281" t="str">
        <f aca="false">IF(X$8&gt;$J135,"",IF($F$124&gt;$G$124,"ns",IF(ABS($L135-INDEX(RTO3SF_ORD,X$8,2))&gt;$B$139,"s","ns")))</f>
        <v>ns</v>
      </c>
      <c r="Y135" s="281" t="str">
        <f aca="false">IF(Y$8&gt;$J135,"",IF($F$124&gt;$G$124,"ns",IF(ABS($L135-INDEX(RTO3SF_ORD,Y$8,2))&gt;$B$139,"s","ns")))</f>
        <v>ns</v>
      </c>
      <c r="Z135" s="281" t="str">
        <f aca="false">IF(Z$8&gt;$J135,"",IF($F$124&gt;$G$124,"ns",IF(ABS($L135-INDEX(RTO3SF_ORD,Z$8,2))&gt;$B$139,"s","ns")))</f>
        <v>ns</v>
      </c>
      <c r="AA135" s="281" t="str">
        <f aca="false">IF(AA$8&gt;$J135,"",IF($F$124&gt;$G$124,"ns",IF(ABS($L135-INDEX(RTO3SF_ORD,AA$8,2))&gt;$B$139,"s","ns")))</f>
        <v>ns</v>
      </c>
      <c r="AB135" s="281" t="str">
        <f aca="false">IF(AB$8&gt;$J135,"",IF($F$124&gt;$G$124,"ns",IF(ABS($L135-INDEX(RTO3SF_ORD,AB$8,2))&gt;$B$139,"s","ns")))</f>
        <v>ns</v>
      </c>
      <c r="AC135" s="281" t="str">
        <f aca="false">IF(AC$8&gt;$J135,"",IF($F$124&gt;$G$124,"ns",IF(ABS($L135-INDEX(RTO3SF_ORD,AC$8,2))&gt;$B$139,"s","ns")))</f>
        <v/>
      </c>
      <c r="AD135" s="281" t="str">
        <f aca="false">IF(AD$8&gt;$J135,"",IF($F$124&gt;$G$124,"ns",IF(ABS($L135-INDEX(RTO3SF_ORD,AD$8,2))&gt;$B$139,"s","ns")))</f>
        <v/>
      </c>
      <c r="AE135" s="281" t="str">
        <f aca="false">IF(AE$8&gt;$J135,"",IF($F$124&gt;$G$124,"ns",IF(ABS($L135-INDEX(RTO3SF_ORD,AE$8,2))&gt;$B$139,"s","ns")))</f>
        <v/>
      </c>
      <c r="AF135" s="281" t="str">
        <f aca="false">IF(AF$8&gt;$J135,"",IF($F$124&gt;$G$124,"ns",IF(ABS($L135-INDEX(RTO3SF_ORD,AF$8,2))&gt;$B$139,"s","ns")))</f>
        <v/>
      </c>
      <c r="AG135" s="281" t="str">
        <f aca="false">IF(AG$8&gt;$J135,"",IF($F$124&gt;$G$124,"ns",IF(ABS($L135-INDEX(RTO3SF_ORD,AG$8,2))&gt;$B$139,"s","ns")))</f>
        <v/>
      </c>
      <c r="AH135" s="281" t="str">
        <f aca="false">IF(AH$8&gt;$J135,"",IF($F$124&gt;$G$124,"ns",IF(ABS($L135-INDEX(RTO3SF_ORD,AH$8,2))&gt;$B$139,"s","ns")))</f>
        <v/>
      </c>
      <c r="AI135" s="281" t="str">
        <f aca="false">IF(AI$8&gt;$J135,"",IF($F$124&gt;$G$124,"ns",IF(ABS($L135-INDEX(RTO3SF_ORD,AI$8,2))&gt;$B$139,"s","ns")))</f>
        <v/>
      </c>
      <c r="AJ135" s="281" t="str">
        <f aca="false">IF(AJ$8&gt;$J135,"",IF($F$124&gt;$G$124,"ns",IF(ABS($L135-INDEX(RTO3SF_ORD,AJ$8,2))&gt;$B$139,"s","ns")))</f>
        <v/>
      </c>
      <c r="AK135" s="281" t="str">
        <f aca="false">IF(AK$8&gt;$J135,"",IF($F$124&gt;$G$124,"ns",IF(ABS($L135-INDEX(RTO3SF_ORD,AK$8,2))&gt;$B$139,"s","ns")))</f>
        <v/>
      </c>
      <c r="AL135" s="281" t="str">
        <f aca="false">IF(AL$8&gt;$J135,"",IF($F$124&gt;$G$124,"ns",IF(ABS($L135-INDEX(RTO3SF_ORD,AL$8,2))&gt;$B$139,"s","ns")))</f>
        <v/>
      </c>
      <c r="AM135" s="281" t="str">
        <f aca="false">IF(AM$8&gt;$J135,"",IF($F$124&gt;$G$124,"ns",IF(ABS($L135-INDEX(RTO3SF_ORD,AM$8,2))&gt;$B$139,"s","ns")))</f>
        <v/>
      </c>
      <c r="AN135" s="281" t="str">
        <f aca="false">IF(AN$8&gt;$J135,"",IF($F$124&gt;$G$124,"ns",IF(ABS($L135-INDEX(RTO3SF_ORD,AN$8,2))&gt;$B$139,"s","ns")))</f>
        <v/>
      </c>
      <c r="AO135" s="281" t="str">
        <f aca="false">IF(AO$8&gt;$J135,"",IF($F$124&gt;$G$124,"ns",IF(ABS($L135-INDEX(RTO3SF_ORD,AO$8,2))&gt;$B$139,"s","ns")))</f>
        <v/>
      </c>
      <c r="AP135" s="281" t="str">
        <f aca="false">IF(AP$8&gt;$J135,"",IF($F$124&gt;$G$124,"ns",IF(ABS($L135-INDEX(RTO3SF_ORD,AP$8,2))&gt;$B$139,"s","ns")))</f>
        <v/>
      </c>
      <c r="AQ135" s="281" t="str">
        <f aca="false">IF(AQ$8&gt;$J135,"",IF($F$124&gt;$G$124,"ns",IF(ABS($L135-INDEX(RTO3SF_ORD,AQ$8,2))&gt;$B$139,"s","ns")))</f>
        <v/>
      </c>
      <c r="AR135" s="281" t="str">
        <f aca="false">IF(AR$8&gt;$J135,"",IF($F$124&gt;$G$124,"ns",IF(ABS($L135-INDEX(RTO3SF_ORD,AR$8,2))&gt;$B$139,"s","ns")))</f>
        <v/>
      </c>
      <c r="AS135" s="281" t="str">
        <f aca="false">IF(AS$8&gt;$J135,"",IF($F$124&gt;$G$124,"ns",IF(ABS($L135-INDEX(RTO3SF_ORD,AS$8,2))&gt;$B$139,"s","ns")))</f>
        <v/>
      </c>
      <c r="AT135" s="281" t="str">
        <f aca="false">IF(AT$8&gt;$J135,"",IF($F$124&gt;$G$124,"ns",IF(ABS($L135-INDEX(RTO3SF_ORD,AT$8,2))&gt;$B$139,"s","ns")))</f>
        <v/>
      </c>
      <c r="AU135" s="281" t="str">
        <f aca="false">IF(AU$8&gt;$J135,"",IF($F$124&gt;$G$124,"ns",IF(ABS($L135-INDEX(RTO3SF_ORD,AU$8,2))&gt;$B$139,"s","ns")))</f>
        <v/>
      </c>
      <c r="AV135" s="281" t="str">
        <f aca="false">IF(AV$8&gt;$J135,"",IF($F$124&gt;$G$124,"ns",IF(ABS($L135-INDEX(RTO3SF_ORD,AV$8,2))&gt;$B$139,"s","ns")))</f>
        <v/>
      </c>
      <c r="AW135" s="281" t="str">
        <f aca="false">IF(AW$8&gt;$J135,"",IF($F$124&gt;$G$124,"ns",IF(ABS($L135-INDEX(RTO3SF_ORD,AW$8,2))&gt;$B$139,"s","ns")))</f>
        <v/>
      </c>
      <c r="AX135" s="281" t="str">
        <f aca="false">IF(AX$8&gt;$J135,"",IF($F$124&gt;$G$124,"ns",IF(ABS($L135-INDEX(RTO3SF_ORD,AX$8,2))&gt;$B$139,"s","ns")))</f>
        <v/>
      </c>
      <c r="AY135" s="281" t="str">
        <f aca="false">IF(AY$8&gt;$J135,"",IF($F$124&gt;$G$124,"ns",IF(ABS($L135-INDEX(RTO3SF_ORD,AY$8,2))&gt;$B$139,"s","ns")))</f>
        <v/>
      </c>
      <c r="AZ135" s="281" t="str">
        <f aca="false">IF(AZ$8&gt;$J135,"",IF($F$124&gt;$G$124,"ns",IF(ABS($L135-INDEX(RTO3SF_ORD,AZ$8,2))&gt;$B$139,"s","ns")))</f>
        <v/>
      </c>
      <c r="BA135" s="281" t="str">
        <f aca="false">IF(BA$8&gt;$J135,"",IF($F$124&gt;$G$124,"ns",IF(ABS($L135-INDEX(RTO3SF_ORD,BA$8,2))&gt;$B$139,"s","ns")))</f>
        <v/>
      </c>
      <c r="BB135" s="281" t="str">
        <f aca="false">IF(BB$8&gt;$J135,"",IF($F$124&gt;$G$124,"ns",IF(ABS($L135-INDEX(RTO3SF_ORD,BB$8,2))&gt;$B$139,"s","ns")))</f>
        <v/>
      </c>
      <c r="BC135" s="281" t="str">
        <f aca="false">IF(BC$8&gt;$J135,"",IF($F$124&gt;$G$124,"ns",IF(ABS($L135-INDEX(RTO3SF_ORD,BC$8,2))&gt;$B$139,"s","ns")))</f>
        <v/>
      </c>
      <c r="BD135" s="281" t="str">
        <f aca="false">IF(BD$8&gt;$J135,"",IF($F$124&gt;$G$124,"ns",IF(ABS($L135-INDEX(RTO3SF_ORD,BD$8,2))&gt;$B$139,"s","ns")))</f>
        <v/>
      </c>
      <c r="BE135" s="281" t="str">
        <f aca="false">IF(BE$8&gt;$J135,"",IF($F$124&gt;$G$124,"ns",IF(ABS($L135-INDEX(RTO3SF_ORD,BE$8,2))&gt;$B$139,"s","ns")))</f>
        <v/>
      </c>
      <c r="BF135" s="281" t="str">
        <f aca="false">IF(BF$8&gt;$J135,"",IF($F$124&gt;$G$124,"ns",IF(ABS($L135-INDEX(RTO3SF_ORD,BF$8,2))&gt;$B$139,"s","ns")))</f>
        <v/>
      </c>
      <c r="BG135" s="281" t="str">
        <f aca="false">IF(BG$8&gt;$J135,"",IF($F$124&gt;$G$124,"ns",IF(ABS($L135-INDEX(RTO3SF_ORD,BG$8,2))&gt;$B$139,"s","ns")))</f>
        <v/>
      </c>
      <c r="BH135" s="281" t="str">
        <f aca="false">IF(BH$8&gt;$J135,"",IF($F$124&gt;$G$124,"ns",IF(ABS($L135-INDEX(RTO3SF_ORD,BH$8,2))&gt;$B$139,"s","ns")))</f>
        <v/>
      </c>
      <c r="BI135" s="281" t="str">
        <f aca="false">IF(BI$8&gt;$J135,"",IF($F$124&gt;$G$124,"ns",IF(ABS($L135-INDEX(RTO3SF_ORD,BI$8,2))&gt;$B$139,"s","ns")))</f>
        <v/>
      </c>
      <c r="BJ135" s="281" t="str">
        <f aca="false">IF(BJ$8&gt;$J135,"",IF($F$124&gt;$G$124,"ns",IF(ABS($L135-INDEX(RTO3SF_ORD,BJ$8,2))&gt;$B$139,"s","ns")))</f>
        <v/>
      </c>
      <c r="BM135" s="293"/>
      <c r="BS135" s="249"/>
      <c r="BT135" s="249"/>
      <c r="BV135" s="270" t="n">
        <v>16</v>
      </c>
      <c r="BW135" s="280" t="n">
        <f aca="false">IFERROR(INDEX(RTO3CF_ORD,BV135,1),"sd")</f>
        <v>0</v>
      </c>
      <c r="BX135" s="281" t="n">
        <f aca="false">IFERROR(INDEX(RTO3CF_ORD,BV135,2),"sd")</f>
        <v>0.00034</v>
      </c>
      <c r="BY135" s="282" t="str">
        <f aca="false">IF(BY$8&gt;$BV135,"",IF($BR$124&gt;$BS$124,"ns",IF(ABS($BX135-INDEX(RTO3CF_ORD,BY$8,2))&gt;$BN$139,"s","ns")))</f>
        <v>s</v>
      </c>
      <c r="BZ135" s="282" t="str">
        <f aca="false">IF(BZ$8&gt;$BV135,"",IF($BR$124&gt;$BS$124,"ns",IF(ABS($BX135-INDEX(RTO3CF_ORD,BZ$8,2))&gt;$BN$139,"s","ns")))</f>
        <v>s</v>
      </c>
      <c r="CA135" s="282" t="str">
        <f aca="false">IF(CA$8&gt;$BV135,"",IF($BR$124&gt;$BS$124,"ns",IF(ABS($BX135-INDEX(RTO3CF_ORD,CA$8,2))&gt;$BN$139,"s","ns")))</f>
        <v>s</v>
      </c>
      <c r="CB135" s="282" t="str">
        <f aca="false">IF(CB$8&gt;$BV135,"",IF($BR$124&gt;$BS$124,"ns",IF(ABS($BX135-INDEX(RTO3CF_ORD,CB$8,2))&gt;$BN$139,"s","ns")))</f>
        <v>s</v>
      </c>
      <c r="CC135" s="282" t="str">
        <f aca="false">IF(CC$8&gt;$BV135,"",IF($BR$124&gt;$BS$124,"ns",IF(ABS($BX135-INDEX(RTO3CF_ORD,CC$8,2))&gt;$BN$139,"s","ns")))</f>
        <v>s</v>
      </c>
      <c r="CD135" s="282" t="str">
        <f aca="false">IF(CD$8&gt;$BV135,"",IF($BR$124&gt;$BS$124,"ns",IF(ABS($BX135-INDEX(RTO3CF_ORD,CD$8,2))&gt;$BN$139,"s","ns")))</f>
        <v>s</v>
      </c>
      <c r="CE135" s="282" t="str">
        <f aca="false">IF(CE$8&gt;$BV135,"",IF($BR$124&gt;$BS$124,"ns",IF(ABS($BX135-INDEX(RTO3CF_ORD,CE$8,2))&gt;$BN$139,"s","ns")))</f>
        <v>s</v>
      </c>
      <c r="CF135" s="282" t="str">
        <f aca="false">IF(CF$8&gt;$BV135,"",IF($BR$124&gt;$BS$124,"ns",IF(ABS($BX135-INDEX(RTO3CF_ORD,CF$8,2))&gt;$BN$139,"s","ns")))</f>
        <v>s</v>
      </c>
      <c r="CG135" s="282" t="str">
        <f aca="false">IF(CG$8&gt;$BV135,"",IF($BR$124&gt;$BS$124,"ns",IF(ABS($BX135-INDEX(RTO3CF_ORD,CG$8,2))&gt;$BN$139,"s","ns")))</f>
        <v>s</v>
      </c>
      <c r="CH135" s="282" t="str">
        <f aca="false">IF(CH$8&gt;$BV135,"",IF($BR$124&gt;$BS$124,"ns",IF(ABS($BX135-INDEX(RTO3CF_ORD,CH$8,2))&gt;$BN$139,"s","ns")))</f>
        <v>s</v>
      </c>
      <c r="CI135" s="282" t="str">
        <f aca="false">IF(CI$8&gt;$BV135,"",IF($BR$124&gt;$BS$124,"ns",IF(ABS($BX135-INDEX(RTO3CF_ORD,CI$8,2))&gt;$BN$139,"s","ns")))</f>
        <v>s</v>
      </c>
      <c r="CJ135" s="282" t="str">
        <f aca="false">IF(CJ$8&gt;$BV135,"",IF($BR$124&gt;$BS$124,"ns",IF(ABS($BX135-INDEX(RTO3CF_ORD,CJ$8,2))&gt;$BN$139,"s","ns")))</f>
        <v>s</v>
      </c>
      <c r="CK135" s="282" t="str">
        <f aca="false">IF(CK$8&gt;$BV135,"",IF($BR$124&gt;$BS$124,"ns",IF(ABS($BX135-INDEX(RTO3CF_ORD,CK$8,2))&gt;$BN$139,"s","ns")))</f>
        <v>ns</v>
      </c>
      <c r="CL135" s="282" t="str">
        <f aca="false">IF(CL$8&gt;$BV135,"",IF($BR$124&gt;$BS$124,"ns",IF(ABS($BX135-INDEX(RTO3CF_ORD,CL$8,2))&gt;$BN$139,"s","ns")))</f>
        <v>ns</v>
      </c>
      <c r="CM135" s="282" t="str">
        <f aca="false">IF(CM$8&gt;$BV135,"",IF($BR$124&gt;$BS$124,"ns",IF(ABS($BX135-INDEX(RTO3CF_ORD,CM$8,2))&gt;$BN$139,"s","ns")))</f>
        <v>ns</v>
      </c>
      <c r="CN135" s="282" t="str">
        <f aca="false">IF(CN$8&gt;$BV135,"",IF($BR$124&gt;$BS$124,"ns",IF(ABS($BX135-INDEX(RTO3CF_ORD,CN$8,2))&gt;$BN$139,"s","ns")))</f>
        <v>ns</v>
      </c>
      <c r="CO135" s="282" t="str">
        <f aca="false">IF(CO$8&gt;$BV135,"",IF($BR$124&gt;$BS$124,"ns",IF(ABS($BX135-INDEX(RTO3CF_ORD,CO$8,2))&gt;$BN$139,"s","ns")))</f>
        <v/>
      </c>
      <c r="CP135" s="282" t="str">
        <f aca="false">IF(CP$8&gt;$BV135,"",IF($BR$124&gt;$BS$124,"ns",IF(ABS($BX135-INDEX(RTO3CF_ORD,CP$8,2))&gt;$BN$139,"s","ns")))</f>
        <v/>
      </c>
      <c r="CQ135" s="282" t="str">
        <f aca="false">IF(CQ$8&gt;$BV135,"",IF($BR$124&gt;$BS$124,"ns",IF(ABS($BX135-INDEX(RTO3CF_ORD,CQ$8,2))&gt;$BN$139,"s","ns")))</f>
        <v/>
      </c>
      <c r="CR135" s="282" t="str">
        <f aca="false">IF(CR$8&gt;$BV135,"",IF($BR$124&gt;$BS$124,"ns",IF(ABS($BX135-INDEX(RTO3CF_ORD,CR$8,2))&gt;$BN$139,"s","ns")))</f>
        <v/>
      </c>
      <c r="CS135" s="282" t="str">
        <f aca="false">IF(CS$8&gt;$BV135,"",IF($BR$124&gt;$BS$124,"ns",IF(ABS($BX135-INDEX(RTO3CF_ORD,CS$8,2))&gt;$BN$139,"s","ns")))</f>
        <v/>
      </c>
      <c r="CT135" s="282" t="str">
        <f aca="false">IF(CT$8&gt;$BV135,"",IF($BR$124&gt;$BS$124,"ns",IF(ABS($BX135-INDEX(RTO3CF_ORD,CT$8,2))&gt;$BN$139,"s","ns")))</f>
        <v/>
      </c>
      <c r="CU135" s="282" t="str">
        <f aca="false">IF(CU$8&gt;$BV135,"",IF($BR$124&gt;$BS$124,"ns",IF(ABS($BX135-INDEX(RTO3CF_ORD,CU$8,2))&gt;$BN$139,"s","ns")))</f>
        <v/>
      </c>
      <c r="CV135" s="282" t="str">
        <f aca="false">IF(CV$8&gt;$BV135,"",IF($BR$124&gt;$BS$124,"ns",IF(ABS($BX135-INDEX(RTO3CF_ORD,CV$8,2))&gt;$BN$139,"s","ns")))</f>
        <v/>
      </c>
      <c r="CW135" s="282" t="str">
        <f aca="false">IF(CW$8&gt;$BV135,"",IF($BR$124&gt;$BS$124,"ns",IF(ABS($BX135-INDEX(RTO3CF_ORD,CW$8,2))&gt;$BN$139,"s","ns")))</f>
        <v/>
      </c>
      <c r="CX135" s="282" t="str">
        <f aca="false">IF(CX$8&gt;$BV135,"",IF($BR$124&gt;$BS$124,"ns",IF(ABS($BX135-INDEX(RTO3CF_ORD,CX$8,2))&gt;$BN$139,"s","ns")))</f>
        <v/>
      </c>
      <c r="CY135" s="282" t="str">
        <f aca="false">IF(CY$8&gt;$BV135,"",IF($BR$124&gt;$BS$124,"ns",IF(ABS($BX135-INDEX(RTO3CF_ORD,CY$8,2))&gt;$BN$139,"s","ns")))</f>
        <v/>
      </c>
      <c r="CZ135" s="282" t="str">
        <f aca="false">IF(CZ$8&gt;$BV135,"",IF($BR$124&gt;$BS$124,"ns",IF(ABS($BX135-INDEX(RTO3CF_ORD,CZ$8,2))&gt;$BN$139,"s","ns")))</f>
        <v/>
      </c>
      <c r="DA135" s="282" t="str">
        <f aca="false">IF(DA$8&gt;$BV135,"",IF($BR$124&gt;$BS$124,"ns",IF(ABS($BX135-INDEX(RTO3CF_ORD,DA$8,2))&gt;$BN$139,"s","ns")))</f>
        <v/>
      </c>
      <c r="DB135" s="282" t="str">
        <f aca="false">IF(DB$8&gt;$BV135,"",IF($BR$124&gt;$BS$124,"ns",IF(ABS($BX135-INDEX(RTO3CF_ORD,DB$8,2))&gt;$BN$139,"s","ns")))</f>
        <v/>
      </c>
      <c r="DC135" s="282" t="str">
        <f aca="false">IF(DC$8&gt;$BV135,"",IF($BR$124&gt;$BS$124,"ns",IF(ABS($BX135-INDEX(RTO3CF_ORD,DC$8,2))&gt;$BN$139,"s","ns")))</f>
        <v/>
      </c>
      <c r="DD135" s="282" t="str">
        <f aca="false">IF(DD$8&gt;$BV135,"",IF($BR$124&gt;$BS$124,"ns",IF(ABS($BX135-INDEX(RTO3CF_ORD,DD$8,2))&gt;$BN$139,"s","ns")))</f>
        <v/>
      </c>
      <c r="DE135" s="282" t="str">
        <f aca="false">IF(DE$8&gt;$BV135,"",IF($BR$124&gt;$BS$124,"ns",IF(ABS($BX135-INDEX(RTO3CF_ORD,DE$8,2))&gt;$BN$139,"s","ns")))</f>
        <v/>
      </c>
      <c r="DF135" s="282" t="str">
        <f aca="false">IF(DF$8&gt;$BV135,"",IF($BR$124&gt;$BS$124,"ns",IF(ABS($BX135-INDEX(RTO3CF_ORD,DF$8,2))&gt;$BN$139,"s","ns")))</f>
        <v/>
      </c>
      <c r="DG135" s="282" t="str">
        <f aca="false">IF(DG$8&gt;$BV135,"",IF($BR$124&gt;$BS$124,"ns",IF(ABS($BX135-INDEX(RTO3CF_ORD,DG$8,2))&gt;$BN$139,"s","ns")))</f>
        <v/>
      </c>
      <c r="DH135" s="282" t="str">
        <f aca="false">IF(DH$8&gt;$BV135,"",IF($BR$124&gt;$BS$124,"ns",IF(ABS($BX135-INDEX(RTO3CF_ORD,DH$8,2))&gt;$BN$139,"s","ns")))</f>
        <v/>
      </c>
      <c r="DI135" s="282" t="str">
        <f aca="false">IF(DI$8&gt;$BV135,"",IF($BR$124&gt;$BS$124,"ns",IF(ABS($BX135-INDEX(RTO3CF_ORD,DI$8,2))&gt;$BN$139,"s","ns")))</f>
        <v/>
      </c>
      <c r="DJ135" s="282" t="str">
        <f aca="false">IF(DJ$8&gt;$BV135,"",IF($BR$124&gt;$BS$124,"ns",IF(ABS($BX135-INDEX(RTO3CF_ORD,DJ$8,2))&gt;$BN$139,"s","ns")))</f>
        <v/>
      </c>
      <c r="DK135" s="282" t="str">
        <f aca="false">IF(DK$8&gt;$BV135,"",IF($BR$124&gt;$BS$124,"ns",IF(ABS($BX135-INDEX(RTO3CF_ORD,DK$8,2))&gt;$BN$139,"s","ns")))</f>
        <v/>
      </c>
      <c r="DL135" s="282" t="str">
        <f aca="false">IF(DL$8&gt;$BV135,"",IF($BR$124&gt;$BS$124,"ns",IF(ABS($BX135-INDEX(RTO3CF_ORD,DL$8,2))&gt;$BN$139,"s","ns")))</f>
        <v/>
      </c>
      <c r="DM135" s="282" t="str">
        <f aca="false">IF(DM$8&gt;$BV135,"",IF($BR$124&gt;$BS$124,"ns",IF(ABS($BX135-INDEX(RTO3CF_ORD,DM$8,2))&gt;$BN$139,"s","ns")))</f>
        <v/>
      </c>
      <c r="DN135" s="282" t="str">
        <f aca="false">IF(DN$8&gt;$BV135,"",IF($BR$124&gt;$BS$124,"ns",IF(ABS($BX135-INDEX(RTO3CF_ORD,DN$8,2))&gt;$BN$139,"s","ns")))</f>
        <v/>
      </c>
      <c r="DO135" s="282" t="str">
        <f aca="false">IF(DO$8&gt;$BV135,"",IF($BR$124&gt;$BS$124,"ns",IF(ABS($BX135-INDEX(RTO3CF_ORD,DO$8,2))&gt;$BN$139,"s","ns")))</f>
        <v/>
      </c>
      <c r="DP135" s="282" t="str">
        <f aca="false">IF(DP$8&gt;$BV135,"",IF($BR$124&gt;$BS$124,"ns",IF(ABS($BX135-INDEX(RTO3CF_ORD,DP$8,2))&gt;$BN$139,"s","ns")))</f>
        <v/>
      </c>
      <c r="DQ135" s="282" t="str">
        <f aca="false">IF(DQ$8&gt;$BV135,"",IF($BR$124&gt;$BS$124,"ns",IF(ABS($BX135-INDEX(RTO3CF_ORD,DQ$8,2))&gt;$BN$139,"s","ns")))</f>
        <v/>
      </c>
      <c r="DR135" s="282" t="str">
        <f aca="false">IF(DR$8&gt;$BV135,"",IF($BR$124&gt;$BS$124,"ns",IF(ABS($BX135-INDEX(RTO3CF_ORD,DR$8,2))&gt;$BN$139,"s","ns")))</f>
        <v/>
      </c>
      <c r="DS135" s="282" t="str">
        <f aca="false">IF(DS$8&gt;$BV135,"",IF($BR$124&gt;$BS$124,"ns",IF(ABS($BX135-INDEX(RTO3CF_ORD,DS$8,2))&gt;$BN$139,"s","ns")))</f>
        <v/>
      </c>
      <c r="DT135" s="282" t="str">
        <f aca="false">IF(DT$8&gt;$BV135,"",IF($BR$124&gt;$BS$124,"ns",IF(ABS($BX135-INDEX(RTO3CF_ORD,DT$8,2))&gt;$BN$139,"s","ns")))</f>
        <v/>
      </c>
      <c r="DU135" s="282" t="str">
        <f aca="false">IF(DU$8&gt;$BV135,"",IF($BR$124&gt;$BS$124,"ns",IF(ABS($BX135-INDEX(RTO3CF_ORD,DU$8,2))&gt;$BN$139,"s","ns")))</f>
        <v/>
      </c>
      <c r="DV135" s="282" t="str">
        <f aca="false">IF(DV$8&gt;$BV135,"",IF($BR$124&gt;$BS$124,"ns",IF(ABS($BX135-INDEX(RTO3CF_ORD,DV$8,2))&gt;$BN$139,"s","ns")))</f>
        <v/>
      </c>
      <c r="DW135" s="283"/>
      <c r="DX135" s="283"/>
      <c r="DZ135" s="265" t="n">
        <f aca="false">DZ134+1</f>
        <v>17</v>
      </c>
      <c r="EA135" s="276" t="n">
        <f aca="false">IFERROR(INDEX(RTO3CV,$DZ135,1),0)</f>
        <v>0</v>
      </c>
      <c r="EB135" s="277" t="n">
        <f aca="false">IFERROR(INDEX(RTO3SF,$DZ135,EB$7),0)</f>
        <v>0</v>
      </c>
      <c r="EC135" s="277" t="n">
        <f aca="false">IFERROR(INDEX(RTO3SF,$DZ135,EC$7),0)</f>
        <v>0</v>
      </c>
      <c r="ED135" s="277" t="n">
        <f aca="false">IFERROR(INDEX(RTO3SF,$DZ135,ED$7),0)</f>
        <v>0</v>
      </c>
      <c r="EE135" s="277" t="n">
        <f aca="false">IFERROR(INDEX(RTO3SF,$DZ135,EE$7),0)</f>
        <v>0</v>
      </c>
      <c r="EF135" s="277" t="n">
        <f aca="false">COUNTIFS(EB135:EE135,"&gt;1")</f>
        <v>0</v>
      </c>
      <c r="EG135" s="277" t="n">
        <f aca="false">IFERROR(SUMIFS(EB135:EE135,EB135:EE135,"&gt;1"),0)</f>
        <v>0</v>
      </c>
      <c r="EH135" s="265"/>
      <c r="EI135" s="265" t="s">
        <v>351</v>
      </c>
      <c r="EJ135" s="264" t="str">
        <f aca="false">IF(EF169=0,"sd",SQRT(EJ133/EJ120))</f>
        <v>sd</v>
      </c>
      <c r="EK135" s="266"/>
      <c r="EL135" s="265" t="n">
        <f aca="false">EL134+1</f>
        <v>17</v>
      </c>
      <c r="EM135" s="276" t="n">
        <f aca="false">IFERROR(INDEX(RTO3CV,$EL135,1),0)</f>
        <v>0</v>
      </c>
      <c r="EN135" s="277" t="n">
        <f aca="false">IFERROR(INDEX(RTO3CF,$EL135,'ANVA-MDS'!EB$7),0)</f>
        <v>0</v>
      </c>
      <c r="EO135" s="277" t="n">
        <f aca="false">IFERROR(INDEX(RTO3CF,$EL135,'ANVA-MDS'!EC$7),0)</f>
        <v>0</v>
      </c>
      <c r="EP135" s="277" t="n">
        <f aca="false">IFERROR(INDEX(RTO3CF,$EL135,'ANVA-MDS'!ED$7),0)</f>
        <v>0</v>
      </c>
      <c r="EQ135" s="277" t="n">
        <f aca="false">IFERROR(INDEX(RTO3CF,$EL135,'ANVA-MDS'!EE$7),0)</f>
        <v>0</v>
      </c>
      <c r="ER135" s="277" t="n">
        <f aca="false">COUNTIFS(EN135:EQ135,"&gt;1")</f>
        <v>0</v>
      </c>
      <c r="ES135" s="277" t="n">
        <f aca="false">IFERROR(SUMIFS(EN135:EQ135,EN135:EQ135,"&gt;1"),0)</f>
        <v>0</v>
      </c>
      <c r="ET135" s="265"/>
      <c r="EU135" s="265" t="s">
        <v>351</v>
      </c>
      <c r="EV135" s="264" t="n">
        <f aca="false">IF(ER169=0,"sd",SQRT(EV133/EV120))</f>
        <v>223.582521538199</v>
      </c>
      <c r="EW135" s="266"/>
      <c r="EX135" s="277" t="n">
        <f aca="false">EG135+ES135</f>
        <v>0</v>
      </c>
      <c r="EY135" s="265" t="s">
        <v>338</v>
      </c>
      <c r="EZ135" s="284" t="str">
        <f aca="false">IF(EZ138=0,"sd",EZ125+EZ126+EZ127+EZ133+EZ134)</f>
        <v>sd</v>
      </c>
    </row>
    <row r="136" customFormat="false" ht="12.75" hidden="false" customHeight="true" outlineLevel="0" collapsed="false">
      <c r="A136" s="293"/>
      <c r="J136" s="270" t="n">
        <v>17</v>
      </c>
      <c r="K136" s="280" t="n">
        <f aca="false">IFERROR(INDEX(RTO3SF_ORD,J136,1),"sd")</f>
        <v>0</v>
      </c>
      <c r="L136" s="281" t="n">
        <f aca="false">IFERROR(INDEX(RTO3SF_ORD,J136,2),"sd")</f>
        <v>0.00033</v>
      </c>
      <c r="M136" s="281" t="str">
        <f aca="false">IF(M$8&gt;$J136,"",IF($F$124&gt;$G$124,"ns",IF(ABS($L136-INDEX(RTO3SF_ORD,M$8,2))&gt;$B$139,"s","ns")))</f>
        <v>ns</v>
      </c>
      <c r="N136" s="281" t="str">
        <f aca="false">IF(N$8&gt;$J136,"",IF($F$124&gt;$G$124,"ns",IF(ABS($L136-INDEX(RTO3SF_ORD,N$8,2))&gt;$B$139,"s","ns")))</f>
        <v>ns</v>
      </c>
      <c r="O136" s="281" t="str">
        <f aca="false">IF(O$8&gt;$J136,"",IF($F$124&gt;$G$124,"ns",IF(ABS($L136-INDEX(RTO3SF_ORD,O$8,2))&gt;$B$139,"s","ns")))</f>
        <v>ns</v>
      </c>
      <c r="P136" s="281" t="str">
        <f aca="false">IF(P$8&gt;$J136,"",IF($F$124&gt;$G$124,"ns",IF(ABS($L136-INDEX(RTO3SF_ORD,P$8,2))&gt;$B$139,"s","ns")))</f>
        <v>ns</v>
      </c>
      <c r="Q136" s="281" t="str">
        <f aca="false">IF(Q$8&gt;$J136,"",IF($F$124&gt;$G$124,"ns",IF(ABS($L136-INDEX(RTO3SF_ORD,Q$8,2))&gt;$B$139,"s","ns")))</f>
        <v>ns</v>
      </c>
      <c r="R136" s="281" t="str">
        <f aca="false">IF(R$8&gt;$J136,"",IF($F$124&gt;$G$124,"ns",IF(ABS($L136-INDEX(RTO3SF_ORD,R$8,2))&gt;$B$139,"s","ns")))</f>
        <v>ns</v>
      </c>
      <c r="S136" s="281" t="str">
        <f aca="false">IF(S$8&gt;$J136,"",IF($F$124&gt;$G$124,"ns",IF(ABS($L136-INDEX(RTO3SF_ORD,S$8,2))&gt;$B$139,"s","ns")))</f>
        <v>ns</v>
      </c>
      <c r="T136" s="281" t="str">
        <f aca="false">IF(T$8&gt;$J136,"",IF($F$124&gt;$G$124,"ns",IF(ABS($L136-INDEX(RTO3SF_ORD,T$8,2))&gt;$B$139,"s","ns")))</f>
        <v>ns</v>
      </c>
      <c r="U136" s="281" t="str">
        <f aca="false">IF(U$8&gt;$J136,"",IF($F$124&gt;$G$124,"ns",IF(ABS($L136-INDEX(RTO3SF_ORD,U$8,2))&gt;$B$139,"s","ns")))</f>
        <v>ns</v>
      </c>
      <c r="V136" s="281" t="str">
        <f aca="false">IF(V$8&gt;$J136,"",IF($F$124&gt;$G$124,"ns",IF(ABS($L136-INDEX(RTO3SF_ORD,V$8,2))&gt;$B$139,"s","ns")))</f>
        <v>ns</v>
      </c>
      <c r="W136" s="281" t="str">
        <f aca="false">IF(W$8&gt;$J136,"",IF($F$124&gt;$G$124,"ns",IF(ABS($L136-INDEX(RTO3SF_ORD,W$8,2))&gt;$B$139,"s","ns")))</f>
        <v>ns</v>
      </c>
      <c r="X136" s="281" t="str">
        <f aca="false">IF(X$8&gt;$J136,"",IF($F$124&gt;$G$124,"ns",IF(ABS($L136-INDEX(RTO3SF_ORD,X$8,2))&gt;$B$139,"s","ns")))</f>
        <v>ns</v>
      </c>
      <c r="Y136" s="281" t="str">
        <f aca="false">IF(Y$8&gt;$J136,"",IF($F$124&gt;$G$124,"ns",IF(ABS($L136-INDEX(RTO3SF_ORD,Y$8,2))&gt;$B$139,"s","ns")))</f>
        <v>ns</v>
      </c>
      <c r="Z136" s="281" t="str">
        <f aca="false">IF(Z$8&gt;$J136,"",IF($F$124&gt;$G$124,"ns",IF(ABS($L136-INDEX(RTO3SF_ORD,Z$8,2))&gt;$B$139,"s","ns")))</f>
        <v>ns</v>
      </c>
      <c r="AA136" s="281" t="str">
        <f aca="false">IF(AA$8&gt;$J136,"",IF($F$124&gt;$G$124,"ns",IF(ABS($L136-INDEX(RTO3SF_ORD,AA$8,2))&gt;$B$139,"s","ns")))</f>
        <v>ns</v>
      </c>
      <c r="AB136" s="281" t="str">
        <f aca="false">IF(AB$8&gt;$J136,"",IF($F$124&gt;$G$124,"ns",IF(ABS($L136-INDEX(RTO3SF_ORD,AB$8,2))&gt;$B$139,"s","ns")))</f>
        <v>ns</v>
      </c>
      <c r="AC136" s="281" t="str">
        <f aca="false">IF(AC$8&gt;$J136,"",IF($F$124&gt;$G$124,"ns",IF(ABS($L136-INDEX(RTO3SF_ORD,AC$8,2))&gt;$B$139,"s","ns")))</f>
        <v>ns</v>
      </c>
      <c r="AD136" s="281" t="str">
        <f aca="false">IF(AD$8&gt;$J136,"",IF($F$124&gt;$G$124,"ns",IF(ABS($L136-INDEX(RTO3SF_ORD,AD$8,2))&gt;$B$139,"s","ns")))</f>
        <v/>
      </c>
      <c r="AE136" s="281" t="str">
        <f aca="false">IF(AE$8&gt;$J136,"",IF($F$124&gt;$G$124,"ns",IF(ABS($L136-INDEX(RTO3SF_ORD,AE$8,2))&gt;$B$139,"s","ns")))</f>
        <v/>
      </c>
      <c r="AF136" s="281" t="str">
        <f aca="false">IF(AF$8&gt;$J136,"",IF($F$124&gt;$G$124,"ns",IF(ABS($L136-INDEX(RTO3SF_ORD,AF$8,2))&gt;$B$139,"s","ns")))</f>
        <v/>
      </c>
      <c r="AG136" s="281" t="str">
        <f aca="false">IF(AG$8&gt;$J136,"",IF($F$124&gt;$G$124,"ns",IF(ABS($L136-INDEX(RTO3SF_ORD,AG$8,2))&gt;$B$139,"s","ns")))</f>
        <v/>
      </c>
      <c r="AH136" s="281" t="str">
        <f aca="false">IF(AH$8&gt;$J136,"",IF($F$124&gt;$G$124,"ns",IF(ABS($L136-INDEX(RTO3SF_ORD,AH$8,2))&gt;$B$139,"s","ns")))</f>
        <v/>
      </c>
      <c r="AI136" s="281" t="str">
        <f aca="false">IF(AI$8&gt;$J136,"",IF($F$124&gt;$G$124,"ns",IF(ABS($L136-INDEX(RTO3SF_ORD,AI$8,2))&gt;$B$139,"s","ns")))</f>
        <v/>
      </c>
      <c r="AJ136" s="281" t="str">
        <f aca="false">IF(AJ$8&gt;$J136,"",IF($F$124&gt;$G$124,"ns",IF(ABS($L136-INDEX(RTO3SF_ORD,AJ$8,2))&gt;$B$139,"s","ns")))</f>
        <v/>
      </c>
      <c r="AK136" s="281" t="str">
        <f aca="false">IF(AK$8&gt;$J136,"",IF($F$124&gt;$G$124,"ns",IF(ABS($L136-INDEX(RTO3SF_ORD,AK$8,2))&gt;$B$139,"s","ns")))</f>
        <v/>
      </c>
      <c r="AL136" s="281" t="str">
        <f aca="false">IF(AL$8&gt;$J136,"",IF($F$124&gt;$G$124,"ns",IF(ABS($L136-INDEX(RTO3SF_ORD,AL$8,2))&gt;$B$139,"s","ns")))</f>
        <v/>
      </c>
      <c r="AM136" s="281" t="str">
        <f aca="false">IF(AM$8&gt;$J136,"",IF($F$124&gt;$G$124,"ns",IF(ABS($L136-INDEX(RTO3SF_ORD,AM$8,2))&gt;$B$139,"s","ns")))</f>
        <v/>
      </c>
      <c r="AN136" s="281" t="str">
        <f aca="false">IF(AN$8&gt;$J136,"",IF($F$124&gt;$G$124,"ns",IF(ABS($L136-INDEX(RTO3SF_ORD,AN$8,2))&gt;$B$139,"s","ns")))</f>
        <v/>
      </c>
      <c r="AO136" s="281" t="str">
        <f aca="false">IF(AO$8&gt;$J136,"",IF($F$124&gt;$G$124,"ns",IF(ABS($L136-INDEX(RTO3SF_ORD,AO$8,2))&gt;$B$139,"s","ns")))</f>
        <v/>
      </c>
      <c r="AP136" s="281" t="str">
        <f aca="false">IF(AP$8&gt;$J136,"",IF($F$124&gt;$G$124,"ns",IF(ABS($L136-INDEX(RTO3SF_ORD,AP$8,2))&gt;$B$139,"s","ns")))</f>
        <v/>
      </c>
      <c r="AQ136" s="281" t="str">
        <f aca="false">IF(AQ$8&gt;$J136,"",IF($F$124&gt;$G$124,"ns",IF(ABS($L136-INDEX(RTO3SF_ORD,AQ$8,2))&gt;$B$139,"s","ns")))</f>
        <v/>
      </c>
      <c r="AR136" s="281" t="str">
        <f aca="false">IF(AR$8&gt;$J136,"",IF($F$124&gt;$G$124,"ns",IF(ABS($L136-INDEX(RTO3SF_ORD,AR$8,2))&gt;$B$139,"s","ns")))</f>
        <v/>
      </c>
      <c r="AS136" s="281" t="str">
        <f aca="false">IF(AS$8&gt;$J136,"",IF($F$124&gt;$G$124,"ns",IF(ABS($L136-INDEX(RTO3SF_ORD,AS$8,2))&gt;$B$139,"s","ns")))</f>
        <v/>
      </c>
      <c r="AT136" s="281" t="str">
        <f aca="false">IF(AT$8&gt;$J136,"",IF($F$124&gt;$G$124,"ns",IF(ABS($L136-INDEX(RTO3SF_ORD,AT$8,2))&gt;$B$139,"s","ns")))</f>
        <v/>
      </c>
      <c r="AU136" s="281" t="str">
        <f aca="false">IF(AU$8&gt;$J136,"",IF($F$124&gt;$G$124,"ns",IF(ABS($L136-INDEX(RTO3SF_ORD,AU$8,2))&gt;$B$139,"s","ns")))</f>
        <v/>
      </c>
      <c r="AV136" s="281" t="str">
        <f aca="false">IF(AV$8&gt;$J136,"",IF($F$124&gt;$G$124,"ns",IF(ABS($L136-INDEX(RTO3SF_ORD,AV$8,2))&gt;$B$139,"s","ns")))</f>
        <v/>
      </c>
      <c r="AW136" s="281" t="str">
        <f aca="false">IF(AW$8&gt;$J136,"",IF($F$124&gt;$G$124,"ns",IF(ABS($L136-INDEX(RTO3SF_ORD,AW$8,2))&gt;$B$139,"s","ns")))</f>
        <v/>
      </c>
      <c r="AX136" s="281" t="str">
        <f aca="false">IF(AX$8&gt;$J136,"",IF($F$124&gt;$G$124,"ns",IF(ABS($L136-INDEX(RTO3SF_ORD,AX$8,2))&gt;$B$139,"s","ns")))</f>
        <v/>
      </c>
      <c r="AY136" s="281" t="str">
        <f aca="false">IF(AY$8&gt;$J136,"",IF($F$124&gt;$G$124,"ns",IF(ABS($L136-INDEX(RTO3SF_ORD,AY$8,2))&gt;$B$139,"s","ns")))</f>
        <v/>
      </c>
      <c r="AZ136" s="281" t="str">
        <f aca="false">IF(AZ$8&gt;$J136,"",IF($F$124&gt;$G$124,"ns",IF(ABS($L136-INDEX(RTO3SF_ORD,AZ$8,2))&gt;$B$139,"s","ns")))</f>
        <v/>
      </c>
      <c r="BA136" s="281" t="str">
        <f aca="false">IF(BA$8&gt;$J136,"",IF($F$124&gt;$G$124,"ns",IF(ABS($L136-INDEX(RTO3SF_ORD,BA$8,2))&gt;$B$139,"s","ns")))</f>
        <v/>
      </c>
      <c r="BB136" s="281" t="str">
        <f aca="false">IF(BB$8&gt;$J136,"",IF($F$124&gt;$G$124,"ns",IF(ABS($L136-INDEX(RTO3SF_ORD,BB$8,2))&gt;$B$139,"s","ns")))</f>
        <v/>
      </c>
      <c r="BC136" s="281" t="str">
        <f aca="false">IF(BC$8&gt;$J136,"",IF($F$124&gt;$G$124,"ns",IF(ABS($L136-INDEX(RTO3SF_ORD,BC$8,2))&gt;$B$139,"s","ns")))</f>
        <v/>
      </c>
      <c r="BD136" s="281" t="str">
        <f aca="false">IF(BD$8&gt;$J136,"",IF($F$124&gt;$G$124,"ns",IF(ABS($L136-INDEX(RTO3SF_ORD,BD$8,2))&gt;$B$139,"s","ns")))</f>
        <v/>
      </c>
      <c r="BE136" s="281" t="str">
        <f aca="false">IF(BE$8&gt;$J136,"",IF($F$124&gt;$G$124,"ns",IF(ABS($L136-INDEX(RTO3SF_ORD,BE$8,2))&gt;$B$139,"s","ns")))</f>
        <v/>
      </c>
      <c r="BF136" s="281" t="str">
        <f aca="false">IF(BF$8&gt;$J136,"",IF($F$124&gt;$G$124,"ns",IF(ABS($L136-INDEX(RTO3SF_ORD,BF$8,2))&gt;$B$139,"s","ns")))</f>
        <v/>
      </c>
      <c r="BG136" s="281" t="str">
        <f aca="false">IF(BG$8&gt;$J136,"",IF($F$124&gt;$G$124,"ns",IF(ABS($L136-INDEX(RTO3SF_ORD,BG$8,2))&gt;$B$139,"s","ns")))</f>
        <v/>
      </c>
      <c r="BH136" s="281" t="str">
        <f aca="false">IF(BH$8&gt;$J136,"",IF($F$124&gt;$G$124,"ns",IF(ABS($L136-INDEX(RTO3SF_ORD,BH$8,2))&gt;$B$139,"s","ns")))</f>
        <v/>
      </c>
      <c r="BI136" s="281" t="str">
        <f aca="false">IF(BI$8&gt;$J136,"",IF($F$124&gt;$G$124,"ns",IF(ABS($L136-INDEX(RTO3SF_ORD,BI$8,2))&gt;$B$139,"s","ns")))</f>
        <v/>
      </c>
      <c r="BJ136" s="281" t="str">
        <f aca="false">IF(BJ$8&gt;$J136,"",IF($F$124&gt;$G$124,"ns",IF(ABS($L136-INDEX(RTO3SF_ORD,BJ$8,2))&gt;$B$139,"s","ns")))</f>
        <v/>
      </c>
      <c r="BM136" s="293"/>
      <c r="BS136" s="249"/>
      <c r="BT136" s="249"/>
      <c r="BV136" s="270" t="n">
        <v>17</v>
      </c>
      <c r="BW136" s="280" t="n">
        <f aca="false">IFERROR(INDEX(RTO3CF_ORD,BV136,1),"sd")</f>
        <v>0</v>
      </c>
      <c r="BX136" s="281" t="n">
        <f aca="false">IFERROR(INDEX(RTO3CF_ORD,BV136,2),"sd")</f>
        <v>0.00033</v>
      </c>
      <c r="BY136" s="282" t="str">
        <f aca="false">IF(BY$8&gt;$BV136,"",IF($BR$124&gt;$BS$124,"ns",IF(ABS($BX136-INDEX(RTO3CF_ORD,BY$8,2))&gt;$BN$139,"s","ns")))</f>
        <v>s</v>
      </c>
      <c r="BZ136" s="282" t="str">
        <f aca="false">IF(BZ$8&gt;$BV136,"",IF($BR$124&gt;$BS$124,"ns",IF(ABS($BX136-INDEX(RTO3CF_ORD,BZ$8,2))&gt;$BN$139,"s","ns")))</f>
        <v>s</v>
      </c>
      <c r="CA136" s="282" t="str">
        <f aca="false">IF(CA$8&gt;$BV136,"",IF($BR$124&gt;$BS$124,"ns",IF(ABS($BX136-INDEX(RTO3CF_ORD,CA$8,2))&gt;$BN$139,"s","ns")))</f>
        <v>s</v>
      </c>
      <c r="CB136" s="282" t="str">
        <f aca="false">IF(CB$8&gt;$BV136,"",IF($BR$124&gt;$BS$124,"ns",IF(ABS($BX136-INDEX(RTO3CF_ORD,CB$8,2))&gt;$BN$139,"s","ns")))</f>
        <v>s</v>
      </c>
      <c r="CC136" s="282" t="str">
        <f aca="false">IF(CC$8&gt;$BV136,"",IF($BR$124&gt;$BS$124,"ns",IF(ABS($BX136-INDEX(RTO3CF_ORD,CC$8,2))&gt;$BN$139,"s","ns")))</f>
        <v>s</v>
      </c>
      <c r="CD136" s="282" t="str">
        <f aca="false">IF(CD$8&gt;$BV136,"",IF($BR$124&gt;$BS$124,"ns",IF(ABS($BX136-INDEX(RTO3CF_ORD,CD$8,2))&gt;$BN$139,"s","ns")))</f>
        <v>s</v>
      </c>
      <c r="CE136" s="282" t="str">
        <f aca="false">IF(CE$8&gt;$BV136,"",IF($BR$124&gt;$BS$124,"ns",IF(ABS($BX136-INDEX(RTO3CF_ORD,CE$8,2))&gt;$BN$139,"s","ns")))</f>
        <v>s</v>
      </c>
      <c r="CF136" s="282" t="str">
        <f aca="false">IF(CF$8&gt;$BV136,"",IF($BR$124&gt;$BS$124,"ns",IF(ABS($BX136-INDEX(RTO3CF_ORD,CF$8,2))&gt;$BN$139,"s","ns")))</f>
        <v>s</v>
      </c>
      <c r="CG136" s="282" t="str">
        <f aca="false">IF(CG$8&gt;$BV136,"",IF($BR$124&gt;$BS$124,"ns",IF(ABS($BX136-INDEX(RTO3CF_ORD,CG$8,2))&gt;$BN$139,"s","ns")))</f>
        <v>s</v>
      </c>
      <c r="CH136" s="282" t="str">
        <f aca="false">IF(CH$8&gt;$BV136,"",IF($BR$124&gt;$BS$124,"ns",IF(ABS($BX136-INDEX(RTO3CF_ORD,CH$8,2))&gt;$BN$139,"s","ns")))</f>
        <v>s</v>
      </c>
      <c r="CI136" s="282" t="str">
        <f aca="false">IF(CI$8&gt;$BV136,"",IF($BR$124&gt;$BS$124,"ns",IF(ABS($BX136-INDEX(RTO3CF_ORD,CI$8,2))&gt;$BN$139,"s","ns")))</f>
        <v>s</v>
      </c>
      <c r="CJ136" s="282" t="str">
        <f aca="false">IF(CJ$8&gt;$BV136,"",IF($BR$124&gt;$BS$124,"ns",IF(ABS($BX136-INDEX(RTO3CF_ORD,CJ$8,2))&gt;$BN$139,"s","ns")))</f>
        <v>s</v>
      </c>
      <c r="CK136" s="282" t="str">
        <f aca="false">IF(CK$8&gt;$BV136,"",IF($BR$124&gt;$BS$124,"ns",IF(ABS($BX136-INDEX(RTO3CF_ORD,CK$8,2))&gt;$BN$139,"s","ns")))</f>
        <v>ns</v>
      </c>
      <c r="CL136" s="282" t="str">
        <f aca="false">IF(CL$8&gt;$BV136,"",IF($BR$124&gt;$BS$124,"ns",IF(ABS($BX136-INDEX(RTO3CF_ORD,CL$8,2))&gt;$BN$139,"s","ns")))</f>
        <v>ns</v>
      </c>
      <c r="CM136" s="282" t="str">
        <f aca="false">IF(CM$8&gt;$BV136,"",IF($BR$124&gt;$BS$124,"ns",IF(ABS($BX136-INDEX(RTO3CF_ORD,CM$8,2))&gt;$BN$139,"s","ns")))</f>
        <v>ns</v>
      </c>
      <c r="CN136" s="282" t="str">
        <f aca="false">IF(CN$8&gt;$BV136,"",IF($BR$124&gt;$BS$124,"ns",IF(ABS($BX136-INDEX(RTO3CF_ORD,CN$8,2))&gt;$BN$139,"s","ns")))</f>
        <v>ns</v>
      </c>
      <c r="CO136" s="282" t="str">
        <f aca="false">IF(CO$8&gt;$BV136,"",IF($BR$124&gt;$BS$124,"ns",IF(ABS($BX136-INDEX(RTO3CF_ORD,CO$8,2))&gt;$BN$139,"s","ns")))</f>
        <v>ns</v>
      </c>
      <c r="CP136" s="282" t="str">
        <f aca="false">IF(CP$8&gt;$BV136,"",IF($BR$124&gt;$BS$124,"ns",IF(ABS($BX136-INDEX(RTO3CF_ORD,CP$8,2))&gt;$BN$139,"s","ns")))</f>
        <v/>
      </c>
      <c r="CQ136" s="282" t="str">
        <f aca="false">IF(CQ$8&gt;$BV136,"",IF($BR$124&gt;$BS$124,"ns",IF(ABS($BX136-INDEX(RTO3CF_ORD,CQ$8,2))&gt;$BN$139,"s","ns")))</f>
        <v/>
      </c>
      <c r="CR136" s="282" t="str">
        <f aca="false">IF(CR$8&gt;$BV136,"",IF($BR$124&gt;$BS$124,"ns",IF(ABS($BX136-INDEX(RTO3CF_ORD,CR$8,2))&gt;$BN$139,"s","ns")))</f>
        <v/>
      </c>
      <c r="CS136" s="282" t="str">
        <f aca="false">IF(CS$8&gt;$BV136,"",IF($BR$124&gt;$BS$124,"ns",IF(ABS($BX136-INDEX(RTO3CF_ORD,CS$8,2))&gt;$BN$139,"s","ns")))</f>
        <v/>
      </c>
      <c r="CT136" s="282" t="str">
        <f aca="false">IF(CT$8&gt;$BV136,"",IF($BR$124&gt;$BS$124,"ns",IF(ABS($BX136-INDEX(RTO3CF_ORD,CT$8,2))&gt;$BN$139,"s","ns")))</f>
        <v/>
      </c>
      <c r="CU136" s="282" t="str">
        <f aca="false">IF(CU$8&gt;$BV136,"",IF($BR$124&gt;$BS$124,"ns",IF(ABS($BX136-INDEX(RTO3CF_ORD,CU$8,2))&gt;$BN$139,"s","ns")))</f>
        <v/>
      </c>
      <c r="CV136" s="282" t="str">
        <f aca="false">IF(CV$8&gt;$BV136,"",IF($BR$124&gt;$BS$124,"ns",IF(ABS($BX136-INDEX(RTO3CF_ORD,CV$8,2))&gt;$BN$139,"s","ns")))</f>
        <v/>
      </c>
      <c r="CW136" s="282" t="str">
        <f aca="false">IF(CW$8&gt;$BV136,"",IF($BR$124&gt;$BS$124,"ns",IF(ABS($BX136-INDEX(RTO3CF_ORD,CW$8,2))&gt;$BN$139,"s","ns")))</f>
        <v/>
      </c>
      <c r="CX136" s="282" t="str">
        <f aca="false">IF(CX$8&gt;$BV136,"",IF($BR$124&gt;$BS$124,"ns",IF(ABS($BX136-INDEX(RTO3CF_ORD,CX$8,2))&gt;$BN$139,"s","ns")))</f>
        <v/>
      </c>
      <c r="CY136" s="282" t="str">
        <f aca="false">IF(CY$8&gt;$BV136,"",IF($BR$124&gt;$BS$124,"ns",IF(ABS($BX136-INDEX(RTO3CF_ORD,CY$8,2))&gt;$BN$139,"s","ns")))</f>
        <v/>
      </c>
      <c r="CZ136" s="282" t="str">
        <f aca="false">IF(CZ$8&gt;$BV136,"",IF($BR$124&gt;$BS$124,"ns",IF(ABS($BX136-INDEX(RTO3CF_ORD,CZ$8,2))&gt;$BN$139,"s","ns")))</f>
        <v/>
      </c>
      <c r="DA136" s="282" t="str">
        <f aca="false">IF(DA$8&gt;$BV136,"",IF($BR$124&gt;$BS$124,"ns",IF(ABS($BX136-INDEX(RTO3CF_ORD,DA$8,2))&gt;$BN$139,"s","ns")))</f>
        <v/>
      </c>
      <c r="DB136" s="282" t="str">
        <f aca="false">IF(DB$8&gt;$BV136,"",IF($BR$124&gt;$BS$124,"ns",IF(ABS($BX136-INDEX(RTO3CF_ORD,DB$8,2))&gt;$BN$139,"s","ns")))</f>
        <v/>
      </c>
      <c r="DC136" s="282" t="str">
        <f aca="false">IF(DC$8&gt;$BV136,"",IF($BR$124&gt;$BS$124,"ns",IF(ABS($BX136-INDEX(RTO3CF_ORD,DC$8,2))&gt;$BN$139,"s","ns")))</f>
        <v/>
      </c>
      <c r="DD136" s="282" t="str">
        <f aca="false">IF(DD$8&gt;$BV136,"",IF($BR$124&gt;$BS$124,"ns",IF(ABS($BX136-INDEX(RTO3CF_ORD,DD$8,2))&gt;$BN$139,"s","ns")))</f>
        <v/>
      </c>
      <c r="DE136" s="282" t="str">
        <f aca="false">IF(DE$8&gt;$BV136,"",IF($BR$124&gt;$BS$124,"ns",IF(ABS($BX136-INDEX(RTO3CF_ORD,DE$8,2))&gt;$BN$139,"s","ns")))</f>
        <v/>
      </c>
      <c r="DF136" s="282" t="str">
        <f aca="false">IF(DF$8&gt;$BV136,"",IF($BR$124&gt;$BS$124,"ns",IF(ABS($BX136-INDEX(RTO3CF_ORD,DF$8,2))&gt;$BN$139,"s","ns")))</f>
        <v/>
      </c>
      <c r="DG136" s="282" t="str">
        <f aca="false">IF(DG$8&gt;$BV136,"",IF($BR$124&gt;$BS$124,"ns",IF(ABS($BX136-INDEX(RTO3CF_ORD,DG$8,2))&gt;$BN$139,"s","ns")))</f>
        <v/>
      </c>
      <c r="DH136" s="282" t="str">
        <f aca="false">IF(DH$8&gt;$BV136,"",IF($BR$124&gt;$BS$124,"ns",IF(ABS($BX136-INDEX(RTO3CF_ORD,DH$8,2))&gt;$BN$139,"s","ns")))</f>
        <v/>
      </c>
      <c r="DI136" s="282" t="str">
        <f aca="false">IF(DI$8&gt;$BV136,"",IF($BR$124&gt;$BS$124,"ns",IF(ABS($BX136-INDEX(RTO3CF_ORD,DI$8,2))&gt;$BN$139,"s","ns")))</f>
        <v/>
      </c>
      <c r="DJ136" s="282" t="str">
        <f aca="false">IF(DJ$8&gt;$BV136,"",IF($BR$124&gt;$BS$124,"ns",IF(ABS($BX136-INDEX(RTO3CF_ORD,DJ$8,2))&gt;$BN$139,"s","ns")))</f>
        <v/>
      </c>
      <c r="DK136" s="282" t="str">
        <f aca="false">IF(DK$8&gt;$BV136,"",IF($BR$124&gt;$BS$124,"ns",IF(ABS($BX136-INDEX(RTO3CF_ORD,DK$8,2))&gt;$BN$139,"s","ns")))</f>
        <v/>
      </c>
      <c r="DL136" s="282" t="str">
        <f aca="false">IF(DL$8&gt;$BV136,"",IF($BR$124&gt;$BS$124,"ns",IF(ABS($BX136-INDEX(RTO3CF_ORD,DL$8,2))&gt;$BN$139,"s","ns")))</f>
        <v/>
      </c>
      <c r="DM136" s="282" t="str">
        <f aca="false">IF(DM$8&gt;$BV136,"",IF($BR$124&gt;$BS$124,"ns",IF(ABS($BX136-INDEX(RTO3CF_ORD,DM$8,2))&gt;$BN$139,"s","ns")))</f>
        <v/>
      </c>
      <c r="DN136" s="282" t="str">
        <f aca="false">IF(DN$8&gt;$BV136,"",IF($BR$124&gt;$BS$124,"ns",IF(ABS($BX136-INDEX(RTO3CF_ORD,DN$8,2))&gt;$BN$139,"s","ns")))</f>
        <v/>
      </c>
      <c r="DO136" s="282" t="str">
        <f aca="false">IF(DO$8&gt;$BV136,"",IF($BR$124&gt;$BS$124,"ns",IF(ABS($BX136-INDEX(RTO3CF_ORD,DO$8,2))&gt;$BN$139,"s","ns")))</f>
        <v/>
      </c>
      <c r="DP136" s="282" t="str">
        <f aca="false">IF(DP$8&gt;$BV136,"",IF($BR$124&gt;$BS$124,"ns",IF(ABS($BX136-INDEX(RTO3CF_ORD,DP$8,2))&gt;$BN$139,"s","ns")))</f>
        <v/>
      </c>
      <c r="DQ136" s="282" t="str">
        <f aca="false">IF(DQ$8&gt;$BV136,"",IF($BR$124&gt;$BS$124,"ns",IF(ABS($BX136-INDEX(RTO3CF_ORD,DQ$8,2))&gt;$BN$139,"s","ns")))</f>
        <v/>
      </c>
      <c r="DR136" s="282" t="str">
        <f aca="false">IF(DR$8&gt;$BV136,"",IF($BR$124&gt;$BS$124,"ns",IF(ABS($BX136-INDEX(RTO3CF_ORD,DR$8,2))&gt;$BN$139,"s","ns")))</f>
        <v/>
      </c>
      <c r="DS136" s="282" t="str">
        <f aca="false">IF(DS$8&gt;$BV136,"",IF($BR$124&gt;$BS$124,"ns",IF(ABS($BX136-INDEX(RTO3CF_ORD,DS$8,2))&gt;$BN$139,"s","ns")))</f>
        <v/>
      </c>
      <c r="DT136" s="282" t="str">
        <f aca="false">IF(DT$8&gt;$BV136,"",IF($BR$124&gt;$BS$124,"ns",IF(ABS($BX136-INDEX(RTO3CF_ORD,DT$8,2))&gt;$BN$139,"s","ns")))</f>
        <v/>
      </c>
      <c r="DU136" s="282" t="str">
        <f aca="false">IF(DU$8&gt;$BV136,"",IF($BR$124&gt;$BS$124,"ns",IF(ABS($BX136-INDEX(RTO3CF_ORD,DU$8,2))&gt;$BN$139,"s","ns")))</f>
        <v/>
      </c>
      <c r="DV136" s="282" t="str">
        <f aca="false">IF(DV$8&gt;$BV136,"",IF($BR$124&gt;$BS$124,"ns",IF(ABS($BX136-INDEX(RTO3CF_ORD,DV$8,2))&gt;$BN$139,"s","ns")))</f>
        <v/>
      </c>
      <c r="DW136" s="283"/>
      <c r="DX136" s="283"/>
      <c r="DZ136" s="265" t="n">
        <f aca="false">DZ135+1</f>
        <v>18</v>
      </c>
      <c r="EA136" s="276" t="n">
        <f aca="false">IFERROR(INDEX(RTO3CV,$DZ136,1),0)</f>
        <v>0</v>
      </c>
      <c r="EB136" s="277" t="n">
        <f aca="false">IFERROR(INDEX(RTO3SF,$DZ136,EB$7),0)</f>
        <v>0</v>
      </c>
      <c r="EC136" s="277" t="n">
        <f aca="false">IFERROR(INDEX(RTO3SF,$DZ136,EC$7),0)</f>
        <v>0</v>
      </c>
      <c r="ED136" s="277" t="n">
        <f aca="false">IFERROR(INDEX(RTO3SF,$DZ136,ED$7),0)</f>
        <v>0</v>
      </c>
      <c r="EE136" s="277" t="n">
        <f aca="false">IFERROR(INDEX(RTO3SF,$DZ136,EE$7),0)</f>
        <v>0</v>
      </c>
      <c r="EF136" s="277" t="n">
        <f aca="false">COUNTIFS(EB136:EE136,"&gt;1")</f>
        <v>0</v>
      </c>
      <c r="EG136" s="277" t="n">
        <f aca="false">IFERROR(SUMIFS(EB136:EE136,EB136:EE136,"&gt;1"),0)</f>
        <v>0</v>
      </c>
      <c r="EH136" s="265"/>
      <c r="EI136" s="265" t="s">
        <v>352</v>
      </c>
      <c r="EJ136" s="264" t="str">
        <f aca="false">IF(EF169=0,"sd",EJ135*SQRT(2))</f>
        <v>sd</v>
      </c>
      <c r="EK136" s="266"/>
      <c r="EL136" s="265" t="n">
        <f aca="false">EL135+1</f>
        <v>18</v>
      </c>
      <c r="EM136" s="276" t="n">
        <f aca="false">IFERROR(INDEX(RTO3CV,$EL136,1),0)</f>
        <v>0</v>
      </c>
      <c r="EN136" s="277" t="n">
        <f aca="false">IFERROR(INDEX(RTO3CF,$EL136,'ANVA-MDS'!EB$7),0)</f>
        <v>0</v>
      </c>
      <c r="EO136" s="277" t="n">
        <f aca="false">IFERROR(INDEX(RTO3CF,$EL136,'ANVA-MDS'!EC$7),0)</f>
        <v>0</v>
      </c>
      <c r="EP136" s="277" t="n">
        <f aca="false">IFERROR(INDEX(RTO3CF,$EL136,'ANVA-MDS'!ED$7),0)</f>
        <v>0</v>
      </c>
      <c r="EQ136" s="277" t="n">
        <f aca="false">IFERROR(INDEX(RTO3CF,$EL136,'ANVA-MDS'!EE$7),0)</f>
        <v>0</v>
      </c>
      <c r="ER136" s="277" t="n">
        <f aca="false">COUNTIFS(EN136:EQ136,"&gt;1")</f>
        <v>0</v>
      </c>
      <c r="ES136" s="277" t="n">
        <f aca="false">IFERROR(SUMIFS(EN136:EQ136,EN136:EQ136,"&gt;1"),0)</f>
        <v>0</v>
      </c>
      <c r="ET136" s="265"/>
      <c r="EU136" s="265" t="s">
        <v>352</v>
      </c>
      <c r="EV136" s="264" t="n">
        <f aca="false">IF(ER169=0,"sd",EV135*SQRT(2))</f>
        <v>316.193434268895</v>
      </c>
      <c r="EW136" s="266"/>
      <c r="EX136" s="277" t="n">
        <f aca="false">EG136+ES136</f>
        <v>0</v>
      </c>
      <c r="EY136" s="296" t="s">
        <v>353</v>
      </c>
      <c r="EZ136" s="284" t="str">
        <f aca="false">IF(EZ138=0,"sd",(EJ122^2+EV122^2)/(EZ119*EZ120)-EZ124)</f>
        <v>sd</v>
      </c>
    </row>
    <row r="137" customFormat="false" ht="12.75" hidden="false" customHeight="true" outlineLevel="0" collapsed="false">
      <c r="A137" s="293" t="s">
        <v>354</v>
      </c>
      <c r="J137" s="270" t="n">
        <v>18</v>
      </c>
      <c r="K137" s="280" t="n">
        <f aca="false">IFERROR(INDEX(RTO3SF_ORD,J137,1),"sd")</f>
        <v>0</v>
      </c>
      <c r="L137" s="281" t="n">
        <f aca="false">IFERROR(INDEX(RTO3SF_ORD,J137,2),"sd")</f>
        <v>0.00032</v>
      </c>
      <c r="M137" s="281" t="str">
        <f aca="false">IF(M$8&gt;$J137,"",IF($F$124&gt;$G$124,"ns",IF(ABS($L137-INDEX(RTO3SF_ORD,M$8,2))&gt;$B$139,"s","ns")))</f>
        <v>ns</v>
      </c>
      <c r="N137" s="281" t="str">
        <f aca="false">IF(N$8&gt;$J137,"",IF($F$124&gt;$G$124,"ns",IF(ABS($L137-INDEX(RTO3SF_ORD,N$8,2))&gt;$B$139,"s","ns")))</f>
        <v>ns</v>
      </c>
      <c r="O137" s="281" t="str">
        <f aca="false">IF(O$8&gt;$J137,"",IF($F$124&gt;$G$124,"ns",IF(ABS($L137-INDEX(RTO3SF_ORD,O$8,2))&gt;$B$139,"s","ns")))</f>
        <v>ns</v>
      </c>
      <c r="P137" s="281" t="str">
        <f aca="false">IF(P$8&gt;$J137,"",IF($F$124&gt;$G$124,"ns",IF(ABS($L137-INDEX(RTO3SF_ORD,P$8,2))&gt;$B$139,"s","ns")))</f>
        <v>ns</v>
      </c>
      <c r="Q137" s="281" t="str">
        <f aca="false">IF(Q$8&gt;$J137,"",IF($F$124&gt;$G$124,"ns",IF(ABS($L137-INDEX(RTO3SF_ORD,Q$8,2))&gt;$B$139,"s","ns")))</f>
        <v>ns</v>
      </c>
      <c r="R137" s="281" t="str">
        <f aca="false">IF(R$8&gt;$J137,"",IF($F$124&gt;$G$124,"ns",IF(ABS($L137-INDEX(RTO3SF_ORD,R$8,2))&gt;$B$139,"s","ns")))</f>
        <v>ns</v>
      </c>
      <c r="S137" s="281" t="str">
        <f aca="false">IF(S$8&gt;$J137,"",IF($F$124&gt;$G$124,"ns",IF(ABS($L137-INDEX(RTO3SF_ORD,S$8,2))&gt;$B$139,"s","ns")))</f>
        <v>ns</v>
      </c>
      <c r="T137" s="281" t="str">
        <f aca="false">IF(T$8&gt;$J137,"",IF($F$124&gt;$G$124,"ns",IF(ABS($L137-INDEX(RTO3SF_ORD,T$8,2))&gt;$B$139,"s","ns")))</f>
        <v>ns</v>
      </c>
      <c r="U137" s="281" t="str">
        <f aca="false">IF(U$8&gt;$J137,"",IF($F$124&gt;$G$124,"ns",IF(ABS($L137-INDEX(RTO3SF_ORD,U$8,2))&gt;$B$139,"s","ns")))</f>
        <v>ns</v>
      </c>
      <c r="V137" s="281" t="str">
        <f aca="false">IF(V$8&gt;$J137,"",IF($F$124&gt;$G$124,"ns",IF(ABS($L137-INDEX(RTO3SF_ORD,V$8,2))&gt;$B$139,"s","ns")))</f>
        <v>ns</v>
      </c>
      <c r="W137" s="281" t="str">
        <f aca="false">IF(W$8&gt;$J137,"",IF($F$124&gt;$G$124,"ns",IF(ABS($L137-INDEX(RTO3SF_ORD,W$8,2))&gt;$B$139,"s","ns")))</f>
        <v>ns</v>
      </c>
      <c r="X137" s="281" t="str">
        <f aca="false">IF(X$8&gt;$J137,"",IF($F$124&gt;$G$124,"ns",IF(ABS($L137-INDEX(RTO3SF_ORD,X$8,2))&gt;$B$139,"s","ns")))</f>
        <v>ns</v>
      </c>
      <c r="Y137" s="281" t="str">
        <f aca="false">IF(Y$8&gt;$J137,"",IF($F$124&gt;$G$124,"ns",IF(ABS($L137-INDEX(RTO3SF_ORD,Y$8,2))&gt;$B$139,"s","ns")))</f>
        <v>ns</v>
      </c>
      <c r="Z137" s="281" t="str">
        <f aca="false">IF(Z$8&gt;$J137,"",IF($F$124&gt;$G$124,"ns",IF(ABS($L137-INDEX(RTO3SF_ORD,Z$8,2))&gt;$B$139,"s","ns")))</f>
        <v>ns</v>
      </c>
      <c r="AA137" s="281" t="str">
        <f aca="false">IF(AA$8&gt;$J137,"",IF($F$124&gt;$G$124,"ns",IF(ABS($L137-INDEX(RTO3SF_ORD,AA$8,2))&gt;$B$139,"s","ns")))</f>
        <v>ns</v>
      </c>
      <c r="AB137" s="281" t="str">
        <f aca="false">IF(AB$8&gt;$J137,"",IF($F$124&gt;$G$124,"ns",IF(ABS($L137-INDEX(RTO3SF_ORD,AB$8,2))&gt;$B$139,"s","ns")))</f>
        <v>ns</v>
      </c>
      <c r="AC137" s="281" t="str">
        <f aca="false">IF(AC$8&gt;$J137,"",IF($F$124&gt;$G$124,"ns",IF(ABS($L137-INDEX(RTO3SF_ORD,AC$8,2))&gt;$B$139,"s","ns")))</f>
        <v>ns</v>
      </c>
      <c r="AD137" s="281" t="str">
        <f aca="false">IF(AD$8&gt;$J137,"",IF($F$124&gt;$G$124,"ns",IF(ABS($L137-INDEX(RTO3SF_ORD,AD$8,2))&gt;$B$139,"s","ns")))</f>
        <v>ns</v>
      </c>
      <c r="AE137" s="281" t="str">
        <f aca="false">IF(AE$8&gt;$J137,"",IF($F$124&gt;$G$124,"ns",IF(ABS($L137-INDEX(RTO3SF_ORD,AE$8,2))&gt;$B$139,"s","ns")))</f>
        <v/>
      </c>
      <c r="AF137" s="281" t="str">
        <f aca="false">IF(AF$8&gt;$J137,"",IF($F$124&gt;$G$124,"ns",IF(ABS($L137-INDEX(RTO3SF_ORD,AF$8,2))&gt;$B$139,"s","ns")))</f>
        <v/>
      </c>
      <c r="AG137" s="281" t="str">
        <f aca="false">IF(AG$8&gt;$J137,"",IF($F$124&gt;$G$124,"ns",IF(ABS($L137-INDEX(RTO3SF_ORD,AG$8,2))&gt;$B$139,"s","ns")))</f>
        <v/>
      </c>
      <c r="AH137" s="281" t="str">
        <f aca="false">IF(AH$8&gt;$J137,"",IF($F$124&gt;$G$124,"ns",IF(ABS($L137-INDEX(RTO3SF_ORD,AH$8,2))&gt;$B$139,"s","ns")))</f>
        <v/>
      </c>
      <c r="AI137" s="281" t="str">
        <f aca="false">IF(AI$8&gt;$J137,"",IF($F$124&gt;$G$124,"ns",IF(ABS($L137-INDEX(RTO3SF_ORD,AI$8,2))&gt;$B$139,"s","ns")))</f>
        <v/>
      </c>
      <c r="AJ137" s="281" t="str">
        <f aca="false">IF(AJ$8&gt;$J137,"",IF($F$124&gt;$G$124,"ns",IF(ABS($L137-INDEX(RTO3SF_ORD,AJ$8,2))&gt;$B$139,"s","ns")))</f>
        <v/>
      </c>
      <c r="AK137" s="281" t="str">
        <f aca="false">IF(AK$8&gt;$J137,"",IF($F$124&gt;$G$124,"ns",IF(ABS($L137-INDEX(RTO3SF_ORD,AK$8,2))&gt;$B$139,"s","ns")))</f>
        <v/>
      </c>
      <c r="AL137" s="281" t="str">
        <f aca="false">IF(AL$8&gt;$J137,"",IF($F$124&gt;$G$124,"ns",IF(ABS($L137-INDEX(RTO3SF_ORD,AL$8,2))&gt;$B$139,"s","ns")))</f>
        <v/>
      </c>
      <c r="AM137" s="281" t="str">
        <f aca="false">IF(AM$8&gt;$J137,"",IF($F$124&gt;$G$124,"ns",IF(ABS($L137-INDEX(RTO3SF_ORD,AM$8,2))&gt;$B$139,"s","ns")))</f>
        <v/>
      </c>
      <c r="AN137" s="281" t="str">
        <f aca="false">IF(AN$8&gt;$J137,"",IF($F$124&gt;$G$124,"ns",IF(ABS($L137-INDEX(RTO3SF_ORD,AN$8,2))&gt;$B$139,"s","ns")))</f>
        <v/>
      </c>
      <c r="AO137" s="281" t="str">
        <f aca="false">IF(AO$8&gt;$J137,"",IF($F$124&gt;$G$124,"ns",IF(ABS($L137-INDEX(RTO3SF_ORD,AO$8,2))&gt;$B$139,"s","ns")))</f>
        <v/>
      </c>
      <c r="AP137" s="281" t="str">
        <f aca="false">IF(AP$8&gt;$J137,"",IF($F$124&gt;$G$124,"ns",IF(ABS($L137-INDEX(RTO3SF_ORD,AP$8,2))&gt;$B$139,"s","ns")))</f>
        <v/>
      </c>
      <c r="AQ137" s="281" t="str">
        <f aca="false">IF(AQ$8&gt;$J137,"",IF($F$124&gt;$G$124,"ns",IF(ABS($L137-INDEX(RTO3SF_ORD,AQ$8,2))&gt;$B$139,"s","ns")))</f>
        <v/>
      </c>
      <c r="AR137" s="281" t="str">
        <f aca="false">IF(AR$8&gt;$J137,"",IF($F$124&gt;$G$124,"ns",IF(ABS($L137-INDEX(RTO3SF_ORD,AR$8,2))&gt;$B$139,"s","ns")))</f>
        <v/>
      </c>
      <c r="AS137" s="281" t="str">
        <f aca="false">IF(AS$8&gt;$J137,"",IF($F$124&gt;$G$124,"ns",IF(ABS($L137-INDEX(RTO3SF_ORD,AS$8,2))&gt;$B$139,"s","ns")))</f>
        <v/>
      </c>
      <c r="AT137" s="281" t="str">
        <f aca="false">IF(AT$8&gt;$J137,"",IF($F$124&gt;$G$124,"ns",IF(ABS($L137-INDEX(RTO3SF_ORD,AT$8,2))&gt;$B$139,"s","ns")))</f>
        <v/>
      </c>
      <c r="AU137" s="281" t="str">
        <f aca="false">IF(AU$8&gt;$J137,"",IF($F$124&gt;$G$124,"ns",IF(ABS($L137-INDEX(RTO3SF_ORD,AU$8,2))&gt;$B$139,"s","ns")))</f>
        <v/>
      </c>
      <c r="AV137" s="281" t="str">
        <f aca="false">IF(AV$8&gt;$J137,"",IF($F$124&gt;$G$124,"ns",IF(ABS($L137-INDEX(RTO3SF_ORD,AV$8,2))&gt;$B$139,"s","ns")))</f>
        <v/>
      </c>
      <c r="AW137" s="281" t="str">
        <f aca="false">IF(AW$8&gt;$J137,"",IF($F$124&gt;$G$124,"ns",IF(ABS($L137-INDEX(RTO3SF_ORD,AW$8,2))&gt;$B$139,"s","ns")))</f>
        <v/>
      </c>
      <c r="AX137" s="281" t="str">
        <f aca="false">IF(AX$8&gt;$J137,"",IF($F$124&gt;$G$124,"ns",IF(ABS($L137-INDEX(RTO3SF_ORD,AX$8,2))&gt;$B$139,"s","ns")))</f>
        <v/>
      </c>
      <c r="AY137" s="281" t="str">
        <f aca="false">IF(AY$8&gt;$J137,"",IF($F$124&gt;$G$124,"ns",IF(ABS($L137-INDEX(RTO3SF_ORD,AY$8,2))&gt;$B$139,"s","ns")))</f>
        <v/>
      </c>
      <c r="AZ137" s="281" t="str">
        <f aca="false">IF(AZ$8&gt;$J137,"",IF($F$124&gt;$G$124,"ns",IF(ABS($L137-INDEX(RTO3SF_ORD,AZ$8,2))&gt;$B$139,"s","ns")))</f>
        <v/>
      </c>
      <c r="BA137" s="281" t="str">
        <f aca="false">IF(BA$8&gt;$J137,"",IF($F$124&gt;$G$124,"ns",IF(ABS($L137-INDEX(RTO3SF_ORD,BA$8,2))&gt;$B$139,"s","ns")))</f>
        <v/>
      </c>
      <c r="BB137" s="281" t="str">
        <f aca="false">IF(BB$8&gt;$J137,"",IF($F$124&gt;$G$124,"ns",IF(ABS($L137-INDEX(RTO3SF_ORD,BB$8,2))&gt;$B$139,"s","ns")))</f>
        <v/>
      </c>
      <c r="BC137" s="281" t="str">
        <f aca="false">IF(BC$8&gt;$J137,"",IF($F$124&gt;$G$124,"ns",IF(ABS($L137-INDEX(RTO3SF_ORD,BC$8,2))&gt;$B$139,"s","ns")))</f>
        <v/>
      </c>
      <c r="BD137" s="281" t="str">
        <f aca="false">IF(BD$8&gt;$J137,"",IF($F$124&gt;$G$124,"ns",IF(ABS($L137-INDEX(RTO3SF_ORD,BD$8,2))&gt;$B$139,"s","ns")))</f>
        <v/>
      </c>
      <c r="BE137" s="281" t="str">
        <f aca="false">IF(BE$8&gt;$J137,"",IF($F$124&gt;$G$124,"ns",IF(ABS($L137-INDEX(RTO3SF_ORD,BE$8,2))&gt;$B$139,"s","ns")))</f>
        <v/>
      </c>
      <c r="BF137" s="281" t="str">
        <f aca="false">IF(BF$8&gt;$J137,"",IF($F$124&gt;$G$124,"ns",IF(ABS($L137-INDEX(RTO3SF_ORD,BF$8,2))&gt;$B$139,"s","ns")))</f>
        <v/>
      </c>
      <c r="BG137" s="281" t="str">
        <f aca="false">IF(BG$8&gt;$J137,"",IF($F$124&gt;$G$124,"ns",IF(ABS($L137-INDEX(RTO3SF_ORD,BG$8,2))&gt;$B$139,"s","ns")))</f>
        <v/>
      </c>
      <c r="BH137" s="281" t="str">
        <f aca="false">IF(BH$8&gt;$J137,"",IF($F$124&gt;$G$124,"ns",IF(ABS($L137-INDEX(RTO3SF_ORD,BH$8,2))&gt;$B$139,"s","ns")))</f>
        <v/>
      </c>
      <c r="BI137" s="281" t="str">
        <f aca="false">IF(BI$8&gt;$J137,"",IF($F$124&gt;$G$124,"ns",IF(ABS($L137-INDEX(RTO3SF_ORD,BI$8,2))&gt;$B$139,"s","ns")))</f>
        <v/>
      </c>
      <c r="BJ137" s="281" t="str">
        <f aca="false">IF(BJ$8&gt;$J137,"",IF($F$124&gt;$G$124,"ns",IF(ABS($L137-INDEX(RTO3SF_ORD,BJ$8,2))&gt;$B$139,"s","ns")))</f>
        <v/>
      </c>
      <c r="BM137" s="293" t="s">
        <v>354</v>
      </c>
      <c r="BS137" s="249"/>
      <c r="BT137" s="249"/>
      <c r="BV137" s="270" t="n">
        <v>18</v>
      </c>
      <c r="BW137" s="280" t="n">
        <f aca="false">IFERROR(INDEX(RTO3CF_ORD,BV137,1),"sd")</f>
        <v>0</v>
      </c>
      <c r="BX137" s="281" t="n">
        <f aca="false">IFERROR(INDEX(RTO3CF_ORD,BV137,2),"sd")</f>
        <v>0.00032</v>
      </c>
      <c r="BY137" s="282" t="str">
        <f aca="false">IF(BY$8&gt;$BV137,"",IF($BR$124&gt;$BS$124,"ns",IF(ABS($BX137-INDEX(RTO3CF_ORD,BY$8,2))&gt;$BN$139,"s","ns")))</f>
        <v>s</v>
      </c>
      <c r="BZ137" s="282" t="str">
        <f aca="false">IF(BZ$8&gt;$BV137,"",IF($BR$124&gt;$BS$124,"ns",IF(ABS($BX137-INDEX(RTO3CF_ORD,BZ$8,2))&gt;$BN$139,"s","ns")))</f>
        <v>s</v>
      </c>
      <c r="CA137" s="282" t="str">
        <f aca="false">IF(CA$8&gt;$BV137,"",IF($BR$124&gt;$BS$124,"ns",IF(ABS($BX137-INDEX(RTO3CF_ORD,CA$8,2))&gt;$BN$139,"s","ns")))</f>
        <v>s</v>
      </c>
      <c r="CB137" s="282" t="str">
        <f aca="false">IF(CB$8&gt;$BV137,"",IF($BR$124&gt;$BS$124,"ns",IF(ABS($BX137-INDEX(RTO3CF_ORD,CB$8,2))&gt;$BN$139,"s","ns")))</f>
        <v>s</v>
      </c>
      <c r="CC137" s="282" t="str">
        <f aca="false">IF(CC$8&gt;$BV137,"",IF($BR$124&gt;$BS$124,"ns",IF(ABS($BX137-INDEX(RTO3CF_ORD,CC$8,2))&gt;$BN$139,"s","ns")))</f>
        <v>s</v>
      </c>
      <c r="CD137" s="282" t="str">
        <f aca="false">IF(CD$8&gt;$BV137,"",IF($BR$124&gt;$BS$124,"ns",IF(ABS($BX137-INDEX(RTO3CF_ORD,CD$8,2))&gt;$BN$139,"s","ns")))</f>
        <v>s</v>
      </c>
      <c r="CE137" s="282" t="str">
        <f aca="false">IF(CE$8&gt;$BV137,"",IF($BR$124&gt;$BS$124,"ns",IF(ABS($BX137-INDEX(RTO3CF_ORD,CE$8,2))&gt;$BN$139,"s","ns")))</f>
        <v>s</v>
      </c>
      <c r="CF137" s="282" t="str">
        <f aca="false">IF(CF$8&gt;$BV137,"",IF($BR$124&gt;$BS$124,"ns",IF(ABS($BX137-INDEX(RTO3CF_ORD,CF$8,2))&gt;$BN$139,"s","ns")))</f>
        <v>s</v>
      </c>
      <c r="CG137" s="282" t="str">
        <f aca="false">IF(CG$8&gt;$BV137,"",IF($BR$124&gt;$BS$124,"ns",IF(ABS($BX137-INDEX(RTO3CF_ORD,CG$8,2))&gt;$BN$139,"s","ns")))</f>
        <v>s</v>
      </c>
      <c r="CH137" s="282" t="str">
        <f aca="false">IF(CH$8&gt;$BV137,"",IF($BR$124&gt;$BS$124,"ns",IF(ABS($BX137-INDEX(RTO3CF_ORD,CH$8,2))&gt;$BN$139,"s","ns")))</f>
        <v>s</v>
      </c>
      <c r="CI137" s="282" t="str">
        <f aca="false">IF(CI$8&gt;$BV137,"",IF($BR$124&gt;$BS$124,"ns",IF(ABS($BX137-INDEX(RTO3CF_ORD,CI$8,2))&gt;$BN$139,"s","ns")))</f>
        <v>s</v>
      </c>
      <c r="CJ137" s="282" t="str">
        <f aca="false">IF(CJ$8&gt;$BV137,"",IF($BR$124&gt;$BS$124,"ns",IF(ABS($BX137-INDEX(RTO3CF_ORD,CJ$8,2))&gt;$BN$139,"s","ns")))</f>
        <v>s</v>
      </c>
      <c r="CK137" s="282" t="str">
        <f aca="false">IF(CK$8&gt;$BV137,"",IF($BR$124&gt;$BS$124,"ns",IF(ABS($BX137-INDEX(RTO3CF_ORD,CK$8,2))&gt;$BN$139,"s","ns")))</f>
        <v>ns</v>
      </c>
      <c r="CL137" s="282" t="str">
        <f aca="false">IF(CL$8&gt;$BV137,"",IF($BR$124&gt;$BS$124,"ns",IF(ABS($BX137-INDEX(RTO3CF_ORD,CL$8,2))&gt;$BN$139,"s","ns")))</f>
        <v>ns</v>
      </c>
      <c r="CM137" s="282" t="str">
        <f aca="false">IF(CM$8&gt;$BV137,"",IF($BR$124&gt;$BS$124,"ns",IF(ABS($BX137-INDEX(RTO3CF_ORD,CM$8,2))&gt;$BN$139,"s","ns")))</f>
        <v>ns</v>
      </c>
      <c r="CN137" s="282" t="str">
        <f aca="false">IF(CN$8&gt;$BV137,"",IF($BR$124&gt;$BS$124,"ns",IF(ABS($BX137-INDEX(RTO3CF_ORD,CN$8,2))&gt;$BN$139,"s","ns")))</f>
        <v>ns</v>
      </c>
      <c r="CO137" s="282" t="str">
        <f aca="false">IF(CO$8&gt;$BV137,"",IF($BR$124&gt;$BS$124,"ns",IF(ABS($BX137-INDEX(RTO3CF_ORD,CO$8,2))&gt;$BN$139,"s","ns")))</f>
        <v>ns</v>
      </c>
      <c r="CP137" s="282" t="str">
        <f aca="false">IF(CP$8&gt;$BV137,"",IF($BR$124&gt;$BS$124,"ns",IF(ABS($BX137-INDEX(RTO3CF_ORD,CP$8,2))&gt;$BN$139,"s","ns")))</f>
        <v>ns</v>
      </c>
      <c r="CQ137" s="282" t="str">
        <f aca="false">IF(CQ$8&gt;$BV137,"",IF($BR$124&gt;$BS$124,"ns",IF(ABS($BX137-INDEX(RTO3CF_ORD,CQ$8,2))&gt;$BN$139,"s","ns")))</f>
        <v/>
      </c>
      <c r="CR137" s="282" t="str">
        <f aca="false">IF(CR$8&gt;$BV137,"",IF($BR$124&gt;$BS$124,"ns",IF(ABS($BX137-INDEX(RTO3CF_ORD,CR$8,2))&gt;$BN$139,"s","ns")))</f>
        <v/>
      </c>
      <c r="CS137" s="282" t="str">
        <f aca="false">IF(CS$8&gt;$BV137,"",IF($BR$124&gt;$BS$124,"ns",IF(ABS($BX137-INDEX(RTO3CF_ORD,CS$8,2))&gt;$BN$139,"s","ns")))</f>
        <v/>
      </c>
      <c r="CT137" s="282" t="str">
        <f aca="false">IF(CT$8&gt;$BV137,"",IF($BR$124&gt;$BS$124,"ns",IF(ABS($BX137-INDEX(RTO3CF_ORD,CT$8,2))&gt;$BN$139,"s","ns")))</f>
        <v/>
      </c>
      <c r="CU137" s="282" t="str">
        <f aca="false">IF(CU$8&gt;$BV137,"",IF($BR$124&gt;$BS$124,"ns",IF(ABS($BX137-INDEX(RTO3CF_ORD,CU$8,2))&gt;$BN$139,"s","ns")))</f>
        <v/>
      </c>
      <c r="CV137" s="282" t="str">
        <f aca="false">IF(CV$8&gt;$BV137,"",IF($BR$124&gt;$BS$124,"ns",IF(ABS($BX137-INDEX(RTO3CF_ORD,CV$8,2))&gt;$BN$139,"s","ns")))</f>
        <v/>
      </c>
      <c r="CW137" s="282" t="str">
        <f aca="false">IF(CW$8&gt;$BV137,"",IF($BR$124&gt;$BS$124,"ns",IF(ABS($BX137-INDEX(RTO3CF_ORD,CW$8,2))&gt;$BN$139,"s","ns")))</f>
        <v/>
      </c>
      <c r="CX137" s="282" t="str">
        <f aca="false">IF(CX$8&gt;$BV137,"",IF($BR$124&gt;$BS$124,"ns",IF(ABS($BX137-INDEX(RTO3CF_ORD,CX$8,2))&gt;$BN$139,"s","ns")))</f>
        <v/>
      </c>
      <c r="CY137" s="282" t="str">
        <f aca="false">IF(CY$8&gt;$BV137,"",IF($BR$124&gt;$BS$124,"ns",IF(ABS($BX137-INDEX(RTO3CF_ORD,CY$8,2))&gt;$BN$139,"s","ns")))</f>
        <v/>
      </c>
      <c r="CZ137" s="282" t="str">
        <f aca="false">IF(CZ$8&gt;$BV137,"",IF($BR$124&gt;$BS$124,"ns",IF(ABS($BX137-INDEX(RTO3CF_ORD,CZ$8,2))&gt;$BN$139,"s","ns")))</f>
        <v/>
      </c>
      <c r="DA137" s="282" t="str">
        <f aca="false">IF(DA$8&gt;$BV137,"",IF($BR$124&gt;$BS$124,"ns",IF(ABS($BX137-INDEX(RTO3CF_ORD,DA$8,2))&gt;$BN$139,"s","ns")))</f>
        <v/>
      </c>
      <c r="DB137" s="282" t="str">
        <f aca="false">IF(DB$8&gt;$BV137,"",IF($BR$124&gt;$BS$124,"ns",IF(ABS($BX137-INDEX(RTO3CF_ORD,DB$8,2))&gt;$BN$139,"s","ns")))</f>
        <v/>
      </c>
      <c r="DC137" s="282" t="str">
        <f aca="false">IF(DC$8&gt;$BV137,"",IF($BR$124&gt;$BS$124,"ns",IF(ABS($BX137-INDEX(RTO3CF_ORD,DC$8,2))&gt;$BN$139,"s","ns")))</f>
        <v/>
      </c>
      <c r="DD137" s="282" t="str">
        <f aca="false">IF(DD$8&gt;$BV137,"",IF($BR$124&gt;$BS$124,"ns",IF(ABS($BX137-INDEX(RTO3CF_ORD,DD$8,2))&gt;$BN$139,"s","ns")))</f>
        <v/>
      </c>
      <c r="DE137" s="282" t="str">
        <f aca="false">IF(DE$8&gt;$BV137,"",IF($BR$124&gt;$BS$124,"ns",IF(ABS($BX137-INDEX(RTO3CF_ORD,DE$8,2))&gt;$BN$139,"s","ns")))</f>
        <v/>
      </c>
      <c r="DF137" s="282" t="str">
        <f aca="false">IF(DF$8&gt;$BV137,"",IF($BR$124&gt;$BS$124,"ns",IF(ABS($BX137-INDEX(RTO3CF_ORD,DF$8,2))&gt;$BN$139,"s","ns")))</f>
        <v/>
      </c>
      <c r="DG137" s="282" t="str">
        <f aca="false">IF(DG$8&gt;$BV137,"",IF($BR$124&gt;$BS$124,"ns",IF(ABS($BX137-INDEX(RTO3CF_ORD,DG$8,2))&gt;$BN$139,"s","ns")))</f>
        <v/>
      </c>
      <c r="DH137" s="282" t="str">
        <f aca="false">IF(DH$8&gt;$BV137,"",IF($BR$124&gt;$BS$124,"ns",IF(ABS($BX137-INDEX(RTO3CF_ORD,DH$8,2))&gt;$BN$139,"s","ns")))</f>
        <v/>
      </c>
      <c r="DI137" s="282" t="str">
        <f aca="false">IF(DI$8&gt;$BV137,"",IF($BR$124&gt;$BS$124,"ns",IF(ABS($BX137-INDEX(RTO3CF_ORD,DI$8,2))&gt;$BN$139,"s","ns")))</f>
        <v/>
      </c>
      <c r="DJ137" s="282" t="str">
        <f aca="false">IF(DJ$8&gt;$BV137,"",IF($BR$124&gt;$BS$124,"ns",IF(ABS($BX137-INDEX(RTO3CF_ORD,DJ$8,2))&gt;$BN$139,"s","ns")))</f>
        <v/>
      </c>
      <c r="DK137" s="282" t="str">
        <f aca="false">IF(DK$8&gt;$BV137,"",IF($BR$124&gt;$BS$124,"ns",IF(ABS($BX137-INDEX(RTO3CF_ORD,DK$8,2))&gt;$BN$139,"s","ns")))</f>
        <v/>
      </c>
      <c r="DL137" s="282" t="str">
        <f aca="false">IF(DL$8&gt;$BV137,"",IF($BR$124&gt;$BS$124,"ns",IF(ABS($BX137-INDEX(RTO3CF_ORD,DL$8,2))&gt;$BN$139,"s","ns")))</f>
        <v/>
      </c>
      <c r="DM137" s="282" t="str">
        <f aca="false">IF(DM$8&gt;$BV137,"",IF($BR$124&gt;$BS$124,"ns",IF(ABS($BX137-INDEX(RTO3CF_ORD,DM$8,2))&gt;$BN$139,"s","ns")))</f>
        <v/>
      </c>
      <c r="DN137" s="282" t="str">
        <f aca="false">IF(DN$8&gt;$BV137,"",IF($BR$124&gt;$BS$124,"ns",IF(ABS($BX137-INDEX(RTO3CF_ORD,DN$8,2))&gt;$BN$139,"s","ns")))</f>
        <v/>
      </c>
      <c r="DO137" s="282" t="str">
        <f aca="false">IF(DO$8&gt;$BV137,"",IF($BR$124&gt;$BS$124,"ns",IF(ABS($BX137-INDEX(RTO3CF_ORD,DO$8,2))&gt;$BN$139,"s","ns")))</f>
        <v/>
      </c>
      <c r="DP137" s="282" t="str">
        <f aca="false">IF(DP$8&gt;$BV137,"",IF($BR$124&gt;$BS$124,"ns",IF(ABS($BX137-INDEX(RTO3CF_ORD,DP$8,2))&gt;$BN$139,"s","ns")))</f>
        <v/>
      </c>
      <c r="DQ137" s="282" t="str">
        <f aca="false">IF(DQ$8&gt;$BV137,"",IF($BR$124&gt;$BS$124,"ns",IF(ABS($BX137-INDEX(RTO3CF_ORD,DQ$8,2))&gt;$BN$139,"s","ns")))</f>
        <v/>
      </c>
      <c r="DR137" s="282" t="str">
        <f aca="false">IF(DR$8&gt;$BV137,"",IF($BR$124&gt;$BS$124,"ns",IF(ABS($BX137-INDEX(RTO3CF_ORD,DR$8,2))&gt;$BN$139,"s","ns")))</f>
        <v/>
      </c>
      <c r="DS137" s="282" t="str">
        <f aca="false">IF(DS$8&gt;$BV137,"",IF($BR$124&gt;$BS$124,"ns",IF(ABS($BX137-INDEX(RTO3CF_ORD,DS$8,2))&gt;$BN$139,"s","ns")))</f>
        <v/>
      </c>
      <c r="DT137" s="282" t="str">
        <f aca="false">IF(DT$8&gt;$BV137,"",IF($BR$124&gt;$BS$124,"ns",IF(ABS($BX137-INDEX(RTO3CF_ORD,DT$8,2))&gt;$BN$139,"s","ns")))</f>
        <v/>
      </c>
      <c r="DU137" s="282" t="str">
        <f aca="false">IF(DU$8&gt;$BV137,"",IF($BR$124&gt;$BS$124,"ns",IF(ABS($BX137-INDEX(RTO3CF_ORD,DU$8,2))&gt;$BN$139,"s","ns")))</f>
        <v/>
      </c>
      <c r="DV137" s="282" t="str">
        <f aca="false">IF(DV$8&gt;$BV137,"",IF($BR$124&gt;$BS$124,"ns",IF(ABS($BX137-INDEX(RTO3CF_ORD,DV$8,2))&gt;$BN$139,"s","ns")))</f>
        <v/>
      </c>
      <c r="DW137" s="283"/>
      <c r="DX137" s="283"/>
      <c r="DZ137" s="265" t="n">
        <f aca="false">DZ136+1</f>
        <v>19</v>
      </c>
      <c r="EA137" s="276" t="n">
        <f aca="false">IFERROR(INDEX(RTO3CV,$DZ137,1),0)</f>
        <v>0</v>
      </c>
      <c r="EB137" s="277" t="n">
        <f aca="false">IFERROR(INDEX(RTO3SF,$DZ137,EB$7),0)</f>
        <v>0</v>
      </c>
      <c r="EC137" s="277" t="n">
        <f aca="false">IFERROR(INDEX(RTO3SF,$DZ137,EC$7),0)</f>
        <v>0</v>
      </c>
      <c r="ED137" s="277" t="n">
        <f aca="false">IFERROR(INDEX(RTO3SF,$DZ137,ED$7),0)</f>
        <v>0</v>
      </c>
      <c r="EE137" s="277" t="n">
        <f aca="false">IFERROR(INDEX(RTO3SF,$DZ137,EE$7),0)</f>
        <v>0</v>
      </c>
      <c r="EF137" s="277" t="n">
        <f aca="false">COUNTIFS(EB137:EE137,"&gt;1")</f>
        <v>0</v>
      </c>
      <c r="EG137" s="277" t="n">
        <f aca="false">IFERROR(SUMIFS(EB137:EE137,EB137:EE137,"&gt;1"),0)</f>
        <v>0</v>
      </c>
      <c r="EH137" s="265"/>
      <c r="EI137" s="265" t="s">
        <v>355</v>
      </c>
      <c r="EJ137" s="264" t="str">
        <f aca="false">IF(EF169=0,"sd",TINV(0.05,EJ127)*EJ136)</f>
        <v>sd</v>
      </c>
      <c r="EK137" s="266"/>
      <c r="EL137" s="265" t="n">
        <f aca="false">EL136+1</f>
        <v>19</v>
      </c>
      <c r="EM137" s="276" t="n">
        <f aca="false">IFERROR(INDEX(RTO3CV,$EL137,1),0)</f>
        <v>0</v>
      </c>
      <c r="EN137" s="277" t="n">
        <f aca="false">IFERROR(INDEX(RTO3CF,$EL137,'ANVA-MDS'!EB$7),0)</f>
        <v>0</v>
      </c>
      <c r="EO137" s="277" t="n">
        <f aca="false">IFERROR(INDEX(RTO3CF,$EL137,'ANVA-MDS'!EC$7),0)</f>
        <v>0</v>
      </c>
      <c r="EP137" s="277" t="n">
        <f aca="false">IFERROR(INDEX(RTO3CF,$EL137,'ANVA-MDS'!ED$7),0)</f>
        <v>0</v>
      </c>
      <c r="EQ137" s="277" t="n">
        <f aca="false">IFERROR(INDEX(RTO3CF,$EL137,'ANVA-MDS'!EE$7),0)</f>
        <v>0</v>
      </c>
      <c r="ER137" s="277" t="n">
        <f aca="false">COUNTIFS(EN137:EQ137,"&gt;1")</f>
        <v>0</v>
      </c>
      <c r="ES137" s="277" t="n">
        <f aca="false">IFERROR(SUMIFS(EN137:EQ137,EN137:EQ137,"&gt;1"),0)</f>
        <v>0</v>
      </c>
      <c r="ET137" s="265"/>
      <c r="EU137" s="265" t="s">
        <v>355</v>
      </c>
      <c r="EV137" s="264" t="n">
        <f aca="false">IF(ER169=0,"sd",TINV(0.05,EV127)*EV136)</f>
        <v>655.745047578344</v>
      </c>
      <c r="EW137" s="266"/>
      <c r="EX137" s="277" t="n">
        <f aca="false">EG137+ES137</f>
        <v>0</v>
      </c>
      <c r="EY137" s="296" t="s">
        <v>356</v>
      </c>
      <c r="EZ137" s="284" t="str">
        <f aca="false" t="array" ref="EZ137:EZ137">IF(EZ138=0,"sd",(SUM(IF(EG119:EG168&gt;1,(EG119:EG168)^2))+SUM(IF(ES119:ES168&gt;1,(ES119:ES168)^2)))/EZ120-EZ128-EZ136-EZ124)</f>
        <v>sd</v>
      </c>
    </row>
    <row r="138" customFormat="false" ht="12.75" hidden="false" customHeight="true" outlineLevel="0" collapsed="false">
      <c r="A138" s="293" t="s">
        <v>357</v>
      </c>
      <c r="J138" s="270" t="n">
        <v>19</v>
      </c>
      <c r="K138" s="280" t="n">
        <f aca="false">IFERROR(INDEX(RTO3SF_ORD,J138,1),"sd")</f>
        <v>0</v>
      </c>
      <c r="L138" s="281" t="n">
        <f aca="false">IFERROR(INDEX(RTO3SF_ORD,J138,2),"sd")</f>
        <v>0.00031</v>
      </c>
      <c r="M138" s="281" t="str">
        <f aca="false">IF(M$8&gt;$J138,"",IF($F$124&gt;$G$124,"ns",IF(ABS($L138-INDEX(RTO3SF_ORD,M$8,2))&gt;$B$139,"s","ns")))</f>
        <v>ns</v>
      </c>
      <c r="N138" s="281" t="str">
        <f aca="false">IF(N$8&gt;$J138,"",IF($F$124&gt;$G$124,"ns",IF(ABS($L138-INDEX(RTO3SF_ORD,N$8,2))&gt;$B$139,"s","ns")))</f>
        <v>ns</v>
      </c>
      <c r="O138" s="281" t="str">
        <f aca="false">IF(O$8&gt;$J138,"",IF($F$124&gt;$G$124,"ns",IF(ABS($L138-INDEX(RTO3SF_ORD,O$8,2))&gt;$B$139,"s","ns")))</f>
        <v>ns</v>
      </c>
      <c r="P138" s="281" t="str">
        <f aca="false">IF(P$8&gt;$J138,"",IF($F$124&gt;$G$124,"ns",IF(ABS($L138-INDEX(RTO3SF_ORD,P$8,2))&gt;$B$139,"s","ns")))</f>
        <v>ns</v>
      </c>
      <c r="Q138" s="281" t="str">
        <f aca="false">IF(Q$8&gt;$J138,"",IF($F$124&gt;$G$124,"ns",IF(ABS($L138-INDEX(RTO3SF_ORD,Q$8,2))&gt;$B$139,"s","ns")))</f>
        <v>ns</v>
      </c>
      <c r="R138" s="281" t="str">
        <f aca="false">IF(R$8&gt;$J138,"",IF($F$124&gt;$G$124,"ns",IF(ABS($L138-INDEX(RTO3SF_ORD,R$8,2))&gt;$B$139,"s","ns")))</f>
        <v>ns</v>
      </c>
      <c r="S138" s="281" t="str">
        <f aca="false">IF(S$8&gt;$J138,"",IF($F$124&gt;$G$124,"ns",IF(ABS($L138-INDEX(RTO3SF_ORD,S$8,2))&gt;$B$139,"s","ns")))</f>
        <v>ns</v>
      </c>
      <c r="T138" s="281" t="str">
        <f aca="false">IF(T$8&gt;$J138,"",IF($F$124&gt;$G$124,"ns",IF(ABS($L138-INDEX(RTO3SF_ORD,T$8,2))&gt;$B$139,"s","ns")))</f>
        <v>ns</v>
      </c>
      <c r="U138" s="281" t="str">
        <f aca="false">IF(U$8&gt;$J138,"",IF($F$124&gt;$G$124,"ns",IF(ABS($L138-INDEX(RTO3SF_ORD,U$8,2))&gt;$B$139,"s","ns")))</f>
        <v>ns</v>
      </c>
      <c r="V138" s="281" t="str">
        <f aca="false">IF(V$8&gt;$J138,"",IF($F$124&gt;$G$124,"ns",IF(ABS($L138-INDEX(RTO3SF_ORD,V$8,2))&gt;$B$139,"s","ns")))</f>
        <v>ns</v>
      </c>
      <c r="W138" s="281" t="str">
        <f aca="false">IF(W$8&gt;$J138,"",IF($F$124&gt;$G$124,"ns",IF(ABS($L138-INDEX(RTO3SF_ORD,W$8,2))&gt;$B$139,"s","ns")))</f>
        <v>ns</v>
      </c>
      <c r="X138" s="281" t="str">
        <f aca="false">IF(X$8&gt;$J138,"",IF($F$124&gt;$G$124,"ns",IF(ABS($L138-INDEX(RTO3SF_ORD,X$8,2))&gt;$B$139,"s","ns")))</f>
        <v>ns</v>
      </c>
      <c r="Y138" s="281" t="str">
        <f aca="false">IF(Y$8&gt;$J138,"",IF($F$124&gt;$G$124,"ns",IF(ABS($L138-INDEX(RTO3SF_ORD,Y$8,2))&gt;$B$139,"s","ns")))</f>
        <v>ns</v>
      </c>
      <c r="Z138" s="281" t="str">
        <f aca="false">IF(Z$8&gt;$J138,"",IF($F$124&gt;$G$124,"ns",IF(ABS($L138-INDEX(RTO3SF_ORD,Z$8,2))&gt;$B$139,"s","ns")))</f>
        <v>ns</v>
      </c>
      <c r="AA138" s="281" t="str">
        <f aca="false">IF(AA$8&gt;$J138,"",IF($F$124&gt;$G$124,"ns",IF(ABS($L138-INDEX(RTO3SF_ORD,AA$8,2))&gt;$B$139,"s","ns")))</f>
        <v>ns</v>
      </c>
      <c r="AB138" s="281" t="str">
        <f aca="false">IF(AB$8&gt;$J138,"",IF($F$124&gt;$G$124,"ns",IF(ABS($L138-INDEX(RTO3SF_ORD,AB$8,2))&gt;$B$139,"s","ns")))</f>
        <v>ns</v>
      </c>
      <c r="AC138" s="281" t="str">
        <f aca="false">IF(AC$8&gt;$J138,"",IF($F$124&gt;$G$124,"ns",IF(ABS($L138-INDEX(RTO3SF_ORD,AC$8,2))&gt;$B$139,"s","ns")))</f>
        <v>ns</v>
      </c>
      <c r="AD138" s="281" t="str">
        <f aca="false">IF(AD$8&gt;$J138,"",IF($F$124&gt;$G$124,"ns",IF(ABS($L138-INDEX(RTO3SF_ORD,AD$8,2))&gt;$B$139,"s","ns")))</f>
        <v>ns</v>
      </c>
      <c r="AE138" s="281" t="str">
        <f aca="false">IF(AE$8&gt;$J138,"",IF($F$124&gt;$G$124,"ns",IF(ABS($L138-INDEX(RTO3SF_ORD,AE$8,2))&gt;$B$139,"s","ns")))</f>
        <v>ns</v>
      </c>
      <c r="AF138" s="281" t="str">
        <f aca="false">IF(AF$8&gt;$J138,"",IF($F$124&gt;$G$124,"ns",IF(ABS($L138-INDEX(RTO3SF_ORD,AF$8,2))&gt;$B$139,"s","ns")))</f>
        <v/>
      </c>
      <c r="AG138" s="281" t="str">
        <f aca="false">IF(AG$8&gt;$J138,"",IF($F$124&gt;$G$124,"ns",IF(ABS($L138-INDEX(RTO3SF_ORD,AG$8,2))&gt;$B$139,"s","ns")))</f>
        <v/>
      </c>
      <c r="AH138" s="281" t="str">
        <f aca="false">IF(AH$8&gt;$J138,"",IF($F$124&gt;$G$124,"ns",IF(ABS($L138-INDEX(RTO3SF_ORD,AH$8,2))&gt;$B$139,"s","ns")))</f>
        <v/>
      </c>
      <c r="AI138" s="281" t="str">
        <f aca="false">IF(AI$8&gt;$J138,"",IF($F$124&gt;$G$124,"ns",IF(ABS($L138-INDEX(RTO3SF_ORD,AI$8,2))&gt;$B$139,"s","ns")))</f>
        <v/>
      </c>
      <c r="AJ138" s="281" t="str">
        <f aca="false">IF(AJ$8&gt;$J138,"",IF($F$124&gt;$G$124,"ns",IF(ABS($L138-INDEX(RTO3SF_ORD,AJ$8,2))&gt;$B$139,"s","ns")))</f>
        <v/>
      </c>
      <c r="AK138" s="281" t="str">
        <f aca="false">IF(AK$8&gt;$J138,"",IF($F$124&gt;$G$124,"ns",IF(ABS($L138-INDEX(RTO3SF_ORD,AK$8,2))&gt;$B$139,"s","ns")))</f>
        <v/>
      </c>
      <c r="AL138" s="281" t="str">
        <f aca="false">IF(AL$8&gt;$J138,"",IF($F$124&gt;$G$124,"ns",IF(ABS($L138-INDEX(RTO3SF_ORD,AL$8,2))&gt;$B$139,"s","ns")))</f>
        <v/>
      </c>
      <c r="AM138" s="281" t="str">
        <f aca="false">IF(AM$8&gt;$J138,"",IF($F$124&gt;$G$124,"ns",IF(ABS($L138-INDEX(RTO3SF_ORD,AM$8,2))&gt;$B$139,"s","ns")))</f>
        <v/>
      </c>
      <c r="AN138" s="281" t="str">
        <f aca="false">IF(AN$8&gt;$J138,"",IF($F$124&gt;$G$124,"ns",IF(ABS($L138-INDEX(RTO3SF_ORD,AN$8,2))&gt;$B$139,"s","ns")))</f>
        <v/>
      </c>
      <c r="AO138" s="281" t="str">
        <f aca="false">IF(AO$8&gt;$J138,"",IF($F$124&gt;$G$124,"ns",IF(ABS($L138-INDEX(RTO3SF_ORD,AO$8,2))&gt;$B$139,"s","ns")))</f>
        <v/>
      </c>
      <c r="AP138" s="281" t="str">
        <f aca="false">IF(AP$8&gt;$J138,"",IF($F$124&gt;$G$124,"ns",IF(ABS($L138-INDEX(RTO3SF_ORD,AP$8,2))&gt;$B$139,"s","ns")))</f>
        <v/>
      </c>
      <c r="AQ138" s="281" t="str">
        <f aca="false">IF(AQ$8&gt;$J138,"",IF($F$124&gt;$G$124,"ns",IF(ABS($L138-INDEX(RTO3SF_ORD,AQ$8,2))&gt;$B$139,"s","ns")))</f>
        <v/>
      </c>
      <c r="AR138" s="281" t="str">
        <f aca="false">IF(AR$8&gt;$J138,"",IF($F$124&gt;$G$124,"ns",IF(ABS($L138-INDEX(RTO3SF_ORD,AR$8,2))&gt;$B$139,"s","ns")))</f>
        <v/>
      </c>
      <c r="AS138" s="281" t="str">
        <f aca="false">IF(AS$8&gt;$J138,"",IF($F$124&gt;$G$124,"ns",IF(ABS($L138-INDEX(RTO3SF_ORD,AS$8,2))&gt;$B$139,"s","ns")))</f>
        <v/>
      </c>
      <c r="AT138" s="281" t="str">
        <f aca="false">IF(AT$8&gt;$J138,"",IF($F$124&gt;$G$124,"ns",IF(ABS($L138-INDEX(RTO3SF_ORD,AT$8,2))&gt;$B$139,"s","ns")))</f>
        <v/>
      </c>
      <c r="AU138" s="281" t="str">
        <f aca="false">IF(AU$8&gt;$J138,"",IF($F$124&gt;$G$124,"ns",IF(ABS($L138-INDEX(RTO3SF_ORD,AU$8,2))&gt;$B$139,"s","ns")))</f>
        <v/>
      </c>
      <c r="AV138" s="281" t="str">
        <f aca="false">IF(AV$8&gt;$J138,"",IF($F$124&gt;$G$124,"ns",IF(ABS($L138-INDEX(RTO3SF_ORD,AV$8,2))&gt;$B$139,"s","ns")))</f>
        <v/>
      </c>
      <c r="AW138" s="281" t="str">
        <f aca="false">IF(AW$8&gt;$J138,"",IF($F$124&gt;$G$124,"ns",IF(ABS($L138-INDEX(RTO3SF_ORD,AW$8,2))&gt;$B$139,"s","ns")))</f>
        <v/>
      </c>
      <c r="AX138" s="281" t="str">
        <f aca="false">IF(AX$8&gt;$J138,"",IF($F$124&gt;$G$124,"ns",IF(ABS($L138-INDEX(RTO3SF_ORD,AX$8,2))&gt;$B$139,"s","ns")))</f>
        <v/>
      </c>
      <c r="AY138" s="281" t="str">
        <f aca="false">IF(AY$8&gt;$J138,"",IF($F$124&gt;$G$124,"ns",IF(ABS($L138-INDEX(RTO3SF_ORD,AY$8,2))&gt;$B$139,"s","ns")))</f>
        <v/>
      </c>
      <c r="AZ138" s="281" t="str">
        <f aca="false">IF(AZ$8&gt;$J138,"",IF($F$124&gt;$G$124,"ns",IF(ABS($L138-INDEX(RTO3SF_ORD,AZ$8,2))&gt;$B$139,"s","ns")))</f>
        <v/>
      </c>
      <c r="BA138" s="281" t="str">
        <f aca="false">IF(BA$8&gt;$J138,"",IF($F$124&gt;$G$124,"ns",IF(ABS($L138-INDEX(RTO3SF_ORD,BA$8,2))&gt;$B$139,"s","ns")))</f>
        <v/>
      </c>
      <c r="BB138" s="281" t="str">
        <f aca="false">IF(BB$8&gt;$J138,"",IF($F$124&gt;$G$124,"ns",IF(ABS($L138-INDEX(RTO3SF_ORD,BB$8,2))&gt;$B$139,"s","ns")))</f>
        <v/>
      </c>
      <c r="BC138" s="281" t="str">
        <f aca="false">IF(BC$8&gt;$J138,"",IF($F$124&gt;$G$124,"ns",IF(ABS($L138-INDEX(RTO3SF_ORD,BC$8,2))&gt;$B$139,"s","ns")))</f>
        <v/>
      </c>
      <c r="BD138" s="281" t="str">
        <f aca="false">IF(BD$8&gt;$J138,"",IF($F$124&gt;$G$124,"ns",IF(ABS($L138-INDEX(RTO3SF_ORD,BD$8,2))&gt;$B$139,"s","ns")))</f>
        <v/>
      </c>
      <c r="BE138" s="281" t="str">
        <f aca="false">IF(BE$8&gt;$J138,"",IF($F$124&gt;$G$124,"ns",IF(ABS($L138-INDEX(RTO3SF_ORD,BE$8,2))&gt;$B$139,"s","ns")))</f>
        <v/>
      </c>
      <c r="BF138" s="281" t="str">
        <f aca="false">IF(BF$8&gt;$J138,"",IF($F$124&gt;$G$124,"ns",IF(ABS($L138-INDEX(RTO3SF_ORD,BF$8,2))&gt;$B$139,"s","ns")))</f>
        <v/>
      </c>
      <c r="BG138" s="281" t="str">
        <f aca="false">IF(BG$8&gt;$J138,"",IF($F$124&gt;$G$124,"ns",IF(ABS($L138-INDEX(RTO3SF_ORD,BG$8,2))&gt;$B$139,"s","ns")))</f>
        <v/>
      </c>
      <c r="BH138" s="281" t="str">
        <f aca="false">IF(BH$8&gt;$J138,"",IF($F$124&gt;$G$124,"ns",IF(ABS($L138-INDEX(RTO3SF_ORD,BH$8,2))&gt;$B$139,"s","ns")))</f>
        <v/>
      </c>
      <c r="BI138" s="281" t="str">
        <f aca="false">IF(BI$8&gt;$J138,"",IF($F$124&gt;$G$124,"ns",IF(ABS($L138-INDEX(RTO3SF_ORD,BI$8,2))&gt;$B$139,"s","ns")))</f>
        <v/>
      </c>
      <c r="BJ138" s="281" t="str">
        <f aca="false">IF(BJ$8&gt;$J138,"",IF($F$124&gt;$G$124,"ns",IF(ABS($L138-INDEX(RTO3SF_ORD,BJ$8,2))&gt;$B$139,"s","ns")))</f>
        <v/>
      </c>
      <c r="BM138" s="293" t="s">
        <v>357</v>
      </c>
      <c r="BS138" s="249"/>
      <c r="BT138" s="249"/>
      <c r="BV138" s="270" t="n">
        <v>19</v>
      </c>
      <c r="BW138" s="280" t="n">
        <f aca="false">IFERROR(INDEX(RTO3CF_ORD,BV138,1),"sd")</f>
        <v>0</v>
      </c>
      <c r="BX138" s="281" t="n">
        <f aca="false">IFERROR(INDEX(RTO3CF_ORD,BV138,2),"sd")</f>
        <v>0.00031</v>
      </c>
      <c r="BY138" s="282" t="str">
        <f aca="false">IF(BY$8&gt;$BV138,"",IF($BR$124&gt;$BS$124,"ns",IF(ABS($BX138-INDEX(RTO3CF_ORD,BY$8,2))&gt;$BN$139,"s","ns")))</f>
        <v>s</v>
      </c>
      <c r="BZ138" s="282" t="str">
        <f aca="false">IF(BZ$8&gt;$BV138,"",IF($BR$124&gt;$BS$124,"ns",IF(ABS($BX138-INDEX(RTO3CF_ORD,BZ$8,2))&gt;$BN$139,"s","ns")))</f>
        <v>s</v>
      </c>
      <c r="CA138" s="282" t="str">
        <f aca="false">IF(CA$8&gt;$BV138,"",IF($BR$124&gt;$BS$124,"ns",IF(ABS($BX138-INDEX(RTO3CF_ORD,CA$8,2))&gt;$BN$139,"s","ns")))</f>
        <v>s</v>
      </c>
      <c r="CB138" s="282" t="str">
        <f aca="false">IF(CB$8&gt;$BV138,"",IF($BR$124&gt;$BS$124,"ns",IF(ABS($BX138-INDEX(RTO3CF_ORD,CB$8,2))&gt;$BN$139,"s","ns")))</f>
        <v>s</v>
      </c>
      <c r="CC138" s="282" t="str">
        <f aca="false">IF(CC$8&gt;$BV138,"",IF($BR$124&gt;$BS$124,"ns",IF(ABS($BX138-INDEX(RTO3CF_ORD,CC$8,2))&gt;$BN$139,"s","ns")))</f>
        <v>s</v>
      </c>
      <c r="CD138" s="282" t="str">
        <f aca="false">IF(CD$8&gt;$BV138,"",IF($BR$124&gt;$BS$124,"ns",IF(ABS($BX138-INDEX(RTO3CF_ORD,CD$8,2))&gt;$BN$139,"s","ns")))</f>
        <v>s</v>
      </c>
      <c r="CE138" s="282" t="str">
        <f aca="false">IF(CE$8&gt;$BV138,"",IF($BR$124&gt;$BS$124,"ns",IF(ABS($BX138-INDEX(RTO3CF_ORD,CE$8,2))&gt;$BN$139,"s","ns")))</f>
        <v>s</v>
      </c>
      <c r="CF138" s="282" t="str">
        <f aca="false">IF(CF$8&gt;$BV138,"",IF($BR$124&gt;$BS$124,"ns",IF(ABS($BX138-INDEX(RTO3CF_ORD,CF$8,2))&gt;$BN$139,"s","ns")))</f>
        <v>s</v>
      </c>
      <c r="CG138" s="282" t="str">
        <f aca="false">IF(CG$8&gt;$BV138,"",IF($BR$124&gt;$BS$124,"ns",IF(ABS($BX138-INDEX(RTO3CF_ORD,CG$8,2))&gt;$BN$139,"s","ns")))</f>
        <v>s</v>
      </c>
      <c r="CH138" s="282" t="str">
        <f aca="false">IF(CH$8&gt;$BV138,"",IF($BR$124&gt;$BS$124,"ns",IF(ABS($BX138-INDEX(RTO3CF_ORD,CH$8,2))&gt;$BN$139,"s","ns")))</f>
        <v>s</v>
      </c>
      <c r="CI138" s="282" t="str">
        <f aca="false">IF(CI$8&gt;$BV138,"",IF($BR$124&gt;$BS$124,"ns",IF(ABS($BX138-INDEX(RTO3CF_ORD,CI$8,2))&gt;$BN$139,"s","ns")))</f>
        <v>s</v>
      </c>
      <c r="CJ138" s="282" t="str">
        <f aca="false">IF(CJ$8&gt;$BV138,"",IF($BR$124&gt;$BS$124,"ns",IF(ABS($BX138-INDEX(RTO3CF_ORD,CJ$8,2))&gt;$BN$139,"s","ns")))</f>
        <v>s</v>
      </c>
      <c r="CK138" s="282" t="str">
        <f aca="false">IF(CK$8&gt;$BV138,"",IF($BR$124&gt;$BS$124,"ns",IF(ABS($BX138-INDEX(RTO3CF_ORD,CK$8,2))&gt;$BN$139,"s","ns")))</f>
        <v>ns</v>
      </c>
      <c r="CL138" s="282" t="str">
        <f aca="false">IF(CL$8&gt;$BV138,"",IF($BR$124&gt;$BS$124,"ns",IF(ABS($BX138-INDEX(RTO3CF_ORD,CL$8,2))&gt;$BN$139,"s","ns")))</f>
        <v>ns</v>
      </c>
      <c r="CM138" s="282" t="str">
        <f aca="false">IF(CM$8&gt;$BV138,"",IF($BR$124&gt;$BS$124,"ns",IF(ABS($BX138-INDEX(RTO3CF_ORD,CM$8,2))&gt;$BN$139,"s","ns")))</f>
        <v>ns</v>
      </c>
      <c r="CN138" s="282" t="str">
        <f aca="false">IF(CN$8&gt;$BV138,"",IF($BR$124&gt;$BS$124,"ns",IF(ABS($BX138-INDEX(RTO3CF_ORD,CN$8,2))&gt;$BN$139,"s","ns")))</f>
        <v>ns</v>
      </c>
      <c r="CO138" s="282" t="str">
        <f aca="false">IF(CO$8&gt;$BV138,"",IF($BR$124&gt;$BS$124,"ns",IF(ABS($BX138-INDEX(RTO3CF_ORD,CO$8,2))&gt;$BN$139,"s","ns")))</f>
        <v>ns</v>
      </c>
      <c r="CP138" s="282" t="str">
        <f aca="false">IF(CP$8&gt;$BV138,"",IF($BR$124&gt;$BS$124,"ns",IF(ABS($BX138-INDEX(RTO3CF_ORD,CP$8,2))&gt;$BN$139,"s","ns")))</f>
        <v>ns</v>
      </c>
      <c r="CQ138" s="282" t="str">
        <f aca="false">IF(CQ$8&gt;$BV138,"",IF($BR$124&gt;$BS$124,"ns",IF(ABS($BX138-INDEX(RTO3CF_ORD,CQ$8,2))&gt;$BN$139,"s","ns")))</f>
        <v>ns</v>
      </c>
      <c r="CR138" s="282" t="str">
        <f aca="false">IF(CR$8&gt;$BV138,"",IF($BR$124&gt;$BS$124,"ns",IF(ABS($BX138-INDEX(RTO3CF_ORD,CR$8,2))&gt;$BN$139,"s","ns")))</f>
        <v/>
      </c>
      <c r="CS138" s="282" t="str">
        <f aca="false">IF(CS$8&gt;$BV138,"",IF($BR$124&gt;$BS$124,"ns",IF(ABS($BX138-INDEX(RTO3CF_ORD,CS$8,2))&gt;$BN$139,"s","ns")))</f>
        <v/>
      </c>
      <c r="CT138" s="282" t="str">
        <f aca="false">IF(CT$8&gt;$BV138,"",IF($BR$124&gt;$BS$124,"ns",IF(ABS($BX138-INDEX(RTO3CF_ORD,CT$8,2))&gt;$BN$139,"s","ns")))</f>
        <v/>
      </c>
      <c r="CU138" s="282" t="str">
        <f aca="false">IF(CU$8&gt;$BV138,"",IF($BR$124&gt;$BS$124,"ns",IF(ABS($BX138-INDEX(RTO3CF_ORD,CU$8,2))&gt;$BN$139,"s","ns")))</f>
        <v/>
      </c>
      <c r="CV138" s="282" t="str">
        <f aca="false">IF(CV$8&gt;$BV138,"",IF($BR$124&gt;$BS$124,"ns",IF(ABS($BX138-INDEX(RTO3CF_ORD,CV$8,2))&gt;$BN$139,"s","ns")))</f>
        <v/>
      </c>
      <c r="CW138" s="282" t="str">
        <f aca="false">IF(CW$8&gt;$BV138,"",IF($BR$124&gt;$BS$124,"ns",IF(ABS($BX138-INDEX(RTO3CF_ORD,CW$8,2))&gt;$BN$139,"s","ns")))</f>
        <v/>
      </c>
      <c r="CX138" s="282" t="str">
        <f aca="false">IF(CX$8&gt;$BV138,"",IF($BR$124&gt;$BS$124,"ns",IF(ABS($BX138-INDEX(RTO3CF_ORD,CX$8,2))&gt;$BN$139,"s","ns")))</f>
        <v/>
      </c>
      <c r="CY138" s="282" t="str">
        <f aca="false">IF(CY$8&gt;$BV138,"",IF($BR$124&gt;$BS$124,"ns",IF(ABS($BX138-INDEX(RTO3CF_ORD,CY$8,2))&gt;$BN$139,"s","ns")))</f>
        <v/>
      </c>
      <c r="CZ138" s="282" t="str">
        <f aca="false">IF(CZ$8&gt;$BV138,"",IF($BR$124&gt;$BS$124,"ns",IF(ABS($BX138-INDEX(RTO3CF_ORD,CZ$8,2))&gt;$BN$139,"s","ns")))</f>
        <v/>
      </c>
      <c r="DA138" s="282" t="str">
        <f aca="false">IF(DA$8&gt;$BV138,"",IF($BR$124&gt;$BS$124,"ns",IF(ABS($BX138-INDEX(RTO3CF_ORD,DA$8,2))&gt;$BN$139,"s","ns")))</f>
        <v/>
      </c>
      <c r="DB138" s="282" t="str">
        <f aca="false">IF(DB$8&gt;$BV138,"",IF($BR$124&gt;$BS$124,"ns",IF(ABS($BX138-INDEX(RTO3CF_ORD,DB$8,2))&gt;$BN$139,"s","ns")))</f>
        <v/>
      </c>
      <c r="DC138" s="282" t="str">
        <f aca="false">IF(DC$8&gt;$BV138,"",IF($BR$124&gt;$BS$124,"ns",IF(ABS($BX138-INDEX(RTO3CF_ORD,DC$8,2))&gt;$BN$139,"s","ns")))</f>
        <v/>
      </c>
      <c r="DD138" s="282" t="str">
        <f aca="false">IF(DD$8&gt;$BV138,"",IF($BR$124&gt;$BS$124,"ns",IF(ABS($BX138-INDEX(RTO3CF_ORD,DD$8,2))&gt;$BN$139,"s","ns")))</f>
        <v/>
      </c>
      <c r="DE138" s="282" t="str">
        <f aca="false">IF(DE$8&gt;$BV138,"",IF($BR$124&gt;$BS$124,"ns",IF(ABS($BX138-INDEX(RTO3CF_ORD,DE$8,2))&gt;$BN$139,"s","ns")))</f>
        <v/>
      </c>
      <c r="DF138" s="282" t="str">
        <f aca="false">IF(DF$8&gt;$BV138,"",IF($BR$124&gt;$BS$124,"ns",IF(ABS($BX138-INDEX(RTO3CF_ORD,DF$8,2))&gt;$BN$139,"s","ns")))</f>
        <v/>
      </c>
      <c r="DG138" s="282" t="str">
        <f aca="false">IF(DG$8&gt;$BV138,"",IF($BR$124&gt;$BS$124,"ns",IF(ABS($BX138-INDEX(RTO3CF_ORD,DG$8,2))&gt;$BN$139,"s","ns")))</f>
        <v/>
      </c>
      <c r="DH138" s="282" t="str">
        <f aca="false">IF(DH$8&gt;$BV138,"",IF($BR$124&gt;$BS$124,"ns",IF(ABS($BX138-INDEX(RTO3CF_ORD,DH$8,2))&gt;$BN$139,"s","ns")))</f>
        <v/>
      </c>
      <c r="DI138" s="282" t="str">
        <f aca="false">IF(DI$8&gt;$BV138,"",IF($BR$124&gt;$BS$124,"ns",IF(ABS($BX138-INDEX(RTO3CF_ORD,DI$8,2))&gt;$BN$139,"s","ns")))</f>
        <v/>
      </c>
      <c r="DJ138" s="282" t="str">
        <f aca="false">IF(DJ$8&gt;$BV138,"",IF($BR$124&gt;$BS$124,"ns",IF(ABS($BX138-INDEX(RTO3CF_ORD,DJ$8,2))&gt;$BN$139,"s","ns")))</f>
        <v/>
      </c>
      <c r="DK138" s="282" t="str">
        <f aca="false">IF(DK$8&gt;$BV138,"",IF($BR$124&gt;$BS$124,"ns",IF(ABS($BX138-INDEX(RTO3CF_ORD,DK$8,2))&gt;$BN$139,"s","ns")))</f>
        <v/>
      </c>
      <c r="DL138" s="282" t="str">
        <f aca="false">IF(DL$8&gt;$BV138,"",IF($BR$124&gt;$BS$124,"ns",IF(ABS($BX138-INDEX(RTO3CF_ORD,DL$8,2))&gt;$BN$139,"s","ns")))</f>
        <v/>
      </c>
      <c r="DM138" s="282" t="str">
        <f aca="false">IF(DM$8&gt;$BV138,"",IF($BR$124&gt;$BS$124,"ns",IF(ABS($BX138-INDEX(RTO3CF_ORD,DM$8,2))&gt;$BN$139,"s","ns")))</f>
        <v/>
      </c>
      <c r="DN138" s="282" t="str">
        <f aca="false">IF(DN$8&gt;$BV138,"",IF($BR$124&gt;$BS$124,"ns",IF(ABS($BX138-INDEX(RTO3CF_ORD,DN$8,2))&gt;$BN$139,"s","ns")))</f>
        <v/>
      </c>
      <c r="DO138" s="282" t="str">
        <f aca="false">IF(DO$8&gt;$BV138,"",IF($BR$124&gt;$BS$124,"ns",IF(ABS($BX138-INDEX(RTO3CF_ORD,DO$8,2))&gt;$BN$139,"s","ns")))</f>
        <v/>
      </c>
      <c r="DP138" s="282" t="str">
        <f aca="false">IF(DP$8&gt;$BV138,"",IF($BR$124&gt;$BS$124,"ns",IF(ABS($BX138-INDEX(RTO3CF_ORD,DP$8,2))&gt;$BN$139,"s","ns")))</f>
        <v/>
      </c>
      <c r="DQ138" s="282" t="str">
        <f aca="false">IF(DQ$8&gt;$BV138,"",IF($BR$124&gt;$BS$124,"ns",IF(ABS($BX138-INDEX(RTO3CF_ORD,DQ$8,2))&gt;$BN$139,"s","ns")))</f>
        <v/>
      </c>
      <c r="DR138" s="282" t="str">
        <f aca="false">IF(DR$8&gt;$BV138,"",IF($BR$124&gt;$BS$124,"ns",IF(ABS($BX138-INDEX(RTO3CF_ORD,DR$8,2))&gt;$BN$139,"s","ns")))</f>
        <v/>
      </c>
      <c r="DS138" s="282" t="str">
        <f aca="false">IF(DS$8&gt;$BV138,"",IF($BR$124&gt;$BS$124,"ns",IF(ABS($BX138-INDEX(RTO3CF_ORD,DS$8,2))&gt;$BN$139,"s","ns")))</f>
        <v/>
      </c>
      <c r="DT138" s="282" t="str">
        <f aca="false">IF(DT$8&gt;$BV138,"",IF($BR$124&gt;$BS$124,"ns",IF(ABS($BX138-INDEX(RTO3CF_ORD,DT$8,2))&gt;$BN$139,"s","ns")))</f>
        <v/>
      </c>
      <c r="DU138" s="282" t="str">
        <f aca="false">IF(DU$8&gt;$BV138,"",IF($BR$124&gt;$BS$124,"ns",IF(ABS($BX138-INDEX(RTO3CF_ORD,DU$8,2))&gt;$BN$139,"s","ns")))</f>
        <v/>
      </c>
      <c r="DV138" s="282" t="str">
        <f aca="false">IF(DV$8&gt;$BV138,"",IF($BR$124&gt;$BS$124,"ns",IF(ABS($BX138-INDEX(RTO3CF_ORD,DV$8,2))&gt;$BN$139,"s","ns")))</f>
        <v/>
      </c>
      <c r="DW138" s="283"/>
      <c r="DX138" s="283"/>
      <c r="DZ138" s="265" t="n">
        <f aca="false">DZ137+1</f>
        <v>20</v>
      </c>
      <c r="EA138" s="276" t="n">
        <f aca="false">IFERROR(INDEX(RTO3CV,$DZ138,1),0)</f>
        <v>0</v>
      </c>
      <c r="EB138" s="277" t="n">
        <f aca="false">IFERROR(INDEX(RTO3SF,$DZ138,EB$7),0)</f>
        <v>0</v>
      </c>
      <c r="EC138" s="277" t="n">
        <f aca="false">IFERROR(INDEX(RTO3SF,$DZ138,EC$7),0)</f>
        <v>0</v>
      </c>
      <c r="ED138" s="277" t="n">
        <f aca="false">IFERROR(INDEX(RTO3SF,$DZ138,ED$7),0)</f>
        <v>0</v>
      </c>
      <c r="EE138" s="277" t="n">
        <f aca="false">IFERROR(INDEX(RTO3SF,$DZ138,EE$7),0)</f>
        <v>0</v>
      </c>
      <c r="EF138" s="277" t="n">
        <f aca="false">COUNTIFS(EB138:EE138,"&gt;1")</f>
        <v>0</v>
      </c>
      <c r="EG138" s="277" t="n">
        <f aca="false">IFERROR(SUMIFS(EB138:EE138,EB138:EE138,"&gt;1"),0)</f>
        <v>0</v>
      </c>
      <c r="EH138" s="265"/>
      <c r="EI138" s="265" t="s">
        <v>358</v>
      </c>
      <c r="EJ138" s="264" t="str">
        <f aca="false">IF(EF169=0,"sd",EJ129/EJ132)</f>
        <v>sd</v>
      </c>
      <c r="EK138" s="266"/>
      <c r="EL138" s="265" t="n">
        <f aca="false">EL137+1</f>
        <v>20</v>
      </c>
      <c r="EM138" s="276" t="n">
        <f aca="false">IFERROR(INDEX(RTO3CV,$EL138,1),0)</f>
        <v>0</v>
      </c>
      <c r="EN138" s="277" t="n">
        <f aca="false">IFERROR(INDEX(RTO3CF,$EL138,'ANVA-MDS'!EB$7),0)</f>
        <v>0</v>
      </c>
      <c r="EO138" s="277" t="n">
        <f aca="false">IFERROR(INDEX(RTO3CF,$EL138,'ANVA-MDS'!EC$7),0)</f>
        <v>0</v>
      </c>
      <c r="EP138" s="277" t="n">
        <f aca="false">IFERROR(INDEX(RTO3CF,$EL138,'ANVA-MDS'!ED$7),0)</f>
        <v>0</v>
      </c>
      <c r="EQ138" s="277" t="n">
        <f aca="false">IFERROR(INDEX(RTO3CF,$EL138,'ANVA-MDS'!EE$7),0)</f>
        <v>0</v>
      </c>
      <c r="ER138" s="277" t="n">
        <f aca="false">COUNTIFS(EN138:EQ138,"&gt;1")</f>
        <v>0</v>
      </c>
      <c r="ES138" s="277" t="n">
        <f aca="false">IFERROR(SUMIFS(EN138:EQ138,EN138:EQ138,"&gt;1"),0)</f>
        <v>0</v>
      </c>
      <c r="ET138" s="265"/>
      <c r="EU138" s="265" t="s">
        <v>358</v>
      </c>
      <c r="EV138" s="264" t="n">
        <f aca="false">IF(ER169=0,"sd",EV129/EV132)</f>
        <v>0.84298647083585</v>
      </c>
      <c r="EW138" s="266"/>
      <c r="EX138" s="277" t="n">
        <f aca="false">EG138+ES138</f>
        <v>0</v>
      </c>
      <c r="EY138" s="266" t="s">
        <v>359</v>
      </c>
      <c r="EZ138" s="298" t="n">
        <f aca="false">IF(EF169=0,0,IF(ER169=0,0,1))</f>
        <v>0</v>
      </c>
    </row>
    <row r="139" customFormat="false" ht="12.75" hidden="false" customHeight="true" outlineLevel="0" collapsed="false">
      <c r="A139" s="293"/>
      <c r="B139" s="289" t="str">
        <f aca="false">'ANVA-MDS'!EJ137</f>
        <v>sd</v>
      </c>
      <c r="J139" s="270" t="n">
        <v>20</v>
      </c>
      <c r="K139" s="280" t="n">
        <f aca="false">IFERROR(INDEX(RTO3SF_ORD,J139,1),"sd")</f>
        <v>0</v>
      </c>
      <c r="L139" s="281" t="n">
        <f aca="false">IFERROR(INDEX(RTO3SF_ORD,J139,2),"sd")</f>
        <v>0.0003</v>
      </c>
      <c r="M139" s="281" t="str">
        <f aca="false">IF(M$8&gt;$J139,"",IF($F$124&gt;$G$124,"ns",IF(ABS($L139-INDEX(RTO3SF_ORD,M$8,2))&gt;$B$139,"s","ns")))</f>
        <v>ns</v>
      </c>
      <c r="N139" s="281" t="str">
        <f aca="false">IF(N$8&gt;$J139,"",IF($F$124&gt;$G$124,"ns",IF(ABS($L139-INDEX(RTO3SF_ORD,N$8,2))&gt;$B$139,"s","ns")))</f>
        <v>ns</v>
      </c>
      <c r="O139" s="281" t="str">
        <f aca="false">IF(O$8&gt;$J139,"",IF($F$124&gt;$G$124,"ns",IF(ABS($L139-INDEX(RTO3SF_ORD,O$8,2))&gt;$B$139,"s","ns")))</f>
        <v>ns</v>
      </c>
      <c r="P139" s="281" t="str">
        <f aca="false">IF(P$8&gt;$J139,"",IF($F$124&gt;$G$124,"ns",IF(ABS($L139-INDEX(RTO3SF_ORD,P$8,2))&gt;$B$139,"s","ns")))</f>
        <v>ns</v>
      </c>
      <c r="Q139" s="281" t="str">
        <f aca="false">IF(Q$8&gt;$J139,"",IF($F$124&gt;$G$124,"ns",IF(ABS($L139-INDEX(RTO3SF_ORD,Q$8,2))&gt;$B$139,"s","ns")))</f>
        <v>ns</v>
      </c>
      <c r="R139" s="281" t="str">
        <f aca="false">IF(R$8&gt;$J139,"",IF($F$124&gt;$G$124,"ns",IF(ABS($L139-INDEX(RTO3SF_ORD,R$8,2))&gt;$B$139,"s","ns")))</f>
        <v>ns</v>
      </c>
      <c r="S139" s="281" t="str">
        <f aca="false">IF(S$8&gt;$J139,"",IF($F$124&gt;$G$124,"ns",IF(ABS($L139-INDEX(RTO3SF_ORD,S$8,2))&gt;$B$139,"s","ns")))</f>
        <v>ns</v>
      </c>
      <c r="T139" s="281" t="str">
        <f aca="false">IF(T$8&gt;$J139,"",IF($F$124&gt;$G$124,"ns",IF(ABS($L139-INDEX(RTO3SF_ORD,T$8,2))&gt;$B$139,"s","ns")))</f>
        <v>ns</v>
      </c>
      <c r="U139" s="281" t="str">
        <f aca="false">IF(U$8&gt;$J139,"",IF($F$124&gt;$G$124,"ns",IF(ABS($L139-INDEX(RTO3SF_ORD,U$8,2))&gt;$B$139,"s","ns")))</f>
        <v>ns</v>
      </c>
      <c r="V139" s="281" t="str">
        <f aca="false">IF(V$8&gt;$J139,"",IF($F$124&gt;$G$124,"ns",IF(ABS($L139-INDEX(RTO3SF_ORD,V$8,2))&gt;$B$139,"s","ns")))</f>
        <v>ns</v>
      </c>
      <c r="W139" s="281" t="str">
        <f aca="false">IF(W$8&gt;$J139,"",IF($F$124&gt;$G$124,"ns",IF(ABS($L139-INDEX(RTO3SF_ORD,W$8,2))&gt;$B$139,"s","ns")))</f>
        <v>ns</v>
      </c>
      <c r="X139" s="281" t="str">
        <f aca="false">IF(X$8&gt;$J139,"",IF($F$124&gt;$G$124,"ns",IF(ABS($L139-INDEX(RTO3SF_ORD,X$8,2))&gt;$B$139,"s","ns")))</f>
        <v>ns</v>
      </c>
      <c r="Y139" s="281" t="str">
        <f aca="false">IF(Y$8&gt;$J139,"",IF($F$124&gt;$G$124,"ns",IF(ABS($L139-INDEX(RTO3SF_ORD,Y$8,2))&gt;$B$139,"s","ns")))</f>
        <v>ns</v>
      </c>
      <c r="Z139" s="281" t="str">
        <f aca="false">IF(Z$8&gt;$J139,"",IF($F$124&gt;$G$124,"ns",IF(ABS($L139-INDEX(RTO3SF_ORD,Z$8,2))&gt;$B$139,"s","ns")))</f>
        <v>ns</v>
      </c>
      <c r="AA139" s="281" t="str">
        <f aca="false">IF(AA$8&gt;$J139,"",IF($F$124&gt;$G$124,"ns",IF(ABS($L139-INDEX(RTO3SF_ORD,AA$8,2))&gt;$B$139,"s","ns")))</f>
        <v>ns</v>
      </c>
      <c r="AB139" s="281" t="str">
        <f aca="false">IF(AB$8&gt;$J139,"",IF($F$124&gt;$G$124,"ns",IF(ABS($L139-INDEX(RTO3SF_ORD,AB$8,2))&gt;$B$139,"s","ns")))</f>
        <v>ns</v>
      </c>
      <c r="AC139" s="281" t="str">
        <f aca="false">IF(AC$8&gt;$J139,"",IF($F$124&gt;$G$124,"ns",IF(ABS($L139-INDEX(RTO3SF_ORD,AC$8,2))&gt;$B$139,"s","ns")))</f>
        <v>ns</v>
      </c>
      <c r="AD139" s="281" t="str">
        <f aca="false">IF(AD$8&gt;$J139,"",IF($F$124&gt;$G$124,"ns",IF(ABS($L139-INDEX(RTO3SF_ORD,AD$8,2))&gt;$B$139,"s","ns")))</f>
        <v>ns</v>
      </c>
      <c r="AE139" s="281" t="str">
        <f aca="false">IF(AE$8&gt;$J139,"",IF($F$124&gt;$G$124,"ns",IF(ABS($L139-INDEX(RTO3SF_ORD,AE$8,2))&gt;$B$139,"s","ns")))</f>
        <v>ns</v>
      </c>
      <c r="AF139" s="281" t="str">
        <f aca="false">IF(AF$8&gt;$J139,"",IF($F$124&gt;$G$124,"ns",IF(ABS($L139-INDEX(RTO3SF_ORD,AF$8,2))&gt;$B$139,"s","ns")))</f>
        <v>ns</v>
      </c>
      <c r="AG139" s="281" t="str">
        <f aca="false">IF(AG$8&gt;$J139,"",IF($F$124&gt;$G$124,"ns",IF(ABS($L139-INDEX(RTO3SF_ORD,AG$8,2))&gt;$B$139,"s","ns")))</f>
        <v/>
      </c>
      <c r="AH139" s="281" t="str">
        <f aca="false">IF(AH$8&gt;$J139,"",IF($F$124&gt;$G$124,"ns",IF(ABS($L139-INDEX(RTO3SF_ORD,AH$8,2))&gt;$B$139,"s","ns")))</f>
        <v/>
      </c>
      <c r="AI139" s="281" t="str">
        <f aca="false">IF(AI$8&gt;$J139,"",IF($F$124&gt;$G$124,"ns",IF(ABS($L139-INDEX(RTO3SF_ORD,AI$8,2))&gt;$B$139,"s","ns")))</f>
        <v/>
      </c>
      <c r="AJ139" s="281" t="str">
        <f aca="false">IF(AJ$8&gt;$J139,"",IF($F$124&gt;$G$124,"ns",IF(ABS($L139-INDEX(RTO3SF_ORD,AJ$8,2))&gt;$B$139,"s","ns")))</f>
        <v/>
      </c>
      <c r="AK139" s="281" t="str">
        <f aca="false">IF(AK$8&gt;$J139,"",IF($F$124&gt;$G$124,"ns",IF(ABS($L139-INDEX(RTO3SF_ORD,AK$8,2))&gt;$B$139,"s","ns")))</f>
        <v/>
      </c>
      <c r="AL139" s="281" t="str">
        <f aca="false">IF(AL$8&gt;$J139,"",IF($F$124&gt;$G$124,"ns",IF(ABS($L139-INDEX(RTO3SF_ORD,AL$8,2))&gt;$B$139,"s","ns")))</f>
        <v/>
      </c>
      <c r="AM139" s="281" t="str">
        <f aca="false">IF(AM$8&gt;$J139,"",IF($F$124&gt;$G$124,"ns",IF(ABS($L139-INDEX(RTO3SF_ORD,AM$8,2))&gt;$B$139,"s","ns")))</f>
        <v/>
      </c>
      <c r="AN139" s="281" t="str">
        <f aca="false">IF(AN$8&gt;$J139,"",IF($F$124&gt;$G$124,"ns",IF(ABS($L139-INDEX(RTO3SF_ORD,AN$8,2))&gt;$B$139,"s","ns")))</f>
        <v/>
      </c>
      <c r="AO139" s="281" t="str">
        <f aca="false">IF(AO$8&gt;$J139,"",IF($F$124&gt;$G$124,"ns",IF(ABS($L139-INDEX(RTO3SF_ORD,AO$8,2))&gt;$B$139,"s","ns")))</f>
        <v/>
      </c>
      <c r="AP139" s="281" t="str">
        <f aca="false">IF(AP$8&gt;$J139,"",IF($F$124&gt;$G$124,"ns",IF(ABS($L139-INDEX(RTO3SF_ORD,AP$8,2))&gt;$B$139,"s","ns")))</f>
        <v/>
      </c>
      <c r="AQ139" s="281" t="str">
        <f aca="false">IF(AQ$8&gt;$J139,"",IF($F$124&gt;$G$124,"ns",IF(ABS($L139-INDEX(RTO3SF_ORD,AQ$8,2))&gt;$B$139,"s","ns")))</f>
        <v/>
      </c>
      <c r="AR139" s="281" t="str">
        <f aca="false">IF(AR$8&gt;$J139,"",IF($F$124&gt;$G$124,"ns",IF(ABS($L139-INDEX(RTO3SF_ORD,AR$8,2))&gt;$B$139,"s","ns")))</f>
        <v/>
      </c>
      <c r="AS139" s="281" t="str">
        <f aca="false">IF(AS$8&gt;$J139,"",IF($F$124&gt;$G$124,"ns",IF(ABS($L139-INDEX(RTO3SF_ORD,AS$8,2))&gt;$B$139,"s","ns")))</f>
        <v/>
      </c>
      <c r="AT139" s="281" t="str">
        <f aca="false">IF(AT$8&gt;$J139,"",IF($F$124&gt;$G$124,"ns",IF(ABS($L139-INDEX(RTO3SF_ORD,AT$8,2))&gt;$B$139,"s","ns")))</f>
        <v/>
      </c>
      <c r="AU139" s="281" t="str">
        <f aca="false">IF(AU$8&gt;$J139,"",IF($F$124&gt;$G$124,"ns",IF(ABS($L139-INDEX(RTO3SF_ORD,AU$8,2))&gt;$B$139,"s","ns")))</f>
        <v/>
      </c>
      <c r="AV139" s="281" t="str">
        <f aca="false">IF(AV$8&gt;$J139,"",IF($F$124&gt;$G$124,"ns",IF(ABS($L139-INDEX(RTO3SF_ORD,AV$8,2))&gt;$B$139,"s","ns")))</f>
        <v/>
      </c>
      <c r="AW139" s="281" t="str">
        <f aca="false">IF(AW$8&gt;$J139,"",IF($F$124&gt;$G$124,"ns",IF(ABS($L139-INDEX(RTO3SF_ORD,AW$8,2))&gt;$B$139,"s","ns")))</f>
        <v/>
      </c>
      <c r="AX139" s="281" t="str">
        <f aca="false">IF(AX$8&gt;$J139,"",IF($F$124&gt;$G$124,"ns",IF(ABS($L139-INDEX(RTO3SF_ORD,AX$8,2))&gt;$B$139,"s","ns")))</f>
        <v/>
      </c>
      <c r="AY139" s="281" t="str">
        <f aca="false">IF(AY$8&gt;$J139,"",IF($F$124&gt;$G$124,"ns",IF(ABS($L139-INDEX(RTO3SF_ORD,AY$8,2))&gt;$B$139,"s","ns")))</f>
        <v/>
      </c>
      <c r="AZ139" s="281" t="str">
        <f aca="false">IF(AZ$8&gt;$J139,"",IF($F$124&gt;$G$124,"ns",IF(ABS($L139-INDEX(RTO3SF_ORD,AZ$8,2))&gt;$B$139,"s","ns")))</f>
        <v/>
      </c>
      <c r="BA139" s="281" t="str">
        <f aca="false">IF(BA$8&gt;$J139,"",IF($F$124&gt;$G$124,"ns",IF(ABS($L139-INDEX(RTO3SF_ORD,BA$8,2))&gt;$B$139,"s","ns")))</f>
        <v/>
      </c>
      <c r="BB139" s="281" t="str">
        <f aca="false">IF(BB$8&gt;$J139,"",IF($F$124&gt;$G$124,"ns",IF(ABS($L139-INDEX(RTO3SF_ORD,BB$8,2))&gt;$B$139,"s","ns")))</f>
        <v/>
      </c>
      <c r="BC139" s="281" t="str">
        <f aca="false">IF(BC$8&gt;$J139,"",IF($F$124&gt;$G$124,"ns",IF(ABS($L139-INDEX(RTO3SF_ORD,BC$8,2))&gt;$B$139,"s","ns")))</f>
        <v/>
      </c>
      <c r="BD139" s="281" t="str">
        <f aca="false">IF(BD$8&gt;$J139,"",IF($F$124&gt;$G$124,"ns",IF(ABS($L139-INDEX(RTO3SF_ORD,BD$8,2))&gt;$B$139,"s","ns")))</f>
        <v/>
      </c>
      <c r="BE139" s="281" t="str">
        <f aca="false">IF(BE$8&gt;$J139,"",IF($F$124&gt;$G$124,"ns",IF(ABS($L139-INDEX(RTO3SF_ORD,BE$8,2))&gt;$B$139,"s","ns")))</f>
        <v/>
      </c>
      <c r="BF139" s="281" t="str">
        <f aca="false">IF(BF$8&gt;$J139,"",IF($F$124&gt;$G$124,"ns",IF(ABS($L139-INDEX(RTO3SF_ORD,BF$8,2))&gt;$B$139,"s","ns")))</f>
        <v/>
      </c>
      <c r="BG139" s="281" t="str">
        <f aca="false">IF(BG$8&gt;$J139,"",IF($F$124&gt;$G$124,"ns",IF(ABS($L139-INDEX(RTO3SF_ORD,BG$8,2))&gt;$B$139,"s","ns")))</f>
        <v/>
      </c>
      <c r="BH139" s="281" t="str">
        <f aca="false">IF(BH$8&gt;$J139,"",IF($F$124&gt;$G$124,"ns",IF(ABS($L139-INDEX(RTO3SF_ORD,BH$8,2))&gt;$B$139,"s","ns")))</f>
        <v/>
      </c>
      <c r="BI139" s="281" t="str">
        <f aca="false">IF(BI$8&gt;$J139,"",IF($F$124&gt;$G$124,"ns",IF(ABS($L139-INDEX(RTO3SF_ORD,BI$8,2))&gt;$B$139,"s","ns")))</f>
        <v/>
      </c>
      <c r="BJ139" s="281" t="str">
        <f aca="false">IF(BJ$8&gt;$J139,"",IF($F$124&gt;$G$124,"ns",IF(ABS($L139-INDEX(RTO3SF_ORD,BJ$8,2))&gt;$B$139,"s","ns")))</f>
        <v/>
      </c>
      <c r="BM139" s="293"/>
      <c r="BN139" s="289" t="n">
        <f aca="false">'ANVA-MDS'!EV137</f>
        <v>655.745047578344</v>
      </c>
      <c r="BS139" s="249"/>
      <c r="BT139" s="249"/>
      <c r="BV139" s="270" t="n">
        <v>20</v>
      </c>
      <c r="BW139" s="280" t="n">
        <f aca="false">IFERROR(INDEX(RTO3CF_ORD,BV139,1),"sd")</f>
        <v>0</v>
      </c>
      <c r="BX139" s="281" t="n">
        <f aca="false">IFERROR(INDEX(RTO3CF_ORD,BV139,2),"sd")</f>
        <v>0.0003</v>
      </c>
      <c r="BY139" s="282" t="str">
        <f aca="false">IF(BY$8&gt;$BV139,"",IF($BR$124&gt;$BS$124,"ns",IF(ABS($BX139-INDEX(RTO3CF_ORD,BY$8,2))&gt;$BN$139,"s","ns")))</f>
        <v>s</v>
      </c>
      <c r="BZ139" s="282" t="str">
        <f aca="false">IF(BZ$8&gt;$BV139,"",IF($BR$124&gt;$BS$124,"ns",IF(ABS($BX139-INDEX(RTO3CF_ORD,BZ$8,2))&gt;$BN$139,"s","ns")))</f>
        <v>s</v>
      </c>
      <c r="CA139" s="282" t="str">
        <f aca="false">IF(CA$8&gt;$BV139,"",IF($BR$124&gt;$BS$124,"ns",IF(ABS($BX139-INDEX(RTO3CF_ORD,CA$8,2))&gt;$BN$139,"s","ns")))</f>
        <v>s</v>
      </c>
      <c r="CB139" s="282" t="str">
        <f aca="false">IF(CB$8&gt;$BV139,"",IF($BR$124&gt;$BS$124,"ns",IF(ABS($BX139-INDEX(RTO3CF_ORD,CB$8,2))&gt;$BN$139,"s","ns")))</f>
        <v>s</v>
      </c>
      <c r="CC139" s="282" t="str">
        <f aca="false">IF(CC$8&gt;$BV139,"",IF($BR$124&gt;$BS$124,"ns",IF(ABS($BX139-INDEX(RTO3CF_ORD,CC$8,2))&gt;$BN$139,"s","ns")))</f>
        <v>s</v>
      </c>
      <c r="CD139" s="282" t="str">
        <f aca="false">IF(CD$8&gt;$BV139,"",IF($BR$124&gt;$BS$124,"ns",IF(ABS($BX139-INDEX(RTO3CF_ORD,CD$8,2))&gt;$BN$139,"s","ns")))</f>
        <v>s</v>
      </c>
      <c r="CE139" s="282" t="str">
        <f aca="false">IF(CE$8&gt;$BV139,"",IF($BR$124&gt;$BS$124,"ns",IF(ABS($BX139-INDEX(RTO3CF_ORD,CE$8,2))&gt;$BN$139,"s","ns")))</f>
        <v>s</v>
      </c>
      <c r="CF139" s="282" t="str">
        <f aca="false">IF(CF$8&gt;$BV139,"",IF($BR$124&gt;$BS$124,"ns",IF(ABS($BX139-INDEX(RTO3CF_ORD,CF$8,2))&gt;$BN$139,"s","ns")))</f>
        <v>s</v>
      </c>
      <c r="CG139" s="282" t="str">
        <f aca="false">IF(CG$8&gt;$BV139,"",IF($BR$124&gt;$BS$124,"ns",IF(ABS($BX139-INDEX(RTO3CF_ORD,CG$8,2))&gt;$BN$139,"s","ns")))</f>
        <v>s</v>
      </c>
      <c r="CH139" s="282" t="str">
        <f aca="false">IF(CH$8&gt;$BV139,"",IF($BR$124&gt;$BS$124,"ns",IF(ABS($BX139-INDEX(RTO3CF_ORD,CH$8,2))&gt;$BN$139,"s","ns")))</f>
        <v>s</v>
      </c>
      <c r="CI139" s="282" t="str">
        <f aca="false">IF(CI$8&gt;$BV139,"",IF($BR$124&gt;$BS$124,"ns",IF(ABS($BX139-INDEX(RTO3CF_ORD,CI$8,2))&gt;$BN$139,"s","ns")))</f>
        <v>s</v>
      </c>
      <c r="CJ139" s="282" t="str">
        <f aca="false">IF(CJ$8&gt;$BV139,"",IF($BR$124&gt;$BS$124,"ns",IF(ABS($BX139-INDEX(RTO3CF_ORD,CJ$8,2))&gt;$BN$139,"s","ns")))</f>
        <v>s</v>
      </c>
      <c r="CK139" s="282" t="str">
        <f aca="false">IF(CK$8&gt;$BV139,"",IF($BR$124&gt;$BS$124,"ns",IF(ABS($BX139-INDEX(RTO3CF_ORD,CK$8,2))&gt;$BN$139,"s","ns")))</f>
        <v>ns</v>
      </c>
      <c r="CL139" s="282" t="str">
        <f aca="false">IF(CL$8&gt;$BV139,"",IF($BR$124&gt;$BS$124,"ns",IF(ABS($BX139-INDEX(RTO3CF_ORD,CL$8,2))&gt;$BN$139,"s","ns")))</f>
        <v>ns</v>
      </c>
      <c r="CM139" s="282" t="str">
        <f aca="false">IF(CM$8&gt;$BV139,"",IF($BR$124&gt;$BS$124,"ns",IF(ABS($BX139-INDEX(RTO3CF_ORD,CM$8,2))&gt;$BN$139,"s","ns")))</f>
        <v>ns</v>
      </c>
      <c r="CN139" s="282" t="str">
        <f aca="false">IF(CN$8&gt;$BV139,"",IF($BR$124&gt;$BS$124,"ns",IF(ABS($BX139-INDEX(RTO3CF_ORD,CN$8,2))&gt;$BN$139,"s","ns")))</f>
        <v>ns</v>
      </c>
      <c r="CO139" s="282" t="str">
        <f aca="false">IF(CO$8&gt;$BV139,"",IF($BR$124&gt;$BS$124,"ns",IF(ABS($BX139-INDEX(RTO3CF_ORD,CO$8,2))&gt;$BN$139,"s","ns")))</f>
        <v>ns</v>
      </c>
      <c r="CP139" s="282" t="str">
        <f aca="false">IF(CP$8&gt;$BV139,"",IF($BR$124&gt;$BS$124,"ns",IF(ABS($BX139-INDEX(RTO3CF_ORD,CP$8,2))&gt;$BN$139,"s","ns")))</f>
        <v>ns</v>
      </c>
      <c r="CQ139" s="282" t="str">
        <f aca="false">IF(CQ$8&gt;$BV139,"",IF($BR$124&gt;$BS$124,"ns",IF(ABS($BX139-INDEX(RTO3CF_ORD,CQ$8,2))&gt;$BN$139,"s","ns")))</f>
        <v>ns</v>
      </c>
      <c r="CR139" s="282" t="str">
        <f aca="false">IF(CR$8&gt;$BV139,"",IF($BR$124&gt;$BS$124,"ns",IF(ABS($BX139-INDEX(RTO3CF_ORD,CR$8,2))&gt;$BN$139,"s","ns")))</f>
        <v>ns</v>
      </c>
      <c r="CS139" s="282" t="str">
        <f aca="false">IF(CS$8&gt;$BV139,"",IF($BR$124&gt;$BS$124,"ns",IF(ABS($BX139-INDEX(RTO3CF_ORD,CS$8,2))&gt;$BN$139,"s","ns")))</f>
        <v/>
      </c>
      <c r="CT139" s="282" t="str">
        <f aca="false">IF(CT$8&gt;$BV139,"",IF($BR$124&gt;$BS$124,"ns",IF(ABS($BX139-INDEX(RTO3CF_ORD,CT$8,2))&gt;$BN$139,"s","ns")))</f>
        <v/>
      </c>
      <c r="CU139" s="282" t="str">
        <f aca="false">IF(CU$8&gt;$BV139,"",IF($BR$124&gt;$BS$124,"ns",IF(ABS($BX139-INDEX(RTO3CF_ORD,CU$8,2))&gt;$BN$139,"s","ns")))</f>
        <v/>
      </c>
      <c r="CV139" s="282" t="str">
        <f aca="false">IF(CV$8&gt;$BV139,"",IF($BR$124&gt;$BS$124,"ns",IF(ABS($BX139-INDEX(RTO3CF_ORD,CV$8,2))&gt;$BN$139,"s","ns")))</f>
        <v/>
      </c>
      <c r="CW139" s="282" t="str">
        <f aca="false">IF(CW$8&gt;$BV139,"",IF($BR$124&gt;$BS$124,"ns",IF(ABS($BX139-INDEX(RTO3CF_ORD,CW$8,2))&gt;$BN$139,"s","ns")))</f>
        <v/>
      </c>
      <c r="CX139" s="282" t="str">
        <f aca="false">IF(CX$8&gt;$BV139,"",IF($BR$124&gt;$BS$124,"ns",IF(ABS($BX139-INDEX(RTO3CF_ORD,CX$8,2))&gt;$BN$139,"s","ns")))</f>
        <v/>
      </c>
      <c r="CY139" s="282" t="str">
        <f aca="false">IF(CY$8&gt;$BV139,"",IF($BR$124&gt;$BS$124,"ns",IF(ABS($BX139-INDEX(RTO3CF_ORD,CY$8,2))&gt;$BN$139,"s","ns")))</f>
        <v/>
      </c>
      <c r="CZ139" s="282" t="str">
        <f aca="false">IF(CZ$8&gt;$BV139,"",IF($BR$124&gt;$BS$124,"ns",IF(ABS($BX139-INDEX(RTO3CF_ORD,CZ$8,2))&gt;$BN$139,"s","ns")))</f>
        <v/>
      </c>
      <c r="DA139" s="282" t="str">
        <f aca="false">IF(DA$8&gt;$BV139,"",IF($BR$124&gt;$BS$124,"ns",IF(ABS($BX139-INDEX(RTO3CF_ORD,DA$8,2))&gt;$BN$139,"s","ns")))</f>
        <v/>
      </c>
      <c r="DB139" s="282" t="str">
        <f aca="false">IF(DB$8&gt;$BV139,"",IF($BR$124&gt;$BS$124,"ns",IF(ABS($BX139-INDEX(RTO3CF_ORD,DB$8,2))&gt;$BN$139,"s","ns")))</f>
        <v/>
      </c>
      <c r="DC139" s="282" t="str">
        <f aca="false">IF(DC$8&gt;$BV139,"",IF($BR$124&gt;$BS$124,"ns",IF(ABS($BX139-INDEX(RTO3CF_ORD,DC$8,2))&gt;$BN$139,"s","ns")))</f>
        <v/>
      </c>
      <c r="DD139" s="282" t="str">
        <f aca="false">IF(DD$8&gt;$BV139,"",IF($BR$124&gt;$BS$124,"ns",IF(ABS($BX139-INDEX(RTO3CF_ORD,DD$8,2))&gt;$BN$139,"s","ns")))</f>
        <v/>
      </c>
      <c r="DE139" s="282" t="str">
        <f aca="false">IF(DE$8&gt;$BV139,"",IF($BR$124&gt;$BS$124,"ns",IF(ABS($BX139-INDEX(RTO3CF_ORD,DE$8,2))&gt;$BN$139,"s","ns")))</f>
        <v/>
      </c>
      <c r="DF139" s="282" t="str">
        <f aca="false">IF(DF$8&gt;$BV139,"",IF($BR$124&gt;$BS$124,"ns",IF(ABS($BX139-INDEX(RTO3CF_ORD,DF$8,2))&gt;$BN$139,"s","ns")))</f>
        <v/>
      </c>
      <c r="DG139" s="282" t="str">
        <f aca="false">IF(DG$8&gt;$BV139,"",IF($BR$124&gt;$BS$124,"ns",IF(ABS($BX139-INDEX(RTO3CF_ORD,DG$8,2))&gt;$BN$139,"s","ns")))</f>
        <v/>
      </c>
      <c r="DH139" s="282" t="str">
        <f aca="false">IF(DH$8&gt;$BV139,"",IF($BR$124&gt;$BS$124,"ns",IF(ABS($BX139-INDEX(RTO3CF_ORD,DH$8,2))&gt;$BN$139,"s","ns")))</f>
        <v/>
      </c>
      <c r="DI139" s="282" t="str">
        <f aca="false">IF(DI$8&gt;$BV139,"",IF($BR$124&gt;$BS$124,"ns",IF(ABS($BX139-INDEX(RTO3CF_ORD,DI$8,2))&gt;$BN$139,"s","ns")))</f>
        <v/>
      </c>
      <c r="DJ139" s="282" t="str">
        <f aca="false">IF(DJ$8&gt;$BV139,"",IF($BR$124&gt;$BS$124,"ns",IF(ABS($BX139-INDEX(RTO3CF_ORD,DJ$8,2))&gt;$BN$139,"s","ns")))</f>
        <v/>
      </c>
      <c r="DK139" s="282" t="str">
        <f aca="false">IF(DK$8&gt;$BV139,"",IF($BR$124&gt;$BS$124,"ns",IF(ABS($BX139-INDEX(RTO3CF_ORD,DK$8,2))&gt;$BN$139,"s","ns")))</f>
        <v/>
      </c>
      <c r="DL139" s="282" t="str">
        <f aca="false">IF(DL$8&gt;$BV139,"",IF($BR$124&gt;$BS$124,"ns",IF(ABS($BX139-INDEX(RTO3CF_ORD,DL$8,2))&gt;$BN$139,"s","ns")))</f>
        <v/>
      </c>
      <c r="DM139" s="282" t="str">
        <f aca="false">IF(DM$8&gt;$BV139,"",IF($BR$124&gt;$BS$124,"ns",IF(ABS($BX139-INDEX(RTO3CF_ORD,DM$8,2))&gt;$BN$139,"s","ns")))</f>
        <v/>
      </c>
      <c r="DN139" s="282" t="str">
        <f aca="false">IF(DN$8&gt;$BV139,"",IF($BR$124&gt;$BS$124,"ns",IF(ABS($BX139-INDEX(RTO3CF_ORD,DN$8,2))&gt;$BN$139,"s","ns")))</f>
        <v/>
      </c>
      <c r="DO139" s="282" t="str">
        <f aca="false">IF(DO$8&gt;$BV139,"",IF($BR$124&gt;$BS$124,"ns",IF(ABS($BX139-INDEX(RTO3CF_ORD,DO$8,2))&gt;$BN$139,"s","ns")))</f>
        <v/>
      </c>
      <c r="DP139" s="282" t="str">
        <f aca="false">IF(DP$8&gt;$BV139,"",IF($BR$124&gt;$BS$124,"ns",IF(ABS($BX139-INDEX(RTO3CF_ORD,DP$8,2))&gt;$BN$139,"s","ns")))</f>
        <v/>
      </c>
      <c r="DQ139" s="282" t="str">
        <f aca="false">IF(DQ$8&gt;$BV139,"",IF($BR$124&gt;$BS$124,"ns",IF(ABS($BX139-INDEX(RTO3CF_ORD,DQ$8,2))&gt;$BN$139,"s","ns")))</f>
        <v/>
      </c>
      <c r="DR139" s="282" t="str">
        <f aca="false">IF(DR$8&gt;$BV139,"",IF($BR$124&gt;$BS$124,"ns",IF(ABS($BX139-INDEX(RTO3CF_ORD,DR$8,2))&gt;$BN$139,"s","ns")))</f>
        <v/>
      </c>
      <c r="DS139" s="282" t="str">
        <f aca="false">IF(DS$8&gt;$BV139,"",IF($BR$124&gt;$BS$124,"ns",IF(ABS($BX139-INDEX(RTO3CF_ORD,DS$8,2))&gt;$BN$139,"s","ns")))</f>
        <v/>
      </c>
      <c r="DT139" s="282" t="str">
        <f aca="false">IF(DT$8&gt;$BV139,"",IF($BR$124&gt;$BS$124,"ns",IF(ABS($BX139-INDEX(RTO3CF_ORD,DT$8,2))&gt;$BN$139,"s","ns")))</f>
        <v/>
      </c>
      <c r="DU139" s="282" t="str">
        <f aca="false">IF(DU$8&gt;$BV139,"",IF($BR$124&gt;$BS$124,"ns",IF(ABS($BX139-INDEX(RTO3CF_ORD,DU$8,2))&gt;$BN$139,"s","ns")))</f>
        <v/>
      </c>
      <c r="DV139" s="282" t="str">
        <f aca="false">IF(DV$8&gt;$BV139,"",IF($BR$124&gt;$BS$124,"ns",IF(ABS($BX139-INDEX(RTO3CF_ORD,DV$8,2))&gt;$BN$139,"s","ns")))</f>
        <v/>
      </c>
      <c r="DW139" s="283"/>
      <c r="DX139" s="283"/>
      <c r="DZ139" s="265" t="n">
        <f aca="false">DZ138+1</f>
        <v>21</v>
      </c>
      <c r="EA139" s="276" t="n">
        <f aca="false">IFERROR(INDEX(RTO3CV,$DZ139,1),0)</f>
        <v>0</v>
      </c>
      <c r="EB139" s="277" t="n">
        <f aca="false">IFERROR(INDEX(RTO3SF,$DZ139,EB$7),0)</f>
        <v>0</v>
      </c>
      <c r="EC139" s="277" t="n">
        <f aca="false">IFERROR(INDEX(RTO3SF,$DZ139,EC$7),0)</f>
        <v>0</v>
      </c>
      <c r="ED139" s="277" t="n">
        <f aca="false">IFERROR(INDEX(RTO3SF,$DZ139,ED$7),0)</f>
        <v>0</v>
      </c>
      <c r="EE139" s="277" t="n">
        <f aca="false">IFERROR(INDEX(RTO3SF,$DZ139,EE$7),0)</f>
        <v>0</v>
      </c>
      <c r="EF139" s="277" t="n">
        <f aca="false">COUNTIFS(EB139:EE139,"&gt;1")</f>
        <v>0</v>
      </c>
      <c r="EG139" s="277" t="n">
        <f aca="false">IFERROR(SUMIFS(EB139:EE139,EB139:EE139,"&gt;1"),0)</f>
        <v>0</v>
      </c>
      <c r="EH139" s="265"/>
      <c r="EI139" s="266"/>
      <c r="EJ139" s="266"/>
      <c r="EK139" s="266"/>
      <c r="EL139" s="265" t="n">
        <f aca="false">EL138+1</f>
        <v>21</v>
      </c>
      <c r="EM139" s="276" t="n">
        <f aca="false">IFERROR(INDEX(RTO3CV,$EL139,1),0)</f>
        <v>0</v>
      </c>
      <c r="EN139" s="277" t="n">
        <f aca="false">IFERROR(INDEX(RTO3CF,$EL139,'ANVA-MDS'!EB$7),0)</f>
        <v>0</v>
      </c>
      <c r="EO139" s="277" t="n">
        <f aca="false">IFERROR(INDEX(RTO3CF,$EL139,'ANVA-MDS'!EC$7),0)</f>
        <v>0</v>
      </c>
      <c r="EP139" s="277" t="n">
        <f aca="false">IFERROR(INDEX(RTO3CF,$EL139,'ANVA-MDS'!ED$7),0)</f>
        <v>0</v>
      </c>
      <c r="EQ139" s="277" t="n">
        <f aca="false">IFERROR(INDEX(RTO3CF,$EL139,'ANVA-MDS'!EE$7),0)</f>
        <v>0</v>
      </c>
      <c r="ER139" s="277" t="n">
        <f aca="false">COUNTIFS(EN139:EQ139,"&gt;1")</f>
        <v>0</v>
      </c>
      <c r="ES139" s="277" t="n">
        <f aca="false">IFERROR(SUMIFS(EN139:EQ139,EN139:EQ139,"&gt;1"),0)</f>
        <v>0</v>
      </c>
      <c r="ET139" s="265"/>
      <c r="EU139" s="266"/>
      <c r="EV139" s="266"/>
      <c r="EW139" s="266"/>
      <c r="EX139" s="277" t="n">
        <f aca="false">EG139+ES139</f>
        <v>0</v>
      </c>
    </row>
    <row r="140" customFormat="false" ht="12.75" hidden="false" customHeight="true" outlineLevel="0" collapsed="false">
      <c r="A140" s="293" t="s">
        <v>360</v>
      </c>
      <c r="J140" s="270" t="n">
        <v>21</v>
      </c>
      <c r="K140" s="280" t="n">
        <f aca="false">IFERROR(INDEX(RTO3SF_ORD,J140,1),"sd")</f>
        <v>0</v>
      </c>
      <c r="L140" s="281" t="n">
        <f aca="false">IFERROR(INDEX(RTO3SF_ORD,J140,2),"sd")</f>
        <v>0.00029</v>
      </c>
      <c r="M140" s="281" t="str">
        <f aca="false">IF(M$8&gt;$J140,"",IF($F$124&gt;$G$124,"ns",IF(ABS($L140-INDEX(RTO3SF_ORD,M$8,2))&gt;$B$139,"s","ns")))</f>
        <v>ns</v>
      </c>
      <c r="N140" s="281" t="str">
        <f aca="false">IF(N$8&gt;$J140,"",IF($F$124&gt;$G$124,"ns",IF(ABS($L140-INDEX(RTO3SF_ORD,N$8,2))&gt;$B$139,"s","ns")))</f>
        <v>ns</v>
      </c>
      <c r="O140" s="281" t="str">
        <f aca="false">IF(O$8&gt;$J140,"",IF($F$124&gt;$G$124,"ns",IF(ABS($L140-INDEX(RTO3SF_ORD,O$8,2))&gt;$B$139,"s","ns")))</f>
        <v>ns</v>
      </c>
      <c r="P140" s="281" t="str">
        <f aca="false">IF(P$8&gt;$J140,"",IF($F$124&gt;$G$124,"ns",IF(ABS($L140-INDEX(RTO3SF_ORD,P$8,2))&gt;$B$139,"s","ns")))</f>
        <v>ns</v>
      </c>
      <c r="Q140" s="281" t="str">
        <f aca="false">IF(Q$8&gt;$J140,"",IF($F$124&gt;$G$124,"ns",IF(ABS($L140-INDEX(RTO3SF_ORD,Q$8,2))&gt;$B$139,"s","ns")))</f>
        <v>ns</v>
      </c>
      <c r="R140" s="281" t="str">
        <f aca="false">IF(R$8&gt;$J140,"",IF($F$124&gt;$G$124,"ns",IF(ABS($L140-INDEX(RTO3SF_ORD,R$8,2))&gt;$B$139,"s","ns")))</f>
        <v>ns</v>
      </c>
      <c r="S140" s="281" t="str">
        <f aca="false">IF(S$8&gt;$J140,"",IF($F$124&gt;$G$124,"ns",IF(ABS($L140-INDEX(RTO3SF_ORD,S$8,2))&gt;$B$139,"s","ns")))</f>
        <v>ns</v>
      </c>
      <c r="T140" s="281" t="str">
        <f aca="false">IF(T$8&gt;$J140,"",IF($F$124&gt;$G$124,"ns",IF(ABS($L140-INDEX(RTO3SF_ORD,T$8,2))&gt;$B$139,"s","ns")))</f>
        <v>ns</v>
      </c>
      <c r="U140" s="281" t="str">
        <f aca="false">IF(U$8&gt;$J140,"",IF($F$124&gt;$G$124,"ns",IF(ABS($L140-INDEX(RTO3SF_ORD,U$8,2))&gt;$B$139,"s","ns")))</f>
        <v>ns</v>
      </c>
      <c r="V140" s="281" t="str">
        <f aca="false">IF(V$8&gt;$J140,"",IF($F$124&gt;$G$124,"ns",IF(ABS($L140-INDEX(RTO3SF_ORD,V$8,2))&gt;$B$139,"s","ns")))</f>
        <v>ns</v>
      </c>
      <c r="W140" s="281" t="str">
        <f aca="false">IF(W$8&gt;$J140,"",IF($F$124&gt;$G$124,"ns",IF(ABS($L140-INDEX(RTO3SF_ORD,W$8,2))&gt;$B$139,"s","ns")))</f>
        <v>ns</v>
      </c>
      <c r="X140" s="281" t="str">
        <f aca="false">IF(X$8&gt;$J140,"",IF($F$124&gt;$G$124,"ns",IF(ABS($L140-INDEX(RTO3SF_ORD,X$8,2))&gt;$B$139,"s","ns")))</f>
        <v>ns</v>
      </c>
      <c r="Y140" s="281" t="str">
        <f aca="false">IF(Y$8&gt;$J140,"",IF($F$124&gt;$G$124,"ns",IF(ABS($L140-INDEX(RTO3SF_ORD,Y$8,2))&gt;$B$139,"s","ns")))</f>
        <v>ns</v>
      </c>
      <c r="Z140" s="281" t="str">
        <f aca="false">IF(Z$8&gt;$J140,"",IF($F$124&gt;$G$124,"ns",IF(ABS($L140-INDEX(RTO3SF_ORD,Z$8,2))&gt;$B$139,"s","ns")))</f>
        <v>ns</v>
      </c>
      <c r="AA140" s="281" t="str">
        <f aca="false">IF(AA$8&gt;$J140,"",IF($F$124&gt;$G$124,"ns",IF(ABS($L140-INDEX(RTO3SF_ORD,AA$8,2))&gt;$B$139,"s","ns")))</f>
        <v>ns</v>
      </c>
      <c r="AB140" s="281" t="str">
        <f aca="false">IF(AB$8&gt;$J140,"",IF($F$124&gt;$G$124,"ns",IF(ABS($L140-INDEX(RTO3SF_ORD,AB$8,2))&gt;$B$139,"s","ns")))</f>
        <v>ns</v>
      </c>
      <c r="AC140" s="281" t="str">
        <f aca="false">IF(AC$8&gt;$J140,"",IF($F$124&gt;$G$124,"ns",IF(ABS($L140-INDEX(RTO3SF_ORD,AC$8,2))&gt;$B$139,"s","ns")))</f>
        <v>ns</v>
      </c>
      <c r="AD140" s="281" t="str">
        <f aca="false">IF(AD$8&gt;$J140,"",IF($F$124&gt;$G$124,"ns",IF(ABS($L140-INDEX(RTO3SF_ORD,AD$8,2))&gt;$B$139,"s","ns")))</f>
        <v>ns</v>
      </c>
      <c r="AE140" s="281" t="str">
        <f aca="false">IF(AE$8&gt;$J140,"",IF($F$124&gt;$G$124,"ns",IF(ABS($L140-INDEX(RTO3SF_ORD,AE$8,2))&gt;$B$139,"s","ns")))</f>
        <v>ns</v>
      </c>
      <c r="AF140" s="281" t="str">
        <f aca="false">IF(AF$8&gt;$J140,"",IF($F$124&gt;$G$124,"ns",IF(ABS($L140-INDEX(RTO3SF_ORD,AF$8,2))&gt;$B$139,"s","ns")))</f>
        <v>ns</v>
      </c>
      <c r="AG140" s="281" t="str">
        <f aca="false">IF(AG$8&gt;$J140,"",IF($F$124&gt;$G$124,"ns",IF(ABS($L140-INDEX(RTO3SF_ORD,AG$8,2))&gt;$B$139,"s","ns")))</f>
        <v>ns</v>
      </c>
      <c r="AH140" s="281" t="str">
        <f aca="false">IF(AH$8&gt;$J140,"",IF($F$124&gt;$G$124,"ns",IF(ABS($L140-INDEX(RTO3SF_ORD,AH$8,2))&gt;$B$139,"s","ns")))</f>
        <v/>
      </c>
      <c r="AI140" s="281" t="str">
        <f aca="false">IF(AI$8&gt;$J140,"",IF($F$124&gt;$G$124,"ns",IF(ABS($L140-INDEX(RTO3SF_ORD,AI$8,2))&gt;$B$139,"s","ns")))</f>
        <v/>
      </c>
      <c r="AJ140" s="281" t="str">
        <f aca="false">IF(AJ$8&gt;$J140,"",IF($F$124&gt;$G$124,"ns",IF(ABS($L140-INDEX(RTO3SF_ORD,AJ$8,2))&gt;$B$139,"s","ns")))</f>
        <v/>
      </c>
      <c r="AK140" s="281" t="str">
        <f aca="false">IF(AK$8&gt;$J140,"",IF($F$124&gt;$G$124,"ns",IF(ABS($L140-INDEX(RTO3SF_ORD,AK$8,2))&gt;$B$139,"s","ns")))</f>
        <v/>
      </c>
      <c r="AL140" s="281" t="str">
        <f aca="false">IF(AL$8&gt;$J140,"",IF($F$124&gt;$G$124,"ns",IF(ABS($L140-INDEX(RTO3SF_ORD,AL$8,2))&gt;$B$139,"s","ns")))</f>
        <v/>
      </c>
      <c r="AM140" s="281" t="str">
        <f aca="false">IF(AM$8&gt;$J140,"",IF($F$124&gt;$G$124,"ns",IF(ABS($L140-INDEX(RTO3SF_ORD,AM$8,2))&gt;$B$139,"s","ns")))</f>
        <v/>
      </c>
      <c r="AN140" s="281" t="str">
        <f aca="false">IF(AN$8&gt;$J140,"",IF($F$124&gt;$G$124,"ns",IF(ABS($L140-INDEX(RTO3SF_ORD,AN$8,2))&gt;$B$139,"s","ns")))</f>
        <v/>
      </c>
      <c r="AO140" s="281" t="str">
        <f aca="false">IF(AO$8&gt;$J140,"",IF($F$124&gt;$G$124,"ns",IF(ABS($L140-INDEX(RTO3SF_ORD,AO$8,2))&gt;$B$139,"s","ns")))</f>
        <v/>
      </c>
      <c r="AP140" s="281" t="str">
        <f aca="false">IF(AP$8&gt;$J140,"",IF($F$124&gt;$G$124,"ns",IF(ABS($L140-INDEX(RTO3SF_ORD,AP$8,2))&gt;$B$139,"s","ns")))</f>
        <v/>
      </c>
      <c r="AQ140" s="281" t="str">
        <f aca="false">IF(AQ$8&gt;$J140,"",IF($F$124&gt;$G$124,"ns",IF(ABS($L140-INDEX(RTO3SF_ORD,AQ$8,2))&gt;$B$139,"s","ns")))</f>
        <v/>
      </c>
      <c r="AR140" s="281" t="str">
        <f aca="false">IF(AR$8&gt;$J140,"",IF($F$124&gt;$G$124,"ns",IF(ABS($L140-INDEX(RTO3SF_ORD,AR$8,2))&gt;$B$139,"s","ns")))</f>
        <v/>
      </c>
      <c r="AS140" s="281" t="str">
        <f aca="false">IF(AS$8&gt;$J140,"",IF($F$124&gt;$G$124,"ns",IF(ABS($L140-INDEX(RTO3SF_ORD,AS$8,2))&gt;$B$139,"s","ns")))</f>
        <v/>
      </c>
      <c r="AT140" s="281" t="str">
        <f aca="false">IF(AT$8&gt;$J140,"",IF($F$124&gt;$G$124,"ns",IF(ABS($L140-INDEX(RTO3SF_ORD,AT$8,2))&gt;$B$139,"s","ns")))</f>
        <v/>
      </c>
      <c r="AU140" s="281" t="str">
        <f aca="false">IF(AU$8&gt;$J140,"",IF($F$124&gt;$G$124,"ns",IF(ABS($L140-INDEX(RTO3SF_ORD,AU$8,2))&gt;$B$139,"s","ns")))</f>
        <v/>
      </c>
      <c r="AV140" s="281" t="str">
        <f aca="false">IF(AV$8&gt;$J140,"",IF($F$124&gt;$G$124,"ns",IF(ABS($L140-INDEX(RTO3SF_ORD,AV$8,2))&gt;$B$139,"s","ns")))</f>
        <v/>
      </c>
      <c r="AW140" s="281" t="str">
        <f aca="false">IF(AW$8&gt;$J140,"",IF($F$124&gt;$G$124,"ns",IF(ABS($L140-INDEX(RTO3SF_ORD,AW$8,2))&gt;$B$139,"s","ns")))</f>
        <v/>
      </c>
      <c r="AX140" s="281" t="str">
        <f aca="false">IF(AX$8&gt;$J140,"",IF($F$124&gt;$G$124,"ns",IF(ABS($L140-INDEX(RTO3SF_ORD,AX$8,2))&gt;$B$139,"s","ns")))</f>
        <v/>
      </c>
      <c r="AY140" s="281" t="str">
        <f aca="false">IF(AY$8&gt;$J140,"",IF($F$124&gt;$G$124,"ns",IF(ABS($L140-INDEX(RTO3SF_ORD,AY$8,2))&gt;$B$139,"s","ns")))</f>
        <v/>
      </c>
      <c r="AZ140" s="281" t="str">
        <f aca="false">IF(AZ$8&gt;$J140,"",IF($F$124&gt;$G$124,"ns",IF(ABS($L140-INDEX(RTO3SF_ORD,AZ$8,2))&gt;$B$139,"s","ns")))</f>
        <v/>
      </c>
      <c r="BA140" s="281" t="str">
        <f aca="false">IF(BA$8&gt;$J140,"",IF($F$124&gt;$G$124,"ns",IF(ABS($L140-INDEX(RTO3SF_ORD,BA$8,2))&gt;$B$139,"s","ns")))</f>
        <v/>
      </c>
      <c r="BB140" s="281" t="str">
        <f aca="false">IF(BB$8&gt;$J140,"",IF($F$124&gt;$G$124,"ns",IF(ABS($L140-INDEX(RTO3SF_ORD,BB$8,2))&gt;$B$139,"s","ns")))</f>
        <v/>
      </c>
      <c r="BC140" s="281" t="str">
        <f aca="false">IF(BC$8&gt;$J140,"",IF($F$124&gt;$G$124,"ns",IF(ABS($L140-INDEX(RTO3SF_ORD,BC$8,2))&gt;$B$139,"s","ns")))</f>
        <v/>
      </c>
      <c r="BD140" s="281" t="str">
        <f aca="false">IF(BD$8&gt;$J140,"",IF($F$124&gt;$G$124,"ns",IF(ABS($L140-INDEX(RTO3SF_ORD,BD$8,2))&gt;$B$139,"s","ns")))</f>
        <v/>
      </c>
      <c r="BE140" s="281" t="str">
        <f aca="false">IF(BE$8&gt;$J140,"",IF($F$124&gt;$G$124,"ns",IF(ABS($L140-INDEX(RTO3SF_ORD,BE$8,2))&gt;$B$139,"s","ns")))</f>
        <v/>
      </c>
      <c r="BF140" s="281" t="str">
        <f aca="false">IF(BF$8&gt;$J140,"",IF($F$124&gt;$G$124,"ns",IF(ABS($L140-INDEX(RTO3SF_ORD,BF$8,2))&gt;$B$139,"s","ns")))</f>
        <v/>
      </c>
      <c r="BG140" s="281" t="str">
        <f aca="false">IF(BG$8&gt;$J140,"",IF($F$124&gt;$G$124,"ns",IF(ABS($L140-INDEX(RTO3SF_ORD,BG$8,2))&gt;$B$139,"s","ns")))</f>
        <v/>
      </c>
      <c r="BH140" s="281" t="str">
        <f aca="false">IF(BH$8&gt;$J140,"",IF($F$124&gt;$G$124,"ns",IF(ABS($L140-INDEX(RTO3SF_ORD,BH$8,2))&gt;$B$139,"s","ns")))</f>
        <v/>
      </c>
      <c r="BI140" s="281" t="str">
        <f aca="false">IF(BI$8&gt;$J140,"",IF($F$124&gt;$G$124,"ns",IF(ABS($L140-INDEX(RTO3SF_ORD,BI$8,2))&gt;$B$139,"s","ns")))</f>
        <v/>
      </c>
      <c r="BJ140" s="281" t="str">
        <f aca="false">IF(BJ$8&gt;$J140,"",IF($F$124&gt;$G$124,"ns",IF(ABS($L140-INDEX(RTO3SF_ORD,BJ$8,2))&gt;$B$139,"s","ns")))</f>
        <v/>
      </c>
      <c r="BM140" s="293" t="s">
        <v>360</v>
      </c>
      <c r="BS140" s="249"/>
      <c r="BT140" s="249"/>
      <c r="BV140" s="270" t="n">
        <v>21</v>
      </c>
      <c r="BW140" s="280" t="n">
        <f aca="false">IFERROR(INDEX(RTO3CF_ORD,BV140,1),"sd")</f>
        <v>0</v>
      </c>
      <c r="BX140" s="281" t="n">
        <f aca="false">IFERROR(INDEX(RTO3CF_ORD,BV140,2),"sd")</f>
        <v>0.00029</v>
      </c>
      <c r="BY140" s="282" t="str">
        <f aca="false">IF(BY$8&gt;$BV140,"",IF($BR$124&gt;$BS$124,"ns",IF(ABS($BX140-INDEX(RTO3CF_ORD,BY$8,2))&gt;$BN$139,"s","ns")))</f>
        <v>s</v>
      </c>
      <c r="BZ140" s="282" t="str">
        <f aca="false">IF(BZ$8&gt;$BV140,"",IF($BR$124&gt;$BS$124,"ns",IF(ABS($BX140-INDEX(RTO3CF_ORD,BZ$8,2))&gt;$BN$139,"s","ns")))</f>
        <v>s</v>
      </c>
      <c r="CA140" s="282" t="str">
        <f aca="false">IF(CA$8&gt;$BV140,"",IF($BR$124&gt;$BS$124,"ns",IF(ABS($BX140-INDEX(RTO3CF_ORD,CA$8,2))&gt;$BN$139,"s","ns")))</f>
        <v>s</v>
      </c>
      <c r="CB140" s="282" t="str">
        <f aca="false">IF(CB$8&gt;$BV140,"",IF($BR$124&gt;$BS$124,"ns",IF(ABS($BX140-INDEX(RTO3CF_ORD,CB$8,2))&gt;$BN$139,"s","ns")))</f>
        <v>s</v>
      </c>
      <c r="CC140" s="282" t="str">
        <f aca="false">IF(CC$8&gt;$BV140,"",IF($BR$124&gt;$BS$124,"ns",IF(ABS($BX140-INDEX(RTO3CF_ORD,CC$8,2))&gt;$BN$139,"s","ns")))</f>
        <v>s</v>
      </c>
      <c r="CD140" s="282" t="str">
        <f aca="false">IF(CD$8&gt;$BV140,"",IF($BR$124&gt;$BS$124,"ns",IF(ABS($BX140-INDEX(RTO3CF_ORD,CD$8,2))&gt;$BN$139,"s","ns")))</f>
        <v>s</v>
      </c>
      <c r="CE140" s="282" t="str">
        <f aca="false">IF(CE$8&gt;$BV140,"",IF($BR$124&gt;$BS$124,"ns",IF(ABS($BX140-INDEX(RTO3CF_ORD,CE$8,2))&gt;$BN$139,"s","ns")))</f>
        <v>s</v>
      </c>
      <c r="CF140" s="282" t="str">
        <f aca="false">IF(CF$8&gt;$BV140,"",IF($BR$124&gt;$BS$124,"ns",IF(ABS($BX140-INDEX(RTO3CF_ORD,CF$8,2))&gt;$BN$139,"s","ns")))</f>
        <v>s</v>
      </c>
      <c r="CG140" s="282" t="str">
        <f aca="false">IF(CG$8&gt;$BV140,"",IF($BR$124&gt;$BS$124,"ns",IF(ABS($BX140-INDEX(RTO3CF_ORD,CG$8,2))&gt;$BN$139,"s","ns")))</f>
        <v>s</v>
      </c>
      <c r="CH140" s="282" t="str">
        <f aca="false">IF(CH$8&gt;$BV140,"",IF($BR$124&gt;$BS$124,"ns",IF(ABS($BX140-INDEX(RTO3CF_ORD,CH$8,2))&gt;$BN$139,"s","ns")))</f>
        <v>s</v>
      </c>
      <c r="CI140" s="282" t="str">
        <f aca="false">IF(CI$8&gt;$BV140,"",IF($BR$124&gt;$BS$124,"ns",IF(ABS($BX140-INDEX(RTO3CF_ORD,CI$8,2))&gt;$BN$139,"s","ns")))</f>
        <v>s</v>
      </c>
      <c r="CJ140" s="282" t="str">
        <f aca="false">IF(CJ$8&gt;$BV140,"",IF($BR$124&gt;$BS$124,"ns",IF(ABS($BX140-INDEX(RTO3CF_ORD,CJ$8,2))&gt;$BN$139,"s","ns")))</f>
        <v>s</v>
      </c>
      <c r="CK140" s="282" t="str">
        <f aca="false">IF(CK$8&gt;$BV140,"",IF($BR$124&gt;$BS$124,"ns",IF(ABS($BX140-INDEX(RTO3CF_ORD,CK$8,2))&gt;$BN$139,"s","ns")))</f>
        <v>ns</v>
      </c>
      <c r="CL140" s="282" t="str">
        <f aca="false">IF(CL$8&gt;$BV140,"",IF($BR$124&gt;$BS$124,"ns",IF(ABS($BX140-INDEX(RTO3CF_ORD,CL$8,2))&gt;$BN$139,"s","ns")))</f>
        <v>ns</v>
      </c>
      <c r="CM140" s="282" t="str">
        <f aca="false">IF(CM$8&gt;$BV140,"",IF($BR$124&gt;$BS$124,"ns",IF(ABS($BX140-INDEX(RTO3CF_ORD,CM$8,2))&gt;$BN$139,"s","ns")))</f>
        <v>ns</v>
      </c>
      <c r="CN140" s="282" t="str">
        <f aca="false">IF(CN$8&gt;$BV140,"",IF($BR$124&gt;$BS$124,"ns",IF(ABS($BX140-INDEX(RTO3CF_ORD,CN$8,2))&gt;$BN$139,"s","ns")))</f>
        <v>ns</v>
      </c>
      <c r="CO140" s="282" t="str">
        <f aca="false">IF(CO$8&gt;$BV140,"",IF($BR$124&gt;$BS$124,"ns",IF(ABS($BX140-INDEX(RTO3CF_ORD,CO$8,2))&gt;$BN$139,"s","ns")))</f>
        <v>ns</v>
      </c>
      <c r="CP140" s="282" t="str">
        <f aca="false">IF(CP$8&gt;$BV140,"",IF($BR$124&gt;$BS$124,"ns",IF(ABS($BX140-INDEX(RTO3CF_ORD,CP$8,2))&gt;$BN$139,"s","ns")))</f>
        <v>ns</v>
      </c>
      <c r="CQ140" s="282" t="str">
        <f aca="false">IF(CQ$8&gt;$BV140,"",IF($BR$124&gt;$BS$124,"ns",IF(ABS($BX140-INDEX(RTO3CF_ORD,CQ$8,2))&gt;$BN$139,"s","ns")))</f>
        <v>ns</v>
      </c>
      <c r="CR140" s="282" t="str">
        <f aca="false">IF(CR$8&gt;$BV140,"",IF($BR$124&gt;$BS$124,"ns",IF(ABS($BX140-INDEX(RTO3CF_ORD,CR$8,2))&gt;$BN$139,"s","ns")))</f>
        <v>ns</v>
      </c>
      <c r="CS140" s="282" t="str">
        <f aca="false">IF(CS$8&gt;$BV140,"",IF($BR$124&gt;$BS$124,"ns",IF(ABS($BX140-INDEX(RTO3CF_ORD,CS$8,2))&gt;$BN$139,"s","ns")))</f>
        <v>ns</v>
      </c>
      <c r="CT140" s="282" t="str">
        <f aca="false">IF(CT$8&gt;$BV140,"",IF($BR$124&gt;$BS$124,"ns",IF(ABS($BX140-INDEX(RTO3CF_ORD,CT$8,2))&gt;$BN$139,"s","ns")))</f>
        <v/>
      </c>
      <c r="CU140" s="282" t="str">
        <f aca="false">IF(CU$8&gt;$BV140,"",IF($BR$124&gt;$BS$124,"ns",IF(ABS($BX140-INDEX(RTO3CF_ORD,CU$8,2))&gt;$BN$139,"s","ns")))</f>
        <v/>
      </c>
      <c r="CV140" s="282" t="str">
        <f aca="false">IF(CV$8&gt;$BV140,"",IF($BR$124&gt;$BS$124,"ns",IF(ABS($BX140-INDEX(RTO3CF_ORD,CV$8,2))&gt;$BN$139,"s","ns")))</f>
        <v/>
      </c>
      <c r="CW140" s="282" t="str">
        <f aca="false">IF(CW$8&gt;$BV140,"",IF($BR$124&gt;$BS$124,"ns",IF(ABS($BX140-INDEX(RTO3CF_ORD,CW$8,2))&gt;$BN$139,"s","ns")))</f>
        <v/>
      </c>
      <c r="CX140" s="282" t="str">
        <f aca="false">IF(CX$8&gt;$BV140,"",IF($BR$124&gt;$BS$124,"ns",IF(ABS($BX140-INDEX(RTO3CF_ORD,CX$8,2))&gt;$BN$139,"s","ns")))</f>
        <v/>
      </c>
      <c r="CY140" s="282" t="str">
        <f aca="false">IF(CY$8&gt;$BV140,"",IF($BR$124&gt;$BS$124,"ns",IF(ABS($BX140-INDEX(RTO3CF_ORD,CY$8,2))&gt;$BN$139,"s","ns")))</f>
        <v/>
      </c>
      <c r="CZ140" s="282" t="str">
        <f aca="false">IF(CZ$8&gt;$BV140,"",IF($BR$124&gt;$BS$124,"ns",IF(ABS($BX140-INDEX(RTO3CF_ORD,CZ$8,2))&gt;$BN$139,"s","ns")))</f>
        <v/>
      </c>
      <c r="DA140" s="282" t="str">
        <f aca="false">IF(DA$8&gt;$BV140,"",IF($BR$124&gt;$BS$124,"ns",IF(ABS($BX140-INDEX(RTO3CF_ORD,DA$8,2))&gt;$BN$139,"s","ns")))</f>
        <v/>
      </c>
      <c r="DB140" s="282" t="str">
        <f aca="false">IF(DB$8&gt;$BV140,"",IF($BR$124&gt;$BS$124,"ns",IF(ABS($BX140-INDEX(RTO3CF_ORD,DB$8,2))&gt;$BN$139,"s","ns")))</f>
        <v/>
      </c>
      <c r="DC140" s="282" t="str">
        <f aca="false">IF(DC$8&gt;$BV140,"",IF($BR$124&gt;$BS$124,"ns",IF(ABS($BX140-INDEX(RTO3CF_ORD,DC$8,2))&gt;$BN$139,"s","ns")))</f>
        <v/>
      </c>
      <c r="DD140" s="282" t="str">
        <f aca="false">IF(DD$8&gt;$BV140,"",IF($BR$124&gt;$BS$124,"ns",IF(ABS($BX140-INDEX(RTO3CF_ORD,DD$8,2))&gt;$BN$139,"s","ns")))</f>
        <v/>
      </c>
      <c r="DE140" s="282" t="str">
        <f aca="false">IF(DE$8&gt;$BV140,"",IF($BR$124&gt;$BS$124,"ns",IF(ABS($BX140-INDEX(RTO3CF_ORD,DE$8,2))&gt;$BN$139,"s","ns")))</f>
        <v/>
      </c>
      <c r="DF140" s="282" t="str">
        <f aca="false">IF(DF$8&gt;$BV140,"",IF($BR$124&gt;$BS$124,"ns",IF(ABS($BX140-INDEX(RTO3CF_ORD,DF$8,2))&gt;$BN$139,"s","ns")))</f>
        <v/>
      </c>
      <c r="DG140" s="282" t="str">
        <f aca="false">IF(DG$8&gt;$BV140,"",IF($BR$124&gt;$BS$124,"ns",IF(ABS($BX140-INDEX(RTO3CF_ORD,DG$8,2))&gt;$BN$139,"s","ns")))</f>
        <v/>
      </c>
      <c r="DH140" s="282" t="str">
        <f aca="false">IF(DH$8&gt;$BV140,"",IF($BR$124&gt;$BS$124,"ns",IF(ABS($BX140-INDEX(RTO3CF_ORD,DH$8,2))&gt;$BN$139,"s","ns")))</f>
        <v/>
      </c>
      <c r="DI140" s="282" t="str">
        <f aca="false">IF(DI$8&gt;$BV140,"",IF($BR$124&gt;$BS$124,"ns",IF(ABS($BX140-INDEX(RTO3CF_ORD,DI$8,2))&gt;$BN$139,"s","ns")))</f>
        <v/>
      </c>
      <c r="DJ140" s="282" t="str">
        <f aca="false">IF(DJ$8&gt;$BV140,"",IF($BR$124&gt;$BS$124,"ns",IF(ABS($BX140-INDEX(RTO3CF_ORD,DJ$8,2))&gt;$BN$139,"s","ns")))</f>
        <v/>
      </c>
      <c r="DK140" s="282" t="str">
        <f aca="false">IF(DK$8&gt;$BV140,"",IF($BR$124&gt;$BS$124,"ns",IF(ABS($BX140-INDEX(RTO3CF_ORD,DK$8,2))&gt;$BN$139,"s","ns")))</f>
        <v/>
      </c>
      <c r="DL140" s="282" t="str">
        <f aca="false">IF(DL$8&gt;$BV140,"",IF($BR$124&gt;$BS$124,"ns",IF(ABS($BX140-INDEX(RTO3CF_ORD,DL$8,2))&gt;$BN$139,"s","ns")))</f>
        <v/>
      </c>
      <c r="DM140" s="282" t="str">
        <f aca="false">IF(DM$8&gt;$BV140,"",IF($BR$124&gt;$BS$124,"ns",IF(ABS($BX140-INDEX(RTO3CF_ORD,DM$8,2))&gt;$BN$139,"s","ns")))</f>
        <v/>
      </c>
      <c r="DN140" s="282" t="str">
        <f aca="false">IF(DN$8&gt;$BV140,"",IF($BR$124&gt;$BS$124,"ns",IF(ABS($BX140-INDEX(RTO3CF_ORD,DN$8,2))&gt;$BN$139,"s","ns")))</f>
        <v/>
      </c>
      <c r="DO140" s="282" t="str">
        <f aca="false">IF(DO$8&gt;$BV140,"",IF($BR$124&gt;$BS$124,"ns",IF(ABS($BX140-INDEX(RTO3CF_ORD,DO$8,2))&gt;$BN$139,"s","ns")))</f>
        <v/>
      </c>
      <c r="DP140" s="282" t="str">
        <f aca="false">IF(DP$8&gt;$BV140,"",IF($BR$124&gt;$BS$124,"ns",IF(ABS($BX140-INDEX(RTO3CF_ORD,DP$8,2))&gt;$BN$139,"s","ns")))</f>
        <v/>
      </c>
      <c r="DQ140" s="282" t="str">
        <f aca="false">IF(DQ$8&gt;$BV140,"",IF($BR$124&gt;$BS$124,"ns",IF(ABS($BX140-INDEX(RTO3CF_ORD,DQ$8,2))&gt;$BN$139,"s","ns")))</f>
        <v/>
      </c>
      <c r="DR140" s="282" t="str">
        <f aca="false">IF(DR$8&gt;$BV140,"",IF($BR$124&gt;$BS$124,"ns",IF(ABS($BX140-INDEX(RTO3CF_ORD,DR$8,2))&gt;$BN$139,"s","ns")))</f>
        <v/>
      </c>
      <c r="DS140" s="282" t="str">
        <f aca="false">IF(DS$8&gt;$BV140,"",IF($BR$124&gt;$BS$124,"ns",IF(ABS($BX140-INDEX(RTO3CF_ORD,DS$8,2))&gt;$BN$139,"s","ns")))</f>
        <v/>
      </c>
      <c r="DT140" s="282" t="str">
        <f aca="false">IF(DT$8&gt;$BV140,"",IF($BR$124&gt;$BS$124,"ns",IF(ABS($BX140-INDEX(RTO3CF_ORD,DT$8,2))&gt;$BN$139,"s","ns")))</f>
        <v/>
      </c>
      <c r="DU140" s="282" t="str">
        <f aca="false">IF(DU$8&gt;$BV140,"",IF($BR$124&gt;$BS$124,"ns",IF(ABS($BX140-INDEX(RTO3CF_ORD,DU$8,2))&gt;$BN$139,"s","ns")))</f>
        <v/>
      </c>
      <c r="DV140" s="282" t="str">
        <f aca="false">IF(DV$8&gt;$BV140,"",IF($BR$124&gt;$BS$124,"ns",IF(ABS($BX140-INDEX(RTO3CF_ORD,DV$8,2))&gt;$BN$139,"s","ns")))</f>
        <v/>
      </c>
      <c r="DW140" s="283"/>
      <c r="DX140" s="283"/>
      <c r="DZ140" s="265" t="n">
        <f aca="false">DZ139+1</f>
        <v>22</v>
      </c>
      <c r="EA140" s="276" t="n">
        <f aca="false">IFERROR(INDEX(RTO3CV,$DZ140,1),0)</f>
        <v>0</v>
      </c>
      <c r="EB140" s="277" t="n">
        <f aca="false">IFERROR(INDEX(RTO3SF,$DZ140,EB$7),0)</f>
        <v>0</v>
      </c>
      <c r="EC140" s="277" t="n">
        <f aca="false">IFERROR(INDEX(RTO3SF,$DZ140,EC$7),0)</f>
        <v>0</v>
      </c>
      <c r="ED140" s="277" t="n">
        <f aca="false">IFERROR(INDEX(RTO3SF,$DZ140,ED$7),0)</f>
        <v>0</v>
      </c>
      <c r="EE140" s="277" t="n">
        <f aca="false">IFERROR(INDEX(RTO3SF,$DZ140,EE$7),0)</f>
        <v>0</v>
      </c>
      <c r="EF140" s="277" t="n">
        <f aca="false">COUNTIFS(EB140:EE140,"&gt;1")</f>
        <v>0</v>
      </c>
      <c r="EG140" s="277" t="n">
        <f aca="false">IFERROR(SUMIFS(EB140:EE140,EB140:EE140,"&gt;1"),0)</f>
        <v>0</v>
      </c>
      <c r="EH140" s="265"/>
      <c r="EI140" s="266"/>
      <c r="EJ140" s="266"/>
      <c r="EK140" s="266"/>
      <c r="EL140" s="265" t="n">
        <f aca="false">EL139+1</f>
        <v>22</v>
      </c>
      <c r="EM140" s="276" t="n">
        <f aca="false">IFERROR(INDEX(RTO3CV,$EL140,1),0)</f>
        <v>0</v>
      </c>
      <c r="EN140" s="277" t="n">
        <f aca="false">IFERROR(INDEX(RTO3CF,$EL140,'ANVA-MDS'!EB$7),0)</f>
        <v>0</v>
      </c>
      <c r="EO140" s="277" t="n">
        <f aca="false">IFERROR(INDEX(RTO3CF,$EL140,'ANVA-MDS'!EC$7),0)</f>
        <v>0</v>
      </c>
      <c r="EP140" s="277" t="n">
        <f aca="false">IFERROR(INDEX(RTO3CF,$EL140,'ANVA-MDS'!ED$7),0)</f>
        <v>0</v>
      </c>
      <c r="EQ140" s="277" t="n">
        <f aca="false">IFERROR(INDEX(RTO3CF,$EL140,'ANVA-MDS'!EE$7),0)</f>
        <v>0</v>
      </c>
      <c r="ER140" s="277" t="n">
        <f aca="false">COUNTIFS(EN140:EQ140,"&gt;1")</f>
        <v>0</v>
      </c>
      <c r="ES140" s="277" t="n">
        <f aca="false">IFERROR(SUMIFS(EN140:EQ140,EN140:EQ140,"&gt;1"),0)</f>
        <v>0</v>
      </c>
      <c r="ET140" s="265"/>
      <c r="EU140" s="266"/>
      <c r="EV140" s="266"/>
      <c r="EW140" s="266"/>
      <c r="EX140" s="277" t="n">
        <f aca="false">EG140+ES140</f>
        <v>0</v>
      </c>
    </row>
    <row r="141" customFormat="false" ht="12.75" hidden="false" customHeight="true" outlineLevel="0" collapsed="false">
      <c r="A141" s="293" t="s">
        <v>361</v>
      </c>
      <c r="J141" s="270" t="n">
        <v>22</v>
      </c>
      <c r="K141" s="280" t="n">
        <f aca="false">IFERROR(INDEX(RTO3SF_ORD,J141,1),"sd")</f>
        <v>0</v>
      </c>
      <c r="L141" s="281" t="n">
        <f aca="false">IFERROR(INDEX(RTO3SF_ORD,J141,2),"sd")</f>
        <v>0.00028</v>
      </c>
      <c r="M141" s="281" t="str">
        <f aca="false">IF(M$8&gt;$J141,"",IF($F$124&gt;$G$124,"ns",IF(ABS($L141-INDEX(RTO3SF_ORD,M$8,2))&gt;$B$139,"s","ns")))</f>
        <v>ns</v>
      </c>
      <c r="N141" s="281" t="str">
        <f aca="false">IF(N$8&gt;$J141,"",IF($F$124&gt;$G$124,"ns",IF(ABS($L141-INDEX(RTO3SF_ORD,N$8,2))&gt;$B$139,"s","ns")))</f>
        <v>ns</v>
      </c>
      <c r="O141" s="281" t="str">
        <f aca="false">IF(O$8&gt;$J141,"",IF($F$124&gt;$G$124,"ns",IF(ABS($L141-INDEX(RTO3SF_ORD,O$8,2))&gt;$B$139,"s","ns")))</f>
        <v>ns</v>
      </c>
      <c r="P141" s="281" t="str">
        <f aca="false">IF(P$8&gt;$J141,"",IF($F$124&gt;$G$124,"ns",IF(ABS($L141-INDEX(RTO3SF_ORD,P$8,2))&gt;$B$139,"s","ns")))</f>
        <v>ns</v>
      </c>
      <c r="Q141" s="281" t="str">
        <f aca="false">IF(Q$8&gt;$J141,"",IF($F$124&gt;$G$124,"ns",IF(ABS($L141-INDEX(RTO3SF_ORD,Q$8,2))&gt;$B$139,"s","ns")))</f>
        <v>ns</v>
      </c>
      <c r="R141" s="281" t="str">
        <f aca="false">IF(R$8&gt;$J141,"",IF($F$124&gt;$G$124,"ns",IF(ABS($L141-INDEX(RTO3SF_ORD,R$8,2))&gt;$B$139,"s","ns")))</f>
        <v>ns</v>
      </c>
      <c r="S141" s="281" t="str">
        <f aca="false">IF(S$8&gt;$J141,"",IF($F$124&gt;$G$124,"ns",IF(ABS($L141-INDEX(RTO3SF_ORD,S$8,2))&gt;$B$139,"s","ns")))</f>
        <v>ns</v>
      </c>
      <c r="T141" s="281" t="str">
        <f aca="false">IF(T$8&gt;$J141,"",IF($F$124&gt;$G$124,"ns",IF(ABS($L141-INDEX(RTO3SF_ORD,T$8,2))&gt;$B$139,"s","ns")))</f>
        <v>ns</v>
      </c>
      <c r="U141" s="281" t="str">
        <f aca="false">IF(U$8&gt;$J141,"",IF($F$124&gt;$G$124,"ns",IF(ABS($L141-INDEX(RTO3SF_ORD,U$8,2))&gt;$B$139,"s","ns")))</f>
        <v>ns</v>
      </c>
      <c r="V141" s="281" t="str">
        <f aca="false">IF(V$8&gt;$J141,"",IF($F$124&gt;$G$124,"ns",IF(ABS($L141-INDEX(RTO3SF_ORD,V$8,2))&gt;$B$139,"s","ns")))</f>
        <v>ns</v>
      </c>
      <c r="W141" s="281" t="str">
        <f aca="false">IF(W$8&gt;$J141,"",IF($F$124&gt;$G$124,"ns",IF(ABS($L141-INDEX(RTO3SF_ORD,W$8,2))&gt;$B$139,"s","ns")))</f>
        <v>ns</v>
      </c>
      <c r="X141" s="281" t="str">
        <f aca="false">IF(X$8&gt;$J141,"",IF($F$124&gt;$G$124,"ns",IF(ABS($L141-INDEX(RTO3SF_ORD,X$8,2))&gt;$B$139,"s","ns")))</f>
        <v>ns</v>
      </c>
      <c r="Y141" s="281" t="str">
        <f aca="false">IF(Y$8&gt;$J141,"",IF($F$124&gt;$G$124,"ns",IF(ABS($L141-INDEX(RTO3SF_ORD,Y$8,2))&gt;$B$139,"s","ns")))</f>
        <v>ns</v>
      </c>
      <c r="Z141" s="281" t="str">
        <f aca="false">IF(Z$8&gt;$J141,"",IF($F$124&gt;$G$124,"ns",IF(ABS($L141-INDEX(RTO3SF_ORD,Z$8,2))&gt;$B$139,"s","ns")))</f>
        <v>ns</v>
      </c>
      <c r="AA141" s="281" t="str">
        <f aca="false">IF(AA$8&gt;$J141,"",IF($F$124&gt;$G$124,"ns",IF(ABS($L141-INDEX(RTO3SF_ORD,AA$8,2))&gt;$B$139,"s","ns")))</f>
        <v>ns</v>
      </c>
      <c r="AB141" s="281" t="str">
        <f aca="false">IF(AB$8&gt;$J141,"",IF($F$124&gt;$G$124,"ns",IF(ABS($L141-INDEX(RTO3SF_ORD,AB$8,2))&gt;$B$139,"s","ns")))</f>
        <v>ns</v>
      </c>
      <c r="AC141" s="281" t="str">
        <f aca="false">IF(AC$8&gt;$J141,"",IF($F$124&gt;$G$124,"ns",IF(ABS($L141-INDEX(RTO3SF_ORD,AC$8,2))&gt;$B$139,"s","ns")))</f>
        <v>ns</v>
      </c>
      <c r="AD141" s="281" t="str">
        <f aca="false">IF(AD$8&gt;$J141,"",IF($F$124&gt;$G$124,"ns",IF(ABS($L141-INDEX(RTO3SF_ORD,AD$8,2))&gt;$B$139,"s","ns")))</f>
        <v>ns</v>
      </c>
      <c r="AE141" s="281" t="str">
        <f aca="false">IF(AE$8&gt;$J141,"",IF($F$124&gt;$G$124,"ns",IF(ABS($L141-INDEX(RTO3SF_ORD,AE$8,2))&gt;$B$139,"s","ns")))</f>
        <v>ns</v>
      </c>
      <c r="AF141" s="281" t="str">
        <f aca="false">IF(AF$8&gt;$J141,"",IF($F$124&gt;$G$124,"ns",IF(ABS($L141-INDEX(RTO3SF_ORD,AF$8,2))&gt;$B$139,"s","ns")))</f>
        <v>ns</v>
      </c>
      <c r="AG141" s="281" t="str">
        <f aca="false">IF(AG$8&gt;$J141,"",IF($F$124&gt;$G$124,"ns",IF(ABS($L141-INDEX(RTO3SF_ORD,AG$8,2))&gt;$B$139,"s","ns")))</f>
        <v>ns</v>
      </c>
      <c r="AH141" s="281" t="str">
        <f aca="false">IF(AH$8&gt;$J141,"",IF($F$124&gt;$G$124,"ns",IF(ABS($L141-INDEX(RTO3SF_ORD,AH$8,2))&gt;$B$139,"s","ns")))</f>
        <v>ns</v>
      </c>
      <c r="AI141" s="281" t="str">
        <f aca="false">IF(AI$8&gt;$J141,"",IF($F$124&gt;$G$124,"ns",IF(ABS($L141-INDEX(RTO3SF_ORD,AI$8,2))&gt;$B$139,"s","ns")))</f>
        <v/>
      </c>
      <c r="AJ141" s="281" t="str">
        <f aca="false">IF(AJ$8&gt;$J141,"",IF($F$124&gt;$G$124,"ns",IF(ABS($L141-INDEX(RTO3SF_ORD,AJ$8,2))&gt;$B$139,"s","ns")))</f>
        <v/>
      </c>
      <c r="AK141" s="281" t="str">
        <f aca="false">IF(AK$8&gt;$J141,"",IF($F$124&gt;$G$124,"ns",IF(ABS($L141-INDEX(RTO3SF_ORD,AK$8,2))&gt;$B$139,"s","ns")))</f>
        <v/>
      </c>
      <c r="AL141" s="281" t="str">
        <f aca="false">IF(AL$8&gt;$J141,"",IF($F$124&gt;$G$124,"ns",IF(ABS($L141-INDEX(RTO3SF_ORD,AL$8,2))&gt;$B$139,"s","ns")))</f>
        <v/>
      </c>
      <c r="AM141" s="281" t="str">
        <f aca="false">IF(AM$8&gt;$J141,"",IF($F$124&gt;$G$124,"ns",IF(ABS($L141-INDEX(RTO3SF_ORD,AM$8,2))&gt;$B$139,"s","ns")))</f>
        <v/>
      </c>
      <c r="AN141" s="281" t="str">
        <f aca="false">IF(AN$8&gt;$J141,"",IF($F$124&gt;$G$124,"ns",IF(ABS($L141-INDEX(RTO3SF_ORD,AN$8,2))&gt;$B$139,"s","ns")))</f>
        <v/>
      </c>
      <c r="AO141" s="281" t="str">
        <f aca="false">IF(AO$8&gt;$J141,"",IF($F$124&gt;$G$124,"ns",IF(ABS($L141-INDEX(RTO3SF_ORD,AO$8,2))&gt;$B$139,"s","ns")))</f>
        <v/>
      </c>
      <c r="AP141" s="281" t="str">
        <f aca="false">IF(AP$8&gt;$J141,"",IF($F$124&gt;$G$124,"ns",IF(ABS($L141-INDEX(RTO3SF_ORD,AP$8,2))&gt;$B$139,"s","ns")))</f>
        <v/>
      </c>
      <c r="AQ141" s="281" t="str">
        <f aca="false">IF(AQ$8&gt;$J141,"",IF($F$124&gt;$G$124,"ns",IF(ABS($L141-INDEX(RTO3SF_ORD,AQ$8,2))&gt;$B$139,"s","ns")))</f>
        <v/>
      </c>
      <c r="AR141" s="281" t="str">
        <f aca="false">IF(AR$8&gt;$J141,"",IF($F$124&gt;$G$124,"ns",IF(ABS($L141-INDEX(RTO3SF_ORD,AR$8,2))&gt;$B$139,"s","ns")))</f>
        <v/>
      </c>
      <c r="AS141" s="281" t="str">
        <f aca="false">IF(AS$8&gt;$J141,"",IF($F$124&gt;$G$124,"ns",IF(ABS($L141-INDEX(RTO3SF_ORD,AS$8,2))&gt;$B$139,"s","ns")))</f>
        <v/>
      </c>
      <c r="AT141" s="281" t="str">
        <f aca="false">IF(AT$8&gt;$J141,"",IF($F$124&gt;$G$124,"ns",IF(ABS($L141-INDEX(RTO3SF_ORD,AT$8,2))&gt;$B$139,"s","ns")))</f>
        <v/>
      </c>
      <c r="AU141" s="281" t="str">
        <f aca="false">IF(AU$8&gt;$J141,"",IF($F$124&gt;$G$124,"ns",IF(ABS($L141-INDEX(RTO3SF_ORD,AU$8,2))&gt;$B$139,"s","ns")))</f>
        <v/>
      </c>
      <c r="AV141" s="281" t="str">
        <f aca="false">IF(AV$8&gt;$J141,"",IF($F$124&gt;$G$124,"ns",IF(ABS($L141-INDEX(RTO3SF_ORD,AV$8,2))&gt;$B$139,"s","ns")))</f>
        <v/>
      </c>
      <c r="AW141" s="281" t="str">
        <f aca="false">IF(AW$8&gt;$J141,"",IF($F$124&gt;$G$124,"ns",IF(ABS($L141-INDEX(RTO3SF_ORD,AW$8,2))&gt;$B$139,"s","ns")))</f>
        <v/>
      </c>
      <c r="AX141" s="281" t="str">
        <f aca="false">IF(AX$8&gt;$J141,"",IF($F$124&gt;$G$124,"ns",IF(ABS($L141-INDEX(RTO3SF_ORD,AX$8,2))&gt;$B$139,"s","ns")))</f>
        <v/>
      </c>
      <c r="AY141" s="281" t="str">
        <f aca="false">IF(AY$8&gt;$J141,"",IF($F$124&gt;$G$124,"ns",IF(ABS($L141-INDEX(RTO3SF_ORD,AY$8,2))&gt;$B$139,"s","ns")))</f>
        <v/>
      </c>
      <c r="AZ141" s="281" t="str">
        <f aca="false">IF(AZ$8&gt;$J141,"",IF($F$124&gt;$G$124,"ns",IF(ABS($L141-INDEX(RTO3SF_ORD,AZ$8,2))&gt;$B$139,"s","ns")))</f>
        <v/>
      </c>
      <c r="BA141" s="281" t="str">
        <f aca="false">IF(BA$8&gt;$J141,"",IF($F$124&gt;$G$124,"ns",IF(ABS($L141-INDEX(RTO3SF_ORD,BA$8,2))&gt;$B$139,"s","ns")))</f>
        <v/>
      </c>
      <c r="BB141" s="281" t="str">
        <f aca="false">IF(BB$8&gt;$J141,"",IF($F$124&gt;$G$124,"ns",IF(ABS($L141-INDEX(RTO3SF_ORD,BB$8,2))&gt;$B$139,"s","ns")))</f>
        <v/>
      </c>
      <c r="BC141" s="281" t="str">
        <f aca="false">IF(BC$8&gt;$J141,"",IF($F$124&gt;$G$124,"ns",IF(ABS($L141-INDEX(RTO3SF_ORD,BC$8,2))&gt;$B$139,"s","ns")))</f>
        <v/>
      </c>
      <c r="BD141" s="281" t="str">
        <f aca="false">IF(BD$8&gt;$J141,"",IF($F$124&gt;$G$124,"ns",IF(ABS($L141-INDEX(RTO3SF_ORD,BD$8,2))&gt;$B$139,"s","ns")))</f>
        <v/>
      </c>
      <c r="BE141" s="281" t="str">
        <f aca="false">IF(BE$8&gt;$J141,"",IF($F$124&gt;$G$124,"ns",IF(ABS($L141-INDEX(RTO3SF_ORD,BE$8,2))&gt;$B$139,"s","ns")))</f>
        <v/>
      </c>
      <c r="BF141" s="281" t="str">
        <f aca="false">IF(BF$8&gt;$J141,"",IF($F$124&gt;$G$124,"ns",IF(ABS($L141-INDEX(RTO3SF_ORD,BF$8,2))&gt;$B$139,"s","ns")))</f>
        <v/>
      </c>
      <c r="BG141" s="281" t="str">
        <f aca="false">IF(BG$8&gt;$J141,"",IF($F$124&gt;$G$124,"ns",IF(ABS($L141-INDEX(RTO3SF_ORD,BG$8,2))&gt;$B$139,"s","ns")))</f>
        <v/>
      </c>
      <c r="BH141" s="281" t="str">
        <f aca="false">IF(BH$8&gt;$J141,"",IF($F$124&gt;$G$124,"ns",IF(ABS($L141-INDEX(RTO3SF_ORD,BH$8,2))&gt;$B$139,"s","ns")))</f>
        <v/>
      </c>
      <c r="BI141" s="281" t="str">
        <f aca="false">IF(BI$8&gt;$J141,"",IF($F$124&gt;$G$124,"ns",IF(ABS($L141-INDEX(RTO3SF_ORD,BI$8,2))&gt;$B$139,"s","ns")))</f>
        <v/>
      </c>
      <c r="BJ141" s="281" t="str">
        <f aca="false">IF(BJ$8&gt;$J141,"",IF($F$124&gt;$G$124,"ns",IF(ABS($L141-INDEX(RTO3SF_ORD,BJ$8,2))&gt;$B$139,"s","ns")))</f>
        <v/>
      </c>
      <c r="BM141" s="293" t="s">
        <v>361</v>
      </c>
      <c r="BS141" s="249"/>
      <c r="BT141" s="249"/>
      <c r="BV141" s="270" t="n">
        <v>22</v>
      </c>
      <c r="BW141" s="280" t="n">
        <f aca="false">IFERROR(INDEX(RTO3CF_ORD,BV141,1),"sd")</f>
        <v>0</v>
      </c>
      <c r="BX141" s="281" t="n">
        <f aca="false">IFERROR(INDEX(RTO3CF_ORD,BV141,2),"sd")</f>
        <v>0.00028</v>
      </c>
      <c r="BY141" s="282" t="str">
        <f aca="false">IF(BY$8&gt;$BV141,"",IF($BR$124&gt;$BS$124,"ns",IF(ABS($BX141-INDEX(RTO3CF_ORD,BY$8,2))&gt;$BN$139,"s","ns")))</f>
        <v>s</v>
      </c>
      <c r="BZ141" s="282" t="str">
        <f aca="false">IF(BZ$8&gt;$BV141,"",IF($BR$124&gt;$BS$124,"ns",IF(ABS($BX141-INDEX(RTO3CF_ORD,BZ$8,2))&gt;$BN$139,"s","ns")))</f>
        <v>s</v>
      </c>
      <c r="CA141" s="282" t="str">
        <f aca="false">IF(CA$8&gt;$BV141,"",IF($BR$124&gt;$BS$124,"ns",IF(ABS($BX141-INDEX(RTO3CF_ORD,CA$8,2))&gt;$BN$139,"s","ns")))</f>
        <v>s</v>
      </c>
      <c r="CB141" s="282" t="str">
        <f aca="false">IF(CB$8&gt;$BV141,"",IF($BR$124&gt;$BS$124,"ns",IF(ABS($BX141-INDEX(RTO3CF_ORD,CB$8,2))&gt;$BN$139,"s","ns")))</f>
        <v>s</v>
      </c>
      <c r="CC141" s="282" t="str">
        <f aca="false">IF(CC$8&gt;$BV141,"",IF($BR$124&gt;$BS$124,"ns",IF(ABS($BX141-INDEX(RTO3CF_ORD,CC$8,2))&gt;$BN$139,"s","ns")))</f>
        <v>s</v>
      </c>
      <c r="CD141" s="282" t="str">
        <f aca="false">IF(CD$8&gt;$BV141,"",IF($BR$124&gt;$BS$124,"ns",IF(ABS($BX141-INDEX(RTO3CF_ORD,CD$8,2))&gt;$BN$139,"s","ns")))</f>
        <v>s</v>
      </c>
      <c r="CE141" s="282" t="str">
        <f aca="false">IF(CE$8&gt;$BV141,"",IF($BR$124&gt;$BS$124,"ns",IF(ABS($BX141-INDEX(RTO3CF_ORD,CE$8,2))&gt;$BN$139,"s","ns")))</f>
        <v>s</v>
      </c>
      <c r="CF141" s="282" t="str">
        <f aca="false">IF(CF$8&gt;$BV141,"",IF($BR$124&gt;$BS$124,"ns",IF(ABS($BX141-INDEX(RTO3CF_ORD,CF$8,2))&gt;$BN$139,"s","ns")))</f>
        <v>s</v>
      </c>
      <c r="CG141" s="282" t="str">
        <f aca="false">IF(CG$8&gt;$BV141,"",IF($BR$124&gt;$BS$124,"ns",IF(ABS($BX141-INDEX(RTO3CF_ORD,CG$8,2))&gt;$BN$139,"s","ns")))</f>
        <v>s</v>
      </c>
      <c r="CH141" s="282" t="str">
        <f aca="false">IF(CH$8&gt;$BV141,"",IF($BR$124&gt;$BS$124,"ns",IF(ABS($BX141-INDEX(RTO3CF_ORD,CH$8,2))&gt;$BN$139,"s","ns")))</f>
        <v>s</v>
      </c>
      <c r="CI141" s="282" t="str">
        <f aca="false">IF(CI$8&gt;$BV141,"",IF($BR$124&gt;$BS$124,"ns",IF(ABS($BX141-INDEX(RTO3CF_ORD,CI$8,2))&gt;$BN$139,"s","ns")))</f>
        <v>s</v>
      </c>
      <c r="CJ141" s="282" t="str">
        <f aca="false">IF(CJ$8&gt;$BV141,"",IF($BR$124&gt;$BS$124,"ns",IF(ABS($BX141-INDEX(RTO3CF_ORD,CJ$8,2))&gt;$BN$139,"s","ns")))</f>
        <v>s</v>
      </c>
      <c r="CK141" s="282" t="str">
        <f aca="false">IF(CK$8&gt;$BV141,"",IF($BR$124&gt;$BS$124,"ns",IF(ABS($BX141-INDEX(RTO3CF_ORD,CK$8,2))&gt;$BN$139,"s","ns")))</f>
        <v>ns</v>
      </c>
      <c r="CL141" s="282" t="str">
        <f aca="false">IF(CL$8&gt;$BV141,"",IF($BR$124&gt;$BS$124,"ns",IF(ABS($BX141-INDEX(RTO3CF_ORD,CL$8,2))&gt;$BN$139,"s","ns")))</f>
        <v>ns</v>
      </c>
      <c r="CM141" s="282" t="str">
        <f aca="false">IF(CM$8&gt;$BV141,"",IF($BR$124&gt;$BS$124,"ns",IF(ABS($BX141-INDEX(RTO3CF_ORD,CM$8,2))&gt;$BN$139,"s","ns")))</f>
        <v>ns</v>
      </c>
      <c r="CN141" s="282" t="str">
        <f aca="false">IF(CN$8&gt;$BV141,"",IF($BR$124&gt;$BS$124,"ns",IF(ABS($BX141-INDEX(RTO3CF_ORD,CN$8,2))&gt;$BN$139,"s","ns")))</f>
        <v>ns</v>
      </c>
      <c r="CO141" s="282" t="str">
        <f aca="false">IF(CO$8&gt;$BV141,"",IF($BR$124&gt;$BS$124,"ns",IF(ABS($BX141-INDEX(RTO3CF_ORD,CO$8,2))&gt;$BN$139,"s","ns")))</f>
        <v>ns</v>
      </c>
      <c r="CP141" s="282" t="str">
        <f aca="false">IF(CP$8&gt;$BV141,"",IF($BR$124&gt;$BS$124,"ns",IF(ABS($BX141-INDEX(RTO3CF_ORD,CP$8,2))&gt;$BN$139,"s","ns")))</f>
        <v>ns</v>
      </c>
      <c r="CQ141" s="282" t="str">
        <f aca="false">IF(CQ$8&gt;$BV141,"",IF($BR$124&gt;$BS$124,"ns",IF(ABS($BX141-INDEX(RTO3CF_ORD,CQ$8,2))&gt;$BN$139,"s","ns")))</f>
        <v>ns</v>
      </c>
      <c r="CR141" s="282" t="str">
        <f aca="false">IF(CR$8&gt;$BV141,"",IF($BR$124&gt;$BS$124,"ns",IF(ABS($BX141-INDEX(RTO3CF_ORD,CR$8,2))&gt;$BN$139,"s","ns")))</f>
        <v>ns</v>
      </c>
      <c r="CS141" s="282" t="str">
        <f aca="false">IF(CS$8&gt;$BV141,"",IF($BR$124&gt;$BS$124,"ns",IF(ABS($BX141-INDEX(RTO3CF_ORD,CS$8,2))&gt;$BN$139,"s","ns")))</f>
        <v>ns</v>
      </c>
      <c r="CT141" s="282" t="str">
        <f aca="false">IF(CT$8&gt;$BV141,"",IF($BR$124&gt;$BS$124,"ns",IF(ABS($BX141-INDEX(RTO3CF_ORD,CT$8,2))&gt;$BN$139,"s","ns")))</f>
        <v>ns</v>
      </c>
      <c r="CU141" s="282" t="str">
        <f aca="false">IF(CU$8&gt;$BV141,"",IF($BR$124&gt;$BS$124,"ns",IF(ABS($BX141-INDEX(RTO3CF_ORD,CU$8,2))&gt;$BN$139,"s","ns")))</f>
        <v/>
      </c>
      <c r="CV141" s="282" t="str">
        <f aca="false">IF(CV$8&gt;$BV141,"",IF($BR$124&gt;$BS$124,"ns",IF(ABS($BX141-INDEX(RTO3CF_ORD,CV$8,2))&gt;$BN$139,"s","ns")))</f>
        <v/>
      </c>
      <c r="CW141" s="282" t="str">
        <f aca="false">IF(CW$8&gt;$BV141,"",IF($BR$124&gt;$BS$124,"ns",IF(ABS($BX141-INDEX(RTO3CF_ORD,CW$8,2))&gt;$BN$139,"s","ns")))</f>
        <v/>
      </c>
      <c r="CX141" s="282" t="str">
        <f aca="false">IF(CX$8&gt;$BV141,"",IF($BR$124&gt;$BS$124,"ns",IF(ABS($BX141-INDEX(RTO3CF_ORD,CX$8,2))&gt;$BN$139,"s","ns")))</f>
        <v/>
      </c>
      <c r="CY141" s="282" t="str">
        <f aca="false">IF(CY$8&gt;$BV141,"",IF($BR$124&gt;$BS$124,"ns",IF(ABS($BX141-INDEX(RTO3CF_ORD,CY$8,2))&gt;$BN$139,"s","ns")))</f>
        <v/>
      </c>
      <c r="CZ141" s="282" t="str">
        <f aca="false">IF(CZ$8&gt;$BV141,"",IF($BR$124&gt;$BS$124,"ns",IF(ABS($BX141-INDEX(RTO3CF_ORD,CZ$8,2))&gt;$BN$139,"s","ns")))</f>
        <v/>
      </c>
      <c r="DA141" s="282" t="str">
        <f aca="false">IF(DA$8&gt;$BV141,"",IF($BR$124&gt;$BS$124,"ns",IF(ABS($BX141-INDEX(RTO3CF_ORD,DA$8,2))&gt;$BN$139,"s","ns")))</f>
        <v/>
      </c>
      <c r="DB141" s="282" t="str">
        <f aca="false">IF(DB$8&gt;$BV141,"",IF($BR$124&gt;$BS$124,"ns",IF(ABS($BX141-INDEX(RTO3CF_ORD,DB$8,2))&gt;$BN$139,"s","ns")))</f>
        <v/>
      </c>
      <c r="DC141" s="282" t="str">
        <f aca="false">IF(DC$8&gt;$BV141,"",IF($BR$124&gt;$BS$124,"ns",IF(ABS($BX141-INDEX(RTO3CF_ORD,DC$8,2))&gt;$BN$139,"s","ns")))</f>
        <v/>
      </c>
      <c r="DD141" s="282" t="str">
        <f aca="false">IF(DD$8&gt;$BV141,"",IF($BR$124&gt;$BS$124,"ns",IF(ABS($BX141-INDEX(RTO3CF_ORD,DD$8,2))&gt;$BN$139,"s","ns")))</f>
        <v/>
      </c>
      <c r="DE141" s="282" t="str">
        <f aca="false">IF(DE$8&gt;$BV141,"",IF($BR$124&gt;$BS$124,"ns",IF(ABS($BX141-INDEX(RTO3CF_ORD,DE$8,2))&gt;$BN$139,"s","ns")))</f>
        <v/>
      </c>
      <c r="DF141" s="282" t="str">
        <f aca="false">IF(DF$8&gt;$BV141,"",IF($BR$124&gt;$BS$124,"ns",IF(ABS($BX141-INDEX(RTO3CF_ORD,DF$8,2))&gt;$BN$139,"s","ns")))</f>
        <v/>
      </c>
      <c r="DG141" s="282" t="str">
        <f aca="false">IF(DG$8&gt;$BV141,"",IF($BR$124&gt;$BS$124,"ns",IF(ABS($BX141-INDEX(RTO3CF_ORD,DG$8,2))&gt;$BN$139,"s","ns")))</f>
        <v/>
      </c>
      <c r="DH141" s="282" t="str">
        <f aca="false">IF(DH$8&gt;$BV141,"",IF($BR$124&gt;$BS$124,"ns",IF(ABS($BX141-INDEX(RTO3CF_ORD,DH$8,2))&gt;$BN$139,"s","ns")))</f>
        <v/>
      </c>
      <c r="DI141" s="282" t="str">
        <f aca="false">IF(DI$8&gt;$BV141,"",IF($BR$124&gt;$BS$124,"ns",IF(ABS($BX141-INDEX(RTO3CF_ORD,DI$8,2))&gt;$BN$139,"s","ns")))</f>
        <v/>
      </c>
      <c r="DJ141" s="282" t="str">
        <f aca="false">IF(DJ$8&gt;$BV141,"",IF($BR$124&gt;$BS$124,"ns",IF(ABS($BX141-INDEX(RTO3CF_ORD,DJ$8,2))&gt;$BN$139,"s","ns")))</f>
        <v/>
      </c>
      <c r="DK141" s="282" t="str">
        <f aca="false">IF(DK$8&gt;$BV141,"",IF($BR$124&gt;$BS$124,"ns",IF(ABS($BX141-INDEX(RTO3CF_ORD,DK$8,2))&gt;$BN$139,"s","ns")))</f>
        <v/>
      </c>
      <c r="DL141" s="282" t="str">
        <f aca="false">IF(DL$8&gt;$BV141,"",IF($BR$124&gt;$BS$124,"ns",IF(ABS($BX141-INDEX(RTO3CF_ORD,DL$8,2))&gt;$BN$139,"s","ns")))</f>
        <v/>
      </c>
      <c r="DM141" s="282" t="str">
        <f aca="false">IF(DM$8&gt;$BV141,"",IF($BR$124&gt;$BS$124,"ns",IF(ABS($BX141-INDEX(RTO3CF_ORD,DM$8,2))&gt;$BN$139,"s","ns")))</f>
        <v/>
      </c>
      <c r="DN141" s="282" t="str">
        <f aca="false">IF(DN$8&gt;$BV141,"",IF($BR$124&gt;$BS$124,"ns",IF(ABS($BX141-INDEX(RTO3CF_ORD,DN$8,2))&gt;$BN$139,"s","ns")))</f>
        <v/>
      </c>
      <c r="DO141" s="282" t="str">
        <f aca="false">IF(DO$8&gt;$BV141,"",IF($BR$124&gt;$BS$124,"ns",IF(ABS($BX141-INDEX(RTO3CF_ORD,DO$8,2))&gt;$BN$139,"s","ns")))</f>
        <v/>
      </c>
      <c r="DP141" s="282" t="str">
        <f aca="false">IF(DP$8&gt;$BV141,"",IF($BR$124&gt;$BS$124,"ns",IF(ABS($BX141-INDEX(RTO3CF_ORD,DP$8,2))&gt;$BN$139,"s","ns")))</f>
        <v/>
      </c>
      <c r="DQ141" s="282" t="str">
        <f aca="false">IF(DQ$8&gt;$BV141,"",IF($BR$124&gt;$BS$124,"ns",IF(ABS($BX141-INDEX(RTO3CF_ORD,DQ$8,2))&gt;$BN$139,"s","ns")))</f>
        <v/>
      </c>
      <c r="DR141" s="282" t="str">
        <f aca="false">IF(DR$8&gt;$BV141,"",IF($BR$124&gt;$BS$124,"ns",IF(ABS($BX141-INDEX(RTO3CF_ORD,DR$8,2))&gt;$BN$139,"s","ns")))</f>
        <v/>
      </c>
      <c r="DS141" s="282" t="str">
        <f aca="false">IF(DS$8&gt;$BV141,"",IF($BR$124&gt;$BS$124,"ns",IF(ABS($BX141-INDEX(RTO3CF_ORD,DS$8,2))&gt;$BN$139,"s","ns")))</f>
        <v/>
      </c>
      <c r="DT141" s="282" t="str">
        <f aca="false">IF(DT$8&gt;$BV141,"",IF($BR$124&gt;$BS$124,"ns",IF(ABS($BX141-INDEX(RTO3CF_ORD,DT$8,2))&gt;$BN$139,"s","ns")))</f>
        <v/>
      </c>
      <c r="DU141" s="282" t="str">
        <f aca="false">IF(DU$8&gt;$BV141,"",IF($BR$124&gt;$BS$124,"ns",IF(ABS($BX141-INDEX(RTO3CF_ORD,DU$8,2))&gt;$BN$139,"s","ns")))</f>
        <v/>
      </c>
      <c r="DV141" s="282" t="str">
        <f aca="false">IF(DV$8&gt;$BV141,"",IF($BR$124&gt;$BS$124,"ns",IF(ABS($BX141-INDEX(RTO3CF_ORD,DV$8,2))&gt;$BN$139,"s","ns")))</f>
        <v/>
      </c>
      <c r="DW141" s="283"/>
      <c r="DX141" s="283"/>
      <c r="DZ141" s="265" t="n">
        <f aca="false">DZ140+1</f>
        <v>23</v>
      </c>
      <c r="EA141" s="276" t="n">
        <f aca="false">IFERROR(INDEX(RTO3CV,$DZ141,1),0)</f>
        <v>0</v>
      </c>
      <c r="EB141" s="277" t="n">
        <f aca="false">IFERROR(INDEX(RTO3SF,$DZ141,EB$7),0)</f>
        <v>0</v>
      </c>
      <c r="EC141" s="277" t="n">
        <f aca="false">IFERROR(INDEX(RTO3SF,$DZ141,EC$7),0)</f>
        <v>0</v>
      </c>
      <c r="ED141" s="277" t="n">
        <f aca="false">IFERROR(INDEX(RTO3SF,$DZ141,ED$7),0)</f>
        <v>0</v>
      </c>
      <c r="EE141" s="277" t="n">
        <f aca="false">IFERROR(INDEX(RTO3SF,$DZ141,EE$7),0)</f>
        <v>0</v>
      </c>
      <c r="EF141" s="277" t="n">
        <f aca="false">COUNTIFS(EB141:EE141,"&gt;1")</f>
        <v>0</v>
      </c>
      <c r="EG141" s="277" t="n">
        <f aca="false">IFERROR(SUMIFS(EB141:EE141,EB141:EE141,"&gt;1"),0)</f>
        <v>0</v>
      </c>
      <c r="EH141" s="265"/>
      <c r="EI141" s="266"/>
      <c r="EJ141" s="266"/>
      <c r="EK141" s="266"/>
      <c r="EL141" s="265" t="n">
        <f aca="false">EL140+1</f>
        <v>23</v>
      </c>
      <c r="EM141" s="276" t="n">
        <f aca="false">IFERROR(INDEX(RTO3CV,$EL141,1),0)</f>
        <v>0</v>
      </c>
      <c r="EN141" s="277" t="n">
        <f aca="false">IFERROR(INDEX(RTO3CF,$EL141,'ANVA-MDS'!EB$7),0)</f>
        <v>0</v>
      </c>
      <c r="EO141" s="277" t="n">
        <f aca="false">IFERROR(INDEX(RTO3CF,$EL141,'ANVA-MDS'!EC$7),0)</f>
        <v>0</v>
      </c>
      <c r="EP141" s="277" t="n">
        <f aca="false">IFERROR(INDEX(RTO3CF,$EL141,'ANVA-MDS'!ED$7),0)</f>
        <v>0</v>
      </c>
      <c r="EQ141" s="277" t="n">
        <f aca="false">IFERROR(INDEX(RTO3CF,$EL141,'ANVA-MDS'!EE$7),0)</f>
        <v>0</v>
      </c>
      <c r="ER141" s="277" t="n">
        <f aca="false">COUNTIFS(EN141:EQ141,"&gt;1")</f>
        <v>0</v>
      </c>
      <c r="ES141" s="277" t="n">
        <f aca="false">IFERROR(SUMIFS(EN141:EQ141,EN141:EQ141,"&gt;1"),0)</f>
        <v>0</v>
      </c>
      <c r="ET141" s="265"/>
      <c r="EU141" s="266"/>
      <c r="EV141" s="266"/>
      <c r="EW141" s="266"/>
      <c r="EX141" s="277" t="n">
        <f aca="false">EG141+ES141</f>
        <v>0</v>
      </c>
    </row>
    <row r="142" customFormat="false" ht="12.75" hidden="false" customHeight="true" outlineLevel="0" collapsed="false">
      <c r="A142" s="249"/>
      <c r="J142" s="270" t="n">
        <v>23</v>
      </c>
      <c r="K142" s="280" t="n">
        <f aca="false">IFERROR(INDEX(RTO3SF_ORD,J142,1),"sd")</f>
        <v>0</v>
      </c>
      <c r="L142" s="281" t="n">
        <f aca="false">IFERROR(INDEX(RTO3SF_ORD,J142,2),"sd")</f>
        <v>0.00027</v>
      </c>
      <c r="M142" s="281" t="str">
        <f aca="false">IF(M$8&gt;$J142,"",IF($F$124&gt;$G$124,"ns",IF(ABS($L142-INDEX(RTO3SF_ORD,M$8,2))&gt;$B$139,"s","ns")))</f>
        <v>ns</v>
      </c>
      <c r="N142" s="281" t="str">
        <f aca="false">IF(N$8&gt;$J142,"",IF($F$124&gt;$G$124,"ns",IF(ABS($L142-INDEX(RTO3SF_ORD,N$8,2))&gt;$B$139,"s","ns")))</f>
        <v>ns</v>
      </c>
      <c r="O142" s="281" t="str">
        <f aca="false">IF(O$8&gt;$J142,"",IF($F$124&gt;$G$124,"ns",IF(ABS($L142-INDEX(RTO3SF_ORD,O$8,2))&gt;$B$139,"s","ns")))</f>
        <v>ns</v>
      </c>
      <c r="P142" s="281" t="str">
        <f aca="false">IF(P$8&gt;$J142,"",IF($F$124&gt;$G$124,"ns",IF(ABS($L142-INDEX(RTO3SF_ORD,P$8,2))&gt;$B$139,"s","ns")))</f>
        <v>ns</v>
      </c>
      <c r="Q142" s="281" t="str">
        <f aca="false">IF(Q$8&gt;$J142,"",IF($F$124&gt;$G$124,"ns",IF(ABS($L142-INDEX(RTO3SF_ORD,Q$8,2))&gt;$B$139,"s","ns")))</f>
        <v>ns</v>
      </c>
      <c r="R142" s="281" t="str">
        <f aca="false">IF(R$8&gt;$J142,"",IF($F$124&gt;$G$124,"ns",IF(ABS($L142-INDEX(RTO3SF_ORD,R$8,2))&gt;$B$139,"s","ns")))</f>
        <v>ns</v>
      </c>
      <c r="S142" s="281" t="str">
        <f aca="false">IF(S$8&gt;$J142,"",IF($F$124&gt;$G$124,"ns",IF(ABS($L142-INDEX(RTO3SF_ORD,S$8,2))&gt;$B$139,"s","ns")))</f>
        <v>ns</v>
      </c>
      <c r="T142" s="281" t="str">
        <f aca="false">IF(T$8&gt;$J142,"",IF($F$124&gt;$G$124,"ns",IF(ABS($L142-INDEX(RTO3SF_ORD,T$8,2))&gt;$B$139,"s","ns")))</f>
        <v>ns</v>
      </c>
      <c r="U142" s="281" t="str">
        <f aca="false">IF(U$8&gt;$J142,"",IF($F$124&gt;$G$124,"ns",IF(ABS($L142-INDEX(RTO3SF_ORD,U$8,2))&gt;$B$139,"s","ns")))</f>
        <v>ns</v>
      </c>
      <c r="V142" s="281" t="str">
        <f aca="false">IF(V$8&gt;$J142,"",IF($F$124&gt;$G$124,"ns",IF(ABS($L142-INDEX(RTO3SF_ORD,V$8,2))&gt;$B$139,"s","ns")))</f>
        <v>ns</v>
      </c>
      <c r="W142" s="281" t="str">
        <f aca="false">IF(W$8&gt;$J142,"",IF($F$124&gt;$G$124,"ns",IF(ABS($L142-INDEX(RTO3SF_ORD,W$8,2))&gt;$B$139,"s","ns")))</f>
        <v>ns</v>
      </c>
      <c r="X142" s="281" t="str">
        <f aca="false">IF(X$8&gt;$J142,"",IF($F$124&gt;$G$124,"ns",IF(ABS($L142-INDEX(RTO3SF_ORD,X$8,2))&gt;$B$139,"s","ns")))</f>
        <v>ns</v>
      </c>
      <c r="Y142" s="281" t="str">
        <f aca="false">IF(Y$8&gt;$J142,"",IF($F$124&gt;$G$124,"ns",IF(ABS($L142-INDEX(RTO3SF_ORD,Y$8,2))&gt;$B$139,"s","ns")))</f>
        <v>ns</v>
      </c>
      <c r="Z142" s="281" t="str">
        <f aca="false">IF(Z$8&gt;$J142,"",IF($F$124&gt;$G$124,"ns",IF(ABS($L142-INDEX(RTO3SF_ORD,Z$8,2))&gt;$B$139,"s","ns")))</f>
        <v>ns</v>
      </c>
      <c r="AA142" s="281" t="str">
        <f aca="false">IF(AA$8&gt;$J142,"",IF($F$124&gt;$G$124,"ns",IF(ABS($L142-INDEX(RTO3SF_ORD,AA$8,2))&gt;$B$139,"s","ns")))</f>
        <v>ns</v>
      </c>
      <c r="AB142" s="281" t="str">
        <f aca="false">IF(AB$8&gt;$J142,"",IF($F$124&gt;$G$124,"ns",IF(ABS($L142-INDEX(RTO3SF_ORD,AB$8,2))&gt;$B$139,"s","ns")))</f>
        <v>ns</v>
      </c>
      <c r="AC142" s="281" t="str">
        <f aca="false">IF(AC$8&gt;$J142,"",IF($F$124&gt;$G$124,"ns",IF(ABS($L142-INDEX(RTO3SF_ORD,AC$8,2))&gt;$B$139,"s","ns")))</f>
        <v>ns</v>
      </c>
      <c r="AD142" s="281" t="str">
        <f aca="false">IF(AD$8&gt;$J142,"",IF($F$124&gt;$G$124,"ns",IF(ABS($L142-INDEX(RTO3SF_ORD,AD$8,2))&gt;$B$139,"s","ns")))</f>
        <v>ns</v>
      </c>
      <c r="AE142" s="281" t="str">
        <f aca="false">IF(AE$8&gt;$J142,"",IF($F$124&gt;$G$124,"ns",IF(ABS($L142-INDEX(RTO3SF_ORD,AE$8,2))&gt;$B$139,"s","ns")))</f>
        <v>ns</v>
      </c>
      <c r="AF142" s="281" t="str">
        <f aca="false">IF(AF$8&gt;$J142,"",IF($F$124&gt;$G$124,"ns",IF(ABS($L142-INDEX(RTO3SF_ORD,AF$8,2))&gt;$B$139,"s","ns")))</f>
        <v>ns</v>
      </c>
      <c r="AG142" s="281" t="str">
        <f aca="false">IF(AG$8&gt;$J142,"",IF($F$124&gt;$G$124,"ns",IF(ABS($L142-INDEX(RTO3SF_ORD,AG$8,2))&gt;$B$139,"s","ns")))</f>
        <v>ns</v>
      </c>
      <c r="AH142" s="281" t="str">
        <f aca="false">IF(AH$8&gt;$J142,"",IF($F$124&gt;$G$124,"ns",IF(ABS($L142-INDEX(RTO3SF_ORD,AH$8,2))&gt;$B$139,"s","ns")))</f>
        <v>ns</v>
      </c>
      <c r="AI142" s="281" t="str">
        <f aca="false">IF(AI$8&gt;$J142,"",IF($F$124&gt;$G$124,"ns",IF(ABS($L142-INDEX(RTO3SF_ORD,AI$8,2))&gt;$B$139,"s","ns")))</f>
        <v>ns</v>
      </c>
      <c r="AJ142" s="281" t="str">
        <f aca="false">IF(AJ$8&gt;$J142,"",IF($F$124&gt;$G$124,"ns",IF(ABS($L142-INDEX(RTO3SF_ORD,AJ$8,2))&gt;$B$139,"s","ns")))</f>
        <v/>
      </c>
      <c r="AK142" s="281" t="str">
        <f aca="false">IF(AK$8&gt;$J142,"",IF($F$124&gt;$G$124,"ns",IF(ABS($L142-INDEX(RTO3SF_ORD,AK$8,2))&gt;$B$139,"s","ns")))</f>
        <v/>
      </c>
      <c r="AL142" s="281" t="str">
        <f aca="false">IF(AL$8&gt;$J142,"",IF($F$124&gt;$G$124,"ns",IF(ABS($L142-INDEX(RTO3SF_ORD,AL$8,2))&gt;$B$139,"s","ns")))</f>
        <v/>
      </c>
      <c r="AM142" s="281" t="str">
        <f aca="false">IF(AM$8&gt;$J142,"",IF($F$124&gt;$G$124,"ns",IF(ABS($L142-INDEX(RTO3SF_ORD,AM$8,2))&gt;$B$139,"s","ns")))</f>
        <v/>
      </c>
      <c r="AN142" s="281" t="str">
        <f aca="false">IF(AN$8&gt;$J142,"",IF($F$124&gt;$G$124,"ns",IF(ABS($L142-INDEX(RTO3SF_ORD,AN$8,2))&gt;$B$139,"s","ns")))</f>
        <v/>
      </c>
      <c r="AO142" s="281" t="str">
        <f aca="false">IF(AO$8&gt;$J142,"",IF($F$124&gt;$G$124,"ns",IF(ABS($L142-INDEX(RTO3SF_ORD,AO$8,2))&gt;$B$139,"s","ns")))</f>
        <v/>
      </c>
      <c r="AP142" s="281" t="str">
        <f aca="false">IF(AP$8&gt;$J142,"",IF($F$124&gt;$G$124,"ns",IF(ABS($L142-INDEX(RTO3SF_ORD,AP$8,2))&gt;$B$139,"s","ns")))</f>
        <v/>
      </c>
      <c r="AQ142" s="281" t="str">
        <f aca="false">IF(AQ$8&gt;$J142,"",IF($F$124&gt;$G$124,"ns",IF(ABS($L142-INDEX(RTO3SF_ORD,AQ$8,2))&gt;$B$139,"s","ns")))</f>
        <v/>
      </c>
      <c r="AR142" s="281" t="str">
        <f aca="false">IF(AR$8&gt;$J142,"",IF($F$124&gt;$G$124,"ns",IF(ABS($L142-INDEX(RTO3SF_ORD,AR$8,2))&gt;$B$139,"s","ns")))</f>
        <v/>
      </c>
      <c r="AS142" s="281" t="str">
        <f aca="false">IF(AS$8&gt;$J142,"",IF($F$124&gt;$G$124,"ns",IF(ABS($L142-INDEX(RTO3SF_ORD,AS$8,2))&gt;$B$139,"s","ns")))</f>
        <v/>
      </c>
      <c r="AT142" s="281" t="str">
        <f aca="false">IF(AT$8&gt;$J142,"",IF($F$124&gt;$G$124,"ns",IF(ABS($L142-INDEX(RTO3SF_ORD,AT$8,2))&gt;$B$139,"s","ns")))</f>
        <v/>
      </c>
      <c r="AU142" s="281" t="str">
        <f aca="false">IF(AU$8&gt;$J142,"",IF($F$124&gt;$G$124,"ns",IF(ABS($L142-INDEX(RTO3SF_ORD,AU$8,2))&gt;$B$139,"s","ns")))</f>
        <v/>
      </c>
      <c r="AV142" s="281" t="str">
        <f aca="false">IF(AV$8&gt;$J142,"",IF($F$124&gt;$G$124,"ns",IF(ABS($L142-INDEX(RTO3SF_ORD,AV$8,2))&gt;$B$139,"s","ns")))</f>
        <v/>
      </c>
      <c r="AW142" s="281" t="str">
        <f aca="false">IF(AW$8&gt;$J142,"",IF($F$124&gt;$G$124,"ns",IF(ABS($L142-INDEX(RTO3SF_ORD,AW$8,2))&gt;$B$139,"s","ns")))</f>
        <v/>
      </c>
      <c r="AX142" s="281" t="str">
        <f aca="false">IF(AX$8&gt;$J142,"",IF($F$124&gt;$G$124,"ns",IF(ABS($L142-INDEX(RTO3SF_ORD,AX$8,2))&gt;$B$139,"s","ns")))</f>
        <v/>
      </c>
      <c r="AY142" s="281" t="str">
        <f aca="false">IF(AY$8&gt;$J142,"",IF($F$124&gt;$G$124,"ns",IF(ABS($L142-INDEX(RTO3SF_ORD,AY$8,2))&gt;$B$139,"s","ns")))</f>
        <v/>
      </c>
      <c r="AZ142" s="281" t="str">
        <f aca="false">IF(AZ$8&gt;$J142,"",IF($F$124&gt;$G$124,"ns",IF(ABS($L142-INDEX(RTO3SF_ORD,AZ$8,2))&gt;$B$139,"s","ns")))</f>
        <v/>
      </c>
      <c r="BA142" s="281" t="str">
        <f aca="false">IF(BA$8&gt;$J142,"",IF($F$124&gt;$G$124,"ns",IF(ABS($L142-INDEX(RTO3SF_ORD,BA$8,2))&gt;$B$139,"s","ns")))</f>
        <v/>
      </c>
      <c r="BB142" s="281" t="str">
        <f aca="false">IF(BB$8&gt;$J142,"",IF($F$124&gt;$G$124,"ns",IF(ABS($L142-INDEX(RTO3SF_ORD,BB$8,2))&gt;$B$139,"s","ns")))</f>
        <v/>
      </c>
      <c r="BC142" s="281" t="str">
        <f aca="false">IF(BC$8&gt;$J142,"",IF($F$124&gt;$G$124,"ns",IF(ABS($L142-INDEX(RTO3SF_ORD,BC$8,2))&gt;$B$139,"s","ns")))</f>
        <v/>
      </c>
      <c r="BD142" s="281" t="str">
        <f aca="false">IF(BD$8&gt;$J142,"",IF($F$124&gt;$G$124,"ns",IF(ABS($L142-INDEX(RTO3SF_ORD,BD$8,2))&gt;$B$139,"s","ns")))</f>
        <v/>
      </c>
      <c r="BE142" s="281" t="str">
        <f aca="false">IF(BE$8&gt;$J142,"",IF($F$124&gt;$G$124,"ns",IF(ABS($L142-INDEX(RTO3SF_ORD,BE$8,2))&gt;$B$139,"s","ns")))</f>
        <v/>
      </c>
      <c r="BF142" s="281" t="str">
        <f aca="false">IF(BF$8&gt;$J142,"",IF($F$124&gt;$G$124,"ns",IF(ABS($L142-INDEX(RTO3SF_ORD,BF$8,2))&gt;$B$139,"s","ns")))</f>
        <v/>
      </c>
      <c r="BG142" s="281" t="str">
        <f aca="false">IF(BG$8&gt;$J142,"",IF($F$124&gt;$G$124,"ns",IF(ABS($L142-INDEX(RTO3SF_ORD,BG$8,2))&gt;$B$139,"s","ns")))</f>
        <v/>
      </c>
      <c r="BH142" s="281" t="str">
        <f aca="false">IF(BH$8&gt;$J142,"",IF($F$124&gt;$G$124,"ns",IF(ABS($L142-INDEX(RTO3SF_ORD,BH$8,2))&gt;$B$139,"s","ns")))</f>
        <v/>
      </c>
      <c r="BI142" s="281" t="str">
        <f aca="false">IF(BI$8&gt;$J142,"",IF($F$124&gt;$G$124,"ns",IF(ABS($L142-INDEX(RTO3SF_ORD,BI$8,2))&gt;$B$139,"s","ns")))</f>
        <v/>
      </c>
      <c r="BJ142" s="281" t="str">
        <f aca="false">IF(BJ$8&gt;$J142,"",IF($F$124&gt;$G$124,"ns",IF(ABS($L142-INDEX(RTO3SF_ORD,BJ$8,2))&gt;$B$139,"s","ns")))</f>
        <v/>
      </c>
      <c r="BM142" s="249"/>
      <c r="BS142" s="249"/>
      <c r="BT142" s="249"/>
      <c r="BU142" s="263"/>
      <c r="BV142" s="270" t="n">
        <v>23</v>
      </c>
      <c r="BW142" s="280" t="n">
        <f aca="false">IFERROR(INDEX(RTO3CF_ORD,BV142,1),"sd")</f>
        <v>0</v>
      </c>
      <c r="BX142" s="281" t="n">
        <f aca="false">IFERROR(INDEX(RTO3CF_ORD,BV142,2),"sd")</f>
        <v>0.00027</v>
      </c>
      <c r="BY142" s="282" t="str">
        <f aca="false">IF(BY$8&gt;$BV142,"",IF($BR$124&gt;$BS$124,"ns",IF(ABS($BX142-INDEX(RTO3CF_ORD,BY$8,2))&gt;$BN$139,"s","ns")))</f>
        <v>s</v>
      </c>
      <c r="BZ142" s="282" t="str">
        <f aca="false">IF(BZ$8&gt;$BV142,"",IF($BR$124&gt;$BS$124,"ns",IF(ABS($BX142-INDEX(RTO3CF_ORD,BZ$8,2))&gt;$BN$139,"s","ns")))</f>
        <v>s</v>
      </c>
      <c r="CA142" s="282" t="str">
        <f aca="false">IF(CA$8&gt;$BV142,"",IF($BR$124&gt;$BS$124,"ns",IF(ABS($BX142-INDEX(RTO3CF_ORD,CA$8,2))&gt;$BN$139,"s","ns")))</f>
        <v>s</v>
      </c>
      <c r="CB142" s="282" t="str">
        <f aca="false">IF(CB$8&gt;$BV142,"",IF($BR$124&gt;$BS$124,"ns",IF(ABS($BX142-INDEX(RTO3CF_ORD,CB$8,2))&gt;$BN$139,"s","ns")))</f>
        <v>s</v>
      </c>
      <c r="CC142" s="282" t="str">
        <f aca="false">IF(CC$8&gt;$BV142,"",IF($BR$124&gt;$BS$124,"ns",IF(ABS($BX142-INDEX(RTO3CF_ORD,CC$8,2))&gt;$BN$139,"s","ns")))</f>
        <v>s</v>
      </c>
      <c r="CD142" s="282" t="str">
        <f aca="false">IF(CD$8&gt;$BV142,"",IF($BR$124&gt;$BS$124,"ns",IF(ABS($BX142-INDEX(RTO3CF_ORD,CD$8,2))&gt;$BN$139,"s","ns")))</f>
        <v>s</v>
      </c>
      <c r="CE142" s="282" t="str">
        <f aca="false">IF(CE$8&gt;$BV142,"",IF($BR$124&gt;$BS$124,"ns",IF(ABS($BX142-INDEX(RTO3CF_ORD,CE$8,2))&gt;$BN$139,"s","ns")))</f>
        <v>s</v>
      </c>
      <c r="CF142" s="282" t="str">
        <f aca="false">IF(CF$8&gt;$BV142,"",IF($BR$124&gt;$BS$124,"ns",IF(ABS($BX142-INDEX(RTO3CF_ORD,CF$8,2))&gt;$BN$139,"s","ns")))</f>
        <v>s</v>
      </c>
      <c r="CG142" s="282" t="str">
        <f aca="false">IF(CG$8&gt;$BV142,"",IF($BR$124&gt;$BS$124,"ns",IF(ABS($BX142-INDEX(RTO3CF_ORD,CG$8,2))&gt;$BN$139,"s","ns")))</f>
        <v>s</v>
      </c>
      <c r="CH142" s="282" t="str">
        <f aca="false">IF(CH$8&gt;$BV142,"",IF($BR$124&gt;$BS$124,"ns",IF(ABS($BX142-INDEX(RTO3CF_ORD,CH$8,2))&gt;$BN$139,"s","ns")))</f>
        <v>s</v>
      </c>
      <c r="CI142" s="282" t="str">
        <f aca="false">IF(CI$8&gt;$BV142,"",IF($BR$124&gt;$BS$124,"ns",IF(ABS($BX142-INDEX(RTO3CF_ORD,CI$8,2))&gt;$BN$139,"s","ns")))</f>
        <v>s</v>
      </c>
      <c r="CJ142" s="282" t="str">
        <f aca="false">IF(CJ$8&gt;$BV142,"",IF($BR$124&gt;$BS$124,"ns",IF(ABS($BX142-INDEX(RTO3CF_ORD,CJ$8,2))&gt;$BN$139,"s","ns")))</f>
        <v>s</v>
      </c>
      <c r="CK142" s="282" t="str">
        <f aca="false">IF(CK$8&gt;$BV142,"",IF($BR$124&gt;$BS$124,"ns",IF(ABS($BX142-INDEX(RTO3CF_ORD,CK$8,2))&gt;$BN$139,"s","ns")))</f>
        <v>ns</v>
      </c>
      <c r="CL142" s="282" t="str">
        <f aca="false">IF(CL$8&gt;$BV142,"",IF($BR$124&gt;$BS$124,"ns",IF(ABS($BX142-INDEX(RTO3CF_ORD,CL$8,2))&gt;$BN$139,"s","ns")))</f>
        <v>ns</v>
      </c>
      <c r="CM142" s="282" t="str">
        <f aca="false">IF(CM$8&gt;$BV142,"",IF($BR$124&gt;$BS$124,"ns",IF(ABS($BX142-INDEX(RTO3CF_ORD,CM$8,2))&gt;$BN$139,"s","ns")))</f>
        <v>ns</v>
      </c>
      <c r="CN142" s="282" t="str">
        <f aca="false">IF(CN$8&gt;$BV142,"",IF($BR$124&gt;$BS$124,"ns",IF(ABS($BX142-INDEX(RTO3CF_ORD,CN$8,2))&gt;$BN$139,"s","ns")))</f>
        <v>ns</v>
      </c>
      <c r="CO142" s="282" t="str">
        <f aca="false">IF(CO$8&gt;$BV142,"",IF($BR$124&gt;$BS$124,"ns",IF(ABS($BX142-INDEX(RTO3CF_ORD,CO$8,2))&gt;$BN$139,"s","ns")))</f>
        <v>ns</v>
      </c>
      <c r="CP142" s="282" t="str">
        <f aca="false">IF(CP$8&gt;$BV142,"",IF($BR$124&gt;$BS$124,"ns",IF(ABS($BX142-INDEX(RTO3CF_ORD,CP$8,2))&gt;$BN$139,"s","ns")))</f>
        <v>ns</v>
      </c>
      <c r="CQ142" s="282" t="str">
        <f aca="false">IF(CQ$8&gt;$BV142,"",IF($BR$124&gt;$BS$124,"ns",IF(ABS($BX142-INDEX(RTO3CF_ORD,CQ$8,2))&gt;$BN$139,"s","ns")))</f>
        <v>ns</v>
      </c>
      <c r="CR142" s="282" t="str">
        <f aca="false">IF(CR$8&gt;$BV142,"",IF($BR$124&gt;$BS$124,"ns",IF(ABS($BX142-INDEX(RTO3CF_ORD,CR$8,2))&gt;$BN$139,"s","ns")))</f>
        <v>ns</v>
      </c>
      <c r="CS142" s="282" t="str">
        <f aca="false">IF(CS$8&gt;$BV142,"",IF($BR$124&gt;$BS$124,"ns",IF(ABS($BX142-INDEX(RTO3CF_ORD,CS$8,2))&gt;$BN$139,"s","ns")))</f>
        <v>ns</v>
      </c>
      <c r="CT142" s="282" t="str">
        <f aca="false">IF(CT$8&gt;$BV142,"",IF($BR$124&gt;$BS$124,"ns",IF(ABS($BX142-INDEX(RTO3CF_ORD,CT$8,2))&gt;$BN$139,"s","ns")))</f>
        <v>ns</v>
      </c>
      <c r="CU142" s="282" t="str">
        <f aca="false">IF(CU$8&gt;$BV142,"",IF($BR$124&gt;$BS$124,"ns",IF(ABS($BX142-INDEX(RTO3CF_ORD,CU$8,2))&gt;$BN$139,"s","ns")))</f>
        <v>ns</v>
      </c>
      <c r="CV142" s="282" t="str">
        <f aca="false">IF(CV$8&gt;$BV142,"",IF($BR$124&gt;$BS$124,"ns",IF(ABS($BX142-INDEX(RTO3CF_ORD,CV$8,2))&gt;$BN$139,"s","ns")))</f>
        <v/>
      </c>
      <c r="CW142" s="282" t="str">
        <f aca="false">IF(CW$8&gt;$BV142,"",IF($BR$124&gt;$BS$124,"ns",IF(ABS($BX142-INDEX(RTO3CF_ORD,CW$8,2))&gt;$BN$139,"s","ns")))</f>
        <v/>
      </c>
      <c r="CX142" s="282" t="str">
        <f aca="false">IF(CX$8&gt;$BV142,"",IF($BR$124&gt;$BS$124,"ns",IF(ABS($BX142-INDEX(RTO3CF_ORD,CX$8,2))&gt;$BN$139,"s","ns")))</f>
        <v/>
      </c>
      <c r="CY142" s="282" t="str">
        <f aca="false">IF(CY$8&gt;$BV142,"",IF($BR$124&gt;$BS$124,"ns",IF(ABS($BX142-INDEX(RTO3CF_ORD,CY$8,2))&gt;$BN$139,"s","ns")))</f>
        <v/>
      </c>
      <c r="CZ142" s="282" t="str">
        <f aca="false">IF(CZ$8&gt;$BV142,"",IF($BR$124&gt;$BS$124,"ns",IF(ABS($BX142-INDEX(RTO3CF_ORD,CZ$8,2))&gt;$BN$139,"s","ns")))</f>
        <v/>
      </c>
      <c r="DA142" s="282" t="str">
        <f aca="false">IF(DA$8&gt;$BV142,"",IF($BR$124&gt;$BS$124,"ns",IF(ABS($BX142-INDEX(RTO3CF_ORD,DA$8,2))&gt;$BN$139,"s","ns")))</f>
        <v/>
      </c>
      <c r="DB142" s="282" t="str">
        <f aca="false">IF(DB$8&gt;$BV142,"",IF($BR$124&gt;$BS$124,"ns",IF(ABS($BX142-INDEX(RTO3CF_ORD,DB$8,2))&gt;$BN$139,"s","ns")))</f>
        <v/>
      </c>
      <c r="DC142" s="282" t="str">
        <f aca="false">IF(DC$8&gt;$BV142,"",IF($BR$124&gt;$BS$124,"ns",IF(ABS($BX142-INDEX(RTO3CF_ORD,DC$8,2))&gt;$BN$139,"s","ns")))</f>
        <v/>
      </c>
      <c r="DD142" s="282" t="str">
        <f aca="false">IF(DD$8&gt;$BV142,"",IF($BR$124&gt;$BS$124,"ns",IF(ABS($BX142-INDEX(RTO3CF_ORD,DD$8,2))&gt;$BN$139,"s","ns")))</f>
        <v/>
      </c>
      <c r="DE142" s="282" t="str">
        <f aca="false">IF(DE$8&gt;$BV142,"",IF($BR$124&gt;$BS$124,"ns",IF(ABS($BX142-INDEX(RTO3CF_ORD,DE$8,2))&gt;$BN$139,"s","ns")))</f>
        <v/>
      </c>
      <c r="DF142" s="282" t="str">
        <f aca="false">IF(DF$8&gt;$BV142,"",IF($BR$124&gt;$BS$124,"ns",IF(ABS($BX142-INDEX(RTO3CF_ORD,DF$8,2))&gt;$BN$139,"s","ns")))</f>
        <v/>
      </c>
      <c r="DG142" s="282" t="str">
        <f aca="false">IF(DG$8&gt;$BV142,"",IF($BR$124&gt;$BS$124,"ns",IF(ABS($BX142-INDEX(RTO3CF_ORD,DG$8,2))&gt;$BN$139,"s","ns")))</f>
        <v/>
      </c>
      <c r="DH142" s="282" t="str">
        <f aca="false">IF(DH$8&gt;$BV142,"",IF($BR$124&gt;$BS$124,"ns",IF(ABS($BX142-INDEX(RTO3CF_ORD,DH$8,2))&gt;$BN$139,"s","ns")))</f>
        <v/>
      </c>
      <c r="DI142" s="282" t="str">
        <f aca="false">IF(DI$8&gt;$BV142,"",IF($BR$124&gt;$BS$124,"ns",IF(ABS($BX142-INDEX(RTO3CF_ORD,DI$8,2))&gt;$BN$139,"s","ns")))</f>
        <v/>
      </c>
      <c r="DJ142" s="282" t="str">
        <f aca="false">IF(DJ$8&gt;$BV142,"",IF($BR$124&gt;$BS$124,"ns",IF(ABS($BX142-INDEX(RTO3CF_ORD,DJ$8,2))&gt;$BN$139,"s","ns")))</f>
        <v/>
      </c>
      <c r="DK142" s="282" t="str">
        <f aca="false">IF(DK$8&gt;$BV142,"",IF($BR$124&gt;$BS$124,"ns",IF(ABS($BX142-INDEX(RTO3CF_ORD,DK$8,2))&gt;$BN$139,"s","ns")))</f>
        <v/>
      </c>
      <c r="DL142" s="282" t="str">
        <f aca="false">IF(DL$8&gt;$BV142,"",IF($BR$124&gt;$BS$124,"ns",IF(ABS($BX142-INDEX(RTO3CF_ORD,DL$8,2))&gt;$BN$139,"s","ns")))</f>
        <v/>
      </c>
      <c r="DM142" s="282" t="str">
        <f aca="false">IF(DM$8&gt;$BV142,"",IF($BR$124&gt;$BS$124,"ns",IF(ABS($BX142-INDEX(RTO3CF_ORD,DM$8,2))&gt;$BN$139,"s","ns")))</f>
        <v/>
      </c>
      <c r="DN142" s="282" t="str">
        <f aca="false">IF(DN$8&gt;$BV142,"",IF($BR$124&gt;$BS$124,"ns",IF(ABS($BX142-INDEX(RTO3CF_ORD,DN$8,2))&gt;$BN$139,"s","ns")))</f>
        <v/>
      </c>
      <c r="DO142" s="282" t="str">
        <f aca="false">IF(DO$8&gt;$BV142,"",IF($BR$124&gt;$BS$124,"ns",IF(ABS($BX142-INDEX(RTO3CF_ORD,DO$8,2))&gt;$BN$139,"s","ns")))</f>
        <v/>
      </c>
      <c r="DP142" s="282" t="str">
        <f aca="false">IF(DP$8&gt;$BV142,"",IF($BR$124&gt;$BS$124,"ns",IF(ABS($BX142-INDEX(RTO3CF_ORD,DP$8,2))&gt;$BN$139,"s","ns")))</f>
        <v/>
      </c>
      <c r="DQ142" s="282" t="str">
        <f aca="false">IF(DQ$8&gt;$BV142,"",IF($BR$124&gt;$BS$124,"ns",IF(ABS($BX142-INDEX(RTO3CF_ORD,DQ$8,2))&gt;$BN$139,"s","ns")))</f>
        <v/>
      </c>
      <c r="DR142" s="282" t="str">
        <f aca="false">IF(DR$8&gt;$BV142,"",IF($BR$124&gt;$BS$124,"ns",IF(ABS($BX142-INDEX(RTO3CF_ORD,DR$8,2))&gt;$BN$139,"s","ns")))</f>
        <v/>
      </c>
      <c r="DS142" s="282" t="str">
        <f aca="false">IF(DS$8&gt;$BV142,"",IF($BR$124&gt;$BS$124,"ns",IF(ABS($BX142-INDEX(RTO3CF_ORD,DS$8,2))&gt;$BN$139,"s","ns")))</f>
        <v/>
      </c>
      <c r="DT142" s="282" t="str">
        <f aca="false">IF(DT$8&gt;$BV142,"",IF($BR$124&gt;$BS$124,"ns",IF(ABS($BX142-INDEX(RTO3CF_ORD,DT$8,2))&gt;$BN$139,"s","ns")))</f>
        <v/>
      </c>
      <c r="DU142" s="282" t="str">
        <f aca="false">IF(DU$8&gt;$BV142,"",IF($BR$124&gt;$BS$124,"ns",IF(ABS($BX142-INDEX(RTO3CF_ORD,DU$8,2))&gt;$BN$139,"s","ns")))</f>
        <v/>
      </c>
      <c r="DV142" s="282" t="str">
        <f aca="false">IF(DV$8&gt;$BV142,"",IF($BR$124&gt;$BS$124,"ns",IF(ABS($BX142-INDEX(RTO3CF_ORD,DV$8,2))&gt;$BN$139,"s","ns")))</f>
        <v/>
      </c>
      <c r="DW142" s="283"/>
      <c r="DX142" s="283"/>
      <c r="DZ142" s="265" t="n">
        <f aca="false">DZ141+1</f>
        <v>24</v>
      </c>
      <c r="EA142" s="276" t="n">
        <f aca="false">IFERROR(INDEX(RTO3CV,$DZ142,1),0)</f>
        <v>0</v>
      </c>
      <c r="EB142" s="277" t="n">
        <f aca="false">IFERROR(INDEX(RTO3SF,$DZ142,EB$7),0)</f>
        <v>0</v>
      </c>
      <c r="EC142" s="277" t="n">
        <f aca="false">IFERROR(INDEX(RTO3SF,$DZ142,EC$7),0)</f>
        <v>0</v>
      </c>
      <c r="ED142" s="277" t="n">
        <f aca="false">IFERROR(INDEX(RTO3SF,$DZ142,ED$7),0)</f>
        <v>0</v>
      </c>
      <c r="EE142" s="277" t="n">
        <f aca="false">IFERROR(INDEX(RTO3SF,$DZ142,EE$7),0)</f>
        <v>0</v>
      </c>
      <c r="EF142" s="277" t="n">
        <f aca="false">COUNTIFS(EB142:EE142,"&gt;1")</f>
        <v>0</v>
      </c>
      <c r="EG142" s="277" t="n">
        <f aca="false">IFERROR(SUMIFS(EB142:EE142,EB142:EE142,"&gt;1"),0)</f>
        <v>0</v>
      </c>
      <c r="EH142" s="265"/>
      <c r="EI142" s="266"/>
      <c r="EJ142" s="266"/>
      <c r="EK142" s="266"/>
      <c r="EL142" s="265" t="n">
        <f aca="false">EL141+1</f>
        <v>24</v>
      </c>
      <c r="EM142" s="276" t="n">
        <f aca="false">IFERROR(INDEX(RTO3CV,$EL142,1),0)</f>
        <v>0</v>
      </c>
      <c r="EN142" s="277" t="n">
        <f aca="false">IFERROR(INDEX(RTO3CF,$EL142,'ANVA-MDS'!EB$7),0)</f>
        <v>0</v>
      </c>
      <c r="EO142" s="277" t="n">
        <f aca="false">IFERROR(INDEX(RTO3CF,$EL142,'ANVA-MDS'!EC$7),0)</f>
        <v>0</v>
      </c>
      <c r="EP142" s="277" t="n">
        <f aca="false">IFERROR(INDEX(RTO3CF,$EL142,'ANVA-MDS'!ED$7),0)</f>
        <v>0</v>
      </c>
      <c r="EQ142" s="277" t="n">
        <f aca="false">IFERROR(INDEX(RTO3CF,$EL142,'ANVA-MDS'!EE$7),0)</f>
        <v>0</v>
      </c>
      <c r="ER142" s="277" t="n">
        <f aca="false">COUNTIFS(EN142:EQ142,"&gt;1")</f>
        <v>0</v>
      </c>
      <c r="ES142" s="277" t="n">
        <f aca="false">IFERROR(SUMIFS(EN142:EQ142,EN142:EQ142,"&gt;1"),0)</f>
        <v>0</v>
      </c>
      <c r="ET142" s="265"/>
      <c r="EU142" s="266"/>
      <c r="EV142" s="266"/>
      <c r="EW142" s="266"/>
      <c r="EX142" s="277" t="n">
        <f aca="false">EG142+ES142</f>
        <v>0</v>
      </c>
      <c r="EY142" s="296"/>
      <c r="EZ142" s="266"/>
    </row>
    <row r="143" customFormat="false" ht="12.75" hidden="false" customHeight="true" outlineLevel="0" collapsed="false">
      <c r="A143" s="293" t="s">
        <v>362</v>
      </c>
      <c r="J143" s="270" t="n">
        <v>24</v>
      </c>
      <c r="K143" s="280" t="n">
        <f aca="false">IFERROR(INDEX(RTO3SF_ORD,J143,1),"sd")</f>
        <v>0</v>
      </c>
      <c r="L143" s="281" t="n">
        <f aca="false">IFERROR(INDEX(RTO3SF_ORD,J143,2),"sd")</f>
        <v>0.00026</v>
      </c>
      <c r="M143" s="281" t="str">
        <f aca="false">IF(M$8&gt;$J143,"",IF($F$124&gt;$G$124,"ns",IF(ABS($L143-INDEX(RTO3SF_ORD,M$8,2))&gt;$B$139,"s","ns")))</f>
        <v>ns</v>
      </c>
      <c r="N143" s="281" t="str">
        <f aca="false">IF(N$8&gt;$J143,"",IF($F$124&gt;$G$124,"ns",IF(ABS($L143-INDEX(RTO3SF_ORD,N$8,2))&gt;$B$139,"s","ns")))</f>
        <v>ns</v>
      </c>
      <c r="O143" s="281" t="str">
        <f aca="false">IF(O$8&gt;$J143,"",IF($F$124&gt;$G$124,"ns",IF(ABS($L143-INDEX(RTO3SF_ORD,O$8,2))&gt;$B$139,"s","ns")))</f>
        <v>ns</v>
      </c>
      <c r="P143" s="281" t="str">
        <f aca="false">IF(P$8&gt;$J143,"",IF($F$124&gt;$G$124,"ns",IF(ABS($L143-INDEX(RTO3SF_ORD,P$8,2))&gt;$B$139,"s","ns")))</f>
        <v>ns</v>
      </c>
      <c r="Q143" s="281" t="str">
        <f aca="false">IF(Q$8&gt;$J143,"",IF($F$124&gt;$G$124,"ns",IF(ABS($L143-INDEX(RTO3SF_ORD,Q$8,2))&gt;$B$139,"s","ns")))</f>
        <v>ns</v>
      </c>
      <c r="R143" s="281" t="str">
        <f aca="false">IF(R$8&gt;$J143,"",IF($F$124&gt;$G$124,"ns",IF(ABS($L143-INDEX(RTO3SF_ORD,R$8,2))&gt;$B$139,"s","ns")))</f>
        <v>ns</v>
      </c>
      <c r="S143" s="281" t="str">
        <f aca="false">IF(S$8&gt;$J143,"",IF($F$124&gt;$G$124,"ns",IF(ABS($L143-INDEX(RTO3SF_ORD,S$8,2))&gt;$B$139,"s","ns")))</f>
        <v>ns</v>
      </c>
      <c r="T143" s="281" t="str">
        <f aca="false">IF(T$8&gt;$J143,"",IF($F$124&gt;$G$124,"ns",IF(ABS($L143-INDEX(RTO3SF_ORD,T$8,2))&gt;$B$139,"s","ns")))</f>
        <v>ns</v>
      </c>
      <c r="U143" s="281" t="str">
        <f aca="false">IF(U$8&gt;$J143,"",IF($F$124&gt;$G$124,"ns",IF(ABS($L143-INDEX(RTO3SF_ORD,U$8,2))&gt;$B$139,"s","ns")))</f>
        <v>ns</v>
      </c>
      <c r="V143" s="281" t="str">
        <f aca="false">IF(V$8&gt;$J143,"",IF($F$124&gt;$G$124,"ns",IF(ABS($L143-INDEX(RTO3SF_ORD,V$8,2))&gt;$B$139,"s","ns")))</f>
        <v>ns</v>
      </c>
      <c r="W143" s="281" t="str">
        <f aca="false">IF(W$8&gt;$J143,"",IF($F$124&gt;$G$124,"ns",IF(ABS($L143-INDEX(RTO3SF_ORD,W$8,2))&gt;$B$139,"s","ns")))</f>
        <v>ns</v>
      </c>
      <c r="X143" s="281" t="str">
        <f aca="false">IF(X$8&gt;$J143,"",IF($F$124&gt;$G$124,"ns",IF(ABS($L143-INDEX(RTO3SF_ORD,X$8,2))&gt;$B$139,"s","ns")))</f>
        <v>ns</v>
      </c>
      <c r="Y143" s="281" t="str">
        <f aca="false">IF(Y$8&gt;$J143,"",IF($F$124&gt;$G$124,"ns",IF(ABS($L143-INDEX(RTO3SF_ORD,Y$8,2))&gt;$B$139,"s","ns")))</f>
        <v>ns</v>
      </c>
      <c r="Z143" s="281" t="str">
        <f aca="false">IF(Z$8&gt;$J143,"",IF($F$124&gt;$G$124,"ns",IF(ABS($L143-INDEX(RTO3SF_ORD,Z$8,2))&gt;$B$139,"s","ns")))</f>
        <v>ns</v>
      </c>
      <c r="AA143" s="281" t="str">
        <f aca="false">IF(AA$8&gt;$J143,"",IF($F$124&gt;$G$124,"ns",IF(ABS($L143-INDEX(RTO3SF_ORD,AA$8,2))&gt;$B$139,"s","ns")))</f>
        <v>ns</v>
      </c>
      <c r="AB143" s="281" t="str">
        <f aca="false">IF(AB$8&gt;$J143,"",IF($F$124&gt;$G$124,"ns",IF(ABS($L143-INDEX(RTO3SF_ORD,AB$8,2))&gt;$B$139,"s","ns")))</f>
        <v>ns</v>
      </c>
      <c r="AC143" s="281" t="str">
        <f aca="false">IF(AC$8&gt;$J143,"",IF($F$124&gt;$G$124,"ns",IF(ABS($L143-INDEX(RTO3SF_ORD,AC$8,2))&gt;$B$139,"s","ns")))</f>
        <v>ns</v>
      </c>
      <c r="AD143" s="281" t="str">
        <f aca="false">IF(AD$8&gt;$J143,"",IF($F$124&gt;$G$124,"ns",IF(ABS($L143-INDEX(RTO3SF_ORD,AD$8,2))&gt;$B$139,"s","ns")))</f>
        <v>ns</v>
      </c>
      <c r="AE143" s="281" t="str">
        <f aca="false">IF(AE$8&gt;$J143,"",IF($F$124&gt;$G$124,"ns",IF(ABS($L143-INDEX(RTO3SF_ORD,AE$8,2))&gt;$B$139,"s","ns")))</f>
        <v>ns</v>
      </c>
      <c r="AF143" s="281" t="str">
        <f aca="false">IF(AF$8&gt;$J143,"",IF($F$124&gt;$G$124,"ns",IF(ABS($L143-INDEX(RTO3SF_ORD,AF$8,2))&gt;$B$139,"s","ns")))</f>
        <v>ns</v>
      </c>
      <c r="AG143" s="281" t="str">
        <f aca="false">IF(AG$8&gt;$J143,"",IF($F$124&gt;$G$124,"ns",IF(ABS($L143-INDEX(RTO3SF_ORD,AG$8,2))&gt;$B$139,"s","ns")))</f>
        <v>ns</v>
      </c>
      <c r="AH143" s="281" t="str">
        <f aca="false">IF(AH$8&gt;$J143,"",IF($F$124&gt;$G$124,"ns",IF(ABS($L143-INDEX(RTO3SF_ORD,AH$8,2))&gt;$B$139,"s","ns")))</f>
        <v>ns</v>
      </c>
      <c r="AI143" s="281" t="str">
        <f aca="false">IF(AI$8&gt;$J143,"",IF($F$124&gt;$G$124,"ns",IF(ABS($L143-INDEX(RTO3SF_ORD,AI$8,2))&gt;$B$139,"s","ns")))</f>
        <v>ns</v>
      </c>
      <c r="AJ143" s="281" t="str">
        <f aca="false">IF(AJ$8&gt;$J143,"",IF($F$124&gt;$G$124,"ns",IF(ABS($L143-INDEX(RTO3SF_ORD,AJ$8,2))&gt;$B$139,"s","ns")))</f>
        <v>ns</v>
      </c>
      <c r="AK143" s="281" t="str">
        <f aca="false">IF(AK$8&gt;$J143,"",IF($F$124&gt;$G$124,"ns",IF(ABS($L143-INDEX(RTO3SF_ORD,AK$8,2))&gt;$B$139,"s","ns")))</f>
        <v/>
      </c>
      <c r="AL143" s="281" t="str">
        <f aca="false">IF(AL$8&gt;$J143,"",IF($F$124&gt;$G$124,"ns",IF(ABS($L143-INDEX(RTO3SF_ORD,AL$8,2))&gt;$B$139,"s","ns")))</f>
        <v/>
      </c>
      <c r="AM143" s="281" t="str">
        <f aca="false">IF(AM$8&gt;$J143,"",IF($F$124&gt;$G$124,"ns",IF(ABS($L143-INDEX(RTO3SF_ORD,AM$8,2))&gt;$B$139,"s","ns")))</f>
        <v/>
      </c>
      <c r="AN143" s="281" t="str">
        <f aca="false">IF(AN$8&gt;$J143,"",IF($F$124&gt;$G$124,"ns",IF(ABS($L143-INDEX(RTO3SF_ORD,AN$8,2))&gt;$B$139,"s","ns")))</f>
        <v/>
      </c>
      <c r="AO143" s="281" t="str">
        <f aca="false">IF(AO$8&gt;$J143,"",IF($F$124&gt;$G$124,"ns",IF(ABS($L143-INDEX(RTO3SF_ORD,AO$8,2))&gt;$B$139,"s","ns")))</f>
        <v/>
      </c>
      <c r="AP143" s="281" t="str">
        <f aca="false">IF(AP$8&gt;$J143,"",IF($F$124&gt;$G$124,"ns",IF(ABS($L143-INDEX(RTO3SF_ORD,AP$8,2))&gt;$B$139,"s","ns")))</f>
        <v/>
      </c>
      <c r="AQ143" s="281" t="str">
        <f aca="false">IF(AQ$8&gt;$J143,"",IF($F$124&gt;$G$124,"ns",IF(ABS($L143-INDEX(RTO3SF_ORD,AQ$8,2))&gt;$B$139,"s","ns")))</f>
        <v/>
      </c>
      <c r="AR143" s="281" t="str">
        <f aca="false">IF(AR$8&gt;$J143,"",IF($F$124&gt;$G$124,"ns",IF(ABS($L143-INDEX(RTO3SF_ORD,AR$8,2))&gt;$B$139,"s","ns")))</f>
        <v/>
      </c>
      <c r="AS143" s="281" t="str">
        <f aca="false">IF(AS$8&gt;$J143,"",IF($F$124&gt;$G$124,"ns",IF(ABS($L143-INDEX(RTO3SF_ORD,AS$8,2))&gt;$B$139,"s","ns")))</f>
        <v/>
      </c>
      <c r="AT143" s="281" t="str">
        <f aca="false">IF(AT$8&gt;$J143,"",IF($F$124&gt;$G$124,"ns",IF(ABS($L143-INDEX(RTO3SF_ORD,AT$8,2))&gt;$B$139,"s","ns")))</f>
        <v/>
      </c>
      <c r="AU143" s="281" t="str">
        <f aca="false">IF(AU$8&gt;$J143,"",IF($F$124&gt;$G$124,"ns",IF(ABS($L143-INDEX(RTO3SF_ORD,AU$8,2))&gt;$B$139,"s","ns")))</f>
        <v/>
      </c>
      <c r="AV143" s="281" t="str">
        <f aca="false">IF(AV$8&gt;$J143,"",IF($F$124&gt;$G$124,"ns",IF(ABS($L143-INDEX(RTO3SF_ORD,AV$8,2))&gt;$B$139,"s","ns")))</f>
        <v/>
      </c>
      <c r="AW143" s="281" t="str">
        <f aca="false">IF(AW$8&gt;$J143,"",IF($F$124&gt;$G$124,"ns",IF(ABS($L143-INDEX(RTO3SF_ORD,AW$8,2))&gt;$B$139,"s","ns")))</f>
        <v/>
      </c>
      <c r="AX143" s="281" t="str">
        <f aca="false">IF(AX$8&gt;$J143,"",IF($F$124&gt;$G$124,"ns",IF(ABS($L143-INDEX(RTO3SF_ORD,AX$8,2))&gt;$B$139,"s","ns")))</f>
        <v/>
      </c>
      <c r="AY143" s="281" t="str">
        <f aca="false">IF(AY$8&gt;$J143,"",IF($F$124&gt;$G$124,"ns",IF(ABS($L143-INDEX(RTO3SF_ORD,AY$8,2))&gt;$B$139,"s","ns")))</f>
        <v/>
      </c>
      <c r="AZ143" s="281" t="str">
        <f aca="false">IF(AZ$8&gt;$J143,"",IF($F$124&gt;$G$124,"ns",IF(ABS($L143-INDEX(RTO3SF_ORD,AZ$8,2))&gt;$B$139,"s","ns")))</f>
        <v/>
      </c>
      <c r="BA143" s="281" t="str">
        <f aca="false">IF(BA$8&gt;$J143,"",IF($F$124&gt;$G$124,"ns",IF(ABS($L143-INDEX(RTO3SF_ORD,BA$8,2))&gt;$B$139,"s","ns")))</f>
        <v/>
      </c>
      <c r="BB143" s="281" t="str">
        <f aca="false">IF(BB$8&gt;$J143,"",IF($F$124&gt;$G$124,"ns",IF(ABS($L143-INDEX(RTO3SF_ORD,BB$8,2))&gt;$B$139,"s","ns")))</f>
        <v/>
      </c>
      <c r="BC143" s="281" t="str">
        <f aca="false">IF(BC$8&gt;$J143,"",IF($F$124&gt;$G$124,"ns",IF(ABS($L143-INDEX(RTO3SF_ORD,BC$8,2))&gt;$B$139,"s","ns")))</f>
        <v/>
      </c>
      <c r="BD143" s="281" t="str">
        <f aca="false">IF(BD$8&gt;$J143,"",IF($F$124&gt;$G$124,"ns",IF(ABS($L143-INDEX(RTO3SF_ORD,BD$8,2))&gt;$B$139,"s","ns")))</f>
        <v/>
      </c>
      <c r="BE143" s="281" t="str">
        <f aca="false">IF(BE$8&gt;$J143,"",IF($F$124&gt;$G$124,"ns",IF(ABS($L143-INDEX(RTO3SF_ORD,BE$8,2))&gt;$B$139,"s","ns")))</f>
        <v/>
      </c>
      <c r="BF143" s="281" t="str">
        <f aca="false">IF(BF$8&gt;$J143,"",IF($F$124&gt;$G$124,"ns",IF(ABS($L143-INDEX(RTO3SF_ORD,BF$8,2))&gt;$B$139,"s","ns")))</f>
        <v/>
      </c>
      <c r="BG143" s="281" t="str">
        <f aca="false">IF(BG$8&gt;$J143,"",IF($F$124&gt;$G$124,"ns",IF(ABS($L143-INDEX(RTO3SF_ORD,BG$8,2))&gt;$B$139,"s","ns")))</f>
        <v/>
      </c>
      <c r="BH143" s="281" t="str">
        <f aca="false">IF(BH$8&gt;$J143,"",IF($F$124&gt;$G$124,"ns",IF(ABS($L143-INDEX(RTO3SF_ORD,BH$8,2))&gt;$B$139,"s","ns")))</f>
        <v/>
      </c>
      <c r="BI143" s="281" t="str">
        <f aca="false">IF(BI$8&gt;$J143,"",IF($F$124&gt;$G$124,"ns",IF(ABS($L143-INDEX(RTO3SF_ORD,BI$8,2))&gt;$B$139,"s","ns")))</f>
        <v/>
      </c>
      <c r="BJ143" s="281" t="str">
        <f aca="false">IF(BJ$8&gt;$J143,"",IF($F$124&gt;$G$124,"ns",IF(ABS($L143-INDEX(RTO3SF_ORD,BJ$8,2))&gt;$B$139,"s","ns")))</f>
        <v/>
      </c>
      <c r="BM143" s="293" t="s">
        <v>362</v>
      </c>
      <c r="BS143" s="249"/>
      <c r="BT143" s="249"/>
      <c r="BU143" s="249"/>
      <c r="BV143" s="270" t="n">
        <v>24</v>
      </c>
      <c r="BW143" s="280" t="n">
        <f aca="false">IFERROR(INDEX(RTO3CF_ORD,BV143,1),"sd")</f>
        <v>0</v>
      </c>
      <c r="BX143" s="281" t="n">
        <f aca="false">IFERROR(INDEX(RTO3CF_ORD,BV143,2),"sd")</f>
        <v>0.00026</v>
      </c>
      <c r="BY143" s="282" t="str">
        <f aca="false">IF(BY$8&gt;$BV143,"",IF($BR$124&gt;$BS$124,"ns",IF(ABS($BX143-INDEX(RTO3CF_ORD,BY$8,2))&gt;$BN$139,"s","ns")))</f>
        <v>s</v>
      </c>
      <c r="BZ143" s="282" t="str">
        <f aca="false">IF(BZ$8&gt;$BV143,"",IF($BR$124&gt;$BS$124,"ns",IF(ABS($BX143-INDEX(RTO3CF_ORD,BZ$8,2))&gt;$BN$139,"s","ns")))</f>
        <v>s</v>
      </c>
      <c r="CA143" s="282" t="str">
        <f aca="false">IF(CA$8&gt;$BV143,"",IF($BR$124&gt;$BS$124,"ns",IF(ABS($BX143-INDEX(RTO3CF_ORD,CA$8,2))&gt;$BN$139,"s","ns")))</f>
        <v>s</v>
      </c>
      <c r="CB143" s="282" t="str">
        <f aca="false">IF(CB$8&gt;$BV143,"",IF($BR$124&gt;$BS$124,"ns",IF(ABS($BX143-INDEX(RTO3CF_ORD,CB$8,2))&gt;$BN$139,"s","ns")))</f>
        <v>s</v>
      </c>
      <c r="CC143" s="282" t="str">
        <f aca="false">IF(CC$8&gt;$BV143,"",IF($BR$124&gt;$BS$124,"ns",IF(ABS($BX143-INDEX(RTO3CF_ORD,CC$8,2))&gt;$BN$139,"s","ns")))</f>
        <v>s</v>
      </c>
      <c r="CD143" s="282" t="str">
        <f aca="false">IF(CD$8&gt;$BV143,"",IF($BR$124&gt;$BS$124,"ns",IF(ABS($BX143-INDEX(RTO3CF_ORD,CD$8,2))&gt;$BN$139,"s","ns")))</f>
        <v>s</v>
      </c>
      <c r="CE143" s="282" t="str">
        <f aca="false">IF(CE$8&gt;$BV143,"",IF($BR$124&gt;$BS$124,"ns",IF(ABS($BX143-INDEX(RTO3CF_ORD,CE$8,2))&gt;$BN$139,"s","ns")))</f>
        <v>s</v>
      </c>
      <c r="CF143" s="282" t="str">
        <f aca="false">IF(CF$8&gt;$BV143,"",IF($BR$124&gt;$BS$124,"ns",IF(ABS($BX143-INDEX(RTO3CF_ORD,CF$8,2))&gt;$BN$139,"s","ns")))</f>
        <v>s</v>
      </c>
      <c r="CG143" s="282" t="str">
        <f aca="false">IF(CG$8&gt;$BV143,"",IF($BR$124&gt;$BS$124,"ns",IF(ABS($BX143-INDEX(RTO3CF_ORD,CG$8,2))&gt;$BN$139,"s","ns")))</f>
        <v>s</v>
      </c>
      <c r="CH143" s="282" t="str">
        <f aca="false">IF(CH$8&gt;$BV143,"",IF($BR$124&gt;$BS$124,"ns",IF(ABS($BX143-INDEX(RTO3CF_ORD,CH$8,2))&gt;$BN$139,"s","ns")))</f>
        <v>s</v>
      </c>
      <c r="CI143" s="282" t="str">
        <f aca="false">IF(CI$8&gt;$BV143,"",IF($BR$124&gt;$BS$124,"ns",IF(ABS($BX143-INDEX(RTO3CF_ORD,CI$8,2))&gt;$BN$139,"s","ns")))</f>
        <v>s</v>
      </c>
      <c r="CJ143" s="282" t="str">
        <f aca="false">IF(CJ$8&gt;$BV143,"",IF($BR$124&gt;$BS$124,"ns",IF(ABS($BX143-INDEX(RTO3CF_ORD,CJ$8,2))&gt;$BN$139,"s","ns")))</f>
        <v>s</v>
      </c>
      <c r="CK143" s="282" t="str">
        <f aca="false">IF(CK$8&gt;$BV143,"",IF($BR$124&gt;$BS$124,"ns",IF(ABS($BX143-INDEX(RTO3CF_ORD,CK$8,2))&gt;$BN$139,"s","ns")))</f>
        <v>ns</v>
      </c>
      <c r="CL143" s="282" t="str">
        <f aca="false">IF(CL$8&gt;$BV143,"",IF($BR$124&gt;$BS$124,"ns",IF(ABS($BX143-INDEX(RTO3CF_ORD,CL$8,2))&gt;$BN$139,"s","ns")))</f>
        <v>ns</v>
      </c>
      <c r="CM143" s="282" t="str">
        <f aca="false">IF(CM$8&gt;$BV143,"",IF($BR$124&gt;$BS$124,"ns",IF(ABS($BX143-INDEX(RTO3CF_ORD,CM$8,2))&gt;$BN$139,"s","ns")))</f>
        <v>ns</v>
      </c>
      <c r="CN143" s="282" t="str">
        <f aca="false">IF(CN$8&gt;$BV143,"",IF($BR$124&gt;$BS$124,"ns",IF(ABS($BX143-INDEX(RTO3CF_ORD,CN$8,2))&gt;$BN$139,"s","ns")))</f>
        <v>ns</v>
      </c>
      <c r="CO143" s="282" t="str">
        <f aca="false">IF(CO$8&gt;$BV143,"",IF($BR$124&gt;$BS$124,"ns",IF(ABS($BX143-INDEX(RTO3CF_ORD,CO$8,2))&gt;$BN$139,"s","ns")))</f>
        <v>ns</v>
      </c>
      <c r="CP143" s="282" t="str">
        <f aca="false">IF(CP$8&gt;$BV143,"",IF($BR$124&gt;$BS$124,"ns",IF(ABS($BX143-INDEX(RTO3CF_ORD,CP$8,2))&gt;$BN$139,"s","ns")))</f>
        <v>ns</v>
      </c>
      <c r="CQ143" s="282" t="str">
        <f aca="false">IF(CQ$8&gt;$BV143,"",IF($BR$124&gt;$BS$124,"ns",IF(ABS($BX143-INDEX(RTO3CF_ORD,CQ$8,2))&gt;$BN$139,"s","ns")))</f>
        <v>ns</v>
      </c>
      <c r="CR143" s="282" t="str">
        <f aca="false">IF(CR$8&gt;$BV143,"",IF($BR$124&gt;$BS$124,"ns",IF(ABS($BX143-INDEX(RTO3CF_ORD,CR$8,2))&gt;$BN$139,"s","ns")))</f>
        <v>ns</v>
      </c>
      <c r="CS143" s="282" t="str">
        <f aca="false">IF(CS$8&gt;$BV143,"",IF($BR$124&gt;$BS$124,"ns",IF(ABS($BX143-INDEX(RTO3CF_ORD,CS$8,2))&gt;$BN$139,"s","ns")))</f>
        <v>ns</v>
      </c>
      <c r="CT143" s="282" t="str">
        <f aca="false">IF(CT$8&gt;$BV143,"",IF($BR$124&gt;$BS$124,"ns",IF(ABS($BX143-INDEX(RTO3CF_ORD,CT$8,2))&gt;$BN$139,"s","ns")))</f>
        <v>ns</v>
      </c>
      <c r="CU143" s="282" t="str">
        <f aca="false">IF(CU$8&gt;$BV143,"",IF($BR$124&gt;$BS$124,"ns",IF(ABS($BX143-INDEX(RTO3CF_ORD,CU$8,2))&gt;$BN$139,"s","ns")))</f>
        <v>ns</v>
      </c>
      <c r="CV143" s="282" t="str">
        <f aca="false">IF(CV$8&gt;$BV143,"",IF($BR$124&gt;$BS$124,"ns",IF(ABS($BX143-INDEX(RTO3CF_ORD,CV$8,2))&gt;$BN$139,"s","ns")))</f>
        <v>ns</v>
      </c>
      <c r="CW143" s="282" t="str">
        <f aca="false">IF(CW$8&gt;$BV143,"",IF($BR$124&gt;$BS$124,"ns",IF(ABS($BX143-INDEX(RTO3CF_ORD,CW$8,2))&gt;$BN$139,"s","ns")))</f>
        <v/>
      </c>
      <c r="CX143" s="282" t="str">
        <f aca="false">IF(CX$8&gt;$BV143,"",IF($BR$124&gt;$BS$124,"ns",IF(ABS($BX143-INDEX(RTO3CF_ORD,CX$8,2))&gt;$BN$139,"s","ns")))</f>
        <v/>
      </c>
      <c r="CY143" s="282" t="str">
        <f aca="false">IF(CY$8&gt;$BV143,"",IF($BR$124&gt;$BS$124,"ns",IF(ABS($BX143-INDEX(RTO3CF_ORD,CY$8,2))&gt;$BN$139,"s","ns")))</f>
        <v/>
      </c>
      <c r="CZ143" s="282" t="str">
        <f aca="false">IF(CZ$8&gt;$BV143,"",IF($BR$124&gt;$BS$124,"ns",IF(ABS($BX143-INDEX(RTO3CF_ORD,CZ$8,2))&gt;$BN$139,"s","ns")))</f>
        <v/>
      </c>
      <c r="DA143" s="282" t="str">
        <f aca="false">IF(DA$8&gt;$BV143,"",IF($BR$124&gt;$BS$124,"ns",IF(ABS($BX143-INDEX(RTO3CF_ORD,DA$8,2))&gt;$BN$139,"s","ns")))</f>
        <v/>
      </c>
      <c r="DB143" s="282" t="str">
        <f aca="false">IF(DB$8&gt;$BV143,"",IF($BR$124&gt;$BS$124,"ns",IF(ABS($BX143-INDEX(RTO3CF_ORD,DB$8,2))&gt;$BN$139,"s","ns")))</f>
        <v/>
      </c>
      <c r="DC143" s="282" t="str">
        <f aca="false">IF(DC$8&gt;$BV143,"",IF($BR$124&gt;$BS$124,"ns",IF(ABS($BX143-INDEX(RTO3CF_ORD,DC$8,2))&gt;$BN$139,"s","ns")))</f>
        <v/>
      </c>
      <c r="DD143" s="282" t="str">
        <f aca="false">IF(DD$8&gt;$BV143,"",IF($BR$124&gt;$BS$124,"ns",IF(ABS($BX143-INDEX(RTO3CF_ORD,DD$8,2))&gt;$BN$139,"s","ns")))</f>
        <v/>
      </c>
      <c r="DE143" s="282" t="str">
        <f aca="false">IF(DE$8&gt;$BV143,"",IF($BR$124&gt;$BS$124,"ns",IF(ABS($BX143-INDEX(RTO3CF_ORD,DE$8,2))&gt;$BN$139,"s","ns")))</f>
        <v/>
      </c>
      <c r="DF143" s="282" t="str">
        <f aca="false">IF(DF$8&gt;$BV143,"",IF($BR$124&gt;$BS$124,"ns",IF(ABS($BX143-INDEX(RTO3CF_ORD,DF$8,2))&gt;$BN$139,"s","ns")))</f>
        <v/>
      </c>
      <c r="DG143" s="282" t="str">
        <f aca="false">IF(DG$8&gt;$BV143,"",IF($BR$124&gt;$BS$124,"ns",IF(ABS($BX143-INDEX(RTO3CF_ORD,DG$8,2))&gt;$BN$139,"s","ns")))</f>
        <v/>
      </c>
      <c r="DH143" s="282" t="str">
        <f aca="false">IF(DH$8&gt;$BV143,"",IF($BR$124&gt;$BS$124,"ns",IF(ABS($BX143-INDEX(RTO3CF_ORD,DH$8,2))&gt;$BN$139,"s","ns")))</f>
        <v/>
      </c>
      <c r="DI143" s="282" t="str">
        <f aca="false">IF(DI$8&gt;$BV143,"",IF($BR$124&gt;$BS$124,"ns",IF(ABS($BX143-INDEX(RTO3CF_ORD,DI$8,2))&gt;$BN$139,"s","ns")))</f>
        <v/>
      </c>
      <c r="DJ143" s="282" t="str">
        <f aca="false">IF(DJ$8&gt;$BV143,"",IF($BR$124&gt;$BS$124,"ns",IF(ABS($BX143-INDEX(RTO3CF_ORD,DJ$8,2))&gt;$BN$139,"s","ns")))</f>
        <v/>
      </c>
      <c r="DK143" s="282" t="str">
        <f aca="false">IF(DK$8&gt;$BV143,"",IF($BR$124&gt;$BS$124,"ns",IF(ABS($BX143-INDEX(RTO3CF_ORD,DK$8,2))&gt;$BN$139,"s","ns")))</f>
        <v/>
      </c>
      <c r="DL143" s="282" t="str">
        <f aca="false">IF(DL$8&gt;$BV143,"",IF($BR$124&gt;$BS$124,"ns",IF(ABS($BX143-INDEX(RTO3CF_ORD,DL$8,2))&gt;$BN$139,"s","ns")))</f>
        <v/>
      </c>
      <c r="DM143" s="282" t="str">
        <f aca="false">IF(DM$8&gt;$BV143,"",IF($BR$124&gt;$BS$124,"ns",IF(ABS($BX143-INDEX(RTO3CF_ORD,DM$8,2))&gt;$BN$139,"s","ns")))</f>
        <v/>
      </c>
      <c r="DN143" s="282" t="str">
        <f aca="false">IF(DN$8&gt;$BV143,"",IF($BR$124&gt;$BS$124,"ns",IF(ABS($BX143-INDEX(RTO3CF_ORD,DN$8,2))&gt;$BN$139,"s","ns")))</f>
        <v/>
      </c>
      <c r="DO143" s="282" t="str">
        <f aca="false">IF(DO$8&gt;$BV143,"",IF($BR$124&gt;$BS$124,"ns",IF(ABS($BX143-INDEX(RTO3CF_ORD,DO$8,2))&gt;$BN$139,"s","ns")))</f>
        <v/>
      </c>
      <c r="DP143" s="282" t="str">
        <f aca="false">IF(DP$8&gt;$BV143,"",IF($BR$124&gt;$BS$124,"ns",IF(ABS($BX143-INDEX(RTO3CF_ORD,DP$8,2))&gt;$BN$139,"s","ns")))</f>
        <v/>
      </c>
      <c r="DQ143" s="282" t="str">
        <f aca="false">IF(DQ$8&gt;$BV143,"",IF($BR$124&gt;$BS$124,"ns",IF(ABS($BX143-INDEX(RTO3CF_ORD,DQ$8,2))&gt;$BN$139,"s","ns")))</f>
        <v/>
      </c>
      <c r="DR143" s="282" t="str">
        <f aca="false">IF(DR$8&gt;$BV143,"",IF($BR$124&gt;$BS$124,"ns",IF(ABS($BX143-INDEX(RTO3CF_ORD,DR$8,2))&gt;$BN$139,"s","ns")))</f>
        <v/>
      </c>
      <c r="DS143" s="282" t="str">
        <f aca="false">IF(DS$8&gt;$BV143,"",IF($BR$124&gt;$BS$124,"ns",IF(ABS($BX143-INDEX(RTO3CF_ORD,DS$8,2))&gt;$BN$139,"s","ns")))</f>
        <v/>
      </c>
      <c r="DT143" s="282" t="str">
        <f aca="false">IF(DT$8&gt;$BV143,"",IF($BR$124&gt;$BS$124,"ns",IF(ABS($BX143-INDEX(RTO3CF_ORD,DT$8,2))&gt;$BN$139,"s","ns")))</f>
        <v/>
      </c>
      <c r="DU143" s="282" t="str">
        <f aca="false">IF(DU$8&gt;$BV143,"",IF($BR$124&gt;$BS$124,"ns",IF(ABS($BX143-INDEX(RTO3CF_ORD,DU$8,2))&gt;$BN$139,"s","ns")))</f>
        <v/>
      </c>
      <c r="DV143" s="282" t="str">
        <f aca="false">IF(DV$8&gt;$BV143,"",IF($BR$124&gt;$BS$124,"ns",IF(ABS($BX143-INDEX(RTO3CF_ORD,DV$8,2))&gt;$BN$139,"s","ns")))</f>
        <v/>
      </c>
      <c r="DW143" s="283"/>
      <c r="DX143" s="283"/>
      <c r="DZ143" s="265" t="n">
        <f aca="false">DZ142+1</f>
        <v>25</v>
      </c>
      <c r="EA143" s="276" t="n">
        <f aca="false">IFERROR(INDEX(RTO3CV,$DZ143,1),0)</f>
        <v>0</v>
      </c>
      <c r="EB143" s="277" t="n">
        <f aca="false">IFERROR(INDEX(RTO3SF,$DZ143,EB$7),0)</f>
        <v>0</v>
      </c>
      <c r="EC143" s="277" t="n">
        <f aca="false">IFERROR(INDEX(RTO3SF,$DZ143,EC$7),0)</f>
        <v>0</v>
      </c>
      <c r="ED143" s="277" t="n">
        <f aca="false">IFERROR(INDEX(RTO3SF,$DZ143,ED$7),0)</f>
        <v>0</v>
      </c>
      <c r="EE143" s="277" t="n">
        <f aca="false">IFERROR(INDEX(RTO3SF,$DZ143,EE$7),0)</f>
        <v>0</v>
      </c>
      <c r="EF143" s="277" t="n">
        <f aca="false">COUNTIFS(EB143:EE143,"&gt;1")</f>
        <v>0</v>
      </c>
      <c r="EG143" s="277" t="n">
        <f aca="false">IFERROR(SUMIFS(EB143:EE143,EB143:EE143,"&gt;1"),0)</f>
        <v>0</v>
      </c>
      <c r="EH143" s="265"/>
      <c r="EI143" s="266"/>
      <c r="EJ143" s="266"/>
      <c r="EK143" s="266"/>
      <c r="EL143" s="265" t="n">
        <f aca="false">EL142+1</f>
        <v>25</v>
      </c>
      <c r="EM143" s="276" t="n">
        <f aca="false">IFERROR(INDEX(RTO3CV,$EL143,1),0)</f>
        <v>0</v>
      </c>
      <c r="EN143" s="277" t="n">
        <f aca="false">IFERROR(INDEX(RTO3CF,$EL143,'ANVA-MDS'!EB$7),0)</f>
        <v>0</v>
      </c>
      <c r="EO143" s="277" t="n">
        <f aca="false">IFERROR(INDEX(RTO3CF,$EL143,'ANVA-MDS'!EC$7),0)</f>
        <v>0</v>
      </c>
      <c r="EP143" s="277" t="n">
        <f aca="false">IFERROR(INDEX(RTO3CF,$EL143,'ANVA-MDS'!ED$7),0)</f>
        <v>0</v>
      </c>
      <c r="EQ143" s="277" t="n">
        <f aca="false">IFERROR(INDEX(RTO3CF,$EL143,'ANVA-MDS'!EE$7),0)</f>
        <v>0</v>
      </c>
      <c r="ER143" s="277" t="n">
        <f aca="false">COUNTIFS(EN143:EQ143,"&gt;1")</f>
        <v>0</v>
      </c>
      <c r="ES143" s="277" t="n">
        <f aca="false">IFERROR(SUMIFS(EN143:EQ143,EN143:EQ143,"&gt;1"),0)</f>
        <v>0</v>
      </c>
      <c r="ET143" s="265"/>
      <c r="EU143" s="266"/>
      <c r="EV143" s="266"/>
      <c r="EW143" s="266"/>
      <c r="EX143" s="277" t="n">
        <f aca="false">EG143+ES143</f>
        <v>0</v>
      </c>
    </row>
    <row r="144" customFormat="false" ht="12.75" hidden="false" customHeight="true" outlineLevel="0" collapsed="false">
      <c r="B144" s="289" t="str">
        <f aca="false">'ANVA-MDS'!EJ123</f>
        <v>sd</v>
      </c>
      <c r="J144" s="270" t="n">
        <v>25</v>
      </c>
      <c r="K144" s="280" t="n">
        <f aca="false">IFERROR(INDEX(RTO3SF_ORD,J144,1),"sd")</f>
        <v>0</v>
      </c>
      <c r="L144" s="281" t="n">
        <f aca="false">IFERROR(INDEX(RTO3SF_ORD,J144,2),"sd")</f>
        <v>0.00025</v>
      </c>
      <c r="M144" s="281" t="str">
        <f aca="false">IF(M$8&gt;$J144,"",IF($F$124&gt;$G$124,"ns",IF(ABS($L144-INDEX(RTO3SF_ORD,M$8,2))&gt;$B$139,"s","ns")))</f>
        <v>ns</v>
      </c>
      <c r="N144" s="281" t="str">
        <f aca="false">IF(N$8&gt;$J144,"",IF($F$124&gt;$G$124,"ns",IF(ABS($L144-INDEX(RTO3SF_ORD,N$8,2))&gt;$B$139,"s","ns")))</f>
        <v>ns</v>
      </c>
      <c r="O144" s="281" t="str">
        <f aca="false">IF(O$8&gt;$J144,"",IF($F$124&gt;$G$124,"ns",IF(ABS($L144-INDEX(RTO3SF_ORD,O$8,2))&gt;$B$139,"s","ns")))</f>
        <v>ns</v>
      </c>
      <c r="P144" s="281" t="str">
        <f aca="false">IF(P$8&gt;$J144,"",IF($F$124&gt;$G$124,"ns",IF(ABS($L144-INDEX(RTO3SF_ORD,P$8,2))&gt;$B$139,"s","ns")))</f>
        <v>ns</v>
      </c>
      <c r="Q144" s="281" t="str">
        <f aca="false">IF(Q$8&gt;$J144,"",IF($F$124&gt;$G$124,"ns",IF(ABS($L144-INDEX(RTO3SF_ORD,Q$8,2))&gt;$B$139,"s","ns")))</f>
        <v>ns</v>
      </c>
      <c r="R144" s="281" t="str">
        <f aca="false">IF(R$8&gt;$J144,"",IF($F$124&gt;$G$124,"ns",IF(ABS($L144-INDEX(RTO3SF_ORD,R$8,2))&gt;$B$139,"s","ns")))</f>
        <v>ns</v>
      </c>
      <c r="S144" s="281" t="str">
        <f aca="false">IF(S$8&gt;$J144,"",IF($F$124&gt;$G$124,"ns",IF(ABS($L144-INDEX(RTO3SF_ORD,S$8,2))&gt;$B$139,"s","ns")))</f>
        <v>ns</v>
      </c>
      <c r="T144" s="281" t="str">
        <f aca="false">IF(T$8&gt;$J144,"",IF($F$124&gt;$G$124,"ns",IF(ABS($L144-INDEX(RTO3SF_ORD,T$8,2))&gt;$B$139,"s","ns")))</f>
        <v>ns</v>
      </c>
      <c r="U144" s="281" t="str">
        <f aca="false">IF(U$8&gt;$J144,"",IF($F$124&gt;$G$124,"ns",IF(ABS($L144-INDEX(RTO3SF_ORD,U$8,2))&gt;$B$139,"s","ns")))</f>
        <v>ns</v>
      </c>
      <c r="V144" s="281" t="str">
        <f aca="false">IF(V$8&gt;$J144,"",IF($F$124&gt;$G$124,"ns",IF(ABS($L144-INDEX(RTO3SF_ORD,V$8,2))&gt;$B$139,"s","ns")))</f>
        <v>ns</v>
      </c>
      <c r="W144" s="281" t="str">
        <f aca="false">IF(W$8&gt;$J144,"",IF($F$124&gt;$G$124,"ns",IF(ABS($L144-INDEX(RTO3SF_ORD,W$8,2))&gt;$B$139,"s","ns")))</f>
        <v>ns</v>
      </c>
      <c r="X144" s="281" t="str">
        <f aca="false">IF(X$8&gt;$J144,"",IF($F$124&gt;$G$124,"ns",IF(ABS($L144-INDEX(RTO3SF_ORD,X$8,2))&gt;$B$139,"s","ns")))</f>
        <v>ns</v>
      </c>
      <c r="Y144" s="281" t="str">
        <f aca="false">IF(Y$8&gt;$J144,"",IF($F$124&gt;$G$124,"ns",IF(ABS($L144-INDEX(RTO3SF_ORD,Y$8,2))&gt;$B$139,"s","ns")))</f>
        <v>ns</v>
      </c>
      <c r="Z144" s="281" t="str">
        <f aca="false">IF(Z$8&gt;$J144,"",IF($F$124&gt;$G$124,"ns",IF(ABS($L144-INDEX(RTO3SF_ORD,Z$8,2))&gt;$B$139,"s","ns")))</f>
        <v>ns</v>
      </c>
      <c r="AA144" s="281" t="str">
        <f aca="false">IF(AA$8&gt;$J144,"",IF($F$124&gt;$G$124,"ns",IF(ABS($L144-INDEX(RTO3SF_ORD,AA$8,2))&gt;$B$139,"s","ns")))</f>
        <v>ns</v>
      </c>
      <c r="AB144" s="281" t="str">
        <f aca="false">IF(AB$8&gt;$J144,"",IF($F$124&gt;$G$124,"ns",IF(ABS($L144-INDEX(RTO3SF_ORD,AB$8,2))&gt;$B$139,"s","ns")))</f>
        <v>ns</v>
      </c>
      <c r="AC144" s="281" t="str">
        <f aca="false">IF(AC$8&gt;$J144,"",IF($F$124&gt;$G$124,"ns",IF(ABS($L144-INDEX(RTO3SF_ORD,AC$8,2))&gt;$B$139,"s","ns")))</f>
        <v>ns</v>
      </c>
      <c r="AD144" s="281" t="str">
        <f aca="false">IF(AD$8&gt;$J144,"",IF($F$124&gt;$G$124,"ns",IF(ABS($L144-INDEX(RTO3SF_ORD,AD$8,2))&gt;$B$139,"s","ns")))</f>
        <v>ns</v>
      </c>
      <c r="AE144" s="281" t="str">
        <f aca="false">IF(AE$8&gt;$J144,"",IF($F$124&gt;$G$124,"ns",IF(ABS($L144-INDEX(RTO3SF_ORD,AE$8,2))&gt;$B$139,"s","ns")))</f>
        <v>ns</v>
      </c>
      <c r="AF144" s="281" t="str">
        <f aca="false">IF(AF$8&gt;$J144,"",IF($F$124&gt;$G$124,"ns",IF(ABS($L144-INDEX(RTO3SF_ORD,AF$8,2))&gt;$B$139,"s","ns")))</f>
        <v>ns</v>
      </c>
      <c r="AG144" s="281" t="str">
        <f aca="false">IF(AG$8&gt;$J144,"",IF($F$124&gt;$G$124,"ns",IF(ABS($L144-INDEX(RTO3SF_ORD,AG$8,2))&gt;$B$139,"s","ns")))</f>
        <v>ns</v>
      </c>
      <c r="AH144" s="281" t="str">
        <f aca="false">IF(AH$8&gt;$J144,"",IF($F$124&gt;$G$124,"ns",IF(ABS($L144-INDEX(RTO3SF_ORD,AH$8,2))&gt;$B$139,"s","ns")))</f>
        <v>ns</v>
      </c>
      <c r="AI144" s="281" t="str">
        <f aca="false">IF(AI$8&gt;$J144,"",IF($F$124&gt;$G$124,"ns",IF(ABS($L144-INDEX(RTO3SF_ORD,AI$8,2))&gt;$B$139,"s","ns")))</f>
        <v>ns</v>
      </c>
      <c r="AJ144" s="281" t="str">
        <f aca="false">IF(AJ$8&gt;$J144,"",IF($F$124&gt;$G$124,"ns",IF(ABS($L144-INDEX(RTO3SF_ORD,AJ$8,2))&gt;$B$139,"s","ns")))</f>
        <v>ns</v>
      </c>
      <c r="AK144" s="281" t="str">
        <f aca="false">IF(AK$8&gt;$J144,"",IF($F$124&gt;$G$124,"ns",IF(ABS($L144-INDEX(RTO3SF_ORD,AK$8,2))&gt;$B$139,"s","ns")))</f>
        <v>ns</v>
      </c>
      <c r="AL144" s="281" t="str">
        <f aca="false">IF(AL$8&gt;$J144,"",IF($F$124&gt;$G$124,"ns",IF(ABS($L144-INDEX(RTO3SF_ORD,AL$8,2))&gt;$B$139,"s","ns")))</f>
        <v/>
      </c>
      <c r="AM144" s="281" t="str">
        <f aca="false">IF(AM$8&gt;$J144,"",IF($F$124&gt;$G$124,"ns",IF(ABS($L144-INDEX(RTO3SF_ORD,AM$8,2))&gt;$B$139,"s","ns")))</f>
        <v/>
      </c>
      <c r="AN144" s="281" t="str">
        <f aca="false">IF(AN$8&gt;$J144,"",IF($F$124&gt;$G$124,"ns",IF(ABS($L144-INDEX(RTO3SF_ORD,AN$8,2))&gt;$B$139,"s","ns")))</f>
        <v/>
      </c>
      <c r="AO144" s="281" t="str">
        <f aca="false">IF(AO$8&gt;$J144,"",IF($F$124&gt;$G$124,"ns",IF(ABS($L144-INDEX(RTO3SF_ORD,AO$8,2))&gt;$B$139,"s","ns")))</f>
        <v/>
      </c>
      <c r="AP144" s="281" t="str">
        <f aca="false">IF(AP$8&gt;$J144,"",IF($F$124&gt;$G$124,"ns",IF(ABS($L144-INDEX(RTO3SF_ORD,AP$8,2))&gt;$B$139,"s","ns")))</f>
        <v/>
      </c>
      <c r="AQ144" s="281" t="str">
        <f aca="false">IF(AQ$8&gt;$J144,"",IF($F$124&gt;$G$124,"ns",IF(ABS($L144-INDEX(RTO3SF_ORD,AQ$8,2))&gt;$B$139,"s","ns")))</f>
        <v/>
      </c>
      <c r="AR144" s="281" t="str">
        <f aca="false">IF(AR$8&gt;$J144,"",IF($F$124&gt;$G$124,"ns",IF(ABS($L144-INDEX(RTO3SF_ORD,AR$8,2))&gt;$B$139,"s","ns")))</f>
        <v/>
      </c>
      <c r="AS144" s="281" t="str">
        <f aca="false">IF(AS$8&gt;$J144,"",IF($F$124&gt;$G$124,"ns",IF(ABS($L144-INDEX(RTO3SF_ORD,AS$8,2))&gt;$B$139,"s","ns")))</f>
        <v/>
      </c>
      <c r="AT144" s="281" t="str">
        <f aca="false">IF(AT$8&gt;$J144,"",IF($F$124&gt;$G$124,"ns",IF(ABS($L144-INDEX(RTO3SF_ORD,AT$8,2))&gt;$B$139,"s","ns")))</f>
        <v/>
      </c>
      <c r="AU144" s="281" t="str">
        <f aca="false">IF(AU$8&gt;$J144,"",IF($F$124&gt;$G$124,"ns",IF(ABS($L144-INDEX(RTO3SF_ORD,AU$8,2))&gt;$B$139,"s","ns")))</f>
        <v/>
      </c>
      <c r="AV144" s="281" t="str">
        <f aca="false">IF(AV$8&gt;$J144,"",IF($F$124&gt;$G$124,"ns",IF(ABS($L144-INDEX(RTO3SF_ORD,AV$8,2))&gt;$B$139,"s","ns")))</f>
        <v/>
      </c>
      <c r="AW144" s="281" t="str">
        <f aca="false">IF(AW$8&gt;$J144,"",IF($F$124&gt;$G$124,"ns",IF(ABS($L144-INDEX(RTO3SF_ORD,AW$8,2))&gt;$B$139,"s","ns")))</f>
        <v/>
      </c>
      <c r="AX144" s="281" t="str">
        <f aca="false">IF(AX$8&gt;$J144,"",IF($F$124&gt;$G$124,"ns",IF(ABS($L144-INDEX(RTO3SF_ORD,AX$8,2))&gt;$B$139,"s","ns")))</f>
        <v/>
      </c>
      <c r="AY144" s="281" t="str">
        <f aca="false">IF(AY$8&gt;$J144,"",IF($F$124&gt;$G$124,"ns",IF(ABS($L144-INDEX(RTO3SF_ORD,AY$8,2))&gt;$B$139,"s","ns")))</f>
        <v/>
      </c>
      <c r="AZ144" s="281" t="str">
        <f aca="false">IF(AZ$8&gt;$J144,"",IF($F$124&gt;$G$124,"ns",IF(ABS($L144-INDEX(RTO3SF_ORD,AZ$8,2))&gt;$B$139,"s","ns")))</f>
        <v/>
      </c>
      <c r="BA144" s="281" t="str">
        <f aca="false">IF(BA$8&gt;$J144,"",IF($F$124&gt;$G$124,"ns",IF(ABS($L144-INDEX(RTO3SF_ORD,BA$8,2))&gt;$B$139,"s","ns")))</f>
        <v/>
      </c>
      <c r="BB144" s="281" t="str">
        <f aca="false">IF(BB$8&gt;$J144,"",IF($F$124&gt;$G$124,"ns",IF(ABS($L144-INDEX(RTO3SF_ORD,BB$8,2))&gt;$B$139,"s","ns")))</f>
        <v/>
      </c>
      <c r="BC144" s="281" t="str">
        <f aca="false">IF(BC$8&gt;$J144,"",IF($F$124&gt;$G$124,"ns",IF(ABS($L144-INDEX(RTO3SF_ORD,BC$8,2))&gt;$B$139,"s","ns")))</f>
        <v/>
      </c>
      <c r="BD144" s="281" t="str">
        <f aca="false">IF(BD$8&gt;$J144,"",IF($F$124&gt;$G$124,"ns",IF(ABS($L144-INDEX(RTO3SF_ORD,BD$8,2))&gt;$B$139,"s","ns")))</f>
        <v/>
      </c>
      <c r="BE144" s="281" t="str">
        <f aca="false">IF(BE$8&gt;$J144,"",IF($F$124&gt;$G$124,"ns",IF(ABS($L144-INDEX(RTO3SF_ORD,BE$8,2))&gt;$B$139,"s","ns")))</f>
        <v/>
      </c>
      <c r="BF144" s="281" t="str">
        <f aca="false">IF(BF$8&gt;$J144,"",IF($F$124&gt;$G$124,"ns",IF(ABS($L144-INDEX(RTO3SF_ORD,BF$8,2))&gt;$B$139,"s","ns")))</f>
        <v/>
      </c>
      <c r="BG144" s="281" t="str">
        <f aca="false">IF(BG$8&gt;$J144,"",IF($F$124&gt;$G$124,"ns",IF(ABS($L144-INDEX(RTO3SF_ORD,BG$8,2))&gt;$B$139,"s","ns")))</f>
        <v/>
      </c>
      <c r="BH144" s="281" t="str">
        <f aca="false">IF(BH$8&gt;$J144,"",IF($F$124&gt;$G$124,"ns",IF(ABS($L144-INDEX(RTO3SF_ORD,BH$8,2))&gt;$B$139,"s","ns")))</f>
        <v/>
      </c>
      <c r="BI144" s="281" t="str">
        <f aca="false">IF(BI$8&gt;$J144,"",IF($F$124&gt;$G$124,"ns",IF(ABS($L144-INDEX(RTO3SF_ORD,BI$8,2))&gt;$B$139,"s","ns")))</f>
        <v/>
      </c>
      <c r="BJ144" s="281" t="str">
        <f aca="false">IF(BJ$8&gt;$J144,"",IF($F$124&gt;$G$124,"ns",IF(ABS($L144-INDEX(RTO3SF_ORD,BJ$8,2))&gt;$B$139,"s","ns")))</f>
        <v/>
      </c>
      <c r="BN144" s="289" t="n">
        <f aca="false">'ANVA-MDS'!EV123</f>
        <v>2251.52566601689</v>
      </c>
      <c r="BS144" s="249"/>
      <c r="BT144" s="249"/>
      <c r="BV144" s="270" t="n">
        <v>25</v>
      </c>
      <c r="BW144" s="280" t="n">
        <f aca="false">IFERROR(INDEX(RTO3CF_ORD,BV144,1),"sd")</f>
        <v>0</v>
      </c>
      <c r="BX144" s="281" t="n">
        <f aca="false">IFERROR(INDEX(RTO3CF_ORD,BV144,2),"sd")</f>
        <v>0.00025</v>
      </c>
      <c r="BY144" s="282" t="str">
        <f aca="false">IF(BY$8&gt;$BV144,"",IF($BR$124&gt;$BS$124,"ns",IF(ABS($BX144-INDEX(RTO3CF_ORD,BY$8,2))&gt;$BN$139,"s","ns")))</f>
        <v>s</v>
      </c>
      <c r="BZ144" s="282" t="str">
        <f aca="false">IF(BZ$8&gt;$BV144,"",IF($BR$124&gt;$BS$124,"ns",IF(ABS($BX144-INDEX(RTO3CF_ORD,BZ$8,2))&gt;$BN$139,"s","ns")))</f>
        <v>s</v>
      </c>
      <c r="CA144" s="282" t="str">
        <f aca="false">IF(CA$8&gt;$BV144,"",IF($BR$124&gt;$BS$124,"ns",IF(ABS($BX144-INDEX(RTO3CF_ORD,CA$8,2))&gt;$BN$139,"s","ns")))</f>
        <v>s</v>
      </c>
      <c r="CB144" s="282" t="str">
        <f aca="false">IF(CB$8&gt;$BV144,"",IF($BR$124&gt;$BS$124,"ns",IF(ABS($BX144-INDEX(RTO3CF_ORD,CB$8,2))&gt;$BN$139,"s","ns")))</f>
        <v>s</v>
      </c>
      <c r="CC144" s="282" t="str">
        <f aca="false">IF(CC$8&gt;$BV144,"",IF($BR$124&gt;$BS$124,"ns",IF(ABS($BX144-INDEX(RTO3CF_ORD,CC$8,2))&gt;$BN$139,"s","ns")))</f>
        <v>s</v>
      </c>
      <c r="CD144" s="282" t="str">
        <f aca="false">IF(CD$8&gt;$BV144,"",IF($BR$124&gt;$BS$124,"ns",IF(ABS($BX144-INDEX(RTO3CF_ORD,CD$8,2))&gt;$BN$139,"s","ns")))</f>
        <v>s</v>
      </c>
      <c r="CE144" s="282" t="str">
        <f aca="false">IF(CE$8&gt;$BV144,"",IF($BR$124&gt;$BS$124,"ns",IF(ABS($BX144-INDEX(RTO3CF_ORD,CE$8,2))&gt;$BN$139,"s","ns")))</f>
        <v>s</v>
      </c>
      <c r="CF144" s="282" t="str">
        <f aca="false">IF(CF$8&gt;$BV144,"",IF($BR$124&gt;$BS$124,"ns",IF(ABS($BX144-INDEX(RTO3CF_ORD,CF$8,2))&gt;$BN$139,"s","ns")))</f>
        <v>s</v>
      </c>
      <c r="CG144" s="282" t="str">
        <f aca="false">IF(CG$8&gt;$BV144,"",IF($BR$124&gt;$BS$124,"ns",IF(ABS($BX144-INDEX(RTO3CF_ORD,CG$8,2))&gt;$BN$139,"s","ns")))</f>
        <v>s</v>
      </c>
      <c r="CH144" s="282" t="str">
        <f aca="false">IF(CH$8&gt;$BV144,"",IF($BR$124&gt;$BS$124,"ns",IF(ABS($BX144-INDEX(RTO3CF_ORD,CH$8,2))&gt;$BN$139,"s","ns")))</f>
        <v>s</v>
      </c>
      <c r="CI144" s="282" t="str">
        <f aca="false">IF(CI$8&gt;$BV144,"",IF($BR$124&gt;$BS$124,"ns",IF(ABS($BX144-INDEX(RTO3CF_ORD,CI$8,2))&gt;$BN$139,"s","ns")))</f>
        <v>s</v>
      </c>
      <c r="CJ144" s="282" t="str">
        <f aca="false">IF(CJ$8&gt;$BV144,"",IF($BR$124&gt;$BS$124,"ns",IF(ABS($BX144-INDEX(RTO3CF_ORD,CJ$8,2))&gt;$BN$139,"s","ns")))</f>
        <v>s</v>
      </c>
      <c r="CK144" s="282" t="str">
        <f aca="false">IF(CK$8&gt;$BV144,"",IF($BR$124&gt;$BS$124,"ns",IF(ABS($BX144-INDEX(RTO3CF_ORD,CK$8,2))&gt;$BN$139,"s","ns")))</f>
        <v>ns</v>
      </c>
      <c r="CL144" s="282" t="str">
        <f aca="false">IF(CL$8&gt;$BV144,"",IF($BR$124&gt;$BS$124,"ns",IF(ABS($BX144-INDEX(RTO3CF_ORD,CL$8,2))&gt;$BN$139,"s","ns")))</f>
        <v>ns</v>
      </c>
      <c r="CM144" s="282" t="str">
        <f aca="false">IF(CM$8&gt;$BV144,"",IF($BR$124&gt;$BS$124,"ns",IF(ABS($BX144-INDEX(RTO3CF_ORD,CM$8,2))&gt;$BN$139,"s","ns")))</f>
        <v>ns</v>
      </c>
      <c r="CN144" s="282" t="str">
        <f aca="false">IF(CN$8&gt;$BV144,"",IF($BR$124&gt;$BS$124,"ns",IF(ABS($BX144-INDEX(RTO3CF_ORD,CN$8,2))&gt;$BN$139,"s","ns")))</f>
        <v>ns</v>
      </c>
      <c r="CO144" s="282" t="str">
        <f aca="false">IF(CO$8&gt;$BV144,"",IF($BR$124&gt;$BS$124,"ns",IF(ABS($BX144-INDEX(RTO3CF_ORD,CO$8,2))&gt;$BN$139,"s","ns")))</f>
        <v>ns</v>
      </c>
      <c r="CP144" s="282" t="str">
        <f aca="false">IF(CP$8&gt;$BV144,"",IF($BR$124&gt;$BS$124,"ns",IF(ABS($BX144-INDEX(RTO3CF_ORD,CP$8,2))&gt;$BN$139,"s","ns")))</f>
        <v>ns</v>
      </c>
      <c r="CQ144" s="282" t="str">
        <f aca="false">IF(CQ$8&gt;$BV144,"",IF($BR$124&gt;$BS$124,"ns",IF(ABS($BX144-INDEX(RTO3CF_ORD,CQ$8,2))&gt;$BN$139,"s","ns")))</f>
        <v>ns</v>
      </c>
      <c r="CR144" s="282" t="str">
        <f aca="false">IF(CR$8&gt;$BV144,"",IF($BR$124&gt;$BS$124,"ns",IF(ABS($BX144-INDEX(RTO3CF_ORD,CR$8,2))&gt;$BN$139,"s","ns")))</f>
        <v>ns</v>
      </c>
      <c r="CS144" s="282" t="str">
        <f aca="false">IF(CS$8&gt;$BV144,"",IF($BR$124&gt;$BS$124,"ns",IF(ABS($BX144-INDEX(RTO3CF_ORD,CS$8,2))&gt;$BN$139,"s","ns")))</f>
        <v>ns</v>
      </c>
      <c r="CT144" s="282" t="str">
        <f aca="false">IF(CT$8&gt;$BV144,"",IF($BR$124&gt;$BS$124,"ns",IF(ABS($BX144-INDEX(RTO3CF_ORD,CT$8,2))&gt;$BN$139,"s","ns")))</f>
        <v>ns</v>
      </c>
      <c r="CU144" s="282" t="str">
        <f aca="false">IF(CU$8&gt;$BV144,"",IF($BR$124&gt;$BS$124,"ns",IF(ABS($BX144-INDEX(RTO3CF_ORD,CU$8,2))&gt;$BN$139,"s","ns")))</f>
        <v>ns</v>
      </c>
      <c r="CV144" s="282" t="str">
        <f aca="false">IF(CV$8&gt;$BV144,"",IF($BR$124&gt;$BS$124,"ns",IF(ABS($BX144-INDEX(RTO3CF_ORD,CV$8,2))&gt;$BN$139,"s","ns")))</f>
        <v>ns</v>
      </c>
      <c r="CW144" s="282" t="str">
        <f aca="false">IF(CW$8&gt;$BV144,"",IF($BR$124&gt;$BS$124,"ns",IF(ABS($BX144-INDEX(RTO3CF_ORD,CW$8,2))&gt;$BN$139,"s","ns")))</f>
        <v>ns</v>
      </c>
      <c r="CX144" s="282" t="str">
        <f aca="false">IF(CX$8&gt;$BV144,"",IF($BR$124&gt;$BS$124,"ns",IF(ABS($BX144-INDEX(RTO3CF_ORD,CX$8,2))&gt;$BN$139,"s","ns")))</f>
        <v/>
      </c>
      <c r="CY144" s="282" t="str">
        <f aca="false">IF(CY$8&gt;$BV144,"",IF($BR$124&gt;$BS$124,"ns",IF(ABS($BX144-INDEX(RTO3CF_ORD,CY$8,2))&gt;$BN$139,"s","ns")))</f>
        <v/>
      </c>
      <c r="CZ144" s="282" t="str">
        <f aca="false">IF(CZ$8&gt;$BV144,"",IF($BR$124&gt;$BS$124,"ns",IF(ABS($BX144-INDEX(RTO3CF_ORD,CZ$8,2))&gt;$BN$139,"s","ns")))</f>
        <v/>
      </c>
      <c r="DA144" s="282" t="str">
        <f aca="false">IF(DA$8&gt;$BV144,"",IF($BR$124&gt;$BS$124,"ns",IF(ABS($BX144-INDEX(RTO3CF_ORD,DA$8,2))&gt;$BN$139,"s","ns")))</f>
        <v/>
      </c>
      <c r="DB144" s="282" t="str">
        <f aca="false">IF(DB$8&gt;$BV144,"",IF($BR$124&gt;$BS$124,"ns",IF(ABS($BX144-INDEX(RTO3CF_ORD,DB$8,2))&gt;$BN$139,"s","ns")))</f>
        <v/>
      </c>
      <c r="DC144" s="282" t="str">
        <f aca="false">IF(DC$8&gt;$BV144,"",IF($BR$124&gt;$BS$124,"ns",IF(ABS($BX144-INDEX(RTO3CF_ORD,DC$8,2))&gt;$BN$139,"s","ns")))</f>
        <v/>
      </c>
      <c r="DD144" s="282" t="str">
        <f aca="false">IF(DD$8&gt;$BV144,"",IF($BR$124&gt;$BS$124,"ns",IF(ABS($BX144-INDEX(RTO3CF_ORD,DD$8,2))&gt;$BN$139,"s","ns")))</f>
        <v/>
      </c>
      <c r="DE144" s="282" t="str">
        <f aca="false">IF(DE$8&gt;$BV144,"",IF($BR$124&gt;$BS$124,"ns",IF(ABS($BX144-INDEX(RTO3CF_ORD,DE$8,2))&gt;$BN$139,"s","ns")))</f>
        <v/>
      </c>
      <c r="DF144" s="282" t="str">
        <f aca="false">IF(DF$8&gt;$BV144,"",IF($BR$124&gt;$BS$124,"ns",IF(ABS($BX144-INDEX(RTO3CF_ORD,DF$8,2))&gt;$BN$139,"s","ns")))</f>
        <v/>
      </c>
      <c r="DG144" s="282" t="str">
        <f aca="false">IF(DG$8&gt;$BV144,"",IF($BR$124&gt;$BS$124,"ns",IF(ABS($BX144-INDEX(RTO3CF_ORD,DG$8,2))&gt;$BN$139,"s","ns")))</f>
        <v/>
      </c>
      <c r="DH144" s="282" t="str">
        <f aca="false">IF(DH$8&gt;$BV144,"",IF($BR$124&gt;$BS$124,"ns",IF(ABS($BX144-INDEX(RTO3CF_ORD,DH$8,2))&gt;$BN$139,"s","ns")))</f>
        <v/>
      </c>
      <c r="DI144" s="282" t="str">
        <f aca="false">IF(DI$8&gt;$BV144,"",IF($BR$124&gt;$BS$124,"ns",IF(ABS($BX144-INDEX(RTO3CF_ORD,DI$8,2))&gt;$BN$139,"s","ns")))</f>
        <v/>
      </c>
      <c r="DJ144" s="282" t="str">
        <f aca="false">IF(DJ$8&gt;$BV144,"",IF($BR$124&gt;$BS$124,"ns",IF(ABS($BX144-INDEX(RTO3CF_ORD,DJ$8,2))&gt;$BN$139,"s","ns")))</f>
        <v/>
      </c>
      <c r="DK144" s="282" t="str">
        <f aca="false">IF(DK$8&gt;$BV144,"",IF($BR$124&gt;$BS$124,"ns",IF(ABS($BX144-INDEX(RTO3CF_ORD,DK$8,2))&gt;$BN$139,"s","ns")))</f>
        <v/>
      </c>
      <c r="DL144" s="282" t="str">
        <f aca="false">IF(DL$8&gt;$BV144,"",IF($BR$124&gt;$BS$124,"ns",IF(ABS($BX144-INDEX(RTO3CF_ORD,DL$8,2))&gt;$BN$139,"s","ns")))</f>
        <v/>
      </c>
      <c r="DM144" s="282" t="str">
        <f aca="false">IF(DM$8&gt;$BV144,"",IF($BR$124&gt;$BS$124,"ns",IF(ABS($BX144-INDEX(RTO3CF_ORD,DM$8,2))&gt;$BN$139,"s","ns")))</f>
        <v/>
      </c>
      <c r="DN144" s="282" t="str">
        <f aca="false">IF(DN$8&gt;$BV144,"",IF($BR$124&gt;$BS$124,"ns",IF(ABS($BX144-INDEX(RTO3CF_ORD,DN$8,2))&gt;$BN$139,"s","ns")))</f>
        <v/>
      </c>
      <c r="DO144" s="282" t="str">
        <f aca="false">IF(DO$8&gt;$BV144,"",IF($BR$124&gt;$BS$124,"ns",IF(ABS($BX144-INDEX(RTO3CF_ORD,DO$8,2))&gt;$BN$139,"s","ns")))</f>
        <v/>
      </c>
      <c r="DP144" s="282" t="str">
        <f aca="false">IF(DP$8&gt;$BV144,"",IF($BR$124&gt;$BS$124,"ns",IF(ABS($BX144-INDEX(RTO3CF_ORD,DP$8,2))&gt;$BN$139,"s","ns")))</f>
        <v/>
      </c>
      <c r="DQ144" s="282" t="str">
        <f aca="false">IF(DQ$8&gt;$BV144,"",IF($BR$124&gt;$BS$124,"ns",IF(ABS($BX144-INDEX(RTO3CF_ORD,DQ$8,2))&gt;$BN$139,"s","ns")))</f>
        <v/>
      </c>
      <c r="DR144" s="282" t="str">
        <f aca="false">IF(DR$8&gt;$BV144,"",IF($BR$124&gt;$BS$124,"ns",IF(ABS($BX144-INDEX(RTO3CF_ORD,DR$8,2))&gt;$BN$139,"s","ns")))</f>
        <v/>
      </c>
      <c r="DS144" s="282" t="str">
        <f aca="false">IF(DS$8&gt;$BV144,"",IF($BR$124&gt;$BS$124,"ns",IF(ABS($BX144-INDEX(RTO3CF_ORD,DS$8,2))&gt;$BN$139,"s","ns")))</f>
        <v/>
      </c>
      <c r="DT144" s="282" t="str">
        <f aca="false">IF(DT$8&gt;$BV144,"",IF($BR$124&gt;$BS$124,"ns",IF(ABS($BX144-INDEX(RTO3CF_ORD,DT$8,2))&gt;$BN$139,"s","ns")))</f>
        <v/>
      </c>
      <c r="DU144" s="282" t="str">
        <f aca="false">IF(DU$8&gt;$BV144,"",IF($BR$124&gt;$BS$124,"ns",IF(ABS($BX144-INDEX(RTO3CF_ORD,DU$8,2))&gt;$BN$139,"s","ns")))</f>
        <v/>
      </c>
      <c r="DV144" s="282" t="str">
        <f aca="false">IF(DV$8&gt;$BV144,"",IF($BR$124&gt;$BS$124,"ns",IF(ABS($BX144-INDEX(RTO3CF_ORD,DV$8,2))&gt;$BN$139,"s","ns")))</f>
        <v/>
      </c>
      <c r="DW144" s="283"/>
      <c r="DX144" s="283"/>
      <c r="DZ144" s="265" t="n">
        <f aca="false">DZ143+1</f>
        <v>26</v>
      </c>
      <c r="EA144" s="276" t="n">
        <f aca="false">IFERROR(INDEX(RTO3CV,$DZ144,1),0)</f>
        <v>0</v>
      </c>
      <c r="EB144" s="277" t="n">
        <f aca="false">IFERROR(INDEX(RTO3SF,$DZ144,EB$7),0)</f>
        <v>0</v>
      </c>
      <c r="EC144" s="277" t="n">
        <f aca="false">IFERROR(INDEX(RTO3SF,$DZ144,EC$7),0)</f>
        <v>0</v>
      </c>
      <c r="ED144" s="277" t="n">
        <f aca="false">IFERROR(INDEX(RTO3SF,$DZ144,ED$7),0)</f>
        <v>0</v>
      </c>
      <c r="EE144" s="277" t="n">
        <f aca="false">IFERROR(INDEX(RTO3SF,$DZ144,EE$7),0)</f>
        <v>0</v>
      </c>
      <c r="EF144" s="277" t="n">
        <f aca="false">COUNTIFS(EB144:EE144,"&gt;1")</f>
        <v>0</v>
      </c>
      <c r="EG144" s="277" t="n">
        <f aca="false">IFERROR(SUMIFS(EB144:EE144,EB144:EE144,"&gt;1"),0)</f>
        <v>0</v>
      </c>
      <c r="EH144" s="265"/>
      <c r="EI144" s="266"/>
      <c r="EJ144" s="266"/>
      <c r="EK144" s="266"/>
      <c r="EL144" s="265" t="n">
        <f aca="false">EL143+1</f>
        <v>26</v>
      </c>
      <c r="EM144" s="276" t="n">
        <f aca="false">IFERROR(INDEX(RTO3CV,$EL144,1),0)</f>
        <v>0</v>
      </c>
      <c r="EN144" s="277" t="n">
        <f aca="false">IFERROR(INDEX(RTO3CF,$EL144,'ANVA-MDS'!EB$7),0)</f>
        <v>0</v>
      </c>
      <c r="EO144" s="277" t="n">
        <f aca="false">IFERROR(INDEX(RTO3CF,$EL144,'ANVA-MDS'!EC$7),0)</f>
        <v>0</v>
      </c>
      <c r="EP144" s="277" t="n">
        <f aca="false">IFERROR(INDEX(RTO3CF,$EL144,'ANVA-MDS'!ED$7),0)</f>
        <v>0</v>
      </c>
      <c r="EQ144" s="277" t="n">
        <f aca="false">IFERROR(INDEX(RTO3CF,$EL144,'ANVA-MDS'!EE$7),0)</f>
        <v>0</v>
      </c>
      <c r="ER144" s="277" t="n">
        <f aca="false">COUNTIFS(EN144:EQ144,"&gt;1")</f>
        <v>0</v>
      </c>
      <c r="ES144" s="277" t="n">
        <f aca="false">IFERROR(SUMIFS(EN144:EQ144,EN144:EQ144,"&gt;1"),0)</f>
        <v>0</v>
      </c>
      <c r="ET144" s="265"/>
      <c r="EU144" s="266"/>
      <c r="EV144" s="266"/>
      <c r="EW144" s="266"/>
      <c r="EX144" s="277" t="n">
        <f aca="false">EG144+ES144</f>
        <v>0</v>
      </c>
      <c r="EY144" s="266"/>
      <c r="EZ144" s="266"/>
    </row>
    <row r="145" customFormat="false" ht="12.75" hidden="false" customHeight="true" outlineLevel="0" collapsed="false">
      <c r="J145" s="270" t="n">
        <v>26</v>
      </c>
      <c r="K145" s="280" t="n">
        <f aca="false">IFERROR(INDEX(RTO3SF_ORD,J145,1),"sd")</f>
        <v>0</v>
      </c>
      <c r="L145" s="281" t="n">
        <f aca="false">IFERROR(INDEX(RTO3SF_ORD,J145,2),"sd")</f>
        <v>0.00024</v>
      </c>
      <c r="M145" s="281" t="str">
        <f aca="false">IF(M$8&gt;$J145,"",IF($F$124&gt;$G$124,"ns",IF(ABS($L145-INDEX(RTO3SF_ORD,M$8,2))&gt;$B$139,"s","ns")))</f>
        <v>ns</v>
      </c>
      <c r="N145" s="281" t="str">
        <f aca="false">IF(N$8&gt;$J145,"",IF($F$124&gt;$G$124,"ns",IF(ABS($L145-INDEX(RTO3SF_ORD,N$8,2))&gt;$B$139,"s","ns")))</f>
        <v>ns</v>
      </c>
      <c r="O145" s="281" t="str">
        <f aca="false">IF(O$8&gt;$J145,"",IF($F$124&gt;$G$124,"ns",IF(ABS($L145-INDEX(RTO3SF_ORD,O$8,2))&gt;$B$139,"s","ns")))</f>
        <v>ns</v>
      </c>
      <c r="P145" s="281" t="str">
        <f aca="false">IF(P$8&gt;$J145,"",IF($F$124&gt;$G$124,"ns",IF(ABS($L145-INDEX(RTO3SF_ORD,P$8,2))&gt;$B$139,"s","ns")))</f>
        <v>ns</v>
      </c>
      <c r="Q145" s="281" t="str">
        <f aca="false">IF(Q$8&gt;$J145,"",IF($F$124&gt;$G$124,"ns",IF(ABS($L145-INDEX(RTO3SF_ORD,Q$8,2))&gt;$B$139,"s","ns")))</f>
        <v>ns</v>
      </c>
      <c r="R145" s="281" t="str">
        <f aca="false">IF(R$8&gt;$J145,"",IF($F$124&gt;$G$124,"ns",IF(ABS($L145-INDEX(RTO3SF_ORD,R$8,2))&gt;$B$139,"s","ns")))</f>
        <v>ns</v>
      </c>
      <c r="S145" s="281" t="str">
        <f aca="false">IF(S$8&gt;$J145,"",IF($F$124&gt;$G$124,"ns",IF(ABS($L145-INDEX(RTO3SF_ORD,S$8,2))&gt;$B$139,"s","ns")))</f>
        <v>ns</v>
      </c>
      <c r="T145" s="281" t="str">
        <f aca="false">IF(T$8&gt;$J145,"",IF($F$124&gt;$G$124,"ns",IF(ABS($L145-INDEX(RTO3SF_ORD,T$8,2))&gt;$B$139,"s","ns")))</f>
        <v>ns</v>
      </c>
      <c r="U145" s="281" t="str">
        <f aca="false">IF(U$8&gt;$J145,"",IF($F$124&gt;$G$124,"ns",IF(ABS($L145-INDEX(RTO3SF_ORD,U$8,2))&gt;$B$139,"s","ns")))</f>
        <v>ns</v>
      </c>
      <c r="V145" s="281" t="str">
        <f aca="false">IF(V$8&gt;$J145,"",IF($F$124&gt;$G$124,"ns",IF(ABS($L145-INDEX(RTO3SF_ORD,V$8,2))&gt;$B$139,"s","ns")))</f>
        <v>ns</v>
      </c>
      <c r="W145" s="281" t="str">
        <f aca="false">IF(W$8&gt;$J145,"",IF($F$124&gt;$G$124,"ns",IF(ABS($L145-INDEX(RTO3SF_ORD,W$8,2))&gt;$B$139,"s","ns")))</f>
        <v>ns</v>
      </c>
      <c r="X145" s="281" t="str">
        <f aca="false">IF(X$8&gt;$J145,"",IF($F$124&gt;$G$124,"ns",IF(ABS($L145-INDEX(RTO3SF_ORD,X$8,2))&gt;$B$139,"s","ns")))</f>
        <v>ns</v>
      </c>
      <c r="Y145" s="281" t="str">
        <f aca="false">IF(Y$8&gt;$J145,"",IF($F$124&gt;$G$124,"ns",IF(ABS($L145-INDEX(RTO3SF_ORD,Y$8,2))&gt;$B$139,"s","ns")))</f>
        <v>ns</v>
      </c>
      <c r="Z145" s="281" t="str">
        <f aca="false">IF(Z$8&gt;$J145,"",IF($F$124&gt;$G$124,"ns",IF(ABS($L145-INDEX(RTO3SF_ORD,Z$8,2))&gt;$B$139,"s","ns")))</f>
        <v>ns</v>
      </c>
      <c r="AA145" s="281" t="str">
        <f aca="false">IF(AA$8&gt;$J145,"",IF($F$124&gt;$G$124,"ns",IF(ABS($L145-INDEX(RTO3SF_ORD,AA$8,2))&gt;$B$139,"s","ns")))</f>
        <v>ns</v>
      </c>
      <c r="AB145" s="281" t="str">
        <f aca="false">IF(AB$8&gt;$J145,"",IF($F$124&gt;$G$124,"ns",IF(ABS($L145-INDEX(RTO3SF_ORD,AB$8,2))&gt;$B$139,"s","ns")))</f>
        <v>ns</v>
      </c>
      <c r="AC145" s="281" t="str">
        <f aca="false">IF(AC$8&gt;$J145,"",IF($F$124&gt;$G$124,"ns",IF(ABS($L145-INDEX(RTO3SF_ORD,AC$8,2))&gt;$B$139,"s","ns")))</f>
        <v>ns</v>
      </c>
      <c r="AD145" s="281" t="str">
        <f aca="false">IF(AD$8&gt;$J145,"",IF($F$124&gt;$G$124,"ns",IF(ABS($L145-INDEX(RTO3SF_ORD,AD$8,2))&gt;$B$139,"s","ns")))</f>
        <v>ns</v>
      </c>
      <c r="AE145" s="281" t="str">
        <f aca="false">IF(AE$8&gt;$J145,"",IF($F$124&gt;$G$124,"ns",IF(ABS($L145-INDEX(RTO3SF_ORD,AE$8,2))&gt;$B$139,"s","ns")))</f>
        <v>ns</v>
      </c>
      <c r="AF145" s="281" t="str">
        <f aca="false">IF(AF$8&gt;$J145,"",IF($F$124&gt;$G$124,"ns",IF(ABS($L145-INDEX(RTO3SF_ORD,AF$8,2))&gt;$B$139,"s","ns")))</f>
        <v>ns</v>
      </c>
      <c r="AG145" s="281" t="str">
        <f aca="false">IF(AG$8&gt;$J145,"",IF($F$124&gt;$G$124,"ns",IF(ABS($L145-INDEX(RTO3SF_ORD,AG$8,2))&gt;$B$139,"s","ns")))</f>
        <v>ns</v>
      </c>
      <c r="AH145" s="281" t="str">
        <f aca="false">IF(AH$8&gt;$J145,"",IF($F$124&gt;$G$124,"ns",IF(ABS($L145-INDEX(RTO3SF_ORD,AH$8,2))&gt;$B$139,"s","ns")))</f>
        <v>ns</v>
      </c>
      <c r="AI145" s="281" t="str">
        <f aca="false">IF(AI$8&gt;$J145,"",IF($F$124&gt;$G$124,"ns",IF(ABS($L145-INDEX(RTO3SF_ORD,AI$8,2))&gt;$B$139,"s","ns")))</f>
        <v>ns</v>
      </c>
      <c r="AJ145" s="281" t="str">
        <f aca="false">IF(AJ$8&gt;$J145,"",IF($F$124&gt;$G$124,"ns",IF(ABS($L145-INDEX(RTO3SF_ORD,AJ$8,2))&gt;$B$139,"s","ns")))</f>
        <v>ns</v>
      </c>
      <c r="AK145" s="281" t="str">
        <f aca="false">IF(AK$8&gt;$J145,"",IF($F$124&gt;$G$124,"ns",IF(ABS($L145-INDEX(RTO3SF_ORD,AK$8,2))&gt;$B$139,"s","ns")))</f>
        <v>ns</v>
      </c>
      <c r="AL145" s="281" t="str">
        <f aca="false">IF(AL$8&gt;$J145,"",IF($F$124&gt;$G$124,"ns",IF(ABS($L145-INDEX(RTO3SF_ORD,AL$8,2))&gt;$B$139,"s","ns")))</f>
        <v>ns</v>
      </c>
      <c r="AM145" s="281" t="str">
        <f aca="false">IF(AM$8&gt;$J145,"",IF($F$124&gt;$G$124,"ns",IF(ABS($L145-INDEX(RTO3SF_ORD,AM$8,2))&gt;$B$139,"s","ns")))</f>
        <v/>
      </c>
      <c r="AN145" s="281" t="str">
        <f aca="false">IF(AN$8&gt;$J145,"",IF($F$124&gt;$G$124,"ns",IF(ABS($L145-INDEX(RTO3SF_ORD,AN$8,2))&gt;$B$139,"s","ns")))</f>
        <v/>
      </c>
      <c r="AO145" s="281" t="str">
        <f aca="false">IF(AO$8&gt;$J145,"",IF($F$124&gt;$G$124,"ns",IF(ABS($L145-INDEX(RTO3SF_ORD,AO$8,2))&gt;$B$139,"s","ns")))</f>
        <v/>
      </c>
      <c r="AP145" s="281" t="str">
        <f aca="false">IF(AP$8&gt;$J145,"",IF($F$124&gt;$G$124,"ns",IF(ABS($L145-INDEX(RTO3SF_ORD,AP$8,2))&gt;$B$139,"s","ns")))</f>
        <v/>
      </c>
      <c r="AQ145" s="281" t="str">
        <f aca="false">IF(AQ$8&gt;$J145,"",IF($F$124&gt;$G$124,"ns",IF(ABS($L145-INDEX(RTO3SF_ORD,AQ$8,2))&gt;$B$139,"s","ns")))</f>
        <v/>
      </c>
      <c r="AR145" s="281" t="str">
        <f aca="false">IF(AR$8&gt;$J145,"",IF($F$124&gt;$G$124,"ns",IF(ABS($L145-INDEX(RTO3SF_ORD,AR$8,2))&gt;$B$139,"s","ns")))</f>
        <v/>
      </c>
      <c r="AS145" s="281" t="str">
        <f aca="false">IF(AS$8&gt;$J145,"",IF($F$124&gt;$G$124,"ns",IF(ABS($L145-INDEX(RTO3SF_ORD,AS$8,2))&gt;$B$139,"s","ns")))</f>
        <v/>
      </c>
      <c r="AT145" s="281" t="str">
        <f aca="false">IF(AT$8&gt;$J145,"",IF($F$124&gt;$G$124,"ns",IF(ABS($L145-INDEX(RTO3SF_ORD,AT$8,2))&gt;$B$139,"s","ns")))</f>
        <v/>
      </c>
      <c r="AU145" s="281" t="str">
        <f aca="false">IF(AU$8&gt;$J145,"",IF($F$124&gt;$G$124,"ns",IF(ABS($L145-INDEX(RTO3SF_ORD,AU$8,2))&gt;$B$139,"s","ns")))</f>
        <v/>
      </c>
      <c r="AV145" s="281" t="str">
        <f aca="false">IF(AV$8&gt;$J145,"",IF($F$124&gt;$G$124,"ns",IF(ABS($L145-INDEX(RTO3SF_ORD,AV$8,2))&gt;$B$139,"s","ns")))</f>
        <v/>
      </c>
      <c r="AW145" s="281" t="str">
        <f aca="false">IF(AW$8&gt;$J145,"",IF($F$124&gt;$G$124,"ns",IF(ABS($L145-INDEX(RTO3SF_ORD,AW$8,2))&gt;$B$139,"s","ns")))</f>
        <v/>
      </c>
      <c r="AX145" s="281" t="str">
        <f aca="false">IF(AX$8&gt;$J145,"",IF($F$124&gt;$G$124,"ns",IF(ABS($L145-INDEX(RTO3SF_ORD,AX$8,2))&gt;$B$139,"s","ns")))</f>
        <v/>
      </c>
      <c r="AY145" s="281" t="str">
        <f aca="false">IF(AY$8&gt;$J145,"",IF($F$124&gt;$G$124,"ns",IF(ABS($L145-INDEX(RTO3SF_ORD,AY$8,2))&gt;$B$139,"s","ns")))</f>
        <v/>
      </c>
      <c r="AZ145" s="281" t="str">
        <f aca="false">IF(AZ$8&gt;$J145,"",IF($F$124&gt;$G$124,"ns",IF(ABS($L145-INDEX(RTO3SF_ORD,AZ$8,2))&gt;$B$139,"s","ns")))</f>
        <v/>
      </c>
      <c r="BA145" s="281" t="str">
        <f aca="false">IF(BA$8&gt;$J145,"",IF($F$124&gt;$G$124,"ns",IF(ABS($L145-INDEX(RTO3SF_ORD,BA$8,2))&gt;$B$139,"s","ns")))</f>
        <v/>
      </c>
      <c r="BB145" s="281" t="str">
        <f aca="false">IF(BB$8&gt;$J145,"",IF($F$124&gt;$G$124,"ns",IF(ABS($L145-INDEX(RTO3SF_ORD,BB$8,2))&gt;$B$139,"s","ns")))</f>
        <v/>
      </c>
      <c r="BC145" s="281" t="str">
        <f aca="false">IF(BC$8&gt;$J145,"",IF($F$124&gt;$G$124,"ns",IF(ABS($L145-INDEX(RTO3SF_ORD,BC$8,2))&gt;$B$139,"s","ns")))</f>
        <v/>
      </c>
      <c r="BD145" s="281" t="str">
        <f aca="false">IF(BD$8&gt;$J145,"",IF($F$124&gt;$G$124,"ns",IF(ABS($L145-INDEX(RTO3SF_ORD,BD$8,2))&gt;$B$139,"s","ns")))</f>
        <v/>
      </c>
      <c r="BE145" s="281" t="str">
        <f aca="false">IF(BE$8&gt;$J145,"",IF($F$124&gt;$G$124,"ns",IF(ABS($L145-INDEX(RTO3SF_ORD,BE$8,2))&gt;$B$139,"s","ns")))</f>
        <v/>
      </c>
      <c r="BF145" s="281" t="str">
        <f aca="false">IF(BF$8&gt;$J145,"",IF($F$124&gt;$G$124,"ns",IF(ABS($L145-INDEX(RTO3SF_ORD,BF$8,2))&gt;$B$139,"s","ns")))</f>
        <v/>
      </c>
      <c r="BG145" s="281" t="str">
        <f aca="false">IF(BG$8&gt;$J145,"",IF($F$124&gt;$G$124,"ns",IF(ABS($L145-INDEX(RTO3SF_ORD,BG$8,2))&gt;$B$139,"s","ns")))</f>
        <v/>
      </c>
      <c r="BH145" s="281" t="str">
        <f aca="false">IF(BH$8&gt;$J145,"",IF($F$124&gt;$G$124,"ns",IF(ABS($L145-INDEX(RTO3SF_ORD,BH$8,2))&gt;$B$139,"s","ns")))</f>
        <v/>
      </c>
      <c r="BI145" s="281" t="str">
        <f aca="false">IF(BI$8&gt;$J145,"",IF($F$124&gt;$G$124,"ns",IF(ABS($L145-INDEX(RTO3SF_ORD,BI$8,2))&gt;$B$139,"s","ns")))</f>
        <v/>
      </c>
      <c r="BJ145" s="281" t="str">
        <f aca="false">IF(BJ$8&gt;$J145,"",IF($F$124&gt;$G$124,"ns",IF(ABS($L145-INDEX(RTO3SF_ORD,BJ$8,2))&gt;$B$139,"s","ns")))</f>
        <v/>
      </c>
      <c r="BS145" s="249"/>
      <c r="BT145" s="249"/>
      <c r="BV145" s="270" t="n">
        <v>26</v>
      </c>
      <c r="BW145" s="280" t="n">
        <f aca="false">IFERROR(INDEX(RTO3CF_ORD,BV145,1),"sd")</f>
        <v>0</v>
      </c>
      <c r="BX145" s="281" t="n">
        <f aca="false">IFERROR(INDEX(RTO3CF_ORD,BV145,2),"sd")</f>
        <v>0.00024</v>
      </c>
      <c r="BY145" s="282" t="str">
        <f aca="false">IF(BY$8&gt;$BV145,"",IF($BR$124&gt;$BS$124,"ns",IF(ABS($BX145-INDEX(RTO3CF_ORD,BY$8,2))&gt;$BN$139,"s","ns")))</f>
        <v>s</v>
      </c>
      <c r="BZ145" s="282" t="str">
        <f aca="false">IF(BZ$8&gt;$BV145,"",IF($BR$124&gt;$BS$124,"ns",IF(ABS($BX145-INDEX(RTO3CF_ORD,BZ$8,2))&gt;$BN$139,"s","ns")))</f>
        <v>s</v>
      </c>
      <c r="CA145" s="282" t="str">
        <f aca="false">IF(CA$8&gt;$BV145,"",IF($BR$124&gt;$BS$124,"ns",IF(ABS($BX145-INDEX(RTO3CF_ORD,CA$8,2))&gt;$BN$139,"s","ns")))</f>
        <v>s</v>
      </c>
      <c r="CB145" s="282" t="str">
        <f aca="false">IF(CB$8&gt;$BV145,"",IF($BR$124&gt;$BS$124,"ns",IF(ABS($BX145-INDEX(RTO3CF_ORD,CB$8,2))&gt;$BN$139,"s","ns")))</f>
        <v>s</v>
      </c>
      <c r="CC145" s="282" t="str">
        <f aca="false">IF(CC$8&gt;$BV145,"",IF($BR$124&gt;$BS$124,"ns",IF(ABS($BX145-INDEX(RTO3CF_ORD,CC$8,2))&gt;$BN$139,"s","ns")))</f>
        <v>s</v>
      </c>
      <c r="CD145" s="282" t="str">
        <f aca="false">IF(CD$8&gt;$BV145,"",IF($BR$124&gt;$BS$124,"ns",IF(ABS($BX145-INDEX(RTO3CF_ORD,CD$8,2))&gt;$BN$139,"s","ns")))</f>
        <v>s</v>
      </c>
      <c r="CE145" s="282" t="str">
        <f aca="false">IF(CE$8&gt;$BV145,"",IF($BR$124&gt;$BS$124,"ns",IF(ABS($BX145-INDEX(RTO3CF_ORD,CE$8,2))&gt;$BN$139,"s","ns")))</f>
        <v>s</v>
      </c>
      <c r="CF145" s="282" t="str">
        <f aca="false">IF(CF$8&gt;$BV145,"",IF($BR$124&gt;$BS$124,"ns",IF(ABS($BX145-INDEX(RTO3CF_ORD,CF$8,2))&gt;$BN$139,"s","ns")))</f>
        <v>s</v>
      </c>
      <c r="CG145" s="282" t="str">
        <f aca="false">IF(CG$8&gt;$BV145,"",IF($BR$124&gt;$BS$124,"ns",IF(ABS($BX145-INDEX(RTO3CF_ORD,CG$8,2))&gt;$BN$139,"s","ns")))</f>
        <v>s</v>
      </c>
      <c r="CH145" s="282" t="str">
        <f aca="false">IF(CH$8&gt;$BV145,"",IF($BR$124&gt;$BS$124,"ns",IF(ABS($BX145-INDEX(RTO3CF_ORD,CH$8,2))&gt;$BN$139,"s","ns")))</f>
        <v>s</v>
      </c>
      <c r="CI145" s="282" t="str">
        <f aca="false">IF(CI$8&gt;$BV145,"",IF($BR$124&gt;$BS$124,"ns",IF(ABS($BX145-INDEX(RTO3CF_ORD,CI$8,2))&gt;$BN$139,"s","ns")))</f>
        <v>s</v>
      </c>
      <c r="CJ145" s="282" t="str">
        <f aca="false">IF(CJ$8&gt;$BV145,"",IF($BR$124&gt;$BS$124,"ns",IF(ABS($BX145-INDEX(RTO3CF_ORD,CJ$8,2))&gt;$BN$139,"s","ns")))</f>
        <v>s</v>
      </c>
      <c r="CK145" s="282" t="str">
        <f aca="false">IF(CK$8&gt;$BV145,"",IF($BR$124&gt;$BS$124,"ns",IF(ABS($BX145-INDEX(RTO3CF_ORD,CK$8,2))&gt;$BN$139,"s","ns")))</f>
        <v>ns</v>
      </c>
      <c r="CL145" s="282" t="str">
        <f aca="false">IF(CL$8&gt;$BV145,"",IF($BR$124&gt;$BS$124,"ns",IF(ABS($BX145-INDEX(RTO3CF_ORD,CL$8,2))&gt;$BN$139,"s","ns")))</f>
        <v>ns</v>
      </c>
      <c r="CM145" s="282" t="str">
        <f aca="false">IF(CM$8&gt;$BV145,"",IF($BR$124&gt;$BS$124,"ns",IF(ABS($BX145-INDEX(RTO3CF_ORD,CM$8,2))&gt;$BN$139,"s","ns")))</f>
        <v>ns</v>
      </c>
      <c r="CN145" s="282" t="str">
        <f aca="false">IF(CN$8&gt;$BV145,"",IF($BR$124&gt;$BS$124,"ns",IF(ABS($BX145-INDEX(RTO3CF_ORD,CN$8,2))&gt;$BN$139,"s","ns")))</f>
        <v>ns</v>
      </c>
      <c r="CO145" s="282" t="str">
        <f aca="false">IF(CO$8&gt;$BV145,"",IF($BR$124&gt;$BS$124,"ns",IF(ABS($BX145-INDEX(RTO3CF_ORD,CO$8,2))&gt;$BN$139,"s","ns")))</f>
        <v>ns</v>
      </c>
      <c r="CP145" s="282" t="str">
        <f aca="false">IF(CP$8&gt;$BV145,"",IF($BR$124&gt;$BS$124,"ns",IF(ABS($BX145-INDEX(RTO3CF_ORD,CP$8,2))&gt;$BN$139,"s","ns")))</f>
        <v>ns</v>
      </c>
      <c r="CQ145" s="282" t="str">
        <f aca="false">IF(CQ$8&gt;$BV145,"",IF($BR$124&gt;$BS$124,"ns",IF(ABS($BX145-INDEX(RTO3CF_ORD,CQ$8,2))&gt;$BN$139,"s","ns")))</f>
        <v>ns</v>
      </c>
      <c r="CR145" s="282" t="str">
        <f aca="false">IF(CR$8&gt;$BV145,"",IF($BR$124&gt;$BS$124,"ns",IF(ABS($BX145-INDEX(RTO3CF_ORD,CR$8,2))&gt;$BN$139,"s","ns")))</f>
        <v>ns</v>
      </c>
      <c r="CS145" s="282" t="str">
        <f aca="false">IF(CS$8&gt;$BV145,"",IF($BR$124&gt;$BS$124,"ns",IF(ABS($BX145-INDEX(RTO3CF_ORD,CS$8,2))&gt;$BN$139,"s","ns")))</f>
        <v>ns</v>
      </c>
      <c r="CT145" s="282" t="str">
        <f aca="false">IF(CT$8&gt;$BV145,"",IF($BR$124&gt;$BS$124,"ns",IF(ABS($BX145-INDEX(RTO3CF_ORD,CT$8,2))&gt;$BN$139,"s","ns")))</f>
        <v>ns</v>
      </c>
      <c r="CU145" s="282" t="str">
        <f aca="false">IF(CU$8&gt;$BV145,"",IF($BR$124&gt;$BS$124,"ns",IF(ABS($BX145-INDEX(RTO3CF_ORD,CU$8,2))&gt;$BN$139,"s","ns")))</f>
        <v>ns</v>
      </c>
      <c r="CV145" s="282" t="str">
        <f aca="false">IF(CV$8&gt;$BV145,"",IF($BR$124&gt;$BS$124,"ns",IF(ABS($BX145-INDEX(RTO3CF_ORD,CV$8,2))&gt;$BN$139,"s","ns")))</f>
        <v>ns</v>
      </c>
      <c r="CW145" s="282" t="str">
        <f aca="false">IF(CW$8&gt;$BV145,"",IF($BR$124&gt;$BS$124,"ns",IF(ABS($BX145-INDEX(RTO3CF_ORD,CW$8,2))&gt;$BN$139,"s","ns")))</f>
        <v>ns</v>
      </c>
      <c r="CX145" s="282" t="str">
        <f aca="false">IF(CX$8&gt;$BV145,"",IF($BR$124&gt;$BS$124,"ns",IF(ABS($BX145-INDEX(RTO3CF_ORD,CX$8,2))&gt;$BN$139,"s","ns")))</f>
        <v>ns</v>
      </c>
      <c r="CY145" s="282" t="str">
        <f aca="false">IF(CY$8&gt;$BV145,"",IF($BR$124&gt;$BS$124,"ns",IF(ABS($BX145-INDEX(RTO3CF_ORD,CY$8,2))&gt;$BN$139,"s","ns")))</f>
        <v/>
      </c>
      <c r="CZ145" s="282" t="str">
        <f aca="false">IF(CZ$8&gt;$BV145,"",IF($BR$124&gt;$BS$124,"ns",IF(ABS($BX145-INDEX(RTO3CF_ORD,CZ$8,2))&gt;$BN$139,"s","ns")))</f>
        <v/>
      </c>
      <c r="DA145" s="282" t="str">
        <f aca="false">IF(DA$8&gt;$BV145,"",IF($BR$124&gt;$BS$124,"ns",IF(ABS($BX145-INDEX(RTO3CF_ORD,DA$8,2))&gt;$BN$139,"s","ns")))</f>
        <v/>
      </c>
      <c r="DB145" s="282" t="str">
        <f aca="false">IF(DB$8&gt;$BV145,"",IF($BR$124&gt;$BS$124,"ns",IF(ABS($BX145-INDEX(RTO3CF_ORD,DB$8,2))&gt;$BN$139,"s","ns")))</f>
        <v/>
      </c>
      <c r="DC145" s="282" t="str">
        <f aca="false">IF(DC$8&gt;$BV145,"",IF($BR$124&gt;$BS$124,"ns",IF(ABS($BX145-INDEX(RTO3CF_ORD,DC$8,2))&gt;$BN$139,"s","ns")))</f>
        <v/>
      </c>
      <c r="DD145" s="282" t="str">
        <f aca="false">IF(DD$8&gt;$BV145,"",IF($BR$124&gt;$BS$124,"ns",IF(ABS($BX145-INDEX(RTO3CF_ORD,DD$8,2))&gt;$BN$139,"s","ns")))</f>
        <v/>
      </c>
      <c r="DE145" s="282" t="str">
        <f aca="false">IF(DE$8&gt;$BV145,"",IF($BR$124&gt;$BS$124,"ns",IF(ABS($BX145-INDEX(RTO3CF_ORD,DE$8,2))&gt;$BN$139,"s","ns")))</f>
        <v/>
      </c>
      <c r="DF145" s="282" t="str">
        <f aca="false">IF(DF$8&gt;$BV145,"",IF($BR$124&gt;$BS$124,"ns",IF(ABS($BX145-INDEX(RTO3CF_ORD,DF$8,2))&gt;$BN$139,"s","ns")))</f>
        <v/>
      </c>
      <c r="DG145" s="282" t="str">
        <f aca="false">IF(DG$8&gt;$BV145,"",IF($BR$124&gt;$BS$124,"ns",IF(ABS($BX145-INDEX(RTO3CF_ORD,DG$8,2))&gt;$BN$139,"s","ns")))</f>
        <v/>
      </c>
      <c r="DH145" s="282" t="str">
        <f aca="false">IF(DH$8&gt;$BV145,"",IF($BR$124&gt;$BS$124,"ns",IF(ABS($BX145-INDEX(RTO3CF_ORD,DH$8,2))&gt;$BN$139,"s","ns")))</f>
        <v/>
      </c>
      <c r="DI145" s="282" t="str">
        <f aca="false">IF(DI$8&gt;$BV145,"",IF($BR$124&gt;$BS$124,"ns",IF(ABS($BX145-INDEX(RTO3CF_ORD,DI$8,2))&gt;$BN$139,"s","ns")))</f>
        <v/>
      </c>
      <c r="DJ145" s="282" t="str">
        <f aca="false">IF(DJ$8&gt;$BV145,"",IF($BR$124&gt;$BS$124,"ns",IF(ABS($BX145-INDEX(RTO3CF_ORD,DJ$8,2))&gt;$BN$139,"s","ns")))</f>
        <v/>
      </c>
      <c r="DK145" s="282" t="str">
        <f aca="false">IF(DK$8&gt;$BV145,"",IF($BR$124&gt;$BS$124,"ns",IF(ABS($BX145-INDEX(RTO3CF_ORD,DK$8,2))&gt;$BN$139,"s","ns")))</f>
        <v/>
      </c>
      <c r="DL145" s="282" t="str">
        <f aca="false">IF(DL$8&gt;$BV145,"",IF($BR$124&gt;$BS$124,"ns",IF(ABS($BX145-INDEX(RTO3CF_ORD,DL$8,2))&gt;$BN$139,"s","ns")))</f>
        <v/>
      </c>
      <c r="DM145" s="282" t="str">
        <f aca="false">IF(DM$8&gt;$BV145,"",IF($BR$124&gt;$BS$124,"ns",IF(ABS($BX145-INDEX(RTO3CF_ORD,DM$8,2))&gt;$BN$139,"s","ns")))</f>
        <v/>
      </c>
      <c r="DN145" s="282" t="str">
        <f aca="false">IF(DN$8&gt;$BV145,"",IF($BR$124&gt;$BS$124,"ns",IF(ABS($BX145-INDEX(RTO3CF_ORD,DN$8,2))&gt;$BN$139,"s","ns")))</f>
        <v/>
      </c>
      <c r="DO145" s="282" t="str">
        <f aca="false">IF(DO$8&gt;$BV145,"",IF($BR$124&gt;$BS$124,"ns",IF(ABS($BX145-INDEX(RTO3CF_ORD,DO$8,2))&gt;$BN$139,"s","ns")))</f>
        <v/>
      </c>
      <c r="DP145" s="282" t="str">
        <f aca="false">IF(DP$8&gt;$BV145,"",IF($BR$124&gt;$BS$124,"ns",IF(ABS($BX145-INDEX(RTO3CF_ORD,DP$8,2))&gt;$BN$139,"s","ns")))</f>
        <v/>
      </c>
      <c r="DQ145" s="282" t="str">
        <f aca="false">IF(DQ$8&gt;$BV145,"",IF($BR$124&gt;$BS$124,"ns",IF(ABS($BX145-INDEX(RTO3CF_ORD,DQ$8,2))&gt;$BN$139,"s","ns")))</f>
        <v/>
      </c>
      <c r="DR145" s="282" t="str">
        <f aca="false">IF(DR$8&gt;$BV145,"",IF($BR$124&gt;$BS$124,"ns",IF(ABS($BX145-INDEX(RTO3CF_ORD,DR$8,2))&gt;$BN$139,"s","ns")))</f>
        <v/>
      </c>
      <c r="DS145" s="282" t="str">
        <f aca="false">IF(DS$8&gt;$BV145,"",IF($BR$124&gt;$BS$124,"ns",IF(ABS($BX145-INDEX(RTO3CF_ORD,DS$8,2))&gt;$BN$139,"s","ns")))</f>
        <v/>
      </c>
      <c r="DT145" s="282" t="str">
        <f aca="false">IF(DT$8&gt;$BV145,"",IF($BR$124&gt;$BS$124,"ns",IF(ABS($BX145-INDEX(RTO3CF_ORD,DT$8,2))&gt;$BN$139,"s","ns")))</f>
        <v/>
      </c>
      <c r="DU145" s="282" t="str">
        <f aca="false">IF(DU$8&gt;$BV145,"",IF($BR$124&gt;$BS$124,"ns",IF(ABS($BX145-INDEX(RTO3CF_ORD,DU$8,2))&gt;$BN$139,"s","ns")))</f>
        <v/>
      </c>
      <c r="DV145" s="282" t="str">
        <f aca="false">IF(DV$8&gt;$BV145,"",IF($BR$124&gt;$BS$124,"ns",IF(ABS($BX145-INDEX(RTO3CF_ORD,DV$8,2))&gt;$BN$139,"s","ns")))</f>
        <v/>
      </c>
      <c r="DW145" s="283"/>
      <c r="DX145" s="283"/>
      <c r="DY145" s="293"/>
      <c r="DZ145" s="265" t="n">
        <f aca="false">DZ144+1</f>
        <v>27</v>
      </c>
      <c r="EA145" s="276" t="n">
        <f aca="false">IFERROR(INDEX(RTO3CV,$DZ145,1),0)</f>
        <v>0</v>
      </c>
      <c r="EB145" s="277" t="n">
        <f aca="false">IFERROR(INDEX(RTO3SF,$DZ145,EB$7),0)</f>
        <v>0</v>
      </c>
      <c r="EC145" s="277" t="n">
        <f aca="false">IFERROR(INDEX(RTO3SF,$DZ145,EC$7),0)</f>
        <v>0</v>
      </c>
      <c r="ED145" s="277" t="n">
        <f aca="false">IFERROR(INDEX(RTO3SF,$DZ145,ED$7),0)</f>
        <v>0</v>
      </c>
      <c r="EE145" s="277" t="n">
        <f aca="false">IFERROR(INDEX(RTO3SF,$DZ145,EE$7),0)</f>
        <v>0</v>
      </c>
      <c r="EF145" s="277" t="n">
        <f aca="false">COUNTIFS(EB145:EE145,"&gt;1")</f>
        <v>0</v>
      </c>
      <c r="EG145" s="277" t="n">
        <f aca="false">IFERROR(SUMIFS(EB145:EE145,EB145:EE145,"&gt;1"),0)</f>
        <v>0</v>
      </c>
      <c r="EH145" s="265"/>
      <c r="EI145" s="266"/>
      <c r="EJ145" s="266"/>
      <c r="EK145" s="266"/>
      <c r="EL145" s="265" t="n">
        <f aca="false">EL144+1</f>
        <v>27</v>
      </c>
      <c r="EM145" s="276" t="n">
        <f aca="false">IFERROR(INDEX(RTO3CV,$EL145,1),0)</f>
        <v>0</v>
      </c>
      <c r="EN145" s="277" t="n">
        <f aca="false">IFERROR(INDEX(RTO3CF,$EL145,'ANVA-MDS'!EB$7),0)</f>
        <v>0</v>
      </c>
      <c r="EO145" s="277" t="n">
        <f aca="false">IFERROR(INDEX(RTO3CF,$EL145,'ANVA-MDS'!EC$7),0)</f>
        <v>0</v>
      </c>
      <c r="EP145" s="277" t="n">
        <f aca="false">IFERROR(INDEX(RTO3CF,$EL145,'ANVA-MDS'!ED$7),0)</f>
        <v>0</v>
      </c>
      <c r="EQ145" s="277" t="n">
        <f aca="false">IFERROR(INDEX(RTO3CF,$EL145,'ANVA-MDS'!EE$7),0)</f>
        <v>0</v>
      </c>
      <c r="ER145" s="277" t="n">
        <f aca="false">COUNTIFS(EN145:EQ145,"&gt;1")</f>
        <v>0</v>
      </c>
      <c r="ES145" s="277" t="n">
        <f aca="false">IFERROR(SUMIFS(EN145:EQ145,EN145:EQ145,"&gt;1"),0)</f>
        <v>0</v>
      </c>
      <c r="ET145" s="265"/>
      <c r="EU145" s="266"/>
      <c r="EV145" s="266"/>
      <c r="EW145" s="266"/>
      <c r="EX145" s="277" t="n">
        <f aca="false">EG145+ES145</f>
        <v>0</v>
      </c>
      <c r="EY145" s="266"/>
      <c r="EZ145" s="266"/>
    </row>
    <row r="146" customFormat="false" ht="12.75" hidden="false" customHeight="true" outlineLevel="0" collapsed="false">
      <c r="J146" s="270" t="n">
        <v>27</v>
      </c>
      <c r="K146" s="280" t="n">
        <f aca="false">IFERROR(INDEX(RTO3SF_ORD,J146,1),"sd")</f>
        <v>0</v>
      </c>
      <c r="L146" s="281" t="n">
        <f aca="false">IFERROR(INDEX(RTO3SF_ORD,J146,2),"sd")</f>
        <v>0.00023</v>
      </c>
      <c r="M146" s="281" t="str">
        <f aca="false">IF(M$8&gt;$J146,"",IF($F$124&gt;$G$124,"ns",IF(ABS($L146-INDEX(RTO3SF_ORD,M$8,2))&gt;$B$139,"s","ns")))</f>
        <v>ns</v>
      </c>
      <c r="N146" s="281" t="str">
        <f aca="false">IF(N$8&gt;$J146,"",IF($F$124&gt;$G$124,"ns",IF(ABS($L146-INDEX(RTO3SF_ORD,N$8,2))&gt;$B$139,"s","ns")))</f>
        <v>ns</v>
      </c>
      <c r="O146" s="281" t="str">
        <f aca="false">IF(O$8&gt;$J146,"",IF($F$124&gt;$G$124,"ns",IF(ABS($L146-INDEX(RTO3SF_ORD,O$8,2))&gt;$B$139,"s","ns")))</f>
        <v>ns</v>
      </c>
      <c r="P146" s="281" t="str">
        <f aca="false">IF(P$8&gt;$J146,"",IF($F$124&gt;$G$124,"ns",IF(ABS($L146-INDEX(RTO3SF_ORD,P$8,2))&gt;$B$139,"s","ns")))</f>
        <v>ns</v>
      </c>
      <c r="Q146" s="281" t="str">
        <f aca="false">IF(Q$8&gt;$J146,"",IF($F$124&gt;$G$124,"ns",IF(ABS($L146-INDEX(RTO3SF_ORD,Q$8,2))&gt;$B$139,"s","ns")))</f>
        <v>ns</v>
      </c>
      <c r="R146" s="281" t="str">
        <f aca="false">IF(R$8&gt;$J146,"",IF($F$124&gt;$G$124,"ns",IF(ABS($L146-INDEX(RTO3SF_ORD,R$8,2))&gt;$B$139,"s","ns")))</f>
        <v>ns</v>
      </c>
      <c r="S146" s="281" t="str">
        <f aca="false">IF(S$8&gt;$J146,"",IF($F$124&gt;$G$124,"ns",IF(ABS($L146-INDEX(RTO3SF_ORD,S$8,2))&gt;$B$139,"s","ns")))</f>
        <v>ns</v>
      </c>
      <c r="T146" s="281" t="str">
        <f aca="false">IF(T$8&gt;$J146,"",IF($F$124&gt;$G$124,"ns",IF(ABS($L146-INDEX(RTO3SF_ORD,T$8,2))&gt;$B$139,"s","ns")))</f>
        <v>ns</v>
      </c>
      <c r="U146" s="281" t="str">
        <f aca="false">IF(U$8&gt;$J146,"",IF($F$124&gt;$G$124,"ns",IF(ABS($L146-INDEX(RTO3SF_ORD,U$8,2))&gt;$B$139,"s","ns")))</f>
        <v>ns</v>
      </c>
      <c r="V146" s="281" t="str">
        <f aca="false">IF(V$8&gt;$J146,"",IF($F$124&gt;$G$124,"ns",IF(ABS($L146-INDEX(RTO3SF_ORD,V$8,2))&gt;$B$139,"s","ns")))</f>
        <v>ns</v>
      </c>
      <c r="W146" s="281" t="str">
        <f aca="false">IF(W$8&gt;$J146,"",IF($F$124&gt;$G$124,"ns",IF(ABS($L146-INDEX(RTO3SF_ORD,W$8,2))&gt;$B$139,"s","ns")))</f>
        <v>ns</v>
      </c>
      <c r="X146" s="281" t="str">
        <f aca="false">IF(X$8&gt;$J146,"",IF($F$124&gt;$G$124,"ns",IF(ABS($L146-INDEX(RTO3SF_ORD,X$8,2))&gt;$B$139,"s","ns")))</f>
        <v>ns</v>
      </c>
      <c r="Y146" s="281" t="str">
        <f aca="false">IF(Y$8&gt;$J146,"",IF($F$124&gt;$G$124,"ns",IF(ABS($L146-INDEX(RTO3SF_ORD,Y$8,2))&gt;$B$139,"s","ns")))</f>
        <v>ns</v>
      </c>
      <c r="Z146" s="281" t="str">
        <f aca="false">IF(Z$8&gt;$J146,"",IF($F$124&gt;$G$124,"ns",IF(ABS($L146-INDEX(RTO3SF_ORD,Z$8,2))&gt;$B$139,"s","ns")))</f>
        <v>ns</v>
      </c>
      <c r="AA146" s="281" t="str">
        <f aca="false">IF(AA$8&gt;$J146,"",IF($F$124&gt;$G$124,"ns",IF(ABS($L146-INDEX(RTO3SF_ORD,AA$8,2))&gt;$B$139,"s","ns")))</f>
        <v>ns</v>
      </c>
      <c r="AB146" s="281" t="str">
        <f aca="false">IF(AB$8&gt;$J146,"",IF($F$124&gt;$G$124,"ns",IF(ABS($L146-INDEX(RTO3SF_ORD,AB$8,2))&gt;$B$139,"s","ns")))</f>
        <v>ns</v>
      </c>
      <c r="AC146" s="281" t="str">
        <f aca="false">IF(AC$8&gt;$J146,"",IF($F$124&gt;$G$124,"ns",IF(ABS($L146-INDEX(RTO3SF_ORD,AC$8,2))&gt;$B$139,"s","ns")))</f>
        <v>ns</v>
      </c>
      <c r="AD146" s="281" t="str">
        <f aca="false">IF(AD$8&gt;$J146,"",IF($F$124&gt;$G$124,"ns",IF(ABS($L146-INDEX(RTO3SF_ORD,AD$8,2))&gt;$B$139,"s","ns")))</f>
        <v>ns</v>
      </c>
      <c r="AE146" s="281" t="str">
        <f aca="false">IF(AE$8&gt;$J146,"",IF($F$124&gt;$G$124,"ns",IF(ABS($L146-INDEX(RTO3SF_ORD,AE$8,2))&gt;$B$139,"s","ns")))</f>
        <v>ns</v>
      </c>
      <c r="AF146" s="281" t="str">
        <f aca="false">IF(AF$8&gt;$J146,"",IF($F$124&gt;$G$124,"ns",IF(ABS($L146-INDEX(RTO3SF_ORD,AF$8,2))&gt;$B$139,"s","ns")))</f>
        <v>ns</v>
      </c>
      <c r="AG146" s="281" t="str">
        <f aca="false">IF(AG$8&gt;$J146,"",IF($F$124&gt;$G$124,"ns",IF(ABS($L146-INDEX(RTO3SF_ORD,AG$8,2))&gt;$B$139,"s","ns")))</f>
        <v>ns</v>
      </c>
      <c r="AH146" s="281" t="str">
        <f aca="false">IF(AH$8&gt;$J146,"",IF($F$124&gt;$G$124,"ns",IF(ABS($L146-INDEX(RTO3SF_ORD,AH$8,2))&gt;$B$139,"s","ns")))</f>
        <v>ns</v>
      </c>
      <c r="AI146" s="281" t="str">
        <f aca="false">IF(AI$8&gt;$J146,"",IF($F$124&gt;$G$124,"ns",IF(ABS($L146-INDEX(RTO3SF_ORD,AI$8,2))&gt;$B$139,"s","ns")))</f>
        <v>ns</v>
      </c>
      <c r="AJ146" s="281" t="str">
        <f aca="false">IF(AJ$8&gt;$J146,"",IF($F$124&gt;$G$124,"ns",IF(ABS($L146-INDEX(RTO3SF_ORD,AJ$8,2))&gt;$B$139,"s","ns")))</f>
        <v>ns</v>
      </c>
      <c r="AK146" s="281" t="str">
        <f aca="false">IF(AK$8&gt;$J146,"",IF($F$124&gt;$G$124,"ns",IF(ABS($L146-INDEX(RTO3SF_ORD,AK$8,2))&gt;$B$139,"s","ns")))</f>
        <v>ns</v>
      </c>
      <c r="AL146" s="281" t="str">
        <f aca="false">IF(AL$8&gt;$J146,"",IF($F$124&gt;$G$124,"ns",IF(ABS($L146-INDEX(RTO3SF_ORD,AL$8,2))&gt;$B$139,"s","ns")))</f>
        <v>ns</v>
      </c>
      <c r="AM146" s="281" t="str">
        <f aca="false">IF(AM$8&gt;$J146,"",IF($F$124&gt;$G$124,"ns",IF(ABS($L146-INDEX(RTO3SF_ORD,AM$8,2))&gt;$B$139,"s","ns")))</f>
        <v>ns</v>
      </c>
      <c r="AN146" s="281" t="str">
        <f aca="false">IF(AN$8&gt;$J146,"",IF($F$124&gt;$G$124,"ns",IF(ABS($L146-INDEX(RTO3SF_ORD,AN$8,2))&gt;$B$139,"s","ns")))</f>
        <v/>
      </c>
      <c r="AO146" s="281" t="str">
        <f aca="false">IF(AO$8&gt;$J146,"",IF($F$124&gt;$G$124,"ns",IF(ABS($L146-INDEX(RTO3SF_ORD,AO$8,2))&gt;$B$139,"s","ns")))</f>
        <v/>
      </c>
      <c r="AP146" s="281" t="str">
        <f aca="false">IF(AP$8&gt;$J146,"",IF($F$124&gt;$G$124,"ns",IF(ABS($L146-INDEX(RTO3SF_ORD,AP$8,2))&gt;$B$139,"s","ns")))</f>
        <v/>
      </c>
      <c r="AQ146" s="281" t="str">
        <f aca="false">IF(AQ$8&gt;$J146,"",IF($F$124&gt;$G$124,"ns",IF(ABS($L146-INDEX(RTO3SF_ORD,AQ$8,2))&gt;$B$139,"s","ns")))</f>
        <v/>
      </c>
      <c r="AR146" s="281" t="str">
        <f aca="false">IF(AR$8&gt;$J146,"",IF($F$124&gt;$G$124,"ns",IF(ABS($L146-INDEX(RTO3SF_ORD,AR$8,2))&gt;$B$139,"s","ns")))</f>
        <v/>
      </c>
      <c r="AS146" s="281" t="str">
        <f aca="false">IF(AS$8&gt;$J146,"",IF($F$124&gt;$G$124,"ns",IF(ABS($L146-INDEX(RTO3SF_ORD,AS$8,2))&gt;$B$139,"s","ns")))</f>
        <v/>
      </c>
      <c r="AT146" s="281" t="str">
        <f aca="false">IF(AT$8&gt;$J146,"",IF($F$124&gt;$G$124,"ns",IF(ABS($L146-INDEX(RTO3SF_ORD,AT$8,2))&gt;$B$139,"s","ns")))</f>
        <v/>
      </c>
      <c r="AU146" s="281" t="str">
        <f aca="false">IF(AU$8&gt;$J146,"",IF($F$124&gt;$G$124,"ns",IF(ABS($L146-INDEX(RTO3SF_ORD,AU$8,2))&gt;$B$139,"s","ns")))</f>
        <v/>
      </c>
      <c r="AV146" s="281" t="str">
        <f aca="false">IF(AV$8&gt;$J146,"",IF($F$124&gt;$G$124,"ns",IF(ABS($L146-INDEX(RTO3SF_ORD,AV$8,2))&gt;$B$139,"s","ns")))</f>
        <v/>
      </c>
      <c r="AW146" s="281" t="str">
        <f aca="false">IF(AW$8&gt;$J146,"",IF($F$124&gt;$G$124,"ns",IF(ABS($L146-INDEX(RTO3SF_ORD,AW$8,2))&gt;$B$139,"s","ns")))</f>
        <v/>
      </c>
      <c r="AX146" s="281" t="str">
        <f aca="false">IF(AX$8&gt;$J146,"",IF($F$124&gt;$G$124,"ns",IF(ABS($L146-INDEX(RTO3SF_ORD,AX$8,2))&gt;$B$139,"s","ns")))</f>
        <v/>
      </c>
      <c r="AY146" s="281" t="str">
        <f aca="false">IF(AY$8&gt;$J146,"",IF($F$124&gt;$G$124,"ns",IF(ABS($L146-INDEX(RTO3SF_ORD,AY$8,2))&gt;$B$139,"s","ns")))</f>
        <v/>
      </c>
      <c r="AZ146" s="281" t="str">
        <f aca="false">IF(AZ$8&gt;$J146,"",IF($F$124&gt;$G$124,"ns",IF(ABS($L146-INDEX(RTO3SF_ORD,AZ$8,2))&gt;$B$139,"s","ns")))</f>
        <v/>
      </c>
      <c r="BA146" s="281" t="str">
        <f aca="false">IF(BA$8&gt;$J146,"",IF($F$124&gt;$G$124,"ns",IF(ABS($L146-INDEX(RTO3SF_ORD,BA$8,2))&gt;$B$139,"s","ns")))</f>
        <v/>
      </c>
      <c r="BB146" s="281" t="str">
        <f aca="false">IF(BB$8&gt;$J146,"",IF($F$124&gt;$G$124,"ns",IF(ABS($L146-INDEX(RTO3SF_ORD,BB$8,2))&gt;$B$139,"s","ns")))</f>
        <v/>
      </c>
      <c r="BC146" s="281" t="str">
        <f aca="false">IF(BC$8&gt;$J146,"",IF($F$124&gt;$G$124,"ns",IF(ABS($L146-INDEX(RTO3SF_ORD,BC$8,2))&gt;$B$139,"s","ns")))</f>
        <v/>
      </c>
      <c r="BD146" s="281" t="str">
        <f aca="false">IF(BD$8&gt;$J146,"",IF($F$124&gt;$G$124,"ns",IF(ABS($L146-INDEX(RTO3SF_ORD,BD$8,2))&gt;$B$139,"s","ns")))</f>
        <v/>
      </c>
      <c r="BE146" s="281" t="str">
        <f aca="false">IF(BE$8&gt;$J146,"",IF($F$124&gt;$G$124,"ns",IF(ABS($L146-INDEX(RTO3SF_ORD,BE$8,2))&gt;$B$139,"s","ns")))</f>
        <v/>
      </c>
      <c r="BF146" s="281" t="str">
        <f aca="false">IF(BF$8&gt;$J146,"",IF($F$124&gt;$G$124,"ns",IF(ABS($L146-INDEX(RTO3SF_ORD,BF$8,2))&gt;$B$139,"s","ns")))</f>
        <v/>
      </c>
      <c r="BG146" s="281" t="str">
        <f aca="false">IF(BG$8&gt;$J146,"",IF($F$124&gt;$G$124,"ns",IF(ABS($L146-INDEX(RTO3SF_ORD,BG$8,2))&gt;$B$139,"s","ns")))</f>
        <v/>
      </c>
      <c r="BH146" s="281" t="str">
        <f aca="false">IF(BH$8&gt;$J146,"",IF($F$124&gt;$G$124,"ns",IF(ABS($L146-INDEX(RTO3SF_ORD,BH$8,2))&gt;$B$139,"s","ns")))</f>
        <v/>
      </c>
      <c r="BI146" s="281" t="str">
        <f aca="false">IF(BI$8&gt;$J146,"",IF($F$124&gt;$G$124,"ns",IF(ABS($L146-INDEX(RTO3SF_ORD,BI$8,2))&gt;$B$139,"s","ns")))</f>
        <v/>
      </c>
      <c r="BJ146" s="281" t="str">
        <f aca="false">IF(BJ$8&gt;$J146,"",IF($F$124&gt;$G$124,"ns",IF(ABS($L146-INDEX(RTO3SF_ORD,BJ$8,2))&gt;$B$139,"s","ns")))</f>
        <v/>
      </c>
      <c r="BS146" s="249"/>
      <c r="BT146" s="249"/>
      <c r="BV146" s="270" t="n">
        <v>27</v>
      </c>
      <c r="BW146" s="280" t="n">
        <f aca="false">IFERROR(INDEX(RTO3CF_ORD,BV146,1),"sd")</f>
        <v>0</v>
      </c>
      <c r="BX146" s="281" t="n">
        <f aca="false">IFERROR(INDEX(RTO3CF_ORD,BV146,2),"sd")</f>
        <v>0.00023</v>
      </c>
      <c r="BY146" s="282" t="str">
        <f aca="false">IF(BY$8&gt;$BV146,"",IF($BR$124&gt;$BS$124,"ns",IF(ABS($BX146-INDEX(RTO3CF_ORD,BY$8,2))&gt;$BN$139,"s","ns")))</f>
        <v>s</v>
      </c>
      <c r="BZ146" s="282" t="str">
        <f aca="false">IF(BZ$8&gt;$BV146,"",IF($BR$124&gt;$BS$124,"ns",IF(ABS($BX146-INDEX(RTO3CF_ORD,BZ$8,2))&gt;$BN$139,"s","ns")))</f>
        <v>s</v>
      </c>
      <c r="CA146" s="282" t="str">
        <f aca="false">IF(CA$8&gt;$BV146,"",IF($BR$124&gt;$BS$124,"ns",IF(ABS($BX146-INDEX(RTO3CF_ORD,CA$8,2))&gt;$BN$139,"s","ns")))</f>
        <v>s</v>
      </c>
      <c r="CB146" s="282" t="str">
        <f aca="false">IF(CB$8&gt;$BV146,"",IF($BR$124&gt;$BS$124,"ns",IF(ABS($BX146-INDEX(RTO3CF_ORD,CB$8,2))&gt;$BN$139,"s","ns")))</f>
        <v>s</v>
      </c>
      <c r="CC146" s="282" t="str">
        <f aca="false">IF(CC$8&gt;$BV146,"",IF($BR$124&gt;$BS$124,"ns",IF(ABS($BX146-INDEX(RTO3CF_ORD,CC$8,2))&gt;$BN$139,"s","ns")))</f>
        <v>s</v>
      </c>
      <c r="CD146" s="282" t="str">
        <f aca="false">IF(CD$8&gt;$BV146,"",IF($BR$124&gt;$BS$124,"ns",IF(ABS($BX146-INDEX(RTO3CF_ORD,CD$8,2))&gt;$BN$139,"s","ns")))</f>
        <v>s</v>
      </c>
      <c r="CE146" s="282" t="str">
        <f aca="false">IF(CE$8&gt;$BV146,"",IF($BR$124&gt;$BS$124,"ns",IF(ABS($BX146-INDEX(RTO3CF_ORD,CE$8,2))&gt;$BN$139,"s","ns")))</f>
        <v>s</v>
      </c>
      <c r="CF146" s="282" t="str">
        <f aca="false">IF(CF$8&gt;$BV146,"",IF($BR$124&gt;$BS$124,"ns",IF(ABS($BX146-INDEX(RTO3CF_ORD,CF$8,2))&gt;$BN$139,"s","ns")))</f>
        <v>s</v>
      </c>
      <c r="CG146" s="282" t="str">
        <f aca="false">IF(CG$8&gt;$BV146,"",IF($BR$124&gt;$BS$124,"ns",IF(ABS($BX146-INDEX(RTO3CF_ORD,CG$8,2))&gt;$BN$139,"s","ns")))</f>
        <v>s</v>
      </c>
      <c r="CH146" s="282" t="str">
        <f aca="false">IF(CH$8&gt;$BV146,"",IF($BR$124&gt;$BS$124,"ns",IF(ABS($BX146-INDEX(RTO3CF_ORD,CH$8,2))&gt;$BN$139,"s","ns")))</f>
        <v>s</v>
      </c>
      <c r="CI146" s="282" t="str">
        <f aca="false">IF(CI$8&gt;$BV146,"",IF($BR$124&gt;$BS$124,"ns",IF(ABS($BX146-INDEX(RTO3CF_ORD,CI$8,2))&gt;$BN$139,"s","ns")))</f>
        <v>s</v>
      </c>
      <c r="CJ146" s="282" t="str">
        <f aca="false">IF(CJ$8&gt;$BV146,"",IF($BR$124&gt;$BS$124,"ns",IF(ABS($BX146-INDEX(RTO3CF_ORD,CJ$8,2))&gt;$BN$139,"s","ns")))</f>
        <v>s</v>
      </c>
      <c r="CK146" s="282" t="str">
        <f aca="false">IF(CK$8&gt;$BV146,"",IF($BR$124&gt;$BS$124,"ns",IF(ABS($BX146-INDEX(RTO3CF_ORD,CK$8,2))&gt;$BN$139,"s","ns")))</f>
        <v>ns</v>
      </c>
      <c r="CL146" s="282" t="str">
        <f aca="false">IF(CL$8&gt;$BV146,"",IF($BR$124&gt;$BS$124,"ns",IF(ABS($BX146-INDEX(RTO3CF_ORD,CL$8,2))&gt;$BN$139,"s","ns")))</f>
        <v>ns</v>
      </c>
      <c r="CM146" s="282" t="str">
        <f aca="false">IF(CM$8&gt;$BV146,"",IF($BR$124&gt;$BS$124,"ns",IF(ABS($BX146-INDEX(RTO3CF_ORD,CM$8,2))&gt;$BN$139,"s","ns")))</f>
        <v>ns</v>
      </c>
      <c r="CN146" s="282" t="str">
        <f aca="false">IF(CN$8&gt;$BV146,"",IF($BR$124&gt;$BS$124,"ns",IF(ABS($BX146-INDEX(RTO3CF_ORD,CN$8,2))&gt;$BN$139,"s","ns")))</f>
        <v>ns</v>
      </c>
      <c r="CO146" s="282" t="str">
        <f aca="false">IF(CO$8&gt;$BV146,"",IF($BR$124&gt;$BS$124,"ns",IF(ABS($BX146-INDEX(RTO3CF_ORD,CO$8,2))&gt;$BN$139,"s","ns")))</f>
        <v>ns</v>
      </c>
      <c r="CP146" s="282" t="str">
        <f aca="false">IF(CP$8&gt;$BV146,"",IF($BR$124&gt;$BS$124,"ns",IF(ABS($BX146-INDEX(RTO3CF_ORD,CP$8,2))&gt;$BN$139,"s","ns")))</f>
        <v>ns</v>
      </c>
      <c r="CQ146" s="282" t="str">
        <f aca="false">IF(CQ$8&gt;$BV146,"",IF($BR$124&gt;$BS$124,"ns",IF(ABS($BX146-INDEX(RTO3CF_ORD,CQ$8,2))&gt;$BN$139,"s","ns")))</f>
        <v>ns</v>
      </c>
      <c r="CR146" s="282" t="str">
        <f aca="false">IF(CR$8&gt;$BV146,"",IF($BR$124&gt;$BS$124,"ns",IF(ABS($BX146-INDEX(RTO3CF_ORD,CR$8,2))&gt;$BN$139,"s","ns")))</f>
        <v>ns</v>
      </c>
      <c r="CS146" s="282" t="str">
        <f aca="false">IF(CS$8&gt;$BV146,"",IF($BR$124&gt;$BS$124,"ns",IF(ABS($BX146-INDEX(RTO3CF_ORD,CS$8,2))&gt;$BN$139,"s","ns")))</f>
        <v>ns</v>
      </c>
      <c r="CT146" s="282" t="str">
        <f aca="false">IF(CT$8&gt;$BV146,"",IF($BR$124&gt;$BS$124,"ns",IF(ABS($BX146-INDEX(RTO3CF_ORD,CT$8,2))&gt;$BN$139,"s","ns")))</f>
        <v>ns</v>
      </c>
      <c r="CU146" s="282" t="str">
        <f aca="false">IF(CU$8&gt;$BV146,"",IF($BR$124&gt;$BS$124,"ns",IF(ABS($BX146-INDEX(RTO3CF_ORD,CU$8,2))&gt;$BN$139,"s","ns")))</f>
        <v>ns</v>
      </c>
      <c r="CV146" s="282" t="str">
        <f aca="false">IF(CV$8&gt;$BV146,"",IF($BR$124&gt;$BS$124,"ns",IF(ABS($BX146-INDEX(RTO3CF_ORD,CV$8,2))&gt;$BN$139,"s","ns")))</f>
        <v>ns</v>
      </c>
      <c r="CW146" s="282" t="str">
        <f aca="false">IF(CW$8&gt;$BV146,"",IF($BR$124&gt;$BS$124,"ns",IF(ABS($BX146-INDEX(RTO3CF_ORD,CW$8,2))&gt;$BN$139,"s","ns")))</f>
        <v>ns</v>
      </c>
      <c r="CX146" s="282" t="str">
        <f aca="false">IF(CX$8&gt;$BV146,"",IF($BR$124&gt;$BS$124,"ns",IF(ABS($BX146-INDEX(RTO3CF_ORD,CX$8,2))&gt;$BN$139,"s","ns")))</f>
        <v>ns</v>
      </c>
      <c r="CY146" s="282" t="str">
        <f aca="false">IF(CY$8&gt;$BV146,"",IF($BR$124&gt;$BS$124,"ns",IF(ABS($BX146-INDEX(RTO3CF_ORD,CY$8,2))&gt;$BN$139,"s","ns")))</f>
        <v>ns</v>
      </c>
      <c r="CZ146" s="282" t="str">
        <f aca="false">IF(CZ$8&gt;$BV146,"",IF($BR$124&gt;$BS$124,"ns",IF(ABS($BX146-INDEX(RTO3CF_ORD,CZ$8,2))&gt;$BN$139,"s","ns")))</f>
        <v/>
      </c>
      <c r="DA146" s="282" t="str">
        <f aca="false">IF(DA$8&gt;$BV146,"",IF($BR$124&gt;$BS$124,"ns",IF(ABS($BX146-INDEX(RTO3CF_ORD,DA$8,2))&gt;$BN$139,"s","ns")))</f>
        <v/>
      </c>
      <c r="DB146" s="282" t="str">
        <f aca="false">IF(DB$8&gt;$BV146,"",IF($BR$124&gt;$BS$124,"ns",IF(ABS($BX146-INDEX(RTO3CF_ORD,DB$8,2))&gt;$BN$139,"s","ns")))</f>
        <v/>
      </c>
      <c r="DC146" s="282" t="str">
        <f aca="false">IF(DC$8&gt;$BV146,"",IF($BR$124&gt;$BS$124,"ns",IF(ABS($BX146-INDEX(RTO3CF_ORD,DC$8,2))&gt;$BN$139,"s","ns")))</f>
        <v/>
      </c>
      <c r="DD146" s="282" t="str">
        <f aca="false">IF(DD$8&gt;$BV146,"",IF($BR$124&gt;$BS$124,"ns",IF(ABS($BX146-INDEX(RTO3CF_ORD,DD$8,2))&gt;$BN$139,"s","ns")))</f>
        <v/>
      </c>
      <c r="DE146" s="282" t="str">
        <f aca="false">IF(DE$8&gt;$BV146,"",IF($BR$124&gt;$BS$124,"ns",IF(ABS($BX146-INDEX(RTO3CF_ORD,DE$8,2))&gt;$BN$139,"s","ns")))</f>
        <v/>
      </c>
      <c r="DF146" s="282" t="str">
        <f aca="false">IF(DF$8&gt;$BV146,"",IF($BR$124&gt;$BS$124,"ns",IF(ABS($BX146-INDEX(RTO3CF_ORD,DF$8,2))&gt;$BN$139,"s","ns")))</f>
        <v/>
      </c>
      <c r="DG146" s="282" t="str">
        <f aca="false">IF(DG$8&gt;$BV146,"",IF($BR$124&gt;$BS$124,"ns",IF(ABS($BX146-INDEX(RTO3CF_ORD,DG$8,2))&gt;$BN$139,"s","ns")))</f>
        <v/>
      </c>
      <c r="DH146" s="282" t="str">
        <f aca="false">IF(DH$8&gt;$BV146,"",IF($BR$124&gt;$BS$124,"ns",IF(ABS($BX146-INDEX(RTO3CF_ORD,DH$8,2))&gt;$BN$139,"s","ns")))</f>
        <v/>
      </c>
      <c r="DI146" s="282" t="str">
        <f aca="false">IF(DI$8&gt;$BV146,"",IF($BR$124&gt;$BS$124,"ns",IF(ABS($BX146-INDEX(RTO3CF_ORD,DI$8,2))&gt;$BN$139,"s","ns")))</f>
        <v/>
      </c>
      <c r="DJ146" s="282" t="str">
        <f aca="false">IF(DJ$8&gt;$BV146,"",IF($BR$124&gt;$BS$124,"ns",IF(ABS($BX146-INDEX(RTO3CF_ORD,DJ$8,2))&gt;$BN$139,"s","ns")))</f>
        <v/>
      </c>
      <c r="DK146" s="282" t="str">
        <f aca="false">IF(DK$8&gt;$BV146,"",IF($BR$124&gt;$BS$124,"ns",IF(ABS($BX146-INDEX(RTO3CF_ORD,DK$8,2))&gt;$BN$139,"s","ns")))</f>
        <v/>
      </c>
      <c r="DL146" s="282" t="str">
        <f aca="false">IF(DL$8&gt;$BV146,"",IF($BR$124&gt;$BS$124,"ns",IF(ABS($BX146-INDEX(RTO3CF_ORD,DL$8,2))&gt;$BN$139,"s","ns")))</f>
        <v/>
      </c>
      <c r="DM146" s="282" t="str">
        <f aca="false">IF(DM$8&gt;$BV146,"",IF($BR$124&gt;$BS$124,"ns",IF(ABS($BX146-INDEX(RTO3CF_ORD,DM$8,2))&gt;$BN$139,"s","ns")))</f>
        <v/>
      </c>
      <c r="DN146" s="282" t="str">
        <f aca="false">IF(DN$8&gt;$BV146,"",IF($BR$124&gt;$BS$124,"ns",IF(ABS($BX146-INDEX(RTO3CF_ORD,DN$8,2))&gt;$BN$139,"s","ns")))</f>
        <v/>
      </c>
      <c r="DO146" s="282" t="str">
        <f aca="false">IF(DO$8&gt;$BV146,"",IF($BR$124&gt;$BS$124,"ns",IF(ABS($BX146-INDEX(RTO3CF_ORD,DO$8,2))&gt;$BN$139,"s","ns")))</f>
        <v/>
      </c>
      <c r="DP146" s="282" t="str">
        <f aca="false">IF(DP$8&gt;$BV146,"",IF($BR$124&gt;$BS$124,"ns",IF(ABS($BX146-INDEX(RTO3CF_ORD,DP$8,2))&gt;$BN$139,"s","ns")))</f>
        <v/>
      </c>
      <c r="DQ146" s="282" t="str">
        <f aca="false">IF(DQ$8&gt;$BV146,"",IF($BR$124&gt;$BS$124,"ns",IF(ABS($BX146-INDEX(RTO3CF_ORD,DQ$8,2))&gt;$BN$139,"s","ns")))</f>
        <v/>
      </c>
      <c r="DR146" s="282" t="str">
        <f aca="false">IF(DR$8&gt;$BV146,"",IF($BR$124&gt;$BS$124,"ns",IF(ABS($BX146-INDEX(RTO3CF_ORD,DR$8,2))&gt;$BN$139,"s","ns")))</f>
        <v/>
      </c>
      <c r="DS146" s="282" t="str">
        <f aca="false">IF(DS$8&gt;$BV146,"",IF($BR$124&gt;$BS$124,"ns",IF(ABS($BX146-INDEX(RTO3CF_ORD,DS$8,2))&gt;$BN$139,"s","ns")))</f>
        <v/>
      </c>
      <c r="DT146" s="282" t="str">
        <f aca="false">IF(DT$8&gt;$BV146,"",IF($BR$124&gt;$BS$124,"ns",IF(ABS($BX146-INDEX(RTO3CF_ORD,DT$8,2))&gt;$BN$139,"s","ns")))</f>
        <v/>
      </c>
      <c r="DU146" s="282" t="str">
        <f aca="false">IF(DU$8&gt;$BV146,"",IF($BR$124&gt;$BS$124,"ns",IF(ABS($BX146-INDEX(RTO3CF_ORD,DU$8,2))&gt;$BN$139,"s","ns")))</f>
        <v/>
      </c>
      <c r="DV146" s="282" t="str">
        <f aca="false">IF(DV$8&gt;$BV146,"",IF($BR$124&gt;$BS$124,"ns",IF(ABS($BX146-INDEX(RTO3CF_ORD,DV$8,2))&gt;$BN$139,"s","ns")))</f>
        <v/>
      </c>
      <c r="DW146" s="283"/>
      <c r="DX146" s="283"/>
      <c r="DZ146" s="265" t="n">
        <f aca="false">DZ145+1</f>
        <v>28</v>
      </c>
      <c r="EA146" s="276" t="n">
        <f aca="false">IFERROR(INDEX(RTO3CV,$DZ146,1),0)</f>
        <v>0</v>
      </c>
      <c r="EB146" s="277" t="n">
        <f aca="false">IFERROR(INDEX(RTO3SF,$DZ146,EB$7),0)</f>
        <v>0</v>
      </c>
      <c r="EC146" s="277" t="n">
        <f aca="false">IFERROR(INDEX(RTO3SF,$DZ146,EC$7),0)</f>
        <v>0</v>
      </c>
      <c r="ED146" s="277" t="n">
        <f aca="false">IFERROR(INDEX(RTO3SF,$DZ146,ED$7),0)</f>
        <v>0</v>
      </c>
      <c r="EE146" s="277" t="n">
        <f aca="false">IFERROR(INDEX(RTO3SF,$DZ146,EE$7),0)</f>
        <v>0</v>
      </c>
      <c r="EF146" s="277" t="n">
        <f aca="false">COUNTIFS(EB146:EE146,"&gt;1")</f>
        <v>0</v>
      </c>
      <c r="EG146" s="277" t="n">
        <f aca="false">IFERROR(SUMIFS(EB146:EE146,EB146:EE146,"&gt;1"),0)</f>
        <v>0</v>
      </c>
      <c r="EH146" s="265"/>
      <c r="EI146" s="265"/>
      <c r="EJ146" s="265"/>
      <c r="EK146" s="266"/>
      <c r="EL146" s="265" t="n">
        <f aca="false">EL145+1</f>
        <v>28</v>
      </c>
      <c r="EM146" s="276" t="n">
        <f aca="false">IFERROR(INDEX(RTO3CV,$EL146,1),0)</f>
        <v>0</v>
      </c>
      <c r="EN146" s="277" t="n">
        <f aca="false">IFERROR(INDEX(RTO3CF,$EL146,'ANVA-MDS'!EB$7),0)</f>
        <v>0</v>
      </c>
      <c r="EO146" s="277" t="n">
        <f aca="false">IFERROR(INDEX(RTO3CF,$EL146,'ANVA-MDS'!EC$7),0)</f>
        <v>0</v>
      </c>
      <c r="EP146" s="277" t="n">
        <f aca="false">IFERROR(INDEX(RTO3CF,$EL146,'ANVA-MDS'!ED$7),0)</f>
        <v>0</v>
      </c>
      <c r="EQ146" s="277" t="n">
        <f aca="false">IFERROR(INDEX(RTO3CF,$EL146,'ANVA-MDS'!EE$7),0)</f>
        <v>0</v>
      </c>
      <c r="ER146" s="277" t="n">
        <f aca="false">COUNTIFS(EN146:EQ146,"&gt;1")</f>
        <v>0</v>
      </c>
      <c r="ES146" s="277" t="n">
        <f aca="false">IFERROR(SUMIFS(EN146:EQ146,EN146:EQ146,"&gt;1"),0)</f>
        <v>0</v>
      </c>
      <c r="ET146" s="265"/>
      <c r="EU146" s="265"/>
      <c r="EV146" s="265"/>
      <c r="EW146" s="266"/>
      <c r="EX146" s="277" t="n">
        <f aca="false">EG146+ES146</f>
        <v>0</v>
      </c>
      <c r="EY146" s="266"/>
      <c r="EZ146" s="266"/>
    </row>
    <row r="147" customFormat="false" ht="12.75" hidden="false" customHeight="true" outlineLevel="0" collapsed="false">
      <c r="J147" s="270" t="n">
        <v>28</v>
      </c>
      <c r="K147" s="280" t="n">
        <f aca="false">IFERROR(INDEX(RTO3SF_ORD,J147,1),"sd")</f>
        <v>0</v>
      </c>
      <c r="L147" s="281" t="n">
        <f aca="false">IFERROR(INDEX(RTO3SF_ORD,J147,2),"sd")</f>
        <v>0.00022</v>
      </c>
      <c r="M147" s="281" t="str">
        <f aca="false">IF(M$8&gt;$J147,"",IF($F$124&gt;$G$124,"ns",IF(ABS($L147-INDEX(RTO3SF_ORD,M$8,2))&gt;$B$139,"s","ns")))</f>
        <v>ns</v>
      </c>
      <c r="N147" s="281" t="str">
        <f aca="false">IF(N$8&gt;$J147,"",IF($F$124&gt;$G$124,"ns",IF(ABS($L147-INDEX(RTO3SF_ORD,N$8,2))&gt;$B$139,"s","ns")))</f>
        <v>ns</v>
      </c>
      <c r="O147" s="281" t="str">
        <f aca="false">IF(O$8&gt;$J147,"",IF($F$124&gt;$G$124,"ns",IF(ABS($L147-INDEX(RTO3SF_ORD,O$8,2))&gt;$B$139,"s","ns")))</f>
        <v>ns</v>
      </c>
      <c r="P147" s="281" t="str">
        <f aca="false">IF(P$8&gt;$J147,"",IF($F$124&gt;$G$124,"ns",IF(ABS($L147-INDEX(RTO3SF_ORD,P$8,2))&gt;$B$139,"s","ns")))</f>
        <v>ns</v>
      </c>
      <c r="Q147" s="281" t="str">
        <f aca="false">IF(Q$8&gt;$J147,"",IF($F$124&gt;$G$124,"ns",IF(ABS($L147-INDEX(RTO3SF_ORD,Q$8,2))&gt;$B$139,"s","ns")))</f>
        <v>ns</v>
      </c>
      <c r="R147" s="281" t="str">
        <f aca="false">IF(R$8&gt;$J147,"",IF($F$124&gt;$G$124,"ns",IF(ABS($L147-INDEX(RTO3SF_ORD,R$8,2))&gt;$B$139,"s","ns")))</f>
        <v>ns</v>
      </c>
      <c r="S147" s="281" t="str">
        <f aca="false">IF(S$8&gt;$J147,"",IF($F$124&gt;$G$124,"ns",IF(ABS($L147-INDEX(RTO3SF_ORD,S$8,2))&gt;$B$139,"s","ns")))</f>
        <v>ns</v>
      </c>
      <c r="T147" s="281" t="str">
        <f aca="false">IF(T$8&gt;$J147,"",IF($F$124&gt;$G$124,"ns",IF(ABS($L147-INDEX(RTO3SF_ORD,T$8,2))&gt;$B$139,"s","ns")))</f>
        <v>ns</v>
      </c>
      <c r="U147" s="281" t="str">
        <f aca="false">IF(U$8&gt;$J147,"",IF($F$124&gt;$G$124,"ns",IF(ABS($L147-INDEX(RTO3SF_ORD,U$8,2))&gt;$B$139,"s","ns")))</f>
        <v>ns</v>
      </c>
      <c r="V147" s="281" t="str">
        <f aca="false">IF(V$8&gt;$J147,"",IF($F$124&gt;$G$124,"ns",IF(ABS($L147-INDEX(RTO3SF_ORD,V$8,2))&gt;$B$139,"s","ns")))</f>
        <v>ns</v>
      </c>
      <c r="W147" s="281" t="str">
        <f aca="false">IF(W$8&gt;$J147,"",IF($F$124&gt;$G$124,"ns",IF(ABS($L147-INDEX(RTO3SF_ORD,W$8,2))&gt;$B$139,"s","ns")))</f>
        <v>ns</v>
      </c>
      <c r="X147" s="281" t="str">
        <f aca="false">IF(X$8&gt;$J147,"",IF($F$124&gt;$G$124,"ns",IF(ABS($L147-INDEX(RTO3SF_ORD,X$8,2))&gt;$B$139,"s","ns")))</f>
        <v>ns</v>
      </c>
      <c r="Y147" s="281" t="str">
        <f aca="false">IF(Y$8&gt;$J147,"",IF($F$124&gt;$G$124,"ns",IF(ABS($L147-INDEX(RTO3SF_ORD,Y$8,2))&gt;$B$139,"s","ns")))</f>
        <v>ns</v>
      </c>
      <c r="Z147" s="281" t="str">
        <f aca="false">IF(Z$8&gt;$J147,"",IF($F$124&gt;$G$124,"ns",IF(ABS($L147-INDEX(RTO3SF_ORD,Z$8,2))&gt;$B$139,"s","ns")))</f>
        <v>ns</v>
      </c>
      <c r="AA147" s="281" t="str">
        <f aca="false">IF(AA$8&gt;$J147,"",IF($F$124&gt;$G$124,"ns",IF(ABS($L147-INDEX(RTO3SF_ORD,AA$8,2))&gt;$B$139,"s","ns")))</f>
        <v>ns</v>
      </c>
      <c r="AB147" s="281" t="str">
        <f aca="false">IF(AB$8&gt;$J147,"",IF($F$124&gt;$G$124,"ns",IF(ABS($L147-INDEX(RTO3SF_ORD,AB$8,2))&gt;$B$139,"s","ns")))</f>
        <v>ns</v>
      </c>
      <c r="AC147" s="281" t="str">
        <f aca="false">IF(AC$8&gt;$J147,"",IF($F$124&gt;$G$124,"ns",IF(ABS($L147-INDEX(RTO3SF_ORD,AC$8,2))&gt;$B$139,"s","ns")))</f>
        <v>ns</v>
      </c>
      <c r="AD147" s="281" t="str">
        <f aca="false">IF(AD$8&gt;$J147,"",IF($F$124&gt;$G$124,"ns",IF(ABS($L147-INDEX(RTO3SF_ORD,AD$8,2))&gt;$B$139,"s","ns")))</f>
        <v>ns</v>
      </c>
      <c r="AE147" s="281" t="str">
        <f aca="false">IF(AE$8&gt;$J147,"",IF($F$124&gt;$G$124,"ns",IF(ABS($L147-INDEX(RTO3SF_ORD,AE$8,2))&gt;$B$139,"s","ns")))</f>
        <v>ns</v>
      </c>
      <c r="AF147" s="281" t="str">
        <f aca="false">IF(AF$8&gt;$J147,"",IF($F$124&gt;$G$124,"ns",IF(ABS($L147-INDEX(RTO3SF_ORD,AF$8,2))&gt;$B$139,"s","ns")))</f>
        <v>ns</v>
      </c>
      <c r="AG147" s="281" t="str">
        <f aca="false">IF(AG$8&gt;$J147,"",IF($F$124&gt;$G$124,"ns",IF(ABS($L147-INDEX(RTO3SF_ORD,AG$8,2))&gt;$B$139,"s","ns")))</f>
        <v>ns</v>
      </c>
      <c r="AH147" s="281" t="str">
        <f aca="false">IF(AH$8&gt;$J147,"",IF($F$124&gt;$G$124,"ns",IF(ABS($L147-INDEX(RTO3SF_ORD,AH$8,2))&gt;$B$139,"s","ns")))</f>
        <v>ns</v>
      </c>
      <c r="AI147" s="281" t="str">
        <f aca="false">IF(AI$8&gt;$J147,"",IF($F$124&gt;$G$124,"ns",IF(ABS($L147-INDEX(RTO3SF_ORD,AI$8,2))&gt;$B$139,"s","ns")))</f>
        <v>ns</v>
      </c>
      <c r="AJ147" s="281" t="str">
        <f aca="false">IF(AJ$8&gt;$J147,"",IF($F$124&gt;$G$124,"ns",IF(ABS($L147-INDEX(RTO3SF_ORD,AJ$8,2))&gt;$B$139,"s","ns")))</f>
        <v>ns</v>
      </c>
      <c r="AK147" s="281" t="str">
        <f aca="false">IF(AK$8&gt;$J147,"",IF($F$124&gt;$G$124,"ns",IF(ABS($L147-INDEX(RTO3SF_ORD,AK$8,2))&gt;$B$139,"s","ns")))</f>
        <v>ns</v>
      </c>
      <c r="AL147" s="281" t="str">
        <f aca="false">IF(AL$8&gt;$J147,"",IF($F$124&gt;$G$124,"ns",IF(ABS($L147-INDEX(RTO3SF_ORD,AL$8,2))&gt;$B$139,"s","ns")))</f>
        <v>ns</v>
      </c>
      <c r="AM147" s="281" t="str">
        <f aca="false">IF(AM$8&gt;$J147,"",IF($F$124&gt;$G$124,"ns",IF(ABS($L147-INDEX(RTO3SF_ORD,AM$8,2))&gt;$B$139,"s","ns")))</f>
        <v>ns</v>
      </c>
      <c r="AN147" s="281" t="str">
        <f aca="false">IF(AN$8&gt;$J147,"",IF($F$124&gt;$G$124,"ns",IF(ABS($L147-INDEX(RTO3SF_ORD,AN$8,2))&gt;$B$139,"s","ns")))</f>
        <v>ns</v>
      </c>
      <c r="AO147" s="281" t="str">
        <f aca="false">IF(AO$8&gt;$J147,"",IF($F$124&gt;$G$124,"ns",IF(ABS($L147-INDEX(RTO3SF_ORD,AO$8,2))&gt;$B$139,"s","ns")))</f>
        <v/>
      </c>
      <c r="AP147" s="281" t="str">
        <f aca="false">IF(AP$8&gt;$J147,"",IF($F$124&gt;$G$124,"ns",IF(ABS($L147-INDEX(RTO3SF_ORD,AP$8,2))&gt;$B$139,"s","ns")))</f>
        <v/>
      </c>
      <c r="AQ147" s="281" t="str">
        <f aca="false">IF(AQ$8&gt;$J147,"",IF($F$124&gt;$G$124,"ns",IF(ABS($L147-INDEX(RTO3SF_ORD,AQ$8,2))&gt;$B$139,"s","ns")))</f>
        <v/>
      </c>
      <c r="AR147" s="281" t="str">
        <f aca="false">IF(AR$8&gt;$J147,"",IF($F$124&gt;$G$124,"ns",IF(ABS($L147-INDEX(RTO3SF_ORD,AR$8,2))&gt;$B$139,"s","ns")))</f>
        <v/>
      </c>
      <c r="AS147" s="281" t="str">
        <f aca="false">IF(AS$8&gt;$J147,"",IF($F$124&gt;$G$124,"ns",IF(ABS($L147-INDEX(RTO3SF_ORD,AS$8,2))&gt;$B$139,"s","ns")))</f>
        <v/>
      </c>
      <c r="AT147" s="281" t="str">
        <f aca="false">IF(AT$8&gt;$J147,"",IF($F$124&gt;$G$124,"ns",IF(ABS($L147-INDEX(RTO3SF_ORD,AT$8,2))&gt;$B$139,"s","ns")))</f>
        <v/>
      </c>
      <c r="AU147" s="281" t="str">
        <f aca="false">IF(AU$8&gt;$J147,"",IF($F$124&gt;$G$124,"ns",IF(ABS($L147-INDEX(RTO3SF_ORD,AU$8,2))&gt;$B$139,"s","ns")))</f>
        <v/>
      </c>
      <c r="AV147" s="281" t="str">
        <f aca="false">IF(AV$8&gt;$J147,"",IF($F$124&gt;$G$124,"ns",IF(ABS($L147-INDEX(RTO3SF_ORD,AV$8,2))&gt;$B$139,"s","ns")))</f>
        <v/>
      </c>
      <c r="AW147" s="281" t="str">
        <f aca="false">IF(AW$8&gt;$J147,"",IF($F$124&gt;$G$124,"ns",IF(ABS($L147-INDEX(RTO3SF_ORD,AW$8,2))&gt;$B$139,"s","ns")))</f>
        <v/>
      </c>
      <c r="AX147" s="281" t="str">
        <f aca="false">IF(AX$8&gt;$J147,"",IF($F$124&gt;$G$124,"ns",IF(ABS($L147-INDEX(RTO3SF_ORD,AX$8,2))&gt;$B$139,"s","ns")))</f>
        <v/>
      </c>
      <c r="AY147" s="281" t="str">
        <f aca="false">IF(AY$8&gt;$J147,"",IF($F$124&gt;$G$124,"ns",IF(ABS($L147-INDEX(RTO3SF_ORD,AY$8,2))&gt;$B$139,"s","ns")))</f>
        <v/>
      </c>
      <c r="AZ147" s="281" t="str">
        <f aca="false">IF(AZ$8&gt;$J147,"",IF($F$124&gt;$G$124,"ns",IF(ABS($L147-INDEX(RTO3SF_ORD,AZ$8,2))&gt;$B$139,"s","ns")))</f>
        <v/>
      </c>
      <c r="BA147" s="281" t="str">
        <f aca="false">IF(BA$8&gt;$J147,"",IF($F$124&gt;$G$124,"ns",IF(ABS($L147-INDEX(RTO3SF_ORD,BA$8,2))&gt;$B$139,"s","ns")))</f>
        <v/>
      </c>
      <c r="BB147" s="281" t="str">
        <f aca="false">IF(BB$8&gt;$J147,"",IF($F$124&gt;$G$124,"ns",IF(ABS($L147-INDEX(RTO3SF_ORD,BB$8,2))&gt;$B$139,"s","ns")))</f>
        <v/>
      </c>
      <c r="BC147" s="281" t="str">
        <f aca="false">IF(BC$8&gt;$J147,"",IF($F$124&gt;$G$124,"ns",IF(ABS($L147-INDEX(RTO3SF_ORD,BC$8,2))&gt;$B$139,"s","ns")))</f>
        <v/>
      </c>
      <c r="BD147" s="281" t="str">
        <f aca="false">IF(BD$8&gt;$J147,"",IF($F$124&gt;$G$124,"ns",IF(ABS($L147-INDEX(RTO3SF_ORD,BD$8,2))&gt;$B$139,"s","ns")))</f>
        <v/>
      </c>
      <c r="BE147" s="281" t="str">
        <f aca="false">IF(BE$8&gt;$J147,"",IF($F$124&gt;$G$124,"ns",IF(ABS($L147-INDEX(RTO3SF_ORD,BE$8,2))&gt;$B$139,"s","ns")))</f>
        <v/>
      </c>
      <c r="BF147" s="281" t="str">
        <f aca="false">IF(BF$8&gt;$J147,"",IF($F$124&gt;$G$124,"ns",IF(ABS($L147-INDEX(RTO3SF_ORD,BF$8,2))&gt;$B$139,"s","ns")))</f>
        <v/>
      </c>
      <c r="BG147" s="281" t="str">
        <f aca="false">IF(BG$8&gt;$J147,"",IF($F$124&gt;$G$124,"ns",IF(ABS($L147-INDEX(RTO3SF_ORD,BG$8,2))&gt;$B$139,"s","ns")))</f>
        <v/>
      </c>
      <c r="BH147" s="281" t="str">
        <f aca="false">IF(BH$8&gt;$J147,"",IF($F$124&gt;$G$124,"ns",IF(ABS($L147-INDEX(RTO3SF_ORD,BH$8,2))&gt;$B$139,"s","ns")))</f>
        <v/>
      </c>
      <c r="BI147" s="281" t="str">
        <f aca="false">IF(BI$8&gt;$J147,"",IF($F$124&gt;$G$124,"ns",IF(ABS($L147-INDEX(RTO3SF_ORD,BI$8,2))&gt;$B$139,"s","ns")))</f>
        <v/>
      </c>
      <c r="BJ147" s="281" t="str">
        <f aca="false">IF(BJ$8&gt;$J147,"",IF($F$124&gt;$G$124,"ns",IF(ABS($L147-INDEX(RTO3SF_ORD,BJ$8,2))&gt;$B$139,"s","ns")))</f>
        <v/>
      </c>
      <c r="BS147" s="249"/>
      <c r="BT147" s="249"/>
      <c r="BV147" s="270" t="n">
        <v>28</v>
      </c>
      <c r="BW147" s="280" t="n">
        <f aca="false">IFERROR(INDEX(RTO3CF_ORD,BV147,1),"sd")</f>
        <v>0</v>
      </c>
      <c r="BX147" s="281" t="n">
        <f aca="false">IFERROR(INDEX(RTO3CF_ORD,BV147,2),"sd")</f>
        <v>0.00022</v>
      </c>
      <c r="BY147" s="282" t="str">
        <f aca="false">IF(BY$8&gt;$BV147,"",IF($BR$124&gt;$BS$124,"ns",IF(ABS($BX147-INDEX(RTO3CF_ORD,BY$8,2))&gt;$BN$139,"s","ns")))</f>
        <v>s</v>
      </c>
      <c r="BZ147" s="282" t="str">
        <f aca="false">IF(BZ$8&gt;$BV147,"",IF($BR$124&gt;$BS$124,"ns",IF(ABS($BX147-INDEX(RTO3CF_ORD,BZ$8,2))&gt;$BN$139,"s","ns")))</f>
        <v>s</v>
      </c>
      <c r="CA147" s="282" t="str">
        <f aca="false">IF(CA$8&gt;$BV147,"",IF($BR$124&gt;$BS$124,"ns",IF(ABS($BX147-INDEX(RTO3CF_ORD,CA$8,2))&gt;$BN$139,"s","ns")))</f>
        <v>s</v>
      </c>
      <c r="CB147" s="282" t="str">
        <f aca="false">IF(CB$8&gt;$BV147,"",IF($BR$124&gt;$BS$124,"ns",IF(ABS($BX147-INDEX(RTO3CF_ORD,CB$8,2))&gt;$BN$139,"s","ns")))</f>
        <v>s</v>
      </c>
      <c r="CC147" s="282" t="str">
        <f aca="false">IF(CC$8&gt;$BV147,"",IF($BR$124&gt;$BS$124,"ns",IF(ABS($BX147-INDEX(RTO3CF_ORD,CC$8,2))&gt;$BN$139,"s","ns")))</f>
        <v>s</v>
      </c>
      <c r="CD147" s="282" t="str">
        <f aca="false">IF(CD$8&gt;$BV147,"",IF($BR$124&gt;$BS$124,"ns",IF(ABS($BX147-INDEX(RTO3CF_ORD,CD$8,2))&gt;$BN$139,"s","ns")))</f>
        <v>s</v>
      </c>
      <c r="CE147" s="282" t="str">
        <f aca="false">IF(CE$8&gt;$BV147,"",IF($BR$124&gt;$BS$124,"ns",IF(ABS($BX147-INDEX(RTO3CF_ORD,CE$8,2))&gt;$BN$139,"s","ns")))</f>
        <v>s</v>
      </c>
      <c r="CF147" s="282" t="str">
        <f aca="false">IF(CF$8&gt;$BV147,"",IF($BR$124&gt;$BS$124,"ns",IF(ABS($BX147-INDEX(RTO3CF_ORD,CF$8,2))&gt;$BN$139,"s","ns")))</f>
        <v>s</v>
      </c>
      <c r="CG147" s="282" t="str">
        <f aca="false">IF(CG$8&gt;$BV147,"",IF($BR$124&gt;$BS$124,"ns",IF(ABS($BX147-INDEX(RTO3CF_ORD,CG$8,2))&gt;$BN$139,"s","ns")))</f>
        <v>s</v>
      </c>
      <c r="CH147" s="282" t="str">
        <f aca="false">IF(CH$8&gt;$BV147,"",IF($BR$124&gt;$BS$124,"ns",IF(ABS($BX147-INDEX(RTO3CF_ORD,CH$8,2))&gt;$BN$139,"s","ns")))</f>
        <v>s</v>
      </c>
      <c r="CI147" s="282" t="str">
        <f aca="false">IF(CI$8&gt;$BV147,"",IF($BR$124&gt;$BS$124,"ns",IF(ABS($BX147-INDEX(RTO3CF_ORD,CI$8,2))&gt;$BN$139,"s","ns")))</f>
        <v>s</v>
      </c>
      <c r="CJ147" s="282" t="str">
        <f aca="false">IF(CJ$8&gt;$BV147,"",IF($BR$124&gt;$BS$124,"ns",IF(ABS($BX147-INDEX(RTO3CF_ORD,CJ$8,2))&gt;$BN$139,"s","ns")))</f>
        <v>s</v>
      </c>
      <c r="CK147" s="282" t="str">
        <f aca="false">IF(CK$8&gt;$BV147,"",IF($BR$124&gt;$BS$124,"ns",IF(ABS($BX147-INDEX(RTO3CF_ORD,CK$8,2))&gt;$BN$139,"s","ns")))</f>
        <v>ns</v>
      </c>
      <c r="CL147" s="282" t="str">
        <f aca="false">IF(CL$8&gt;$BV147,"",IF($BR$124&gt;$BS$124,"ns",IF(ABS($BX147-INDEX(RTO3CF_ORD,CL$8,2))&gt;$BN$139,"s","ns")))</f>
        <v>ns</v>
      </c>
      <c r="CM147" s="282" t="str">
        <f aca="false">IF(CM$8&gt;$BV147,"",IF($BR$124&gt;$BS$124,"ns",IF(ABS($BX147-INDEX(RTO3CF_ORD,CM$8,2))&gt;$BN$139,"s","ns")))</f>
        <v>ns</v>
      </c>
      <c r="CN147" s="282" t="str">
        <f aca="false">IF(CN$8&gt;$BV147,"",IF($BR$124&gt;$BS$124,"ns",IF(ABS($BX147-INDEX(RTO3CF_ORD,CN$8,2))&gt;$BN$139,"s","ns")))</f>
        <v>ns</v>
      </c>
      <c r="CO147" s="282" t="str">
        <f aca="false">IF(CO$8&gt;$BV147,"",IF($BR$124&gt;$BS$124,"ns",IF(ABS($BX147-INDEX(RTO3CF_ORD,CO$8,2))&gt;$BN$139,"s","ns")))</f>
        <v>ns</v>
      </c>
      <c r="CP147" s="282" t="str">
        <f aca="false">IF(CP$8&gt;$BV147,"",IF($BR$124&gt;$BS$124,"ns",IF(ABS($BX147-INDEX(RTO3CF_ORD,CP$8,2))&gt;$BN$139,"s","ns")))</f>
        <v>ns</v>
      </c>
      <c r="CQ147" s="282" t="str">
        <f aca="false">IF(CQ$8&gt;$BV147,"",IF($BR$124&gt;$BS$124,"ns",IF(ABS($BX147-INDEX(RTO3CF_ORD,CQ$8,2))&gt;$BN$139,"s","ns")))</f>
        <v>ns</v>
      </c>
      <c r="CR147" s="282" t="str">
        <f aca="false">IF(CR$8&gt;$BV147,"",IF($BR$124&gt;$BS$124,"ns",IF(ABS($BX147-INDEX(RTO3CF_ORD,CR$8,2))&gt;$BN$139,"s","ns")))</f>
        <v>ns</v>
      </c>
      <c r="CS147" s="282" t="str">
        <f aca="false">IF(CS$8&gt;$BV147,"",IF($BR$124&gt;$BS$124,"ns",IF(ABS($BX147-INDEX(RTO3CF_ORD,CS$8,2))&gt;$BN$139,"s","ns")))</f>
        <v>ns</v>
      </c>
      <c r="CT147" s="282" t="str">
        <f aca="false">IF(CT$8&gt;$BV147,"",IF($BR$124&gt;$BS$124,"ns",IF(ABS($BX147-INDEX(RTO3CF_ORD,CT$8,2))&gt;$BN$139,"s","ns")))</f>
        <v>ns</v>
      </c>
      <c r="CU147" s="282" t="str">
        <f aca="false">IF(CU$8&gt;$BV147,"",IF($BR$124&gt;$BS$124,"ns",IF(ABS($BX147-INDEX(RTO3CF_ORD,CU$8,2))&gt;$BN$139,"s","ns")))</f>
        <v>ns</v>
      </c>
      <c r="CV147" s="282" t="str">
        <f aca="false">IF(CV$8&gt;$BV147,"",IF($BR$124&gt;$BS$124,"ns",IF(ABS($BX147-INDEX(RTO3CF_ORD,CV$8,2))&gt;$BN$139,"s","ns")))</f>
        <v>ns</v>
      </c>
      <c r="CW147" s="282" t="str">
        <f aca="false">IF(CW$8&gt;$BV147,"",IF($BR$124&gt;$BS$124,"ns",IF(ABS($BX147-INDEX(RTO3CF_ORD,CW$8,2))&gt;$BN$139,"s","ns")))</f>
        <v>ns</v>
      </c>
      <c r="CX147" s="282" t="str">
        <f aca="false">IF(CX$8&gt;$BV147,"",IF($BR$124&gt;$BS$124,"ns",IF(ABS($BX147-INDEX(RTO3CF_ORD,CX$8,2))&gt;$BN$139,"s","ns")))</f>
        <v>ns</v>
      </c>
      <c r="CY147" s="282" t="str">
        <f aca="false">IF(CY$8&gt;$BV147,"",IF($BR$124&gt;$BS$124,"ns",IF(ABS($BX147-INDEX(RTO3CF_ORD,CY$8,2))&gt;$BN$139,"s","ns")))</f>
        <v>ns</v>
      </c>
      <c r="CZ147" s="282" t="str">
        <f aca="false">IF(CZ$8&gt;$BV147,"",IF($BR$124&gt;$BS$124,"ns",IF(ABS($BX147-INDEX(RTO3CF_ORD,CZ$8,2))&gt;$BN$139,"s","ns")))</f>
        <v>ns</v>
      </c>
      <c r="DA147" s="282" t="str">
        <f aca="false">IF(DA$8&gt;$BV147,"",IF($BR$124&gt;$BS$124,"ns",IF(ABS($BX147-INDEX(RTO3CF_ORD,DA$8,2))&gt;$BN$139,"s","ns")))</f>
        <v/>
      </c>
      <c r="DB147" s="282" t="str">
        <f aca="false">IF(DB$8&gt;$BV147,"",IF($BR$124&gt;$BS$124,"ns",IF(ABS($BX147-INDEX(RTO3CF_ORD,DB$8,2))&gt;$BN$139,"s","ns")))</f>
        <v/>
      </c>
      <c r="DC147" s="282" t="str">
        <f aca="false">IF(DC$8&gt;$BV147,"",IF($BR$124&gt;$BS$124,"ns",IF(ABS($BX147-INDEX(RTO3CF_ORD,DC$8,2))&gt;$BN$139,"s","ns")))</f>
        <v/>
      </c>
      <c r="DD147" s="282" t="str">
        <f aca="false">IF(DD$8&gt;$BV147,"",IF($BR$124&gt;$BS$124,"ns",IF(ABS($BX147-INDEX(RTO3CF_ORD,DD$8,2))&gt;$BN$139,"s","ns")))</f>
        <v/>
      </c>
      <c r="DE147" s="282" t="str">
        <f aca="false">IF(DE$8&gt;$BV147,"",IF($BR$124&gt;$BS$124,"ns",IF(ABS($BX147-INDEX(RTO3CF_ORD,DE$8,2))&gt;$BN$139,"s","ns")))</f>
        <v/>
      </c>
      <c r="DF147" s="282" t="str">
        <f aca="false">IF(DF$8&gt;$BV147,"",IF($BR$124&gt;$BS$124,"ns",IF(ABS($BX147-INDEX(RTO3CF_ORD,DF$8,2))&gt;$BN$139,"s","ns")))</f>
        <v/>
      </c>
      <c r="DG147" s="282" t="str">
        <f aca="false">IF(DG$8&gt;$BV147,"",IF($BR$124&gt;$BS$124,"ns",IF(ABS($BX147-INDEX(RTO3CF_ORD,DG$8,2))&gt;$BN$139,"s","ns")))</f>
        <v/>
      </c>
      <c r="DH147" s="282" t="str">
        <f aca="false">IF(DH$8&gt;$BV147,"",IF($BR$124&gt;$BS$124,"ns",IF(ABS($BX147-INDEX(RTO3CF_ORD,DH$8,2))&gt;$BN$139,"s","ns")))</f>
        <v/>
      </c>
      <c r="DI147" s="282" t="str">
        <f aca="false">IF(DI$8&gt;$BV147,"",IF($BR$124&gt;$BS$124,"ns",IF(ABS($BX147-INDEX(RTO3CF_ORD,DI$8,2))&gt;$BN$139,"s","ns")))</f>
        <v/>
      </c>
      <c r="DJ147" s="282" t="str">
        <f aca="false">IF(DJ$8&gt;$BV147,"",IF($BR$124&gt;$BS$124,"ns",IF(ABS($BX147-INDEX(RTO3CF_ORD,DJ$8,2))&gt;$BN$139,"s","ns")))</f>
        <v/>
      </c>
      <c r="DK147" s="282" t="str">
        <f aca="false">IF(DK$8&gt;$BV147,"",IF($BR$124&gt;$BS$124,"ns",IF(ABS($BX147-INDEX(RTO3CF_ORD,DK$8,2))&gt;$BN$139,"s","ns")))</f>
        <v/>
      </c>
      <c r="DL147" s="282" t="str">
        <f aca="false">IF(DL$8&gt;$BV147,"",IF($BR$124&gt;$BS$124,"ns",IF(ABS($BX147-INDEX(RTO3CF_ORD,DL$8,2))&gt;$BN$139,"s","ns")))</f>
        <v/>
      </c>
      <c r="DM147" s="282" t="str">
        <f aca="false">IF(DM$8&gt;$BV147,"",IF($BR$124&gt;$BS$124,"ns",IF(ABS($BX147-INDEX(RTO3CF_ORD,DM$8,2))&gt;$BN$139,"s","ns")))</f>
        <v/>
      </c>
      <c r="DN147" s="282" t="str">
        <f aca="false">IF(DN$8&gt;$BV147,"",IF($BR$124&gt;$BS$124,"ns",IF(ABS($BX147-INDEX(RTO3CF_ORD,DN$8,2))&gt;$BN$139,"s","ns")))</f>
        <v/>
      </c>
      <c r="DO147" s="282" t="str">
        <f aca="false">IF(DO$8&gt;$BV147,"",IF($BR$124&gt;$BS$124,"ns",IF(ABS($BX147-INDEX(RTO3CF_ORD,DO$8,2))&gt;$BN$139,"s","ns")))</f>
        <v/>
      </c>
      <c r="DP147" s="282" t="str">
        <f aca="false">IF(DP$8&gt;$BV147,"",IF($BR$124&gt;$BS$124,"ns",IF(ABS($BX147-INDEX(RTO3CF_ORD,DP$8,2))&gt;$BN$139,"s","ns")))</f>
        <v/>
      </c>
      <c r="DQ147" s="282" t="str">
        <f aca="false">IF(DQ$8&gt;$BV147,"",IF($BR$124&gt;$BS$124,"ns",IF(ABS($BX147-INDEX(RTO3CF_ORD,DQ$8,2))&gt;$BN$139,"s","ns")))</f>
        <v/>
      </c>
      <c r="DR147" s="282" t="str">
        <f aca="false">IF(DR$8&gt;$BV147,"",IF($BR$124&gt;$BS$124,"ns",IF(ABS($BX147-INDEX(RTO3CF_ORD,DR$8,2))&gt;$BN$139,"s","ns")))</f>
        <v/>
      </c>
      <c r="DS147" s="282" t="str">
        <f aca="false">IF(DS$8&gt;$BV147,"",IF($BR$124&gt;$BS$124,"ns",IF(ABS($BX147-INDEX(RTO3CF_ORD,DS$8,2))&gt;$BN$139,"s","ns")))</f>
        <v/>
      </c>
      <c r="DT147" s="282" t="str">
        <f aca="false">IF(DT$8&gt;$BV147,"",IF($BR$124&gt;$BS$124,"ns",IF(ABS($BX147-INDEX(RTO3CF_ORD,DT$8,2))&gt;$BN$139,"s","ns")))</f>
        <v/>
      </c>
      <c r="DU147" s="282" t="str">
        <f aca="false">IF(DU$8&gt;$BV147,"",IF($BR$124&gt;$BS$124,"ns",IF(ABS($BX147-INDEX(RTO3CF_ORD,DU$8,2))&gt;$BN$139,"s","ns")))</f>
        <v/>
      </c>
      <c r="DV147" s="282" t="str">
        <f aca="false">IF(DV$8&gt;$BV147,"",IF($BR$124&gt;$BS$124,"ns",IF(ABS($BX147-INDEX(RTO3CF_ORD,DV$8,2))&gt;$BN$139,"s","ns")))</f>
        <v/>
      </c>
      <c r="DW147" s="283"/>
      <c r="DX147" s="283"/>
      <c r="DZ147" s="265" t="n">
        <f aca="false">DZ146+1</f>
        <v>29</v>
      </c>
      <c r="EA147" s="276" t="n">
        <f aca="false">IFERROR(INDEX(RTO3CV,$DZ147,1),0)</f>
        <v>0</v>
      </c>
      <c r="EB147" s="277" t="n">
        <f aca="false">IFERROR(INDEX(RTO3SF,$DZ147,EB$7),0)</f>
        <v>0</v>
      </c>
      <c r="EC147" s="277" t="n">
        <f aca="false">IFERROR(INDEX(RTO3SF,$DZ147,EC$7),0)</f>
        <v>0</v>
      </c>
      <c r="ED147" s="277" t="n">
        <f aca="false">IFERROR(INDEX(RTO3SF,$DZ147,ED$7),0)</f>
        <v>0</v>
      </c>
      <c r="EE147" s="277" t="n">
        <f aca="false">IFERROR(INDEX(RTO3SF,$DZ147,EE$7),0)</f>
        <v>0</v>
      </c>
      <c r="EF147" s="277" t="n">
        <f aca="false">COUNTIFS(EB147:EE147,"&gt;1")</f>
        <v>0</v>
      </c>
      <c r="EG147" s="277" t="n">
        <f aca="false">IFERROR(SUMIFS(EB147:EE147,EB147:EE147,"&gt;1"),0)</f>
        <v>0</v>
      </c>
      <c r="EH147" s="265"/>
      <c r="EI147" s="265"/>
      <c r="EJ147" s="265"/>
      <c r="EK147" s="266"/>
      <c r="EL147" s="265" t="n">
        <f aca="false">EL146+1</f>
        <v>29</v>
      </c>
      <c r="EM147" s="276" t="n">
        <f aca="false">IFERROR(INDEX(RTO3CV,$EL147,1),0)</f>
        <v>0</v>
      </c>
      <c r="EN147" s="277" t="n">
        <f aca="false">IFERROR(INDEX(RTO3CF,$EL147,'ANVA-MDS'!EB$7),0)</f>
        <v>0</v>
      </c>
      <c r="EO147" s="277" t="n">
        <f aca="false">IFERROR(INDEX(RTO3CF,$EL147,'ANVA-MDS'!EC$7),0)</f>
        <v>0</v>
      </c>
      <c r="EP147" s="277" t="n">
        <f aca="false">IFERROR(INDEX(RTO3CF,$EL147,'ANVA-MDS'!ED$7),0)</f>
        <v>0</v>
      </c>
      <c r="EQ147" s="277" t="n">
        <f aca="false">IFERROR(INDEX(RTO3CF,$EL147,'ANVA-MDS'!EE$7),0)</f>
        <v>0</v>
      </c>
      <c r="ER147" s="277" t="n">
        <f aca="false">COUNTIFS(EN147:EQ147,"&gt;1")</f>
        <v>0</v>
      </c>
      <c r="ES147" s="277" t="n">
        <f aca="false">IFERROR(SUMIFS(EN147:EQ147,EN147:EQ147,"&gt;1"),0)</f>
        <v>0</v>
      </c>
      <c r="ET147" s="265"/>
      <c r="EU147" s="265"/>
      <c r="EV147" s="265"/>
      <c r="EW147" s="266"/>
      <c r="EX147" s="277" t="n">
        <f aca="false">EG147+ES147</f>
        <v>0</v>
      </c>
      <c r="EY147" s="266"/>
      <c r="EZ147" s="266"/>
    </row>
    <row r="148" customFormat="false" ht="12.75" hidden="false" customHeight="true" outlineLevel="0" collapsed="false">
      <c r="J148" s="270" t="n">
        <v>29</v>
      </c>
      <c r="K148" s="280" t="n">
        <f aca="false">IFERROR(INDEX(RTO3SF_ORD,J148,1),"sd")</f>
        <v>0</v>
      </c>
      <c r="L148" s="281" t="n">
        <f aca="false">IFERROR(INDEX(RTO3SF_ORD,J148,2),"sd")</f>
        <v>0.00021</v>
      </c>
      <c r="M148" s="281" t="str">
        <f aca="false">IF(M$8&gt;$J148,"",IF($F$124&gt;$G$124,"ns",IF(ABS($L148-INDEX(RTO3SF_ORD,M$8,2))&gt;$B$139,"s","ns")))</f>
        <v>ns</v>
      </c>
      <c r="N148" s="281" t="str">
        <f aca="false">IF(N$8&gt;$J148,"",IF($F$124&gt;$G$124,"ns",IF(ABS($L148-INDEX(RTO3SF_ORD,N$8,2))&gt;$B$139,"s","ns")))</f>
        <v>ns</v>
      </c>
      <c r="O148" s="281" t="str">
        <f aca="false">IF(O$8&gt;$J148,"",IF($F$124&gt;$G$124,"ns",IF(ABS($L148-INDEX(RTO3SF_ORD,O$8,2))&gt;$B$139,"s","ns")))</f>
        <v>ns</v>
      </c>
      <c r="P148" s="281" t="str">
        <f aca="false">IF(P$8&gt;$J148,"",IF($F$124&gt;$G$124,"ns",IF(ABS($L148-INDEX(RTO3SF_ORD,P$8,2))&gt;$B$139,"s","ns")))</f>
        <v>ns</v>
      </c>
      <c r="Q148" s="281" t="str">
        <f aca="false">IF(Q$8&gt;$J148,"",IF($F$124&gt;$G$124,"ns",IF(ABS($L148-INDEX(RTO3SF_ORD,Q$8,2))&gt;$B$139,"s","ns")))</f>
        <v>ns</v>
      </c>
      <c r="R148" s="281" t="str">
        <f aca="false">IF(R$8&gt;$J148,"",IF($F$124&gt;$G$124,"ns",IF(ABS($L148-INDEX(RTO3SF_ORD,R$8,2))&gt;$B$139,"s","ns")))</f>
        <v>ns</v>
      </c>
      <c r="S148" s="281" t="str">
        <f aca="false">IF(S$8&gt;$J148,"",IF($F$124&gt;$G$124,"ns",IF(ABS($L148-INDEX(RTO3SF_ORD,S$8,2))&gt;$B$139,"s","ns")))</f>
        <v>ns</v>
      </c>
      <c r="T148" s="281" t="str">
        <f aca="false">IF(T$8&gt;$J148,"",IF($F$124&gt;$G$124,"ns",IF(ABS($L148-INDEX(RTO3SF_ORD,T$8,2))&gt;$B$139,"s","ns")))</f>
        <v>ns</v>
      </c>
      <c r="U148" s="281" t="str">
        <f aca="false">IF(U$8&gt;$J148,"",IF($F$124&gt;$G$124,"ns",IF(ABS($L148-INDEX(RTO3SF_ORD,U$8,2))&gt;$B$139,"s","ns")))</f>
        <v>ns</v>
      </c>
      <c r="V148" s="281" t="str">
        <f aca="false">IF(V$8&gt;$J148,"",IF($F$124&gt;$G$124,"ns",IF(ABS($L148-INDEX(RTO3SF_ORD,V$8,2))&gt;$B$139,"s","ns")))</f>
        <v>ns</v>
      </c>
      <c r="W148" s="281" t="str">
        <f aca="false">IF(W$8&gt;$J148,"",IF($F$124&gt;$G$124,"ns",IF(ABS($L148-INDEX(RTO3SF_ORD,W$8,2))&gt;$B$139,"s","ns")))</f>
        <v>ns</v>
      </c>
      <c r="X148" s="281" t="str">
        <f aca="false">IF(X$8&gt;$J148,"",IF($F$124&gt;$G$124,"ns",IF(ABS($L148-INDEX(RTO3SF_ORD,X$8,2))&gt;$B$139,"s","ns")))</f>
        <v>ns</v>
      </c>
      <c r="Y148" s="281" t="str">
        <f aca="false">IF(Y$8&gt;$J148,"",IF($F$124&gt;$G$124,"ns",IF(ABS($L148-INDEX(RTO3SF_ORD,Y$8,2))&gt;$B$139,"s","ns")))</f>
        <v>ns</v>
      </c>
      <c r="Z148" s="281" t="str">
        <f aca="false">IF(Z$8&gt;$J148,"",IF($F$124&gt;$G$124,"ns",IF(ABS($L148-INDEX(RTO3SF_ORD,Z$8,2))&gt;$B$139,"s","ns")))</f>
        <v>ns</v>
      </c>
      <c r="AA148" s="281" t="str">
        <f aca="false">IF(AA$8&gt;$J148,"",IF($F$124&gt;$G$124,"ns",IF(ABS($L148-INDEX(RTO3SF_ORD,AA$8,2))&gt;$B$139,"s","ns")))</f>
        <v>ns</v>
      </c>
      <c r="AB148" s="281" t="str">
        <f aca="false">IF(AB$8&gt;$J148,"",IF($F$124&gt;$G$124,"ns",IF(ABS($L148-INDEX(RTO3SF_ORD,AB$8,2))&gt;$B$139,"s","ns")))</f>
        <v>ns</v>
      </c>
      <c r="AC148" s="281" t="str">
        <f aca="false">IF(AC$8&gt;$J148,"",IF($F$124&gt;$G$124,"ns",IF(ABS($L148-INDEX(RTO3SF_ORD,AC$8,2))&gt;$B$139,"s","ns")))</f>
        <v>ns</v>
      </c>
      <c r="AD148" s="281" t="str">
        <f aca="false">IF(AD$8&gt;$J148,"",IF($F$124&gt;$G$124,"ns",IF(ABS($L148-INDEX(RTO3SF_ORD,AD$8,2))&gt;$B$139,"s","ns")))</f>
        <v>ns</v>
      </c>
      <c r="AE148" s="281" t="str">
        <f aca="false">IF(AE$8&gt;$J148,"",IF($F$124&gt;$G$124,"ns",IF(ABS($L148-INDEX(RTO3SF_ORD,AE$8,2))&gt;$B$139,"s","ns")))</f>
        <v>ns</v>
      </c>
      <c r="AF148" s="281" t="str">
        <f aca="false">IF(AF$8&gt;$J148,"",IF($F$124&gt;$G$124,"ns",IF(ABS($L148-INDEX(RTO3SF_ORD,AF$8,2))&gt;$B$139,"s","ns")))</f>
        <v>ns</v>
      </c>
      <c r="AG148" s="281" t="str">
        <f aca="false">IF(AG$8&gt;$J148,"",IF($F$124&gt;$G$124,"ns",IF(ABS($L148-INDEX(RTO3SF_ORD,AG$8,2))&gt;$B$139,"s","ns")))</f>
        <v>ns</v>
      </c>
      <c r="AH148" s="281" t="str">
        <f aca="false">IF(AH$8&gt;$J148,"",IF($F$124&gt;$G$124,"ns",IF(ABS($L148-INDEX(RTO3SF_ORD,AH$8,2))&gt;$B$139,"s","ns")))</f>
        <v>ns</v>
      </c>
      <c r="AI148" s="281" t="str">
        <f aca="false">IF(AI$8&gt;$J148,"",IF($F$124&gt;$G$124,"ns",IF(ABS($L148-INDEX(RTO3SF_ORD,AI$8,2))&gt;$B$139,"s","ns")))</f>
        <v>ns</v>
      </c>
      <c r="AJ148" s="281" t="str">
        <f aca="false">IF(AJ$8&gt;$J148,"",IF($F$124&gt;$G$124,"ns",IF(ABS($L148-INDEX(RTO3SF_ORD,AJ$8,2))&gt;$B$139,"s","ns")))</f>
        <v>ns</v>
      </c>
      <c r="AK148" s="281" t="str">
        <f aca="false">IF(AK$8&gt;$J148,"",IF($F$124&gt;$G$124,"ns",IF(ABS($L148-INDEX(RTO3SF_ORD,AK$8,2))&gt;$B$139,"s","ns")))</f>
        <v>ns</v>
      </c>
      <c r="AL148" s="281" t="str">
        <f aca="false">IF(AL$8&gt;$J148,"",IF($F$124&gt;$G$124,"ns",IF(ABS($L148-INDEX(RTO3SF_ORD,AL$8,2))&gt;$B$139,"s","ns")))</f>
        <v>ns</v>
      </c>
      <c r="AM148" s="281" t="str">
        <f aca="false">IF(AM$8&gt;$J148,"",IF($F$124&gt;$G$124,"ns",IF(ABS($L148-INDEX(RTO3SF_ORD,AM$8,2))&gt;$B$139,"s","ns")))</f>
        <v>ns</v>
      </c>
      <c r="AN148" s="281" t="str">
        <f aca="false">IF(AN$8&gt;$J148,"",IF($F$124&gt;$G$124,"ns",IF(ABS($L148-INDEX(RTO3SF_ORD,AN$8,2))&gt;$B$139,"s","ns")))</f>
        <v>ns</v>
      </c>
      <c r="AO148" s="281" t="str">
        <f aca="false">IF(AO$8&gt;$J148,"",IF($F$124&gt;$G$124,"ns",IF(ABS($L148-INDEX(RTO3SF_ORD,AO$8,2))&gt;$B$139,"s","ns")))</f>
        <v>ns</v>
      </c>
      <c r="AP148" s="281" t="str">
        <f aca="false">IF(AP$8&gt;$J148,"",IF($F$124&gt;$G$124,"ns",IF(ABS($L148-INDEX(RTO3SF_ORD,AP$8,2))&gt;$B$139,"s","ns")))</f>
        <v/>
      </c>
      <c r="AQ148" s="281" t="str">
        <f aca="false">IF(AQ$8&gt;$J148,"",IF($F$124&gt;$G$124,"ns",IF(ABS($L148-INDEX(RTO3SF_ORD,AQ$8,2))&gt;$B$139,"s","ns")))</f>
        <v/>
      </c>
      <c r="AR148" s="281" t="str">
        <f aca="false">IF(AR$8&gt;$J148,"",IF($F$124&gt;$G$124,"ns",IF(ABS($L148-INDEX(RTO3SF_ORD,AR$8,2))&gt;$B$139,"s","ns")))</f>
        <v/>
      </c>
      <c r="AS148" s="281" t="str">
        <f aca="false">IF(AS$8&gt;$J148,"",IF($F$124&gt;$G$124,"ns",IF(ABS($L148-INDEX(RTO3SF_ORD,AS$8,2))&gt;$B$139,"s","ns")))</f>
        <v/>
      </c>
      <c r="AT148" s="281" t="str">
        <f aca="false">IF(AT$8&gt;$J148,"",IF($F$124&gt;$G$124,"ns",IF(ABS($L148-INDEX(RTO3SF_ORD,AT$8,2))&gt;$B$139,"s","ns")))</f>
        <v/>
      </c>
      <c r="AU148" s="281" t="str">
        <f aca="false">IF(AU$8&gt;$J148,"",IF($F$124&gt;$G$124,"ns",IF(ABS($L148-INDEX(RTO3SF_ORD,AU$8,2))&gt;$B$139,"s","ns")))</f>
        <v/>
      </c>
      <c r="AV148" s="281" t="str">
        <f aca="false">IF(AV$8&gt;$J148,"",IF($F$124&gt;$G$124,"ns",IF(ABS($L148-INDEX(RTO3SF_ORD,AV$8,2))&gt;$B$139,"s","ns")))</f>
        <v/>
      </c>
      <c r="AW148" s="281" t="str">
        <f aca="false">IF(AW$8&gt;$J148,"",IF($F$124&gt;$G$124,"ns",IF(ABS($L148-INDEX(RTO3SF_ORD,AW$8,2))&gt;$B$139,"s","ns")))</f>
        <v/>
      </c>
      <c r="AX148" s="281" t="str">
        <f aca="false">IF(AX$8&gt;$J148,"",IF($F$124&gt;$G$124,"ns",IF(ABS($L148-INDEX(RTO3SF_ORD,AX$8,2))&gt;$B$139,"s","ns")))</f>
        <v/>
      </c>
      <c r="AY148" s="281" t="str">
        <f aca="false">IF(AY$8&gt;$J148,"",IF($F$124&gt;$G$124,"ns",IF(ABS($L148-INDEX(RTO3SF_ORD,AY$8,2))&gt;$B$139,"s","ns")))</f>
        <v/>
      </c>
      <c r="AZ148" s="281" t="str">
        <f aca="false">IF(AZ$8&gt;$J148,"",IF($F$124&gt;$G$124,"ns",IF(ABS($L148-INDEX(RTO3SF_ORD,AZ$8,2))&gt;$B$139,"s","ns")))</f>
        <v/>
      </c>
      <c r="BA148" s="281" t="str">
        <f aca="false">IF(BA$8&gt;$J148,"",IF($F$124&gt;$G$124,"ns",IF(ABS($L148-INDEX(RTO3SF_ORD,BA$8,2))&gt;$B$139,"s","ns")))</f>
        <v/>
      </c>
      <c r="BB148" s="281" t="str">
        <f aca="false">IF(BB$8&gt;$J148,"",IF($F$124&gt;$G$124,"ns",IF(ABS($L148-INDEX(RTO3SF_ORD,BB$8,2))&gt;$B$139,"s","ns")))</f>
        <v/>
      </c>
      <c r="BC148" s="281" t="str">
        <f aca="false">IF(BC$8&gt;$J148,"",IF($F$124&gt;$G$124,"ns",IF(ABS($L148-INDEX(RTO3SF_ORD,BC$8,2))&gt;$B$139,"s","ns")))</f>
        <v/>
      </c>
      <c r="BD148" s="281" t="str">
        <f aca="false">IF(BD$8&gt;$J148,"",IF($F$124&gt;$G$124,"ns",IF(ABS($L148-INDEX(RTO3SF_ORD,BD$8,2))&gt;$B$139,"s","ns")))</f>
        <v/>
      </c>
      <c r="BE148" s="281" t="str">
        <f aca="false">IF(BE$8&gt;$J148,"",IF($F$124&gt;$G$124,"ns",IF(ABS($L148-INDEX(RTO3SF_ORD,BE$8,2))&gt;$B$139,"s","ns")))</f>
        <v/>
      </c>
      <c r="BF148" s="281" t="str">
        <f aca="false">IF(BF$8&gt;$J148,"",IF($F$124&gt;$G$124,"ns",IF(ABS($L148-INDEX(RTO3SF_ORD,BF$8,2))&gt;$B$139,"s","ns")))</f>
        <v/>
      </c>
      <c r="BG148" s="281" t="str">
        <f aca="false">IF(BG$8&gt;$J148,"",IF($F$124&gt;$G$124,"ns",IF(ABS($L148-INDEX(RTO3SF_ORD,BG$8,2))&gt;$B$139,"s","ns")))</f>
        <v/>
      </c>
      <c r="BH148" s="281" t="str">
        <f aca="false">IF(BH$8&gt;$J148,"",IF($F$124&gt;$G$124,"ns",IF(ABS($L148-INDEX(RTO3SF_ORD,BH$8,2))&gt;$B$139,"s","ns")))</f>
        <v/>
      </c>
      <c r="BI148" s="281" t="str">
        <f aca="false">IF(BI$8&gt;$J148,"",IF($F$124&gt;$G$124,"ns",IF(ABS($L148-INDEX(RTO3SF_ORD,BI$8,2))&gt;$B$139,"s","ns")))</f>
        <v/>
      </c>
      <c r="BJ148" s="281" t="str">
        <f aca="false">IF(BJ$8&gt;$J148,"",IF($F$124&gt;$G$124,"ns",IF(ABS($L148-INDEX(RTO3SF_ORD,BJ$8,2))&gt;$B$139,"s","ns")))</f>
        <v/>
      </c>
      <c r="BS148" s="249"/>
      <c r="BT148" s="249"/>
      <c r="BV148" s="270" t="n">
        <v>29</v>
      </c>
      <c r="BW148" s="280" t="n">
        <f aca="false">IFERROR(INDEX(RTO3CF_ORD,BV148,1),"sd")</f>
        <v>0</v>
      </c>
      <c r="BX148" s="281" t="n">
        <f aca="false">IFERROR(INDEX(RTO3CF_ORD,BV148,2),"sd")</f>
        <v>0.00021</v>
      </c>
      <c r="BY148" s="282" t="str">
        <f aca="false">IF(BY$8&gt;$BV148,"",IF($BR$124&gt;$BS$124,"ns",IF(ABS($BX148-INDEX(RTO3CF_ORD,BY$8,2))&gt;$BN$139,"s","ns")))</f>
        <v>s</v>
      </c>
      <c r="BZ148" s="282" t="str">
        <f aca="false">IF(BZ$8&gt;$BV148,"",IF($BR$124&gt;$BS$124,"ns",IF(ABS($BX148-INDEX(RTO3CF_ORD,BZ$8,2))&gt;$BN$139,"s","ns")))</f>
        <v>s</v>
      </c>
      <c r="CA148" s="282" t="str">
        <f aca="false">IF(CA$8&gt;$BV148,"",IF($BR$124&gt;$BS$124,"ns",IF(ABS($BX148-INDEX(RTO3CF_ORD,CA$8,2))&gt;$BN$139,"s","ns")))</f>
        <v>s</v>
      </c>
      <c r="CB148" s="282" t="str">
        <f aca="false">IF(CB$8&gt;$BV148,"",IF($BR$124&gt;$BS$124,"ns",IF(ABS($BX148-INDEX(RTO3CF_ORD,CB$8,2))&gt;$BN$139,"s","ns")))</f>
        <v>s</v>
      </c>
      <c r="CC148" s="282" t="str">
        <f aca="false">IF(CC$8&gt;$BV148,"",IF($BR$124&gt;$BS$124,"ns",IF(ABS($BX148-INDEX(RTO3CF_ORD,CC$8,2))&gt;$BN$139,"s","ns")))</f>
        <v>s</v>
      </c>
      <c r="CD148" s="282" t="str">
        <f aca="false">IF(CD$8&gt;$BV148,"",IF($BR$124&gt;$BS$124,"ns",IF(ABS($BX148-INDEX(RTO3CF_ORD,CD$8,2))&gt;$BN$139,"s","ns")))</f>
        <v>s</v>
      </c>
      <c r="CE148" s="282" t="str">
        <f aca="false">IF(CE$8&gt;$BV148,"",IF($BR$124&gt;$BS$124,"ns",IF(ABS($BX148-INDEX(RTO3CF_ORD,CE$8,2))&gt;$BN$139,"s","ns")))</f>
        <v>s</v>
      </c>
      <c r="CF148" s="282" t="str">
        <f aca="false">IF(CF$8&gt;$BV148,"",IF($BR$124&gt;$BS$124,"ns",IF(ABS($BX148-INDEX(RTO3CF_ORD,CF$8,2))&gt;$BN$139,"s","ns")))</f>
        <v>s</v>
      </c>
      <c r="CG148" s="282" t="str">
        <f aca="false">IF(CG$8&gt;$BV148,"",IF($BR$124&gt;$BS$124,"ns",IF(ABS($BX148-INDEX(RTO3CF_ORD,CG$8,2))&gt;$BN$139,"s","ns")))</f>
        <v>s</v>
      </c>
      <c r="CH148" s="282" t="str">
        <f aca="false">IF(CH$8&gt;$BV148,"",IF($BR$124&gt;$BS$124,"ns",IF(ABS($BX148-INDEX(RTO3CF_ORD,CH$8,2))&gt;$BN$139,"s","ns")))</f>
        <v>s</v>
      </c>
      <c r="CI148" s="282" t="str">
        <f aca="false">IF(CI$8&gt;$BV148,"",IF($BR$124&gt;$BS$124,"ns",IF(ABS($BX148-INDEX(RTO3CF_ORD,CI$8,2))&gt;$BN$139,"s","ns")))</f>
        <v>s</v>
      </c>
      <c r="CJ148" s="282" t="str">
        <f aca="false">IF(CJ$8&gt;$BV148,"",IF($BR$124&gt;$BS$124,"ns",IF(ABS($BX148-INDEX(RTO3CF_ORD,CJ$8,2))&gt;$BN$139,"s","ns")))</f>
        <v>s</v>
      </c>
      <c r="CK148" s="282" t="str">
        <f aca="false">IF(CK$8&gt;$BV148,"",IF($BR$124&gt;$BS$124,"ns",IF(ABS($BX148-INDEX(RTO3CF_ORD,CK$8,2))&gt;$BN$139,"s","ns")))</f>
        <v>ns</v>
      </c>
      <c r="CL148" s="282" t="str">
        <f aca="false">IF(CL$8&gt;$BV148,"",IF($BR$124&gt;$BS$124,"ns",IF(ABS($BX148-INDEX(RTO3CF_ORD,CL$8,2))&gt;$BN$139,"s","ns")))</f>
        <v>ns</v>
      </c>
      <c r="CM148" s="282" t="str">
        <f aca="false">IF(CM$8&gt;$BV148,"",IF($BR$124&gt;$BS$124,"ns",IF(ABS($BX148-INDEX(RTO3CF_ORD,CM$8,2))&gt;$BN$139,"s","ns")))</f>
        <v>ns</v>
      </c>
      <c r="CN148" s="282" t="str">
        <f aca="false">IF(CN$8&gt;$BV148,"",IF($BR$124&gt;$BS$124,"ns",IF(ABS($BX148-INDEX(RTO3CF_ORD,CN$8,2))&gt;$BN$139,"s","ns")))</f>
        <v>ns</v>
      </c>
      <c r="CO148" s="282" t="str">
        <f aca="false">IF(CO$8&gt;$BV148,"",IF($BR$124&gt;$BS$124,"ns",IF(ABS($BX148-INDEX(RTO3CF_ORD,CO$8,2))&gt;$BN$139,"s","ns")))</f>
        <v>ns</v>
      </c>
      <c r="CP148" s="282" t="str">
        <f aca="false">IF(CP$8&gt;$BV148,"",IF($BR$124&gt;$BS$124,"ns",IF(ABS($BX148-INDEX(RTO3CF_ORD,CP$8,2))&gt;$BN$139,"s","ns")))</f>
        <v>ns</v>
      </c>
      <c r="CQ148" s="282" t="str">
        <f aca="false">IF(CQ$8&gt;$BV148,"",IF($BR$124&gt;$BS$124,"ns",IF(ABS($BX148-INDEX(RTO3CF_ORD,CQ$8,2))&gt;$BN$139,"s","ns")))</f>
        <v>ns</v>
      </c>
      <c r="CR148" s="282" t="str">
        <f aca="false">IF(CR$8&gt;$BV148,"",IF($BR$124&gt;$BS$124,"ns",IF(ABS($BX148-INDEX(RTO3CF_ORD,CR$8,2))&gt;$BN$139,"s","ns")))</f>
        <v>ns</v>
      </c>
      <c r="CS148" s="282" t="str">
        <f aca="false">IF(CS$8&gt;$BV148,"",IF($BR$124&gt;$BS$124,"ns",IF(ABS($BX148-INDEX(RTO3CF_ORD,CS$8,2))&gt;$BN$139,"s","ns")))</f>
        <v>ns</v>
      </c>
      <c r="CT148" s="282" t="str">
        <f aca="false">IF(CT$8&gt;$BV148,"",IF($BR$124&gt;$BS$124,"ns",IF(ABS($BX148-INDEX(RTO3CF_ORD,CT$8,2))&gt;$BN$139,"s","ns")))</f>
        <v>ns</v>
      </c>
      <c r="CU148" s="282" t="str">
        <f aca="false">IF(CU$8&gt;$BV148,"",IF($BR$124&gt;$BS$124,"ns",IF(ABS($BX148-INDEX(RTO3CF_ORD,CU$8,2))&gt;$BN$139,"s","ns")))</f>
        <v>ns</v>
      </c>
      <c r="CV148" s="282" t="str">
        <f aca="false">IF(CV$8&gt;$BV148,"",IF($BR$124&gt;$BS$124,"ns",IF(ABS($BX148-INDEX(RTO3CF_ORD,CV$8,2))&gt;$BN$139,"s","ns")))</f>
        <v>ns</v>
      </c>
      <c r="CW148" s="282" t="str">
        <f aca="false">IF(CW$8&gt;$BV148,"",IF($BR$124&gt;$BS$124,"ns",IF(ABS($BX148-INDEX(RTO3CF_ORD,CW$8,2))&gt;$BN$139,"s","ns")))</f>
        <v>ns</v>
      </c>
      <c r="CX148" s="282" t="str">
        <f aca="false">IF(CX$8&gt;$BV148,"",IF($BR$124&gt;$BS$124,"ns",IF(ABS($BX148-INDEX(RTO3CF_ORD,CX$8,2))&gt;$BN$139,"s","ns")))</f>
        <v>ns</v>
      </c>
      <c r="CY148" s="282" t="str">
        <f aca="false">IF(CY$8&gt;$BV148,"",IF($BR$124&gt;$BS$124,"ns",IF(ABS($BX148-INDEX(RTO3CF_ORD,CY$8,2))&gt;$BN$139,"s","ns")))</f>
        <v>ns</v>
      </c>
      <c r="CZ148" s="282" t="str">
        <f aca="false">IF(CZ$8&gt;$BV148,"",IF($BR$124&gt;$BS$124,"ns",IF(ABS($BX148-INDEX(RTO3CF_ORD,CZ$8,2))&gt;$BN$139,"s","ns")))</f>
        <v>ns</v>
      </c>
      <c r="DA148" s="282" t="str">
        <f aca="false">IF(DA$8&gt;$BV148,"",IF($BR$124&gt;$BS$124,"ns",IF(ABS($BX148-INDEX(RTO3CF_ORD,DA$8,2))&gt;$BN$139,"s","ns")))</f>
        <v>ns</v>
      </c>
      <c r="DB148" s="282" t="str">
        <f aca="false">IF(DB$8&gt;$BV148,"",IF($BR$124&gt;$BS$124,"ns",IF(ABS($BX148-INDEX(RTO3CF_ORD,DB$8,2))&gt;$BN$139,"s","ns")))</f>
        <v/>
      </c>
      <c r="DC148" s="282" t="str">
        <f aca="false">IF(DC$8&gt;$BV148,"",IF($BR$124&gt;$BS$124,"ns",IF(ABS($BX148-INDEX(RTO3CF_ORD,DC$8,2))&gt;$BN$139,"s","ns")))</f>
        <v/>
      </c>
      <c r="DD148" s="282" t="str">
        <f aca="false">IF(DD$8&gt;$BV148,"",IF($BR$124&gt;$BS$124,"ns",IF(ABS($BX148-INDEX(RTO3CF_ORD,DD$8,2))&gt;$BN$139,"s","ns")))</f>
        <v/>
      </c>
      <c r="DE148" s="282" t="str">
        <f aca="false">IF(DE$8&gt;$BV148,"",IF($BR$124&gt;$BS$124,"ns",IF(ABS($BX148-INDEX(RTO3CF_ORD,DE$8,2))&gt;$BN$139,"s","ns")))</f>
        <v/>
      </c>
      <c r="DF148" s="282" t="str">
        <f aca="false">IF(DF$8&gt;$BV148,"",IF($BR$124&gt;$BS$124,"ns",IF(ABS($BX148-INDEX(RTO3CF_ORD,DF$8,2))&gt;$BN$139,"s","ns")))</f>
        <v/>
      </c>
      <c r="DG148" s="282" t="str">
        <f aca="false">IF(DG$8&gt;$BV148,"",IF($BR$124&gt;$BS$124,"ns",IF(ABS($BX148-INDEX(RTO3CF_ORD,DG$8,2))&gt;$BN$139,"s","ns")))</f>
        <v/>
      </c>
      <c r="DH148" s="282" t="str">
        <f aca="false">IF(DH$8&gt;$BV148,"",IF($BR$124&gt;$BS$124,"ns",IF(ABS($BX148-INDEX(RTO3CF_ORD,DH$8,2))&gt;$BN$139,"s","ns")))</f>
        <v/>
      </c>
      <c r="DI148" s="282" t="str">
        <f aca="false">IF(DI$8&gt;$BV148,"",IF($BR$124&gt;$BS$124,"ns",IF(ABS($BX148-INDEX(RTO3CF_ORD,DI$8,2))&gt;$BN$139,"s","ns")))</f>
        <v/>
      </c>
      <c r="DJ148" s="282" t="str">
        <f aca="false">IF(DJ$8&gt;$BV148,"",IF($BR$124&gt;$BS$124,"ns",IF(ABS($BX148-INDEX(RTO3CF_ORD,DJ$8,2))&gt;$BN$139,"s","ns")))</f>
        <v/>
      </c>
      <c r="DK148" s="282" t="str">
        <f aca="false">IF(DK$8&gt;$BV148,"",IF($BR$124&gt;$BS$124,"ns",IF(ABS($BX148-INDEX(RTO3CF_ORD,DK$8,2))&gt;$BN$139,"s","ns")))</f>
        <v/>
      </c>
      <c r="DL148" s="282" t="str">
        <f aca="false">IF(DL$8&gt;$BV148,"",IF($BR$124&gt;$BS$124,"ns",IF(ABS($BX148-INDEX(RTO3CF_ORD,DL$8,2))&gt;$BN$139,"s","ns")))</f>
        <v/>
      </c>
      <c r="DM148" s="282" t="str">
        <f aca="false">IF(DM$8&gt;$BV148,"",IF($BR$124&gt;$BS$124,"ns",IF(ABS($BX148-INDEX(RTO3CF_ORD,DM$8,2))&gt;$BN$139,"s","ns")))</f>
        <v/>
      </c>
      <c r="DN148" s="282" t="str">
        <f aca="false">IF(DN$8&gt;$BV148,"",IF($BR$124&gt;$BS$124,"ns",IF(ABS($BX148-INDEX(RTO3CF_ORD,DN$8,2))&gt;$BN$139,"s","ns")))</f>
        <v/>
      </c>
      <c r="DO148" s="282" t="str">
        <f aca="false">IF(DO$8&gt;$BV148,"",IF($BR$124&gt;$BS$124,"ns",IF(ABS($BX148-INDEX(RTO3CF_ORD,DO$8,2))&gt;$BN$139,"s","ns")))</f>
        <v/>
      </c>
      <c r="DP148" s="282" t="str">
        <f aca="false">IF(DP$8&gt;$BV148,"",IF($BR$124&gt;$BS$124,"ns",IF(ABS($BX148-INDEX(RTO3CF_ORD,DP$8,2))&gt;$BN$139,"s","ns")))</f>
        <v/>
      </c>
      <c r="DQ148" s="282" t="str">
        <f aca="false">IF(DQ$8&gt;$BV148,"",IF($BR$124&gt;$BS$124,"ns",IF(ABS($BX148-INDEX(RTO3CF_ORD,DQ$8,2))&gt;$BN$139,"s","ns")))</f>
        <v/>
      </c>
      <c r="DR148" s="282" t="str">
        <f aca="false">IF(DR$8&gt;$BV148,"",IF($BR$124&gt;$BS$124,"ns",IF(ABS($BX148-INDEX(RTO3CF_ORD,DR$8,2))&gt;$BN$139,"s","ns")))</f>
        <v/>
      </c>
      <c r="DS148" s="282" t="str">
        <f aca="false">IF(DS$8&gt;$BV148,"",IF($BR$124&gt;$BS$124,"ns",IF(ABS($BX148-INDEX(RTO3CF_ORD,DS$8,2))&gt;$BN$139,"s","ns")))</f>
        <v/>
      </c>
      <c r="DT148" s="282" t="str">
        <f aca="false">IF(DT$8&gt;$BV148,"",IF($BR$124&gt;$BS$124,"ns",IF(ABS($BX148-INDEX(RTO3CF_ORD,DT$8,2))&gt;$BN$139,"s","ns")))</f>
        <v/>
      </c>
      <c r="DU148" s="282" t="str">
        <f aca="false">IF(DU$8&gt;$BV148,"",IF($BR$124&gt;$BS$124,"ns",IF(ABS($BX148-INDEX(RTO3CF_ORD,DU$8,2))&gt;$BN$139,"s","ns")))</f>
        <v/>
      </c>
      <c r="DV148" s="282" t="str">
        <f aca="false">IF(DV$8&gt;$BV148,"",IF($BR$124&gt;$BS$124,"ns",IF(ABS($BX148-INDEX(RTO3CF_ORD,DV$8,2))&gt;$BN$139,"s","ns")))</f>
        <v/>
      </c>
      <c r="DW148" s="283"/>
      <c r="DX148" s="283"/>
      <c r="DY148" s="249"/>
      <c r="DZ148" s="265" t="n">
        <f aca="false">DZ147+1</f>
        <v>30</v>
      </c>
      <c r="EA148" s="276" t="n">
        <f aca="false">IFERROR(INDEX(RTO3CV,$DZ148,1),0)</f>
        <v>0</v>
      </c>
      <c r="EB148" s="277" t="n">
        <f aca="false">IFERROR(INDEX(RTO3SF,$DZ148,EB$7),0)</f>
        <v>0</v>
      </c>
      <c r="EC148" s="277" t="n">
        <f aca="false">IFERROR(INDEX(RTO3SF,$DZ148,EC$7),0)</f>
        <v>0</v>
      </c>
      <c r="ED148" s="277" t="n">
        <f aca="false">IFERROR(INDEX(RTO3SF,$DZ148,ED$7),0)</f>
        <v>0</v>
      </c>
      <c r="EE148" s="277" t="n">
        <f aca="false">IFERROR(INDEX(RTO3SF,$DZ148,EE$7),0)</f>
        <v>0</v>
      </c>
      <c r="EF148" s="277" t="n">
        <f aca="false">COUNTIFS(EB148:EE148,"&gt;1")</f>
        <v>0</v>
      </c>
      <c r="EG148" s="277" t="n">
        <f aca="false">IFERROR(SUMIFS(EB148:EE148,EB148:EE148,"&gt;1"),0)</f>
        <v>0</v>
      </c>
      <c r="EH148" s="265"/>
      <c r="EI148" s="265"/>
      <c r="EJ148" s="265"/>
      <c r="EK148" s="266"/>
      <c r="EL148" s="265" t="n">
        <f aca="false">EL147+1</f>
        <v>30</v>
      </c>
      <c r="EM148" s="276" t="n">
        <f aca="false">IFERROR(INDEX(RTO3CV,$EL148,1),0)</f>
        <v>0</v>
      </c>
      <c r="EN148" s="277" t="n">
        <f aca="false">IFERROR(INDEX(RTO3CF,$EL148,'ANVA-MDS'!EB$7),0)</f>
        <v>0</v>
      </c>
      <c r="EO148" s="277" t="n">
        <f aca="false">IFERROR(INDEX(RTO3CF,$EL148,'ANVA-MDS'!EC$7),0)</f>
        <v>0</v>
      </c>
      <c r="EP148" s="277" t="n">
        <f aca="false">IFERROR(INDEX(RTO3CF,$EL148,'ANVA-MDS'!ED$7),0)</f>
        <v>0</v>
      </c>
      <c r="EQ148" s="277" t="n">
        <f aca="false">IFERROR(INDEX(RTO3CF,$EL148,'ANVA-MDS'!EE$7),0)</f>
        <v>0</v>
      </c>
      <c r="ER148" s="277" t="n">
        <f aca="false">COUNTIFS(EN148:EQ148,"&gt;1")</f>
        <v>0</v>
      </c>
      <c r="ES148" s="277" t="n">
        <f aca="false">IFERROR(SUMIFS(EN148:EQ148,EN148:EQ148,"&gt;1"),0)</f>
        <v>0</v>
      </c>
      <c r="ET148" s="265"/>
      <c r="EU148" s="265"/>
      <c r="EV148" s="265"/>
      <c r="EW148" s="266"/>
      <c r="EX148" s="277" t="n">
        <f aca="false">EG148+ES148</f>
        <v>0</v>
      </c>
      <c r="EY148" s="266"/>
      <c r="EZ148" s="266"/>
    </row>
    <row r="149" customFormat="false" ht="12.75" hidden="false" customHeight="true" outlineLevel="0" collapsed="false">
      <c r="J149" s="270" t="n">
        <v>30</v>
      </c>
      <c r="K149" s="280" t="n">
        <f aca="false">IFERROR(INDEX(RTO3SF_ORD,J149,1),"sd")</f>
        <v>0</v>
      </c>
      <c r="L149" s="281" t="n">
        <f aca="false">IFERROR(INDEX(RTO3SF_ORD,J149,2),"sd")</f>
        <v>0.0002</v>
      </c>
      <c r="M149" s="281" t="str">
        <f aca="false">IF(M$8&gt;$J149,"",IF($F$124&gt;$G$124,"ns",IF(ABS($L149-INDEX(RTO3SF_ORD,M$8,2))&gt;$B$139,"s","ns")))</f>
        <v>ns</v>
      </c>
      <c r="N149" s="281" t="str">
        <f aca="false">IF(N$8&gt;$J149,"",IF($F$124&gt;$G$124,"ns",IF(ABS($L149-INDEX(RTO3SF_ORD,N$8,2))&gt;$B$139,"s","ns")))</f>
        <v>ns</v>
      </c>
      <c r="O149" s="281" t="str">
        <f aca="false">IF(O$8&gt;$J149,"",IF($F$124&gt;$G$124,"ns",IF(ABS($L149-INDEX(RTO3SF_ORD,O$8,2))&gt;$B$139,"s","ns")))</f>
        <v>ns</v>
      </c>
      <c r="P149" s="281" t="str">
        <f aca="false">IF(P$8&gt;$J149,"",IF($F$124&gt;$G$124,"ns",IF(ABS($L149-INDEX(RTO3SF_ORD,P$8,2))&gt;$B$139,"s","ns")))</f>
        <v>ns</v>
      </c>
      <c r="Q149" s="281" t="str">
        <f aca="false">IF(Q$8&gt;$J149,"",IF($F$124&gt;$G$124,"ns",IF(ABS($L149-INDEX(RTO3SF_ORD,Q$8,2))&gt;$B$139,"s","ns")))</f>
        <v>ns</v>
      </c>
      <c r="R149" s="281" t="str">
        <f aca="false">IF(R$8&gt;$J149,"",IF($F$124&gt;$G$124,"ns",IF(ABS($L149-INDEX(RTO3SF_ORD,R$8,2))&gt;$B$139,"s","ns")))</f>
        <v>ns</v>
      </c>
      <c r="S149" s="281" t="str">
        <f aca="false">IF(S$8&gt;$J149,"",IF($F$124&gt;$G$124,"ns",IF(ABS($L149-INDEX(RTO3SF_ORD,S$8,2))&gt;$B$139,"s","ns")))</f>
        <v>ns</v>
      </c>
      <c r="T149" s="281" t="str">
        <f aca="false">IF(T$8&gt;$J149,"",IF($F$124&gt;$G$124,"ns",IF(ABS($L149-INDEX(RTO3SF_ORD,T$8,2))&gt;$B$139,"s","ns")))</f>
        <v>ns</v>
      </c>
      <c r="U149" s="281" t="str">
        <f aca="false">IF(U$8&gt;$J149,"",IF($F$124&gt;$G$124,"ns",IF(ABS($L149-INDEX(RTO3SF_ORD,U$8,2))&gt;$B$139,"s","ns")))</f>
        <v>ns</v>
      </c>
      <c r="V149" s="281" t="str">
        <f aca="false">IF(V$8&gt;$J149,"",IF($F$124&gt;$G$124,"ns",IF(ABS($L149-INDEX(RTO3SF_ORD,V$8,2))&gt;$B$139,"s","ns")))</f>
        <v>ns</v>
      </c>
      <c r="W149" s="281" t="str">
        <f aca="false">IF(W$8&gt;$J149,"",IF($F$124&gt;$G$124,"ns",IF(ABS($L149-INDEX(RTO3SF_ORD,W$8,2))&gt;$B$139,"s","ns")))</f>
        <v>ns</v>
      </c>
      <c r="X149" s="281" t="str">
        <f aca="false">IF(X$8&gt;$J149,"",IF($F$124&gt;$G$124,"ns",IF(ABS($L149-INDEX(RTO3SF_ORD,X$8,2))&gt;$B$139,"s","ns")))</f>
        <v>ns</v>
      </c>
      <c r="Y149" s="281" t="str">
        <f aca="false">IF(Y$8&gt;$J149,"",IF($F$124&gt;$G$124,"ns",IF(ABS($L149-INDEX(RTO3SF_ORD,Y$8,2))&gt;$B$139,"s","ns")))</f>
        <v>ns</v>
      </c>
      <c r="Z149" s="281" t="str">
        <f aca="false">IF(Z$8&gt;$J149,"",IF($F$124&gt;$G$124,"ns",IF(ABS($L149-INDEX(RTO3SF_ORD,Z$8,2))&gt;$B$139,"s","ns")))</f>
        <v>ns</v>
      </c>
      <c r="AA149" s="281" t="str">
        <f aca="false">IF(AA$8&gt;$J149,"",IF($F$124&gt;$G$124,"ns",IF(ABS($L149-INDEX(RTO3SF_ORD,AA$8,2))&gt;$B$139,"s","ns")))</f>
        <v>ns</v>
      </c>
      <c r="AB149" s="281" t="str">
        <f aca="false">IF(AB$8&gt;$J149,"",IF($F$124&gt;$G$124,"ns",IF(ABS($L149-INDEX(RTO3SF_ORD,AB$8,2))&gt;$B$139,"s","ns")))</f>
        <v>ns</v>
      </c>
      <c r="AC149" s="281" t="str">
        <f aca="false">IF(AC$8&gt;$J149,"",IF($F$124&gt;$G$124,"ns",IF(ABS($L149-INDEX(RTO3SF_ORD,AC$8,2))&gt;$B$139,"s","ns")))</f>
        <v>ns</v>
      </c>
      <c r="AD149" s="281" t="str">
        <f aca="false">IF(AD$8&gt;$J149,"",IF($F$124&gt;$G$124,"ns",IF(ABS($L149-INDEX(RTO3SF_ORD,AD$8,2))&gt;$B$139,"s","ns")))</f>
        <v>ns</v>
      </c>
      <c r="AE149" s="281" t="str">
        <f aca="false">IF(AE$8&gt;$J149,"",IF($F$124&gt;$G$124,"ns",IF(ABS($L149-INDEX(RTO3SF_ORD,AE$8,2))&gt;$B$139,"s","ns")))</f>
        <v>ns</v>
      </c>
      <c r="AF149" s="281" t="str">
        <f aca="false">IF(AF$8&gt;$J149,"",IF($F$124&gt;$G$124,"ns",IF(ABS($L149-INDEX(RTO3SF_ORD,AF$8,2))&gt;$B$139,"s","ns")))</f>
        <v>ns</v>
      </c>
      <c r="AG149" s="281" t="str">
        <f aca="false">IF(AG$8&gt;$J149,"",IF($F$124&gt;$G$124,"ns",IF(ABS($L149-INDEX(RTO3SF_ORD,AG$8,2))&gt;$B$139,"s","ns")))</f>
        <v>ns</v>
      </c>
      <c r="AH149" s="281" t="str">
        <f aca="false">IF(AH$8&gt;$J149,"",IF($F$124&gt;$G$124,"ns",IF(ABS($L149-INDEX(RTO3SF_ORD,AH$8,2))&gt;$B$139,"s","ns")))</f>
        <v>ns</v>
      </c>
      <c r="AI149" s="281" t="str">
        <f aca="false">IF(AI$8&gt;$J149,"",IF($F$124&gt;$G$124,"ns",IF(ABS($L149-INDEX(RTO3SF_ORD,AI$8,2))&gt;$B$139,"s","ns")))</f>
        <v>ns</v>
      </c>
      <c r="AJ149" s="281" t="str">
        <f aca="false">IF(AJ$8&gt;$J149,"",IF($F$124&gt;$G$124,"ns",IF(ABS($L149-INDEX(RTO3SF_ORD,AJ$8,2))&gt;$B$139,"s","ns")))</f>
        <v>ns</v>
      </c>
      <c r="AK149" s="281" t="str">
        <f aca="false">IF(AK$8&gt;$J149,"",IF($F$124&gt;$G$124,"ns",IF(ABS($L149-INDEX(RTO3SF_ORD,AK$8,2))&gt;$B$139,"s","ns")))</f>
        <v>ns</v>
      </c>
      <c r="AL149" s="281" t="str">
        <f aca="false">IF(AL$8&gt;$J149,"",IF($F$124&gt;$G$124,"ns",IF(ABS($L149-INDEX(RTO3SF_ORD,AL$8,2))&gt;$B$139,"s","ns")))</f>
        <v>ns</v>
      </c>
      <c r="AM149" s="281" t="str">
        <f aca="false">IF(AM$8&gt;$J149,"",IF($F$124&gt;$G$124,"ns",IF(ABS($L149-INDEX(RTO3SF_ORD,AM$8,2))&gt;$B$139,"s","ns")))</f>
        <v>ns</v>
      </c>
      <c r="AN149" s="281" t="str">
        <f aca="false">IF(AN$8&gt;$J149,"",IF($F$124&gt;$G$124,"ns",IF(ABS($L149-INDEX(RTO3SF_ORD,AN$8,2))&gt;$B$139,"s","ns")))</f>
        <v>ns</v>
      </c>
      <c r="AO149" s="281" t="str">
        <f aca="false">IF(AO$8&gt;$J149,"",IF($F$124&gt;$G$124,"ns",IF(ABS($L149-INDEX(RTO3SF_ORD,AO$8,2))&gt;$B$139,"s","ns")))</f>
        <v>ns</v>
      </c>
      <c r="AP149" s="281" t="str">
        <f aca="false">IF(AP$8&gt;$J149,"",IF($F$124&gt;$G$124,"ns",IF(ABS($L149-INDEX(RTO3SF_ORD,AP$8,2))&gt;$B$139,"s","ns")))</f>
        <v>ns</v>
      </c>
      <c r="AQ149" s="281" t="str">
        <f aca="false">IF(AQ$8&gt;$J149,"",IF($F$124&gt;$G$124,"ns",IF(ABS($L149-INDEX(RTO3SF_ORD,AQ$8,2))&gt;$B$139,"s","ns")))</f>
        <v/>
      </c>
      <c r="AR149" s="281" t="str">
        <f aca="false">IF(AR$8&gt;$J149,"",IF($F$124&gt;$G$124,"ns",IF(ABS($L149-INDEX(RTO3SF_ORD,AR$8,2))&gt;$B$139,"s","ns")))</f>
        <v/>
      </c>
      <c r="AS149" s="281" t="str">
        <f aca="false">IF(AS$8&gt;$J149,"",IF($F$124&gt;$G$124,"ns",IF(ABS($L149-INDEX(RTO3SF_ORD,AS$8,2))&gt;$B$139,"s","ns")))</f>
        <v/>
      </c>
      <c r="AT149" s="281" t="str">
        <f aca="false">IF(AT$8&gt;$J149,"",IF($F$124&gt;$G$124,"ns",IF(ABS($L149-INDEX(RTO3SF_ORD,AT$8,2))&gt;$B$139,"s","ns")))</f>
        <v/>
      </c>
      <c r="AU149" s="281" t="str">
        <f aca="false">IF(AU$8&gt;$J149,"",IF($F$124&gt;$G$124,"ns",IF(ABS($L149-INDEX(RTO3SF_ORD,AU$8,2))&gt;$B$139,"s","ns")))</f>
        <v/>
      </c>
      <c r="AV149" s="281" t="str">
        <f aca="false">IF(AV$8&gt;$J149,"",IF($F$124&gt;$G$124,"ns",IF(ABS($L149-INDEX(RTO3SF_ORD,AV$8,2))&gt;$B$139,"s","ns")))</f>
        <v/>
      </c>
      <c r="AW149" s="281" t="str">
        <f aca="false">IF(AW$8&gt;$J149,"",IF($F$124&gt;$G$124,"ns",IF(ABS($L149-INDEX(RTO3SF_ORD,AW$8,2))&gt;$B$139,"s","ns")))</f>
        <v/>
      </c>
      <c r="AX149" s="281" t="str">
        <f aca="false">IF(AX$8&gt;$J149,"",IF($F$124&gt;$G$124,"ns",IF(ABS($L149-INDEX(RTO3SF_ORD,AX$8,2))&gt;$B$139,"s","ns")))</f>
        <v/>
      </c>
      <c r="AY149" s="281" t="str">
        <f aca="false">IF(AY$8&gt;$J149,"",IF($F$124&gt;$G$124,"ns",IF(ABS($L149-INDEX(RTO3SF_ORD,AY$8,2))&gt;$B$139,"s","ns")))</f>
        <v/>
      </c>
      <c r="AZ149" s="281" t="str">
        <f aca="false">IF(AZ$8&gt;$J149,"",IF($F$124&gt;$G$124,"ns",IF(ABS($L149-INDEX(RTO3SF_ORD,AZ$8,2))&gt;$B$139,"s","ns")))</f>
        <v/>
      </c>
      <c r="BA149" s="281" t="str">
        <f aca="false">IF(BA$8&gt;$J149,"",IF($F$124&gt;$G$124,"ns",IF(ABS($L149-INDEX(RTO3SF_ORD,BA$8,2))&gt;$B$139,"s","ns")))</f>
        <v/>
      </c>
      <c r="BB149" s="281" t="str">
        <f aca="false">IF(BB$8&gt;$J149,"",IF($F$124&gt;$G$124,"ns",IF(ABS($L149-INDEX(RTO3SF_ORD,BB$8,2))&gt;$B$139,"s","ns")))</f>
        <v/>
      </c>
      <c r="BC149" s="281" t="str">
        <f aca="false">IF(BC$8&gt;$J149,"",IF($F$124&gt;$G$124,"ns",IF(ABS($L149-INDEX(RTO3SF_ORD,BC$8,2))&gt;$B$139,"s","ns")))</f>
        <v/>
      </c>
      <c r="BD149" s="281" t="str">
        <f aca="false">IF(BD$8&gt;$J149,"",IF($F$124&gt;$G$124,"ns",IF(ABS($L149-INDEX(RTO3SF_ORD,BD$8,2))&gt;$B$139,"s","ns")))</f>
        <v/>
      </c>
      <c r="BE149" s="281" t="str">
        <f aca="false">IF(BE$8&gt;$J149,"",IF($F$124&gt;$G$124,"ns",IF(ABS($L149-INDEX(RTO3SF_ORD,BE$8,2))&gt;$B$139,"s","ns")))</f>
        <v/>
      </c>
      <c r="BF149" s="281" t="str">
        <f aca="false">IF(BF$8&gt;$J149,"",IF($F$124&gt;$G$124,"ns",IF(ABS($L149-INDEX(RTO3SF_ORD,BF$8,2))&gt;$B$139,"s","ns")))</f>
        <v/>
      </c>
      <c r="BG149" s="281" t="str">
        <f aca="false">IF(BG$8&gt;$J149,"",IF($F$124&gt;$G$124,"ns",IF(ABS($L149-INDEX(RTO3SF_ORD,BG$8,2))&gt;$B$139,"s","ns")))</f>
        <v/>
      </c>
      <c r="BH149" s="281" t="str">
        <f aca="false">IF(BH$8&gt;$J149,"",IF($F$124&gt;$G$124,"ns",IF(ABS($L149-INDEX(RTO3SF_ORD,BH$8,2))&gt;$B$139,"s","ns")))</f>
        <v/>
      </c>
      <c r="BI149" s="281" t="str">
        <f aca="false">IF(BI$8&gt;$J149,"",IF($F$124&gt;$G$124,"ns",IF(ABS($L149-INDEX(RTO3SF_ORD,BI$8,2))&gt;$B$139,"s","ns")))</f>
        <v/>
      </c>
      <c r="BJ149" s="281" t="str">
        <f aca="false">IF(BJ$8&gt;$J149,"",IF($F$124&gt;$G$124,"ns",IF(ABS($L149-INDEX(RTO3SF_ORD,BJ$8,2))&gt;$B$139,"s","ns")))</f>
        <v/>
      </c>
      <c r="BS149" s="249"/>
      <c r="BT149" s="249"/>
      <c r="BV149" s="270" t="n">
        <v>30</v>
      </c>
      <c r="BW149" s="280" t="n">
        <f aca="false">IFERROR(INDEX(RTO3CF_ORD,BV149,1),"sd")</f>
        <v>0</v>
      </c>
      <c r="BX149" s="281" t="n">
        <f aca="false">IFERROR(INDEX(RTO3CF_ORD,BV149,2),"sd")</f>
        <v>0.0002</v>
      </c>
      <c r="BY149" s="282" t="str">
        <f aca="false">IF(BY$8&gt;$BV149,"",IF($BR$124&gt;$BS$124,"ns",IF(ABS($BX149-INDEX(RTO3CF_ORD,BY$8,2))&gt;$BN$139,"s","ns")))</f>
        <v>s</v>
      </c>
      <c r="BZ149" s="282" t="str">
        <f aca="false">IF(BZ$8&gt;$BV149,"",IF($BR$124&gt;$BS$124,"ns",IF(ABS($BX149-INDEX(RTO3CF_ORD,BZ$8,2))&gt;$BN$139,"s","ns")))</f>
        <v>s</v>
      </c>
      <c r="CA149" s="282" t="str">
        <f aca="false">IF(CA$8&gt;$BV149,"",IF($BR$124&gt;$BS$124,"ns",IF(ABS($BX149-INDEX(RTO3CF_ORD,CA$8,2))&gt;$BN$139,"s","ns")))</f>
        <v>s</v>
      </c>
      <c r="CB149" s="282" t="str">
        <f aca="false">IF(CB$8&gt;$BV149,"",IF($BR$124&gt;$BS$124,"ns",IF(ABS($BX149-INDEX(RTO3CF_ORD,CB$8,2))&gt;$BN$139,"s","ns")))</f>
        <v>s</v>
      </c>
      <c r="CC149" s="282" t="str">
        <f aca="false">IF(CC$8&gt;$BV149,"",IF($BR$124&gt;$BS$124,"ns",IF(ABS($BX149-INDEX(RTO3CF_ORD,CC$8,2))&gt;$BN$139,"s","ns")))</f>
        <v>s</v>
      </c>
      <c r="CD149" s="282" t="str">
        <f aca="false">IF(CD$8&gt;$BV149,"",IF($BR$124&gt;$BS$124,"ns",IF(ABS($BX149-INDEX(RTO3CF_ORD,CD$8,2))&gt;$BN$139,"s","ns")))</f>
        <v>s</v>
      </c>
      <c r="CE149" s="282" t="str">
        <f aca="false">IF(CE$8&gt;$BV149,"",IF($BR$124&gt;$BS$124,"ns",IF(ABS($BX149-INDEX(RTO3CF_ORD,CE$8,2))&gt;$BN$139,"s","ns")))</f>
        <v>s</v>
      </c>
      <c r="CF149" s="282" t="str">
        <f aca="false">IF(CF$8&gt;$BV149,"",IF($BR$124&gt;$BS$124,"ns",IF(ABS($BX149-INDEX(RTO3CF_ORD,CF$8,2))&gt;$BN$139,"s","ns")))</f>
        <v>s</v>
      </c>
      <c r="CG149" s="282" t="str">
        <f aca="false">IF(CG$8&gt;$BV149,"",IF($BR$124&gt;$BS$124,"ns",IF(ABS($BX149-INDEX(RTO3CF_ORD,CG$8,2))&gt;$BN$139,"s","ns")))</f>
        <v>s</v>
      </c>
      <c r="CH149" s="282" t="str">
        <f aca="false">IF(CH$8&gt;$BV149,"",IF($BR$124&gt;$BS$124,"ns",IF(ABS($BX149-INDEX(RTO3CF_ORD,CH$8,2))&gt;$BN$139,"s","ns")))</f>
        <v>s</v>
      </c>
      <c r="CI149" s="282" t="str">
        <f aca="false">IF(CI$8&gt;$BV149,"",IF($BR$124&gt;$BS$124,"ns",IF(ABS($BX149-INDEX(RTO3CF_ORD,CI$8,2))&gt;$BN$139,"s","ns")))</f>
        <v>s</v>
      </c>
      <c r="CJ149" s="282" t="str">
        <f aca="false">IF(CJ$8&gt;$BV149,"",IF($BR$124&gt;$BS$124,"ns",IF(ABS($BX149-INDEX(RTO3CF_ORD,CJ$8,2))&gt;$BN$139,"s","ns")))</f>
        <v>s</v>
      </c>
      <c r="CK149" s="282" t="str">
        <f aca="false">IF(CK$8&gt;$BV149,"",IF($BR$124&gt;$BS$124,"ns",IF(ABS($BX149-INDEX(RTO3CF_ORD,CK$8,2))&gt;$BN$139,"s","ns")))</f>
        <v>ns</v>
      </c>
      <c r="CL149" s="282" t="str">
        <f aca="false">IF(CL$8&gt;$BV149,"",IF($BR$124&gt;$BS$124,"ns",IF(ABS($BX149-INDEX(RTO3CF_ORD,CL$8,2))&gt;$BN$139,"s","ns")))</f>
        <v>ns</v>
      </c>
      <c r="CM149" s="282" t="str">
        <f aca="false">IF(CM$8&gt;$BV149,"",IF($BR$124&gt;$BS$124,"ns",IF(ABS($BX149-INDEX(RTO3CF_ORD,CM$8,2))&gt;$BN$139,"s","ns")))</f>
        <v>ns</v>
      </c>
      <c r="CN149" s="282" t="str">
        <f aca="false">IF(CN$8&gt;$BV149,"",IF($BR$124&gt;$BS$124,"ns",IF(ABS($BX149-INDEX(RTO3CF_ORD,CN$8,2))&gt;$BN$139,"s","ns")))</f>
        <v>ns</v>
      </c>
      <c r="CO149" s="282" t="str">
        <f aca="false">IF(CO$8&gt;$BV149,"",IF($BR$124&gt;$BS$124,"ns",IF(ABS($BX149-INDEX(RTO3CF_ORD,CO$8,2))&gt;$BN$139,"s","ns")))</f>
        <v>ns</v>
      </c>
      <c r="CP149" s="282" t="str">
        <f aca="false">IF(CP$8&gt;$BV149,"",IF($BR$124&gt;$BS$124,"ns",IF(ABS($BX149-INDEX(RTO3CF_ORD,CP$8,2))&gt;$BN$139,"s","ns")))</f>
        <v>ns</v>
      </c>
      <c r="CQ149" s="282" t="str">
        <f aca="false">IF(CQ$8&gt;$BV149,"",IF($BR$124&gt;$BS$124,"ns",IF(ABS($BX149-INDEX(RTO3CF_ORD,CQ$8,2))&gt;$BN$139,"s","ns")))</f>
        <v>ns</v>
      </c>
      <c r="CR149" s="282" t="str">
        <f aca="false">IF(CR$8&gt;$BV149,"",IF($BR$124&gt;$BS$124,"ns",IF(ABS($BX149-INDEX(RTO3CF_ORD,CR$8,2))&gt;$BN$139,"s","ns")))</f>
        <v>ns</v>
      </c>
      <c r="CS149" s="282" t="str">
        <f aca="false">IF(CS$8&gt;$BV149,"",IF($BR$124&gt;$BS$124,"ns",IF(ABS($BX149-INDEX(RTO3CF_ORD,CS$8,2))&gt;$BN$139,"s","ns")))</f>
        <v>ns</v>
      </c>
      <c r="CT149" s="282" t="str">
        <f aca="false">IF(CT$8&gt;$BV149,"",IF($BR$124&gt;$BS$124,"ns",IF(ABS($BX149-INDEX(RTO3CF_ORD,CT$8,2))&gt;$BN$139,"s","ns")))</f>
        <v>ns</v>
      </c>
      <c r="CU149" s="282" t="str">
        <f aca="false">IF(CU$8&gt;$BV149,"",IF($BR$124&gt;$BS$124,"ns",IF(ABS($BX149-INDEX(RTO3CF_ORD,CU$8,2))&gt;$BN$139,"s","ns")))</f>
        <v>ns</v>
      </c>
      <c r="CV149" s="282" t="str">
        <f aca="false">IF(CV$8&gt;$BV149,"",IF($BR$124&gt;$BS$124,"ns",IF(ABS($BX149-INDEX(RTO3CF_ORD,CV$8,2))&gt;$BN$139,"s","ns")))</f>
        <v>ns</v>
      </c>
      <c r="CW149" s="282" t="str">
        <f aca="false">IF(CW$8&gt;$BV149,"",IF($BR$124&gt;$BS$124,"ns",IF(ABS($BX149-INDEX(RTO3CF_ORD,CW$8,2))&gt;$BN$139,"s","ns")))</f>
        <v>ns</v>
      </c>
      <c r="CX149" s="282" t="str">
        <f aca="false">IF(CX$8&gt;$BV149,"",IF($BR$124&gt;$BS$124,"ns",IF(ABS($BX149-INDEX(RTO3CF_ORD,CX$8,2))&gt;$BN$139,"s","ns")))</f>
        <v>ns</v>
      </c>
      <c r="CY149" s="282" t="str">
        <f aca="false">IF(CY$8&gt;$BV149,"",IF($BR$124&gt;$BS$124,"ns",IF(ABS($BX149-INDEX(RTO3CF_ORD,CY$8,2))&gt;$BN$139,"s","ns")))</f>
        <v>ns</v>
      </c>
      <c r="CZ149" s="282" t="str">
        <f aca="false">IF(CZ$8&gt;$BV149,"",IF($BR$124&gt;$BS$124,"ns",IF(ABS($BX149-INDEX(RTO3CF_ORD,CZ$8,2))&gt;$BN$139,"s","ns")))</f>
        <v>ns</v>
      </c>
      <c r="DA149" s="282" t="str">
        <f aca="false">IF(DA$8&gt;$BV149,"",IF($BR$124&gt;$BS$124,"ns",IF(ABS($BX149-INDEX(RTO3CF_ORD,DA$8,2))&gt;$BN$139,"s","ns")))</f>
        <v>ns</v>
      </c>
      <c r="DB149" s="282" t="str">
        <f aca="false">IF(DB$8&gt;$BV149,"",IF($BR$124&gt;$BS$124,"ns",IF(ABS($BX149-INDEX(RTO3CF_ORD,DB$8,2))&gt;$BN$139,"s","ns")))</f>
        <v>ns</v>
      </c>
      <c r="DC149" s="282" t="str">
        <f aca="false">IF(DC$8&gt;$BV149,"",IF($BR$124&gt;$BS$124,"ns",IF(ABS($BX149-INDEX(RTO3CF_ORD,DC$8,2))&gt;$BN$139,"s","ns")))</f>
        <v/>
      </c>
      <c r="DD149" s="282" t="str">
        <f aca="false">IF(DD$8&gt;$BV149,"",IF($BR$124&gt;$BS$124,"ns",IF(ABS($BX149-INDEX(RTO3CF_ORD,DD$8,2))&gt;$BN$139,"s","ns")))</f>
        <v/>
      </c>
      <c r="DE149" s="282" t="str">
        <f aca="false">IF(DE$8&gt;$BV149,"",IF($BR$124&gt;$BS$124,"ns",IF(ABS($BX149-INDEX(RTO3CF_ORD,DE$8,2))&gt;$BN$139,"s","ns")))</f>
        <v/>
      </c>
      <c r="DF149" s="282" t="str">
        <f aca="false">IF(DF$8&gt;$BV149,"",IF($BR$124&gt;$BS$124,"ns",IF(ABS($BX149-INDEX(RTO3CF_ORD,DF$8,2))&gt;$BN$139,"s","ns")))</f>
        <v/>
      </c>
      <c r="DG149" s="282" t="str">
        <f aca="false">IF(DG$8&gt;$BV149,"",IF($BR$124&gt;$BS$124,"ns",IF(ABS($BX149-INDEX(RTO3CF_ORD,DG$8,2))&gt;$BN$139,"s","ns")))</f>
        <v/>
      </c>
      <c r="DH149" s="282" t="str">
        <f aca="false">IF(DH$8&gt;$BV149,"",IF($BR$124&gt;$BS$124,"ns",IF(ABS($BX149-INDEX(RTO3CF_ORD,DH$8,2))&gt;$BN$139,"s","ns")))</f>
        <v/>
      </c>
      <c r="DI149" s="282" t="str">
        <f aca="false">IF(DI$8&gt;$BV149,"",IF($BR$124&gt;$BS$124,"ns",IF(ABS($BX149-INDEX(RTO3CF_ORD,DI$8,2))&gt;$BN$139,"s","ns")))</f>
        <v/>
      </c>
      <c r="DJ149" s="282" t="str">
        <f aca="false">IF(DJ$8&gt;$BV149,"",IF($BR$124&gt;$BS$124,"ns",IF(ABS($BX149-INDEX(RTO3CF_ORD,DJ$8,2))&gt;$BN$139,"s","ns")))</f>
        <v/>
      </c>
      <c r="DK149" s="282" t="str">
        <f aca="false">IF(DK$8&gt;$BV149,"",IF($BR$124&gt;$BS$124,"ns",IF(ABS($BX149-INDEX(RTO3CF_ORD,DK$8,2))&gt;$BN$139,"s","ns")))</f>
        <v/>
      </c>
      <c r="DL149" s="282" t="str">
        <f aca="false">IF(DL$8&gt;$BV149,"",IF($BR$124&gt;$BS$124,"ns",IF(ABS($BX149-INDEX(RTO3CF_ORD,DL$8,2))&gt;$BN$139,"s","ns")))</f>
        <v/>
      </c>
      <c r="DM149" s="282" t="str">
        <f aca="false">IF(DM$8&gt;$BV149,"",IF($BR$124&gt;$BS$124,"ns",IF(ABS($BX149-INDEX(RTO3CF_ORD,DM$8,2))&gt;$BN$139,"s","ns")))</f>
        <v/>
      </c>
      <c r="DN149" s="282" t="str">
        <f aca="false">IF(DN$8&gt;$BV149,"",IF($BR$124&gt;$BS$124,"ns",IF(ABS($BX149-INDEX(RTO3CF_ORD,DN$8,2))&gt;$BN$139,"s","ns")))</f>
        <v/>
      </c>
      <c r="DO149" s="282" t="str">
        <f aca="false">IF(DO$8&gt;$BV149,"",IF($BR$124&gt;$BS$124,"ns",IF(ABS($BX149-INDEX(RTO3CF_ORD,DO$8,2))&gt;$BN$139,"s","ns")))</f>
        <v/>
      </c>
      <c r="DP149" s="282" t="str">
        <f aca="false">IF(DP$8&gt;$BV149,"",IF($BR$124&gt;$BS$124,"ns",IF(ABS($BX149-INDEX(RTO3CF_ORD,DP$8,2))&gt;$BN$139,"s","ns")))</f>
        <v/>
      </c>
      <c r="DQ149" s="282" t="str">
        <f aca="false">IF(DQ$8&gt;$BV149,"",IF($BR$124&gt;$BS$124,"ns",IF(ABS($BX149-INDEX(RTO3CF_ORD,DQ$8,2))&gt;$BN$139,"s","ns")))</f>
        <v/>
      </c>
      <c r="DR149" s="282" t="str">
        <f aca="false">IF(DR$8&gt;$BV149,"",IF($BR$124&gt;$BS$124,"ns",IF(ABS($BX149-INDEX(RTO3CF_ORD,DR$8,2))&gt;$BN$139,"s","ns")))</f>
        <v/>
      </c>
      <c r="DS149" s="282" t="str">
        <f aca="false">IF(DS$8&gt;$BV149,"",IF($BR$124&gt;$BS$124,"ns",IF(ABS($BX149-INDEX(RTO3CF_ORD,DS$8,2))&gt;$BN$139,"s","ns")))</f>
        <v/>
      </c>
      <c r="DT149" s="282" t="str">
        <f aca="false">IF(DT$8&gt;$BV149,"",IF($BR$124&gt;$BS$124,"ns",IF(ABS($BX149-INDEX(RTO3CF_ORD,DT$8,2))&gt;$BN$139,"s","ns")))</f>
        <v/>
      </c>
      <c r="DU149" s="282" t="str">
        <f aca="false">IF(DU$8&gt;$BV149,"",IF($BR$124&gt;$BS$124,"ns",IF(ABS($BX149-INDEX(RTO3CF_ORD,DU$8,2))&gt;$BN$139,"s","ns")))</f>
        <v/>
      </c>
      <c r="DV149" s="282" t="str">
        <f aca="false">IF(DV$8&gt;$BV149,"",IF($BR$124&gt;$BS$124,"ns",IF(ABS($BX149-INDEX(RTO3CF_ORD,DV$8,2))&gt;$BN$139,"s","ns")))</f>
        <v/>
      </c>
      <c r="DW149" s="283"/>
      <c r="DX149" s="283"/>
      <c r="DY149" s="293"/>
      <c r="DZ149" s="265" t="n">
        <f aca="false">DZ148+1</f>
        <v>31</v>
      </c>
      <c r="EA149" s="276" t="n">
        <f aca="false">IFERROR(INDEX(RTO3CV,$DZ149,1),0)</f>
        <v>0</v>
      </c>
      <c r="EB149" s="277" t="n">
        <f aca="false">IFERROR(INDEX(RTO3SF,$DZ149,EB$7),0)</f>
        <v>0</v>
      </c>
      <c r="EC149" s="277" t="n">
        <f aca="false">IFERROR(INDEX(RTO3SF,$DZ149,EC$7),0)</f>
        <v>0</v>
      </c>
      <c r="ED149" s="277" t="n">
        <f aca="false">IFERROR(INDEX(RTO3SF,$DZ149,ED$7),0)</f>
        <v>0</v>
      </c>
      <c r="EE149" s="277" t="n">
        <f aca="false">IFERROR(INDEX(RTO3SF,$DZ149,EE$7),0)</f>
        <v>0</v>
      </c>
      <c r="EF149" s="277" t="n">
        <f aca="false">COUNTIFS(EB149:EE149,"&gt;1")</f>
        <v>0</v>
      </c>
      <c r="EG149" s="277" t="n">
        <f aca="false">IFERROR(SUMIFS(EB149:EE149,EB149:EE149,"&gt;1"),0)</f>
        <v>0</v>
      </c>
      <c r="EH149" s="265"/>
      <c r="EI149" s="265"/>
      <c r="EJ149" s="265"/>
      <c r="EK149" s="266"/>
      <c r="EL149" s="265" t="n">
        <f aca="false">EL148+1</f>
        <v>31</v>
      </c>
      <c r="EM149" s="276" t="n">
        <f aca="false">IFERROR(INDEX(RTO3CV,$EL149,1),0)</f>
        <v>0</v>
      </c>
      <c r="EN149" s="277" t="n">
        <f aca="false">IFERROR(INDEX(RTO3CF,$EL149,'ANVA-MDS'!EB$7),0)</f>
        <v>0</v>
      </c>
      <c r="EO149" s="277" t="n">
        <f aca="false">IFERROR(INDEX(RTO3CF,$EL149,'ANVA-MDS'!EC$7),0)</f>
        <v>0</v>
      </c>
      <c r="EP149" s="277" t="n">
        <f aca="false">IFERROR(INDEX(RTO3CF,$EL149,'ANVA-MDS'!ED$7),0)</f>
        <v>0</v>
      </c>
      <c r="EQ149" s="277" t="n">
        <f aca="false">IFERROR(INDEX(RTO3CF,$EL149,'ANVA-MDS'!EE$7),0)</f>
        <v>0</v>
      </c>
      <c r="ER149" s="277" t="n">
        <f aca="false">COUNTIFS(EN149:EQ149,"&gt;1")</f>
        <v>0</v>
      </c>
      <c r="ES149" s="277" t="n">
        <f aca="false">IFERROR(SUMIFS(EN149:EQ149,EN149:EQ149,"&gt;1"),0)</f>
        <v>0</v>
      </c>
      <c r="ET149" s="265"/>
      <c r="EU149" s="265"/>
      <c r="EV149" s="265"/>
      <c r="EW149" s="266"/>
      <c r="EX149" s="277" t="n">
        <f aca="false">EG149+ES149</f>
        <v>0</v>
      </c>
      <c r="EY149" s="266"/>
      <c r="EZ149" s="266"/>
    </row>
    <row r="150" customFormat="false" ht="12.75" hidden="false" customHeight="true" outlineLevel="0" collapsed="false">
      <c r="J150" s="270" t="n">
        <v>31</v>
      </c>
      <c r="K150" s="280" t="n">
        <f aca="false">IFERROR(INDEX(RTO3SF_ORD,J150,1),"sd")</f>
        <v>0</v>
      </c>
      <c r="L150" s="281" t="n">
        <f aca="false">IFERROR(INDEX(RTO3SF_ORD,J150,2),"sd")</f>
        <v>0.00019</v>
      </c>
      <c r="M150" s="281" t="str">
        <f aca="false">IF(M$8&gt;$J150,"",IF($F$124&gt;$G$124,"ns",IF(ABS($L150-INDEX(RTO3SF_ORD,M$8,2))&gt;$B$139,"s","ns")))</f>
        <v>ns</v>
      </c>
      <c r="N150" s="281" t="str">
        <f aca="false">IF(N$8&gt;$J150,"",IF($F$124&gt;$G$124,"ns",IF(ABS($L150-INDEX(RTO3SF_ORD,N$8,2))&gt;$B$139,"s","ns")))</f>
        <v>ns</v>
      </c>
      <c r="O150" s="281" t="str">
        <f aca="false">IF(O$8&gt;$J150,"",IF($F$124&gt;$G$124,"ns",IF(ABS($L150-INDEX(RTO3SF_ORD,O$8,2))&gt;$B$139,"s","ns")))</f>
        <v>ns</v>
      </c>
      <c r="P150" s="281" t="str">
        <f aca="false">IF(P$8&gt;$J150,"",IF($F$124&gt;$G$124,"ns",IF(ABS($L150-INDEX(RTO3SF_ORD,P$8,2))&gt;$B$139,"s","ns")))</f>
        <v>ns</v>
      </c>
      <c r="Q150" s="281" t="str">
        <f aca="false">IF(Q$8&gt;$J150,"",IF($F$124&gt;$G$124,"ns",IF(ABS($L150-INDEX(RTO3SF_ORD,Q$8,2))&gt;$B$139,"s","ns")))</f>
        <v>ns</v>
      </c>
      <c r="R150" s="281" t="str">
        <f aca="false">IF(R$8&gt;$J150,"",IF($F$124&gt;$G$124,"ns",IF(ABS($L150-INDEX(RTO3SF_ORD,R$8,2))&gt;$B$139,"s","ns")))</f>
        <v>ns</v>
      </c>
      <c r="S150" s="281" t="str">
        <f aca="false">IF(S$8&gt;$J150,"",IF($F$124&gt;$G$124,"ns",IF(ABS($L150-INDEX(RTO3SF_ORD,S$8,2))&gt;$B$139,"s","ns")))</f>
        <v>ns</v>
      </c>
      <c r="T150" s="281" t="str">
        <f aca="false">IF(T$8&gt;$J150,"",IF($F$124&gt;$G$124,"ns",IF(ABS($L150-INDEX(RTO3SF_ORD,T$8,2))&gt;$B$139,"s","ns")))</f>
        <v>ns</v>
      </c>
      <c r="U150" s="281" t="str">
        <f aca="false">IF(U$8&gt;$J150,"",IF($F$124&gt;$G$124,"ns",IF(ABS($L150-INDEX(RTO3SF_ORD,U$8,2))&gt;$B$139,"s","ns")))</f>
        <v>ns</v>
      </c>
      <c r="V150" s="281" t="str">
        <f aca="false">IF(V$8&gt;$J150,"",IF($F$124&gt;$G$124,"ns",IF(ABS($L150-INDEX(RTO3SF_ORD,V$8,2))&gt;$B$139,"s","ns")))</f>
        <v>ns</v>
      </c>
      <c r="W150" s="281" t="str">
        <f aca="false">IF(W$8&gt;$J150,"",IF($F$124&gt;$G$124,"ns",IF(ABS($L150-INDEX(RTO3SF_ORD,W$8,2))&gt;$B$139,"s","ns")))</f>
        <v>ns</v>
      </c>
      <c r="X150" s="281" t="str">
        <f aca="false">IF(X$8&gt;$J150,"",IF($F$124&gt;$G$124,"ns",IF(ABS($L150-INDEX(RTO3SF_ORD,X$8,2))&gt;$B$139,"s","ns")))</f>
        <v>ns</v>
      </c>
      <c r="Y150" s="281" t="str">
        <f aca="false">IF(Y$8&gt;$J150,"",IF($F$124&gt;$G$124,"ns",IF(ABS($L150-INDEX(RTO3SF_ORD,Y$8,2))&gt;$B$139,"s","ns")))</f>
        <v>ns</v>
      </c>
      <c r="Z150" s="281" t="str">
        <f aca="false">IF(Z$8&gt;$J150,"",IF($F$124&gt;$G$124,"ns",IF(ABS($L150-INDEX(RTO3SF_ORD,Z$8,2))&gt;$B$139,"s","ns")))</f>
        <v>ns</v>
      </c>
      <c r="AA150" s="281" t="str">
        <f aca="false">IF(AA$8&gt;$J150,"",IF($F$124&gt;$G$124,"ns",IF(ABS($L150-INDEX(RTO3SF_ORD,AA$8,2))&gt;$B$139,"s","ns")))</f>
        <v>ns</v>
      </c>
      <c r="AB150" s="281" t="str">
        <f aca="false">IF(AB$8&gt;$J150,"",IF($F$124&gt;$G$124,"ns",IF(ABS($L150-INDEX(RTO3SF_ORD,AB$8,2))&gt;$B$139,"s","ns")))</f>
        <v>ns</v>
      </c>
      <c r="AC150" s="281" t="str">
        <f aca="false">IF(AC$8&gt;$J150,"",IF($F$124&gt;$G$124,"ns",IF(ABS($L150-INDEX(RTO3SF_ORD,AC$8,2))&gt;$B$139,"s","ns")))</f>
        <v>ns</v>
      </c>
      <c r="AD150" s="281" t="str">
        <f aca="false">IF(AD$8&gt;$J150,"",IF($F$124&gt;$G$124,"ns",IF(ABS($L150-INDEX(RTO3SF_ORD,AD$8,2))&gt;$B$139,"s","ns")))</f>
        <v>ns</v>
      </c>
      <c r="AE150" s="281" t="str">
        <f aca="false">IF(AE$8&gt;$J150,"",IF($F$124&gt;$G$124,"ns",IF(ABS($L150-INDEX(RTO3SF_ORD,AE$8,2))&gt;$B$139,"s","ns")))</f>
        <v>ns</v>
      </c>
      <c r="AF150" s="281" t="str">
        <f aca="false">IF(AF$8&gt;$J150,"",IF($F$124&gt;$G$124,"ns",IF(ABS($L150-INDEX(RTO3SF_ORD,AF$8,2))&gt;$B$139,"s","ns")))</f>
        <v>ns</v>
      </c>
      <c r="AG150" s="281" t="str">
        <f aca="false">IF(AG$8&gt;$J150,"",IF($F$124&gt;$G$124,"ns",IF(ABS($L150-INDEX(RTO3SF_ORD,AG$8,2))&gt;$B$139,"s","ns")))</f>
        <v>ns</v>
      </c>
      <c r="AH150" s="281" t="str">
        <f aca="false">IF(AH$8&gt;$J150,"",IF($F$124&gt;$G$124,"ns",IF(ABS($L150-INDEX(RTO3SF_ORD,AH$8,2))&gt;$B$139,"s","ns")))</f>
        <v>ns</v>
      </c>
      <c r="AI150" s="281" t="str">
        <f aca="false">IF(AI$8&gt;$J150,"",IF($F$124&gt;$G$124,"ns",IF(ABS($L150-INDEX(RTO3SF_ORD,AI$8,2))&gt;$B$139,"s","ns")))</f>
        <v>ns</v>
      </c>
      <c r="AJ150" s="281" t="str">
        <f aca="false">IF(AJ$8&gt;$J150,"",IF($F$124&gt;$G$124,"ns",IF(ABS($L150-INDEX(RTO3SF_ORD,AJ$8,2))&gt;$B$139,"s","ns")))</f>
        <v>ns</v>
      </c>
      <c r="AK150" s="281" t="str">
        <f aca="false">IF(AK$8&gt;$J150,"",IF($F$124&gt;$G$124,"ns",IF(ABS($L150-INDEX(RTO3SF_ORD,AK$8,2))&gt;$B$139,"s","ns")))</f>
        <v>ns</v>
      </c>
      <c r="AL150" s="281" t="str">
        <f aca="false">IF(AL$8&gt;$J150,"",IF($F$124&gt;$G$124,"ns",IF(ABS($L150-INDEX(RTO3SF_ORD,AL$8,2))&gt;$B$139,"s","ns")))</f>
        <v>ns</v>
      </c>
      <c r="AM150" s="281" t="str">
        <f aca="false">IF(AM$8&gt;$J150,"",IF($F$124&gt;$G$124,"ns",IF(ABS($L150-INDEX(RTO3SF_ORD,AM$8,2))&gt;$B$139,"s","ns")))</f>
        <v>ns</v>
      </c>
      <c r="AN150" s="281" t="str">
        <f aca="false">IF(AN$8&gt;$J150,"",IF($F$124&gt;$G$124,"ns",IF(ABS($L150-INDEX(RTO3SF_ORD,AN$8,2))&gt;$B$139,"s","ns")))</f>
        <v>ns</v>
      </c>
      <c r="AO150" s="281" t="str">
        <f aca="false">IF(AO$8&gt;$J150,"",IF($F$124&gt;$G$124,"ns",IF(ABS($L150-INDEX(RTO3SF_ORD,AO$8,2))&gt;$B$139,"s","ns")))</f>
        <v>ns</v>
      </c>
      <c r="AP150" s="281" t="str">
        <f aca="false">IF(AP$8&gt;$J150,"",IF($F$124&gt;$G$124,"ns",IF(ABS($L150-INDEX(RTO3SF_ORD,AP$8,2))&gt;$B$139,"s","ns")))</f>
        <v>ns</v>
      </c>
      <c r="AQ150" s="281" t="str">
        <f aca="false">IF(AQ$8&gt;$J150,"",IF($F$124&gt;$G$124,"ns",IF(ABS($L150-INDEX(RTO3SF_ORD,AQ$8,2))&gt;$B$139,"s","ns")))</f>
        <v>ns</v>
      </c>
      <c r="AR150" s="281" t="str">
        <f aca="false">IF(AR$8&gt;$J150,"",IF($F$124&gt;$G$124,"ns",IF(ABS($L150-INDEX(RTO3SF_ORD,AR$8,2))&gt;$B$139,"s","ns")))</f>
        <v/>
      </c>
      <c r="AS150" s="281" t="str">
        <f aca="false">IF(AS$8&gt;$J150,"",IF($F$124&gt;$G$124,"ns",IF(ABS($L150-INDEX(RTO3SF_ORD,AS$8,2))&gt;$B$139,"s","ns")))</f>
        <v/>
      </c>
      <c r="AT150" s="281" t="str">
        <f aca="false">IF(AT$8&gt;$J150,"",IF($F$124&gt;$G$124,"ns",IF(ABS($L150-INDEX(RTO3SF_ORD,AT$8,2))&gt;$B$139,"s","ns")))</f>
        <v/>
      </c>
      <c r="AU150" s="281" t="str">
        <f aca="false">IF(AU$8&gt;$J150,"",IF($F$124&gt;$G$124,"ns",IF(ABS($L150-INDEX(RTO3SF_ORD,AU$8,2))&gt;$B$139,"s","ns")))</f>
        <v/>
      </c>
      <c r="AV150" s="281" t="str">
        <f aca="false">IF(AV$8&gt;$J150,"",IF($F$124&gt;$G$124,"ns",IF(ABS($L150-INDEX(RTO3SF_ORD,AV$8,2))&gt;$B$139,"s","ns")))</f>
        <v/>
      </c>
      <c r="AW150" s="281" t="str">
        <f aca="false">IF(AW$8&gt;$J150,"",IF($F$124&gt;$G$124,"ns",IF(ABS($L150-INDEX(RTO3SF_ORD,AW$8,2))&gt;$B$139,"s","ns")))</f>
        <v/>
      </c>
      <c r="AX150" s="281" t="str">
        <f aca="false">IF(AX$8&gt;$J150,"",IF($F$124&gt;$G$124,"ns",IF(ABS($L150-INDEX(RTO3SF_ORD,AX$8,2))&gt;$B$139,"s","ns")))</f>
        <v/>
      </c>
      <c r="AY150" s="281" t="str">
        <f aca="false">IF(AY$8&gt;$J150,"",IF($F$124&gt;$G$124,"ns",IF(ABS($L150-INDEX(RTO3SF_ORD,AY$8,2))&gt;$B$139,"s","ns")))</f>
        <v/>
      </c>
      <c r="AZ150" s="281" t="str">
        <f aca="false">IF(AZ$8&gt;$J150,"",IF($F$124&gt;$G$124,"ns",IF(ABS($L150-INDEX(RTO3SF_ORD,AZ$8,2))&gt;$B$139,"s","ns")))</f>
        <v/>
      </c>
      <c r="BA150" s="281" t="str">
        <f aca="false">IF(BA$8&gt;$J150,"",IF($F$124&gt;$G$124,"ns",IF(ABS($L150-INDEX(RTO3SF_ORD,BA$8,2))&gt;$B$139,"s","ns")))</f>
        <v/>
      </c>
      <c r="BB150" s="281" t="str">
        <f aca="false">IF(BB$8&gt;$J150,"",IF($F$124&gt;$G$124,"ns",IF(ABS($L150-INDEX(RTO3SF_ORD,BB$8,2))&gt;$B$139,"s","ns")))</f>
        <v/>
      </c>
      <c r="BC150" s="281" t="str">
        <f aca="false">IF(BC$8&gt;$J150,"",IF($F$124&gt;$G$124,"ns",IF(ABS($L150-INDEX(RTO3SF_ORD,BC$8,2))&gt;$B$139,"s","ns")))</f>
        <v/>
      </c>
      <c r="BD150" s="281" t="str">
        <f aca="false">IF(BD$8&gt;$J150,"",IF($F$124&gt;$G$124,"ns",IF(ABS($L150-INDEX(RTO3SF_ORD,BD$8,2))&gt;$B$139,"s","ns")))</f>
        <v/>
      </c>
      <c r="BE150" s="281" t="str">
        <f aca="false">IF(BE$8&gt;$J150,"",IF($F$124&gt;$G$124,"ns",IF(ABS($L150-INDEX(RTO3SF_ORD,BE$8,2))&gt;$B$139,"s","ns")))</f>
        <v/>
      </c>
      <c r="BF150" s="281" t="str">
        <f aca="false">IF(BF$8&gt;$J150,"",IF($F$124&gt;$G$124,"ns",IF(ABS($L150-INDEX(RTO3SF_ORD,BF$8,2))&gt;$B$139,"s","ns")))</f>
        <v/>
      </c>
      <c r="BG150" s="281" t="str">
        <f aca="false">IF(BG$8&gt;$J150,"",IF($F$124&gt;$G$124,"ns",IF(ABS($L150-INDEX(RTO3SF_ORD,BG$8,2))&gt;$B$139,"s","ns")))</f>
        <v/>
      </c>
      <c r="BH150" s="281" t="str">
        <f aca="false">IF(BH$8&gt;$J150,"",IF($F$124&gt;$G$124,"ns",IF(ABS($L150-INDEX(RTO3SF_ORD,BH$8,2))&gt;$B$139,"s","ns")))</f>
        <v/>
      </c>
      <c r="BI150" s="281" t="str">
        <f aca="false">IF(BI$8&gt;$J150,"",IF($F$124&gt;$G$124,"ns",IF(ABS($L150-INDEX(RTO3SF_ORD,BI$8,2))&gt;$B$139,"s","ns")))</f>
        <v/>
      </c>
      <c r="BJ150" s="281" t="str">
        <f aca="false">IF(BJ$8&gt;$J150,"",IF($F$124&gt;$G$124,"ns",IF(ABS($L150-INDEX(RTO3SF_ORD,BJ$8,2))&gt;$B$139,"s","ns")))</f>
        <v/>
      </c>
      <c r="BS150" s="249"/>
      <c r="BT150" s="249"/>
      <c r="BV150" s="270" t="n">
        <v>31</v>
      </c>
      <c r="BW150" s="280" t="n">
        <f aca="false">IFERROR(INDEX(RTO3CF_ORD,BV150,1),"sd")</f>
        <v>0</v>
      </c>
      <c r="BX150" s="281" t="n">
        <f aca="false">IFERROR(INDEX(RTO3CF_ORD,BV150,2),"sd")</f>
        <v>0.00019</v>
      </c>
      <c r="BY150" s="282" t="str">
        <f aca="false">IF(BY$8&gt;$BV150,"",IF($BR$124&gt;$BS$124,"ns",IF(ABS($BX150-INDEX(RTO3CF_ORD,BY$8,2))&gt;$BN$139,"s","ns")))</f>
        <v>s</v>
      </c>
      <c r="BZ150" s="282" t="str">
        <f aca="false">IF(BZ$8&gt;$BV150,"",IF($BR$124&gt;$BS$124,"ns",IF(ABS($BX150-INDEX(RTO3CF_ORD,BZ$8,2))&gt;$BN$139,"s","ns")))</f>
        <v>s</v>
      </c>
      <c r="CA150" s="282" t="str">
        <f aca="false">IF(CA$8&gt;$BV150,"",IF($BR$124&gt;$BS$124,"ns",IF(ABS($BX150-INDEX(RTO3CF_ORD,CA$8,2))&gt;$BN$139,"s","ns")))</f>
        <v>s</v>
      </c>
      <c r="CB150" s="282" t="str">
        <f aca="false">IF(CB$8&gt;$BV150,"",IF($BR$124&gt;$BS$124,"ns",IF(ABS($BX150-INDEX(RTO3CF_ORD,CB$8,2))&gt;$BN$139,"s","ns")))</f>
        <v>s</v>
      </c>
      <c r="CC150" s="282" t="str">
        <f aca="false">IF(CC$8&gt;$BV150,"",IF($BR$124&gt;$BS$124,"ns",IF(ABS($BX150-INDEX(RTO3CF_ORD,CC$8,2))&gt;$BN$139,"s","ns")))</f>
        <v>s</v>
      </c>
      <c r="CD150" s="282" t="str">
        <f aca="false">IF(CD$8&gt;$BV150,"",IF($BR$124&gt;$BS$124,"ns",IF(ABS($BX150-INDEX(RTO3CF_ORD,CD$8,2))&gt;$BN$139,"s","ns")))</f>
        <v>s</v>
      </c>
      <c r="CE150" s="282" t="str">
        <f aca="false">IF(CE$8&gt;$BV150,"",IF($BR$124&gt;$BS$124,"ns",IF(ABS($BX150-INDEX(RTO3CF_ORD,CE$8,2))&gt;$BN$139,"s","ns")))</f>
        <v>s</v>
      </c>
      <c r="CF150" s="282" t="str">
        <f aca="false">IF(CF$8&gt;$BV150,"",IF($BR$124&gt;$BS$124,"ns",IF(ABS($BX150-INDEX(RTO3CF_ORD,CF$8,2))&gt;$BN$139,"s","ns")))</f>
        <v>s</v>
      </c>
      <c r="CG150" s="282" t="str">
        <f aca="false">IF(CG$8&gt;$BV150,"",IF($BR$124&gt;$BS$124,"ns",IF(ABS($BX150-INDEX(RTO3CF_ORD,CG$8,2))&gt;$BN$139,"s","ns")))</f>
        <v>s</v>
      </c>
      <c r="CH150" s="282" t="str">
        <f aca="false">IF(CH$8&gt;$BV150,"",IF($BR$124&gt;$BS$124,"ns",IF(ABS($BX150-INDEX(RTO3CF_ORD,CH$8,2))&gt;$BN$139,"s","ns")))</f>
        <v>s</v>
      </c>
      <c r="CI150" s="282" t="str">
        <f aca="false">IF(CI$8&gt;$BV150,"",IF($BR$124&gt;$BS$124,"ns",IF(ABS($BX150-INDEX(RTO3CF_ORD,CI$8,2))&gt;$BN$139,"s","ns")))</f>
        <v>s</v>
      </c>
      <c r="CJ150" s="282" t="str">
        <f aca="false">IF(CJ$8&gt;$BV150,"",IF($BR$124&gt;$BS$124,"ns",IF(ABS($BX150-INDEX(RTO3CF_ORD,CJ$8,2))&gt;$BN$139,"s","ns")))</f>
        <v>s</v>
      </c>
      <c r="CK150" s="282" t="str">
        <f aca="false">IF(CK$8&gt;$BV150,"",IF($BR$124&gt;$BS$124,"ns",IF(ABS($BX150-INDEX(RTO3CF_ORD,CK$8,2))&gt;$BN$139,"s","ns")))</f>
        <v>ns</v>
      </c>
      <c r="CL150" s="282" t="str">
        <f aca="false">IF(CL$8&gt;$BV150,"",IF($BR$124&gt;$BS$124,"ns",IF(ABS($BX150-INDEX(RTO3CF_ORD,CL$8,2))&gt;$BN$139,"s","ns")))</f>
        <v>ns</v>
      </c>
      <c r="CM150" s="282" t="str">
        <f aca="false">IF(CM$8&gt;$BV150,"",IF($BR$124&gt;$BS$124,"ns",IF(ABS($BX150-INDEX(RTO3CF_ORD,CM$8,2))&gt;$BN$139,"s","ns")))</f>
        <v>ns</v>
      </c>
      <c r="CN150" s="282" t="str">
        <f aca="false">IF(CN$8&gt;$BV150,"",IF($BR$124&gt;$BS$124,"ns",IF(ABS($BX150-INDEX(RTO3CF_ORD,CN$8,2))&gt;$BN$139,"s","ns")))</f>
        <v>ns</v>
      </c>
      <c r="CO150" s="282" t="str">
        <f aca="false">IF(CO$8&gt;$BV150,"",IF($BR$124&gt;$BS$124,"ns",IF(ABS($BX150-INDEX(RTO3CF_ORD,CO$8,2))&gt;$BN$139,"s","ns")))</f>
        <v>ns</v>
      </c>
      <c r="CP150" s="282" t="str">
        <f aca="false">IF(CP$8&gt;$BV150,"",IF($BR$124&gt;$BS$124,"ns",IF(ABS($BX150-INDEX(RTO3CF_ORD,CP$8,2))&gt;$BN$139,"s","ns")))</f>
        <v>ns</v>
      </c>
      <c r="CQ150" s="282" t="str">
        <f aca="false">IF(CQ$8&gt;$BV150,"",IF($BR$124&gt;$BS$124,"ns",IF(ABS($BX150-INDEX(RTO3CF_ORD,CQ$8,2))&gt;$BN$139,"s","ns")))</f>
        <v>ns</v>
      </c>
      <c r="CR150" s="282" t="str">
        <f aca="false">IF(CR$8&gt;$BV150,"",IF($BR$124&gt;$BS$124,"ns",IF(ABS($BX150-INDEX(RTO3CF_ORD,CR$8,2))&gt;$BN$139,"s","ns")))</f>
        <v>ns</v>
      </c>
      <c r="CS150" s="282" t="str">
        <f aca="false">IF(CS$8&gt;$BV150,"",IF($BR$124&gt;$BS$124,"ns",IF(ABS($BX150-INDEX(RTO3CF_ORD,CS$8,2))&gt;$BN$139,"s","ns")))</f>
        <v>ns</v>
      </c>
      <c r="CT150" s="282" t="str">
        <f aca="false">IF(CT$8&gt;$BV150,"",IF($BR$124&gt;$BS$124,"ns",IF(ABS($BX150-INDEX(RTO3CF_ORD,CT$8,2))&gt;$BN$139,"s","ns")))</f>
        <v>ns</v>
      </c>
      <c r="CU150" s="282" t="str">
        <f aca="false">IF(CU$8&gt;$BV150,"",IF($BR$124&gt;$BS$124,"ns",IF(ABS($BX150-INDEX(RTO3CF_ORD,CU$8,2))&gt;$BN$139,"s","ns")))</f>
        <v>ns</v>
      </c>
      <c r="CV150" s="282" t="str">
        <f aca="false">IF(CV$8&gt;$BV150,"",IF($BR$124&gt;$BS$124,"ns",IF(ABS($BX150-INDEX(RTO3CF_ORD,CV$8,2))&gt;$BN$139,"s","ns")))</f>
        <v>ns</v>
      </c>
      <c r="CW150" s="282" t="str">
        <f aca="false">IF(CW$8&gt;$BV150,"",IF($BR$124&gt;$BS$124,"ns",IF(ABS($BX150-INDEX(RTO3CF_ORD,CW$8,2))&gt;$BN$139,"s","ns")))</f>
        <v>ns</v>
      </c>
      <c r="CX150" s="282" t="str">
        <f aca="false">IF(CX$8&gt;$BV150,"",IF($BR$124&gt;$BS$124,"ns",IF(ABS($BX150-INDEX(RTO3CF_ORD,CX$8,2))&gt;$BN$139,"s","ns")))</f>
        <v>ns</v>
      </c>
      <c r="CY150" s="282" t="str">
        <f aca="false">IF(CY$8&gt;$BV150,"",IF($BR$124&gt;$BS$124,"ns",IF(ABS($BX150-INDEX(RTO3CF_ORD,CY$8,2))&gt;$BN$139,"s","ns")))</f>
        <v>ns</v>
      </c>
      <c r="CZ150" s="282" t="str">
        <f aca="false">IF(CZ$8&gt;$BV150,"",IF($BR$124&gt;$BS$124,"ns",IF(ABS($BX150-INDEX(RTO3CF_ORD,CZ$8,2))&gt;$BN$139,"s","ns")))</f>
        <v>ns</v>
      </c>
      <c r="DA150" s="282" t="str">
        <f aca="false">IF(DA$8&gt;$BV150,"",IF($BR$124&gt;$BS$124,"ns",IF(ABS($BX150-INDEX(RTO3CF_ORD,DA$8,2))&gt;$BN$139,"s","ns")))</f>
        <v>ns</v>
      </c>
      <c r="DB150" s="282" t="str">
        <f aca="false">IF(DB$8&gt;$BV150,"",IF($BR$124&gt;$BS$124,"ns",IF(ABS($BX150-INDEX(RTO3CF_ORD,DB$8,2))&gt;$BN$139,"s","ns")))</f>
        <v>ns</v>
      </c>
      <c r="DC150" s="282" t="str">
        <f aca="false">IF(DC$8&gt;$BV150,"",IF($BR$124&gt;$BS$124,"ns",IF(ABS($BX150-INDEX(RTO3CF_ORD,DC$8,2))&gt;$BN$139,"s","ns")))</f>
        <v>ns</v>
      </c>
      <c r="DD150" s="282" t="str">
        <f aca="false">IF(DD$8&gt;$BV150,"",IF($BR$124&gt;$BS$124,"ns",IF(ABS($BX150-INDEX(RTO3CF_ORD,DD$8,2))&gt;$BN$139,"s","ns")))</f>
        <v/>
      </c>
      <c r="DE150" s="282" t="str">
        <f aca="false">IF(DE$8&gt;$BV150,"",IF($BR$124&gt;$BS$124,"ns",IF(ABS($BX150-INDEX(RTO3CF_ORD,DE$8,2))&gt;$BN$139,"s","ns")))</f>
        <v/>
      </c>
      <c r="DF150" s="282" t="str">
        <f aca="false">IF(DF$8&gt;$BV150,"",IF($BR$124&gt;$BS$124,"ns",IF(ABS($BX150-INDEX(RTO3CF_ORD,DF$8,2))&gt;$BN$139,"s","ns")))</f>
        <v/>
      </c>
      <c r="DG150" s="282" t="str">
        <f aca="false">IF(DG$8&gt;$BV150,"",IF($BR$124&gt;$BS$124,"ns",IF(ABS($BX150-INDEX(RTO3CF_ORD,DG$8,2))&gt;$BN$139,"s","ns")))</f>
        <v/>
      </c>
      <c r="DH150" s="282" t="str">
        <f aca="false">IF(DH$8&gt;$BV150,"",IF($BR$124&gt;$BS$124,"ns",IF(ABS($BX150-INDEX(RTO3CF_ORD,DH$8,2))&gt;$BN$139,"s","ns")))</f>
        <v/>
      </c>
      <c r="DI150" s="282" t="str">
        <f aca="false">IF(DI$8&gt;$BV150,"",IF($BR$124&gt;$BS$124,"ns",IF(ABS($BX150-INDEX(RTO3CF_ORD,DI$8,2))&gt;$BN$139,"s","ns")))</f>
        <v/>
      </c>
      <c r="DJ150" s="282" t="str">
        <f aca="false">IF(DJ$8&gt;$BV150,"",IF($BR$124&gt;$BS$124,"ns",IF(ABS($BX150-INDEX(RTO3CF_ORD,DJ$8,2))&gt;$BN$139,"s","ns")))</f>
        <v/>
      </c>
      <c r="DK150" s="282" t="str">
        <f aca="false">IF(DK$8&gt;$BV150,"",IF($BR$124&gt;$BS$124,"ns",IF(ABS($BX150-INDEX(RTO3CF_ORD,DK$8,2))&gt;$BN$139,"s","ns")))</f>
        <v/>
      </c>
      <c r="DL150" s="282" t="str">
        <f aca="false">IF(DL$8&gt;$BV150,"",IF($BR$124&gt;$BS$124,"ns",IF(ABS($BX150-INDEX(RTO3CF_ORD,DL$8,2))&gt;$BN$139,"s","ns")))</f>
        <v/>
      </c>
      <c r="DM150" s="282" t="str">
        <f aca="false">IF(DM$8&gt;$BV150,"",IF($BR$124&gt;$BS$124,"ns",IF(ABS($BX150-INDEX(RTO3CF_ORD,DM$8,2))&gt;$BN$139,"s","ns")))</f>
        <v/>
      </c>
      <c r="DN150" s="282" t="str">
        <f aca="false">IF(DN$8&gt;$BV150,"",IF($BR$124&gt;$BS$124,"ns",IF(ABS($BX150-INDEX(RTO3CF_ORD,DN$8,2))&gt;$BN$139,"s","ns")))</f>
        <v/>
      </c>
      <c r="DO150" s="282" t="str">
        <f aca="false">IF(DO$8&gt;$BV150,"",IF($BR$124&gt;$BS$124,"ns",IF(ABS($BX150-INDEX(RTO3CF_ORD,DO$8,2))&gt;$BN$139,"s","ns")))</f>
        <v/>
      </c>
      <c r="DP150" s="282" t="str">
        <f aca="false">IF(DP$8&gt;$BV150,"",IF($BR$124&gt;$BS$124,"ns",IF(ABS($BX150-INDEX(RTO3CF_ORD,DP$8,2))&gt;$BN$139,"s","ns")))</f>
        <v/>
      </c>
      <c r="DQ150" s="282" t="str">
        <f aca="false">IF(DQ$8&gt;$BV150,"",IF($BR$124&gt;$BS$124,"ns",IF(ABS($BX150-INDEX(RTO3CF_ORD,DQ$8,2))&gt;$BN$139,"s","ns")))</f>
        <v/>
      </c>
      <c r="DR150" s="282" t="str">
        <f aca="false">IF(DR$8&gt;$BV150,"",IF($BR$124&gt;$BS$124,"ns",IF(ABS($BX150-INDEX(RTO3CF_ORD,DR$8,2))&gt;$BN$139,"s","ns")))</f>
        <v/>
      </c>
      <c r="DS150" s="282" t="str">
        <f aca="false">IF(DS$8&gt;$BV150,"",IF($BR$124&gt;$BS$124,"ns",IF(ABS($BX150-INDEX(RTO3CF_ORD,DS$8,2))&gt;$BN$139,"s","ns")))</f>
        <v/>
      </c>
      <c r="DT150" s="282" t="str">
        <f aca="false">IF(DT$8&gt;$BV150,"",IF($BR$124&gt;$BS$124,"ns",IF(ABS($BX150-INDEX(RTO3CF_ORD,DT$8,2))&gt;$BN$139,"s","ns")))</f>
        <v/>
      </c>
      <c r="DU150" s="282" t="str">
        <f aca="false">IF(DU$8&gt;$BV150,"",IF($BR$124&gt;$BS$124,"ns",IF(ABS($BX150-INDEX(RTO3CF_ORD,DU$8,2))&gt;$BN$139,"s","ns")))</f>
        <v/>
      </c>
      <c r="DV150" s="282" t="str">
        <f aca="false">IF(DV$8&gt;$BV150,"",IF($BR$124&gt;$BS$124,"ns",IF(ABS($BX150-INDEX(RTO3CF_ORD,DV$8,2))&gt;$BN$139,"s","ns")))</f>
        <v/>
      </c>
      <c r="DW150" s="283"/>
      <c r="DX150" s="283"/>
      <c r="DY150" s="293"/>
      <c r="DZ150" s="265" t="n">
        <f aca="false">DZ149+1</f>
        <v>32</v>
      </c>
      <c r="EA150" s="276" t="n">
        <f aca="false">IFERROR(INDEX(RTO3CV,$DZ150,1),0)</f>
        <v>0</v>
      </c>
      <c r="EB150" s="277" t="n">
        <f aca="false">IFERROR(INDEX(RTO3SF,$DZ150,EB$7),0)</f>
        <v>0</v>
      </c>
      <c r="EC150" s="277" t="n">
        <f aca="false">IFERROR(INDEX(RTO3SF,$DZ150,EC$7),0)</f>
        <v>0</v>
      </c>
      <c r="ED150" s="277" t="n">
        <f aca="false">IFERROR(INDEX(RTO3SF,$DZ150,ED$7),0)</f>
        <v>0</v>
      </c>
      <c r="EE150" s="277" t="n">
        <f aca="false">IFERROR(INDEX(RTO3SF,$DZ150,EE$7),0)</f>
        <v>0</v>
      </c>
      <c r="EF150" s="277" t="n">
        <f aca="false">COUNTIFS(EB150:EE150,"&gt;1")</f>
        <v>0</v>
      </c>
      <c r="EG150" s="277" t="n">
        <f aca="false">IFERROR(SUMIFS(EB150:EE150,EB150:EE150,"&gt;1"),0)</f>
        <v>0</v>
      </c>
      <c r="EH150" s="265"/>
      <c r="EI150" s="265"/>
      <c r="EJ150" s="265"/>
      <c r="EK150" s="266"/>
      <c r="EL150" s="265" t="n">
        <f aca="false">EL149+1</f>
        <v>32</v>
      </c>
      <c r="EM150" s="276" t="n">
        <f aca="false">IFERROR(INDEX(RTO3CV,$EL150,1),0)</f>
        <v>0</v>
      </c>
      <c r="EN150" s="277" t="n">
        <f aca="false">IFERROR(INDEX(RTO3CF,$EL150,'ANVA-MDS'!EB$7),0)</f>
        <v>0</v>
      </c>
      <c r="EO150" s="277" t="n">
        <f aca="false">IFERROR(INDEX(RTO3CF,$EL150,'ANVA-MDS'!EC$7),0)</f>
        <v>0</v>
      </c>
      <c r="EP150" s="277" t="n">
        <f aca="false">IFERROR(INDEX(RTO3CF,$EL150,'ANVA-MDS'!ED$7),0)</f>
        <v>0</v>
      </c>
      <c r="EQ150" s="277" t="n">
        <f aca="false">IFERROR(INDEX(RTO3CF,$EL150,'ANVA-MDS'!EE$7),0)</f>
        <v>0</v>
      </c>
      <c r="ER150" s="277" t="n">
        <f aca="false">COUNTIFS(EN150:EQ150,"&gt;1")</f>
        <v>0</v>
      </c>
      <c r="ES150" s="277" t="n">
        <f aca="false">IFERROR(SUMIFS(EN150:EQ150,EN150:EQ150,"&gt;1"),0)</f>
        <v>0</v>
      </c>
      <c r="ET150" s="265"/>
      <c r="EU150" s="265"/>
      <c r="EV150" s="265"/>
      <c r="EW150" s="266"/>
      <c r="EX150" s="277" t="n">
        <f aca="false">EG150+ES150</f>
        <v>0</v>
      </c>
      <c r="EY150" s="266"/>
      <c r="EZ150" s="266"/>
    </row>
    <row r="151" customFormat="false" ht="12.75" hidden="false" customHeight="true" outlineLevel="0" collapsed="false">
      <c r="J151" s="270" t="n">
        <v>32</v>
      </c>
      <c r="K151" s="280" t="n">
        <f aca="false">IFERROR(INDEX(RTO3SF_ORD,J151,1),"sd")</f>
        <v>0</v>
      </c>
      <c r="L151" s="281" t="n">
        <f aca="false">IFERROR(INDEX(RTO3SF_ORD,J151,2),"sd")</f>
        <v>0.00018</v>
      </c>
      <c r="M151" s="281" t="str">
        <f aca="false">IF(M$8&gt;$J151,"",IF($F$124&gt;$G$124,"ns",IF(ABS($L151-INDEX(RTO3SF_ORD,M$8,2))&gt;$B$139,"s","ns")))</f>
        <v>ns</v>
      </c>
      <c r="N151" s="281" t="str">
        <f aca="false">IF(N$8&gt;$J151,"",IF($F$124&gt;$G$124,"ns",IF(ABS($L151-INDEX(RTO3SF_ORD,N$8,2))&gt;$B$139,"s","ns")))</f>
        <v>ns</v>
      </c>
      <c r="O151" s="281" t="str">
        <f aca="false">IF(O$8&gt;$J151,"",IF($F$124&gt;$G$124,"ns",IF(ABS($L151-INDEX(RTO3SF_ORD,O$8,2))&gt;$B$139,"s","ns")))</f>
        <v>ns</v>
      </c>
      <c r="P151" s="281" t="str">
        <f aca="false">IF(P$8&gt;$J151,"",IF($F$124&gt;$G$124,"ns",IF(ABS($L151-INDEX(RTO3SF_ORD,P$8,2))&gt;$B$139,"s","ns")))</f>
        <v>ns</v>
      </c>
      <c r="Q151" s="281" t="str">
        <f aca="false">IF(Q$8&gt;$J151,"",IF($F$124&gt;$G$124,"ns",IF(ABS($L151-INDEX(RTO3SF_ORD,Q$8,2))&gt;$B$139,"s","ns")))</f>
        <v>ns</v>
      </c>
      <c r="R151" s="281" t="str">
        <f aca="false">IF(R$8&gt;$J151,"",IF($F$124&gt;$G$124,"ns",IF(ABS($L151-INDEX(RTO3SF_ORD,R$8,2))&gt;$B$139,"s","ns")))</f>
        <v>ns</v>
      </c>
      <c r="S151" s="281" t="str">
        <f aca="false">IF(S$8&gt;$J151,"",IF($F$124&gt;$G$124,"ns",IF(ABS($L151-INDEX(RTO3SF_ORD,S$8,2))&gt;$B$139,"s","ns")))</f>
        <v>ns</v>
      </c>
      <c r="T151" s="281" t="str">
        <f aca="false">IF(T$8&gt;$J151,"",IF($F$124&gt;$G$124,"ns",IF(ABS($L151-INDEX(RTO3SF_ORD,T$8,2))&gt;$B$139,"s","ns")))</f>
        <v>ns</v>
      </c>
      <c r="U151" s="281" t="str">
        <f aca="false">IF(U$8&gt;$J151,"",IF($F$124&gt;$G$124,"ns",IF(ABS($L151-INDEX(RTO3SF_ORD,U$8,2))&gt;$B$139,"s","ns")))</f>
        <v>ns</v>
      </c>
      <c r="V151" s="281" t="str">
        <f aca="false">IF(V$8&gt;$J151,"",IF($F$124&gt;$G$124,"ns",IF(ABS($L151-INDEX(RTO3SF_ORD,V$8,2))&gt;$B$139,"s","ns")))</f>
        <v>ns</v>
      </c>
      <c r="W151" s="281" t="str">
        <f aca="false">IF(W$8&gt;$J151,"",IF($F$124&gt;$G$124,"ns",IF(ABS($L151-INDEX(RTO3SF_ORD,W$8,2))&gt;$B$139,"s","ns")))</f>
        <v>ns</v>
      </c>
      <c r="X151" s="281" t="str">
        <f aca="false">IF(X$8&gt;$J151,"",IF($F$124&gt;$G$124,"ns",IF(ABS($L151-INDEX(RTO3SF_ORD,X$8,2))&gt;$B$139,"s","ns")))</f>
        <v>ns</v>
      </c>
      <c r="Y151" s="281" t="str">
        <f aca="false">IF(Y$8&gt;$J151,"",IF($F$124&gt;$G$124,"ns",IF(ABS($L151-INDEX(RTO3SF_ORD,Y$8,2))&gt;$B$139,"s","ns")))</f>
        <v>ns</v>
      </c>
      <c r="Z151" s="281" t="str">
        <f aca="false">IF(Z$8&gt;$J151,"",IF($F$124&gt;$G$124,"ns",IF(ABS($L151-INDEX(RTO3SF_ORD,Z$8,2))&gt;$B$139,"s","ns")))</f>
        <v>ns</v>
      </c>
      <c r="AA151" s="281" t="str">
        <f aca="false">IF(AA$8&gt;$J151,"",IF($F$124&gt;$G$124,"ns",IF(ABS($L151-INDEX(RTO3SF_ORD,AA$8,2))&gt;$B$139,"s","ns")))</f>
        <v>ns</v>
      </c>
      <c r="AB151" s="281" t="str">
        <f aca="false">IF(AB$8&gt;$J151,"",IF($F$124&gt;$G$124,"ns",IF(ABS($L151-INDEX(RTO3SF_ORD,AB$8,2))&gt;$B$139,"s","ns")))</f>
        <v>ns</v>
      </c>
      <c r="AC151" s="281" t="str">
        <f aca="false">IF(AC$8&gt;$J151,"",IF($F$124&gt;$G$124,"ns",IF(ABS($L151-INDEX(RTO3SF_ORD,AC$8,2))&gt;$B$139,"s","ns")))</f>
        <v>ns</v>
      </c>
      <c r="AD151" s="281" t="str">
        <f aca="false">IF(AD$8&gt;$J151,"",IF($F$124&gt;$G$124,"ns",IF(ABS($L151-INDEX(RTO3SF_ORD,AD$8,2))&gt;$B$139,"s","ns")))</f>
        <v>ns</v>
      </c>
      <c r="AE151" s="281" t="str">
        <f aca="false">IF(AE$8&gt;$J151,"",IF($F$124&gt;$G$124,"ns",IF(ABS($L151-INDEX(RTO3SF_ORD,AE$8,2))&gt;$B$139,"s","ns")))</f>
        <v>ns</v>
      </c>
      <c r="AF151" s="281" t="str">
        <f aca="false">IF(AF$8&gt;$J151,"",IF($F$124&gt;$G$124,"ns",IF(ABS($L151-INDEX(RTO3SF_ORD,AF$8,2))&gt;$B$139,"s","ns")))</f>
        <v>ns</v>
      </c>
      <c r="AG151" s="281" t="str">
        <f aca="false">IF(AG$8&gt;$J151,"",IF($F$124&gt;$G$124,"ns",IF(ABS($L151-INDEX(RTO3SF_ORD,AG$8,2))&gt;$B$139,"s","ns")))</f>
        <v>ns</v>
      </c>
      <c r="AH151" s="281" t="str">
        <f aca="false">IF(AH$8&gt;$J151,"",IF($F$124&gt;$G$124,"ns",IF(ABS($L151-INDEX(RTO3SF_ORD,AH$8,2))&gt;$B$139,"s","ns")))</f>
        <v>ns</v>
      </c>
      <c r="AI151" s="281" t="str">
        <f aca="false">IF(AI$8&gt;$J151,"",IF($F$124&gt;$G$124,"ns",IF(ABS($L151-INDEX(RTO3SF_ORD,AI$8,2))&gt;$B$139,"s","ns")))</f>
        <v>ns</v>
      </c>
      <c r="AJ151" s="281" t="str">
        <f aca="false">IF(AJ$8&gt;$J151,"",IF($F$124&gt;$G$124,"ns",IF(ABS($L151-INDEX(RTO3SF_ORD,AJ$8,2))&gt;$B$139,"s","ns")))</f>
        <v>ns</v>
      </c>
      <c r="AK151" s="281" t="str">
        <f aca="false">IF(AK$8&gt;$J151,"",IF($F$124&gt;$G$124,"ns",IF(ABS($L151-INDEX(RTO3SF_ORD,AK$8,2))&gt;$B$139,"s","ns")))</f>
        <v>ns</v>
      </c>
      <c r="AL151" s="281" t="str">
        <f aca="false">IF(AL$8&gt;$J151,"",IF($F$124&gt;$G$124,"ns",IF(ABS($L151-INDEX(RTO3SF_ORD,AL$8,2))&gt;$B$139,"s","ns")))</f>
        <v>ns</v>
      </c>
      <c r="AM151" s="281" t="str">
        <f aca="false">IF(AM$8&gt;$J151,"",IF($F$124&gt;$G$124,"ns",IF(ABS($L151-INDEX(RTO3SF_ORD,AM$8,2))&gt;$B$139,"s","ns")))</f>
        <v>ns</v>
      </c>
      <c r="AN151" s="281" t="str">
        <f aca="false">IF(AN$8&gt;$J151,"",IF($F$124&gt;$G$124,"ns",IF(ABS($L151-INDEX(RTO3SF_ORD,AN$8,2))&gt;$B$139,"s","ns")))</f>
        <v>ns</v>
      </c>
      <c r="AO151" s="281" t="str">
        <f aca="false">IF(AO$8&gt;$J151,"",IF($F$124&gt;$G$124,"ns",IF(ABS($L151-INDEX(RTO3SF_ORD,AO$8,2))&gt;$B$139,"s","ns")))</f>
        <v>ns</v>
      </c>
      <c r="AP151" s="281" t="str">
        <f aca="false">IF(AP$8&gt;$J151,"",IF($F$124&gt;$G$124,"ns",IF(ABS($L151-INDEX(RTO3SF_ORD,AP$8,2))&gt;$B$139,"s","ns")))</f>
        <v>ns</v>
      </c>
      <c r="AQ151" s="281" t="str">
        <f aca="false">IF(AQ$8&gt;$J151,"",IF($F$124&gt;$G$124,"ns",IF(ABS($L151-INDEX(RTO3SF_ORD,AQ$8,2))&gt;$B$139,"s","ns")))</f>
        <v>ns</v>
      </c>
      <c r="AR151" s="281" t="str">
        <f aca="false">IF(AR$8&gt;$J151,"",IF($F$124&gt;$G$124,"ns",IF(ABS($L151-INDEX(RTO3SF_ORD,AR$8,2))&gt;$B$139,"s","ns")))</f>
        <v>ns</v>
      </c>
      <c r="AS151" s="281" t="str">
        <f aca="false">IF(AS$8&gt;$J151,"",IF($F$124&gt;$G$124,"ns",IF(ABS($L151-INDEX(RTO3SF_ORD,AS$8,2))&gt;$B$139,"s","ns")))</f>
        <v/>
      </c>
      <c r="AT151" s="281" t="str">
        <f aca="false">IF(AT$8&gt;$J151,"",IF($F$124&gt;$G$124,"ns",IF(ABS($L151-INDEX(RTO3SF_ORD,AT$8,2))&gt;$B$139,"s","ns")))</f>
        <v/>
      </c>
      <c r="AU151" s="281" t="str">
        <f aca="false">IF(AU$8&gt;$J151,"",IF($F$124&gt;$G$124,"ns",IF(ABS($L151-INDEX(RTO3SF_ORD,AU$8,2))&gt;$B$139,"s","ns")))</f>
        <v/>
      </c>
      <c r="AV151" s="281" t="str">
        <f aca="false">IF(AV$8&gt;$J151,"",IF($F$124&gt;$G$124,"ns",IF(ABS($L151-INDEX(RTO3SF_ORD,AV$8,2))&gt;$B$139,"s","ns")))</f>
        <v/>
      </c>
      <c r="AW151" s="281" t="str">
        <f aca="false">IF(AW$8&gt;$J151,"",IF($F$124&gt;$G$124,"ns",IF(ABS($L151-INDEX(RTO3SF_ORD,AW$8,2))&gt;$B$139,"s","ns")))</f>
        <v/>
      </c>
      <c r="AX151" s="281" t="str">
        <f aca="false">IF(AX$8&gt;$J151,"",IF($F$124&gt;$G$124,"ns",IF(ABS($L151-INDEX(RTO3SF_ORD,AX$8,2))&gt;$B$139,"s","ns")))</f>
        <v/>
      </c>
      <c r="AY151" s="281" t="str">
        <f aca="false">IF(AY$8&gt;$J151,"",IF($F$124&gt;$G$124,"ns",IF(ABS($L151-INDEX(RTO3SF_ORD,AY$8,2))&gt;$B$139,"s","ns")))</f>
        <v/>
      </c>
      <c r="AZ151" s="281" t="str">
        <f aca="false">IF(AZ$8&gt;$J151,"",IF($F$124&gt;$G$124,"ns",IF(ABS($L151-INDEX(RTO3SF_ORD,AZ$8,2))&gt;$B$139,"s","ns")))</f>
        <v/>
      </c>
      <c r="BA151" s="281" t="str">
        <f aca="false">IF(BA$8&gt;$J151,"",IF($F$124&gt;$G$124,"ns",IF(ABS($L151-INDEX(RTO3SF_ORD,BA$8,2))&gt;$B$139,"s","ns")))</f>
        <v/>
      </c>
      <c r="BB151" s="281" t="str">
        <f aca="false">IF(BB$8&gt;$J151,"",IF($F$124&gt;$G$124,"ns",IF(ABS($L151-INDEX(RTO3SF_ORD,BB$8,2))&gt;$B$139,"s","ns")))</f>
        <v/>
      </c>
      <c r="BC151" s="281" t="str">
        <f aca="false">IF(BC$8&gt;$J151,"",IF($F$124&gt;$G$124,"ns",IF(ABS($L151-INDEX(RTO3SF_ORD,BC$8,2))&gt;$B$139,"s","ns")))</f>
        <v/>
      </c>
      <c r="BD151" s="281" t="str">
        <f aca="false">IF(BD$8&gt;$J151,"",IF($F$124&gt;$G$124,"ns",IF(ABS($L151-INDEX(RTO3SF_ORD,BD$8,2))&gt;$B$139,"s","ns")))</f>
        <v/>
      </c>
      <c r="BE151" s="281" t="str">
        <f aca="false">IF(BE$8&gt;$J151,"",IF($F$124&gt;$G$124,"ns",IF(ABS($L151-INDEX(RTO3SF_ORD,BE$8,2))&gt;$B$139,"s","ns")))</f>
        <v/>
      </c>
      <c r="BF151" s="281" t="str">
        <f aca="false">IF(BF$8&gt;$J151,"",IF($F$124&gt;$G$124,"ns",IF(ABS($L151-INDEX(RTO3SF_ORD,BF$8,2))&gt;$B$139,"s","ns")))</f>
        <v/>
      </c>
      <c r="BG151" s="281" t="str">
        <f aca="false">IF(BG$8&gt;$J151,"",IF($F$124&gt;$G$124,"ns",IF(ABS($L151-INDEX(RTO3SF_ORD,BG$8,2))&gt;$B$139,"s","ns")))</f>
        <v/>
      </c>
      <c r="BH151" s="281" t="str">
        <f aca="false">IF(BH$8&gt;$J151,"",IF($F$124&gt;$G$124,"ns",IF(ABS($L151-INDEX(RTO3SF_ORD,BH$8,2))&gt;$B$139,"s","ns")))</f>
        <v/>
      </c>
      <c r="BI151" s="281" t="str">
        <f aca="false">IF(BI$8&gt;$J151,"",IF($F$124&gt;$G$124,"ns",IF(ABS($L151-INDEX(RTO3SF_ORD,BI$8,2))&gt;$B$139,"s","ns")))</f>
        <v/>
      </c>
      <c r="BJ151" s="281" t="str">
        <f aca="false">IF(BJ$8&gt;$J151,"",IF($F$124&gt;$G$124,"ns",IF(ABS($L151-INDEX(RTO3SF_ORD,BJ$8,2))&gt;$B$139,"s","ns")))</f>
        <v/>
      </c>
      <c r="BS151" s="249"/>
      <c r="BT151" s="249"/>
      <c r="BV151" s="270" t="n">
        <v>32</v>
      </c>
      <c r="BW151" s="280" t="n">
        <f aca="false">IFERROR(INDEX(RTO3CF_ORD,BV151,1),"sd")</f>
        <v>0</v>
      </c>
      <c r="BX151" s="281" t="n">
        <f aca="false">IFERROR(INDEX(RTO3CF_ORD,BV151,2),"sd")</f>
        <v>0.00018</v>
      </c>
      <c r="BY151" s="282" t="str">
        <f aca="false">IF(BY$8&gt;$BV151,"",IF($BR$124&gt;$BS$124,"ns",IF(ABS($BX151-INDEX(RTO3CF_ORD,BY$8,2))&gt;$BN$139,"s","ns")))</f>
        <v>s</v>
      </c>
      <c r="BZ151" s="282" t="str">
        <f aca="false">IF(BZ$8&gt;$BV151,"",IF($BR$124&gt;$BS$124,"ns",IF(ABS($BX151-INDEX(RTO3CF_ORD,BZ$8,2))&gt;$BN$139,"s","ns")))</f>
        <v>s</v>
      </c>
      <c r="CA151" s="282" t="str">
        <f aca="false">IF(CA$8&gt;$BV151,"",IF($BR$124&gt;$BS$124,"ns",IF(ABS($BX151-INDEX(RTO3CF_ORD,CA$8,2))&gt;$BN$139,"s","ns")))</f>
        <v>s</v>
      </c>
      <c r="CB151" s="282" t="str">
        <f aca="false">IF(CB$8&gt;$BV151,"",IF($BR$124&gt;$BS$124,"ns",IF(ABS($BX151-INDEX(RTO3CF_ORD,CB$8,2))&gt;$BN$139,"s","ns")))</f>
        <v>s</v>
      </c>
      <c r="CC151" s="282" t="str">
        <f aca="false">IF(CC$8&gt;$BV151,"",IF($BR$124&gt;$BS$124,"ns",IF(ABS($BX151-INDEX(RTO3CF_ORD,CC$8,2))&gt;$BN$139,"s","ns")))</f>
        <v>s</v>
      </c>
      <c r="CD151" s="282" t="str">
        <f aca="false">IF(CD$8&gt;$BV151,"",IF($BR$124&gt;$BS$124,"ns",IF(ABS($BX151-INDEX(RTO3CF_ORD,CD$8,2))&gt;$BN$139,"s","ns")))</f>
        <v>s</v>
      </c>
      <c r="CE151" s="282" t="str">
        <f aca="false">IF(CE$8&gt;$BV151,"",IF($BR$124&gt;$BS$124,"ns",IF(ABS($BX151-INDEX(RTO3CF_ORD,CE$8,2))&gt;$BN$139,"s","ns")))</f>
        <v>s</v>
      </c>
      <c r="CF151" s="282" t="str">
        <f aca="false">IF(CF$8&gt;$BV151,"",IF($BR$124&gt;$BS$124,"ns",IF(ABS($BX151-INDEX(RTO3CF_ORD,CF$8,2))&gt;$BN$139,"s","ns")))</f>
        <v>s</v>
      </c>
      <c r="CG151" s="282" t="str">
        <f aca="false">IF(CG$8&gt;$BV151,"",IF($BR$124&gt;$BS$124,"ns",IF(ABS($BX151-INDEX(RTO3CF_ORD,CG$8,2))&gt;$BN$139,"s","ns")))</f>
        <v>s</v>
      </c>
      <c r="CH151" s="282" t="str">
        <f aca="false">IF(CH$8&gt;$BV151,"",IF($BR$124&gt;$BS$124,"ns",IF(ABS($BX151-INDEX(RTO3CF_ORD,CH$8,2))&gt;$BN$139,"s","ns")))</f>
        <v>s</v>
      </c>
      <c r="CI151" s="282" t="str">
        <f aca="false">IF(CI$8&gt;$BV151,"",IF($BR$124&gt;$BS$124,"ns",IF(ABS($BX151-INDEX(RTO3CF_ORD,CI$8,2))&gt;$BN$139,"s","ns")))</f>
        <v>s</v>
      </c>
      <c r="CJ151" s="282" t="str">
        <f aca="false">IF(CJ$8&gt;$BV151,"",IF($BR$124&gt;$BS$124,"ns",IF(ABS($BX151-INDEX(RTO3CF_ORD,CJ$8,2))&gt;$BN$139,"s","ns")))</f>
        <v>s</v>
      </c>
      <c r="CK151" s="282" t="str">
        <f aca="false">IF(CK$8&gt;$BV151,"",IF($BR$124&gt;$BS$124,"ns",IF(ABS($BX151-INDEX(RTO3CF_ORD,CK$8,2))&gt;$BN$139,"s","ns")))</f>
        <v>ns</v>
      </c>
      <c r="CL151" s="282" t="str">
        <f aca="false">IF(CL$8&gt;$BV151,"",IF($BR$124&gt;$BS$124,"ns",IF(ABS($BX151-INDEX(RTO3CF_ORD,CL$8,2))&gt;$BN$139,"s","ns")))</f>
        <v>ns</v>
      </c>
      <c r="CM151" s="282" t="str">
        <f aca="false">IF(CM$8&gt;$BV151,"",IF($BR$124&gt;$BS$124,"ns",IF(ABS($BX151-INDEX(RTO3CF_ORD,CM$8,2))&gt;$BN$139,"s","ns")))</f>
        <v>ns</v>
      </c>
      <c r="CN151" s="282" t="str">
        <f aca="false">IF(CN$8&gt;$BV151,"",IF($BR$124&gt;$BS$124,"ns",IF(ABS($BX151-INDEX(RTO3CF_ORD,CN$8,2))&gt;$BN$139,"s","ns")))</f>
        <v>ns</v>
      </c>
      <c r="CO151" s="282" t="str">
        <f aca="false">IF(CO$8&gt;$BV151,"",IF($BR$124&gt;$BS$124,"ns",IF(ABS($BX151-INDEX(RTO3CF_ORD,CO$8,2))&gt;$BN$139,"s","ns")))</f>
        <v>ns</v>
      </c>
      <c r="CP151" s="282" t="str">
        <f aca="false">IF(CP$8&gt;$BV151,"",IF($BR$124&gt;$BS$124,"ns",IF(ABS($BX151-INDEX(RTO3CF_ORD,CP$8,2))&gt;$BN$139,"s","ns")))</f>
        <v>ns</v>
      </c>
      <c r="CQ151" s="282" t="str">
        <f aca="false">IF(CQ$8&gt;$BV151,"",IF($BR$124&gt;$BS$124,"ns",IF(ABS($BX151-INDEX(RTO3CF_ORD,CQ$8,2))&gt;$BN$139,"s","ns")))</f>
        <v>ns</v>
      </c>
      <c r="CR151" s="282" t="str">
        <f aca="false">IF(CR$8&gt;$BV151,"",IF($BR$124&gt;$BS$124,"ns",IF(ABS($BX151-INDEX(RTO3CF_ORD,CR$8,2))&gt;$BN$139,"s","ns")))</f>
        <v>ns</v>
      </c>
      <c r="CS151" s="282" t="str">
        <f aca="false">IF(CS$8&gt;$BV151,"",IF($BR$124&gt;$BS$124,"ns",IF(ABS($BX151-INDEX(RTO3CF_ORD,CS$8,2))&gt;$BN$139,"s","ns")))</f>
        <v>ns</v>
      </c>
      <c r="CT151" s="282" t="str">
        <f aca="false">IF(CT$8&gt;$BV151,"",IF($BR$124&gt;$BS$124,"ns",IF(ABS($BX151-INDEX(RTO3CF_ORD,CT$8,2))&gt;$BN$139,"s","ns")))</f>
        <v>ns</v>
      </c>
      <c r="CU151" s="282" t="str">
        <f aca="false">IF(CU$8&gt;$BV151,"",IF($BR$124&gt;$BS$124,"ns",IF(ABS($BX151-INDEX(RTO3CF_ORD,CU$8,2))&gt;$BN$139,"s","ns")))</f>
        <v>ns</v>
      </c>
      <c r="CV151" s="282" t="str">
        <f aca="false">IF(CV$8&gt;$BV151,"",IF($BR$124&gt;$BS$124,"ns",IF(ABS($BX151-INDEX(RTO3CF_ORD,CV$8,2))&gt;$BN$139,"s","ns")))</f>
        <v>ns</v>
      </c>
      <c r="CW151" s="282" t="str">
        <f aca="false">IF(CW$8&gt;$BV151,"",IF($BR$124&gt;$BS$124,"ns",IF(ABS($BX151-INDEX(RTO3CF_ORD,CW$8,2))&gt;$BN$139,"s","ns")))</f>
        <v>ns</v>
      </c>
      <c r="CX151" s="282" t="str">
        <f aca="false">IF(CX$8&gt;$BV151,"",IF($BR$124&gt;$BS$124,"ns",IF(ABS($BX151-INDEX(RTO3CF_ORD,CX$8,2))&gt;$BN$139,"s","ns")))</f>
        <v>ns</v>
      </c>
      <c r="CY151" s="282" t="str">
        <f aca="false">IF(CY$8&gt;$BV151,"",IF($BR$124&gt;$BS$124,"ns",IF(ABS($BX151-INDEX(RTO3CF_ORD,CY$8,2))&gt;$BN$139,"s","ns")))</f>
        <v>ns</v>
      </c>
      <c r="CZ151" s="282" t="str">
        <f aca="false">IF(CZ$8&gt;$BV151,"",IF($BR$124&gt;$BS$124,"ns",IF(ABS($BX151-INDEX(RTO3CF_ORD,CZ$8,2))&gt;$BN$139,"s","ns")))</f>
        <v>ns</v>
      </c>
      <c r="DA151" s="282" t="str">
        <f aca="false">IF(DA$8&gt;$BV151,"",IF($BR$124&gt;$BS$124,"ns",IF(ABS($BX151-INDEX(RTO3CF_ORD,DA$8,2))&gt;$BN$139,"s","ns")))</f>
        <v>ns</v>
      </c>
      <c r="DB151" s="282" t="str">
        <f aca="false">IF(DB$8&gt;$BV151,"",IF($BR$124&gt;$BS$124,"ns",IF(ABS($BX151-INDEX(RTO3CF_ORD,DB$8,2))&gt;$BN$139,"s","ns")))</f>
        <v>ns</v>
      </c>
      <c r="DC151" s="282" t="str">
        <f aca="false">IF(DC$8&gt;$BV151,"",IF($BR$124&gt;$BS$124,"ns",IF(ABS($BX151-INDEX(RTO3CF_ORD,DC$8,2))&gt;$BN$139,"s","ns")))</f>
        <v>ns</v>
      </c>
      <c r="DD151" s="282" t="str">
        <f aca="false">IF(DD$8&gt;$BV151,"",IF($BR$124&gt;$BS$124,"ns",IF(ABS($BX151-INDEX(RTO3CF_ORD,DD$8,2))&gt;$BN$139,"s","ns")))</f>
        <v>ns</v>
      </c>
      <c r="DE151" s="282" t="str">
        <f aca="false">IF(DE$8&gt;$BV151,"",IF($BR$124&gt;$BS$124,"ns",IF(ABS($BX151-INDEX(RTO3CF_ORD,DE$8,2))&gt;$BN$139,"s","ns")))</f>
        <v/>
      </c>
      <c r="DF151" s="282" t="str">
        <f aca="false">IF(DF$8&gt;$BV151,"",IF($BR$124&gt;$BS$124,"ns",IF(ABS($BX151-INDEX(RTO3CF_ORD,DF$8,2))&gt;$BN$139,"s","ns")))</f>
        <v/>
      </c>
      <c r="DG151" s="282" t="str">
        <f aca="false">IF(DG$8&gt;$BV151,"",IF($BR$124&gt;$BS$124,"ns",IF(ABS($BX151-INDEX(RTO3CF_ORD,DG$8,2))&gt;$BN$139,"s","ns")))</f>
        <v/>
      </c>
      <c r="DH151" s="282" t="str">
        <f aca="false">IF(DH$8&gt;$BV151,"",IF($BR$124&gt;$BS$124,"ns",IF(ABS($BX151-INDEX(RTO3CF_ORD,DH$8,2))&gt;$BN$139,"s","ns")))</f>
        <v/>
      </c>
      <c r="DI151" s="282" t="str">
        <f aca="false">IF(DI$8&gt;$BV151,"",IF($BR$124&gt;$BS$124,"ns",IF(ABS($BX151-INDEX(RTO3CF_ORD,DI$8,2))&gt;$BN$139,"s","ns")))</f>
        <v/>
      </c>
      <c r="DJ151" s="282" t="str">
        <f aca="false">IF(DJ$8&gt;$BV151,"",IF($BR$124&gt;$BS$124,"ns",IF(ABS($BX151-INDEX(RTO3CF_ORD,DJ$8,2))&gt;$BN$139,"s","ns")))</f>
        <v/>
      </c>
      <c r="DK151" s="282" t="str">
        <f aca="false">IF(DK$8&gt;$BV151,"",IF($BR$124&gt;$BS$124,"ns",IF(ABS($BX151-INDEX(RTO3CF_ORD,DK$8,2))&gt;$BN$139,"s","ns")))</f>
        <v/>
      </c>
      <c r="DL151" s="282" t="str">
        <f aca="false">IF(DL$8&gt;$BV151,"",IF($BR$124&gt;$BS$124,"ns",IF(ABS($BX151-INDEX(RTO3CF_ORD,DL$8,2))&gt;$BN$139,"s","ns")))</f>
        <v/>
      </c>
      <c r="DM151" s="282" t="str">
        <f aca="false">IF(DM$8&gt;$BV151,"",IF($BR$124&gt;$BS$124,"ns",IF(ABS($BX151-INDEX(RTO3CF_ORD,DM$8,2))&gt;$BN$139,"s","ns")))</f>
        <v/>
      </c>
      <c r="DN151" s="282" t="str">
        <f aca="false">IF(DN$8&gt;$BV151,"",IF($BR$124&gt;$BS$124,"ns",IF(ABS($BX151-INDEX(RTO3CF_ORD,DN$8,2))&gt;$BN$139,"s","ns")))</f>
        <v/>
      </c>
      <c r="DO151" s="282" t="str">
        <f aca="false">IF(DO$8&gt;$BV151,"",IF($BR$124&gt;$BS$124,"ns",IF(ABS($BX151-INDEX(RTO3CF_ORD,DO$8,2))&gt;$BN$139,"s","ns")))</f>
        <v/>
      </c>
      <c r="DP151" s="282" t="str">
        <f aca="false">IF(DP$8&gt;$BV151,"",IF($BR$124&gt;$BS$124,"ns",IF(ABS($BX151-INDEX(RTO3CF_ORD,DP$8,2))&gt;$BN$139,"s","ns")))</f>
        <v/>
      </c>
      <c r="DQ151" s="282" t="str">
        <f aca="false">IF(DQ$8&gt;$BV151,"",IF($BR$124&gt;$BS$124,"ns",IF(ABS($BX151-INDEX(RTO3CF_ORD,DQ$8,2))&gt;$BN$139,"s","ns")))</f>
        <v/>
      </c>
      <c r="DR151" s="282" t="str">
        <f aca="false">IF(DR$8&gt;$BV151,"",IF($BR$124&gt;$BS$124,"ns",IF(ABS($BX151-INDEX(RTO3CF_ORD,DR$8,2))&gt;$BN$139,"s","ns")))</f>
        <v/>
      </c>
      <c r="DS151" s="282" t="str">
        <f aca="false">IF(DS$8&gt;$BV151,"",IF($BR$124&gt;$BS$124,"ns",IF(ABS($BX151-INDEX(RTO3CF_ORD,DS$8,2))&gt;$BN$139,"s","ns")))</f>
        <v/>
      </c>
      <c r="DT151" s="282" t="str">
        <f aca="false">IF(DT$8&gt;$BV151,"",IF($BR$124&gt;$BS$124,"ns",IF(ABS($BX151-INDEX(RTO3CF_ORD,DT$8,2))&gt;$BN$139,"s","ns")))</f>
        <v/>
      </c>
      <c r="DU151" s="282" t="str">
        <f aca="false">IF(DU$8&gt;$BV151,"",IF($BR$124&gt;$BS$124,"ns",IF(ABS($BX151-INDEX(RTO3CF_ORD,DU$8,2))&gt;$BN$139,"s","ns")))</f>
        <v/>
      </c>
      <c r="DV151" s="282" t="str">
        <f aca="false">IF(DV$8&gt;$BV151,"",IF($BR$124&gt;$BS$124,"ns",IF(ABS($BX151-INDEX(RTO3CF_ORD,DV$8,2))&gt;$BN$139,"s","ns")))</f>
        <v/>
      </c>
      <c r="DW151" s="283"/>
      <c r="DX151" s="283"/>
      <c r="DZ151" s="265" t="n">
        <f aca="false">DZ150+1</f>
        <v>33</v>
      </c>
      <c r="EA151" s="276" t="n">
        <f aca="false">IFERROR(INDEX(RTO3CV,$DZ151,1),0)</f>
        <v>0</v>
      </c>
      <c r="EB151" s="277" t="n">
        <f aca="false">IFERROR(INDEX(RTO3SF,$DZ151,EB$7),0)</f>
        <v>0</v>
      </c>
      <c r="EC151" s="277" t="n">
        <f aca="false">IFERROR(INDEX(RTO3SF,$DZ151,EC$7),0)</f>
        <v>0</v>
      </c>
      <c r="ED151" s="277" t="n">
        <f aca="false">IFERROR(INDEX(RTO3SF,$DZ151,ED$7),0)</f>
        <v>0</v>
      </c>
      <c r="EE151" s="277" t="n">
        <f aca="false">IFERROR(INDEX(RTO3SF,$DZ151,EE$7),0)</f>
        <v>0</v>
      </c>
      <c r="EF151" s="277" t="n">
        <f aca="false">COUNTIFS(EB151:EE151,"&gt;1")</f>
        <v>0</v>
      </c>
      <c r="EG151" s="277" t="n">
        <f aca="false">IFERROR(SUMIFS(EB151:EE151,EB151:EE151,"&gt;1"),0)</f>
        <v>0</v>
      </c>
      <c r="EH151" s="265"/>
      <c r="EI151" s="265"/>
      <c r="EJ151" s="265"/>
      <c r="EK151" s="266"/>
      <c r="EL151" s="265" t="n">
        <f aca="false">EL150+1</f>
        <v>33</v>
      </c>
      <c r="EM151" s="276" t="n">
        <f aca="false">IFERROR(INDEX(RTO3CV,$EL151,1),0)</f>
        <v>0</v>
      </c>
      <c r="EN151" s="277" t="n">
        <f aca="false">IFERROR(INDEX(RTO3CF,$EL151,'ANVA-MDS'!EB$7),0)</f>
        <v>0</v>
      </c>
      <c r="EO151" s="277" t="n">
        <f aca="false">IFERROR(INDEX(RTO3CF,$EL151,'ANVA-MDS'!EC$7),0)</f>
        <v>0</v>
      </c>
      <c r="EP151" s="277" t="n">
        <f aca="false">IFERROR(INDEX(RTO3CF,$EL151,'ANVA-MDS'!ED$7),0)</f>
        <v>0</v>
      </c>
      <c r="EQ151" s="277" t="n">
        <f aca="false">IFERROR(INDEX(RTO3CF,$EL151,'ANVA-MDS'!EE$7),0)</f>
        <v>0</v>
      </c>
      <c r="ER151" s="277" t="n">
        <f aca="false">COUNTIFS(EN151:EQ151,"&gt;1")</f>
        <v>0</v>
      </c>
      <c r="ES151" s="277" t="n">
        <f aca="false">IFERROR(SUMIFS(EN151:EQ151,EN151:EQ151,"&gt;1"),0)</f>
        <v>0</v>
      </c>
      <c r="ET151" s="265"/>
      <c r="EU151" s="265"/>
      <c r="EV151" s="265"/>
      <c r="EW151" s="266"/>
      <c r="EX151" s="277" t="n">
        <f aca="false">EG151+ES151</f>
        <v>0</v>
      </c>
      <c r="EY151" s="266"/>
      <c r="EZ151" s="266"/>
    </row>
    <row r="152" customFormat="false" ht="12.75" hidden="false" customHeight="true" outlineLevel="0" collapsed="false">
      <c r="J152" s="270" t="n">
        <v>33</v>
      </c>
      <c r="K152" s="280" t="n">
        <f aca="false">IFERROR(INDEX(RTO3SF_ORD,J152,1),"sd")</f>
        <v>0</v>
      </c>
      <c r="L152" s="281" t="n">
        <f aca="false">IFERROR(INDEX(RTO3SF_ORD,J152,2),"sd")</f>
        <v>0.00017</v>
      </c>
      <c r="M152" s="281" t="str">
        <f aca="false">IF(M$8&gt;$J152,"",IF($F$124&gt;$G$124,"ns",IF(ABS($L152-INDEX(RTO3SF_ORD,M$8,2))&gt;$B$139,"s","ns")))</f>
        <v>ns</v>
      </c>
      <c r="N152" s="281" t="str">
        <f aca="false">IF(N$8&gt;$J152,"",IF($F$124&gt;$G$124,"ns",IF(ABS($L152-INDEX(RTO3SF_ORD,N$8,2))&gt;$B$139,"s","ns")))</f>
        <v>ns</v>
      </c>
      <c r="O152" s="281" t="str">
        <f aca="false">IF(O$8&gt;$J152,"",IF($F$124&gt;$G$124,"ns",IF(ABS($L152-INDEX(RTO3SF_ORD,O$8,2))&gt;$B$139,"s","ns")))</f>
        <v>ns</v>
      </c>
      <c r="P152" s="281" t="str">
        <f aca="false">IF(P$8&gt;$J152,"",IF($F$124&gt;$G$124,"ns",IF(ABS($L152-INDEX(RTO3SF_ORD,P$8,2))&gt;$B$139,"s","ns")))</f>
        <v>ns</v>
      </c>
      <c r="Q152" s="281" t="str">
        <f aca="false">IF(Q$8&gt;$J152,"",IF($F$124&gt;$G$124,"ns",IF(ABS($L152-INDEX(RTO3SF_ORD,Q$8,2))&gt;$B$139,"s","ns")))</f>
        <v>ns</v>
      </c>
      <c r="R152" s="281" t="str">
        <f aca="false">IF(R$8&gt;$J152,"",IF($F$124&gt;$G$124,"ns",IF(ABS($L152-INDEX(RTO3SF_ORD,R$8,2))&gt;$B$139,"s","ns")))</f>
        <v>ns</v>
      </c>
      <c r="S152" s="281" t="str">
        <f aca="false">IF(S$8&gt;$J152,"",IF($F$124&gt;$G$124,"ns",IF(ABS($L152-INDEX(RTO3SF_ORD,S$8,2))&gt;$B$139,"s","ns")))</f>
        <v>ns</v>
      </c>
      <c r="T152" s="281" t="str">
        <f aca="false">IF(T$8&gt;$J152,"",IF($F$124&gt;$G$124,"ns",IF(ABS($L152-INDEX(RTO3SF_ORD,T$8,2))&gt;$B$139,"s","ns")))</f>
        <v>ns</v>
      </c>
      <c r="U152" s="281" t="str">
        <f aca="false">IF(U$8&gt;$J152,"",IF($F$124&gt;$G$124,"ns",IF(ABS($L152-INDEX(RTO3SF_ORD,U$8,2))&gt;$B$139,"s","ns")))</f>
        <v>ns</v>
      </c>
      <c r="V152" s="281" t="str">
        <f aca="false">IF(V$8&gt;$J152,"",IF($F$124&gt;$G$124,"ns",IF(ABS($L152-INDEX(RTO3SF_ORD,V$8,2))&gt;$B$139,"s","ns")))</f>
        <v>ns</v>
      </c>
      <c r="W152" s="281" t="str">
        <f aca="false">IF(W$8&gt;$J152,"",IF($F$124&gt;$G$124,"ns",IF(ABS($L152-INDEX(RTO3SF_ORD,W$8,2))&gt;$B$139,"s","ns")))</f>
        <v>ns</v>
      </c>
      <c r="X152" s="281" t="str">
        <f aca="false">IF(X$8&gt;$J152,"",IF($F$124&gt;$G$124,"ns",IF(ABS($L152-INDEX(RTO3SF_ORD,X$8,2))&gt;$B$139,"s","ns")))</f>
        <v>ns</v>
      </c>
      <c r="Y152" s="281" t="str">
        <f aca="false">IF(Y$8&gt;$J152,"",IF($F$124&gt;$G$124,"ns",IF(ABS($L152-INDEX(RTO3SF_ORD,Y$8,2))&gt;$B$139,"s","ns")))</f>
        <v>ns</v>
      </c>
      <c r="Z152" s="281" t="str">
        <f aca="false">IF(Z$8&gt;$J152,"",IF($F$124&gt;$G$124,"ns",IF(ABS($L152-INDEX(RTO3SF_ORD,Z$8,2))&gt;$B$139,"s","ns")))</f>
        <v>ns</v>
      </c>
      <c r="AA152" s="281" t="str">
        <f aca="false">IF(AA$8&gt;$J152,"",IF($F$124&gt;$G$124,"ns",IF(ABS($L152-INDEX(RTO3SF_ORD,AA$8,2))&gt;$B$139,"s","ns")))</f>
        <v>ns</v>
      </c>
      <c r="AB152" s="281" t="str">
        <f aca="false">IF(AB$8&gt;$J152,"",IF($F$124&gt;$G$124,"ns",IF(ABS($L152-INDEX(RTO3SF_ORD,AB$8,2))&gt;$B$139,"s","ns")))</f>
        <v>ns</v>
      </c>
      <c r="AC152" s="281" t="str">
        <f aca="false">IF(AC$8&gt;$J152,"",IF($F$124&gt;$G$124,"ns",IF(ABS($L152-INDEX(RTO3SF_ORD,AC$8,2))&gt;$B$139,"s","ns")))</f>
        <v>ns</v>
      </c>
      <c r="AD152" s="281" t="str">
        <f aca="false">IF(AD$8&gt;$J152,"",IF($F$124&gt;$G$124,"ns",IF(ABS($L152-INDEX(RTO3SF_ORD,AD$8,2))&gt;$B$139,"s","ns")))</f>
        <v>ns</v>
      </c>
      <c r="AE152" s="281" t="str">
        <f aca="false">IF(AE$8&gt;$J152,"",IF($F$124&gt;$G$124,"ns",IF(ABS($L152-INDEX(RTO3SF_ORD,AE$8,2))&gt;$B$139,"s","ns")))</f>
        <v>ns</v>
      </c>
      <c r="AF152" s="281" t="str">
        <f aca="false">IF(AF$8&gt;$J152,"",IF($F$124&gt;$G$124,"ns",IF(ABS($L152-INDEX(RTO3SF_ORD,AF$8,2))&gt;$B$139,"s","ns")))</f>
        <v>ns</v>
      </c>
      <c r="AG152" s="281" t="str">
        <f aca="false">IF(AG$8&gt;$J152,"",IF($F$124&gt;$G$124,"ns",IF(ABS($L152-INDEX(RTO3SF_ORD,AG$8,2))&gt;$B$139,"s","ns")))</f>
        <v>ns</v>
      </c>
      <c r="AH152" s="281" t="str">
        <f aca="false">IF(AH$8&gt;$J152,"",IF($F$124&gt;$G$124,"ns",IF(ABS($L152-INDEX(RTO3SF_ORD,AH$8,2))&gt;$B$139,"s","ns")))</f>
        <v>ns</v>
      </c>
      <c r="AI152" s="281" t="str">
        <f aca="false">IF(AI$8&gt;$J152,"",IF($F$124&gt;$G$124,"ns",IF(ABS($L152-INDEX(RTO3SF_ORD,AI$8,2))&gt;$B$139,"s","ns")))</f>
        <v>ns</v>
      </c>
      <c r="AJ152" s="281" t="str">
        <f aca="false">IF(AJ$8&gt;$J152,"",IF($F$124&gt;$G$124,"ns",IF(ABS($L152-INDEX(RTO3SF_ORD,AJ$8,2))&gt;$B$139,"s","ns")))</f>
        <v>ns</v>
      </c>
      <c r="AK152" s="281" t="str">
        <f aca="false">IF(AK$8&gt;$J152,"",IF($F$124&gt;$G$124,"ns",IF(ABS($L152-INDEX(RTO3SF_ORD,AK$8,2))&gt;$B$139,"s","ns")))</f>
        <v>ns</v>
      </c>
      <c r="AL152" s="281" t="str">
        <f aca="false">IF(AL$8&gt;$J152,"",IF($F$124&gt;$G$124,"ns",IF(ABS($L152-INDEX(RTO3SF_ORD,AL$8,2))&gt;$B$139,"s","ns")))</f>
        <v>ns</v>
      </c>
      <c r="AM152" s="281" t="str">
        <f aca="false">IF(AM$8&gt;$J152,"",IF($F$124&gt;$G$124,"ns",IF(ABS($L152-INDEX(RTO3SF_ORD,AM$8,2))&gt;$B$139,"s","ns")))</f>
        <v>ns</v>
      </c>
      <c r="AN152" s="281" t="str">
        <f aca="false">IF(AN$8&gt;$J152,"",IF($F$124&gt;$G$124,"ns",IF(ABS($L152-INDEX(RTO3SF_ORD,AN$8,2))&gt;$B$139,"s","ns")))</f>
        <v>ns</v>
      </c>
      <c r="AO152" s="281" t="str">
        <f aca="false">IF(AO$8&gt;$J152,"",IF($F$124&gt;$G$124,"ns",IF(ABS($L152-INDEX(RTO3SF_ORD,AO$8,2))&gt;$B$139,"s","ns")))</f>
        <v>ns</v>
      </c>
      <c r="AP152" s="281" t="str">
        <f aca="false">IF(AP$8&gt;$J152,"",IF($F$124&gt;$G$124,"ns",IF(ABS($L152-INDEX(RTO3SF_ORD,AP$8,2))&gt;$B$139,"s","ns")))</f>
        <v>ns</v>
      </c>
      <c r="AQ152" s="281" t="str">
        <f aca="false">IF(AQ$8&gt;$J152,"",IF($F$124&gt;$G$124,"ns",IF(ABS($L152-INDEX(RTO3SF_ORD,AQ$8,2))&gt;$B$139,"s","ns")))</f>
        <v>ns</v>
      </c>
      <c r="AR152" s="281" t="str">
        <f aca="false">IF(AR$8&gt;$J152,"",IF($F$124&gt;$G$124,"ns",IF(ABS($L152-INDEX(RTO3SF_ORD,AR$8,2))&gt;$B$139,"s","ns")))</f>
        <v>ns</v>
      </c>
      <c r="AS152" s="281" t="str">
        <f aca="false">IF(AS$8&gt;$J152,"",IF($F$124&gt;$G$124,"ns",IF(ABS($L152-INDEX(RTO3SF_ORD,AS$8,2))&gt;$B$139,"s","ns")))</f>
        <v>ns</v>
      </c>
      <c r="AT152" s="281" t="str">
        <f aca="false">IF(AT$8&gt;$J152,"",IF($F$124&gt;$G$124,"ns",IF(ABS($L152-INDEX(RTO3SF_ORD,AT$8,2))&gt;$B$139,"s","ns")))</f>
        <v/>
      </c>
      <c r="AU152" s="281" t="str">
        <f aca="false">IF(AU$8&gt;$J152,"",IF($F$124&gt;$G$124,"ns",IF(ABS($L152-INDEX(RTO3SF_ORD,AU$8,2))&gt;$B$139,"s","ns")))</f>
        <v/>
      </c>
      <c r="AV152" s="281" t="str">
        <f aca="false">IF(AV$8&gt;$J152,"",IF($F$124&gt;$G$124,"ns",IF(ABS($L152-INDEX(RTO3SF_ORD,AV$8,2))&gt;$B$139,"s","ns")))</f>
        <v/>
      </c>
      <c r="AW152" s="281" t="str">
        <f aca="false">IF(AW$8&gt;$J152,"",IF($F$124&gt;$G$124,"ns",IF(ABS($L152-INDEX(RTO3SF_ORD,AW$8,2))&gt;$B$139,"s","ns")))</f>
        <v/>
      </c>
      <c r="AX152" s="281" t="str">
        <f aca="false">IF(AX$8&gt;$J152,"",IF($F$124&gt;$G$124,"ns",IF(ABS($L152-INDEX(RTO3SF_ORD,AX$8,2))&gt;$B$139,"s","ns")))</f>
        <v/>
      </c>
      <c r="AY152" s="281" t="str">
        <f aca="false">IF(AY$8&gt;$J152,"",IF($F$124&gt;$G$124,"ns",IF(ABS($L152-INDEX(RTO3SF_ORD,AY$8,2))&gt;$B$139,"s","ns")))</f>
        <v/>
      </c>
      <c r="AZ152" s="281" t="str">
        <f aca="false">IF(AZ$8&gt;$J152,"",IF($F$124&gt;$G$124,"ns",IF(ABS($L152-INDEX(RTO3SF_ORD,AZ$8,2))&gt;$B$139,"s","ns")))</f>
        <v/>
      </c>
      <c r="BA152" s="281" t="str">
        <f aca="false">IF(BA$8&gt;$J152,"",IF($F$124&gt;$G$124,"ns",IF(ABS($L152-INDEX(RTO3SF_ORD,BA$8,2))&gt;$B$139,"s","ns")))</f>
        <v/>
      </c>
      <c r="BB152" s="281" t="str">
        <f aca="false">IF(BB$8&gt;$J152,"",IF($F$124&gt;$G$124,"ns",IF(ABS($L152-INDEX(RTO3SF_ORD,BB$8,2))&gt;$B$139,"s","ns")))</f>
        <v/>
      </c>
      <c r="BC152" s="281" t="str">
        <f aca="false">IF(BC$8&gt;$J152,"",IF($F$124&gt;$G$124,"ns",IF(ABS($L152-INDEX(RTO3SF_ORD,BC$8,2))&gt;$B$139,"s","ns")))</f>
        <v/>
      </c>
      <c r="BD152" s="281" t="str">
        <f aca="false">IF(BD$8&gt;$J152,"",IF($F$124&gt;$G$124,"ns",IF(ABS($L152-INDEX(RTO3SF_ORD,BD$8,2))&gt;$B$139,"s","ns")))</f>
        <v/>
      </c>
      <c r="BE152" s="281" t="str">
        <f aca="false">IF(BE$8&gt;$J152,"",IF($F$124&gt;$G$124,"ns",IF(ABS($L152-INDEX(RTO3SF_ORD,BE$8,2))&gt;$B$139,"s","ns")))</f>
        <v/>
      </c>
      <c r="BF152" s="281" t="str">
        <f aca="false">IF(BF$8&gt;$J152,"",IF($F$124&gt;$G$124,"ns",IF(ABS($L152-INDEX(RTO3SF_ORD,BF$8,2))&gt;$B$139,"s","ns")))</f>
        <v/>
      </c>
      <c r="BG152" s="281" t="str">
        <f aca="false">IF(BG$8&gt;$J152,"",IF($F$124&gt;$G$124,"ns",IF(ABS($L152-INDEX(RTO3SF_ORD,BG$8,2))&gt;$B$139,"s","ns")))</f>
        <v/>
      </c>
      <c r="BH152" s="281" t="str">
        <f aca="false">IF(BH$8&gt;$J152,"",IF($F$124&gt;$G$124,"ns",IF(ABS($L152-INDEX(RTO3SF_ORD,BH$8,2))&gt;$B$139,"s","ns")))</f>
        <v/>
      </c>
      <c r="BI152" s="281" t="str">
        <f aca="false">IF(BI$8&gt;$J152,"",IF($F$124&gt;$G$124,"ns",IF(ABS($L152-INDEX(RTO3SF_ORD,BI$8,2))&gt;$B$139,"s","ns")))</f>
        <v/>
      </c>
      <c r="BJ152" s="281" t="str">
        <f aca="false">IF(BJ$8&gt;$J152,"",IF($F$124&gt;$G$124,"ns",IF(ABS($L152-INDEX(RTO3SF_ORD,BJ$8,2))&gt;$B$139,"s","ns")))</f>
        <v/>
      </c>
      <c r="BS152" s="249"/>
      <c r="BT152" s="293"/>
      <c r="BV152" s="270" t="n">
        <v>33</v>
      </c>
      <c r="BW152" s="280" t="n">
        <f aca="false">IFERROR(INDEX(RTO3CF_ORD,BV152,1),"sd")</f>
        <v>0</v>
      </c>
      <c r="BX152" s="281" t="n">
        <f aca="false">IFERROR(INDEX(RTO3CF_ORD,BV152,2),"sd")</f>
        <v>0.00017</v>
      </c>
      <c r="BY152" s="282" t="str">
        <f aca="false">IF(BY$8&gt;$BV152,"",IF($BR$124&gt;$BS$124,"ns",IF(ABS($BX152-INDEX(RTO3CF_ORD,BY$8,2))&gt;$BN$139,"s","ns")))</f>
        <v>s</v>
      </c>
      <c r="BZ152" s="282" t="str">
        <f aca="false">IF(BZ$8&gt;$BV152,"",IF($BR$124&gt;$BS$124,"ns",IF(ABS($BX152-INDEX(RTO3CF_ORD,BZ$8,2))&gt;$BN$139,"s","ns")))</f>
        <v>s</v>
      </c>
      <c r="CA152" s="282" t="str">
        <f aca="false">IF(CA$8&gt;$BV152,"",IF($BR$124&gt;$BS$124,"ns",IF(ABS($BX152-INDEX(RTO3CF_ORD,CA$8,2))&gt;$BN$139,"s","ns")))</f>
        <v>s</v>
      </c>
      <c r="CB152" s="282" t="str">
        <f aca="false">IF(CB$8&gt;$BV152,"",IF($BR$124&gt;$BS$124,"ns",IF(ABS($BX152-INDEX(RTO3CF_ORD,CB$8,2))&gt;$BN$139,"s","ns")))</f>
        <v>s</v>
      </c>
      <c r="CC152" s="282" t="str">
        <f aca="false">IF(CC$8&gt;$BV152,"",IF($BR$124&gt;$BS$124,"ns",IF(ABS($BX152-INDEX(RTO3CF_ORD,CC$8,2))&gt;$BN$139,"s","ns")))</f>
        <v>s</v>
      </c>
      <c r="CD152" s="282" t="str">
        <f aca="false">IF(CD$8&gt;$BV152,"",IF($BR$124&gt;$BS$124,"ns",IF(ABS($BX152-INDEX(RTO3CF_ORD,CD$8,2))&gt;$BN$139,"s","ns")))</f>
        <v>s</v>
      </c>
      <c r="CE152" s="282" t="str">
        <f aca="false">IF(CE$8&gt;$BV152,"",IF($BR$124&gt;$BS$124,"ns",IF(ABS($BX152-INDEX(RTO3CF_ORD,CE$8,2))&gt;$BN$139,"s","ns")))</f>
        <v>s</v>
      </c>
      <c r="CF152" s="282" t="str">
        <f aca="false">IF(CF$8&gt;$BV152,"",IF($BR$124&gt;$BS$124,"ns",IF(ABS($BX152-INDEX(RTO3CF_ORD,CF$8,2))&gt;$BN$139,"s","ns")))</f>
        <v>s</v>
      </c>
      <c r="CG152" s="282" t="str">
        <f aca="false">IF(CG$8&gt;$BV152,"",IF($BR$124&gt;$BS$124,"ns",IF(ABS($BX152-INDEX(RTO3CF_ORD,CG$8,2))&gt;$BN$139,"s","ns")))</f>
        <v>s</v>
      </c>
      <c r="CH152" s="282" t="str">
        <f aca="false">IF(CH$8&gt;$BV152,"",IF($BR$124&gt;$BS$124,"ns",IF(ABS($BX152-INDEX(RTO3CF_ORD,CH$8,2))&gt;$BN$139,"s","ns")))</f>
        <v>s</v>
      </c>
      <c r="CI152" s="282" t="str">
        <f aca="false">IF(CI$8&gt;$BV152,"",IF($BR$124&gt;$BS$124,"ns",IF(ABS($BX152-INDEX(RTO3CF_ORD,CI$8,2))&gt;$BN$139,"s","ns")))</f>
        <v>s</v>
      </c>
      <c r="CJ152" s="282" t="str">
        <f aca="false">IF(CJ$8&gt;$BV152,"",IF($BR$124&gt;$BS$124,"ns",IF(ABS($BX152-INDEX(RTO3CF_ORD,CJ$8,2))&gt;$BN$139,"s","ns")))</f>
        <v>s</v>
      </c>
      <c r="CK152" s="282" t="str">
        <f aca="false">IF(CK$8&gt;$BV152,"",IF($BR$124&gt;$BS$124,"ns",IF(ABS($BX152-INDEX(RTO3CF_ORD,CK$8,2))&gt;$BN$139,"s","ns")))</f>
        <v>ns</v>
      </c>
      <c r="CL152" s="282" t="str">
        <f aca="false">IF(CL$8&gt;$BV152,"",IF($BR$124&gt;$BS$124,"ns",IF(ABS($BX152-INDEX(RTO3CF_ORD,CL$8,2))&gt;$BN$139,"s","ns")))</f>
        <v>ns</v>
      </c>
      <c r="CM152" s="282" t="str">
        <f aca="false">IF(CM$8&gt;$BV152,"",IF($BR$124&gt;$BS$124,"ns",IF(ABS($BX152-INDEX(RTO3CF_ORD,CM$8,2))&gt;$BN$139,"s","ns")))</f>
        <v>ns</v>
      </c>
      <c r="CN152" s="282" t="str">
        <f aca="false">IF(CN$8&gt;$BV152,"",IF($BR$124&gt;$BS$124,"ns",IF(ABS($BX152-INDEX(RTO3CF_ORD,CN$8,2))&gt;$BN$139,"s","ns")))</f>
        <v>ns</v>
      </c>
      <c r="CO152" s="282" t="str">
        <f aca="false">IF(CO$8&gt;$BV152,"",IF($BR$124&gt;$BS$124,"ns",IF(ABS($BX152-INDEX(RTO3CF_ORD,CO$8,2))&gt;$BN$139,"s","ns")))</f>
        <v>ns</v>
      </c>
      <c r="CP152" s="282" t="str">
        <f aca="false">IF(CP$8&gt;$BV152,"",IF($BR$124&gt;$BS$124,"ns",IF(ABS($BX152-INDEX(RTO3CF_ORD,CP$8,2))&gt;$BN$139,"s","ns")))</f>
        <v>ns</v>
      </c>
      <c r="CQ152" s="282" t="str">
        <f aca="false">IF(CQ$8&gt;$BV152,"",IF($BR$124&gt;$BS$124,"ns",IF(ABS($BX152-INDEX(RTO3CF_ORD,CQ$8,2))&gt;$BN$139,"s","ns")))</f>
        <v>ns</v>
      </c>
      <c r="CR152" s="282" t="str">
        <f aca="false">IF(CR$8&gt;$BV152,"",IF($BR$124&gt;$BS$124,"ns",IF(ABS($BX152-INDEX(RTO3CF_ORD,CR$8,2))&gt;$BN$139,"s","ns")))</f>
        <v>ns</v>
      </c>
      <c r="CS152" s="282" t="str">
        <f aca="false">IF(CS$8&gt;$BV152,"",IF($BR$124&gt;$BS$124,"ns",IF(ABS($BX152-INDEX(RTO3CF_ORD,CS$8,2))&gt;$BN$139,"s","ns")))</f>
        <v>ns</v>
      </c>
      <c r="CT152" s="282" t="str">
        <f aca="false">IF(CT$8&gt;$BV152,"",IF($BR$124&gt;$BS$124,"ns",IF(ABS($BX152-INDEX(RTO3CF_ORD,CT$8,2))&gt;$BN$139,"s","ns")))</f>
        <v>ns</v>
      </c>
      <c r="CU152" s="282" t="str">
        <f aca="false">IF(CU$8&gt;$BV152,"",IF($BR$124&gt;$BS$124,"ns",IF(ABS($BX152-INDEX(RTO3CF_ORD,CU$8,2))&gt;$BN$139,"s","ns")))</f>
        <v>ns</v>
      </c>
      <c r="CV152" s="282" t="str">
        <f aca="false">IF(CV$8&gt;$BV152,"",IF($BR$124&gt;$BS$124,"ns",IF(ABS($BX152-INDEX(RTO3CF_ORD,CV$8,2))&gt;$BN$139,"s","ns")))</f>
        <v>ns</v>
      </c>
      <c r="CW152" s="282" t="str">
        <f aca="false">IF(CW$8&gt;$BV152,"",IF($BR$124&gt;$BS$124,"ns",IF(ABS($BX152-INDEX(RTO3CF_ORD,CW$8,2))&gt;$BN$139,"s","ns")))</f>
        <v>ns</v>
      </c>
      <c r="CX152" s="282" t="str">
        <f aca="false">IF(CX$8&gt;$BV152,"",IF($BR$124&gt;$BS$124,"ns",IF(ABS($BX152-INDEX(RTO3CF_ORD,CX$8,2))&gt;$BN$139,"s","ns")))</f>
        <v>ns</v>
      </c>
      <c r="CY152" s="282" t="str">
        <f aca="false">IF(CY$8&gt;$BV152,"",IF($BR$124&gt;$BS$124,"ns",IF(ABS($BX152-INDEX(RTO3CF_ORD,CY$8,2))&gt;$BN$139,"s","ns")))</f>
        <v>ns</v>
      </c>
      <c r="CZ152" s="282" t="str">
        <f aca="false">IF(CZ$8&gt;$BV152,"",IF($BR$124&gt;$BS$124,"ns",IF(ABS($BX152-INDEX(RTO3CF_ORD,CZ$8,2))&gt;$BN$139,"s","ns")))</f>
        <v>ns</v>
      </c>
      <c r="DA152" s="282" t="str">
        <f aca="false">IF(DA$8&gt;$BV152,"",IF($BR$124&gt;$BS$124,"ns",IF(ABS($BX152-INDEX(RTO3CF_ORD,DA$8,2))&gt;$BN$139,"s","ns")))</f>
        <v>ns</v>
      </c>
      <c r="DB152" s="282" t="str">
        <f aca="false">IF(DB$8&gt;$BV152,"",IF($BR$124&gt;$BS$124,"ns",IF(ABS($BX152-INDEX(RTO3CF_ORD,DB$8,2))&gt;$BN$139,"s","ns")))</f>
        <v>ns</v>
      </c>
      <c r="DC152" s="282" t="str">
        <f aca="false">IF(DC$8&gt;$BV152,"",IF($BR$124&gt;$BS$124,"ns",IF(ABS($BX152-INDEX(RTO3CF_ORD,DC$8,2))&gt;$BN$139,"s","ns")))</f>
        <v>ns</v>
      </c>
      <c r="DD152" s="282" t="str">
        <f aca="false">IF(DD$8&gt;$BV152,"",IF($BR$124&gt;$BS$124,"ns",IF(ABS($BX152-INDEX(RTO3CF_ORD,DD$8,2))&gt;$BN$139,"s","ns")))</f>
        <v>ns</v>
      </c>
      <c r="DE152" s="282" t="str">
        <f aca="false">IF(DE$8&gt;$BV152,"",IF($BR$124&gt;$BS$124,"ns",IF(ABS($BX152-INDEX(RTO3CF_ORD,DE$8,2))&gt;$BN$139,"s","ns")))</f>
        <v>ns</v>
      </c>
      <c r="DF152" s="282" t="str">
        <f aca="false">IF(DF$8&gt;$BV152,"",IF($BR$124&gt;$BS$124,"ns",IF(ABS($BX152-INDEX(RTO3CF_ORD,DF$8,2))&gt;$BN$139,"s","ns")))</f>
        <v/>
      </c>
      <c r="DG152" s="282" t="str">
        <f aca="false">IF(DG$8&gt;$BV152,"",IF($BR$124&gt;$BS$124,"ns",IF(ABS($BX152-INDEX(RTO3CF_ORD,DG$8,2))&gt;$BN$139,"s","ns")))</f>
        <v/>
      </c>
      <c r="DH152" s="282" t="str">
        <f aca="false">IF(DH$8&gt;$BV152,"",IF($BR$124&gt;$BS$124,"ns",IF(ABS($BX152-INDEX(RTO3CF_ORD,DH$8,2))&gt;$BN$139,"s","ns")))</f>
        <v/>
      </c>
      <c r="DI152" s="282" t="str">
        <f aca="false">IF(DI$8&gt;$BV152,"",IF($BR$124&gt;$BS$124,"ns",IF(ABS($BX152-INDEX(RTO3CF_ORD,DI$8,2))&gt;$BN$139,"s","ns")))</f>
        <v/>
      </c>
      <c r="DJ152" s="282" t="str">
        <f aca="false">IF(DJ$8&gt;$BV152,"",IF($BR$124&gt;$BS$124,"ns",IF(ABS($BX152-INDEX(RTO3CF_ORD,DJ$8,2))&gt;$BN$139,"s","ns")))</f>
        <v/>
      </c>
      <c r="DK152" s="282" t="str">
        <f aca="false">IF(DK$8&gt;$BV152,"",IF($BR$124&gt;$BS$124,"ns",IF(ABS($BX152-INDEX(RTO3CF_ORD,DK$8,2))&gt;$BN$139,"s","ns")))</f>
        <v/>
      </c>
      <c r="DL152" s="282" t="str">
        <f aca="false">IF(DL$8&gt;$BV152,"",IF($BR$124&gt;$BS$124,"ns",IF(ABS($BX152-INDEX(RTO3CF_ORD,DL$8,2))&gt;$BN$139,"s","ns")))</f>
        <v/>
      </c>
      <c r="DM152" s="282" t="str">
        <f aca="false">IF(DM$8&gt;$BV152,"",IF($BR$124&gt;$BS$124,"ns",IF(ABS($BX152-INDEX(RTO3CF_ORD,DM$8,2))&gt;$BN$139,"s","ns")))</f>
        <v/>
      </c>
      <c r="DN152" s="282" t="str">
        <f aca="false">IF(DN$8&gt;$BV152,"",IF($BR$124&gt;$BS$124,"ns",IF(ABS($BX152-INDEX(RTO3CF_ORD,DN$8,2))&gt;$BN$139,"s","ns")))</f>
        <v/>
      </c>
      <c r="DO152" s="282" t="str">
        <f aca="false">IF(DO$8&gt;$BV152,"",IF($BR$124&gt;$BS$124,"ns",IF(ABS($BX152-INDEX(RTO3CF_ORD,DO$8,2))&gt;$BN$139,"s","ns")))</f>
        <v/>
      </c>
      <c r="DP152" s="282" t="str">
        <f aca="false">IF(DP$8&gt;$BV152,"",IF($BR$124&gt;$BS$124,"ns",IF(ABS($BX152-INDEX(RTO3CF_ORD,DP$8,2))&gt;$BN$139,"s","ns")))</f>
        <v/>
      </c>
      <c r="DQ152" s="282" t="str">
        <f aca="false">IF(DQ$8&gt;$BV152,"",IF($BR$124&gt;$BS$124,"ns",IF(ABS($BX152-INDEX(RTO3CF_ORD,DQ$8,2))&gt;$BN$139,"s","ns")))</f>
        <v/>
      </c>
      <c r="DR152" s="282" t="str">
        <f aca="false">IF(DR$8&gt;$BV152,"",IF($BR$124&gt;$BS$124,"ns",IF(ABS($BX152-INDEX(RTO3CF_ORD,DR$8,2))&gt;$BN$139,"s","ns")))</f>
        <v/>
      </c>
      <c r="DS152" s="282" t="str">
        <f aca="false">IF(DS$8&gt;$BV152,"",IF($BR$124&gt;$BS$124,"ns",IF(ABS($BX152-INDEX(RTO3CF_ORD,DS$8,2))&gt;$BN$139,"s","ns")))</f>
        <v/>
      </c>
      <c r="DT152" s="282" t="str">
        <f aca="false">IF(DT$8&gt;$BV152,"",IF($BR$124&gt;$BS$124,"ns",IF(ABS($BX152-INDEX(RTO3CF_ORD,DT$8,2))&gt;$BN$139,"s","ns")))</f>
        <v/>
      </c>
      <c r="DU152" s="282" t="str">
        <f aca="false">IF(DU$8&gt;$BV152,"",IF($BR$124&gt;$BS$124,"ns",IF(ABS($BX152-INDEX(RTO3CF_ORD,DU$8,2))&gt;$BN$139,"s","ns")))</f>
        <v/>
      </c>
      <c r="DV152" s="282" t="str">
        <f aca="false">IF(DV$8&gt;$BV152,"",IF($BR$124&gt;$BS$124,"ns",IF(ABS($BX152-INDEX(RTO3CF_ORD,DV$8,2))&gt;$BN$139,"s","ns")))</f>
        <v/>
      </c>
      <c r="DW152" s="283"/>
      <c r="DX152" s="283"/>
      <c r="DZ152" s="265" t="n">
        <f aca="false">DZ151+1</f>
        <v>34</v>
      </c>
      <c r="EA152" s="276" t="n">
        <f aca="false">IFERROR(INDEX(RTO3CV,$DZ152,1),0)</f>
        <v>0</v>
      </c>
      <c r="EB152" s="277" t="n">
        <f aca="false">IFERROR(INDEX(RTO3SF,$DZ152,EB$7),0)</f>
        <v>0</v>
      </c>
      <c r="EC152" s="277" t="n">
        <f aca="false">IFERROR(INDEX(RTO3SF,$DZ152,EC$7),0)</f>
        <v>0</v>
      </c>
      <c r="ED152" s="277" t="n">
        <f aca="false">IFERROR(INDEX(RTO3SF,$DZ152,ED$7),0)</f>
        <v>0</v>
      </c>
      <c r="EE152" s="277" t="n">
        <f aca="false">IFERROR(INDEX(RTO3SF,$DZ152,EE$7),0)</f>
        <v>0</v>
      </c>
      <c r="EF152" s="277" t="n">
        <f aca="false">COUNTIFS(EB152:EE152,"&gt;1")</f>
        <v>0</v>
      </c>
      <c r="EG152" s="277" t="n">
        <f aca="false">IFERROR(SUMIFS(EB152:EE152,EB152:EE152,"&gt;1"),0)</f>
        <v>0</v>
      </c>
      <c r="EH152" s="265"/>
      <c r="EI152" s="265"/>
      <c r="EJ152" s="265"/>
      <c r="EK152" s="266"/>
      <c r="EL152" s="265" t="n">
        <f aca="false">EL151+1</f>
        <v>34</v>
      </c>
      <c r="EM152" s="276" t="n">
        <f aca="false">IFERROR(INDEX(RTO3CV,$EL152,1),0)</f>
        <v>0</v>
      </c>
      <c r="EN152" s="277" t="n">
        <f aca="false">IFERROR(INDEX(RTO3CF,$EL152,'ANVA-MDS'!EB$7),0)</f>
        <v>0</v>
      </c>
      <c r="EO152" s="277" t="n">
        <f aca="false">IFERROR(INDEX(RTO3CF,$EL152,'ANVA-MDS'!EC$7),0)</f>
        <v>0</v>
      </c>
      <c r="EP152" s="277" t="n">
        <f aca="false">IFERROR(INDEX(RTO3CF,$EL152,'ANVA-MDS'!ED$7),0)</f>
        <v>0</v>
      </c>
      <c r="EQ152" s="277" t="n">
        <f aca="false">IFERROR(INDEX(RTO3CF,$EL152,'ANVA-MDS'!EE$7),0)</f>
        <v>0</v>
      </c>
      <c r="ER152" s="277" t="n">
        <f aca="false">COUNTIFS(EN152:EQ152,"&gt;1")</f>
        <v>0</v>
      </c>
      <c r="ES152" s="277" t="n">
        <f aca="false">IFERROR(SUMIFS(EN152:EQ152,EN152:EQ152,"&gt;1"),0)</f>
        <v>0</v>
      </c>
      <c r="ET152" s="265"/>
      <c r="EU152" s="265"/>
      <c r="EV152" s="265"/>
      <c r="EW152" s="266"/>
      <c r="EX152" s="277" t="n">
        <f aca="false">EG152+ES152</f>
        <v>0</v>
      </c>
      <c r="EY152" s="266"/>
      <c r="EZ152" s="266"/>
    </row>
    <row r="153" customFormat="false" ht="12.75" hidden="false" customHeight="true" outlineLevel="0" collapsed="false">
      <c r="J153" s="270" t="n">
        <v>34</v>
      </c>
      <c r="K153" s="280" t="n">
        <f aca="false">IFERROR(INDEX(RTO3SF_ORD,J153,1),"sd")</f>
        <v>0</v>
      </c>
      <c r="L153" s="281" t="n">
        <f aca="false">IFERROR(INDEX(RTO3SF_ORD,J153,2),"sd")</f>
        <v>0.00016</v>
      </c>
      <c r="M153" s="281" t="str">
        <f aca="false">IF(M$8&gt;$J153,"",IF($F$124&gt;$G$124,"ns",IF(ABS($L153-INDEX(RTO3SF_ORD,M$8,2))&gt;$B$139,"s","ns")))</f>
        <v>ns</v>
      </c>
      <c r="N153" s="281" t="str">
        <f aca="false">IF(N$8&gt;$J153,"",IF($F$124&gt;$G$124,"ns",IF(ABS($L153-INDEX(RTO3SF_ORD,N$8,2))&gt;$B$139,"s","ns")))</f>
        <v>ns</v>
      </c>
      <c r="O153" s="281" t="str">
        <f aca="false">IF(O$8&gt;$J153,"",IF($F$124&gt;$G$124,"ns",IF(ABS($L153-INDEX(RTO3SF_ORD,O$8,2))&gt;$B$139,"s","ns")))</f>
        <v>ns</v>
      </c>
      <c r="P153" s="281" t="str">
        <f aca="false">IF(P$8&gt;$J153,"",IF($F$124&gt;$G$124,"ns",IF(ABS($L153-INDEX(RTO3SF_ORD,P$8,2))&gt;$B$139,"s","ns")))</f>
        <v>ns</v>
      </c>
      <c r="Q153" s="281" t="str">
        <f aca="false">IF(Q$8&gt;$J153,"",IF($F$124&gt;$G$124,"ns",IF(ABS($L153-INDEX(RTO3SF_ORD,Q$8,2))&gt;$B$139,"s","ns")))</f>
        <v>ns</v>
      </c>
      <c r="R153" s="281" t="str">
        <f aca="false">IF(R$8&gt;$J153,"",IF($F$124&gt;$G$124,"ns",IF(ABS($L153-INDEX(RTO3SF_ORD,R$8,2))&gt;$B$139,"s","ns")))</f>
        <v>ns</v>
      </c>
      <c r="S153" s="281" t="str">
        <f aca="false">IF(S$8&gt;$J153,"",IF($F$124&gt;$G$124,"ns",IF(ABS($L153-INDEX(RTO3SF_ORD,S$8,2))&gt;$B$139,"s","ns")))</f>
        <v>ns</v>
      </c>
      <c r="T153" s="281" t="str">
        <f aca="false">IF(T$8&gt;$J153,"",IF($F$124&gt;$G$124,"ns",IF(ABS($L153-INDEX(RTO3SF_ORD,T$8,2))&gt;$B$139,"s","ns")))</f>
        <v>ns</v>
      </c>
      <c r="U153" s="281" t="str">
        <f aca="false">IF(U$8&gt;$J153,"",IF($F$124&gt;$G$124,"ns",IF(ABS($L153-INDEX(RTO3SF_ORD,U$8,2))&gt;$B$139,"s","ns")))</f>
        <v>ns</v>
      </c>
      <c r="V153" s="281" t="str">
        <f aca="false">IF(V$8&gt;$J153,"",IF($F$124&gt;$G$124,"ns",IF(ABS($L153-INDEX(RTO3SF_ORD,V$8,2))&gt;$B$139,"s","ns")))</f>
        <v>ns</v>
      </c>
      <c r="W153" s="281" t="str">
        <f aca="false">IF(W$8&gt;$J153,"",IF($F$124&gt;$G$124,"ns",IF(ABS($L153-INDEX(RTO3SF_ORD,W$8,2))&gt;$B$139,"s","ns")))</f>
        <v>ns</v>
      </c>
      <c r="X153" s="281" t="str">
        <f aca="false">IF(X$8&gt;$J153,"",IF($F$124&gt;$G$124,"ns",IF(ABS($L153-INDEX(RTO3SF_ORD,X$8,2))&gt;$B$139,"s","ns")))</f>
        <v>ns</v>
      </c>
      <c r="Y153" s="281" t="str">
        <f aca="false">IF(Y$8&gt;$J153,"",IF($F$124&gt;$G$124,"ns",IF(ABS($L153-INDEX(RTO3SF_ORD,Y$8,2))&gt;$B$139,"s","ns")))</f>
        <v>ns</v>
      </c>
      <c r="Z153" s="281" t="str">
        <f aca="false">IF(Z$8&gt;$J153,"",IF($F$124&gt;$G$124,"ns",IF(ABS($L153-INDEX(RTO3SF_ORD,Z$8,2))&gt;$B$139,"s","ns")))</f>
        <v>ns</v>
      </c>
      <c r="AA153" s="281" t="str">
        <f aca="false">IF(AA$8&gt;$J153,"",IF($F$124&gt;$G$124,"ns",IF(ABS($L153-INDEX(RTO3SF_ORD,AA$8,2))&gt;$B$139,"s","ns")))</f>
        <v>ns</v>
      </c>
      <c r="AB153" s="281" t="str">
        <f aca="false">IF(AB$8&gt;$J153,"",IF($F$124&gt;$G$124,"ns",IF(ABS($L153-INDEX(RTO3SF_ORD,AB$8,2))&gt;$B$139,"s","ns")))</f>
        <v>ns</v>
      </c>
      <c r="AC153" s="281" t="str">
        <f aca="false">IF(AC$8&gt;$J153,"",IF($F$124&gt;$G$124,"ns",IF(ABS($L153-INDEX(RTO3SF_ORD,AC$8,2))&gt;$B$139,"s","ns")))</f>
        <v>ns</v>
      </c>
      <c r="AD153" s="281" t="str">
        <f aca="false">IF(AD$8&gt;$J153,"",IF($F$124&gt;$G$124,"ns",IF(ABS($L153-INDEX(RTO3SF_ORD,AD$8,2))&gt;$B$139,"s","ns")))</f>
        <v>ns</v>
      </c>
      <c r="AE153" s="281" t="str">
        <f aca="false">IF(AE$8&gt;$J153,"",IF($F$124&gt;$G$124,"ns",IF(ABS($L153-INDEX(RTO3SF_ORD,AE$8,2))&gt;$B$139,"s","ns")))</f>
        <v>ns</v>
      </c>
      <c r="AF153" s="281" t="str">
        <f aca="false">IF(AF$8&gt;$J153,"",IF($F$124&gt;$G$124,"ns",IF(ABS($L153-INDEX(RTO3SF_ORD,AF$8,2))&gt;$B$139,"s","ns")))</f>
        <v>ns</v>
      </c>
      <c r="AG153" s="281" t="str">
        <f aca="false">IF(AG$8&gt;$J153,"",IF($F$124&gt;$G$124,"ns",IF(ABS($L153-INDEX(RTO3SF_ORD,AG$8,2))&gt;$B$139,"s","ns")))</f>
        <v>ns</v>
      </c>
      <c r="AH153" s="281" t="str">
        <f aca="false">IF(AH$8&gt;$J153,"",IF($F$124&gt;$G$124,"ns",IF(ABS($L153-INDEX(RTO3SF_ORD,AH$8,2))&gt;$B$139,"s","ns")))</f>
        <v>ns</v>
      </c>
      <c r="AI153" s="281" t="str">
        <f aca="false">IF(AI$8&gt;$J153,"",IF($F$124&gt;$G$124,"ns",IF(ABS($L153-INDEX(RTO3SF_ORD,AI$8,2))&gt;$B$139,"s","ns")))</f>
        <v>ns</v>
      </c>
      <c r="AJ153" s="281" t="str">
        <f aca="false">IF(AJ$8&gt;$J153,"",IF($F$124&gt;$G$124,"ns",IF(ABS($L153-INDEX(RTO3SF_ORD,AJ$8,2))&gt;$B$139,"s","ns")))</f>
        <v>ns</v>
      </c>
      <c r="AK153" s="281" t="str">
        <f aca="false">IF(AK$8&gt;$J153,"",IF($F$124&gt;$G$124,"ns",IF(ABS($L153-INDEX(RTO3SF_ORD,AK$8,2))&gt;$B$139,"s","ns")))</f>
        <v>ns</v>
      </c>
      <c r="AL153" s="281" t="str">
        <f aca="false">IF(AL$8&gt;$J153,"",IF($F$124&gt;$G$124,"ns",IF(ABS($L153-INDEX(RTO3SF_ORD,AL$8,2))&gt;$B$139,"s","ns")))</f>
        <v>ns</v>
      </c>
      <c r="AM153" s="281" t="str">
        <f aca="false">IF(AM$8&gt;$J153,"",IF($F$124&gt;$G$124,"ns",IF(ABS($L153-INDEX(RTO3SF_ORD,AM$8,2))&gt;$B$139,"s","ns")))</f>
        <v>ns</v>
      </c>
      <c r="AN153" s="281" t="str">
        <f aca="false">IF(AN$8&gt;$J153,"",IF($F$124&gt;$G$124,"ns",IF(ABS($L153-INDEX(RTO3SF_ORD,AN$8,2))&gt;$B$139,"s","ns")))</f>
        <v>ns</v>
      </c>
      <c r="AO153" s="281" t="str">
        <f aca="false">IF(AO$8&gt;$J153,"",IF($F$124&gt;$G$124,"ns",IF(ABS($L153-INDEX(RTO3SF_ORD,AO$8,2))&gt;$B$139,"s","ns")))</f>
        <v>ns</v>
      </c>
      <c r="AP153" s="281" t="str">
        <f aca="false">IF(AP$8&gt;$J153,"",IF($F$124&gt;$G$124,"ns",IF(ABS($L153-INDEX(RTO3SF_ORD,AP$8,2))&gt;$B$139,"s","ns")))</f>
        <v>ns</v>
      </c>
      <c r="AQ153" s="281" t="str">
        <f aca="false">IF(AQ$8&gt;$J153,"",IF($F$124&gt;$G$124,"ns",IF(ABS($L153-INDEX(RTO3SF_ORD,AQ$8,2))&gt;$B$139,"s","ns")))</f>
        <v>ns</v>
      </c>
      <c r="AR153" s="281" t="str">
        <f aca="false">IF(AR$8&gt;$J153,"",IF($F$124&gt;$G$124,"ns",IF(ABS($L153-INDEX(RTO3SF_ORD,AR$8,2))&gt;$B$139,"s","ns")))</f>
        <v>ns</v>
      </c>
      <c r="AS153" s="281" t="str">
        <f aca="false">IF(AS$8&gt;$J153,"",IF($F$124&gt;$G$124,"ns",IF(ABS($L153-INDEX(RTO3SF_ORD,AS$8,2))&gt;$B$139,"s","ns")))</f>
        <v>ns</v>
      </c>
      <c r="AT153" s="281" t="str">
        <f aca="false">IF(AT$8&gt;$J153,"",IF($F$124&gt;$G$124,"ns",IF(ABS($L153-INDEX(RTO3SF_ORD,AT$8,2))&gt;$B$139,"s","ns")))</f>
        <v>ns</v>
      </c>
      <c r="AU153" s="281" t="str">
        <f aca="false">IF(AU$8&gt;$J153,"",IF($F$124&gt;$G$124,"ns",IF(ABS($L153-INDEX(RTO3SF_ORD,AU$8,2))&gt;$B$139,"s","ns")))</f>
        <v/>
      </c>
      <c r="AV153" s="281" t="str">
        <f aca="false">IF(AV$8&gt;$J153,"",IF($F$124&gt;$G$124,"ns",IF(ABS($L153-INDEX(RTO3SF_ORD,AV$8,2))&gt;$B$139,"s","ns")))</f>
        <v/>
      </c>
      <c r="AW153" s="281" t="str">
        <f aca="false">IF(AW$8&gt;$J153,"",IF($F$124&gt;$G$124,"ns",IF(ABS($L153-INDEX(RTO3SF_ORD,AW$8,2))&gt;$B$139,"s","ns")))</f>
        <v/>
      </c>
      <c r="AX153" s="281" t="str">
        <f aca="false">IF(AX$8&gt;$J153,"",IF($F$124&gt;$G$124,"ns",IF(ABS($L153-INDEX(RTO3SF_ORD,AX$8,2))&gt;$B$139,"s","ns")))</f>
        <v/>
      </c>
      <c r="AY153" s="281" t="str">
        <f aca="false">IF(AY$8&gt;$J153,"",IF($F$124&gt;$G$124,"ns",IF(ABS($L153-INDEX(RTO3SF_ORD,AY$8,2))&gt;$B$139,"s","ns")))</f>
        <v/>
      </c>
      <c r="AZ153" s="281" t="str">
        <f aca="false">IF(AZ$8&gt;$J153,"",IF($F$124&gt;$G$124,"ns",IF(ABS($L153-INDEX(RTO3SF_ORD,AZ$8,2))&gt;$B$139,"s","ns")))</f>
        <v/>
      </c>
      <c r="BA153" s="281" t="str">
        <f aca="false">IF(BA$8&gt;$J153,"",IF($F$124&gt;$G$124,"ns",IF(ABS($L153-INDEX(RTO3SF_ORD,BA$8,2))&gt;$B$139,"s","ns")))</f>
        <v/>
      </c>
      <c r="BB153" s="281" t="str">
        <f aca="false">IF(BB$8&gt;$J153,"",IF($F$124&gt;$G$124,"ns",IF(ABS($L153-INDEX(RTO3SF_ORD,BB$8,2))&gt;$B$139,"s","ns")))</f>
        <v/>
      </c>
      <c r="BC153" s="281" t="str">
        <f aca="false">IF(BC$8&gt;$J153,"",IF($F$124&gt;$G$124,"ns",IF(ABS($L153-INDEX(RTO3SF_ORD,BC$8,2))&gt;$B$139,"s","ns")))</f>
        <v/>
      </c>
      <c r="BD153" s="281" t="str">
        <f aca="false">IF(BD$8&gt;$J153,"",IF($F$124&gt;$G$124,"ns",IF(ABS($L153-INDEX(RTO3SF_ORD,BD$8,2))&gt;$B$139,"s","ns")))</f>
        <v/>
      </c>
      <c r="BE153" s="281" t="str">
        <f aca="false">IF(BE$8&gt;$J153,"",IF($F$124&gt;$G$124,"ns",IF(ABS($L153-INDEX(RTO3SF_ORD,BE$8,2))&gt;$B$139,"s","ns")))</f>
        <v/>
      </c>
      <c r="BF153" s="281" t="str">
        <f aca="false">IF(BF$8&gt;$J153,"",IF($F$124&gt;$G$124,"ns",IF(ABS($L153-INDEX(RTO3SF_ORD,BF$8,2))&gt;$B$139,"s","ns")))</f>
        <v/>
      </c>
      <c r="BG153" s="281" t="str">
        <f aca="false">IF(BG$8&gt;$J153,"",IF($F$124&gt;$G$124,"ns",IF(ABS($L153-INDEX(RTO3SF_ORD,BG$8,2))&gt;$B$139,"s","ns")))</f>
        <v/>
      </c>
      <c r="BH153" s="281" t="str">
        <f aca="false">IF(BH$8&gt;$J153,"",IF($F$124&gt;$G$124,"ns",IF(ABS($L153-INDEX(RTO3SF_ORD,BH$8,2))&gt;$B$139,"s","ns")))</f>
        <v/>
      </c>
      <c r="BI153" s="281" t="str">
        <f aca="false">IF(BI$8&gt;$J153,"",IF($F$124&gt;$G$124,"ns",IF(ABS($L153-INDEX(RTO3SF_ORD,BI$8,2))&gt;$B$139,"s","ns")))</f>
        <v/>
      </c>
      <c r="BJ153" s="281" t="str">
        <f aca="false">IF(BJ$8&gt;$J153,"",IF($F$124&gt;$G$124,"ns",IF(ABS($L153-INDEX(RTO3SF_ORD,BJ$8,2))&gt;$B$139,"s","ns")))</f>
        <v/>
      </c>
      <c r="BS153" s="249"/>
      <c r="BT153" s="293"/>
      <c r="BV153" s="270" t="n">
        <v>34</v>
      </c>
      <c r="BW153" s="280" t="n">
        <f aca="false">IFERROR(INDEX(RTO3CF_ORD,BV153,1),"sd")</f>
        <v>0</v>
      </c>
      <c r="BX153" s="281" t="n">
        <f aca="false">IFERROR(INDEX(RTO3CF_ORD,BV153,2),"sd")</f>
        <v>0.00016</v>
      </c>
      <c r="BY153" s="282" t="str">
        <f aca="false">IF(BY$8&gt;$BV153,"",IF($BR$124&gt;$BS$124,"ns",IF(ABS($BX153-INDEX(RTO3CF_ORD,BY$8,2))&gt;$BN$139,"s","ns")))</f>
        <v>s</v>
      </c>
      <c r="BZ153" s="282" t="str">
        <f aca="false">IF(BZ$8&gt;$BV153,"",IF($BR$124&gt;$BS$124,"ns",IF(ABS($BX153-INDEX(RTO3CF_ORD,BZ$8,2))&gt;$BN$139,"s","ns")))</f>
        <v>s</v>
      </c>
      <c r="CA153" s="282" t="str">
        <f aca="false">IF(CA$8&gt;$BV153,"",IF($BR$124&gt;$BS$124,"ns",IF(ABS($BX153-INDEX(RTO3CF_ORD,CA$8,2))&gt;$BN$139,"s","ns")))</f>
        <v>s</v>
      </c>
      <c r="CB153" s="282" t="str">
        <f aca="false">IF(CB$8&gt;$BV153,"",IF($BR$124&gt;$BS$124,"ns",IF(ABS($BX153-INDEX(RTO3CF_ORD,CB$8,2))&gt;$BN$139,"s","ns")))</f>
        <v>s</v>
      </c>
      <c r="CC153" s="282" t="str">
        <f aca="false">IF(CC$8&gt;$BV153,"",IF($BR$124&gt;$BS$124,"ns",IF(ABS($BX153-INDEX(RTO3CF_ORD,CC$8,2))&gt;$BN$139,"s","ns")))</f>
        <v>s</v>
      </c>
      <c r="CD153" s="282" t="str">
        <f aca="false">IF(CD$8&gt;$BV153,"",IF($BR$124&gt;$BS$124,"ns",IF(ABS($BX153-INDEX(RTO3CF_ORD,CD$8,2))&gt;$BN$139,"s","ns")))</f>
        <v>s</v>
      </c>
      <c r="CE153" s="282" t="str">
        <f aca="false">IF(CE$8&gt;$BV153,"",IF($BR$124&gt;$BS$124,"ns",IF(ABS($BX153-INDEX(RTO3CF_ORD,CE$8,2))&gt;$BN$139,"s","ns")))</f>
        <v>s</v>
      </c>
      <c r="CF153" s="282" t="str">
        <f aca="false">IF(CF$8&gt;$BV153,"",IF($BR$124&gt;$BS$124,"ns",IF(ABS($BX153-INDEX(RTO3CF_ORD,CF$8,2))&gt;$BN$139,"s","ns")))</f>
        <v>s</v>
      </c>
      <c r="CG153" s="282" t="str">
        <f aca="false">IF(CG$8&gt;$BV153,"",IF($BR$124&gt;$BS$124,"ns",IF(ABS($BX153-INDEX(RTO3CF_ORD,CG$8,2))&gt;$BN$139,"s","ns")))</f>
        <v>s</v>
      </c>
      <c r="CH153" s="282" t="str">
        <f aca="false">IF(CH$8&gt;$BV153,"",IF($BR$124&gt;$BS$124,"ns",IF(ABS($BX153-INDEX(RTO3CF_ORD,CH$8,2))&gt;$BN$139,"s","ns")))</f>
        <v>s</v>
      </c>
      <c r="CI153" s="282" t="str">
        <f aca="false">IF(CI$8&gt;$BV153,"",IF($BR$124&gt;$BS$124,"ns",IF(ABS($BX153-INDEX(RTO3CF_ORD,CI$8,2))&gt;$BN$139,"s","ns")))</f>
        <v>s</v>
      </c>
      <c r="CJ153" s="282" t="str">
        <f aca="false">IF(CJ$8&gt;$BV153,"",IF($BR$124&gt;$BS$124,"ns",IF(ABS($BX153-INDEX(RTO3CF_ORD,CJ$8,2))&gt;$BN$139,"s","ns")))</f>
        <v>s</v>
      </c>
      <c r="CK153" s="282" t="str">
        <f aca="false">IF(CK$8&gt;$BV153,"",IF($BR$124&gt;$BS$124,"ns",IF(ABS($BX153-INDEX(RTO3CF_ORD,CK$8,2))&gt;$BN$139,"s","ns")))</f>
        <v>ns</v>
      </c>
      <c r="CL153" s="282" t="str">
        <f aca="false">IF(CL$8&gt;$BV153,"",IF($BR$124&gt;$BS$124,"ns",IF(ABS($BX153-INDEX(RTO3CF_ORD,CL$8,2))&gt;$BN$139,"s","ns")))</f>
        <v>ns</v>
      </c>
      <c r="CM153" s="282" t="str">
        <f aca="false">IF(CM$8&gt;$BV153,"",IF($BR$124&gt;$BS$124,"ns",IF(ABS($BX153-INDEX(RTO3CF_ORD,CM$8,2))&gt;$BN$139,"s","ns")))</f>
        <v>ns</v>
      </c>
      <c r="CN153" s="282" t="str">
        <f aca="false">IF(CN$8&gt;$BV153,"",IF($BR$124&gt;$BS$124,"ns",IF(ABS($BX153-INDEX(RTO3CF_ORD,CN$8,2))&gt;$BN$139,"s","ns")))</f>
        <v>ns</v>
      </c>
      <c r="CO153" s="282" t="str">
        <f aca="false">IF(CO$8&gt;$BV153,"",IF($BR$124&gt;$BS$124,"ns",IF(ABS($BX153-INDEX(RTO3CF_ORD,CO$8,2))&gt;$BN$139,"s","ns")))</f>
        <v>ns</v>
      </c>
      <c r="CP153" s="282" t="str">
        <f aca="false">IF(CP$8&gt;$BV153,"",IF($BR$124&gt;$BS$124,"ns",IF(ABS($BX153-INDEX(RTO3CF_ORD,CP$8,2))&gt;$BN$139,"s","ns")))</f>
        <v>ns</v>
      </c>
      <c r="CQ153" s="282" t="str">
        <f aca="false">IF(CQ$8&gt;$BV153,"",IF($BR$124&gt;$BS$124,"ns",IF(ABS($BX153-INDEX(RTO3CF_ORD,CQ$8,2))&gt;$BN$139,"s","ns")))</f>
        <v>ns</v>
      </c>
      <c r="CR153" s="282" t="str">
        <f aca="false">IF(CR$8&gt;$BV153,"",IF($BR$124&gt;$BS$124,"ns",IF(ABS($BX153-INDEX(RTO3CF_ORD,CR$8,2))&gt;$BN$139,"s","ns")))</f>
        <v>ns</v>
      </c>
      <c r="CS153" s="282" t="str">
        <f aca="false">IF(CS$8&gt;$BV153,"",IF($BR$124&gt;$BS$124,"ns",IF(ABS($BX153-INDEX(RTO3CF_ORD,CS$8,2))&gt;$BN$139,"s","ns")))</f>
        <v>ns</v>
      </c>
      <c r="CT153" s="282" t="str">
        <f aca="false">IF(CT$8&gt;$BV153,"",IF($BR$124&gt;$BS$124,"ns",IF(ABS($BX153-INDEX(RTO3CF_ORD,CT$8,2))&gt;$BN$139,"s","ns")))</f>
        <v>ns</v>
      </c>
      <c r="CU153" s="282" t="str">
        <f aca="false">IF(CU$8&gt;$BV153,"",IF($BR$124&gt;$BS$124,"ns",IF(ABS($BX153-INDEX(RTO3CF_ORD,CU$8,2))&gt;$BN$139,"s","ns")))</f>
        <v>ns</v>
      </c>
      <c r="CV153" s="282" t="str">
        <f aca="false">IF(CV$8&gt;$BV153,"",IF($BR$124&gt;$BS$124,"ns",IF(ABS($BX153-INDEX(RTO3CF_ORD,CV$8,2))&gt;$BN$139,"s","ns")))</f>
        <v>ns</v>
      </c>
      <c r="CW153" s="282" t="str">
        <f aca="false">IF(CW$8&gt;$BV153,"",IF($BR$124&gt;$BS$124,"ns",IF(ABS($BX153-INDEX(RTO3CF_ORD,CW$8,2))&gt;$BN$139,"s","ns")))</f>
        <v>ns</v>
      </c>
      <c r="CX153" s="282" t="str">
        <f aca="false">IF(CX$8&gt;$BV153,"",IF($BR$124&gt;$BS$124,"ns",IF(ABS($BX153-INDEX(RTO3CF_ORD,CX$8,2))&gt;$BN$139,"s","ns")))</f>
        <v>ns</v>
      </c>
      <c r="CY153" s="282" t="str">
        <f aca="false">IF(CY$8&gt;$BV153,"",IF($BR$124&gt;$BS$124,"ns",IF(ABS($BX153-INDEX(RTO3CF_ORD,CY$8,2))&gt;$BN$139,"s","ns")))</f>
        <v>ns</v>
      </c>
      <c r="CZ153" s="282" t="str">
        <f aca="false">IF(CZ$8&gt;$BV153,"",IF($BR$124&gt;$BS$124,"ns",IF(ABS($BX153-INDEX(RTO3CF_ORD,CZ$8,2))&gt;$BN$139,"s","ns")))</f>
        <v>ns</v>
      </c>
      <c r="DA153" s="282" t="str">
        <f aca="false">IF(DA$8&gt;$BV153,"",IF($BR$124&gt;$BS$124,"ns",IF(ABS($BX153-INDEX(RTO3CF_ORD,DA$8,2))&gt;$BN$139,"s","ns")))</f>
        <v>ns</v>
      </c>
      <c r="DB153" s="282" t="str">
        <f aca="false">IF(DB$8&gt;$BV153,"",IF($BR$124&gt;$BS$124,"ns",IF(ABS($BX153-INDEX(RTO3CF_ORD,DB$8,2))&gt;$BN$139,"s","ns")))</f>
        <v>ns</v>
      </c>
      <c r="DC153" s="282" t="str">
        <f aca="false">IF(DC$8&gt;$BV153,"",IF($BR$124&gt;$BS$124,"ns",IF(ABS($BX153-INDEX(RTO3CF_ORD,DC$8,2))&gt;$BN$139,"s","ns")))</f>
        <v>ns</v>
      </c>
      <c r="DD153" s="282" t="str">
        <f aca="false">IF(DD$8&gt;$BV153,"",IF($BR$124&gt;$BS$124,"ns",IF(ABS($BX153-INDEX(RTO3CF_ORD,DD$8,2))&gt;$BN$139,"s","ns")))</f>
        <v>ns</v>
      </c>
      <c r="DE153" s="282" t="str">
        <f aca="false">IF(DE$8&gt;$BV153,"",IF($BR$124&gt;$BS$124,"ns",IF(ABS($BX153-INDEX(RTO3CF_ORD,DE$8,2))&gt;$BN$139,"s","ns")))</f>
        <v>ns</v>
      </c>
      <c r="DF153" s="282" t="str">
        <f aca="false">IF(DF$8&gt;$BV153,"",IF($BR$124&gt;$BS$124,"ns",IF(ABS($BX153-INDEX(RTO3CF_ORD,DF$8,2))&gt;$BN$139,"s","ns")))</f>
        <v>ns</v>
      </c>
      <c r="DG153" s="282" t="str">
        <f aca="false">IF(DG$8&gt;$BV153,"",IF($BR$124&gt;$BS$124,"ns",IF(ABS($BX153-INDEX(RTO3CF_ORD,DG$8,2))&gt;$BN$139,"s","ns")))</f>
        <v/>
      </c>
      <c r="DH153" s="282" t="str">
        <f aca="false">IF(DH$8&gt;$BV153,"",IF($BR$124&gt;$BS$124,"ns",IF(ABS($BX153-INDEX(RTO3CF_ORD,DH$8,2))&gt;$BN$139,"s","ns")))</f>
        <v/>
      </c>
      <c r="DI153" s="282" t="str">
        <f aca="false">IF(DI$8&gt;$BV153,"",IF($BR$124&gt;$BS$124,"ns",IF(ABS($BX153-INDEX(RTO3CF_ORD,DI$8,2))&gt;$BN$139,"s","ns")))</f>
        <v/>
      </c>
      <c r="DJ153" s="282" t="str">
        <f aca="false">IF(DJ$8&gt;$BV153,"",IF($BR$124&gt;$BS$124,"ns",IF(ABS($BX153-INDEX(RTO3CF_ORD,DJ$8,2))&gt;$BN$139,"s","ns")))</f>
        <v/>
      </c>
      <c r="DK153" s="282" t="str">
        <f aca="false">IF(DK$8&gt;$BV153,"",IF($BR$124&gt;$BS$124,"ns",IF(ABS($BX153-INDEX(RTO3CF_ORD,DK$8,2))&gt;$BN$139,"s","ns")))</f>
        <v/>
      </c>
      <c r="DL153" s="282" t="str">
        <f aca="false">IF(DL$8&gt;$BV153,"",IF($BR$124&gt;$BS$124,"ns",IF(ABS($BX153-INDEX(RTO3CF_ORD,DL$8,2))&gt;$BN$139,"s","ns")))</f>
        <v/>
      </c>
      <c r="DM153" s="282" t="str">
        <f aca="false">IF(DM$8&gt;$BV153,"",IF($BR$124&gt;$BS$124,"ns",IF(ABS($BX153-INDEX(RTO3CF_ORD,DM$8,2))&gt;$BN$139,"s","ns")))</f>
        <v/>
      </c>
      <c r="DN153" s="282" t="str">
        <f aca="false">IF(DN$8&gt;$BV153,"",IF($BR$124&gt;$BS$124,"ns",IF(ABS($BX153-INDEX(RTO3CF_ORD,DN$8,2))&gt;$BN$139,"s","ns")))</f>
        <v/>
      </c>
      <c r="DO153" s="282" t="str">
        <f aca="false">IF(DO$8&gt;$BV153,"",IF($BR$124&gt;$BS$124,"ns",IF(ABS($BX153-INDEX(RTO3CF_ORD,DO$8,2))&gt;$BN$139,"s","ns")))</f>
        <v/>
      </c>
      <c r="DP153" s="282" t="str">
        <f aca="false">IF(DP$8&gt;$BV153,"",IF($BR$124&gt;$BS$124,"ns",IF(ABS($BX153-INDEX(RTO3CF_ORD,DP$8,2))&gt;$BN$139,"s","ns")))</f>
        <v/>
      </c>
      <c r="DQ153" s="282" t="str">
        <f aca="false">IF(DQ$8&gt;$BV153,"",IF($BR$124&gt;$BS$124,"ns",IF(ABS($BX153-INDEX(RTO3CF_ORD,DQ$8,2))&gt;$BN$139,"s","ns")))</f>
        <v/>
      </c>
      <c r="DR153" s="282" t="str">
        <f aca="false">IF(DR$8&gt;$BV153,"",IF($BR$124&gt;$BS$124,"ns",IF(ABS($BX153-INDEX(RTO3CF_ORD,DR$8,2))&gt;$BN$139,"s","ns")))</f>
        <v/>
      </c>
      <c r="DS153" s="282" t="str">
        <f aca="false">IF(DS$8&gt;$BV153,"",IF($BR$124&gt;$BS$124,"ns",IF(ABS($BX153-INDEX(RTO3CF_ORD,DS$8,2))&gt;$BN$139,"s","ns")))</f>
        <v/>
      </c>
      <c r="DT153" s="282" t="str">
        <f aca="false">IF(DT$8&gt;$BV153,"",IF($BR$124&gt;$BS$124,"ns",IF(ABS($BX153-INDEX(RTO3CF_ORD,DT$8,2))&gt;$BN$139,"s","ns")))</f>
        <v/>
      </c>
      <c r="DU153" s="282" t="str">
        <f aca="false">IF(DU$8&gt;$BV153,"",IF($BR$124&gt;$BS$124,"ns",IF(ABS($BX153-INDEX(RTO3CF_ORD,DU$8,2))&gt;$BN$139,"s","ns")))</f>
        <v/>
      </c>
      <c r="DV153" s="282" t="str">
        <f aca="false">IF(DV$8&gt;$BV153,"",IF($BR$124&gt;$BS$124,"ns",IF(ABS($BX153-INDEX(RTO3CF_ORD,DV$8,2))&gt;$BN$139,"s","ns")))</f>
        <v/>
      </c>
      <c r="DW153" s="283"/>
      <c r="DX153" s="283"/>
      <c r="DZ153" s="265" t="n">
        <f aca="false">DZ152+1</f>
        <v>35</v>
      </c>
      <c r="EA153" s="276" t="n">
        <f aca="false">IFERROR(INDEX(RTO3CV,$DZ153,1),0)</f>
        <v>0</v>
      </c>
      <c r="EB153" s="277" t="n">
        <f aca="false">IFERROR(INDEX(RTO3SF,$DZ153,EB$7),0)</f>
        <v>0</v>
      </c>
      <c r="EC153" s="277" t="n">
        <f aca="false">IFERROR(INDEX(RTO3SF,$DZ153,EC$7),0)</f>
        <v>0</v>
      </c>
      <c r="ED153" s="277" t="n">
        <f aca="false">IFERROR(INDEX(RTO3SF,$DZ153,ED$7),0)</f>
        <v>0</v>
      </c>
      <c r="EE153" s="277" t="n">
        <f aca="false">IFERROR(INDEX(RTO3SF,$DZ153,EE$7),0)</f>
        <v>0</v>
      </c>
      <c r="EF153" s="277" t="n">
        <f aca="false">COUNTIFS(EB153:EE153,"&gt;1")</f>
        <v>0</v>
      </c>
      <c r="EG153" s="277" t="n">
        <f aca="false">IFERROR(SUMIFS(EB153:EE153,EB153:EE153,"&gt;1"),0)</f>
        <v>0</v>
      </c>
      <c r="EH153" s="265"/>
      <c r="EI153" s="265"/>
      <c r="EJ153" s="265"/>
      <c r="EK153" s="266"/>
      <c r="EL153" s="265" t="n">
        <f aca="false">EL152+1</f>
        <v>35</v>
      </c>
      <c r="EM153" s="276" t="n">
        <f aca="false">IFERROR(INDEX(RTO3CV,$EL153,1),0)</f>
        <v>0</v>
      </c>
      <c r="EN153" s="277" t="n">
        <f aca="false">IFERROR(INDEX(RTO3CF,$EL153,'ANVA-MDS'!EB$7),0)</f>
        <v>0</v>
      </c>
      <c r="EO153" s="277" t="n">
        <f aca="false">IFERROR(INDEX(RTO3CF,$EL153,'ANVA-MDS'!EC$7),0)</f>
        <v>0</v>
      </c>
      <c r="EP153" s="277" t="n">
        <f aca="false">IFERROR(INDEX(RTO3CF,$EL153,'ANVA-MDS'!ED$7),0)</f>
        <v>0</v>
      </c>
      <c r="EQ153" s="277" t="n">
        <f aca="false">IFERROR(INDEX(RTO3CF,$EL153,'ANVA-MDS'!EE$7),0)</f>
        <v>0</v>
      </c>
      <c r="ER153" s="277" t="n">
        <f aca="false">COUNTIFS(EN153:EQ153,"&gt;1")</f>
        <v>0</v>
      </c>
      <c r="ES153" s="277" t="n">
        <f aca="false">IFERROR(SUMIFS(EN153:EQ153,EN153:EQ153,"&gt;1"),0)</f>
        <v>0</v>
      </c>
      <c r="ET153" s="265"/>
      <c r="EU153" s="265"/>
      <c r="EV153" s="265"/>
      <c r="EW153" s="266"/>
      <c r="EX153" s="277" t="n">
        <f aca="false">EG153+ES153</f>
        <v>0</v>
      </c>
      <c r="EY153" s="266"/>
      <c r="EZ153" s="266"/>
    </row>
    <row r="154" customFormat="false" ht="12.75" hidden="false" customHeight="true" outlineLevel="0" collapsed="false">
      <c r="J154" s="270" t="n">
        <v>35</v>
      </c>
      <c r="K154" s="280" t="n">
        <f aca="false">IFERROR(INDEX(RTO3SF_ORD,J154,1),"sd")</f>
        <v>0</v>
      </c>
      <c r="L154" s="281" t="n">
        <f aca="false">IFERROR(INDEX(RTO3SF_ORD,J154,2),"sd")</f>
        <v>0.00015</v>
      </c>
      <c r="M154" s="281" t="str">
        <f aca="false">IF(M$8&gt;$J154,"",IF($F$124&gt;$G$124,"ns",IF(ABS($L154-INDEX(RTO3SF_ORD,M$8,2))&gt;$B$139,"s","ns")))</f>
        <v>ns</v>
      </c>
      <c r="N154" s="281" t="str">
        <f aca="false">IF(N$8&gt;$J154,"",IF($F$124&gt;$G$124,"ns",IF(ABS($L154-INDEX(RTO3SF_ORD,N$8,2))&gt;$B$139,"s","ns")))</f>
        <v>ns</v>
      </c>
      <c r="O154" s="281" t="str">
        <f aca="false">IF(O$8&gt;$J154,"",IF($F$124&gt;$G$124,"ns",IF(ABS($L154-INDEX(RTO3SF_ORD,O$8,2))&gt;$B$139,"s","ns")))</f>
        <v>ns</v>
      </c>
      <c r="P154" s="281" t="str">
        <f aca="false">IF(P$8&gt;$J154,"",IF($F$124&gt;$G$124,"ns",IF(ABS($L154-INDEX(RTO3SF_ORD,P$8,2))&gt;$B$139,"s","ns")))</f>
        <v>ns</v>
      </c>
      <c r="Q154" s="281" t="str">
        <f aca="false">IF(Q$8&gt;$J154,"",IF($F$124&gt;$G$124,"ns",IF(ABS($L154-INDEX(RTO3SF_ORD,Q$8,2))&gt;$B$139,"s","ns")))</f>
        <v>ns</v>
      </c>
      <c r="R154" s="281" t="str">
        <f aca="false">IF(R$8&gt;$J154,"",IF($F$124&gt;$G$124,"ns",IF(ABS($L154-INDEX(RTO3SF_ORD,R$8,2))&gt;$B$139,"s","ns")))</f>
        <v>ns</v>
      </c>
      <c r="S154" s="281" t="str">
        <f aca="false">IF(S$8&gt;$J154,"",IF($F$124&gt;$G$124,"ns",IF(ABS($L154-INDEX(RTO3SF_ORD,S$8,2))&gt;$B$139,"s","ns")))</f>
        <v>ns</v>
      </c>
      <c r="T154" s="281" t="str">
        <f aca="false">IF(T$8&gt;$J154,"",IF($F$124&gt;$G$124,"ns",IF(ABS($L154-INDEX(RTO3SF_ORD,T$8,2))&gt;$B$139,"s","ns")))</f>
        <v>ns</v>
      </c>
      <c r="U154" s="281" t="str">
        <f aca="false">IF(U$8&gt;$J154,"",IF($F$124&gt;$G$124,"ns",IF(ABS($L154-INDEX(RTO3SF_ORD,U$8,2))&gt;$B$139,"s","ns")))</f>
        <v>ns</v>
      </c>
      <c r="V154" s="281" t="str">
        <f aca="false">IF(V$8&gt;$J154,"",IF($F$124&gt;$G$124,"ns",IF(ABS($L154-INDEX(RTO3SF_ORD,V$8,2))&gt;$B$139,"s","ns")))</f>
        <v>ns</v>
      </c>
      <c r="W154" s="281" t="str">
        <f aca="false">IF(W$8&gt;$J154,"",IF($F$124&gt;$G$124,"ns",IF(ABS($L154-INDEX(RTO3SF_ORD,W$8,2))&gt;$B$139,"s","ns")))</f>
        <v>ns</v>
      </c>
      <c r="X154" s="281" t="str">
        <f aca="false">IF(X$8&gt;$J154,"",IF($F$124&gt;$G$124,"ns",IF(ABS($L154-INDEX(RTO3SF_ORD,X$8,2))&gt;$B$139,"s","ns")))</f>
        <v>ns</v>
      </c>
      <c r="Y154" s="281" t="str">
        <f aca="false">IF(Y$8&gt;$J154,"",IF($F$124&gt;$G$124,"ns",IF(ABS($L154-INDEX(RTO3SF_ORD,Y$8,2))&gt;$B$139,"s","ns")))</f>
        <v>ns</v>
      </c>
      <c r="Z154" s="281" t="str">
        <f aca="false">IF(Z$8&gt;$J154,"",IF($F$124&gt;$G$124,"ns",IF(ABS($L154-INDEX(RTO3SF_ORD,Z$8,2))&gt;$B$139,"s","ns")))</f>
        <v>ns</v>
      </c>
      <c r="AA154" s="281" t="str">
        <f aca="false">IF(AA$8&gt;$J154,"",IF($F$124&gt;$G$124,"ns",IF(ABS($L154-INDEX(RTO3SF_ORD,AA$8,2))&gt;$B$139,"s","ns")))</f>
        <v>ns</v>
      </c>
      <c r="AB154" s="281" t="str">
        <f aca="false">IF(AB$8&gt;$J154,"",IF($F$124&gt;$G$124,"ns",IF(ABS($L154-INDEX(RTO3SF_ORD,AB$8,2))&gt;$B$139,"s","ns")))</f>
        <v>ns</v>
      </c>
      <c r="AC154" s="281" t="str">
        <f aca="false">IF(AC$8&gt;$J154,"",IF($F$124&gt;$G$124,"ns",IF(ABS($L154-INDEX(RTO3SF_ORD,AC$8,2))&gt;$B$139,"s","ns")))</f>
        <v>ns</v>
      </c>
      <c r="AD154" s="281" t="str">
        <f aca="false">IF(AD$8&gt;$J154,"",IF($F$124&gt;$G$124,"ns",IF(ABS($L154-INDEX(RTO3SF_ORD,AD$8,2))&gt;$B$139,"s","ns")))</f>
        <v>ns</v>
      </c>
      <c r="AE154" s="281" t="str">
        <f aca="false">IF(AE$8&gt;$J154,"",IF($F$124&gt;$G$124,"ns",IF(ABS($L154-INDEX(RTO3SF_ORD,AE$8,2))&gt;$B$139,"s","ns")))</f>
        <v>ns</v>
      </c>
      <c r="AF154" s="281" t="str">
        <f aca="false">IF(AF$8&gt;$J154,"",IF($F$124&gt;$G$124,"ns",IF(ABS($L154-INDEX(RTO3SF_ORD,AF$8,2))&gt;$B$139,"s","ns")))</f>
        <v>ns</v>
      </c>
      <c r="AG154" s="281" t="str">
        <f aca="false">IF(AG$8&gt;$J154,"",IF($F$124&gt;$G$124,"ns",IF(ABS($L154-INDEX(RTO3SF_ORD,AG$8,2))&gt;$B$139,"s","ns")))</f>
        <v>ns</v>
      </c>
      <c r="AH154" s="281" t="str">
        <f aca="false">IF(AH$8&gt;$J154,"",IF($F$124&gt;$G$124,"ns",IF(ABS($L154-INDEX(RTO3SF_ORD,AH$8,2))&gt;$B$139,"s","ns")))</f>
        <v>ns</v>
      </c>
      <c r="AI154" s="281" t="str">
        <f aca="false">IF(AI$8&gt;$J154,"",IF($F$124&gt;$G$124,"ns",IF(ABS($L154-INDEX(RTO3SF_ORD,AI$8,2))&gt;$B$139,"s","ns")))</f>
        <v>ns</v>
      </c>
      <c r="AJ154" s="281" t="str">
        <f aca="false">IF(AJ$8&gt;$J154,"",IF($F$124&gt;$G$124,"ns",IF(ABS($L154-INDEX(RTO3SF_ORD,AJ$8,2))&gt;$B$139,"s","ns")))</f>
        <v>ns</v>
      </c>
      <c r="AK154" s="281" t="str">
        <f aca="false">IF(AK$8&gt;$J154,"",IF($F$124&gt;$G$124,"ns",IF(ABS($L154-INDEX(RTO3SF_ORD,AK$8,2))&gt;$B$139,"s","ns")))</f>
        <v>ns</v>
      </c>
      <c r="AL154" s="281" t="str">
        <f aca="false">IF(AL$8&gt;$J154,"",IF($F$124&gt;$G$124,"ns",IF(ABS($L154-INDEX(RTO3SF_ORD,AL$8,2))&gt;$B$139,"s","ns")))</f>
        <v>ns</v>
      </c>
      <c r="AM154" s="281" t="str">
        <f aca="false">IF(AM$8&gt;$J154,"",IF($F$124&gt;$G$124,"ns",IF(ABS($L154-INDEX(RTO3SF_ORD,AM$8,2))&gt;$B$139,"s","ns")))</f>
        <v>ns</v>
      </c>
      <c r="AN154" s="281" t="str">
        <f aca="false">IF(AN$8&gt;$J154,"",IF($F$124&gt;$G$124,"ns",IF(ABS($L154-INDEX(RTO3SF_ORD,AN$8,2))&gt;$B$139,"s","ns")))</f>
        <v>ns</v>
      </c>
      <c r="AO154" s="281" t="str">
        <f aca="false">IF(AO$8&gt;$J154,"",IF($F$124&gt;$G$124,"ns",IF(ABS($L154-INDEX(RTO3SF_ORD,AO$8,2))&gt;$B$139,"s","ns")))</f>
        <v>ns</v>
      </c>
      <c r="AP154" s="281" t="str">
        <f aca="false">IF(AP$8&gt;$J154,"",IF($F$124&gt;$G$124,"ns",IF(ABS($L154-INDEX(RTO3SF_ORD,AP$8,2))&gt;$B$139,"s","ns")))</f>
        <v>ns</v>
      </c>
      <c r="AQ154" s="281" t="str">
        <f aca="false">IF(AQ$8&gt;$J154,"",IF($F$124&gt;$G$124,"ns",IF(ABS($L154-INDEX(RTO3SF_ORD,AQ$8,2))&gt;$B$139,"s","ns")))</f>
        <v>ns</v>
      </c>
      <c r="AR154" s="281" t="str">
        <f aca="false">IF(AR$8&gt;$J154,"",IF($F$124&gt;$G$124,"ns",IF(ABS($L154-INDEX(RTO3SF_ORD,AR$8,2))&gt;$B$139,"s","ns")))</f>
        <v>ns</v>
      </c>
      <c r="AS154" s="281" t="str">
        <f aca="false">IF(AS$8&gt;$J154,"",IF($F$124&gt;$G$124,"ns",IF(ABS($L154-INDEX(RTO3SF_ORD,AS$8,2))&gt;$B$139,"s","ns")))</f>
        <v>ns</v>
      </c>
      <c r="AT154" s="281" t="str">
        <f aca="false">IF(AT$8&gt;$J154,"",IF($F$124&gt;$G$124,"ns",IF(ABS($L154-INDEX(RTO3SF_ORD,AT$8,2))&gt;$B$139,"s","ns")))</f>
        <v>ns</v>
      </c>
      <c r="AU154" s="281" t="str">
        <f aca="false">IF(AU$8&gt;$J154,"",IF($F$124&gt;$G$124,"ns",IF(ABS($L154-INDEX(RTO3SF_ORD,AU$8,2))&gt;$B$139,"s","ns")))</f>
        <v>ns</v>
      </c>
      <c r="AV154" s="281" t="str">
        <f aca="false">IF(AV$8&gt;$J154,"",IF($F$124&gt;$G$124,"ns",IF(ABS($L154-INDEX(RTO3SF_ORD,AV$8,2))&gt;$B$139,"s","ns")))</f>
        <v/>
      </c>
      <c r="AW154" s="281" t="str">
        <f aca="false">IF(AW$8&gt;$J154,"",IF($F$124&gt;$G$124,"ns",IF(ABS($L154-INDEX(RTO3SF_ORD,AW$8,2))&gt;$B$139,"s","ns")))</f>
        <v/>
      </c>
      <c r="AX154" s="281" t="str">
        <f aca="false">IF(AX$8&gt;$J154,"",IF($F$124&gt;$G$124,"ns",IF(ABS($L154-INDEX(RTO3SF_ORD,AX$8,2))&gt;$B$139,"s","ns")))</f>
        <v/>
      </c>
      <c r="AY154" s="281" t="str">
        <f aca="false">IF(AY$8&gt;$J154,"",IF($F$124&gt;$G$124,"ns",IF(ABS($L154-INDEX(RTO3SF_ORD,AY$8,2))&gt;$B$139,"s","ns")))</f>
        <v/>
      </c>
      <c r="AZ154" s="281" t="str">
        <f aca="false">IF(AZ$8&gt;$J154,"",IF($F$124&gt;$G$124,"ns",IF(ABS($L154-INDEX(RTO3SF_ORD,AZ$8,2))&gt;$B$139,"s","ns")))</f>
        <v/>
      </c>
      <c r="BA154" s="281" t="str">
        <f aca="false">IF(BA$8&gt;$J154,"",IF($F$124&gt;$G$124,"ns",IF(ABS($L154-INDEX(RTO3SF_ORD,BA$8,2))&gt;$B$139,"s","ns")))</f>
        <v/>
      </c>
      <c r="BB154" s="281" t="str">
        <f aca="false">IF(BB$8&gt;$J154,"",IF($F$124&gt;$G$124,"ns",IF(ABS($L154-INDEX(RTO3SF_ORD,BB$8,2))&gt;$B$139,"s","ns")))</f>
        <v/>
      </c>
      <c r="BC154" s="281" t="str">
        <f aca="false">IF(BC$8&gt;$J154,"",IF($F$124&gt;$G$124,"ns",IF(ABS($L154-INDEX(RTO3SF_ORD,BC$8,2))&gt;$B$139,"s","ns")))</f>
        <v/>
      </c>
      <c r="BD154" s="281" t="str">
        <f aca="false">IF(BD$8&gt;$J154,"",IF($F$124&gt;$G$124,"ns",IF(ABS($L154-INDEX(RTO3SF_ORD,BD$8,2))&gt;$B$139,"s","ns")))</f>
        <v/>
      </c>
      <c r="BE154" s="281" t="str">
        <f aca="false">IF(BE$8&gt;$J154,"",IF($F$124&gt;$G$124,"ns",IF(ABS($L154-INDEX(RTO3SF_ORD,BE$8,2))&gt;$B$139,"s","ns")))</f>
        <v/>
      </c>
      <c r="BF154" s="281" t="str">
        <f aca="false">IF(BF$8&gt;$J154,"",IF($F$124&gt;$G$124,"ns",IF(ABS($L154-INDEX(RTO3SF_ORD,BF$8,2))&gt;$B$139,"s","ns")))</f>
        <v/>
      </c>
      <c r="BG154" s="281" t="str">
        <f aca="false">IF(BG$8&gt;$J154,"",IF($F$124&gt;$G$124,"ns",IF(ABS($L154-INDEX(RTO3SF_ORD,BG$8,2))&gt;$B$139,"s","ns")))</f>
        <v/>
      </c>
      <c r="BH154" s="281" t="str">
        <f aca="false">IF(BH$8&gt;$J154,"",IF($F$124&gt;$G$124,"ns",IF(ABS($L154-INDEX(RTO3SF_ORD,BH$8,2))&gt;$B$139,"s","ns")))</f>
        <v/>
      </c>
      <c r="BI154" s="281" t="str">
        <f aca="false">IF(BI$8&gt;$J154,"",IF($F$124&gt;$G$124,"ns",IF(ABS($L154-INDEX(RTO3SF_ORD,BI$8,2))&gt;$B$139,"s","ns")))</f>
        <v/>
      </c>
      <c r="BJ154" s="281" t="str">
        <f aca="false">IF(BJ$8&gt;$J154,"",IF($F$124&gt;$G$124,"ns",IF(ABS($L154-INDEX(RTO3SF_ORD,BJ$8,2))&gt;$B$139,"s","ns")))</f>
        <v/>
      </c>
      <c r="BS154" s="249"/>
      <c r="BT154" s="249"/>
      <c r="BV154" s="270" t="n">
        <v>35</v>
      </c>
      <c r="BW154" s="280" t="n">
        <f aca="false">IFERROR(INDEX(RTO3CF_ORD,BV154,1),"sd")</f>
        <v>0</v>
      </c>
      <c r="BX154" s="281" t="n">
        <f aca="false">IFERROR(INDEX(RTO3CF_ORD,BV154,2),"sd")</f>
        <v>0.00015</v>
      </c>
      <c r="BY154" s="282" t="str">
        <f aca="false">IF(BY$8&gt;$BV154,"",IF($BR$124&gt;$BS$124,"ns",IF(ABS($BX154-INDEX(RTO3CF_ORD,BY$8,2))&gt;$BN$139,"s","ns")))</f>
        <v>s</v>
      </c>
      <c r="BZ154" s="282" t="str">
        <f aca="false">IF(BZ$8&gt;$BV154,"",IF($BR$124&gt;$BS$124,"ns",IF(ABS($BX154-INDEX(RTO3CF_ORD,BZ$8,2))&gt;$BN$139,"s","ns")))</f>
        <v>s</v>
      </c>
      <c r="CA154" s="282" t="str">
        <f aca="false">IF(CA$8&gt;$BV154,"",IF($BR$124&gt;$BS$124,"ns",IF(ABS($BX154-INDEX(RTO3CF_ORD,CA$8,2))&gt;$BN$139,"s","ns")))</f>
        <v>s</v>
      </c>
      <c r="CB154" s="282" t="str">
        <f aca="false">IF(CB$8&gt;$BV154,"",IF($BR$124&gt;$BS$124,"ns",IF(ABS($BX154-INDEX(RTO3CF_ORD,CB$8,2))&gt;$BN$139,"s","ns")))</f>
        <v>s</v>
      </c>
      <c r="CC154" s="282" t="str">
        <f aca="false">IF(CC$8&gt;$BV154,"",IF($BR$124&gt;$BS$124,"ns",IF(ABS($BX154-INDEX(RTO3CF_ORD,CC$8,2))&gt;$BN$139,"s","ns")))</f>
        <v>s</v>
      </c>
      <c r="CD154" s="282" t="str">
        <f aca="false">IF(CD$8&gt;$BV154,"",IF($BR$124&gt;$BS$124,"ns",IF(ABS($BX154-INDEX(RTO3CF_ORD,CD$8,2))&gt;$BN$139,"s","ns")))</f>
        <v>s</v>
      </c>
      <c r="CE154" s="282" t="str">
        <f aca="false">IF(CE$8&gt;$BV154,"",IF($BR$124&gt;$BS$124,"ns",IF(ABS($BX154-INDEX(RTO3CF_ORD,CE$8,2))&gt;$BN$139,"s","ns")))</f>
        <v>s</v>
      </c>
      <c r="CF154" s="282" t="str">
        <f aca="false">IF(CF$8&gt;$BV154,"",IF($BR$124&gt;$BS$124,"ns",IF(ABS($BX154-INDEX(RTO3CF_ORD,CF$8,2))&gt;$BN$139,"s","ns")))</f>
        <v>s</v>
      </c>
      <c r="CG154" s="282" t="str">
        <f aca="false">IF(CG$8&gt;$BV154,"",IF($BR$124&gt;$BS$124,"ns",IF(ABS($BX154-INDEX(RTO3CF_ORD,CG$8,2))&gt;$BN$139,"s","ns")))</f>
        <v>s</v>
      </c>
      <c r="CH154" s="282" t="str">
        <f aca="false">IF(CH$8&gt;$BV154,"",IF($BR$124&gt;$BS$124,"ns",IF(ABS($BX154-INDEX(RTO3CF_ORD,CH$8,2))&gt;$BN$139,"s","ns")))</f>
        <v>s</v>
      </c>
      <c r="CI154" s="282" t="str">
        <f aca="false">IF(CI$8&gt;$BV154,"",IF($BR$124&gt;$BS$124,"ns",IF(ABS($BX154-INDEX(RTO3CF_ORD,CI$8,2))&gt;$BN$139,"s","ns")))</f>
        <v>s</v>
      </c>
      <c r="CJ154" s="282" t="str">
        <f aca="false">IF(CJ$8&gt;$BV154,"",IF($BR$124&gt;$BS$124,"ns",IF(ABS($BX154-INDEX(RTO3CF_ORD,CJ$8,2))&gt;$BN$139,"s","ns")))</f>
        <v>s</v>
      </c>
      <c r="CK154" s="282" t="str">
        <f aca="false">IF(CK$8&gt;$BV154,"",IF($BR$124&gt;$BS$124,"ns",IF(ABS($BX154-INDEX(RTO3CF_ORD,CK$8,2))&gt;$BN$139,"s","ns")))</f>
        <v>ns</v>
      </c>
      <c r="CL154" s="282" t="str">
        <f aca="false">IF(CL$8&gt;$BV154,"",IF($BR$124&gt;$BS$124,"ns",IF(ABS($BX154-INDEX(RTO3CF_ORD,CL$8,2))&gt;$BN$139,"s","ns")))</f>
        <v>ns</v>
      </c>
      <c r="CM154" s="282" t="str">
        <f aca="false">IF(CM$8&gt;$BV154,"",IF($BR$124&gt;$BS$124,"ns",IF(ABS($BX154-INDEX(RTO3CF_ORD,CM$8,2))&gt;$BN$139,"s","ns")))</f>
        <v>ns</v>
      </c>
      <c r="CN154" s="282" t="str">
        <f aca="false">IF(CN$8&gt;$BV154,"",IF($BR$124&gt;$BS$124,"ns",IF(ABS($BX154-INDEX(RTO3CF_ORD,CN$8,2))&gt;$BN$139,"s","ns")))</f>
        <v>ns</v>
      </c>
      <c r="CO154" s="282" t="str">
        <f aca="false">IF(CO$8&gt;$BV154,"",IF($BR$124&gt;$BS$124,"ns",IF(ABS($BX154-INDEX(RTO3CF_ORD,CO$8,2))&gt;$BN$139,"s","ns")))</f>
        <v>ns</v>
      </c>
      <c r="CP154" s="282" t="str">
        <f aca="false">IF(CP$8&gt;$BV154,"",IF($BR$124&gt;$BS$124,"ns",IF(ABS($BX154-INDEX(RTO3CF_ORD,CP$8,2))&gt;$BN$139,"s","ns")))</f>
        <v>ns</v>
      </c>
      <c r="CQ154" s="282" t="str">
        <f aca="false">IF(CQ$8&gt;$BV154,"",IF($BR$124&gt;$BS$124,"ns",IF(ABS($BX154-INDEX(RTO3CF_ORD,CQ$8,2))&gt;$BN$139,"s","ns")))</f>
        <v>ns</v>
      </c>
      <c r="CR154" s="282" t="str">
        <f aca="false">IF(CR$8&gt;$BV154,"",IF($BR$124&gt;$BS$124,"ns",IF(ABS($BX154-INDEX(RTO3CF_ORD,CR$8,2))&gt;$BN$139,"s","ns")))</f>
        <v>ns</v>
      </c>
      <c r="CS154" s="282" t="str">
        <f aca="false">IF(CS$8&gt;$BV154,"",IF($BR$124&gt;$BS$124,"ns",IF(ABS($BX154-INDEX(RTO3CF_ORD,CS$8,2))&gt;$BN$139,"s","ns")))</f>
        <v>ns</v>
      </c>
      <c r="CT154" s="282" t="str">
        <f aca="false">IF(CT$8&gt;$BV154,"",IF($BR$124&gt;$BS$124,"ns",IF(ABS($BX154-INDEX(RTO3CF_ORD,CT$8,2))&gt;$BN$139,"s","ns")))</f>
        <v>ns</v>
      </c>
      <c r="CU154" s="282" t="str">
        <f aca="false">IF(CU$8&gt;$BV154,"",IF($BR$124&gt;$BS$124,"ns",IF(ABS($BX154-INDEX(RTO3CF_ORD,CU$8,2))&gt;$BN$139,"s","ns")))</f>
        <v>ns</v>
      </c>
      <c r="CV154" s="282" t="str">
        <f aca="false">IF(CV$8&gt;$BV154,"",IF($BR$124&gt;$BS$124,"ns",IF(ABS($BX154-INDEX(RTO3CF_ORD,CV$8,2))&gt;$BN$139,"s","ns")))</f>
        <v>ns</v>
      </c>
      <c r="CW154" s="282" t="str">
        <f aca="false">IF(CW$8&gt;$BV154,"",IF($BR$124&gt;$BS$124,"ns",IF(ABS($BX154-INDEX(RTO3CF_ORD,CW$8,2))&gt;$BN$139,"s","ns")))</f>
        <v>ns</v>
      </c>
      <c r="CX154" s="282" t="str">
        <f aca="false">IF(CX$8&gt;$BV154,"",IF($BR$124&gt;$BS$124,"ns",IF(ABS($BX154-INDEX(RTO3CF_ORD,CX$8,2))&gt;$BN$139,"s","ns")))</f>
        <v>ns</v>
      </c>
      <c r="CY154" s="282" t="str">
        <f aca="false">IF(CY$8&gt;$BV154,"",IF($BR$124&gt;$BS$124,"ns",IF(ABS($BX154-INDEX(RTO3CF_ORD,CY$8,2))&gt;$BN$139,"s","ns")))</f>
        <v>ns</v>
      </c>
      <c r="CZ154" s="282" t="str">
        <f aca="false">IF(CZ$8&gt;$BV154,"",IF($BR$124&gt;$BS$124,"ns",IF(ABS($BX154-INDEX(RTO3CF_ORD,CZ$8,2))&gt;$BN$139,"s","ns")))</f>
        <v>ns</v>
      </c>
      <c r="DA154" s="282" t="str">
        <f aca="false">IF(DA$8&gt;$BV154,"",IF($BR$124&gt;$BS$124,"ns",IF(ABS($BX154-INDEX(RTO3CF_ORD,DA$8,2))&gt;$BN$139,"s","ns")))</f>
        <v>ns</v>
      </c>
      <c r="DB154" s="282" t="str">
        <f aca="false">IF(DB$8&gt;$BV154,"",IF($BR$124&gt;$BS$124,"ns",IF(ABS($BX154-INDEX(RTO3CF_ORD,DB$8,2))&gt;$BN$139,"s","ns")))</f>
        <v>ns</v>
      </c>
      <c r="DC154" s="282" t="str">
        <f aca="false">IF(DC$8&gt;$BV154,"",IF($BR$124&gt;$BS$124,"ns",IF(ABS($BX154-INDEX(RTO3CF_ORD,DC$8,2))&gt;$BN$139,"s","ns")))</f>
        <v>ns</v>
      </c>
      <c r="DD154" s="282" t="str">
        <f aca="false">IF(DD$8&gt;$BV154,"",IF($BR$124&gt;$BS$124,"ns",IF(ABS($BX154-INDEX(RTO3CF_ORD,DD$8,2))&gt;$BN$139,"s","ns")))</f>
        <v>ns</v>
      </c>
      <c r="DE154" s="282" t="str">
        <f aca="false">IF(DE$8&gt;$BV154,"",IF($BR$124&gt;$BS$124,"ns",IF(ABS($BX154-INDEX(RTO3CF_ORD,DE$8,2))&gt;$BN$139,"s","ns")))</f>
        <v>ns</v>
      </c>
      <c r="DF154" s="282" t="str">
        <f aca="false">IF(DF$8&gt;$BV154,"",IF($BR$124&gt;$BS$124,"ns",IF(ABS($BX154-INDEX(RTO3CF_ORD,DF$8,2))&gt;$BN$139,"s","ns")))</f>
        <v>ns</v>
      </c>
      <c r="DG154" s="282" t="str">
        <f aca="false">IF(DG$8&gt;$BV154,"",IF($BR$124&gt;$BS$124,"ns",IF(ABS($BX154-INDEX(RTO3CF_ORD,DG$8,2))&gt;$BN$139,"s","ns")))</f>
        <v>ns</v>
      </c>
      <c r="DH154" s="282" t="str">
        <f aca="false">IF(DH$8&gt;$BV154,"",IF($BR$124&gt;$BS$124,"ns",IF(ABS($BX154-INDEX(RTO3CF_ORD,DH$8,2))&gt;$BN$139,"s","ns")))</f>
        <v/>
      </c>
      <c r="DI154" s="282" t="str">
        <f aca="false">IF(DI$8&gt;$BV154,"",IF($BR$124&gt;$BS$124,"ns",IF(ABS($BX154-INDEX(RTO3CF_ORD,DI$8,2))&gt;$BN$139,"s","ns")))</f>
        <v/>
      </c>
      <c r="DJ154" s="282" t="str">
        <f aca="false">IF(DJ$8&gt;$BV154,"",IF($BR$124&gt;$BS$124,"ns",IF(ABS($BX154-INDEX(RTO3CF_ORD,DJ$8,2))&gt;$BN$139,"s","ns")))</f>
        <v/>
      </c>
      <c r="DK154" s="282" t="str">
        <f aca="false">IF(DK$8&gt;$BV154,"",IF($BR$124&gt;$BS$124,"ns",IF(ABS($BX154-INDEX(RTO3CF_ORD,DK$8,2))&gt;$BN$139,"s","ns")))</f>
        <v/>
      </c>
      <c r="DL154" s="282" t="str">
        <f aca="false">IF(DL$8&gt;$BV154,"",IF($BR$124&gt;$BS$124,"ns",IF(ABS($BX154-INDEX(RTO3CF_ORD,DL$8,2))&gt;$BN$139,"s","ns")))</f>
        <v/>
      </c>
      <c r="DM154" s="282" t="str">
        <f aca="false">IF(DM$8&gt;$BV154,"",IF($BR$124&gt;$BS$124,"ns",IF(ABS($BX154-INDEX(RTO3CF_ORD,DM$8,2))&gt;$BN$139,"s","ns")))</f>
        <v/>
      </c>
      <c r="DN154" s="282" t="str">
        <f aca="false">IF(DN$8&gt;$BV154,"",IF($BR$124&gt;$BS$124,"ns",IF(ABS($BX154-INDEX(RTO3CF_ORD,DN$8,2))&gt;$BN$139,"s","ns")))</f>
        <v/>
      </c>
      <c r="DO154" s="282" t="str">
        <f aca="false">IF(DO$8&gt;$BV154,"",IF($BR$124&gt;$BS$124,"ns",IF(ABS($BX154-INDEX(RTO3CF_ORD,DO$8,2))&gt;$BN$139,"s","ns")))</f>
        <v/>
      </c>
      <c r="DP154" s="282" t="str">
        <f aca="false">IF(DP$8&gt;$BV154,"",IF($BR$124&gt;$BS$124,"ns",IF(ABS($BX154-INDEX(RTO3CF_ORD,DP$8,2))&gt;$BN$139,"s","ns")))</f>
        <v/>
      </c>
      <c r="DQ154" s="282" t="str">
        <f aca="false">IF(DQ$8&gt;$BV154,"",IF($BR$124&gt;$BS$124,"ns",IF(ABS($BX154-INDEX(RTO3CF_ORD,DQ$8,2))&gt;$BN$139,"s","ns")))</f>
        <v/>
      </c>
      <c r="DR154" s="282" t="str">
        <f aca="false">IF(DR$8&gt;$BV154,"",IF($BR$124&gt;$BS$124,"ns",IF(ABS($BX154-INDEX(RTO3CF_ORD,DR$8,2))&gt;$BN$139,"s","ns")))</f>
        <v/>
      </c>
      <c r="DS154" s="282" t="str">
        <f aca="false">IF(DS$8&gt;$BV154,"",IF($BR$124&gt;$BS$124,"ns",IF(ABS($BX154-INDEX(RTO3CF_ORD,DS$8,2))&gt;$BN$139,"s","ns")))</f>
        <v/>
      </c>
      <c r="DT154" s="282" t="str">
        <f aca="false">IF(DT$8&gt;$BV154,"",IF($BR$124&gt;$BS$124,"ns",IF(ABS($BX154-INDEX(RTO3CF_ORD,DT$8,2))&gt;$BN$139,"s","ns")))</f>
        <v/>
      </c>
      <c r="DU154" s="282" t="str">
        <f aca="false">IF(DU$8&gt;$BV154,"",IF($BR$124&gt;$BS$124,"ns",IF(ABS($BX154-INDEX(RTO3CF_ORD,DU$8,2))&gt;$BN$139,"s","ns")))</f>
        <v/>
      </c>
      <c r="DV154" s="282" t="str">
        <f aca="false">IF(DV$8&gt;$BV154,"",IF($BR$124&gt;$BS$124,"ns",IF(ABS($BX154-INDEX(RTO3CF_ORD,DV$8,2))&gt;$BN$139,"s","ns")))</f>
        <v/>
      </c>
      <c r="DW154" s="283"/>
      <c r="DX154" s="283"/>
      <c r="DZ154" s="265" t="n">
        <f aca="false">DZ153+1</f>
        <v>36</v>
      </c>
      <c r="EA154" s="276" t="n">
        <f aca="false">IFERROR(INDEX(RTO3CV,$DZ154,1),0)</f>
        <v>0</v>
      </c>
      <c r="EB154" s="277" t="n">
        <f aca="false">IFERROR(INDEX(RTO3SF,$DZ154,EB$7),0)</f>
        <v>0</v>
      </c>
      <c r="EC154" s="277" t="n">
        <f aca="false">IFERROR(INDEX(RTO3SF,$DZ154,EC$7),0)</f>
        <v>0</v>
      </c>
      <c r="ED154" s="277" t="n">
        <f aca="false">IFERROR(INDEX(RTO3SF,$DZ154,ED$7),0)</f>
        <v>0</v>
      </c>
      <c r="EE154" s="277" t="n">
        <f aca="false">IFERROR(INDEX(RTO3SF,$DZ154,EE$7),0)</f>
        <v>0</v>
      </c>
      <c r="EF154" s="277" t="n">
        <f aca="false">COUNTIFS(EB154:EE154,"&gt;1")</f>
        <v>0</v>
      </c>
      <c r="EG154" s="277" t="n">
        <f aca="false">IFERROR(SUMIFS(EB154:EE154,EB154:EE154,"&gt;1"),0)</f>
        <v>0</v>
      </c>
      <c r="EH154" s="265"/>
      <c r="EI154" s="265"/>
      <c r="EJ154" s="265"/>
      <c r="EK154" s="266"/>
      <c r="EL154" s="265" t="n">
        <f aca="false">EL153+1</f>
        <v>36</v>
      </c>
      <c r="EM154" s="276" t="n">
        <f aca="false">IFERROR(INDEX(RTO3CV,$EL154,1),0)</f>
        <v>0</v>
      </c>
      <c r="EN154" s="277" t="n">
        <f aca="false">IFERROR(INDEX(RTO3CF,$EL154,'ANVA-MDS'!EB$7),0)</f>
        <v>0</v>
      </c>
      <c r="EO154" s="277" t="n">
        <f aca="false">IFERROR(INDEX(RTO3CF,$EL154,'ANVA-MDS'!EC$7),0)</f>
        <v>0</v>
      </c>
      <c r="EP154" s="277" t="n">
        <f aca="false">IFERROR(INDEX(RTO3CF,$EL154,'ANVA-MDS'!ED$7),0)</f>
        <v>0</v>
      </c>
      <c r="EQ154" s="277" t="n">
        <f aca="false">IFERROR(INDEX(RTO3CF,$EL154,'ANVA-MDS'!EE$7),0)</f>
        <v>0</v>
      </c>
      <c r="ER154" s="277" t="n">
        <f aca="false">COUNTIFS(EN154:EQ154,"&gt;1")</f>
        <v>0</v>
      </c>
      <c r="ES154" s="277" t="n">
        <f aca="false">IFERROR(SUMIFS(EN154:EQ154,EN154:EQ154,"&gt;1"),0)</f>
        <v>0</v>
      </c>
      <c r="ET154" s="265"/>
      <c r="EU154" s="265"/>
      <c r="EV154" s="265"/>
      <c r="EW154" s="266"/>
      <c r="EX154" s="277" t="n">
        <f aca="false">EG154+ES154</f>
        <v>0</v>
      </c>
      <c r="EY154" s="266"/>
      <c r="EZ154" s="266"/>
    </row>
    <row r="155" customFormat="false" ht="12.75" hidden="false" customHeight="true" outlineLevel="0" collapsed="false">
      <c r="J155" s="270" t="n">
        <v>36</v>
      </c>
      <c r="K155" s="280" t="n">
        <f aca="false">IFERROR(INDEX(RTO3SF_ORD,J155,1),"sd")</f>
        <v>0</v>
      </c>
      <c r="L155" s="281" t="n">
        <f aca="false">IFERROR(INDEX(RTO3SF_ORD,J155,2),"sd")</f>
        <v>0.00014</v>
      </c>
      <c r="M155" s="281" t="str">
        <f aca="false">IF(M$8&gt;$J155,"",IF($F$124&gt;$G$124,"ns",IF(ABS($L155-INDEX(RTO3SF_ORD,M$8,2))&gt;$B$139,"s","ns")))</f>
        <v>ns</v>
      </c>
      <c r="N155" s="281" t="str">
        <f aca="false">IF(N$8&gt;$J155,"",IF($F$124&gt;$G$124,"ns",IF(ABS($L155-INDEX(RTO3SF_ORD,N$8,2))&gt;$B$139,"s","ns")))</f>
        <v>ns</v>
      </c>
      <c r="O155" s="281" t="str">
        <f aca="false">IF(O$8&gt;$J155,"",IF($F$124&gt;$G$124,"ns",IF(ABS($L155-INDEX(RTO3SF_ORD,O$8,2))&gt;$B$139,"s","ns")))</f>
        <v>ns</v>
      </c>
      <c r="P155" s="281" t="str">
        <f aca="false">IF(P$8&gt;$J155,"",IF($F$124&gt;$G$124,"ns",IF(ABS($L155-INDEX(RTO3SF_ORD,P$8,2))&gt;$B$139,"s","ns")))</f>
        <v>ns</v>
      </c>
      <c r="Q155" s="281" t="str">
        <f aca="false">IF(Q$8&gt;$J155,"",IF($F$124&gt;$G$124,"ns",IF(ABS($L155-INDEX(RTO3SF_ORD,Q$8,2))&gt;$B$139,"s","ns")))</f>
        <v>ns</v>
      </c>
      <c r="R155" s="281" t="str">
        <f aca="false">IF(R$8&gt;$J155,"",IF($F$124&gt;$G$124,"ns",IF(ABS($L155-INDEX(RTO3SF_ORD,R$8,2))&gt;$B$139,"s","ns")))</f>
        <v>ns</v>
      </c>
      <c r="S155" s="281" t="str">
        <f aca="false">IF(S$8&gt;$J155,"",IF($F$124&gt;$G$124,"ns",IF(ABS($L155-INDEX(RTO3SF_ORD,S$8,2))&gt;$B$139,"s","ns")))</f>
        <v>ns</v>
      </c>
      <c r="T155" s="281" t="str">
        <f aca="false">IF(T$8&gt;$J155,"",IF($F$124&gt;$G$124,"ns",IF(ABS($L155-INDEX(RTO3SF_ORD,T$8,2))&gt;$B$139,"s","ns")))</f>
        <v>ns</v>
      </c>
      <c r="U155" s="281" t="str">
        <f aca="false">IF(U$8&gt;$J155,"",IF($F$124&gt;$G$124,"ns",IF(ABS($L155-INDEX(RTO3SF_ORD,U$8,2))&gt;$B$139,"s","ns")))</f>
        <v>ns</v>
      </c>
      <c r="V155" s="281" t="str">
        <f aca="false">IF(V$8&gt;$J155,"",IF($F$124&gt;$G$124,"ns",IF(ABS($L155-INDEX(RTO3SF_ORD,V$8,2))&gt;$B$139,"s","ns")))</f>
        <v>ns</v>
      </c>
      <c r="W155" s="281" t="str">
        <f aca="false">IF(W$8&gt;$J155,"",IF($F$124&gt;$G$124,"ns",IF(ABS($L155-INDEX(RTO3SF_ORD,W$8,2))&gt;$B$139,"s","ns")))</f>
        <v>ns</v>
      </c>
      <c r="X155" s="281" t="str">
        <f aca="false">IF(X$8&gt;$J155,"",IF($F$124&gt;$G$124,"ns",IF(ABS($L155-INDEX(RTO3SF_ORD,X$8,2))&gt;$B$139,"s","ns")))</f>
        <v>ns</v>
      </c>
      <c r="Y155" s="281" t="str">
        <f aca="false">IF(Y$8&gt;$J155,"",IF($F$124&gt;$G$124,"ns",IF(ABS($L155-INDEX(RTO3SF_ORD,Y$8,2))&gt;$B$139,"s","ns")))</f>
        <v>ns</v>
      </c>
      <c r="Z155" s="281" t="str">
        <f aca="false">IF(Z$8&gt;$J155,"",IF($F$124&gt;$G$124,"ns",IF(ABS($L155-INDEX(RTO3SF_ORD,Z$8,2))&gt;$B$139,"s","ns")))</f>
        <v>ns</v>
      </c>
      <c r="AA155" s="281" t="str">
        <f aca="false">IF(AA$8&gt;$J155,"",IF($F$124&gt;$G$124,"ns",IF(ABS($L155-INDEX(RTO3SF_ORD,AA$8,2))&gt;$B$139,"s","ns")))</f>
        <v>ns</v>
      </c>
      <c r="AB155" s="281" t="str">
        <f aca="false">IF(AB$8&gt;$J155,"",IF($F$124&gt;$G$124,"ns",IF(ABS($L155-INDEX(RTO3SF_ORD,AB$8,2))&gt;$B$139,"s","ns")))</f>
        <v>ns</v>
      </c>
      <c r="AC155" s="281" t="str">
        <f aca="false">IF(AC$8&gt;$J155,"",IF($F$124&gt;$G$124,"ns",IF(ABS($L155-INDEX(RTO3SF_ORD,AC$8,2))&gt;$B$139,"s","ns")))</f>
        <v>ns</v>
      </c>
      <c r="AD155" s="281" t="str">
        <f aca="false">IF(AD$8&gt;$J155,"",IF($F$124&gt;$G$124,"ns",IF(ABS($L155-INDEX(RTO3SF_ORD,AD$8,2))&gt;$B$139,"s","ns")))</f>
        <v>ns</v>
      </c>
      <c r="AE155" s="281" t="str">
        <f aca="false">IF(AE$8&gt;$J155,"",IF($F$124&gt;$G$124,"ns",IF(ABS($L155-INDEX(RTO3SF_ORD,AE$8,2))&gt;$B$139,"s","ns")))</f>
        <v>ns</v>
      </c>
      <c r="AF155" s="281" t="str">
        <f aca="false">IF(AF$8&gt;$J155,"",IF($F$124&gt;$G$124,"ns",IF(ABS($L155-INDEX(RTO3SF_ORD,AF$8,2))&gt;$B$139,"s","ns")))</f>
        <v>ns</v>
      </c>
      <c r="AG155" s="281" t="str">
        <f aca="false">IF(AG$8&gt;$J155,"",IF($F$124&gt;$G$124,"ns",IF(ABS($L155-INDEX(RTO3SF_ORD,AG$8,2))&gt;$B$139,"s","ns")))</f>
        <v>ns</v>
      </c>
      <c r="AH155" s="281" t="str">
        <f aca="false">IF(AH$8&gt;$J155,"",IF($F$124&gt;$G$124,"ns",IF(ABS($L155-INDEX(RTO3SF_ORD,AH$8,2))&gt;$B$139,"s","ns")))</f>
        <v>ns</v>
      </c>
      <c r="AI155" s="281" t="str">
        <f aca="false">IF(AI$8&gt;$J155,"",IF($F$124&gt;$G$124,"ns",IF(ABS($L155-INDEX(RTO3SF_ORD,AI$8,2))&gt;$B$139,"s","ns")))</f>
        <v>ns</v>
      </c>
      <c r="AJ155" s="281" t="str">
        <f aca="false">IF(AJ$8&gt;$J155,"",IF($F$124&gt;$G$124,"ns",IF(ABS($L155-INDEX(RTO3SF_ORD,AJ$8,2))&gt;$B$139,"s","ns")))</f>
        <v>ns</v>
      </c>
      <c r="AK155" s="281" t="str">
        <f aca="false">IF(AK$8&gt;$J155,"",IF($F$124&gt;$G$124,"ns",IF(ABS($L155-INDEX(RTO3SF_ORD,AK$8,2))&gt;$B$139,"s","ns")))</f>
        <v>ns</v>
      </c>
      <c r="AL155" s="281" t="str">
        <f aca="false">IF(AL$8&gt;$J155,"",IF($F$124&gt;$G$124,"ns",IF(ABS($L155-INDEX(RTO3SF_ORD,AL$8,2))&gt;$B$139,"s","ns")))</f>
        <v>ns</v>
      </c>
      <c r="AM155" s="281" t="str">
        <f aca="false">IF(AM$8&gt;$J155,"",IF($F$124&gt;$G$124,"ns",IF(ABS($L155-INDEX(RTO3SF_ORD,AM$8,2))&gt;$B$139,"s","ns")))</f>
        <v>ns</v>
      </c>
      <c r="AN155" s="281" t="str">
        <f aca="false">IF(AN$8&gt;$J155,"",IF($F$124&gt;$G$124,"ns",IF(ABS($L155-INDEX(RTO3SF_ORD,AN$8,2))&gt;$B$139,"s","ns")))</f>
        <v>ns</v>
      </c>
      <c r="AO155" s="281" t="str">
        <f aca="false">IF(AO$8&gt;$J155,"",IF($F$124&gt;$G$124,"ns",IF(ABS($L155-INDEX(RTO3SF_ORD,AO$8,2))&gt;$B$139,"s","ns")))</f>
        <v>ns</v>
      </c>
      <c r="AP155" s="281" t="str">
        <f aca="false">IF(AP$8&gt;$J155,"",IF($F$124&gt;$G$124,"ns",IF(ABS($L155-INDEX(RTO3SF_ORD,AP$8,2))&gt;$B$139,"s","ns")))</f>
        <v>ns</v>
      </c>
      <c r="AQ155" s="281" t="str">
        <f aca="false">IF(AQ$8&gt;$J155,"",IF($F$124&gt;$G$124,"ns",IF(ABS($L155-INDEX(RTO3SF_ORD,AQ$8,2))&gt;$B$139,"s","ns")))</f>
        <v>ns</v>
      </c>
      <c r="AR155" s="281" t="str">
        <f aca="false">IF(AR$8&gt;$J155,"",IF($F$124&gt;$G$124,"ns",IF(ABS($L155-INDEX(RTO3SF_ORD,AR$8,2))&gt;$B$139,"s","ns")))</f>
        <v>ns</v>
      </c>
      <c r="AS155" s="281" t="str">
        <f aca="false">IF(AS$8&gt;$J155,"",IF($F$124&gt;$G$124,"ns",IF(ABS($L155-INDEX(RTO3SF_ORD,AS$8,2))&gt;$B$139,"s","ns")))</f>
        <v>ns</v>
      </c>
      <c r="AT155" s="281" t="str">
        <f aca="false">IF(AT$8&gt;$J155,"",IF($F$124&gt;$G$124,"ns",IF(ABS($L155-INDEX(RTO3SF_ORD,AT$8,2))&gt;$B$139,"s","ns")))</f>
        <v>ns</v>
      </c>
      <c r="AU155" s="281" t="str">
        <f aca="false">IF(AU$8&gt;$J155,"",IF($F$124&gt;$G$124,"ns",IF(ABS($L155-INDEX(RTO3SF_ORD,AU$8,2))&gt;$B$139,"s","ns")))</f>
        <v>ns</v>
      </c>
      <c r="AV155" s="281" t="str">
        <f aca="false">IF(AV$8&gt;$J155,"",IF($F$124&gt;$G$124,"ns",IF(ABS($L155-INDEX(RTO3SF_ORD,AV$8,2))&gt;$B$139,"s","ns")))</f>
        <v>ns</v>
      </c>
      <c r="AW155" s="281" t="str">
        <f aca="false">IF(AW$8&gt;$J155,"",IF($F$124&gt;$G$124,"ns",IF(ABS($L155-INDEX(RTO3SF_ORD,AW$8,2))&gt;$B$139,"s","ns")))</f>
        <v/>
      </c>
      <c r="AX155" s="281" t="str">
        <f aca="false">IF(AX$8&gt;$J155,"",IF($F$124&gt;$G$124,"ns",IF(ABS($L155-INDEX(RTO3SF_ORD,AX$8,2))&gt;$B$139,"s","ns")))</f>
        <v/>
      </c>
      <c r="AY155" s="281" t="str">
        <f aca="false">IF(AY$8&gt;$J155,"",IF($F$124&gt;$G$124,"ns",IF(ABS($L155-INDEX(RTO3SF_ORD,AY$8,2))&gt;$B$139,"s","ns")))</f>
        <v/>
      </c>
      <c r="AZ155" s="281" t="str">
        <f aca="false">IF(AZ$8&gt;$J155,"",IF($F$124&gt;$G$124,"ns",IF(ABS($L155-INDEX(RTO3SF_ORD,AZ$8,2))&gt;$B$139,"s","ns")))</f>
        <v/>
      </c>
      <c r="BA155" s="281" t="str">
        <f aca="false">IF(BA$8&gt;$J155,"",IF($F$124&gt;$G$124,"ns",IF(ABS($L155-INDEX(RTO3SF_ORD,BA$8,2))&gt;$B$139,"s","ns")))</f>
        <v/>
      </c>
      <c r="BB155" s="281" t="str">
        <f aca="false">IF(BB$8&gt;$J155,"",IF($F$124&gt;$G$124,"ns",IF(ABS($L155-INDEX(RTO3SF_ORD,BB$8,2))&gt;$B$139,"s","ns")))</f>
        <v/>
      </c>
      <c r="BC155" s="281" t="str">
        <f aca="false">IF(BC$8&gt;$J155,"",IF($F$124&gt;$G$124,"ns",IF(ABS($L155-INDEX(RTO3SF_ORD,BC$8,2))&gt;$B$139,"s","ns")))</f>
        <v/>
      </c>
      <c r="BD155" s="281" t="str">
        <f aca="false">IF(BD$8&gt;$J155,"",IF($F$124&gt;$G$124,"ns",IF(ABS($L155-INDEX(RTO3SF_ORD,BD$8,2))&gt;$B$139,"s","ns")))</f>
        <v/>
      </c>
      <c r="BE155" s="281" t="str">
        <f aca="false">IF(BE$8&gt;$J155,"",IF($F$124&gt;$G$124,"ns",IF(ABS($L155-INDEX(RTO3SF_ORD,BE$8,2))&gt;$B$139,"s","ns")))</f>
        <v/>
      </c>
      <c r="BF155" s="281" t="str">
        <f aca="false">IF(BF$8&gt;$J155,"",IF($F$124&gt;$G$124,"ns",IF(ABS($L155-INDEX(RTO3SF_ORD,BF$8,2))&gt;$B$139,"s","ns")))</f>
        <v/>
      </c>
      <c r="BG155" s="281" t="str">
        <f aca="false">IF(BG$8&gt;$J155,"",IF($F$124&gt;$G$124,"ns",IF(ABS($L155-INDEX(RTO3SF_ORD,BG$8,2))&gt;$B$139,"s","ns")))</f>
        <v/>
      </c>
      <c r="BH155" s="281" t="str">
        <f aca="false">IF(BH$8&gt;$J155,"",IF($F$124&gt;$G$124,"ns",IF(ABS($L155-INDEX(RTO3SF_ORD,BH$8,2))&gt;$B$139,"s","ns")))</f>
        <v/>
      </c>
      <c r="BI155" s="281" t="str">
        <f aca="false">IF(BI$8&gt;$J155,"",IF($F$124&gt;$G$124,"ns",IF(ABS($L155-INDEX(RTO3SF_ORD,BI$8,2))&gt;$B$139,"s","ns")))</f>
        <v/>
      </c>
      <c r="BJ155" s="281" t="str">
        <f aca="false">IF(BJ$8&gt;$J155,"",IF($F$124&gt;$G$124,"ns",IF(ABS($L155-INDEX(RTO3SF_ORD,BJ$8,2))&gt;$B$139,"s","ns")))</f>
        <v/>
      </c>
      <c r="BS155" s="249"/>
      <c r="BT155" s="293"/>
      <c r="BV155" s="270" t="n">
        <v>36</v>
      </c>
      <c r="BW155" s="280" t="n">
        <f aca="false">IFERROR(INDEX(RTO3CF_ORD,BV155,1),"sd")</f>
        <v>0</v>
      </c>
      <c r="BX155" s="281" t="n">
        <f aca="false">IFERROR(INDEX(RTO3CF_ORD,BV155,2),"sd")</f>
        <v>0.00014</v>
      </c>
      <c r="BY155" s="282" t="str">
        <f aca="false">IF(BY$8&gt;$BV155,"",IF($BR$124&gt;$BS$124,"ns",IF(ABS($BX155-INDEX(RTO3CF_ORD,BY$8,2))&gt;$BN$139,"s","ns")))</f>
        <v>s</v>
      </c>
      <c r="BZ155" s="282" t="str">
        <f aca="false">IF(BZ$8&gt;$BV155,"",IF($BR$124&gt;$BS$124,"ns",IF(ABS($BX155-INDEX(RTO3CF_ORD,BZ$8,2))&gt;$BN$139,"s","ns")))</f>
        <v>s</v>
      </c>
      <c r="CA155" s="282" t="str">
        <f aca="false">IF(CA$8&gt;$BV155,"",IF($BR$124&gt;$BS$124,"ns",IF(ABS($BX155-INDEX(RTO3CF_ORD,CA$8,2))&gt;$BN$139,"s","ns")))</f>
        <v>s</v>
      </c>
      <c r="CB155" s="282" t="str">
        <f aca="false">IF(CB$8&gt;$BV155,"",IF($BR$124&gt;$BS$124,"ns",IF(ABS($BX155-INDEX(RTO3CF_ORD,CB$8,2))&gt;$BN$139,"s","ns")))</f>
        <v>s</v>
      </c>
      <c r="CC155" s="282" t="str">
        <f aca="false">IF(CC$8&gt;$BV155,"",IF($BR$124&gt;$BS$124,"ns",IF(ABS($BX155-INDEX(RTO3CF_ORD,CC$8,2))&gt;$BN$139,"s","ns")))</f>
        <v>s</v>
      </c>
      <c r="CD155" s="282" t="str">
        <f aca="false">IF(CD$8&gt;$BV155,"",IF($BR$124&gt;$BS$124,"ns",IF(ABS($BX155-INDEX(RTO3CF_ORD,CD$8,2))&gt;$BN$139,"s","ns")))</f>
        <v>s</v>
      </c>
      <c r="CE155" s="282" t="str">
        <f aca="false">IF(CE$8&gt;$BV155,"",IF($BR$124&gt;$BS$124,"ns",IF(ABS($BX155-INDEX(RTO3CF_ORD,CE$8,2))&gt;$BN$139,"s","ns")))</f>
        <v>s</v>
      </c>
      <c r="CF155" s="282" t="str">
        <f aca="false">IF(CF$8&gt;$BV155,"",IF($BR$124&gt;$BS$124,"ns",IF(ABS($BX155-INDEX(RTO3CF_ORD,CF$8,2))&gt;$BN$139,"s","ns")))</f>
        <v>s</v>
      </c>
      <c r="CG155" s="282" t="str">
        <f aca="false">IF(CG$8&gt;$BV155,"",IF($BR$124&gt;$BS$124,"ns",IF(ABS($BX155-INDEX(RTO3CF_ORD,CG$8,2))&gt;$BN$139,"s","ns")))</f>
        <v>s</v>
      </c>
      <c r="CH155" s="282" t="str">
        <f aca="false">IF(CH$8&gt;$BV155,"",IF($BR$124&gt;$BS$124,"ns",IF(ABS($BX155-INDEX(RTO3CF_ORD,CH$8,2))&gt;$BN$139,"s","ns")))</f>
        <v>s</v>
      </c>
      <c r="CI155" s="282" t="str">
        <f aca="false">IF(CI$8&gt;$BV155,"",IF($BR$124&gt;$BS$124,"ns",IF(ABS($BX155-INDEX(RTO3CF_ORD,CI$8,2))&gt;$BN$139,"s","ns")))</f>
        <v>s</v>
      </c>
      <c r="CJ155" s="282" t="str">
        <f aca="false">IF(CJ$8&gt;$BV155,"",IF($BR$124&gt;$BS$124,"ns",IF(ABS($BX155-INDEX(RTO3CF_ORD,CJ$8,2))&gt;$BN$139,"s","ns")))</f>
        <v>s</v>
      </c>
      <c r="CK155" s="282" t="str">
        <f aca="false">IF(CK$8&gt;$BV155,"",IF($BR$124&gt;$BS$124,"ns",IF(ABS($BX155-INDEX(RTO3CF_ORD,CK$8,2))&gt;$BN$139,"s","ns")))</f>
        <v>ns</v>
      </c>
      <c r="CL155" s="282" t="str">
        <f aca="false">IF(CL$8&gt;$BV155,"",IF($BR$124&gt;$BS$124,"ns",IF(ABS($BX155-INDEX(RTO3CF_ORD,CL$8,2))&gt;$BN$139,"s","ns")))</f>
        <v>ns</v>
      </c>
      <c r="CM155" s="282" t="str">
        <f aca="false">IF(CM$8&gt;$BV155,"",IF($BR$124&gt;$BS$124,"ns",IF(ABS($BX155-INDEX(RTO3CF_ORD,CM$8,2))&gt;$BN$139,"s","ns")))</f>
        <v>ns</v>
      </c>
      <c r="CN155" s="282" t="str">
        <f aca="false">IF(CN$8&gt;$BV155,"",IF($BR$124&gt;$BS$124,"ns",IF(ABS($BX155-INDEX(RTO3CF_ORD,CN$8,2))&gt;$BN$139,"s","ns")))</f>
        <v>ns</v>
      </c>
      <c r="CO155" s="282" t="str">
        <f aca="false">IF(CO$8&gt;$BV155,"",IF($BR$124&gt;$BS$124,"ns",IF(ABS($BX155-INDEX(RTO3CF_ORD,CO$8,2))&gt;$BN$139,"s","ns")))</f>
        <v>ns</v>
      </c>
      <c r="CP155" s="282" t="str">
        <f aca="false">IF(CP$8&gt;$BV155,"",IF($BR$124&gt;$BS$124,"ns",IF(ABS($BX155-INDEX(RTO3CF_ORD,CP$8,2))&gt;$BN$139,"s","ns")))</f>
        <v>ns</v>
      </c>
      <c r="CQ155" s="282" t="str">
        <f aca="false">IF(CQ$8&gt;$BV155,"",IF($BR$124&gt;$BS$124,"ns",IF(ABS($BX155-INDEX(RTO3CF_ORD,CQ$8,2))&gt;$BN$139,"s","ns")))</f>
        <v>ns</v>
      </c>
      <c r="CR155" s="282" t="str">
        <f aca="false">IF(CR$8&gt;$BV155,"",IF($BR$124&gt;$BS$124,"ns",IF(ABS($BX155-INDEX(RTO3CF_ORD,CR$8,2))&gt;$BN$139,"s","ns")))</f>
        <v>ns</v>
      </c>
      <c r="CS155" s="282" t="str">
        <f aca="false">IF(CS$8&gt;$BV155,"",IF($BR$124&gt;$BS$124,"ns",IF(ABS($BX155-INDEX(RTO3CF_ORD,CS$8,2))&gt;$BN$139,"s","ns")))</f>
        <v>ns</v>
      </c>
      <c r="CT155" s="282" t="str">
        <f aca="false">IF(CT$8&gt;$BV155,"",IF($BR$124&gt;$BS$124,"ns",IF(ABS($BX155-INDEX(RTO3CF_ORD,CT$8,2))&gt;$BN$139,"s","ns")))</f>
        <v>ns</v>
      </c>
      <c r="CU155" s="282" t="str">
        <f aca="false">IF(CU$8&gt;$BV155,"",IF($BR$124&gt;$BS$124,"ns",IF(ABS($BX155-INDEX(RTO3CF_ORD,CU$8,2))&gt;$BN$139,"s","ns")))</f>
        <v>ns</v>
      </c>
      <c r="CV155" s="282" t="str">
        <f aca="false">IF(CV$8&gt;$BV155,"",IF($BR$124&gt;$BS$124,"ns",IF(ABS($BX155-INDEX(RTO3CF_ORD,CV$8,2))&gt;$BN$139,"s","ns")))</f>
        <v>ns</v>
      </c>
      <c r="CW155" s="282" t="str">
        <f aca="false">IF(CW$8&gt;$BV155,"",IF($BR$124&gt;$BS$124,"ns",IF(ABS($BX155-INDEX(RTO3CF_ORD,CW$8,2))&gt;$BN$139,"s","ns")))</f>
        <v>ns</v>
      </c>
      <c r="CX155" s="282" t="str">
        <f aca="false">IF(CX$8&gt;$BV155,"",IF($BR$124&gt;$BS$124,"ns",IF(ABS($BX155-INDEX(RTO3CF_ORD,CX$8,2))&gt;$BN$139,"s","ns")))</f>
        <v>ns</v>
      </c>
      <c r="CY155" s="282" t="str">
        <f aca="false">IF(CY$8&gt;$BV155,"",IF($BR$124&gt;$BS$124,"ns",IF(ABS($BX155-INDEX(RTO3CF_ORD,CY$8,2))&gt;$BN$139,"s","ns")))</f>
        <v>ns</v>
      </c>
      <c r="CZ155" s="282" t="str">
        <f aca="false">IF(CZ$8&gt;$BV155,"",IF($BR$124&gt;$BS$124,"ns",IF(ABS($BX155-INDEX(RTO3CF_ORD,CZ$8,2))&gt;$BN$139,"s","ns")))</f>
        <v>ns</v>
      </c>
      <c r="DA155" s="282" t="str">
        <f aca="false">IF(DA$8&gt;$BV155,"",IF($BR$124&gt;$BS$124,"ns",IF(ABS($BX155-INDEX(RTO3CF_ORD,DA$8,2))&gt;$BN$139,"s","ns")))</f>
        <v>ns</v>
      </c>
      <c r="DB155" s="282" t="str">
        <f aca="false">IF(DB$8&gt;$BV155,"",IF($BR$124&gt;$BS$124,"ns",IF(ABS($BX155-INDEX(RTO3CF_ORD,DB$8,2))&gt;$BN$139,"s","ns")))</f>
        <v>ns</v>
      </c>
      <c r="DC155" s="282" t="str">
        <f aca="false">IF(DC$8&gt;$BV155,"",IF($BR$124&gt;$BS$124,"ns",IF(ABS($BX155-INDEX(RTO3CF_ORD,DC$8,2))&gt;$BN$139,"s","ns")))</f>
        <v>ns</v>
      </c>
      <c r="DD155" s="282" t="str">
        <f aca="false">IF(DD$8&gt;$BV155,"",IF($BR$124&gt;$BS$124,"ns",IF(ABS($BX155-INDEX(RTO3CF_ORD,DD$8,2))&gt;$BN$139,"s","ns")))</f>
        <v>ns</v>
      </c>
      <c r="DE155" s="282" t="str">
        <f aca="false">IF(DE$8&gt;$BV155,"",IF($BR$124&gt;$BS$124,"ns",IF(ABS($BX155-INDEX(RTO3CF_ORD,DE$8,2))&gt;$BN$139,"s","ns")))</f>
        <v>ns</v>
      </c>
      <c r="DF155" s="282" t="str">
        <f aca="false">IF(DF$8&gt;$BV155,"",IF($BR$124&gt;$BS$124,"ns",IF(ABS($BX155-INDEX(RTO3CF_ORD,DF$8,2))&gt;$BN$139,"s","ns")))</f>
        <v>ns</v>
      </c>
      <c r="DG155" s="282" t="str">
        <f aca="false">IF(DG$8&gt;$BV155,"",IF($BR$124&gt;$BS$124,"ns",IF(ABS($BX155-INDEX(RTO3CF_ORD,DG$8,2))&gt;$BN$139,"s","ns")))</f>
        <v>ns</v>
      </c>
      <c r="DH155" s="282" t="str">
        <f aca="false">IF(DH$8&gt;$BV155,"",IF($BR$124&gt;$BS$124,"ns",IF(ABS($BX155-INDEX(RTO3CF_ORD,DH$8,2))&gt;$BN$139,"s","ns")))</f>
        <v>ns</v>
      </c>
      <c r="DI155" s="282" t="str">
        <f aca="false">IF(DI$8&gt;$BV155,"",IF($BR$124&gt;$BS$124,"ns",IF(ABS($BX155-INDEX(RTO3CF_ORD,DI$8,2))&gt;$BN$139,"s","ns")))</f>
        <v/>
      </c>
      <c r="DJ155" s="282" t="str">
        <f aca="false">IF(DJ$8&gt;$BV155,"",IF($BR$124&gt;$BS$124,"ns",IF(ABS($BX155-INDEX(RTO3CF_ORD,DJ$8,2))&gt;$BN$139,"s","ns")))</f>
        <v/>
      </c>
      <c r="DK155" s="282" t="str">
        <f aca="false">IF(DK$8&gt;$BV155,"",IF($BR$124&gt;$BS$124,"ns",IF(ABS($BX155-INDEX(RTO3CF_ORD,DK$8,2))&gt;$BN$139,"s","ns")))</f>
        <v/>
      </c>
      <c r="DL155" s="282" t="str">
        <f aca="false">IF(DL$8&gt;$BV155,"",IF($BR$124&gt;$BS$124,"ns",IF(ABS($BX155-INDEX(RTO3CF_ORD,DL$8,2))&gt;$BN$139,"s","ns")))</f>
        <v/>
      </c>
      <c r="DM155" s="282" t="str">
        <f aca="false">IF(DM$8&gt;$BV155,"",IF($BR$124&gt;$BS$124,"ns",IF(ABS($BX155-INDEX(RTO3CF_ORD,DM$8,2))&gt;$BN$139,"s","ns")))</f>
        <v/>
      </c>
      <c r="DN155" s="282" t="str">
        <f aca="false">IF(DN$8&gt;$BV155,"",IF($BR$124&gt;$BS$124,"ns",IF(ABS($BX155-INDEX(RTO3CF_ORD,DN$8,2))&gt;$BN$139,"s","ns")))</f>
        <v/>
      </c>
      <c r="DO155" s="282" t="str">
        <f aca="false">IF(DO$8&gt;$BV155,"",IF($BR$124&gt;$BS$124,"ns",IF(ABS($BX155-INDEX(RTO3CF_ORD,DO$8,2))&gt;$BN$139,"s","ns")))</f>
        <v/>
      </c>
      <c r="DP155" s="282" t="str">
        <f aca="false">IF(DP$8&gt;$BV155,"",IF($BR$124&gt;$BS$124,"ns",IF(ABS($BX155-INDEX(RTO3CF_ORD,DP$8,2))&gt;$BN$139,"s","ns")))</f>
        <v/>
      </c>
      <c r="DQ155" s="282" t="str">
        <f aca="false">IF(DQ$8&gt;$BV155,"",IF($BR$124&gt;$BS$124,"ns",IF(ABS($BX155-INDEX(RTO3CF_ORD,DQ$8,2))&gt;$BN$139,"s","ns")))</f>
        <v/>
      </c>
      <c r="DR155" s="282" t="str">
        <f aca="false">IF(DR$8&gt;$BV155,"",IF($BR$124&gt;$BS$124,"ns",IF(ABS($BX155-INDEX(RTO3CF_ORD,DR$8,2))&gt;$BN$139,"s","ns")))</f>
        <v/>
      </c>
      <c r="DS155" s="282" t="str">
        <f aca="false">IF(DS$8&gt;$BV155,"",IF($BR$124&gt;$BS$124,"ns",IF(ABS($BX155-INDEX(RTO3CF_ORD,DS$8,2))&gt;$BN$139,"s","ns")))</f>
        <v/>
      </c>
      <c r="DT155" s="282" t="str">
        <f aca="false">IF(DT$8&gt;$BV155,"",IF($BR$124&gt;$BS$124,"ns",IF(ABS($BX155-INDEX(RTO3CF_ORD,DT$8,2))&gt;$BN$139,"s","ns")))</f>
        <v/>
      </c>
      <c r="DU155" s="282" t="str">
        <f aca="false">IF(DU$8&gt;$BV155,"",IF($BR$124&gt;$BS$124,"ns",IF(ABS($BX155-INDEX(RTO3CF_ORD,DU$8,2))&gt;$BN$139,"s","ns")))</f>
        <v/>
      </c>
      <c r="DV155" s="282" t="str">
        <f aca="false">IF(DV$8&gt;$BV155,"",IF($BR$124&gt;$BS$124,"ns",IF(ABS($BX155-INDEX(RTO3CF_ORD,DV$8,2))&gt;$BN$139,"s","ns")))</f>
        <v/>
      </c>
      <c r="DW155" s="283"/>
      <c r="DX155" s="283"/>
      <c r="DZ155" s="265" t="n">
        <f aca="false">DZ154+1</f>
        <v>37</v>
      </c>
      <c r="EA155" s="276" t="n">
        <f aca="false">IFERROR(INDEX(RTO3CV,$DZ155,1),0)</f>
        <v>0</v>
      </c>
      <c r="EB155" s="277" t="n">
        <f aca="false">IFERROR(INDEX(RTO3SF,$DZ155,EB$7),0)</f>
        <v>0</v>
      </c>
      <c r="EC155" s="277" t="n">
        <f aca="false">IFERROR(INDEX(RTO3SF,$DZ155,EC$7),0)</f>
        <v>0</v>
      </c>
      <c r="ED155" s="277" t="n">
        <f aca="false">IFERROR(INDEX(RTO3SF,$DZ155,ED$7),0)</f>
        <v>0</v>
      </c>
      <c r="EE155" s="277" t="n">
        <f aca="false">IFERROR(INDEX(RTO3SF,$DZ155,EE$7),0)</f>
        <v>0</v>
      </c>
      <c r="EF155" s="277" t="n">
        <f aca="false">COUNTIFS(EB155:EE155,"&gt;1")</f>
        <v>0</v>
      </c>
      <c r="EG155" s="277" t="n">
        <f aca="false">IFERROR(SUMIFS(EB155:EE155,EB155:EE155,"&gt;1"),0)</f>
        <v>0</v>
      </c>
      <c r="EH155" s="265"/>
      <c r="EI155" s="265"/>
      <c r="EJ155" s="265"/>
      <c r="EK155" s="266"/>
      <c r="EL155" s="265" t="n">
        <f aca="false">EL154+1</f>
        <v>37</v>
      </c>
      <c r="EM155" s="276" t="n">
        <f aca="false">IFERROR(INDEX(RTO3CV,$EL155,1),0)</f>
        <v>0</v>
      </c>
      <c r="EN155" s="277" t="n">
        <f aca="false">IFERROR(INDEX(RTO3CF,$EL155,'ANVA-MDS'!EB$7),0)</f>
        <v>0</v>
      </c>
      <c r="EO155" s="277" t="n">
        <f aca="false">IFERROR(INDEX(RTO3CF,$EL155,'ANVA-MDS'!EC$7),0)</f>
        <v>0</v>
      </c>
      <c r="EP155" s="277" t="n">
        <f aca="false">IFERROR(INDEX(RTO3CF,$EL155,'ANVA-MDS'!ED$7),0)</f>
        <v>0</v>
      </c>
      <c r="EQ155" s="277" t="n">
        <f aca="false">IFERROR(INDEX(RTO3CF,$EL155,'ANVA-MDS'!EE$7),0)</f>
        <v>0</v>
      </c>
      <c r="ER155" s="277" t="n">
        <f aca="false">COUNTIFS(EN155:EQ155,"&gt;1")</f>
        <v>0</v>
      </c>
      <c r="ES155" s="277" t="n">
        <f aca="false">IFERROR(SUMIFS(EN155:EQ155,EN155:EQ155,"&gt;1"),0)</f>
        <v>0</v>
      </c>
      <c r="ET155" s="265"/>
      <c r="EU155" s="265"/>
      <c r="EV155" s="265"/>
      <c r="EW155" s="266"/>
      <c r="EX155" s="277" t="n">
        <f aca="false">EG155+ES155</f>
        <v>0</v>
      </c>
      <c r="EY155" s="266"/>
      <c r="EZ155" s="266"/>
    </row>
    <row r="156" customFormat="false" ht="12.75" hidden="false" customHeight="true" outlineLevel="0" collapsed="false">
      <c r="J156" s="270" t="n">
        <v>37</v>
      </c>
      <c r="K156" s="280" t="n">
        <f aca="false">IFERROR(INDEX(RTO3SF_ORD,J156,1),"sd")</f>
        <v>0</v>
      </c>
      <c r="L156" s="281" t="n">
        <f aca="false">IFERROR(INDEX(RTO3SF_ORD,J156,2),"sd")</f>
        <v>0.00013</v>
      </c>
      <c r="M156" s="281" t="str">
        <f aca="false">IF(M$8&gt;$J156,"",IF($F$124&gt;$G$124,"ns",IF(ABS($L156-INDEX(RTO3SF_ORD,M$8,2))&gt;$B$139,"s","ns")))</f>
        <v>ns</v>
      </c>
      <c r="N156" s="281" t="str">
        <f aca="false">IF(N$8&gt;$J156,"",IF($F$124&gt;$G$124,"ns",IF(ABS($L156-INDEX(RTO3SF_ORD,N$8,2))&gt;$B$139,"s","ns")))</f>
        <v>ns</v>
      </c>
      <c r="O156" s="281" t="str">
        <f aca="false">IF(O$8&gt;$J156,"",IF($F$124&gt;$G$124,"ns",IF(ABS($L156-INDEX(RTO3SF_ORD,O$8,2))&gt;$B$139,"s","ns")))</f>
        <v>ns</v>
      </c>
      <c r="P156" s="281" t="str">
        <f aca="false">IF(P$8&gt;$J156,"",IF($F$124&gt;$G$124,"ns",IF(ABS($L156-INDEX(RTO3SF_ORD,P$8,2))&gt;$B$139,"s","ns")))</f>
        <v>ns</v>
      </c>
      <c r="Q156" s="281" t="str">
        <f aca="false">IF(Q$8&gt;$J156,"",IF($F$124&gt;$G$124,"ns",IF(ABS($L156-INDEX(RTO3SF_ORD,Q$8,2))&gt;$B$139,"s","ns")))</f>
        <v>ns</v>
      </c>
      <c r="R156" s="281" t="str">
        <f aca="false">IF(R$8&gt;$J156,"",IF($F$124&gt;$G$124,"ns",IF(ABS($L156-INDEX(RTO3SF_ORD,R$8,2))&gt;$B$139,"s","ns")))</f>
        <v>ns</v>
      </c>
      <c r="S156" s="281" t="str">
        <f aca="false">IF(S$8&gt;$J156,"",IF($F$124&gt;$G$124,"ns",IF(ABS($L156-INDEX(RTO3SF_ORD,S$8,2))&gt;$B$139,"s","ns")))</f>
        <v>ns</v>
      </c>
      <c r="T156" s="281" t="str">
        <f aca="false">IF(T$8&gt;$J156,"",IF($F$124&gt;$G$124,"ns",IF(ABS($L156-INDEX(RTO3SF_ORD,T$8,2))&gt;$B$139,"s","ns")))</f>
        <v>ns</v>
      </c>
      <c r="U156" s="281" t="str">
        <f aca="false">IF(U$8&gt;$J156,"",IF($F$124&gt;$G$124,"ns",IF(ABS($L156-INDEX(RTO3SF_ORD,U$8,2))&gt;$B$139,"s","ns")))</f>
        <v>ns</v>
      </c>
      <c r="V156" s="281" t="str">
        <f aca="false">IF(V$8&gt;$J156,"",IF($F$124&gt;$G$124,"ns",IF(ABS($L156-INDEX(RTO3SF_ORD,V$8,2))&gt;$B$139,"s","ns")))</f>
        <v>ns</v>
      </c>
      <c r="W156" s="281" t="str">
        <f aca="false">IF(W$8&gt;$J156,"",IF($F$124&gt;$G$124,"ns",IF(ABS($L156-INDEX(RTO3SF_ORD,W$8,2))&gt;$B$139,"s","ns")))</f>
        <v>ns</v>
      </c>
      <c r="X156" s="281" t="str">
        <f aca="false">IF(X$8&gt;$J156,"",IF($F$124&gt;$G$124,"ns",IF(ABS($L156-INDEX(RTO3SF_ORD,X$8,2))&gt;$B$139,"s","ns")))</f>
        <v>ns</v>
      </c>
      <c r="Y156" s="281" t="str">
        <f aca="false">IF(Y$8&gt;$J156,"",IF($F$124&gt;$G$124,"ns",IF(ABS($L156-INDEX(RTO3SF_ORD,Y$8,2))&gt;$B$139,"s","ns")))</f>
        <v>ns</v>
      </c>
      <c r="Z156" s="281" t="str">
        <f aca="false">IF(Z$8&gt;$J156,"",IF($F$124&gt;$G$124,"ns",IF(ABS($L156-INDEX(RTO3SF_ORD,Z$8,2))&gt;$B$139,"s","ns")))</f>
        <v>ns</v>
      </c>
      <c r="AA156" s="281" t="str">
        <f aca="false">IF(AA$8&gt;$J156,"",IF($F$124&gt;$G$124,"ns",IF(ABS($L156-INDEX(RTO3SF_ORD,AA$8,2))&gt;$B$139,"s","ns")))</f>
        <v>ns</v>
      </c>
      <c r="AB156" s="281" t="str">
        <f aca="false">IF(AB$8&gt;$J156,"",IF($F$124&gt;$G$124,"ns",IF(ABS($L156-INDEX(RTO3SF_ORD,AB$8,2))&gt;$B$139,"s","ns")))</f>
        <v>ns</v>
      </c>
      <c r="AC156" s="281" t="str">
        <f aca="false">IF(AC$8&gt;$J156,"",IF($F$124&gt;$G$124,"ns",IF(ABS($L156-INDEX(RTO3SF_ORD,AC$8,2))&gt;$B$139,"s","ns")))</f>
        <v>ns</v>
      </c>
      <c r="AD156" s="281" t="str">
        <f aca="false">IF(AD$8&gt;$J156,"",IF($F$124&gt;$G$124,"ns",IF(ABS($L156-INDEX(RTO3SF_ORD,AD$8,2))&gt;$B$139,"s","ns")))</f>
        <v>ns</v>
      </c>
      <c r="AE156" s="281" t="str">
        <f aca="false">IF(AE$8&gt;$J156,"",IF($F$124&gt;$G$124,"ns",IF(ABS($L156-INDEX(RTO3SF_ORD,AE$8,2))&gt;$B$139,"s","ns")))</f>
        <v>ns</v>
      </c>
      <c r="AF156" s="281" t="str">
        <f aca="false">IF(AF$8&gt;$J156,"",IF($F$124&gt;$G$124,"ns",IF(ABS($L156-INDEX(RTO3SF_ORD,AF$8,2))&gt;$B$139,"s","ns")))</f>
        <v>ns</v>
      </c>
      <c r="AG156" s="281" t="str">
        <f aca="false">IF(AG$8&gt;$J156,"",IF($F$124&gt;$G$124,"ns",IF(ABS($L156-INDEX(RTO3SF_ORD,AG$8,2))&gt;$B$139,"s","ns")))</f>
        <v>ns</v>
      </c>
      <c r="AH156" s="281" t="str">
        <f aca="false">IF(AH$8&gt;$J156,"",IF($F$124&gt;$G$124,"ns",IF(ABS($L156-INDEX(RTO3SF_ORD,AH$8,2))&gt;$B$139,"s","ns")))</f>
        <v>ns</v>
      </c>
      <c r="AI156" s="281" t="str">
        <f aca="false">IF(AI$8&gt;$J156,"",IF($F$124&gt;$G$124,"ns",IF(ABS($L156-INDEX(RTO3SF_ORD,AI$8,2))&gt;$B$139,"s","ns")))</f>
        <v>ns</v>
      </c>
      <c r="AJ156" s="281" t="str">
        <f aca="false">IF(AJ$8&gt;$J156,"",IF($F$124&gt;$G$124,"ns",IF(ABS($L156-INDEX(RTO3SF_ORD,AJ$8,2))&gt;$B$139,"s","ns")))</f>
        <v>ns</v>
      </c>
      <c r="AK156" s="281" t="str">
        <f aca="false">IF(AK$8&gt;$J156,"",IF($F$124&gt;$G$124,"ns",IF(ABS($L156-INDEX(RTO3SF_ORD,AK$8,2))&gt;$B$139,"s","ns")))</f>
        <v>ns</v>
      </c>
      <c r="AL156" s="281" t="str">
        <f aca="false">IF(AL$8&gt;$J156,"",IF($F$124&gt;$G$124,"ns",IF(ABS($L156-INDEX(RTO3SF_ORD,AL$8,2))&gt;$B$139,"s","ns")))</f>
        <v>ns</v>
      </c>
      <c r="AM156" s="281" t="str">
        <f aca="false">IF(AM$8&gt;$J156,"",IF($F$124&gt;$G$124,"ns",IF(ABS($L156-INDEX(RTO3SF_ORD,AM$8,2))&gt;$B$139,"s","ns")))</f>
        <v>ns</v>
      </c>
      <c r="AN156" s="281" t="str">
        <f aca="false">IF(AN$8&gt;$J156,"",IF($F$124&gt;$G$124,"ns",IF(ABS($L156-INDEX(RTO3SF_ORD,AN$8,2))&gt;$B$139,"s","ns")))</f>
        <v>ns</v>
      </c>
      <c r="AO156" s="281" t="str">
        <f aca="false">IF(AO$8&gt;$J156,"",IF($F$124&gt;$G$124,"ns",IF(ABS($L156-INDEX(RTO3SF_ORD,AO$8,2))&gt;$B$139,"s","ns")))</f>
        <v>ns</v>
      </c>
      <c r="AP156" s="281" t="str">
        <f aca="false">IF(AP$8&gt;$J156,"",IF($F$124&gt;$G$124,"ns",IF(ABS($L156-INDEX(RTO3SF_ORD,AP$8,2))&gt;$B$139,"s","ns")))</f>
        <v>ns</v>
      </c>
      <c r="AQ156" s="281" t="str">
        <f aca="false">IF(AQ$8&gt;$J156,"",IF($F$124&gt;$G$124,"ns",IF(ABS($L156-INDEX(RTO3SF_ORD,AQ$8,2))&gt;$B$139,"s","ns")))</f>
        <v>ns</v>
      </c>
      <c r="AR156" s="281" t="str">
        <f aca="false">IF(AR$8&gt;$J156,"",IF($F$124&gt;$G$124,"ns",IF(ABS($L156-INDEX(RTO3SF_ORD,AR$8,2))&gt;$B$139,"s","ns")))</f>
        <v>ns</v>
      </c>
      <c r="AS156" s="281" t="str">
        <f aca="false">IF(AS$8&gt;$J156,"",IF($F$124&gt;$G$124,"ns",IF(ABS($L156-INDEX(RTO3SF_ORD,AS$8,2))&gt;$B$139,"s","ns")))</f>
        <v>ns</v>
      </c>
      <c r="AT156" s="281" t="str">
        <f aca="false">IF(AT$8&gt;$J156,"",IF($F$124&gt;$G$124,"ns",IF(ABS($L156-INDEX(RTO3SF_ORD,AT$8,2))&gt;$B$139,"s","ns")))</f>
        <v>ns</v>
      </c>
      <c r="AU156" s="281" t="str">
        <f aca="false">IF(AU$8&gt;$J156,"",IF($F$124&gt;$G$124,"ns",IF(ABS($L156-INDEX(RTO3SF_ORD,AU$8,2))&gt;$B$139,"s","ns")))</f>
        <v>ns</v>
      </c>
      <c r="AV156" s="281" t="str">
        <f aca="false">IF(AV$8&gt;$J156,"",IF($F$124&gt;$G$124,"ns",IF(ABS($L156-INDEX(RTO3SF_ORD,AV$8,2))&gt;$B$139,"s","ns")))</f>
        <v>ns</v>
      </c>
      <c r="AW156" s="281" t="str">
        <f aca="false">IF(AW$8&gt;$J156,"",IF($F$124&gt;$G$124,"ns",IF(ABS($L156-INDEX(RTO3SF_ORD,AW$8,2))&gt;$B$139,"s","ns")))</f>
        <v>ns</v>
      </c>
      <c r="AX156" s="281" t="str">
        <f aca="false">IF(AX$8&gt;$J156,"",IF($F$124&gt;$G$124,"ns",IF(ABS($L156-INDEX(RTO3SF_ORD,AX$8,2))&gt;$B$139,"s","ns")))</f>
        <v/>
      </c>
      <c r="AY156" s="281" t="str">
        <f aca="false">IF(AY$8&gt;$J156,"",IF($F$124&gt;$G$124,"ns",IF(ABS($L156-INDEX(RTO3SF_ORD,AY$8,2))&gt;$B$139,"s","ns")))</f>
        <v/>
      </c>
      <c r="AZ156" s="281" t="str">
        <f aca="false">IF(AZ$8&gt;$J156,"",IF($F$124&gt;$G$124,"ns",IF(ABS($L156-INDEX(RTO3SF_ORD,AZ$8,2))&gt;$B$139,"s","ns")))</f>
        <v/>
      </c>
      <c r="BA156" s="281" t="str">
        <f aca="false">IF(BA$8&gt;$J156,"",IF($F$124&gt;$G$124,"ns",IF(ABS($L156-INDEX(RTO3SF_ORD,BA$8,2))&gt;$B$139,"s","ns")))</f>
        <v/>
      </c>
      <c r="BB156" s="281" t="str">
        <f aca="false">IF(BB$8&gt;$J156,"",IF($F$124&gt;$G$124,"ns",IF(ABS($L156-INDEX(RTO3SF_ORD,BB$8,2))&gt;$B$139,"s","ns")))</f>
        <v/>
      </c>
      <c r="BC156" s="281" t="str">
        <f aca="false">IF(BC$8&gt;$J156,"",IF($F$124&gt;$G$124,"ns",IF(ABS($L156-INDEX(RTO3SF_ORD,BC$8,2))&gt;$B$139,"s","ns")))</f>
        <v/>
      </c>
      <c r="BD156" s="281" t="str">
        <f aca="false">IF(BD$8&gt;$J156,"",IF($F$124&gt;$G$124,"ns",IF(ABS($L156-INDEX(RTO3SF_ORD,BD$8,2))&gt;$B$139,"s","ns")))</f>
        <v/>
      </c>
      <c r="BE156" s="281" t="str">
        <f aca="false">IF(BE$8&gt;$J156,"",IF($F$124&gt;$G$124,"ns",IF(ABS($L156-INDEX(RTO3SF_ORD,BE$8,2))&gt;$B$139,"s","ns")))</f>
        <v/>
      </c>
      <c r="BF156" s="281" t="str">
        <f aca="false">IF(BF$8&gt;$J156,"",IF($F$124&gt;$G$124,"ns",IF(ABS($L156-INDEX(RTO3SF_ORD,BF$8,2))&gt;$B$139,"s","ns")))</f>
        <v/>
      </c>
      <c r="BG156" s="281" t="str">
        <f aca="false">IF(BG$8&gt;$J156,"",IF($F$124&gt;$G$124,"ns",IF(ABS($L156-INDEX(RTO3SF_ORD,BG$8,2))&gt;$B$139,"s","ns")))</f>
        <v/>
      </c>
      <c r="BH156" s="281" t="str">
        <f aca="false">IF(BH$8&gt;$J156,"",IF($F$124&gt;$G$124,"ns",IF(ABS($L156-INDEX(RTO3SF_ORD,BH$8,2))&gt;$B$139,"s","ns")))</f>
        <v/>
      </c>
      <c r="BI156" s="281" t="str">
        <f aca="false">IF(BI$8&gt;$J156,"",IF($F$124&gt;$G$124,"ns",IF(ABS($L156-INDEX(RTO3SF_ORD,BI$8,2))&gt;$B$139,"s","ns")))</f>
        <v/>
      </c>
      <c r="BJ156" s="281" t="str">
        <f aca="false">IF(BJ$8&gt;$J156,"",IF($F$124&gt;$G$124,"ns",IF(ABS($L156-INDEX(RTO3SF_ORD,BJ$8,2))&gt;$B$139,"s","ns")))</f>
        <v/>
      </c>
      <c r="BS156" s="249"/>
      <c r="BT156" s="249"/>
      <c r="BV156" s="270" t="n">
        <v>37</v>
      </c>
      <c r="BW156" s="280" t="n">
        <f aca="false">IFERROR(INDEX(RTO3CF_ORD,BV156,1),"sd")</f>
        <v>0</v>
      </c>
      <c r="BX156" s="281" t="n">
        <f aca="false">IFERROR(INDEX(RTO3CF_ORD,BV156,2),"sd")</f>
        <v>0.00013</v>
      </c>
      <c r="BY156" s="282" t="str">
        <f aca="false">IF(BY$8&gt;$BV156,"",IF($BR$124&gt;$BS$124,"ns",IF(ABS($BX156-INDEX(RTO3CF_ORD,BY$8,2))&gt;$BN$139,"s","ns")))</f>
        <v>s</v>
      </c>
      <c r="BZ156" s="282" t="str">
        <f aca="false">IF(BZ$8&gt;$BV156,"",IF($BR$124&gt;$BS$124,"ns",IF(ABS($BX156-INDEX(RTO3CF_ORD,BZ$8,2))&gt;$BN$139,"s","ns")))</f>
        <v>s</v>
      </c>
      <c r="CA156" s="282" t="str">
        <f aca="false">IF(CA$8&gt;$BV156,"",IF($BR$124&gt;$BS$124,"ns",IF(ABS($BX156-INDEX(RTO3CF_ORD,CA$8,2))&gt;$BN$139,"s","ns")))</f>
        <v>s</v>
      </c>
      <c r="CB156" s="282" t="str">
        <f aca="false">IF(CB$8&gt;$BV156,"",IF($BR$124&gt;$BS$124,"ns",IF(ABS($BX156-INDEX(RTO3CF_ORD,CB$8,2))&gt;$BN$139,"s","ns")))</f>
        <v>s</v>
      </c>
      <c r="CC156" s="282" t="str">
        <f aca="false">IF(CC$8&gt;$BV156,"",IF($BR$124&gt;$BS$124,"ns",IF(ABS($BX156-INDEX(RTO3CF_ORD,CC$8,2))&gt;$BN$139,"s","ns")))</f>
        <v>s</v>
      </c>
      <c r="CD156" s="282" t="str">
        <f aca="false">IF(CD$8&gt;$BV156,"",IF($BR$124&gt;$BS$124,"ns",IF(ABS($BX156-INDEX(RTO3CF_ORD,CD$8,2))&gt;$BN$139,"s","ns")))</f>
        <v>s</v>
      </c>
      <c r="CE156" s="282" t="str">
        <f aca="false">IF(CE$8&gt;$BV156,"",IF($BR$124&gt;$BS$124,"ns",IF(ABS($BX156-INDEX(RTO3CF_ORD,CE$8,2))&gt;$BN$139,"s","ns")))</f>
        <v>s</v>
      </c>
      <c r="CF156" s="282" t="str">
        <f aca="false">IF(CF$8&gt;$BV156,"",IF($BR$124&gt;$BS$124,"ns",IF(ABS($BX156-INDEX(RTO3CF_ORD,CF$8,2))&gt;$BN$139,"s","ns")))</f>
        <v>s</v>
      </c>
      <c r="CG156" s="282" t="str">
        <f aca="false">IF(CG$8&gt;$BV156,"",IF($BR$124&gt;$BS$124,"ns",IF(ABS($BX156-INDEX(RTO3CF_ORD,CG$8,2))&gt;$BN$139,"s","ns")))</f>
        <v>s</v>
      </c>
      <c r="CH156" s="282" t="str">
        <f aca="false">IF(CH$8&gt;$BV156,"",IF($BR$124&gt;$BS$124,"ns",IF(ABS($BX156-INDEX(RTO3CF_ORD,CH$8,2))&gt;$BN$139,"s","ns")))</f>
        <v>s</v>
      </c>
      <c r="CI156" s="282" t="str">
        <f aca="false">IF(CI$8&gt;$BV156,"",IF($BR$124&gt;$BS$124,"ns",IF(ABS($BX156-INDEX(RTO3CF_ORD,CI$8,2))&gt;$BN$139,"s","ns")))</f>
        <v>s</v>
      </c>
      <c r="CJ156" s="282" t="str">
        <f aca="false">IF(CJ$8&gt;$BV156,"",IF($BR$124&gt;$BS$124,"ns",IF(ABS($BX156-INDEX(RTO3CF_ORD,CJ$8,2))&gt;$BN$139,"s","ns")))</f>
        <v>s</v>
      </c>
      <c r="CK156" s="282" t="str">
        <f aca="false">IF(CK$8&gt;$BV156,"",IF($BR$124&gt;$BS$124,"ns",IF(ABS($BX156-INDEX(RTO3CF_ORD,CK$8,2))&gt;$BN$139,"s","ns")))</f>
        <v>ns</v>
      </c>
      <c r="CL156" s="282" t="str">
        <f aca="false">IF(CL$8&gt;$BV156,"",IF($BR$124&gt;$BS$124,"ns",IF(ABS($BX156-INDEX(RTO3CF_ORD,CL$8,2))&gt;$BN$139,"s","ns")))</f>
        <v>ns</v>
      </c>
      <c r="CM156" s="282" t="str">
        <f aca="false">IF(CM$8&gt;$BV156,"",IF($BR$124&gt;$BS$124,"ns",IF(ABS($BX156-INDEX(RTO3CF_ORD,CM$8,2))&gt;$BN$139,"s","ns")))</f>
        <v>ns</v>
      </c>
      <c r="CN156" s="282" t="str">
        <f aca="false">IF(CN$8&gt;$BV156,"",IF($BR$124&gt;$BS$124,"ns",IF(ABS($BX156-INDEX(RTO3CF_ORD,CN$8,2))&gt;$BN$139,"s","ns")))</f>
        <v>ns</v>
      </c>
      <c r="CO156" s="282" t="str">
        <f aca="false">IF(CO$8&gt;$BV156,"",IF($BR$124&gt;$BS$124,"ns",IF(ABS($BX156-INDEX(RTO3CF_ORD,CO$8,2))&gt;$BN$139,"s","ns")))</f>
        <v>ns</v>
      </c>
      <c r="CP156" s="282" t="str">
        <f aca="false">IF(CP$8&gt;$BV156,"",IF($BR$124&gt;$BS$124,"ns",IF(ABS($BX156-INDEX(RTO3CF_ORD,CP$8,2))&gt;$BN$139,"s","ns")))</f>
        <v>ns</v>
      </c>
      <c r="CQ156" s="282" t="str">
        <f aca="false">IF(CQ$8&gt;$BV156,"",IF($BR$124&gt;$BS$124,"ns",IF(ABS($BX156-INDEX(RTO3CF_ORD,CQ$8,2))&gt;$BN$139,"s","ns")))</f>
        <v>ns</v>
      </c>
      <c r="CR156" s="282" t="str">
        <f aca="false">IF(CR$8&gt;$BV156,"",IF($BR$124&gt;$BS$124,"ns",IF(ABS($BX156-INDEX(RTO3CF_ORD,CR$8,2))&gt;$BN$139,"s","ns")))</f>
        <v>ns</v>
      </c>
      <c r="CS156" s="282" t="str">
        <f aca="false">IF(CS$8&gt;$BV156,"",IF($BR$124&gt;$BS$124,"ns",IF(ABS($BX156-INDEX(RTO3CF_ORD,CS$8,2))&gt;$BN$139,"s","ns")))</f>
        <v>ns</v>
      </c>
      <c r="CT156" s="282" t="str">
        <f aca="false">IF(CT$8&gt;$BV156,"",IF($BR$124&gt;$BS$124,"ns",IF(ABS($BX156-INDEX(RTO3CF_ORD,CT$8,2))&gt;$BN$139,"s","ns")))</f>
        <v>ns</v>
      </c>
      <c r="CU156" s="282" t="str">
        <f aca="false">IF(CU$8&gt;$BV156,"",IF($BR$124&gt;$BS$124,"ns",IF(ABS($BX156-INDEX(RTO3CF_ORD,CU$8,2))&gt;$BN$139,"s","ns")))</f>
        <v>ns</v>
      </c>
      <c r="CV156" s="282" t="str">
        <f aca="false">IF(CV$8&gt;$BV156,"",IF($BR$124&gt;$BS$124,"ns",IF(ABS($BX156-INDEX(RTO3CF_ORD,CV$8,2))&gt;$BN$139,"s","ns")))</f>
        <v>ns</v>
      </c>
      <c r="CW156" s="282" t="str">
        <f aca="false">IF(CW$8&gt;$BV156,"",IF($BR$124&gt;$BS$124,"ns",IF(ABS($BX156-INDEX(RTO3CF_ORD,CW$8,2))&gt;$BN$139,"s","ns")))</f>
        <v>ns</v>
      </c>
      <c r="CX156" s="282" t="str">
        <f aca="false">IF(CX$8&gt;$BV156,"",IF($BR$124&gt;$BS$124,"ns",IF(ABS($BX156-INDEX(RTO3CF_ORD,CX$8,2))&gt;$BN$139,"s","ns")))</f>
        <v>ns</v>
      </c>
      <c r="CY156" s="282" t="str">
        <f aca="false">IF(CY$8&gt;$BV156,"",IF($BR$124&gt;$BS$124,"ns",IF(ABS($BX156-INDEX(RTO3CF_ORD,CY$8,2))&gt;$BN$139,"s","ns")))</f>
        <v>ns</v>
      </c>
      <c r="CZ156" s="282" t="str">
        <f aca="false">IF(CZ$8&gt;$BV156,"",IF($BR$124&gt;$BS$124,"ns",IF(ABS($BX156-INDEX(RTO3CF_ORD,CZ$8,2))&gt;$BN$139,"s","ns")))</f>
        <v>ns</v>
      </c>
      <c r="DA156" s="282" t="str">
        <f aca="false">IF(DA$8&gt;$BV156,"",IF($BR$124&gt;$BS$124,"ns",IF(ABS($BX156-INDEX(RTO3CF_ORD,DA$8,2))&gt;$BN$139,"s","ns")))</f>
        <v>ns</v>
      </c>
      <c r="DB156" s="282" t="str">
        <f aca="false">IF(DB$8&gt;$BV156,"",IF($BR$124&gt;$BS$124,"ns",IF(ABS($BX156-INDEX(RTO3CF_ORD,DB$8,2))&gt;$BN$139,"s","ns")))</f>
        <v>ns</v>
      </c>
      <c r="DC156" s="282" t="str">
        <f aca="false">IF(DC$8&gt;$BV156,"",IF($BR$124&gt;$BS$124,"ns",IF(ABS($BX156-INDEX(RTO3CF_ORD,DC$8,2))&gt;$BN$139,"s","ns")))</f>
        <v>ns</v>
      </c>
      <c r="DD156" s="282" t="str">
        <f aca="false">IF(DD$8&gt;$BV156,"",IF($BR$124&gt;$BS$124,"ns",IF(ABS($BX156-INDEX(RTO3CF_ORD,DD$8,2))&gt;$BN$139,"s","ns")))</f>
        <v>ns</v>
      </c>
      <c r="DE156" s="282" t="str">
        <f aca="false">IF(DE$8&gt;$BV156,"",IF($BR$124&gt;$BS$124,"ns",IF(ABS($BX156-INDEX(RTO3CF_ORD,DE$8,2))&gt;$BN$139,"s","ns")))</f>
        <v>ns</v>
      </c>
      <c r="DF156" s="282" t="str">
        <f aca="false">IF(DF$8&gt;$BV156,"",IF($BR$124&gt;$BS$124,"ns",IF(ABS($BX156-INDEX(RTO3CF_ORD,DF$8,2))&gt;$BN$139,"s","ns")))</f>
        <v>ns</v>
      </c>
      <c r="DG156" s="282" t="str">
        <f aca="false">IF(DG$8&gt;$BV156,"",IF($BR$124&gt;$BS$124,"ns",IF(ABS($BX156-INDEX(RTO3CF_ORD,DG$8,2))&gt;$BN$139,"s","ns")))</f>
        <v>ns</v>
      </c>
      <c r="DH156" s="282" t="str">
        <f aca="false">IF(DH$8&gt;$BV156,"",IF($BR$124&gt;$BS$124,"ns",IF(ABS($BX156-INDEX(RTO3CF_ORD,DH$8,2))&gt;$BN$139,"s","ns")))</f>
        <v>ns</v>
      </c>
      <c r="DI156" s="282" t="str">
        <f aca="false">IF(DI$8&gt;$BV156,"",IF($BR$124&gt;$BS$124,"ns",IF(ABS($BX156-INDEX(RTO3CF_ORD,DI$8,2))&gt;$BN$139,"s","ns")))</f>
        <v>ns</v>
      </c>
      <c r="DJ156" s="282" t="str">
        <f aca="false">IF(DJ$8&gt;$BV156,"",IF($BR$124&gt;$BS$124,"ns",IF(ABS($BX156-INDEX(RTO3CF_ORD,DJ$8,2))&gt;$BN$139,"s","ns")))</f>
        <v/>
      </c>
      <c r="DK156" s="282" t="str">
        <f aca="false">IF(DK$8&gt;$BV156,"",IF($BR$124&gt;$BS$124,"ns",IF(ABS($BX156-INDEX(RTO3CF_ORD,DK$8,2))&gt;$BN$139,"s","ns")))</f>
        <v/>
      </c>
      <c r="DL156" s="282" t="str">
        <f aca="false">IF(DL$8&gt;$BV156,"",IF($BR$124&gt;$BS$124,"ns",IF(ABS($BX156-INDEX(RTO3CF_ORD,DL$8,2))&gt;$BN$139,"s","ns")))</f>
        <v/>
      </c>
      <c r="DM156" s="282" t="str">
        <f aca="false">IF(DM$8&gt;$BV156,"",IF($BR$124&gt;$BS$124,"ns",IF(ABS($BX156-INDEX(RTO3CF_ORD,DM$8,2))&gt;$BN$139,"s","ns")))</f>
        <v/>
      </c>
      <c r="DN156" s="282" t="str">
        <f aca="false">IF(DN$8&gt;$BV156,"",IF($BR$124&gt;$BS$124,"ns",IF(ABS($BX156-INDEX(RTO3CF_ORD,DN$8,2))&gt;$BN$139,"s","ns")))</f>
        <v/>
      </c>
      <c r="DO156" s="282" t="str">
        <f aca="false">IF(DO$8&gt;$BV156,"",IF($BR$124&gt;$BS$124,"ns",IF(ABS($BX156-INDEX(RTO3CF_ORD,DO$8,2))&gt;$BN$139,"s","ns")))</f>
        <v/>
      </c>
      <c r="DP156" s="282" t="str">
        <f aca="false">IF(DP$8&gt;$BV156,"",IF($BR$124&gt;$BS$124,"ns",IF(ABS($BX156-INDEX(RTO3CF_ORD,DP$8,2))&gt;$BN$139,"s","ns")))</f>
        <v/>
      </c>
      <c r="DQ156" s="282" t="str">
        <f aca="false">IF(DQ$8&gt;$BV156,"",IF($BR$124&gt;$BS$124,"ns",IF(ABS($BX156-INDEX(RTO3CF_ORD,DQ$8,2))&gt;$BN$139,"s","ns")))</f>
        <v/>
      </c>
      <c r="DR156" s="282" t="str">
        <f aca="false">IF(DR$8&gt;$BV156,"",IF($BR$124&gt;$BS$124,"ns",IF(ABS($BX156-INDEX(RTO3CF_ORD,DR$8,2))&gt;$BN$139,"s","ns")))</f>
        <v/>
      </c>
      <c r="DS156" s="282" t="str">
        <f aca="false">IF(DS$8&gt;$BV156,"",IF($BR$124&gt;$BS$124,"ns",IF(ABS($BX156-INDEX(RTO3CF_ORD,DS$8,2))&gt;$BN$139,"s","ns")))</f>
        <v/>
      </c>
      <c r="DT156" s="282" t="str">
        <f aca="false">IF(DT$8&gt;$BV156,"",IF($BR$124&gt;$BS$124,"ns",IF(ABS($BX156-INDEX(RTO3CF_ORD,DT$8,2))&gt;$BN$139,"s","ns")))</f>
        <v/>
      </c>
      <c r="DU156" s="282" t="str">
        <f aca="false">IF(DU$8&gt;$BV156,"",IF($BR$124&gt;$BS$124,"ns",IF(ABS($BX156-INDEX(RTO3CF_ORD,DU$8,2))&gt;$BN$139,"s","ns")))</f>
        <v/>
      </c>
      <c r="DV156" s="282" t="str">
        <f aca="false">IF(DV$8&gt;$BV156,"",IF($BR$124&gt;$BS$124,"ns",IF(ABS($BX156-INDEX(RTO3CF_ORD,DV$8,2))&gt;$BN$139,"s","ns")))</f>
        <v/>
      </c>
      <c r="DW156" s="283"/>
      <c r="DX156" s="283"/>
      <c r="DZ156" s="265" t="n">
        <f aca="false">DZ155+1</f>
        <v>38</v>
      </c>
      <c r="EA156" s="276" t="n">
        <f aca="false">IFERROR(INDEX(RTO3CV,$DZ156,1),0)</f>
        <v>0</v>
      </c>
      <c r="EB156" s="277" t="n">
        <f aca="false">IFERROR(INDEX(RTO3SF,$DZ156,EB$7),0)</f>
        <v>0</v>
      </c>
      <c r="EC156" s="277" t="n">
        <f aca="false">IFERROR(INDEX(RTO3SF,$DZ156,EC$7),0)</f>
        <v>0</v>
      </c>
      <c r="ED156" s="277" t="n">
        <f aca="false">IFERROR(INDEX(RTO3SF,$DZ156,ED$7),0)</f>
        <v>0</v>
      </c>
      <c r="EE156" s="277" t="n">
        <f aca="false">IFERROR(INDEX(RTO3SF,$DZ156,EE$7),0)</f>
        <v>0</v>
      </c>
      <c r="EF156" s="277" t="n">
        <f aca="false">COUNTIFS(EB156:EE156,"&gt;1")</f>
        <v>0</v>
      </c>
      <c r="EG156" s="277" t="n">
        <f aca="false">IFERROR(SUMIFS(EB156:EE156,EB156:EE156,"&gt;1"),0)</f>
        <v>0</v>
      </c>
      <c r="EH156" s="265"/>
      <c r="EI156" s="265"/>
      <c r="EJ156" s="265"/>
      <c r="EK156" s="266"/>
      <c r="EL156" s="265" t="n">
        <f aca="false">EL155+1</f>
        <v>38</v>
      </c>
      <c r="EM156" s="276" t="n">
        <f aca="false">IFERROR(INDEX(RTO3CV,$EL156,1),0)</f>
        <v>0</v>
      </c>
      <c r="EN156" s="277" t="n">
        <f aca="false">IFERROR(INDEX(RTO3CF,$EL156,'ANVA-MDS'!EB$7),0)</f>
        <v>0</v>
      </c>
      <c r="EO156" s="277" t="n">
        <f aca="false">IFERROR(INDEX(RTO3CF,$EL156,'ANVA-MDS'!EC$7),0)</f>
        <v>0</v>
      </c>
      <c r="EP156" s="277" t="n">
        <f aca="false">IFERROR(INDEX(RTO3CF,$EL156,'ANVA-MDS'!ED$7),0)</f>
        <v>0</v>
      </c>
      <c r="EQ156" s="277" t="n">
        <f aca="false">IFERROR(INDEX(RTO3CF,$EL156,'ANVA-MDS'!EE$7),0)</f>
        <v>0</v>
      </c>
      <c r="ER156" s="277" t="n">
        <f aca="false">COUNTIFS(EN156:EQ156,"&gt;1")</f>
        <v>0</v>
      </c>
      <c r="ES156" s="277" t="n">
        <f aca="false">IFERROR(SUMIFS(EN156:EQ156,EN156:EQ156,"&gt;1"),0)</f>
        <v>0</v>
      </c>
      <c r="ET156" s="265"/>
      <c r="EU156" s="265"/>
      <c r="EV156" s="265"/>
      <c r="EW156" s="266"/>
      <c r="EX156" s="277" t="n">
        <f aca="false">EG156+ES156</f>
        <v>0</v>
      </c>
      <c r="EY156" s="266"/>
      <c r="EZ156" s="266"/>
    </row>
    <row r="157" customFormat="false" ht="12.75" hidden="false" customHeight="true" outlineLevel="0" collapsed="false">
      <c r="J157" s="270" t="n">
        <v>38</v>
      </c>
      <c r="K157" s="280" t="n">
        <f aca="false">IFERROR(INDEX(RTO3SF_ORD,J157,1),"sd")</f>
        <v>0</v>
      </c>
      <c r="L157" s="281" t="n">
        <f aca="false">IFERROR(INDEX(RTO3SF_ORD,J157,2),"sd")</f>
        <v>0.00012</v>
      </c>
      <c r="M157" s="281" t="str">
        <f aca="false">IF(M$8&gt;$J157,"",IF($F$124&gt;$G$124,"ns",IF(ABS($L157-INDEX(RTO3SF_ORD,M$8,2))&gt;$B$139,"s","ns")))</f>
        <v>ns</v>
      </c>
      <c r="N157" s="281" t="str">
        <f aca="false">IF(N$8&gt;$J157,"",IF($F$124&gt;$G$124,"ns",IF(ABS($L157-INDEX(RTO3SF_ORD,N$8,2))&gt;$B$139,"s","ns")))</f>
        <v>ns</v>
      </c>
      <c r="O157" s="281" t="str">
        <f aca="false">IF(O$8&gt;$J157,"",IF($F$124&gt;$G$124,"ns",IF(ABS($L157-INDEX(RTO3SF_ORD,O$8,2))&gt;$B$139,"s","ns")))</f>
        <v>ns</v>
      </c>
      <c r="P157" s="281" t="str">
        <f aca="false">IF(P$8&gt;$J157,"",IF($F$124&gt;$G$124,"ns",IF(ABS($L157-INDEX(RTO3SF_ORD,P$8,2))&gt;$B$139,"s","ns")))</f>
        <v>ns</v>
      </c>
      <c r="Q157" s="281" t="str">
        <f aca="false">IF(Q$8&gt;$J157,"",IF($F$124&gt;$G$124,"ns",IF(ABS($L157-INDEX(RTO3SF_ORD,Q$8,2))&gt;$B$139,"s","ns")))</f>
        <v>ns</v>
      </c>
      <c r="R157" s="281" t="str">
        <f aca="false">IF(R$8&gt;$J157,"",IF($F$124&gt;$G$124,"ns",IF(ABS($L157-INDEX(RTO3SF_ORD,R$8,2))&gt;$B$139,"s","ns")))</f>
        <v>ns</v>
      </c>
      <c r="S157" s="281" t="str">
        <f aca="false">IF(S$8&gt;$J157,"",IF($F$124&gt;$G$124,"ns",IF(ABS($L157-INDEX(RTO3SF_ORD,S$8,2))&gt;$B$139,"s","ns")))</f>
        <v>ns</v>
      </c>
      <c r="T157" s="281" t="str">
        <f aca="false">IF(T$8&gt;$J157,"",IF($F$124&gt;$G$124,"ns",IF(ABS($L157-INDEX(RTO3SF_ORD,T$8,2))&gt;$B$139,"s","ns")))</f>
        <v>ns</v>
      </c>
      <c r="U157" s="281" t="str">
        <f aca="false">IF(U$8&gt;$J157,"",IF($F$124&gt;$G$124,"ns",IF(ABS($L157-INDEX(RTO3SF_ORD,U$8,2))&gt;$B$139,"s","ns")))</f>
        <v>ns</v>
      </c>
      <c r="V157" s="281" t="str">
        <f aca="false">IF(V$8&gt;$J157,"",IF($F$124&gt;$G$124,"ns",IF(ABS($L157-INDEX(RTO3SF_ORD,V$8,2))&gt;$B$139,"s","ns")))</f>
        <v>ns</v>
      </c>
      <c r="W157" s="281" t="str">
        <f aca="false">IF(W$8&gt;$J157,"",IF($F$124&gt;$G$124,"ns",IF(ABS($L157-INDEX(RTO3SF_ORD,W$8,2))&gt;$B$139,"s","ns")))</f>
        <v>ns</v>
      </c>
      <c r="X157" s="281" t="str">
        <f aca="false">IF(X$8&gt;$J157,"",IF($F$124&gt;$G$124,"ns",IF(ABS($L157-INDEX(RTO3SF_ORD,X$8,2))&gt;$B$139,"s","ns")))</f>
        <v>ns</v>
      </c>
      <c r="Y157" s="281" t="str">
        <f aca="false">IF(Y$8&gt;$J157,"",IF($F$124&gt;$G$124,"ns",IF(ABS($L157-INDEX(RTO3SF_ORD,Y$8,2))&gt;$B$139,"s","ns")))</f>
        <v>ns</v>
      </c>
      <c r="Z157" s="281" t="str">
        <f aca="false">IF(Z$8&gt;$J157,"",IF($F$124&gt;$G$124,"ns",IF(ABS($L157-INDEX(RTO3SF_ORD,Z$8,2))&gt;$B$139,"s","ns")))</f>
        <v>ns</v>
      </c>
      <c r="AA157" s="281" t="str">
        <f aca="false">IF(AA$8&gt;$J157,"",IF($F$124&gt;$G$124,"ns",IF(ABS($L157-INDEX(RTO3SF_ORD,AA$8,2))&gt;$B$139,"s","ns")))</f>
        <v>ns</v>
      </c>
      <c r="AB157" s="281" t="str">
        <f aca="false">IF(AB$8&gt;$J157,"",IF($F$124&gt;$G$124,"ns",IF(ABS($L157-INDEX(RTO3SF_ORD,AB$8,2))&gt;$B$139,"s","ns")))</f>
        <v>ns</v>
      </c>
      <c r="AC157" s="281" t="str">
        <f aca="false">IF(AC$8&gt;$J157,"",IF($F$124&gt;$G$124,"ns",IF(ABS($L157-INDEX(RTO3SF_ORD,AC$8,2))&gt;$B$139,"s","ns")))</f>
        <v>ns</v>
      </c>
      <c r="AD157" s="281" t="str">
        <f aca="false">IF(AD$8&gt;$J157,"",IF($F$124&gt;$G$124,"ns",IF(ABS($L157-INDEX(RTO3SF_ORD,AD$8,2))&gt;$B$139,"s","ns")))</f>
        <v>ns</v>
      </c>
      <c r="AE157" s="281" t="str">
        <f aca="false">IF(AE$8&gt;$J157,"",IF($F$124&gt;$G$124,"ns",IF(ABS($L157-INDEX(RTO3SF_ORD,AE$8,2))&gt;$B$139,"s","ns")))</f>
        <v>ns</v>
      </c>
      <c r="AF157" s="281" t="str">
        <f aca="false">IF(AF$8&gt;$J157,"",IF($F$124&gt;$G$124,"ns",IF(ABS($L157-INDEX(RTO3SF_ORD,AF$8,2))&gt;$B$139,"s","ns")))</f>
        <v>ns</v>
      </c>
      <c r="AG157" s="281" t="str">
        <f aca="false">IF(AG$8&gt;$J157,"",IF($F$124&gt;$G$124,"ns",IF(ABS($L157-INDEX(RTO3SF_ORD,AG$8,2))&gt;$B$139,"s","ns")))</f>
        <v>ns</v>
      </c>
      <c r="AH157" s="281" t="str">
        <f aca="false">IF(AH$8&gt;$J157,"",IF($F$124&gt;$G$124,"ns",IF(ABS($L157-INDEX(RTO3SF_ORD,AH$8,2))&gt;$B$139,"s","ns")))</f>
        <v>ns</v>
      </c>
      <c r="AI157" s="281" t="str">
        <f aca="false">IF(AI$8&gt;$J157,"",IF($F$124&gt;$G$124,"ns",IF(ABS($L157-INDEX(RTO3SF_ORD,AI$8,2))&gt;$B$139,"s","ns")))</f>
        <v>ns</v>
      </c>
      <c r="AJ157" s="281" t="str">
        <f aca="false">IF(AJ$8&gt;$J157,"",IF($F$124&gt;$G$124,"ns",IF(ABS($L157-INDEX(RTO3SF_ORD,AJ$8,2))&gt;$B$139,"s","ns")))</f>
        <v>ns</v>
      </c>
      <c r="AK157" s="281" t="str">
        <f aca="false">IF(AK$8&gt;$J157,"",IF($F$124&gt;$G$124,"ns",IF(ABS($L157-INDEX(RTO3SF_ORD,AK$8,2))&gt;$B$139,"s","ns")))</f>
        <v>ns</v>
      </c>
      <c r="AL157" s="281" t="str">
        <f aca="false">IF(AL$8&gt;$J157,"",IF($F$124&gt;$G$124,"ns",IF(ABS($L157-INDEX(RTO3SF_ORD,AL$8,2))&gt;$B$139,"s","ns")))</f>
        <v>ns</v>
      </c>
      <c r="AM157" s="281" t="str">
        <f aca="false">IF(AM$8&gt;$J157,"",IF($F$124&gt;$G$124,"ns",IF(ABS($L157-INDEX(RTO3SF_ORD,AM$8,2))&gt;$B$139,"s","ns")))</f>
        <v>ns</v>
      </c>
      <c r="AN157" s="281" t="str">
        <f aca="false">IF(AN$8&gt;$J157,"",IF($F$124&gt;$G$124,"ns",IF(ABS($L157-INDEX(RTO3SF_ORD,AN$8,2))&gt;$B$139,"s","ns")))</f>
        <v>ns</v>
      </c>
      <c r="AO157" s="281" t="str">
        <f aca="false">IF(AO$8&gt;$J157,"",IF($F$124&gt;$G$124,"ns",IF(ABS($L157-INDEX(RTO3SF_ORD,AO$8,2))&gt;$B$139,"s","ns")))</f>
        <v>ns</v>
      </c>
      <c r="AP157" s="281" t="str">
        <f aca="false">IF(AP$8&gt;$J157,"",IF($F$124&gt;$G$124,"ns",IF(ABS($L157-INDEX(RTO3SF_ORD,AP$8,2))&gt;$B$139,"s","ns")))</f>
        <v>ns</v>
      </c>
      <c r="AQ157" s="281" t="str">
        <f aca="false">IF(AQ$8&gt;$J157,"",IF($F$124&gt;$G$124,"ns",IF(ABS($L157-INDEX(RTO3SF_ORD,AQ$8,2))&gt;$B$139,"s","ns")))</f>
        <v>ns</v>
      </c>
      <c r="AR157" s="281" t="str">
        <f aca="false">IF(AR$8&gt;$J157,"",IF($F$124&gt;$G$124,"ns",IF(ABS($L157-INDEX(RTO3SF_ORD,AR$8,2))&gt;$B$139,"s","ns")))</f>
        <v>ns</v>
      </c>
      <c r="AS157" s="281" t="str">
        <f aca="false">IF(AS$8&gt;$J157,"",IF($F$124&gt;$G$124,"ns",IF(ABS($L157-INDEX(RTO3SF_ORD,AS$8,2))&gt;$B$139,"s","ns")))</f>
        <v>ns</v>
      </c>
      <c r="AT157" s="281" t="str">
        <f aca="false">IF(AT$8&gt;$J157,"",IF($F$124&gt;$G$124,"ns",IF(ABS($L157-INDEX(RTO3SF_ORD,AT$8,2))&gt;$B$139,"s","ns")))</f>
        <v>ns</v>
      </c>
      <c r="AU157" s="281" t="str">
        <f aca="false">IF(AU$8&gt;$J157,"",IF($F$124&gt;$G$124,"ns",IF(ABS($L157-INDEX(RTO3SF_ORD,AU$8,2))&gt;$B$139,"s","ns")))</f>
        <v>ns</v>
      </c>
      <c r="AV157" s="281" t="str">
        <f aca="false">IF(AV$8&gt;$J157,"",IF($F$124&gt;$G$124,"ns",IF(ABS($L157-INDEX(RTO3SF_ORD,AV$8,2))&gt;$B$139,"s","ns")))</f>
        <v>ns</v>
      </c>
      <c r="AW157" s="281" t="str">
        <f aca="false">IF(AW$8&gt;$J157,"",IF($F$124&gt;$G$124,"ns",IF(ABS($L157-INDEX(RTO3SF_ORD,AW$8,2))&gt;$B$139,"s","ns")))</f>
        <v>ns</v>
      </c>
      <c r="AX157" s="281" t="str">
        <f aca="false">IF(AX$8&gt;$J157,"",IF($F$124&gt;$G$124,"ns",IF(ABS($L157-INDEX(RTO3SF_ORD,AX$8,2))&gt;$B$139,"s","ns")))</f>
        <v>ns</v>
      </c>
      <c r="AY157" s="281" t="str">
        <f aca="false">IF(AY$8&gt;$J157,"",IF($F$124&gt;$G$124,"ns",IF(ABS($L157-INDEX(RTO3SF_ORD,AY$8,2))&gt;$B$139,"s","ns")))</f>
        <v/>
      </c>
      <c r="AZ157" s="281" t="str">
        <f aca="false">IF(AZ$8&gt;$J157,"",IF($F$124&gt;$G$124,"ns",IF(ABS($L157-INDEX(RTO3SF_ORD,AZ$8,2))&gt;$B$139,"s","ns")))</f>
        <v/>
      </c>
      <c r="BA157" s="281" t="str">
        <f aca="false">IF(BA$8&gt;$J157,"",IF($F$124&gt;$G$124,"ns",IF(ABS($L157-INDEX(RTO3SF_ORD,BA$8,2))&gt;$B$139,"s","ns")))</f>
        <v/>
      </c>
      <c r="BB157" s="281" t="str">
        <f aca="false">IF(BB$8&gt;$J157,"",IF($F$124&gt;$G$124,"ns",IF(ABS($L157-INDEX(RTO3SF_ORD,BB$8,2))&gt;$B$139,"s","ns")))</f>
        <v/>
      </c>
      <c r="BC157" s="281" t="str">
        <f aca="false">IF(BC$8&gt;$J157,"",IF($F$124&gt;$G$124,"ns",IF(ABS($L157-INDEX(RTO3SF_ORD,BC$8,2))&gt;$B$139,"s","ns")))</f>
        <v/>
      </c>
      <c r="BD157" s="281" t="str">
        <f aca="false">IF(BD$8&gt;$J157,"",IF($F$124&gt;$G$124,"ns",IF(ABS($L157-INDEX(RTO3SF_ORD,BD$8,2))&gt;$B$139,"s","ns")))</f>
        <v/>
      </c>
      <c r="BE157" s="281" t="str">
        <f aca="false">IF(BE$8&gt;$J157,"",IF($F$124&gt;$G$124,"ns",IF(ABS($L157-INDEX(RTO3SF_ORD,BE$8,2))&gt;$B$139,"s","ns")))</f>
        <v/>
      </c>
      <c r="BF157" s="281" t="str">
        <f aca="false">IF(BF$8&gt;$J157,"",IF($F$124&gt;$G$124,"ns",IF(ABS($L157-INDEX(RTO3SF_ORD,BF$8,2))&gt;$B$139,"s","ns")))</f>
        <v/>
      </c>
      <c r="BG157" s="281" t="str">
        <f aca="false">IF(BG$8&gt;$J157,"",IF($F$124&gt;$G$124,"ns",IF(ABS($L157-INDEX(RTO3SF_ORD,BG$8,2))&gt;$B$139,"s","ns")))</f>
        <v/>
      </c>
      <c r="BH157" s="281" t="str">
        <f aca="false">IF(BH$8&gt;$J157,"",IF($F$124&gt;$G$124,"ns",IF(ABS($L157-INDEX(RTO3SF_ORD,BH$8,2))&gt;$B$139,"s","ns")))</f>
        <v/>
      </c>
      <c r="BI157" s="281" t="str">
        <f aca="false">IF(BI$8&gt;$J157,"",IF($F$124&gt;$G$124,"ns",IF(ABS($L157-INDEX(RTO3SF_ORD,BI$8,2))&gt;$B$139,"s","ns")))</f>
        <v/>
      </c>
      <c r="BJ157" s="281" t="str">
        <f aca="false">IF(BJ$8&gt;$J157,"",IF($F$124&gt;$G$124,"ns",IF(ABS($L157-INDEX(RTO3SF_ORD,BJ$8,2))&gt;$B$139,"s","ns")))</f>
        <v/>
      </c>
      <c r="BS157" s="249"/>
      <c r="BT157" s="249"/>
      <c r="BV157" s="270" t="n">
        <v>38</v>
      </c>
      <c r="BW157" s="280" t="n">
        <f aca="false">IFERROR(INDEX(RTO3CF_ORD,BV157,1),"sd")</f>
        <v>0</v>
      </c>
      <c r="BX157" s="281" t="n">
        <f aca="false">IFERROR(INDEX(RTO3CF_ORD,BV157,2),"sd")</f>
        <v>0.00012</v>
      </c>
      <c r="BY157" s="282" t="str">
        <f aca="false">IF(BY$8&gt;$BV157,"",IF($BR$124&gt;$BS$124,"ns",IF(ABS($BX157-INDEX(RTO3CF_ORD,BY$8,2))&gt;$BN$139,"s","ns")))</f>
        <v>s</v>
      </c>
      <c r="BZ157" s="282" t="str">
        <f aca="false">IF(BZ$8&gt;$BV157,"",IF($BR$124&gt;$BS$124,"ns",IF(ABS($BX157-INDEX(RTO3CF_ORD,BZ$8,2))&gt;$BN$139,"s","ns")))</f>
        <v>s</v>
      </c>
      <c r="CA157" s="282" t="str">
        <f aca="false">IF(CA$8&gt;$BV157,"",IF($BR$124&gt;$BS$124,"ns",IF(ABS($BX157-INDEX(RTO3CF_ORD,CA$8,2))&gt;$BN$139,"s","ns")))</f>
        <v>s</v>
      </c>
      <c r="CB157" s="282" t="str">
        <f aca="false">IF(CB$8&gt;$BV157,"",IF($BR$124&gt;$BS$124,"ns",IF(ABS($BX157-INDEX(RTO3CF_ORD,CB$8,2))&gt;$BN$139,"s","ns")))</f>
        <v>s</v>
      </c>
      <c r="CC157" s="282" t="str">
        <f aca="false">IF(CC$8&gt;$BV157,"",IF($BR$124&gt;$BS$124,"ns",IF(ABS($BX157-INDEX(RTO3CF_ORD,CC$8,2))&gt;$BN$139,"s","ns")))</f>
        <v>s</v>
      </c>
      <c r="CD157" s="282" t="str">
        <f aca="false">IF(CD$8&gt;$BV157,"",IF($BR$124&gt;$BS$124,"ns",IF(ABS($BX157-INDEX(RTO3CF_ORD,CD$8,2))&gt;$BN$139,"s","ns")))</f>
        <v>s</v>
      </c>
      <c r="CE157" s="282" t="str">
        <f aca="false">IF(CE$8&gt;$BV157,"",IF($BR$124&gt;$BS$124,"ns",IF(ABS($BX157-INDEX(RTO3CF_ORD,CE$8,2))&gt;$BN$139,"s","ns")))</f>
        <v>s</v>
      </c>
      <c r="CF157" s="282" t="str">
        <f aca="false">IF(CF$8&gt;$BV157,"",IF($BR$124&gt;$BS$124,"ns",IF(ABS($BX157-INDEX(RTO3CF_ORD,CF$8,2))&gt;$BN$139,"s","ns")))</f>
        <v>s</v>
      </c>
      <c r="CG157" s="282" t="str">
        <f aca="false">IF(CG$8&gt;$BV157,"",IF($BR$124&gt;$BS$124,"ns",IF(ABS($BX157-INDEX(RTO3CF_ORD,CG$8,2))&gt;$BN$139,"s","ns")))</f>
        <v>s</v>
      </c>
      <c r="CH157" s="282" t="str">
        <f aca="false">IF(CH$8&gt;$BV157,"",IF($BR$124&gt;$BS$124,"ns",IF(ABS($BX157-INDEX(RTO3CF_ORD,CH$8,2))&gt;$BN$139,"s","ns")))</f>
        <v>s</v>
      </c>
      <c r="CI157" s="282" t="str">
        <f aca="false">IF(CI$8&gt;$BV157,"",IF($BR$124&gt;$BS$124,"ns",IF(ABS($BX157-INDEX(RTO3CF_ORD,CI$8,2))&gt;$BN$139,"s","ns")))</f>
        <v>s</v>
      </c>
      <c r="CJ157" s="282" t="str">
        <f aca="false">IF(CJ$8&gt;$BV157,"",IF($BR$124&gt;$BS$124,"ns",IF(ABS($BX157-INDEX(RTO3CF_ORD,CJ$8,2))&gt;$BN$139,"s","ns")))</f>
        <v>s</v>
      </c>
      <c r="CK157" s="282" t="str">
        <f aca="false">IF(CK$8&gt;$BV157,"",IF($BR$124&gt;$BS$124,"ns",IF(ABS($BX157-INDEX(RTO3CF_ORD,CK$8,2))&gt;$BN$139,"s","ns")))</f>
        <v>ns</v>
      </c>
      <c r="CL157" s="282" t="str">
        <f aca="false">IF(CL$8&gt;$BV157,"",IF($BR$124&gt;$BS$124,"ns",IF(ABS($BX157-INDEX(RTO3CF_ORD,CL$8,2))&gt;$BN$139,"s","ns")))</f>
        <v>ns</v>
      </c>
      <c r="CM157" s="282" t="str">
        <f aca="false">IF(CM$8&gt;$BV157,"",IF($BR$124&gt;$BS$124,"ns",IF(ABS($BX157-INDEX(RTO3CF_ORD,CM$8,2))&gt;$BN$139,"s","ns")))</f>
        <v>ns</v>
      </c>
      <c r="CN157" s="282" t="str">
        <f aca="false">IF(CN$8&gt;$BV157,"",IF($BR$124&gt;$BS$124,"ns",IF(ABS($BX157-INDEX(RTO3CF_ORD,CN$8,2))&gt;$BN$139,"s","ns")))</f>
        <v>ns</v>
      </c>
      <c r="CO157" s="282" t="str">
        <f aca="false">IF(CO$8&gt;$BV157,"",IF($BR$124&gt;$BS$124,"ns",IF(ABS($BX157-INDEX(RTO3CF_ORD,CO$8,2))&gt;$BN$139,"s","ns")))</f>
        <v>ns</v>
      </c>
      <c r="CP157" s="282" t="str">
        <f aca="false">IF(CP$8&gt;$BV157,"",IF($BR$124&gt;$BS$124,"ns",IF(ABS($BX157-INDEX(RTO3CF_ORD,CP$8,2))&gt;$BN$139,"s","ns")))</f>
        <v>ns</v>
      </c>
      <c r="CQ157" s="282" t="str">
        <f aca="false">IF(CQ$8&gt;$BV157,"",IF($BR$124&gt;$BS$124,"ns",IF(ABS($BX157-INDEX(RTO3CF_ORD,CQ$8,2))&gt;$BN$139,"s","ns")))</f>
        <v>ns</v>
      </c>
      <c r="CR157" s="282" t="str">
        <f aca="false">IF(CR$8&gt;$BV157,"",IF($BR$124&gt;$BS$124,"ns",IF(ABS($BX157-INDEX(RTO3CF_ORD,CR$8,2))&gt;$BN$139,"s","ns")))</f>
        <v>ns</v>
      </c>
      <c r="CS157" s="282" t="str">
        <f aca="false">IF(CS$8&gt;$BV157,"",IF($BR$124&gt;$BS$124,"ns",IF(ABS($BX157-INDEX(RTO3CF_ORD,CS$8,2))&gt;$BN$139,"s","ns")))</f>
        <v>ns</v>
      </c>
      <c r="CT157" s="282" t="str">
        <f aca="false">IF(CT$8&gt;$BV157,"",IF($BR$124&gt;$BS$124,"ns",IF(ABS($BX157-INDEX(RTO3CF_ORD,CT$8,2))&gt;$BN$139,"s","ns")))</f>
        <v>ns</v>
      </c>
      <c r="CU157" s="282" t="str">
        <f aca="false">IF(CU$8&gt;$BV157,"",IF($BR$124&gt;$BS$124,"ns",IF(ABS($BX157-INDEX(RTO3CF_ORD,CU$8,2))&gt;$BN$139,"s","ns")))</f>
        <v>ns</v>
      </c>
      <c r="CV157" s="282" t="str">
        <f aca="false">IF(CV$8&gt;$BV157,"",IF($BR$124&gt;$BS$124,"ns",IF(ABS($BX157-INDEX(RTO3CF_ORD,CV$8,2))&gt;$BN$139,"s","ns")))</f>
        <v>ns</v>
      </c>
      <c r="CW157" s="282" t="str">
        <f aca="false">IF(CW$8&gt;$BV157,"",IF($BR$124&gt;$BS$124,"ns",IF(ABS($BX157-INDEX(RTO3CF_ORD,CW$8,2))&gt;$BN$139,"s","ns")))</f>
        <v>ns</v>
      </c>
      <c r="CX157" s="282" t="str">
        <f aca="false">IF(CX$8&gt;$BV157,"",IF($BR$124&gt;$BS$124,"ns",IF(ABS($BX157-INDEX(RTO3CF_ORD,CX$8,2))&gt;$BN$139,"s","ns")))</f>
        <v>ns</v>
      </c>
      <c r="CY157" s="282" t="str">
        <f aca="false">IF(CY$8&gt;$BV157,"",IF($BR$124&gt;$BS$124,"ns",IF(ABS($BX157-INDEX(RTO3CF_ORD,CY$8,2))&gt;$BN$139,"s","ns")))</f>
        <v>ns</v>
      </c>
      <c r="CZ157" s="282" t="str">
        <f aca="false">IF(CZ$8&gt;$BV157,"",IF($BR$124&gt;$BS$124,"ns",IF(ABS($BX157-INDEX(RTO3CF_ORD,CZ$8,2))&gt;$BN$139,"s","ns")))</f>
        <v>ns</v>
      </c>
      <c r="DA157" s="282" t="str">
        <f aca="false">IF(DA$8&gt;$BV157,"",IF($BR$124&gt;$BS$124,"ns",IF(ABS($BX157-INDEX(RTO3CF_ORD,DA$8,2))&gt;$BN$139,"s","ns")))</f>
        <v>ns</v>
      </c>
      <c r="DB157" s="282" t="str">
        <f aca="false">IF(DB$8&gt;$BV157,"",IF($BR$124&gt;$BS$124,"ns",IF(ABS($BX157-INDEX(RTO3CF_ORD,DB$8,2))&gt;$BN$139,"s","ns")))</f>
        <v>ns</v>
      </c>
      <c r="DC157" s="282" t="str">
        <f aca="false">IF(DC$8&gt;$BV157,"",IF($BR$124&gt;$BS$124,"ns",IF(ABS($BX157-INDEX(RTO3CF_ORD,DC$8,2))&gt;$BN$139,"s","ns")))</f>
        <v>ns</v>
      </c>
      <c r="DD157" s="282" t="str">
        <f aca="false">IF(DD$8&gt;$BV157,"",IF($BR$124&gt;$BS$124,"ns",IF(ABS($BX157-INDEX(RTO3CF_ORD,DD$8,2))&gt;$BN$139,"s","ns")))</f>
        <v>ns</v>
      </c>
      <c r="DE157" s="282" t="str">
        <f aca="false">IF(DE$8&gt;$BV157,"",IF($BR$124&gt;$BS$124,"ns",IF(ABS($BX157-INDEX(RTO3CF_ORD,DE$8,2))&gt;$BN$139,"s","ns")))</f>
        <v>ns</v>
      </c>
      <c r="DF157" s="282" t="str">
        <f aca="false">IF(DF$8&gt;$BV157,"",IF($BR$124&gt;$BS$124,"ns",IF(ABS($BX157-INDEX(RTO3CF_ORD,DF$8,2))&gt;$BN$139,"s","ns")))</f>
        <v>ns</v>
      </c>
      <c r="DG157" s="282" t="str">
        <f aca="false">IF(DG$8&gt;$BV157,"",IF($BR$124&gt;$BS$124,"ns",IF(ABS($BX157-INDEX(RTO3CF_ORD,DG$8,2))&gt;$BN$139,"s","ns")))</f>
        <v>ns</v>
      </c>
      <c r="DH157" s="282" t="str">
        <f aca="false">IF(DH$8&gt;$BV157,"",IF($BR$124&gt;$BS$124,"ns",IF(ABS($BX157-INDEX(RTO3CF_ORD,DH$8,2))&gt;$BN$139,"s","ns")))</f>
        <v>ns</v>
      </c>
      <c r="DI157" s="282" t="str">
        <f aca="false">IF(DI$8&gt;$BV157,"",IF($BR$124&gt;$BS$124,"ns",IF(ABS($BX157-INDEX(RTO3CF_ORD,DI$8,2))&gt;$BN$139,"s","ns")))</f>
        <v>ns</v>
      </c>
      <c r="DJ157" s="282" t="str">
        <f aca="false">IF(DJ$8&gt;$BV157,"",IF($BR$124&gt;$BS$124,"ns",IF(ABS($BX157-INDEX(RTO3CF_ORD,DJ$8,2))&gt;$BN$139,"s","ns")))</f>
        <v>ns</v>
      </c>
      <c r="DK157" s="282" t="str">
        <f aca="false">IF(DK$8&gt;$BV157,"",IF($BR$124&gt;$BS$124,"ns",IF(ABS($BX157-INDEX(RTO3CF_ORD,DK$8,2))&gt;$BN$139,"s","ns")))</f>
        <v/>
      </c>
      <c r="DL157" s="282" t="str">
        <f aca="false">IF(DL$8&gt;$BV157,"",IF($BR$124&gt;$BS$124,"ns",IF(ABS($BX157-INDEX(RTO3CF_ORD,DL$8,2))&gt;$BN$139,"s","ns")))</f>
        <v/>
      </c>
      <c r="DM157" s="282" t="str">
        <f aca="false">IF(DM$8&gt;$BV157,"",IF($BR$124&gt;$BS$124,"ns",IF(ABS($BX157-INDEX(RTO3CF_ORD,DM$8,2))&gt;$BN$139,"s","ns")))</f>
        <v/>
      </c>
      <c r="DN157" s="282" t="str">
        <f aca="false">IF(DN$8&gt;$BV157,"",IF($BR$124&gt;$BS$124,"ns",IF(ABS($BX157-INDEX(RTO3CF_ORD,DN$8,2))&gt;$BN$139,"s","ns")))</f>
        <v/>
      </c>
      <c r="DO157" s="282" t="str">
        <f aca="false">IF(DO$8&gt;$BV157,"",IF($BR$124&gt;$BS$124,"ns",IF(ABS($BX157-INDEX(RTO3CF_ORD,DO$8,2))&gt;$BN$139,"s","ns")))</f>
        <v/>
      </c>
      <c r="DP157" s="282" t="str">
        <f aca="false">IF(DP$8&gt;$BV157,"",IF($BR$124&gt;$BS$124,"ns",IF(ABS($BX157-INDEX(RTO3CF_ORD,DP$8,2))&gt;$BN$139,"s","ns")))</f>
        <v/>
      </c>
      <c r="DQ157" s="282" t="str">
        <f aca="false">IF(DQ$8&gt;$BV157,"",IF($BR$124&gt;$BS$124,"ns",IF(ABS($BX157-INDEX(RTO3CF_ORD,DQ$8,2))&gt;$BN$139,"s","ns")))</f>
        <v/>
      </c>
      <c r="DR157" s="282" t="str">
        <f aca="false">IF(DR$8&gt;$BV157,"",IF($BR$124&gt;$BS$124,"ns",IF(ABS($BX157-INDEX(RTO3CF_ORD,DR$8,2))&gt;$BN$139,"s","ns")))</f>
        <v/>
      </c>
      <c r="DS157" s="282" t="str">
        <f aca="false">IF(DS$8&gt;$BV157,"",IF($BR$124&gt;$BS$124,"ns",IF(ABS($BX157-INDEX(RTO3CF_ORD,DS$8,2))&gt;$BN$139,"s","ns")))</f>
        <v/>
      </c>
      <c r="DT157" s="282" t="str">
        <f aca="false">IF(DT$8&gt;$BV157,"",IF($BR$124&gt;$BS$124,"ns",IF(ABS($BX157-INDEX(RTO3CF_ORD,DT$8,2))&gt;$BN$139,"s","ns")))</f>
        <v/>
      </c>
      <c r="DU157" s="282" t="str">
        <f aca="false">IF(DU$8&gt;$BV157,"",IF($BR$124&gt;$BS$124,"ns",IF(ABS($BX157-INDEX(RTO3CF_ORD,DU$8,2))&gt;$BN$139,"s","ns")))</f>
        <v/>
      </c>
      <c r="DV157" s="282" t="str">
        <f aca="false">IF(DV$8&gt;$BV157,"",IF($BR$124&gt;$BS$124,"ns",IF(ABS($BX157-INDEX(RTO3CF_ORD,DV$8,2))&gt;$BN$139,"s","ns")))</f>
        <v/>
      </c>
      <c r="DW157" s="283"/>
      <c r="DX157" s="283"/>
      <c r="DZ157" s="265" t="n">
        <f aca="false">DZ156+1</f>
        <v>39</v>
      </c>
      <c r="EA157" s="276" t="n">
        <f aca="false">IFERROR(INDEX(RTO3CV,$DZ157,1),0)</f>
        <v>0</v>
      </c>
      <c r="EB157" s="277" t="n">
        <f aca="false">IFERROR(INDEX(RTO3SF,$DZ157,EB$7),0)</f>
        <v>0</v>
      </c>
      <c r="EC157" s="277" t="n">
        <f aca="false">IFERROR(INDEX(RTO3SF,$DZ157,EC$7),0)</f>
        <v>0</v>
      </c>
      <c r="ED157" s="277" t="n">
        <f aca="false">IFERROR(INDEX(RTO3SF,$DZ157,ED$7),0)</f>
        <v>0</v>
      </c>
      <c r="EE157" s="277" t="n">
        <f aca="false">IFERROR(INDEX(RTO3SF,$DZ157,EE$7),0)</f>
        <v>0</v>
      </c>
      <c r="EF157" s="277" t="n">
        <f aca="false">COUNTIFS(EB157:EE157,"&gt;1")</f>
        <v>0</v>
      </c>
      <c r="EG157" s="277" t="n">
        <f aca="false">IFERROR(SUMIFS(EB157:EE157,EB157:EE157,"&gt;1"),0)</f>
        <v>0</v>
      </c>
      <c r="EH157" s="265"/>
      <c r="EI157" s="265"/>
      <c r="EJ157" s="265"/>
      <c r="EK157" s="266"/>
      <c r="EL157" s="265" t="n">
        <f aca="false">EL156+1</f>
        <v>39</v>
      </c>
      <c r="EM157" s="276" t="n">
        <f aca="false">IFERROR(INDEX(RTO3CV,$EL157,1),0)</f>
        <v>0</v>
      </c>
      <c r="EN157" s="277" t="n">
        <f aca="false">IFERROR(INDEX(RTO3CF,$EL157,'ANVA-MDS'!EB$7),0)</f>
        <v>0</v>
      </c>
      <c r="EO157" s="277" t="n">
        <f aca="false">IFERROR(INDEX(RTO3CF,$EL157,'ANVA-MDS'!EC$7),0)</f>
        <v>0</v>
      </c>
      <c r="EP157" s="277" t="n">
        <f aca="false">IFERROR(INDEX(RTO3CF,$EL157,'ANVA-MDS'!ED$7),0)</f>
        <v>0</v>
      </c>
      <c r="EQ157" s="277" t="n">
        <f aca="false">IFERROR(INDEX(RTO3CF,$EL157,'ANVA-MDS'!EE$7),0)</f>
        <v>0</v>
      </c>
      <c r="ER157" s="277" t="n">
        <f aca="false">COUNTIFS(EN157:EQ157,"&gt;1")</f>
        <v>0</v>
      </c>
      <c r="ES157" s="277" t="n">
        <f aca="false">IFERROR(SUMIFS(EN157:EQ157,EN157:EQ157,"&gt;1"),0)</f>
        <v>0</v>
      </c>
      <c r="ET157" s="265"/>
      <c r="EU157" s="265"/>
      <c r="EV157" s="265"/>
      <c r="EW157" s="266"/>
      <c r="EX157" s="277" t="n">
        <f aca="false">EG157+ES157</f>
        <v>0</v>
      </c>
      <c r="EY157" s="266"/>
      <c r="EZ157" s="266"/>
    </row>
    <row r="158" customFormat="false" ht="12.75" hidden="false" customHeight="true" outlineLevel="0" collapsed="false">
      <c r="I158" s="249"/>
      <c r="J158" s="270" t="n">
        <v>39</v>
      </c>
      <c r="K158" s="280" t="n">
        <f aca="false">IFERROR(INDEX(RTO3SF_ORD,J158,1),"sd")</f>
        <v>0</v>
      </c>
      <c r="L158" s="281" t="n">
        <f aca="false">IFERROR(INDEX(RTO3SF_ORD,J158,2),"sd")</f>
        <v>0.00011</v>
      </c>
      <c r="M158" s="281" t="str">
        <f aca="false">IF(M$8&gt;$J158,"",IF($F$124&gt;$G$124,"ns",IF(ABS($L158-INDEX(RTO3SF_ORD,M$8,2))&gt;$B$139,"s","ns")))</f>
        <v>ns</v>
      </c>
      <c r="N158" s="281" t="str">
        <f aca="false">IF(N$8&gt;$J158,"",IF($F$124&gt;$G$124,"ns",IF(ABS($L158-INDEX(RTO3SF_ORD,N$8,2))&gt;$B$139,"s","ns")))</f>
        <v>ns</v>
      </c>
      <c r="O158" s="281" t="str">
        <f aca="false">IF(O$8&gt;$J158,"",IF($F$124&gt;$G$124,"ns",IF(ABS($L158-INDEX(RTO3SF_ORD,O$8,2))&gt;$B$139,"s","ns")))</f>
        <v>ns</v>
      </c>
      <c r="P158" s="281" t="str">
        <f aca="false">IF(P$8&gt;$J158,"",IF($F$124&gt;$G$124,"ns",IF(ABS($L158-INDEX(RTO3SF_ORD,P$8,2))&gt;$B$139,"s","ns")))</f>
        <v>ns</v>
      </c>
      <c r="Q158" s="281" t="str">
        <f aca="false">IF(Q$8&gt;$J158,"",IF($F$124&gt;$G$124,"ns",IF(ABS($L158-INDEX(RTO3SF_ORD,Q$8,2))&gt;$B$139,"s","ns")))</f>
        <v>ns</v>
      </c>
      <c r="R158" s="281" t="str">
        <f aca="false">IF(R$8&gt;$J158,"",IF($F$124&gt;$G$124,"ns",IF(ABS($L158-INDEX(RTO3SF_ORD,R$8,2))&gt;$B$139,"s","ns")))</f>
        <v>ns</v>
      </c>
      <c r="S158" s="281" t="str">
        <f aca="false">IF(S$8&gt;$J158,"",IF($F$124&gt;$G$124,"ns",IF(ABS($L158-INDEX(RTO3SF_ORD,S$8,2))&gt;$B$139,"s","ns")))</f>
        <v>ns</v>
      </c>
      <c r="T158" s="281" t="str">
        <f aca="false">IF(T$8&gt;$J158,"",IF($F$124&gt;$G$124,"ns",IF(ABS($L158-INDEX(RTO3SF_ORD,T$8,2))&gt;$B$139,"s","ns")))</f>
        <v>ns</v>
      </c>
      <c r="U158" s="281" t="str">
        <f aca="false">IF(U$8&gt;$J158,"",IF($F$124&gt;$G$124,"ns",IF(ABS($L158-INDEX(RTO3SF_ORD,U$8,2))&gt;$B$139,"s","ns")))</f>
        <v>ns</v>
      </c>
      <c r="V158" s="281" t="str">
        <f aca="false">IF(V$8&gt;$J158,"",IF($F$124&gt;$G$124,"ns",IF(ABS($L158-INDEX(RTO3SF_ORD,V$8,2))&gt;$B$139,"s","ns")))</f>
        <v>ns</v>
      </c>
      <c r="W158" s="281" t="str">
        <f aca="false">IF(W$8&gt;$J158,"",IF($F$124&gt;$G$124,"ns",IF(ABS($L158-INDEX(RTO3SF_ORD,W$8,2))&gt;$B$139,"s","ns")))</f>
        <v>ns</v>
      </c>
      <c r="X158" s="281" t="str">
        <f aca="false">IF(X$8&gt;$J158,"",IF($F$124&gt;$G$124,"ns",IF(ABS($L158-INDEX(RTO3SF_ORD,X$8,2))&gt;$B$139,"s","ns")))</f>
        <v>ns</v>
      </c>
      <c r="Y158" s="281" t="str">
        <f aca="false">IF(Y$8&gt;$J158,"",IF($F$124&gt;$G$124,"ns",IF(ABS($L158-INDEX(RTO3SF_ORD,Y$8,2))&gt;$B$139,"s","ns")))</f>
        <v>ns</v>
      </c>
      <c r="Z158" s="281" t="str">
        <f aca="false">IF(Z$8&gt;$J158,"",IF($F$124&gt;$G$124,"ns",IF(ABS($L158-INDEX(RTO3SF_ORD,Z$8,2))&gt;$B$139,"s","ns")))</f>
        <v>ns</v>
      </c>
      <c r="AA158" s="281" t="str">
        <f aca="false">IF(AA$8&gt;$J158,"",IF($F$124&gt;$G$124,"ns",IF(ABS($L158-INDEX(RTO3SF_ORD,AA$8,2))&gt;$B$139,"s","ns")))</f>
        <v>ns</v>
      </c>
      <c r="AB158" s="281" t="str">
        <f aca="false">IF(AB$8&gt;$J158,"",IF($F$124&gt;$G$124,"ns",IF(ABS($L158-INDEX(RTO3SF_ORD,AB$8,2))&gt;$B$139,"s","ns")))</f>
        <v>ns</v>
      </c>
      <c r="AC158" s="281" t="str">
        <f aca="false">IF(AC$8&gt;$J158,"",IF($F$124&gt;$G$124,"ns",IF(ABS($L158-INDEX(RTO3SF_ORD,AC$8,2))&gt;$B$139,"s","ns")))</f>
        <v>ns</v>
      </c>
      <c r="AD158" s="281" t="str">
        <f aca="false">IF(AD$8&gt;$J158,"",IF($F$124&gt;$G$124,"ns",IF(ABS($L158-INDEX(RTO3SF_ORD,AD$8,2))&gt;$B$139,"s","ns")))</f>
        <v>ns</v>
      </c>
      <c r="AE158" s="281" t="str">
        <f aca="false">IF(AE$8&gt;$J158,"",IF($F$124&gt;$G$124,"ns",IF(ABS($L158-INDEX(RTO3SF_ORD,AE$8,2))&gt;$B$139,"s","ns")))</f>
        <v>ns</v>
      </c>
      <c r="AF158" s="281" t="str">
        <f aca="false">IF(AF$8&gt;$J158,"",IF($F$124&gt;$G$124,"ns",IF(ABS($L158-INDEX(RTO3SF_ORD,AF$8,2))&gt;$B$139,"s","ns")))</f>
        <v>ns</v>
      </c>
      <c r="AG158" s="281" t="str">
        <f aca="false">IF(AG$8&gt;$J158,"",IF($F$124&gt;$G$124,"ns",IF(ABS($L158-INDEX(RTO3SF_ORD,AG$8,2))&gt;$B$139,"s","ns")))</f>
        <v>ns</v>
      </c>
      <c r="AH158" s="281" t="str">
        <f aca="false">IF(AH$8&gt;$J158,"",IF($F$124&gt;$G$124,"ns",IF(ABS($L158-INDEX(RTO3SF_ORD,AH$8,2))&gt;$B$139,"s","ns")))</f>
        <v>ns</v>
      </c>
      <c r="AI158" s="281" t="str">
        <f aca="false">IF(AI$8&gt;$J158,"",IF($F$124&gt;$G$124,"ns",IF(ABS($L158-INDEX(RTO3SF_ORD,AI$8,2))&gt;$B$139,"s","ns")))</f>
        <v>ns</v>
      </c>
      <c r="AJ158" s="281" t="str">
        <f aca="false">IF(AJ$8&gt;$J158,"",IF($F$124&gt;$G$124,"ns",IF(ABS($L158-INDEX(RTO3SF_ORD,AJ$8,2))&gt;$B$139,"s","ns")))</f>
        <v>ns</v>
      </c>
      <c r="AK158" s="281" t="str">
        <f aca="false">IF(AK$8&gt;$J158,"",IF($F$124&gt;$G$124,"ns",IF(ABS($L158-INDEX(RTO3SF_ORD,AK$8,2))&gt;$B$139,"s","ns")))</f>
        <v>ns</v>
      </c>
      <c r="AL158" s="281" t="str">
        <f aca="false">IF(AL$8&gt;$J158,"",IF($F$124&gt;$G$124,"ns",IF(ABS($L158-INDEX(RTO3SF_ORD,AL$8,2))&gt;$B$139,"s","ns")))</f>
        <v>ns</v>
      </c>
      <c r="AM158" s="281" t="str">
        <f aca="false">IF(AM$8&gt;$J158,"",IF($F$124&gt;$G$124,"ns",IF(ABS($L158-INDEX(RTO3SF_ORD,AM$8,2))&gt;$B$139,"s","ns")))</f>
        <v>ns</v>
      </c>
      <c r="AN158" s="281" t="str">
        <f aca="false">IF(AN$8&gt;$J158,"",IF($F$124&gt;$G$124,"ns",IF(ABS($L158-INDEX(RTO3SF_ORD,AN$8,2))&gt;$B$139,"s","ns")))</f>
        <v>ns</v>
      </c>
      <c r="AO158" s="281" t="str">
        <f aca="false">IF(AO$8&gt;$J158,"",IF($F$124&gt;$G$124,"ns",IF(ABS($L158-INDEX(RTO3SF_ORD,AO$8,2))&gt;$B$139,"s","ns")))</f>
        <v>ns</v>
      </c>
      <c r="AP158" s="281" t="str">
        <f aca="false">IF(AP$8&gt;$J158,"",IF($F$124&gt;$G$124,"ns",IF(ABS($L158-INDEX(RTO3SF_ORD,AP$8,2))&gt;$B$139,"s","ns")))</f>
        <v>ns</v>
      </c>
      <c r="AQ158" s="281" t="str">
        <f aca="false">IF(AQ$8&gt;$J158,"",IF($F$124&gt;$G$124,"ns",IF(ABS($L158-INDEX(RTO3SF_ORD,AQ$8,2))&gt;$B$139,"s","ns")))</f>
        <v>ns</v>
      </c>
      <c r="AR158" s="281" t="str">
        <f aca="false">IF(AR$8&gt;$J158,"",IF($F$124&gt;$G$124,"ns",IF(ABS($L158-INDEX(RTO3SF_ORD,AR$8,2))&gt;$B$139,"s","ns")))</f>
        <v>ns</v>
      </c>
      <c r="AS158" s="281" t="str">
        <f aca="false">IF(AS$8&gt;$J158,"",IF($F$124&gt;$G$124,"ns",IF(ABS($L158-INDEX(RTO3SF_ORD,AS$8,2))&gt;$B$139,"s","ns")))</f>
        <v>ns</v>
      </c>
      <c r="AT158" s="281" t="str">
        <f aca="false">IF(AT$8&gt;$J158,"",IF($F$124&gt;$G$124,"ns",IF(ABS($L158-INDEX(RTO3SF_ORD,AT$8,2))&gt;$B$139,"s","ns")))</f>
        <v>ns</v>
      </c>
      <c r="AU158" s="281" t="str">
        <f aca="false">IF(AU$8&gt;$J158,"",IF($F$124&gt;$G$124,"ns",IF(ABS($L158-INDEX(RTO3SF_ORD,AU$8,2))&gt;$B$139,"s","ns")))</f>
        <v>ns</v>
      </c>
      <c r="AV158" s="281" t="str">
        <f aca="false">IF(AV$8&gt;$J158,"",IF($F$124&gt;$G$124,"ns",IF(ABS($L158-INDEX(RTO3SF_ORD,AV$8,2))&gt;$B$139,"s","ns")))</f>
        <v>ns</v>
      </c>
      <c r="AW158" s="281" t="str">
        <f aca="false">IF(AW$8&gt;$J158,"",IF($F$124&gt;$G$124,"ns",IF(ABS($L158-INDEX(RTO3SF_ORD,AW$8,2))&gt;$B$139,"s","ns")))</f>
        <v>ns</v>
      </c>
      <c r="AX158" s="281" t="str">
        <f aca="false">IF(AX$8&gt;$J158,"",IF($F$124&gt;$G$124,"ns",IF(ABS($L158-INDEX(RTO3SF_ORD,AX$8,2))&gt;$B$139,"s","ns")))</f>
        <v>ns</v>
      </c>
      <c r="AY158" s="281" t="str">
        <f aca="false">IF(AY$8&gt;$J158,"",IF($F$124&gt;$G$124,"ns",IF(ABS($L158-INDEX(RTO3SF_ORD,AY$8,2))&gt;$B$139,"s","ns")))</f>
        <v>ns</v>
      </c>
      <c r="AZ158" s="281" t="str">
        <f aca="false">IF(AZ$8&gt;$J158,"",IF($F$124&gt;$G$124,"ns",IF(ABS($L158-INDEX(RTO3SF_ORD,AZ$8,2))&gt;$B$139,"s","ns")))</f>
        <v/>
      </c>
      <c r="BA158" s="281" t="str">
        <f aca="false">IF(BA$8&gt;$J158,"",IF($F$124&gt;$G$124,"ns",IF(ABS($L158-INDEX(RTO3SF_ORD,BA$8,2))&gt;$B$139,"s","ns")))</f>
        <v/>
      </c>
      <c r="BB158" s="281" t="str">
        <f aca="false">IF(BB$8&gt;$J158,"",IF($F$124&gt;$G$124,"ns",IF(ABS($L158-INDEX(RTO3SF_ORD,BB$8,2))&gt;$B$139,"s","ns")))</f>
        <v/>
      </c>
      <c r="BC158" s="281" t="str">
        <f aca="false">IF(BC$8&gt;$J158,"",IF($F$124&gt;$G$124,"ns",IF(ABS($L158-INDEX(RTO3SF_ORD,BC$8,2))&gt;$B$139,"s","ns")))</f>
        <v/>
      </c>
      <c r="BD158" s="281" t="str">
        <f aca="false">IF(BD$8&gt;$J158,"",IF($F$124&gt;$G$124,"ns",IF(ABS($L158-INDEX(RTO3SF_ORD,BD$8,2))&gt;$B$139,"s","ns")))</f>
        <v/>
      </c>
      <c r="BE158" s="281" t="str">
        <f aca="false">IF(BE$8&gt;$J158,"",IF($F$124&gt;$G$124,"ns",IF(ABS($L158-INDEX(RTO3SF_ORD,BE$8,2))&gt;$B$139,"s","ns")))</f>
        <v/>
      </c>
      <c r="BF158" s="281" t="str">
        <f aca="false">IF(BF$8&gt;$J158,"",IF($F$124&gt;$G$124,"ns",IF(ABS($L158-INDEX(RTO3SF_ORD,BF$8,2))&gt;$B$139,"s","ns")))</f>
        <v/>
      </c>
      <c r="BG158" s="281" t="str">
        <f aca="false">IF(BG$8&gt;$J158,"",IF($F$124&gt;$G$124,"ns",IF(ABS($L158-INDEX(RTO3SF_ORD,BG$8,2))&gt;$B$139,"s","ns")))</f>
        <v/>
      </c>
      <c r="BH158" s="281" t="str">
        <f aca="false">IF(BH$8&gt;$J158,"",IF($F$124&gt;$G$124,"ns",IF(ABS($L158-INDEX(RTO3SF_ORD,BH$8,2))&gt;$B$139,"s","ns")))</f>
        <v/>
      </c>
      <c r="BI158" s="281" t="str">
        <f aca="false">IF(BI$8&gt;$J158,"",IF($F$124&gt;$G$124,"ns",IF(ABS($L158-INDEX(RTO3SF_ORD,BI$8,2))&gt;$B$139,"s","ns")))</f>
        <v/>
      </c>
      <c r="BJ158" s="281" t="str">
        <f aca="false">IF(BJ$8&gt;$J158,"",IF($F$124&gt;$G$124,"ns",IF(ABS($L158-INDEX(RTO3SF_ORD,BJ$8,2))&gt;$B$139,"s","ns")))</f>
        <v/>
      </c>
      <c r="BS158" s="249"/>
      <c r="BT158" s="249"/>
      <c r="BV158" s="270" t="n">
        <v>39</v>
      </c>
      <c r="BW158" s="280" t="n">
        <f aca="false">IFERROR(INDEX(RTO3CF_ORD,BV158,1),"sd")</f>
        <v>0</v>
      </c>
      <c r="BX158" s="281" t="n">
        <f aca="false">IFERROR(INDEX(RTO3CF_ORD,BV158,2),"sd")</f>
        <v>0.00011</v>
      </c>
      <c r="BY158" s="282" t="str">
        <f aca="false">IF(BY$8&gt;$BV158,"",IF($BR$124&gt;$BS$124,"ns",IF(ABS($BX158-INDEX(RTO3CF_ORD,BY$8,2))&gt;$BN$139,"s","ns")))</f>
        <v>s</v>
      </c>
      <c r="BZ158" s="282" t="str">
        <f aca="false">IF(BZ$8&gt;$BV158,"",IF($BR$124&gt;$BS$124,"ns",IF(ABS($BX158-INDEX(RTO3CF_ORD,BZ$8,2))&gt;$BN$139,"s","ns")))</f>
        <v>s</v>
      </c>
      <c r="CA158" s="282" t="str">
        <f aca="false">IF(CA$8&gt;$BV158,"",IF($BR$124&gt;$BS$124,"ns",IF(ABS($BX158-INDEX(RTO3CF_ORD,CA$8,2))&gt;$BN$139,"s","ns")))</f>
        <v>s</v>
      </c>
      <c r="CB158" s="282" t="str">
        <f aca="false">IF(CB$8&gt;$BV158,"",IF($BR$124&gt;$BS$124,"ns",IF(ABS($BX158-INDEX(RTO3CF_ORD,CB$8,2))&gt;$BN$139,"s","ns")))</f>
        <v>s</v>
      </c>
      <c r="CC158" s="282" t="str">
        <f aca="false">IF(CC$8&gt;$BV158,"",IF($BR$124&gt;$BS$124,"ns",IF(ABS($BX158-INDEX(RTO3CF_ORD,CC$8,2))&gt;$BN$139,"s","ns")))</f>
        <v>s</v>
      </c>
      <c r="CD158" s="282" t="str">
        <f aca="false">IF(CD$8&gt;$BV158,"",IF($BR$124&gt;$BS$124,"ns",IF(ABS($BX158-INDEX(RTO3CF_ORD,CD$8,2))&gt;$BN$139,"s","ns")))</f>
        <v>s</v>
      </c>
      <c r="CE158" s="282" t="str">
        <f aca="false">IF(CE$8&gt;$BV158,"",IF($BR$124&gt;$BS$124,"ns",IF(ABS($BX158-INDEX(RTO3CF_ORD,CE$8,2))&gt;$BN$139,"s","ns")))</f>
        <v>s</v>
      </c>
      <c r="CF158" s="282" t="str">
        <f aca="false">IF(CF$8&gt;$BV158,"",IF($BR$124&gt;$BS$124,"ns",IF(ABS($BX158-INDEX(RTO3CF_ORD,CF$8,2))&gt;$BN$139,"s","ns")))</f>
        <v>s</v>
      </c>
      <c r="CG158" s="282" t="str">
        <f aca="false">IF(CG$8&gt;$BV158,"",IF($BR$124&gt;$BS$124,"ns",IF(ABS($BX158-INDEX(RTO3CF_ORD,CG$8,2))&gt;$BN$139,"s","ns")))</f>
        <v>s</v>
      </c>
      <c r="CH158" s="282" t="str">
        <f aca="false">IF(CH$8&gt;$BV158,"",IF($BR$124&gt;$BS$124,"ns",IF(ABS($BX158-INDEX(RTO3CF_ORD,CH$8,2))&gt;$BN$139,"s","ns")))</f>
        <v>s</v>
      </c>
      <c r="CI158" s="282" t="str">
        <f aca="false">IF(CI$8&gt;$BV158,"",IF($BR$124&gt;$BS$124,"ns",IF(ABS($BX158-INDEX(RTO3CF_ORD,CI$8,2))&gt;$BN$139,"s","ns")))</f>
        <v>s</v>
      </c>
      <c r="CJ158" s="282" t="str">
        <f aca="false">IF(CJ$8&gt;$BV158,"",IF($BR$124&gt;$BS$124,"ns",IF(ABS($BX158-INDEX(RTO3CF_ORD,CJ$8,2))&gt;$BN$139,"s","ns")))</f>
        <v>s</v>
      </c>
      <c r="CK158" s="282" t="str">
        <f aca="false">IF(CK$8&gt;$BV158,"",IF($BR$124&gt;$BS$124,"ns",IF(ABS($BX158-INDEX(RTO3CF_ORD,CK$8,2))&gt;$BN$139,"s","ns")))</f>
        <v>ns</v>
      </c>
      <c r="CL158" s="282" t="str">
        <f aca="false">IF(CL$8&gt;$BV158,"",IF($BR$124&gt;$BS$124,"ns",IF(ABS($BX158-INDEX(RTO3CF_ORD,CL$8,2))&gt;$BN$139,"s","ns")))</f>
        <v>ns</v>
      </c>
      <c r="CM158" s="282" t="str">
        <f aca="false">IF(CM$8&gt;$BV158,"",IF($BR$124&gt;$BS$124,"ns",IF(ABS($BX158-INDEX(RTO3CF_ORD,CM$8,2))&gt;$BN$139,"s","ns")))</f>
        <v>ns</v>
      </c>
      <c r="CN158" s="282" t="str">
        <f aca="false">IF(CN$8&gt;$BV158,"",IF($BR$124&gt;$BS$124,"ns",IF(ABS($BX158-INDEX(RTO3CF_ORD,CN$8,2))&gt;$BN$139,"s","ns")))</f>
        <v>ns</v>
      </c>
      <c r="CO158" s="282" t="str">
        <f aca="false">IF(CO$8&gt;$BV158,"",IF($BR$124&gt;$BS$124,"ns",IF(ABS($BX158-INDEX(RTO3CF_ORD,CO$8,2))&gt;$BN$139,"s","ns")))</f>
        <v>ns</v>
      </c>
      <c r="CP158" s="282" t="str">
        <f aca="false">IF(CP$8&gt;$BV158,"",IF($BR$124&gt;$BS$124,"ns",IF(ABS($BX158-INDEX(RTO3CF_ORD,CP$8,2))&gt;$BN$139,"s","ns")))</f>
        <v>ns</v>
      </c>
      <c r="CQ158" s="282" t="str">
        <f aca="false">IF(CQ$8&gt;$BV158,"",IF($BR$124&gt;$BS$124,"ns",IF(ABS($BX158-INDEX(RTO3CF_ORD,CQ$8,2))&gt;$BN$139,"s","ns")))</f>
        <v>ns</v>
      </c>
      <c r="CR158" s="282" t="str">
        <f aca="false">IF(CR$8&gt;$BV158,"",IF($BR$124&gt;$BS$124,"ns",IF(ABS($BX158-INDEX(RTO3CF_ORD,CR$8,2))&gt;$BN$139,"s","ns")))</f>
        <v>ns</v>
      </c>
      <c r="CS158" s="282" t="str">
        <f aca="false">IF(CS$8&gt;$BV158,"",IF($BR$124&gt;$BS$124,"ns",IF(ABS($BX158-INDEX(RTO3CF_ORD,CS$8,2))&gt;$BN$139,"s","ns")))</f>
        <v>ns</v>
      </c>
      <c r="CT158" s="282" t="str">
        <f aca="false">IF(CT$8&gt;$BV158,"",IF($BR$124&gt;$BS$124,"ns",IF(ABS($BX158-INDEX(RTO3CF_ORD,CT$8,2))&gt;$BN$139,"s","ns")))</f>
        <v>ns</v>
      </c>
      <c r="CU158" s="282" t="str">
        <f aca="false">IF(CU$8&gt;$BV158,"",IF($BR$124&gt;$BS$124,"ns",IF(ABS($BX158-INDEX(RTO3CF_ORD,CU$8,2))&gt;$BN$139,"s","ns")))</f>
        <v>ns</v>
      </c>
      <c r="CV158" s="282" t="str">
        <f aca="false">IF(CV$8&gt;$BV158,"",IF($BR$124&gt;$BS$124,"ns",IF(ABS($BX158-INDEX(RTO3CF_ORD,CV$8,2))&gt;$BN$139,"s","ns")))</f>
        <v>ns</v>
      </c>
      <c r="CW158" s="282" t="str">
        <f aca="false">IF(CW$8&gt;$BV158,"",IF($BR$124&gt;$BS$124,"ns",IF(ABS($BX158-INDEX(RTO3CF_ORD,CW$8,2))&gt;$BN$139,"s","ns")))</f>
        <v>ns</v>
      </c>
      <c r="CX158" s="282" t="str">
        <f aca="false">IF(CX$8&gt;$BV158,"",IF($BR$124&gt;$BS$124,"ns",IF(ABS($BX158-INDEX(RTO3CF_ORD,CX$8,2))&gt;$BN$139,"s","ns")))</f>
        <v>ns</v>
      </c>
      <c r="CY158" s="282" t="str">
        <f aca="false">IF(CY$8&gt;$BV158,"",IF($BR$124&gt;$BS$124,"ns",IF(ABS($BX158-INDEX(RTO3CF_ORD,CY$8,2))&gt;$BN$139,"s","ns")))</f>
        <v>ns</v>
      </c>
      <c r="CZ158" s="282" t="str">
        <f aca="false">IF(CZ$8&gt;$BV158,"",IF($BR$124&gt;$BS$124,"ns",IF(ABS($BX158-INDEX(RTO3CF_ORD,CZ$8,2))&gt;$BN$139,"s","ns")))</f>
        <v>ns</v>
      </c>
      <c r="DA158" s="282" t="str">
        <f aca="false">IF(DA$8&gt;$BV158,"",IF($BR$124&gt;$BS$124,"ns",IF(ABS($BX158-INDEX(RTO3CF_ORD,DA$8,2))&gt;$BN$139,"s","ns")))</f>
        <v>ns</v>
      </c>
      <c r="DB158" s="282" t="str">
        <f aca="false">IF(DB$8&gt;$BV158,"",IF($BR$124&gt;$BS$124,"ns",IF(ABS($BX158-INDEX(RTO3CF_ORD,DB$8,2))&gt;$BN$139,"s","ns")))</f>
        <v>ns</v>
      </c>
      <c r="DC158" s="282" t="str">
        <f aca="false">IF(DC$8&gt;$BV158,"",IF($BR$124&gt;$BS$124,"ns",IF(ABS($BX158-INDEX(RTO3CF_ORD,DC$8,2))&gt;$BN$139,"s","ns")))</f>
        <v>ns</v>
      </c>
      <c r="DD158" s="282" t="str">
        <f aca="false">IF(DD$8&gt;$BV158,"",IF($BR$124&gt;$BS$124,"ns",IF(ABS($BX158-INDEX(RTO3CF_ORD,DD$8,2))&gt;$BN$139,"s","ns")))</f>
        <v>ns</v>
      </c>
      <c r="DE158" s="282" t="str">
        <f aca="false">IF(DE$8&gt;$BV158,"",IF($BR$124&gt;$BS$124,"ns",IF(ABS($BX158-INDEX(RTO3CF_ORD,DE$8,2))&gt;$BN$139,"s","ns")))</f>
        <v>ns</v>
      </c>
      <c r="DF158" s="282" t="str">
        <f aca="false">IF(DF$8&gt;$BV158,"",IF($BR$124&gt;$BS$124,"ns",IF(ABS($BX158-INDEX(RTO3CF_ORD,DF$8,2))&gt;$BN$139,"s","ns")))</f>
        <v>ns</v>
      </c>
      <c r="DG158" s="282" t="str">
        <f aca="false">IF(DG$8&gt;$BV158,"",IF($BR$124&gt;$BS$124,"ns",IF(ABS($BX158-INDEX(RTO3CF_ORD,DG$8,2))&gt;$BN$139,"s","ns")))</f>
        <v>ns</v>
      </c>
      <c r="DH158" s="282" t="str">
        <f aca="false">IF(DH$8&gt;$BV158,"",IF($BR$124&gt;$BS$124,"ns",IF(ABS($BX158-INDEX(RTO3CF_ORD,DH$8,2))&gt;$BN$139,"s","ns")))</f>
        <v>ns</v>
      </c>
      <c r="DI158" s="282" t="str">
        <f aca="false">IF(DI$8&gt;$BV158,"",IF($BR$124&gt;$BS$124,"ns",IF(ABS($BX158-INDEX(RTO3CF_ORD,DI$8,2))&gt;$BN$139,"s","ns")))</f>
        <v>ns</v>
      </c>
      <c r="DJ158" s="282" t="str">
        <f aca="false">IF(DJ$8&gt;$BV158,"",IF($BR$124&gt;$BS$124,"ns",IF(ABS($BX158-INDEX(RTO3CF_ORD,DJ$8,2))&gt;$BN$139,"s","ns")))</f>
        <v>ns</v>
      </c>
      <c r="DK158" s="282" t="str">
        <f aca="false">IF(DK$8&gt;$BV158,"",IF($BR$124&gt;$BS$124,"ns",IF(ABS($BX158-INDEX(RTO3CF_ORD,DK$8,2))&gt;$BN$139,"s","ns")))</f>
        <v>ns</v>
      </c>
      <c r="DL158" s="282" t="str">
        <f aca="false">IF(DL$8&gt;$BV158,"",IF($BR$124&gt;$BS$124,"ns",IF(ABS($BX158-INDEX(RTO3CF_ORD,DL$8,2))&gt;$BN$139,"s","ns")))</f>
        <v/>
      </c>
      <c r="DM158" s="282" t="str">
        <f aca="false">IF(DM$8&gt;$BV158,"",IF($BR$124&gt;$BS$124,"ns",IF(ABS($BX158-INDEX(RTO3CF_ORD,DM$8,2))&gt;$BN$139,"s","ns")))</f>
        <v/>
      </c>
      <c r="DN158" s="282" t="str">
        <f aca="false">IF(DN$8&gt;$BV158,"",IF($BR$124&gt;$BS$124,"ns",IF(ABS($BX158-INDEX(RTO3CF_ORD,DN$8,2))&gt;$BN$139,"s","ns")))</f>
        <v/>
      </c>
      <c r="DO158" s="282" t="str">
        <f aca="false">IF(DO$8&gt;$BV158,"",IF($BR$124&gt;$BS$124,"ns",IF(ABS($BX158-INDEX(RTO3CF_ORD,DO$8,2))&gt;$BN$139,"s","ns")))</f>
        <v/>
      </c>
      <c r="DP158" s="282" t="str">
        <f aca="false">IF(DP$8&gt;$BV158,"",IF($BR$124&gt;$BS$124,"ns",IF(ABS($BX158-INDEX(RTO3CF_ORD,DP$8,2))&gt;$BN$139,"s","ns")))</f>
        <v/>
      </c>
      <c r="DQ158" s="282" t="str">
        <f aca="false">IF(DQ$8&gt;$BV158,"",IF($BR$124&gt;$BS$124,"ns",IF(ABS($BX158-INDEX(RTO3CF_ORD,DQ$8,2))&gt;$BN$139,"s","ns")))</f>
        <v/>
      </c>
      <c r="DR158" s="282" t="str">
        <f aca="false">IF(DR$8&gt;$BV158,"",IF($BR$124&gt;$BS$124,"ns",IF(ABS($BX158-INDEX(RTO3CF_ORD,DR$8,2))&gt;$BN$139,"s","ns")))</f>
        <v/>
      </c>
      <c r="DS158" s="282" t="str">
        <f aca="false">IF(DS$8&gt;$BV158,"",IF($BR$124&gt;$BS$124,"ns",IF(ABS($BX158-INDEX(RTO3CF_ORD,DS$8,2))&gt;$BN$139,"s","ns")))</f>
        <v/>
      </c>
      <c r="DT158" s="282" t="str">
        <f aca="false">IF(DT$8&gt;$BV158,"",IF($BR$124&gt;$BS$124,"ns",IF(ABS($BX158-INDEX(RTO3CF_ORD,DT$8,2))&gt;$BN$139,"s","ns")))</f>
        <v/>
      </c>
      <c r="DU158" s="282" t="str">
        <f aca="false">IF(DU$8&gt;$BV158,"",IF($BR$124&gt;$BS$124,"ns",IF(ABS($BX158-INDEX(RTO3CF_ORD,DU$8,2))&gt;$BN$139,"s","ns")))</f>
        <v/>
      </c>
      <c r="DV158" s="282" t="str">
        <f aca="false">IF(DV$8&gt;$BV158,"",IF($BR$124&gt;$BS$124,"ns",IF(ABS($BX158-INDEX(RTO3CF_ORD,DV$8,2))&gt;$BN$139,"s","ns")))</f>
        <v/>
      </c>
      <c r="DW158" s="283"/>
      <c r="DX158" s="283"/>
      <c r="DZ158" s="265" t="n">
        <f aca="false">DZ157+1</f>
        <v>40</v>
      </c>
      <c r="EA158" s="276" t="n">
        <f aca="false">IFERROR(INDEX(RTO3CV,$DZ158,1),0)</f>
        <v>0</v>
      </c>
      <c r="EB158" s="277" t="n">
        <f aca="false">IFERROR(INDEX(RTO3SF,$DZ158,EB$7),0)</f>
        <v>0</v>
      </c>
      <c r="EC158" s="277" t="n">
        <f aca="false">IFERROR(INDEX(RTO3SF,$DZ158,EC$7),0)</f>
        <v>0</v>
      </c>
      <c r="ED158" s="277" t="n">
        <f aca="false">IFERROR(INDEX(RTO3SF,$DZ158,ED$7),0)</f>
        <v>0</v>
      </c>
      <c r="EE158" s="277" t="n">
        <f aca="false">IFERROR(INDEX(RTO3SF,$DZ158,EE$7),0)</f>
        <v>0</v>
      </c>
      <c r="EF158" s="277" t="n">
        <f aca="false">COUNTIFS(EB158:EE158,"&gt;1")</f>
        <v>0</v>
      </c>
      <c r="EG158" s="277" t="n">
        <f aca="false">IFERROR(SUMIFS(EB158:EE158,EB158:EE158,"&gt;1"),0)</f>
        <v>0</v>
      </c>
      <c r="EH158" s="265"/>
      <c r="EI158" s="265"/>
      <c r="EJ158" s="265"/>
      <c r="EK158" s="266"/>
      <c r="EL158" s="265" t="n">
        <f aca="false">EL157+1</f>
        <v>40</v>
      </c>
      <c r="EM158" s="276" t="n">
        <f aca="false">IFERROR(INDEX(RTO3CV,$EL158,1),0)</f>
        <v>0</v>
      </c>
      <c r="EN158" s="277" t="n">
        <f aca="false">IFERROR(INDEX(RTO3CF,$EL158,'ANVA-MDS'!EB$7),0)</f>
        <v>0</v>
      </c>
      <c r="EO158" s="277" t="n">
        <f aca="false">IFERROR(INDEX(RTO3CF,$EL158,'ANVA-MDS'!EC$7),0)</f>
        <v>0</v>
      </c>
      <c r="EP158" s="277" t="n">
        <f aca="false">IFERROR(INDEX(RTO3CF,$EL158,'ANVA-MDS'!ED$7),0)</f>
        <v>0</v>
      </c>
      <c r="EQ158" s="277" t="n">
        <f aca="false">IFERROR(INDEX(RTO3CF,$EL158,'ANVA-MDS'!EE$7),0)</f>
        <v>0</v>
      </c>
      <c r="ER158" s="277" t="n">
        <f aca="false">COUNTIFS(EN158:EQ158,"&gt;1")</f>
        <v>0</v>
      </c>
      <c r="ES158" s="277" t="n">
        <f aca="false">IFERROR(SUMIFS(EN158:EQ158,EN158:EQ158,"&gt;1"),0)</f>
        <v>0</v>
      </c>
      <c r="ET158" s="265"/>
      <c r="EU158" s="265"/>
      <c r="EV158" s="265"/>
      <c r="EW158" s="266"/>
      <c r="EX158" s="277" t="n">
        <f aca="false">EG158+ES158</f>
        <v>0</v>
      </c>
      <c r="EY158" s="266"/>
      <c r="EZ158" s="266"/>
    </row>
    <row r="159" customFormat="false" ht="12.75" hidden="false" customHeight="true" outlineLevel="0" collapsed="false">
      <c r="J159" s="270" t="n">
        <v>40</v>
      </c>
      <c r="K159" s="280" t="n">
        <f aca="false">IFERROR(INDEX(RTO3SF_ORD,J159,1),"sd")</f>
        <v>0</v>
      </c>
      <c r="L159" s="281" t="n">
        <f aca="false">IFERROR(INDEX(RTO3SF_ORD,J159,2),"sd")</f>
        <v>0.0001</v>
      </c>
      <c r="M159" s="281" t="str">
        <f aca="false">IF(M$8&gt;$J159,"",IF($F$124&gt;$G$124,"ns",IF(ABS($L159-INDEX(RTO3SF_ORD,M$8,2))&gt;$B$139,"s","ns")))</f>
        <v>ns</v>
      </c>
      <c r="N159" s="281" t="str">
        <f aca="false">IF(N$8&gt;$J159,"",IF($F$124&gt;$G$124,"ns",IF(ABS($L159-INDEX(RTO3SF_ORD,N$8,2))&gt;$B$139,"s","ns")))</f>
        <v>ns</v>
      </c>
      <c r="O159" s="281" t="str">
        <f aca="false">IF(O$8&gt;$J159,"",IF($F$124&gt;$G$124,"ns",IF(ABS($L159-INDEX(RTO3SF_ORD,O$8,2))&gt;$B$139,"s","ns")))</f>
        <v>ns</v>
      </c>
      <c r="P159" s="281" t="str">
        <f aca="false">IF(P$8&gt;$J159,"",IF($F$124&gt;$G$124,"ns",IF(ABS($L159-INDEX(RTO3SF_ORD,P$8,2))&gt;$B$139,"s","ns")))</f>
        <v>ns</v>
      </c>
      <c r="Q159" s="281" t="str">
        <f aca="false">IF(Q$8&gt;$J159,"",IF($F$124&gt;$G$124,"ns",IF(ABS($L159-INDEX(RTO3SF_ORD,Q$8,2))&gt;$B$139,"s","ns")))</f>
        <v>ns</v>
      </c>
      <c r="R159" s="281" t="str">
        <f aca="false">IF(R$8&gt;$J159,"",IF($F$124&gt;$G$124,"ns",IF(ABS($L159-INDEX(RTO3SF_ORD,R$8,2))&gt;$B$139,"s","ns")))</f>
        <v>ns</v>
      </c>
      <c r="S159" s="281" t="str">
        <f aca="false">IF(S$8&gt;$J159,"",IF($F$124&gt;$G$124,"ns",IF(ABS($L159-INDEX(RTO3SF_ORD,S$8,2))&gt;$B$139,"s","ns")))</f>
        <v>ns</v>
      </c>
      <c r="T159" s="281" t="str">
        <f aca="false">IF(T$8&gt;$J159,"",IF($F$124&gt;$G$124,"ns",IF(ABS($L159-INDEX(RTO3SF_ORD,T$8,2))&gt;$B$139,"s","ns")))</f>
        <v>ns</v>
      </c>
      <c r="U159" s="281" t="str">
        <f aca="false">IF(U$8&gt;$J159,"",IF($F$124&gt;$G$124,"ns",IF(ABS($L159-INDEX(RTO3SF_ORD,U$8,2))&gt;$B$139,"s","ns")))</f>
        <v>ns</v>
      </c>
      <c r="V159" s="281" t="str">
        <f aca="false">IF(V$8&gt;$J159,"",IF($F$124&gt;$G$124,"ns",IF(ABS($L159-INDEX(RTO3SF_ORD,V$8,2))&gt;$B$139,"s","ns")))</f>
        <v>ns</v>
      </c>
      <c r="W159" s="281" t="str">
        <f aca="false">IF(W$8&gt;$J159,"",IF($F$124&gt;$G$124,"ns",IF(ABS($L159-INDEX(RTO3SF_ORD,W$8,2))&gt;$B$139,"s","ns")))</f>
        <v>ns</v>
      </c>
      <c r="X159" s="281" t="str">
        <f aca="false">IF(X$8&gt;$J159,"",IF($F$124&gt;$G$124,"ns",IF(ABS($L159-INDEX(RTO3SF_ORD,X$8,2))&gt;$B$139,"s","ns")))</f>
        <v>ns</v>
      </c>
      <c r="Y159" s="281" t="str">
        <f aca="false">IF(Y$8&gt;$J159,"",IF($F$124&gt;$G$124,"ns",IF(ABS($L159-INDEX(RTO3SF_ORD,Y$8,2))&gt;$B$139,"s","ns")))</f>
        <v>ns</v>
      </c>
      <c r="Z159" s="281" t="str">
        <f aca="false">IF(Z$8&gt;$J159,"",IF($F$124&gt;$G$124,"ns",IF(ABS($L159-INDEX(RTO3SF_ORD,Z$8,2))&gt;$B$139,"s","ns")))</f>
        <v>ns</v>
      </c>
      <c r="AA159" s="281" t="str">
        <f aca="false">IF(AA$8&gt;$J159,"",IF($F$124&gt;$G$124,"ns",IF(ABS($L159-INDEX(RTO3SF_ORD,AA$8,2))&gt;$B$139,"s","ns")))</f>
        <v>ns</v>
      </c>
      <c r="AB159" s="281" t="str">
        <f aca="false">IF(AB$8&gt;$J159,"",IF($F$124&gt;$G$124,"ns",IF(ABS($L159-INDEX(RTO3SF_ORD,AB$8,2))&gt;$B$139,"s","ns")))</f>
        <v>ns</v>
      </c>
      <c r="AC159" s="281" t="str">
        <f aca="false">IF(AC$8&gt;$J159,"",IF($F$124&gt;$G$124,"ns",IF(ABS($L159-INDEX(RTO3SF_ORD,AC$8,2))&gt;$B$139,"s","ns")))</f>
        <v>ns</v>
      </c>
      <c r="AD159" s="281" t="str">
        <f aca="false">IF(AD$8&gt;$J159,"",IF($F$124&gt;$G$124,"ns",IF(ABS($L159-INDEX(RTO3SF_ORD,AD$8,2))&gt;$B$139,"s","ns")))</f>
        <v>ns</v>
      </c>
      <c r="AE159" s="281" t="str">
        <f aca="false">IF(AE$8&gt;$J159,"",IF($F$124&gt;$G$124,"ns",IF(ABS($L159-INDEX(RTO3SF_ORD,AE$8,2))&gt;$B$139,"s","ns")))</f>
        <v>ns</v>
      </c>
      <c r="AF159" s="281" t="str">
        <f aca="false">IF(AF$8&gt;$J159,"",IF($F$124&gt;$G$124,"ns",IF(ABS($L159-INDEX(RTO3SF_ORD,AF$8,2))&gt;$B$139,"s","ns")))</f>
        <v>ns</v>
      </c>
      <c r="AG159" s="281" t="str">
        <f aca="false">IF(AG$8&gt;$J159,"",IF($F$124&gt;$G$124,"ns",IF(ABS($L159-INDEX(RTO3SF_ORD,AG$8,2))&gt;$B$139,"s","ns")))</f>
        <v>ns</v>
      </c>
      <c r="AH159" s="281" t="str">
        <f aca="false">IF(AH$8&gt;$J159,"",IF($F$124&gt;$G$124,"ns",IF(ABS($L159-INDEX(RTO3SF_ORD,AH$8,2))&gt;$B$139,"s","ns")))</f>
        <v>ns</v>
      </c>
      <c r="AI159" s="281" t="str">
        <f aca="false">IF(AI$8&gt;$J159,"",IF($F$124&gt;$G$124,"ns",IF(ABS($L159-INDEX(RTO3SF_ORD,AI$8,2))&gt;$B$139,"s","ns")))</f>
        <v>ns</v>
      </c>
      <c r="AJ159" s="281" t="str">
        <f aca="false">IF(AJ$8&gt;$J159,"",IF($F$124&gt;$G$124,"ns",IF(ABS($L159-INDEX(RTO3SF_ORD,AJ$8,2))&gt;$B$139,"s","ns")))</f>
        <v>ns</v>
      </c>
      <c r="AK159" s="281" t="str">
        <f aca="false">IF(AK$8&gt;$J159,"",IF($F$124&gt;$G$124,"ns",IF(ABS($L159-INDEX(RTO3SF_ORD,AK$8,2))&gt;$B$139,"s","ns")))</f>
        <v>ns</v>
      </c>
      <c r="AL159" s="281" t="str">
        <f aca="false">IF(AL$8&gt;$J159,"",IF($F$124&gt;$G$124,"ns",IF(ABS($L159-INDEX(RTO3SF_ORD,AL$8,2))&gt;$B$139,"s","ns")))</f>
        <v>ns</v>
      </c>
      <c r="AM159" s="281" t="str">
        <f aca="false">IF(AM$8&gt;$J159,"",IF($F$124&gt;$G$124,"ns",IF(ABS($L159-INDEX(RTO3SF_ORD,AM$8,2))&gt;$B$139,"s","ns")))</f>
        <v>ns</v>
      </c>
      <c r="AN159" s="281" t="str">
        <f aca="false">IF(AN$8&gt;$J159,"",IF($F$124&gt;$G$124,"ns",IF(ABS($L159-INDEX(RTO3SF_ORD,AN$8,2))&gt;$B$139,"s","ns")))</f>
        <v>ns</v>
      </c>
      <c r="AO159" s="281" t="str">
        <f aca="false">IF(AO$8&gt;$J159,"",IF($F$124&gt;$G$124,"ns",IF(ABS($L159-INDEX(RTO3SF_ORD,AO$8,2))&gt;$B$139,"s","ns")))</f>
        <v>ns</v>
      </c>
      <c r="AP159" s="281" t="str">
        <f aca="false">IF(AP$8&gt;$J159,"",IF($F$124&gt;$G$124,"ns",IF(ABS($L159-INDEX(RTO3SF_ORD,AP$8,2))&gt;$B$139,"s","ns")))</f>
        <v>ns</v>
      </c>
      <c r="AQ159" s="281" t="str">
        <f aca="false">IF(AQ$8&gt;$J159,"",IF($F$124&gt;$G$124,"ns",IF(ABS($L159-INDEX(RTO3SF_ORD,AQ$8,2))&gt;$B$139,"s","ns")))</f>
        <v>ns</v>
      </c>
      <c r="AR159" s="281" t="str">
        <f aca="false">IF(AR$8&gt;$J159,"",IF($F$124&gt;$G$124,"ns",IF(ABS($L159-INDEX(RTO3SF_ORD,AR$8,2))&gt;$B$139,"s","ns")))</f>
        <v>ns</v>
      </c>
      <c r="AS159" s="281" t="str">
        <f aca="false">IF(AS$8&gt;$J159,"",IF($F$124&gt;$G$124,"ns",IF(ABS($L159-INDEX(RTO3SF_ORD,AS$8,2))&gt;$B$139,"s","ns")))</f>
        <v>ns</v>
      </c>
      <c r="AT159" s="281" t="str">
        <f aca="false">IF(AT$8&gt;$J159,"",IF($F$124&gt;$G$124,"ns",IF(ABS($L159-INDEX(RTO3SF_ORD,AT$8,2))&gt;$B$139,"s","ns")))</f>
        <v>ns</v>
      </c>
      <c r="AU159" s="281" t="str">
        <f aca="false">IF(AU$8&gt;$J159,"",IF($F$124&gt;$G$124,"ns",IF(ABS($L159-INDEX(RTO3SF_ORD,AU$8,2))&gt;$B$139,"s","ns")))</f>
        <v>ns</v>
      </c>
      <c r="AV159" s="281" t="str">
        <f aca="false">IF(AV$8&gt;$J159,"",IF($F$124&gt;$G$124,"ns",IF(ABS($L159-INDEX(RTO3SF_ORD,AV$8,2))&gt;$B$139,"s","ns")))</f>
        <v>ns</v>
      </c>
      <c r="AW159" s="281" t="str">
        <f aca="false">IF(AW$8&gt;$J159,"",IF($F$124&gt;$G$124,"ns",IF(ABS($L159-INDEX(RTO3SF_ORD,AW$8,2))&gt;$B$139,"s","ns")))</f>
        <v>ns</v>
      </c>
      <c r="AX159" s="281" t="str">
        <f aca="false">IF(AX$8&gt;$J159,"",IF($F$124&gt;$G$124,"ns",IF(ABS($L159-INDEX(RTO3SF_ORD,AX$8,2))&gt;$B$139,"s","ns")))</f>
        <v>ns</v>
      </c>
      <c r="AY159" s="281" t="str">
        <f aca="false">IF(AY$8&gt;$J159,"",IF($F$124&gt;$G$124,"ns",IF(ABS($L159-INDEX(RTO3SF_ORD,AY$8,2))&gt;$B$139,"s","ns")))</f>
        <v>ns</v>
      </c>
      <c r="AZ159" s="281" t="str">
        <f aca="false">IF(AZ$8&gt;$J159,"",IF($F$124&gt;$G$124,"ns",IF(ABS($L159-INDEX(RTO3SF_ORD,AZ$8,2))&gt;$B$139,"s","ns")))</f>
        <v>ns</v>
      </c>
      <c r="BA159" s="281" t="str">
        <f aca="false">IF(BA$8&gt;$J159,"",IF($F$124&gt;$G$124,"ns",IF(ABS($L159-INDEX(RTO3SF_ORD,BA$8,2))&gt;$B$139,"s","ns")))</f>
        <v/>
      </c>
      <c r="BB159" s="281" t="str">
        <f aca="false">IF(BB$8&gt;$J159,"",IF($F$124&gt;$G$124,"ns",IF(ABS($L159-INDEX(RTO3SF_ORD,BB$8,2))&gt;$B$139,"s","ns")))</f>
        <v/>
      </c>
      <c r="BC159" s="281" t="str">
        <f aca="false">IF(BC$8&gt;$J159,"",IF($F$124&gt;$G$124,"ns",IF(ABS($L159-INDEX(RTO3SF_ORD,BC$8,2))&gt;$B$139,"s","ns")))</f>
        <v/>
      </c>
      <c r="BD159" s="281" t="str">
        <f aca="false">IF(BD$8&gt;$J159,"",IF($F$124&gt;$G$124,"ns",IF(ABS($L159-INDEX(RTO3SF_ORD,BD$8,2))&gt;$B$139,"s","ns")))</f>
        <v/>
      </c>
      <c r="BE159" s="281" t="str">
        <f aca="false">IF(BE$8&gt;$J159,"",IF($F$124&gt;$G$124,"ns",IF(ABS($L159-INDEX(RTO3SF_ORD,BE$8,2))&gt;$B$139,"s","ns")))</f>
        <v/>
      </c>
      <c r="BF159" s="281" t="str">
        <f aca="false">IF(BF$8&gt;$J159,"",IF($F$124&gt;$G$124,"ns",IF(ABS($L159-INDEX(RTO3SF_ORD,BF$8,2))&gt;$B$139,"s","ns")))</f>
        <v/>
      </c>
      <c r="BG159" s="281" t="str">
        <f aca="false">IF(BG$8&gt;$J159,"",IF($F$124&gt;$G$124,"ns",IF(ABS($L159-INDEX(RTO3SF_ORD,BG$8,2))&gt;$B$139,"s","ns")))</f>
        <v/>
      </c>
      <c r="BH159" s="281" t="str">
        <f aca="false">IF(BH$8&gt;$J159,"",IF($F$124&gt;$G$124,"ns",IF(ABS($L159-INDEX(RTO3SF_ORD,BH$8,2))&gt;$B$139,"s","ns")))</f>
        <v/>
      </c>
      <c r="BI159" s="281" t="str">
        <f aca="false">IF(BI$8&gt;$J159,"",IF($F$124&gt;$G$124,"ns",IF(ABS($L159-INDEX(RTO3SF_ORD,BI$8,2))&gt;$B$139,"s","ns")))</f>
        <v/>
      </c>
      <c r="BJ159" s="281" t="str">
        <f aca="false">IF(BJ$8&gt;$J159,"",IF($F$124&gt;$G$124,"ns",IF(ABS($L159-INDEX(RTO3SF_ORD,BJ$8,2))&gt;$B$139,"s","ns")))</f>
        <v/>
      </c>
      <c r="BS159" s="249"/>
      <c r="BT159" s="249"/>
      <c r="BV159" s="270" t="n">
        <v>40</v>
      </c>
      <c r="BW159" s="280" t="n">
        <f aca="false">IFERROR(INDEX(RTO3CF_ORD,BV159,1),"sd")</f>
        <v>0</v>
      </c>
      <c r="BX159" s="281" t="n">
        <f aca="false">IFERROR(INDEX(RTO3CF_ORD,BV159,2),"sd")</f>
        <v>0.0001</v>
      </c>
      <c r="BY159" s="282" t="str">
        <f aca="false">IF(BY$8&gt;$BV159,"",IF($BR$124&gt;$BS$124,"ns",IF(ABS($BX159-INDEX(RTO3CF_ORD,BY$8,2))&gt;$BN$139,"s","ns")))</f>
        <v>s</v>
      </c>
      <c r="BZ159" s="282" t="str">
        <f aca="false">IF(BZ$8&gt;$BV159,"",IF($BR$124&gt;$BS$124,"ns",IF(ABS($BX159-INDEX(RTO3CF_ORD,BZ$8,2))&gt;$BN$139,"s","ns")))</f>
        <v>s</v>
      </c>
      <c r="CA159" s="282" t="str">
        <f aca="false">IF(CA$8&gt;$BV159,"",IF($BR$124&gt;$BS$124,"ns",IF(ABS($BX159-INDEX(RTO3CF_ORD,CA$8,2))&gt;$BN$139,"s","ns")))</f>
        <v>s</v>
      </c>
      <c r="CB159" s="282" t="str">
        <f aca="false">IF(CB$8&gt;$BV159,"",IF($BR$124&gt;$BS$124,"ns",IF(ABS($BX159-INDEX(RTO3CF_ORD,CB$8,2))&gt;$BN$139,"s","ns")))</f>
        <v>s</v>
      </c>
      <c r="CC159" s="282" t="str">
        <f aca="false">IF(CC$8&gt;$BV159,"",IF($BR$124&gt;$BS$124,"ns",IF(ABS($BX159-INDEX(RTO3CF_ORD,CC$8,2))&gt;$BN$139,"s","ns")))</f>
        <v>s</v>
      </c>
      <c r="CD159" s="282" t="str">
        <f aca="false">IF(CD$8&gt;$BV159,"",IF($BR$124&gt;$BS$124,"ns",IF(ABS($BX159-INDEX(RTO3CF_ORD,CD$8,2))&gt;$BN$139,"s","ns")))</f>
        <v>s</v>
      </c>
      <c r="CE159" s="282" t="str">
        <f aca="false">IF(CE$8&gt;$BV159,"",IF($BR$124&gt;$BS$124,"ns",IF(ABS($BX159-INDEX(RTO3CF_ORD,CE$8,2))&gt;$BN$139,"s","ns")))</f>
        <v>s</v>
      </c>
      <c r="CF159" s="282" t="str">
        <f aca="false">IF(CF$8&gt;$BV159,"",IF($BR$124&gt;$BS$124,"ns",IF(ABS($BX159-INDEX(RTO3CF_ORD,CF$8,2))&gt;$BN$139,"s","ns")))</f>
        <v>s</v>
      </c>
      <c r="CG159" s="282" t="str">
        <f aca="false">IF(CG$8&gt;$BV159,"",IF($BR$124&gt;$BS$124,"ns",IF(ABS($BX159-INDEX(RTO3CF_ORD,CG$8,2))&gt;$BN$139,"s","ns")))</f>
        <v>s</v>
      </c>
      <c r="CH159" s="282" t="str">
        <f aca="false">IF(CH$8&gt;$BV159,"",IF($BR$124&gt;$BS$124,"ns",IF(ABS($BX159-INDEX(RTO3CF_ORD,CH$8,2))&gt;$BN$139,"s","ns")))</f>
        <v>s</v>
      </c>
      <c r="CI159" s="282" t="str">
        <f aca="false">IF(CI$8&gt;$BV159,"",IF($BR$124&gt;$BS$124,"ns",IF(ABS($BX159-INDEX(RTO3CF_ORD,CI$8,2))&gt;$BN$139,"s","ns")))</f>
        <v>s</v>
      </c>
      <c r="CJ159" s="282" t="str">
        <f aca="false">IF(CJ$8&gt;$BV159,"",IF($BR$124&gt;$BS$124,"ns",IF(ABS($BX159-INDEX(RTO3CF_ORD,CJ$8,2))&gt;$BN$139,"s","ns")))</f>
        <v>s</v>
      </c>
      <c r="CK159" s="282" t="str">
        <f aca="false">IF(CK$8&gt;$BV159,"",IF($BR$124&gt;$BS$124,"ns",IF(ABS($BX159-INDEX(RTO3CF_ORD,CK$8,2))&gt;$BN$139,"s","ns")))</f>
        <v>ns</v>
      </c>
      <c r="CL159" s="282" t="str">
        <f aca="false">IF(CL$8&gt;$BV159,"",IF($BR$124&gt;$BS$124,"ns",IF(ABS($BX159-INDEX(RTO3CF_ORD,CL$8,2))&gt;$BN$139,"s","ns")))</f>
        <v>ns</v>
      </c>
      <c r="CM159" s="282" t="str">
        <f aca="false">IF(CM$8&gt;$BV159,"",IF($BR$124&gt;$BS$124,"ns",IF(ABS($BX159-INDEX(RTO3CF_ORD,CM$8,2))&gt;$BN$139,"s","ns")))</f>
        <v>ns</v>
      </c>
      <c r="CN159" s="282" t="str">
        <f aca="false">IF(CN$8&gt;$BV159,"",IF($BR$124&gt;$BS$124,"ns",IF(ABS($BX159-INDEX(RTO3CF_ORD,CN$8,2))&gt;$BN$139,"s","ns")))</f>
        <v>ns</v>
      </c>
      <c r="CO159" s="282" t="str">
        <f aca="false">IF(CO$8&gt;$BV159,"",IF($BR$124&gt;$BS$124,"ns",IF(ABS($BX159-INDEX(RTO3CF_ORD,CO$8,2))&gt;$BN$139,"s","ns")))</f>
        <v>ns</v>
      </c>
      <c r="CP159" s="282" t="str">
        <f aca="false">IF(CP$8&gt;$BV159,"",IF($BR$124&gt;$BS$124,"ns",IF(ABS($BX159-INDEX(RTO3CF_ORD,CP$8,2))&gt;$BN$139,"s","ns")))</f>
        <v>ns</v>
      </c>
      <c r="CQ159" s="282" t="str">
        <f aca="false">IF(CQ$8&gt;$BV159,"",IF($BR$124&gt;$BS$124,"ns",IF(ABS($BX159-INDEX(RTO3CF_ORD,CQ$8,2))&gt;$BN$139,"s","ns")))</f>
        <v>ns</v>
      </c>
      <c r="CR159" s="282" t="str">
        <f aca="false">IF(CR$8&gt;$BV159,"",IF($BR$124&gt;$BS$124,"ns",IF(ABS($BX159-INDEX(RTO3CF_ORD,CR$8,2))&gt;$BN$139,"s","ns")))</f>
        <v>ns</v>
      </c>
      <c r="CS159" s="282" t="str">
        <f aca="false">IF(CS$8&gt;$BV159,"",IF($BR$124&gt;$BS$124,"ns",IF(ABS($BX159-INDEX(RTO3CF_ORD,CS$8,2))&gt;$BN$139,"s","ns")))</f>
        <v>ns</v>
      </c>
      <c r="CT159" s="282" t="str">
        <f aca="false">IF(CT$8&gt;$BV159,"",IF($BR$124&gt;$BS$124,"ns",IF(ABS($BX159-INDEX(RTO3CF_ORD,CT$8,2))&gt;$BN$139,"s","ns")))</f>
        <v>ns</v>
      </c>
      <c r="CU159" s="282" t="str">
        <f aca="false">IF(CU$8&gt;$BV159,"",IF($BR$124&gt;$BS$124,"ns",IF(ABS($BX159-INDEX(RTO3CF_ORD,CU$8,2))&gt;$BN$139,"s","ns")))</f>
        <v>ns</v>
      </c>
      <c r="CV159" s="282" t="str">
        <f aca="false">IF(CV$8&gt;$BV159,"",IF($BR$124&gt;$BS$124,"ns",IF(ABS($BX159-INDEX(RTO3CF_ORD,CV$8,2))&gt;$BN$139,"s","ns")))</f>
        <v>ns</v>
      </c>
      <c r="CW159" s="282" t="str">
        <f aca="false">IF(CW$8&gt;$BV159,"",IF($BR$124&gt;$BS$124,"ns",IF(ABS($BX159-INDEX(RTO3CF_ORD,CW$8,2))&gt;$BN$139,"s","ns")))</f>
        <v>ns</v>
      </c>
      <c r="CX159" s="282" t="str">
        <f aca="false">IF(CX$8&gt;$BV159,"",IF($BR$124&gt;$BS$124,"ns",IF(ABS($BX159-INDEX(RTO3CF_ORD,CX$8,2))&gt;$BN$139,"s","ns")))</f>
        <v>ns</v>
      </c>
      <c r="CY159" s="282" t="str">
        <f aca="false">IF(CY$8&gt;$BV159,"",IF($BR$124&gt;$BS$124,"ns",IF(ABS($BX159-INDEX(RTO3CF_ORD,CY$8,2))&gt;$BN$139,"s","ns")))</f>
        <v>ns</v>
      </c>
      <c r="CZ159" s="282" t="str">
        <f aca="false">IF(CZ$8&gt;$BV159,"",IF($BR$124&gt;$BS$124,"ns",IF(ABS($BX159-INDEX(RTO3CF_ORD,CZ$8,2))&gt;$BN$139,"s","ns")))</f>
        <v>ns</v>
      </c>
      <c r="DA159" s="282" t="str">
        <f aca="false">IF(DA$8&gt;$BV159,"",IF($BR$124&gt;$BS$124,"ns",IF(ABS($BX159-INDEX(RTO3CF_ORD,DA$8,2))&gt;$BN$139,"s","ns")))</f>
        <v>ns</v>
      </c>
      <c r="DB159" s="282" t="str">
        <f aca="false">IF(DB$8&gt;$BV159,"",IF($BR$124&gt;$BS$124,"ns",IF(ABS($BX159-INDEX(RTO3CF_ORD,DB$8,2))&gt;$BN$139,"s","ns")))</f>
        <v>ns</v>
      </c>
      <c r="DC159" s="282" t="str">
        <f aca="false">IF(DC$8&gt;$BV159,"",IF($BR$124&gt;$BS$124,"ns",IF(ABS($BX159-INDEX(RTO3CF_ORD,DC$8,2))&gt;$BN$139,"s","ns")))</f>
        <v>ns</v>
      </c>
      <c r="DD159" s="282" t="str">
        <f aca="false">IF(DD$8&gt;$BV159,"",IF($BR$124&gt;$BS$124,"ns",IF(ABS($BX159-INDEX(RTO3CF_ORD,DD$8,2))&gt;$BN$139,"s","ns")))</f>
        <v>ns</v>
      </c>
      <c r="DE159" s="282" t="str">
        <f aca="false">IF(DE$8&gt;$BV159,"",IF($BR$124&gt;$BS$124,"ns",IF(ABS($BX159-INDEX(RTO3CF_ORD,DE$8,2))&gt;$BN$139,"s","ns")))</f>
        <v>ns</v>
      </c>
      <c r="DF159" s="282" t="str">
        <f aca="false">IF(DF$8&gt;$BV159,"",IF($BR$124&gt;$BS$124,"ns",IF(ABS($BX159-INDEX(RTO3CF_ORD,DF$8,2))&gt;$BN$139,"s","ns")))</f>
        <v>ns</v>
      </c>
      <c r="DG159" s="282" t="str">
        <f aca="false">IF(DG$8&gt;$BV159,"",IF($BR$124&gt;$BS$124,"ns",IF(ABS($BX159-INDEX(RTO3CF_ORD,DG$8,2))&gt;$BN$139,"s","ns")))</f>
        <v>ns</v>
      </c>
      <c r="DH159" s="282" t="str">
        <f aca="false">IF(DH$8&gt;$BV159,"",IF($BR$124&gt;$BS$124,"ns",IF(ABS($BX159-INDEX(RTO3CF_ORD,DH$8,2))&gt;$BN$139,"s","ns")))</f>
        <v>ns</v>
      </c>
      <c r="DI159" s="282" t="str">
        <f aca="false">IF(DI$8&gt;$BV159,"",IF($BR$124&gt;$BS$124,"ns",IF(ABS($BX159-INDEX(RTO3CF_ORD,DI$8,2))&gt;$BN$139,"s","ns")))</f>
        <v>ns</v>
      </c>
      <c r="DJ159" s="282" t="str">
        <f aca="false">IF(DJ$8&gt;$BV159,"",IF($BR$124&gt;$BS$124,"ns",IF(ABS($BX159-INDEX(RTO3CF_ORD,DJ$8,2))&gt;$BN$139,"s","ns")))</f>
        <v>ns</v>
      </c>
      <c r="DK159" s="282" t="str">
        <f aca="false">IF(DK$8&gt;$BV159,"",IF($BR$124&gt;$BS$124,"ns",IF(ABS($BX159-INDEX(RTO3CF_ORD,DK$8,2))&gt;$BN$139,"s","ns")))</f>
        <v>ns</v>
      </c>
      <c r="DL159" s="282" t="str">
        <f aca="false">IF(DL$8&gt;$BV159,"",IF($BR$124&gt;$BS$124,"ns",IF(ABS($BX159-INDEX(RTO3CF_ORD,DL$8,2))&gt;$BN$139,"s","ns")))</f>
        <v>ns</v>
      </c>
      <c r="DM159" s="282" t="str">
        <f aca="false">IF(DM$8&gt;$BV159,"",IF($BR$124&gt;$BS$124,"ns",IF(ABS($BX159-INDEX(RTO3CF_ORD,DM$8,2))&gt;$BN$139,"s","ns")))</f>
        <v/>
      </c>
      <c r="DN159" s="282" t="str">
        <f aca="false">IF(DN$8&gt;$BV159,"",IF($BR$124&gt;$BS$124,"ns",IF(ABS($BX159-INDEX(RTO3CF_ORD,DN$8,2))&gt;$BN$139,"s","ns")))</f>
        <v/>
      </c>
      <c r="DO159" s="282" t="str">
        <f aca="false">IF(DO$8&gt;$BV159,"",IF($BR$124&gt;$BS$124,"ns",IF(ABS($BX159-INDEX(RTO3CF_ORD,DO$8,2))&gt;$BN$139,"s","ns")))</f>
        <v/>
      </c>
      <c r="DP159" s="282" t="str">
        <f aca="false">IF(DP$8&gt;$BV159,"",IF($BR$124&gt;$BS$124,"ns",IF(ABS($BX159-INDEX(RTO3CF_ORD,DP$8,2))&gt;$BN$139,"s","ns")))</f>
        <v/>
      </c>
      <c r="DQ159" s="282" t="str">
        <f aca="false">IF(DQ$8&gt;$BV159,"",IF($BR$124&gt;$BS$124,"ns",IF(ABS($BX159-INDEX(RTO3CF_ORD,DQ$8,2))&gt;$BN$139,"s","ns")))</f>
        <v/>
      </c>
      <c r="DR159" s="282" t="str">
        <f aca="false">IF(DR$8&gt;$BV159,"",IF($BR$124&gt;$BS$124,"ns",IF(ABS($BX159-INDEX(RTO3CF_ORD,DR$8,2))&gt;$BN$139,"s","ns")))</f>
        <v/>
      </c>
      <c r="DS159" s="282" t="str">
        <f aca="false">IF(DS$8&gt;$BV159,"",IF($BR$124&gt;$BS$124,"ns",IF(ABS($BX159-INDEX(RTO3CF_ORD,DS$8,2))&gt;$BN$139,"s","ns")))</f>
        <v/>
      </c>
      <c r="DT159" s="282" t="str">
        <f aca="false">IF(DT$8&gt;$BV159,"",IF($BR$124&gt;$BS$124,"ns",IF(ABS($BX159-INDEX(RTO3CF_ORD,DT$8,2))&gt;$BN$139,"s","ns")))</f>
        <v/>
      </c>
      <c r="DU159" s="282" t="str">
        <f aca="false">IF(DU$8&gt;$BV159,"",IF($BR$124&gt;$BS$124,"ns",IF(ABS($BX159-INDEX(RTO3CF_ORD,DU$8,2))&gt;$BN$139,"s","ns")))</f>
        <v/>
      </c>
      <c r="DV159" s="282" t="str">
        <f aca="false">IF(DV$8&gt;$BV159,"",IF($BR$124&gt;$BS$124,"ns",IF(ABS($BX159-INDEX(RTO3CF_ORD,DV$8,2))&gt;$BN$139,"s","ns")))</f>
        <v/>
      </c>
      <c r="DW159" s="283"/>
      <c r="DX159" s="283"/>
      <c r="DZ159" s="265" t="n">
        <f aca="false">DZ158+1</f>
        <v>41</v>
      </c>
      <c r="EA159" s="276" t="n">
        <f aca="false">IFERROR(INDEX(RTO3CV,$DZ159,1),0)</f>
        <v>0</v>
      </c>
      <c r="EB159" s="277" t="n">
        <f aca="false">IFERROR(INDEX(RTO3SF,$DZ159,EB$7),0)</f>
        <v>0</v>
      </c>
      <c r="EC159" s="277" t="n">
        <f aca="false">IFERROR(INDEX(RTO3SF,$DZ159,EC$7),0)</f>
        <v>0</v>
      </c>
      <c r="ED159" s="277" t="n">
        <f aca="false">IFERROR(INDEX(RTO3SF,$DZ159,ED$7),0)</f>
        <v>0</v>
      </c>
      <c r="EE159" s="277" t="n">
        <f aca="false">IFERROR(INDEX(RTO3SF,$DZ159,EE$7),0)</f>
        <v>0</v>
      </c>
      <c r="EF159" s="277" t="n">
        <f aca="false">COUNTIFS(EB159:EE159,"&gt;1")</f>
        <v>0</v>
      </c>
      <c r="EG159" s="277" t="n">
        <f aca="false">IFERROR(SUMIFS(EB159:EE159,EB159:EE159,"&gt;1"),0)</f>
        <v>0</v>
      </c>
      <c r="EH159" s="265"/>
      <c r="EI159" s="265"/>
      <c r="EJ159" s="265"/>
      <c r="EK159" s="266"/>
      <c r="EL159" s="265" t="n">
        <f aca="false">EL158+1</f>
        <v>41</v>
      </c>
      <c r="EM159" s="276" t="n">
        <f aca="false">IFERROR(INDEX(RTO3CV,$EL159,1),0)</f>
        <v>0</v>
      </c>
      <c r="EN159" s="277" t="n">
        <f aca="false">IFERROR(INDEX(RTO3CF,$EL159,'ANVA-MDS'!EB$7),0)</f>
        <v>0</v>
      </c>
      <c r="EO159" s="277" t="n">
        <f aca="false">IFERROR(INDEX(RTO3CF,$EL159,'ANVA-MDS'!EC$7),0)</f>
        <v>0</v>
      </c>
      <c r="EP159" s="277" t="n">
        <f aca="false">IFERROR(INDEX(RTO3CF,$EL159,'ANVA-MDS'!ED$7),0)</f>
        <v>0</v>
      </c>
      <c r="EQ159" s="277" t="n">
        <f aca="false">IFERROR(INDEX(RTO3CF,$EL159,'ANVA-MDS'!EE$7),0)</f>
        <v>0</v>
      </c>
      <c r="ER159" s="277" t="n">
        <f aca="false">COUNTIFS(EN159:EQ159,"&gt;1")</f>
        <v>0</v>
      </c>
      <c r="ES159" s="277" t="n">
        <f aca="false">IFERROR(SUMIFS(EN159:EQ159,EN159:EQ159,"&gt;1"),0)</f>
        <v>0</v>
      </c>
      <c r="ET159" s="265"/>
      <c r="EU159" s="265"/>
      <c r="EV159" s="265"/>
      <c r="EW159" s="266"/>
      <c r="EX159" s="277" t="n">
        <f aca="false">EG159+ES159</f>
        <v>0</v>
      </c>
      <c r="EY159" s="266"/>
      <c r="EZ159" s="266"/>
    </row>
    <row r="160" customFormat="false" ht="12.75" hidden="false" customHeight="true" outlineLevel="0" collapsed="false">
      <c r="J160" s="270" t="n">
        <v>41</v>
      </c>
      <c r="K160" s="280" t="n">
        <f aca="false">IFERROR(INDEX(RTO3SF_ORD,J160,1),"sd")</f>
        <v>0</v>
      </c>
      <c r="L160" s="281" t="n">
        <f aca="false">IFERROR(INDEX(RTO3SF_ORD,J160,2),"sd")</f>
        <v>9E-005</v>
      </c>
      <c r="M160" s="281" t="str">
        <f aca="false">IF(M$8&gt;$J160,"",IF($F$124&gt;$G$124,"ns",IF(ABS($L160-INDEX(RTO3SF_ORD,M$8,2))&gt;$B$139,"s","ns")))</f>
        <v>ns</v>
      </c>
      <c r="N160" s="281" t="str">
        <f aca="false">IF(N$8&gt;$J160,"",IF($F$124&gt;$G$124,"ns",IF(ABS($L160-INDEX(RTO3SF_ORD,N$8,2))&gt;$B$139,"s","ns")))</f>
        <v>ns</v>
      </c>
      <c r="O160" s="281" t="str">
        <f aca="false">IF(O$8&gt;$J160,"",IF($F$124&gt;$G$124,"ns",IF(ABS($L160-INDEX(RTO3SF_ORD,O$8,2))&gt;$B$139,"s","ns")))</f>
        <v>ns</v>
      </c>
      <c r="P160" s="281" t="str">
        <f aca="false">IF(P$8&gt;$J160,"",IF($F$124&gt;$G$124,"ns",IF(ABS($L160-INDEX(RTO3SF_ORD,P$8,2))&gt;$B$139,"s","ns")))</f>
        <v>ns</v>
      </c>
      <c r="Q160" s="281" t="str">
        <f aca="false">IF(Q$8&gt;$J160,"",IF($F$124&gt;$G$124,"ns",IF(ABS($L160-INDEX(RTO3SF_ORD,Q$8,2))&gt;$B$139,"s","ns")))</f>
        <v>ns</v>
      </c>
      <c r="R160" s="281" t="str">
        <f aca="false">IF(R$8&gt;$J160,"",IF($F$124&gt;$G$124,"ns",IF(ABS($L160-INDEX(RTO3SF_ORD,R$8,2))&gt;$B$139,"s","ns")))</f>
        <v>ns</v>
      </c>
      <c r="S160" s="281" t="str">
        <f aca="false">IF(S$8&gt;$J160,"",IF($F$124&gt;$G$124,"ns",IF(ABS($L160-INDEX(RTO3SF_ORD,S$8,2))&gt;$B$139,"s","ns")))</f>
        <v>ns</v>
      </c>
      <c r="T160" s="281" t="str">
        <f aca="false">IF(T$8&gt;$J160,"",IF($F$124&gt;$G$124,"ns",IF(ABS($L160-INDEX(RTO3SF_ORD,T$8,2))&gt;$B$139,"s","ns")))</f>
        <v>ns</v>
      </c>
      <c r="U160" s="281" t="str">
        <f aca="false">IF(U$8&gt;$J160,"",IF($F$124&gt;$G$124,"ns",IF(ABS($L160-INDEX(RTO3SF_ORD,U$8,2))&gt;$B$139,"s","ns")))</f>
        <v>ns</v>
      </c>
      <c r="V160" s="281" t="str">
        <f aca="false">IF(V$8&gt;$J160,"",IF($F$124&gt;$G$124,"ns",IF(ABS($L160-INDEX(RTO3SF_ORD,V$8,2))&gt;$B$139,"s","ns")))</f>
        <v>ns</v>
      </c>
      <c r="W160" s="281" t="str">
        <f aca="false">IF(W$8&gt;$J160,"",IF($F$124&gt;$G$124,"ns",IF(ABS($L160-INDEX(RTO3SF_ORD,W$8,2))&gt;$B$139,"s","ns")))</f>
        <v>ns</v>
      </c>
      <c r="X160" s="281" t="str">
        <f aca="false">IF(X$8&gt;$J160,"",IF($F$124&gt;$G$124,"ns",IF(ABS($L160-INDEX(RTO3SF_ORD,X$8,2))&gt;$B$139,"s","ns")))</f>
        <v>ns</v>
      </c>
      <c r="Y160" s="281" t="str">
        <f aca="false">IF(Y$8&gt;$J160,"",IF($F$124&gt;$G$124,"ns",IF(ABS($L160-INDEX(RTO3SF_ORD,Y$8,2))&gt;$B$139,"s","ns")))</f>
        <v>ns</v>
      </c>
      <c r="Z160" s="281" t="str">
        <f aca="false">IF(Z$8&gt;$J160,"",IF($F$124&gt;$G$124,"ns",IF(ABS($L160-INDEX(RTO3SF_ORD,Z$8,2))&gt;$B$139,"s","ns")))</f>
        <v>ns</v>
      </c>
      <c r="AA160" s="281" t="str">
        <f aca="false">IF(AA$8&gt;$J160,"",IF($F$124&gt;$G$124,"ns",IF(ABS($L160-INDEX(RTO3SF_ORD,AA$8,2))&gt;$B$139,"s","ns")))</f>
        <v>ns</v>
      </c>
      <c r="AB160" s="281" t="str">
        <f aca="false">IF(AB$8&gt;$J160,"",IF($F$124&gt;$G$124,"ns",IF(ABS($L160-INDEX(RTO3SF_ORD,AB$8,2))&gt;$B$139,"s","ns")))</f>
        <v>ns</v>
      </c>
      <c r="AC160" s="281" t="str">
        <f aca="false">IF(AC$8&gt;$J160,"",IF($F$124&gt;$G$124,"ns",IF(ABS($L160-INDEX(RTO3SF_ORD,AC$8,2))&gt;$B$139,"s","ns")))</f>
        <v>ns</v>
      </c>
      <c r="AD160" s="281" t="str">
        <f aca="false">IF(AD$8&gt;$J160,"",IF($F$124&gt;$G$124,"ns",IF(ABS($L160-INDEX(RTO3SF_ORD,AD$8,2))&gt;$B$139,"s","ns")))</f>
        <v>ns</v>
      </c>
      <c r="AE160" s="281" t="str">
        <f aca="false">IF(AE$8&gt;$J160,"",IF($F$124&gt;$G$124,"ns",IF(ABS($L160-INDEX(RTO3SF_ORD,AE$8,2))&gt;$B$139,"s","ns")))</f>
        <v>ns</v>
      </c>
      <c r="AF160" s="281" t="str">
        <f aca="false">IF(AF$8&gt;$J160,"",IF($F$124&gt;$G$124,"ns",IF(ABS($L160-INDEX(RTO3SF_ORD,AF$8,2))&gt;$B$139,"s","ns")))</f>
        <v>ns</v>
      </c>
      <c r="AG160" s="281" t="str">
        <f aca="false">IF(AG$8&gt;$J160,"",IF($F$124&gt;$G$124,"ns",IF(ABS($L160-INDEX(RTO3SF_ORD,AG$8,2))&gt;$B$139,"s","ns")))</f>
        <v>ns</v>
      </c>
      <c r="AH160" s="281" t="str">
        <f aca="false">IF(AH$8&gt;$J160,"",IF($F$124&gt;$G$124,"ns",IF(ABS($L160-INDEX(RTO3SF_ORD,AH$8,2))&gt;$B$139,"s","ns")))</f>
        <v>ns</v>
      </c>
      <c r="AI160" s="281" t="str">
        <f aca="false">IF(AI$8&gt;$J160,"",IF($F$124&gt;$G$124,"ns",IF(ABS($L160-INDEX(RTO3SF_ORD,AI$8,2))&gt;$B$139,"s","ns")))</f>
        <v>ns</v>
      </c>
      <c r="AJ160" s="281" t="str">
        <f aca="false">IF(AJ$8&gt;$J160,"",IF($F$124&gt;$G$124,"ns",IF(ABS($L160-INDEX(RTO3SF_ORD,AJ$8,2))&gt;$B$139,"s","ns")))</f>
        <v>ns</v>
      </c>
      <c r="AK160" s="281" t="str">
        <f aca="false">IF(AK$8&gt;$J160,"",IF($F$124&gt;$G$124,"ns",IF(ABS($L160-INDEX(RTO3SF_ORD,AK$8,2))&gt;$B$139,"s","ns")))</f>
        <v>ns</v>
      </c>
      <c r="AL160" s="281" t="str">
        <f aca="false">IF(AL$8&gt;$J160,"",IF($F$124&gt;$G$124,"ns",IF(ABS($L160-INDEX(RTO3SF_ORD,AL$8,2))&gt;$B$139,"s","ns")))</f>
        <v>ns</v>
      </c>
      <c r="AM160" s="281" t="str">
        <f aca="false">IF(AM$8&gt;$J160,"",IF($F$124&gt;$G$124,"ns",IF(ABS($L160-INDEX(RTO3SF_ORD,AM$8,2))&gt;$B$139,"s","ns")))</f>
        <v>ns</v>
      </c>
      <c r="AN160" s="281" t="str">
        <f aca="false">IF(AN$8&gt;$J160,"",IF($F$124&gt;$G$124,"ns",IF(ABS($L160-INDEX(RTO3SF_ORD,AN$8,2))&gt;$B$139,"s","ns")))</f>
        <v>ns</v>
      </c>
      <c r="AO160" s="281" t="str">
        <f aca="false">IF(AO$8&gt;$J160,"",IF($F$124&gt;$G$124,"ns",IF(ABS($L160-INDEX(RTO3SF_ORD,AO$8,2))&gt;$B$139,"s","ns")))</f>
        <v>ns</v>
      </c>
      <c r="AP160" s="281" t="str">
        <f aca="false">IF(AP$8&gt;$J160,"",IF($F$124&gt;$G$124,"ns",IF(ABS($L160-INDEX(RTO3SF_ORD,AP$8,2))&gt;$B$139,"s","ns")))</f>
        <v>ns</v>
      </c>
      <c r="AQ160" s="281" t="str">
        <f aca="false">IF(AQ$8&gt;$J160,"",IF($F$124&gt;$G$124,"ns",IF(ABS($L160-INDEX(RTO3SF_ORD,AQ$8,2))&gt;$B$139,"s","ns")))</f>
        <v>ns</v>
      </c>
      <c r="AR160" s="281" t="str">
        <f aca="false">IF(AR$8&gt;$J160,"",IF($F$124&gt;$G$124,"ns",IF(ABS($L160-INDEX(RTO3SF_ORD,AR$8,2))&gt;$B$139,"s","ns")))</f>
        <v>ns</v>
      </c>
      <c r="AS160" s="281" t="str">
        <f aca="false">IF(AS$8&gt;$J160,"",IF($F$124&gt;$G$124,"ns",IF(ABS($L160-INDEX(RTO3SF_ORD,AS$8,2))&gt;$B$139,"s","ns")))</f>
        <v>ns</v>
      </c>
      <c r="AT160" s="281" t="str">
        <f aca="false">IF(AT$8&gt;$J160,"",IF($F$124&gt;$G$124,"ns",IF(ABS($L160-INDEX(RTO3SF_ORD,AT$8,2))&gt;$B$139,"s","ns")))</f>
        <v>ns</v>
      </c>
      <c r="AU160" s="281" t="str">
        <f aca="false">IF(AU$8&gt;$J160,"",IF($F$124&gt;$G$124,"ns",IF(ABS($L160-INDEX(RTO3SF_ORD,AU$8,2))&gt;$B$139,"s","ns")))</f>
        <v>ns</v>
      </c>
      <c r="AV160" s="281" t="str">
        <f aca="false">IF(AV$8&gt;$J160,"",IF($F$124&gt;$G$124,"ns",IF(ABS($L160-INDEX(RTO3SF_ORD,AV$8,2))&gt;$B$139,"s","ns")))</f>
        <v>ns</v>
      </c>
      <c r="AW160" s="281" t="str">
        <f aca="false">IF(AW$8&gt;$J160,"",IF($F$124&gt;$G$124,"ns",IF(ABS($L160-INDEX(RTO3SF_ORD,AW$8,2))&gt;$B$139,"s","ns")))</f>
        <v>ns</v>
      </c>
      <c r="AX160" s="281" t="str">
        <f aca="false">IF(AX$8&gt;$J160,"",IF($F$124&gt;$G$124,"ns",IF(ABS($L160-INDEX(RTO3SF_ORD,AX$8,2))&gt;$B$139,"s","ns")))</f>
        <v>ns</v>
      </c>
      <c r="AY160" s="281" t="str">
        <f aca="false">IF(AY$8&gt;$J160,"",IF($F$124&gt;$G$124,"ns",IF(ABS($L160-INDEX(RTO3SF_ORD,AY$8,2))&gt;$B$139,"s","ns")))</f>
        <v>ns</v>
      </c>
      <c r="AZ160" s="281" t="str">
        <f aca="false">IF(AZ$8&gt;$J160,"",IF($F$124&gt;$G$124,"ns",IF(ABS($L160-INDEX(RTO3SF_ORD,AZ$8,2))&gt;$B$139,"s","ns")))</f>
        <v>ns</v>
      </c>
      <c r="BA160" s="281" t="str">
        <f aca="false">IF(BA$8&gt;$J160,"",IF($F$124&gt;$G$124,"ns",IF(ABS($L160-INDEX(RTO3SF_ORD,BA$8,2))&gt;$B$139,"s","ns")))</f>
        <v>ns</v>
      </c>
      <c r="BB160" s="281" t="str">
        <f aca="false">IF(BB$8&gt;$J160,"",IF($F$124&gt;$G$124,"ns",IF(ABS($L160-INDEX(RTO3SF_ORD,BB$8,2))&gt;$B$139,"s","ns")))</f>
        <v/>
      </c>
      <c r="BC160" s="281" t="str">
        <f aca="false">IF(BC$8&gt;$J160,"",IF($F$124&gt;$G$124,"ns",IF(ABS($L160-INDEX(RTO3SF_ORD,BC$8,2))&gt;$B$139,"s","ns")))</f>
        <v/>
      </c>
      <c r="BD160" s="281" t="str">
        <f aca="false">IF(BD$8&gt;$J160,"",IF($F$124&gt;$G$124,"ns",IF(ABS($L160-INDEX(RTO3SF_ORD,BD$8,2))&gt;$B$139,"s","ns")))</f>
        <v/>
      </c>
      <c r="BE160" s="281" t="str">
        <f aca="false">IF(BE$8&gt;$J160,"",IF($F$124&gt;$G$124,"ns",IF(ABS($L160-INDEX(RTO3SF_ORD,BE$8,2))&gt;$B$139,"s","ns")))</f>
        <v/>
      </c>
      <c r="BF160" s="281" t="str">
        <f aca="false">IF(BF$8&gt;$J160,"",IF($F$124&gt;$G$124,"ns",IF(ABS($L160-INDEX(RTO3SF_ORD,BF$8,2))&gt;$B$139,"s","ns")))</f>
        <v/>
      </c>
      <c r="BG160" s="281" t="str">
        <f aca="false">IF(BG$8&gt;$J160,"",IF($F$124&gt;$G$124,"ns",IF(ABS($L160-INDEX(RTO3SF_ORD,BG$8,2))&gt;$B$139,"s","ns")))</f>
        <v/>
      </c>
      <c r="BH160" s="281" t="str">
        <f aca="false">IF(BH$8&gt;$J160,"",IF($F$124&gt;$G$124,"ns",IF(ABS($L160-INDEX(RTO3SF_ORD,BH$8,2))&gt;$B$139,"s","ns")))</f>
        <v/>
      </c>
      <c r="BI160" s="281" t="str">
        <f aca="false">IF(BI$8&gt;$J160,"",IF($F$124&gt;$G$124,"ns",IF(ABS($L160-INDEX(RTO3SF_ORD,BI$8,2))&gt;$B$139,"s","ns")))</f>
        <v/>
      </c>
      <c r="BJ160" s="281" t="str">
        <f aca="false">IF(BJ$8&gt;$J160,"",IF($F$124&gt;$G$124,"ns",IF(ABS($L160-INDEX(RTO3SF_ORD,BJ$8,2))&gt;$B$139,"s","ns")))</f>
        <v/>
      </c>
      <c r="BS160" s="249"/>
      <c r="BT160" s="249"/>
      <c r="BV160" s="270" t="n">
        <v>41</v>
      </c>
      <c r="BW160" s="280" t="n">
        <f aca="false">IFERROR(INDEX(RTO3CF_ORD,BV160,1),"sd")</f>
        <v>0</v>
      </c>
      <c r="BX160" s="281" t="n">
        <f aca="false">IFERROR(INDEX(RTO3CF_ORD,BV160,2),"sd")</f>
        <v>9E-005</v>
      </c>
      <c r="BY160" s="282" t="str">
        <f aca="false">IF(BY$8&gt;$BV160,"",IF($BR$124&gt;$BS$124,"ns",IF(ABS($BX160-INDEX(RTO3CF_ORD,BY$8,2))&gt;$BN$139,"s","ns")))</f>
        <v>s</v>
      </c>
      <c r="BZ160" s="282" t="str">
        <f aca="false">IF(BZ$8&gt;$BV160,"",IF($BR$124&gt;$BS$124,"ns",IF(ABS($BX160-INDEX(RTO3CF_ORD,BZ$8,2))&gt;$BN$139,"s","ns")))</f>
        <v>s</v>
      </c>
      <c r="CA160" s="282" t="str">
        <f aca="false">IF(CA$8&gt;$BV160,"",IF($BR$124&gt;$BS$124,"ns",IF(ABS($BX160-INDEX(RTO3CF_ORD,CA$8,2))&gt;$BN$139,"s","ns")))</f>
        <v>s</v>
      </c>
      <c r="CB160" s="282" t="str">
        <f aca="false">IF(CB$8&gt;$BV160,"",IF($BR$124&gt;$BS$124,"ns",IF(ABS($BX160-INDEX(RTO3CF_ORD,CB$8,2))&gt;$BN$139,"s","ns")))</f>
        <v>s</v>
      </c>
      <c r="CC160" s="282" t="str">
        <f aca="false">IF(CC$8&gt;$BV160,"",IF($BR$124&gt;$BS$124,"ns",IF(ABS($BX160-INDEX(RTO3CF_ORD,CC$8,2))&gt;$BN$139,"s","ns")))</f>
        <v>s</v>
      </c>
      <c r="CD160" s="282" t="str">
        <f aca="false">IF(CD$8&gt;$BV160,"",IF($BR$124&gt;$BS$124,"ns",IF(ABS($BX160-INDEX(RTO3CF_ORD,CD$8,2))&gt;$BN$139,"s","ns")))</f>
        <v>s</v>
      </c>
      <c r="CE160" s="282" t="str">
        <f aca="false">IF(CE$8&gt;$BV160,"",IF($BR$124&gt;$BS$124,"ns",IF(ABS($BX160-INDEX(RTO3CF_ORD,CE$8,2))&gt;$BN$139,"s","ns")))</f>
        <v>s</v>
      </c>
      <c r="CF160" s="282" t="str">
        <f aca="false">IF(CF$8&gt;$BV160,"",IF($BR$124&gt;$BS$124,"ns",IF(ABS($BX160-INDEX(RTO3CF_ORD,CF$8,2))&gt;$BN$139,"s","ns")))</f>
        <v>s</v>
      </c>
      <c r="CG160" s="282" t="str">
        <f aca="false">IF(CG$8&gt;$BV160,"",IF($BR$124&gt;$BS$124,"ns",IF(ABS($BX160-INDEX(RTO3CF_ORD,CG$8,2))&gt;$BN$139,"s","ns")))</f>
        <v>s</v>
      </c>
      <c r="CH160" s="282" t="str">
        <f aca="false">IF(CH$8&gt;$BV160,"",IF($BR$124&gt;$BS$124,"ns",IF(ABS($BX160-INDEX(RTO3CF_ORD,CH$8,2))&gt;$BN$139,"s","ns")))</f>
        <v>s</v>
      </c>
      <c r="CI160" s="282" t="str">
        <f aca="false">IF(CI$8&gt;$BV160,"",IF($BR$124&gt;$BS$124,"ns",IF(ABS($BX160-INDEX(RTO3CF_ORD,CI$8,2))&gt;$BN$139,"s","ns")))</f>
        <v>s</v>
      </c>
      <c r="CJ160" s="282" t="str">
        <f aca="false">IF(CJ$8&gt;$BV160,"",IF($BR$124&gt;$BS$124,"ns",IF(ABS($BX160-INDEX(RTO3CF_ORD,CJ$8,2))&gt;$BN$139,"s","ns")))</f>
        <v>s</v>
      </c>
      <c r="CK160" s="282" t="str">
        <f aca="false">IF(CK$8&gt;$BV160,"",IF($BR$124&gt;$BS$124,"ns",IF(ABS($BX160-INDEX(RTO3CF_ORD,CK$8,2))&gt;$BN$139,"s","ns")))</f>
        <v>ns</v>
      </c>
      <c r="CL160" s="282" t="str">
        <f aca="false">IF(CL$8&gt;$BV160,"",IF($BR$124&gt;$BS$124,"ns",IF(ABS($BX160-INDEX(RTO3CF_ORD,CL$8,2))&gt;$BN$139,"s","ns")))</f>
        <v>ns</v>
      </c>
      <c r="CM160" s="282" t="str">
        <f aca="false">IF(CM$8&gt;$BV160,"",IF($BR$124&gt;$BS$124,"ns",IF(ABS($BX160-INDEX(RTO3CF_ORD,CM$8,2))&gt;$BN$139,"s","ns")))</f>
        <v>ns</v>
      </c>
      <c r="CN160" s="282" t="str">
        <f aca="false">IF(CN$8&gt;$BV160,"",IF($BR$124&gt;$BS$124,"ns",IF(ABS($BX160-INDEX(RTO3CF_ORD,CN$8,2))&gt;$BN$139,"s","ns")))</f>
        <v>ns</v>
      </c>
      <c r="CO160" s="282" t="str">
        <f aca="false">IF(CO$8&gt;$BV160,"",IF($BR$124&gt;$BS$124,"ns",IF(ABS($BX160-INDEX(RTO3CF_ORD,CO$8,2))&gt;$BN$139,"s","ns")))</f>
        <v>ns</v>
      </c>
      <c r="CP160" s="282" t="str">
        <f aca="false">IF(CP$8&gt;$BV160,"",IF($BR$124&gt;$BS$124,"ns",IF(ABS($BX160-INDEX(RTO3CF_ORD,CP$8,2))&gt;$BN$139,"s","ns")))</f>
        <v>ns</v>
      </c>
      <c r="CQ160" s="282" t="str">
        <f aca="false">IF(CQ$8&gt;$BV160,"",IF($BR$124&gt;$BS$124,"ns",IF(ABS($BX160-INDEX(RTO3CF_ORD,CQ$8,2))&gt;$BN$139,"s","ns")))</f>
        <v>ns</v>
      </c>
      <c r="CR160" s="282" t="str">
        <f aca="false">IF(CR$8&gt;$BV160,"",IF($BR$124&gt;$BS$124,"ns",IF(ABS($BX160-INDEX(RTO3CF_ORD,CR$8,2))&gt;$BN$139,"s","ns")))</f>
        <v>ns</v>
      </c>
      <c r="CS160" s="282" t="str">
        <f aca="false">IF(CS$8&gt;$BV160,"",IF($BR$124&gt;$BS$124,"ns",IF(ABS($BX160-INDEX(RTO3CF_ORD,CS$8,2))&gt;$BN$139,"s","ns")))</f>
        <v>ns</v>
      </c>
      <c r="CT160" s="282" t="str">
        <f aca="false">IF(CT$8&gt;$BV160,"",IF($BR$124&gt;$BS$124,"ns",IF(ABS($BX160-INDEX(RTO3CF_ORD,CT$8,2))&gt;$BN$139,"s","ns")))</f>
        <v>ns</v>
      </c>
      <c r="CU160" s="282" t="str">
        <f aca="false">IF(CU$8&gt;$BV160,"",IF($BR$124&gt;$BS$124,"ns",IF(ABS($BX160-INDEX(RTO3CF_ORD,CU$8,2))&gt;$BN$139,"s","ns")))</f>
        <v>ns</v>
      </c>
      <c r="CV160" s="282" t="str">
        <f aca="false">IF(CV$8&gt;$BV160,"",IF($BR$124&gt;$BS$124,"ns",IF(ABS($BX160-INDEX(RTO3CF_ORD,CV$8,2))&gt;$BN$139,"s","ns")))</f>
        <v>ns</v>
      </c>
      <c r="CW160" s="282" t="str">
        <f aca="false">IF(CW$8&gt;$BV160,"",IF($BR$124&gt;$BS$124,"ns",IF(ABS($BX160-INDEX(RTO3CF_ORD,CW$8,2))&gt;$BN$139,"s","ns")))</f>
        <v>ns</v>
      </c>
      <c r="CX160" s="282" t="str">
        <f aca="false">IF(CX$8&gt;$BV160,"",IF($BR$124&gt;$BS$124,"ns",IF(ABS($BX160-INDEX(RTO3CF_ORD,CX$8,2))&gt;$BN$139,"s","ns")))</f>
        <v>ns</v>
      </c>
      <c r="CY160" s="282" t="str">
        <f aca="false">IF(CY$8&gt;$BV160,"",IF($BR$124&gt;$BS$124,"ns",IF(ABS($BX160-INDEX(RTO3CF_ORD,CY$8,2))&gt;$BN$139,"s","ns")))</f>
        <v>ns</v>
      </c>
      <c r="CZ160" s="282" t="str">
        <f aca="false">IF(CZ$8&gt;$BV160,"",IF($BR$124&gt;$BS$124,"ns",IF(ABS($BX160-INDEX(RTO3CF_ORD,CZ$8,2))&gt;$BN$139,"s","ns")))</f>
        <v>ns</v>
      </c>
      <c r="DA160" s="282" t="str">
        <f aca="false">IF(DA$8&gt;$BV160,"",IF($BR$124&gt;$BS$124,"ns",IF(ABS($BX160-INDEX(RTO3CF_ORD,DA$8,2))&gt;$BN$139,"s","ns")))</f>
        <v>ns</v>
      </c>
      <c r="DB160" s="282" t="str">
        <f aca="false">IF(DB$8&gt;$BV160,"",IF($BR$124&gt;$BS$124,"ns",IF(ABS($BX160-INDEX(RTO3CF_ORD,DB$8,2))&gt;$BN$139,"s","ns")))</f>
        <v>ns</v>
      </c>
      <c r="DC160" s="282" t="str">
        <f aca="false">IF(DC$8&gt;$BV160,"",IF($BR$124&gt;$BS$124,"ns",IF(ABS($BX160-INDEX(RTO3CF_ORD,DC$8,2))&gt;$BN$139,"s","ns")))</f>
        <v>ns</v>
      </c>
      <c r="DD160" s="282" t="str">
        <f aca="false">IF(DD$8&gt;$BV160,"",IF($BR$124&gt;$BS$124,"ns",IF(ABS($BX160-INDEX(RTO3CF_ORD,DD$8,2))&gt;$BN$139,"s","ns")))</f>
        <v>ns</v>
      </c>
      <c r="DE160" s="282" t="str">
        <f aca="false">IF(DE$8&gt;$BV160,"",IF($BR$124&gt;$BS$124,"ns",IF(ABS($BX160-INDEX(RTO3CF_ORD,DE$8,2))&gt;$BN$139,"s","ns")))</f>
        <v>ns</v>
      </c>
      <c r="DF160" s="282" t="str">
        <f aca="false">IF(DF$8&gt;$BV160,"",IF($BR$124&gt;$BS$124,"ns",IF(ABS($BX160-INDEX(RTO3CF_ORD,DF$8,2))&gt;$BN$139,"s","ns")))</f>
        <v>ns</v>
      </c>
      <c r="DG160" s="282" t="str">
        <f aca="false">IF(DG$8&gt;$BV160,"",IF($BR$124&gt;$BS$124,"ns",IF(ABS($BX160-INDEX(RTO3CF_ORD,DG$8,2))&gt;$BN$139,"s","ns")))</f>
        <v>ns</v>
      </c>
      <c r="DH160" s="282" t="str">
        <f aca="false">IF(DH$8&gt;$BV160,"",IF($BR$124&gt;$BS$124,"ns",IF(ABS($BX160-INDEX(RTO3CF_ORD,DH$8,2))&gt;$BN$139,"s","ns")))</f>
        <v>ns</v>
      </c>
      <c r="DI160" s="282" t="str">
        <f aca="false">IF(DI$8&gt;$BV160,"",IF($BR$124&gt;$BS$124,"ns",IF(ABS($BX160-INDEX(RTO3CF_ORD,DI$8,2))&gt;$BN$139,"s","ns")))</f>
        <v>ns</v>
      </c>
      <c r="DJ160" s="282" t="str">
        <f aca="false">IF(DJ$8&gt;$BV160,"",IF($BR$124&gt;$BS$124,"ns",IF(ABS($BX160-INDEX(RTO3CF_ORD,DJ$8,2))&gt;$BN$139,"s","ns")))</f>
        <v>ns</v>
      </c>
      <c r="DK160" s="282" t="str">
        <f aca="false">IF(DK$8&gt;$BV160,"",IF($BR$124&gt;$BS$124,"ns",IF(ABS($BX160-INDEX(RTO3CF_ORD,DK$8,2))&gt;$BN$139,"s","ns")))</f>
        <v>ns</v>
      </c>
      <c r="DL160" s="282" t="str">
        <f aca="false">IF(DL$8&gt;$BV160,"",IF($BR$124&gt;$BS$124,"ns",IF(ABS($BX160-INDEX(RTO3CF_ORD,DL$8,2))&gt;$BN$139,"s","ns")))</f>
        <v>ns</v>
      </c>
      <c r="DM160" s="282" t="str">
        <f aca="false">IF(DM$8&gt;$BV160,"",IF($BR$124&gt;$BS$124,"ns",IF(ABS($BX160-INDEX(RTO3CF_ORD,DM$8,2))&gt;$BN$139,"s","ns")))</f>
        <v>ns</v>
      </c>
      <c r="DN160" s="282" t="str">
        <f aca="false">IF(DN$8&gt;$BV160,"",IF($BR$124&gt;$BS$124,"ns",IF(ABS($BX160-INDEX(RTO3CF_ORD,DN$8,2))&gt;$BN$139,"s","ns")))</f>
        <v/>
      </c>
      <c r="DO160" s="282" t="str">
        <f aca="false">IF(DO$8&gt;$BV160,"",IF($BR$124&gt;$BS$124,"ns",IF(ABS($BX160-INDEX(RTO3CF_ORD,DO$8,2))&gt;$BN$139,"s","ns")))</f>
        <v/>
      </c>
      <c r="DP160" s="282" t="str">
        <f aca="false">IF(DP$8&gt;$BV160,"",IF($BR$124&gt;$BS$124,"ns",IF(ABS($BX160-INDEX(RTO3CF_ORD,DP$8,2))&gt;$BN$139,"s","ns")))</f>
        <v/>
      </c>
      <c r="DQ160" s="282" t="str">
        <f aca="false">IF(DQ$8&gt;$BV160,"",IF($BR$124&gt;$BS$124,"ns",IF(ABS($BX160-INDEX(RTO3CF_ORD,DQ$8,2))&gt;$BN$139,"s","ns")))</f>
        <v/>
      </c>
      <c r="DR160" s="282" t="str">
        <f aca="false">IF(DR$8&gt;$BV160,"",IF($BR$124&gt;$BS$124,"ns",IF(ABS($BX160-INDEX(RTO3CF_ORD,DR$8,2))&gt;$BN$139,"s","ns")))</f>
        <v/>
      </c>
      <c r="DS160" s="282" t="str">
        <f aca="false">IF(DS$8&gt;$BV160,"",IF($BR$124&gt;$BS$124,"ns",IF(ABS($BX160-INDEX(RTO3CF_ORD,DS$8,2))&gt;$BN$139,"s","ns")))</f>
        <v/>
      </c>
      <c r="DT160" s="282" t="str">
        <f aca="false">IF(DT$8&gt;$BV160,"",IF($BR$124&gt;$BS$124,"ns",IF(ABS($BX160-INDEX(RTO3CF_ORD,DT$8,2))&gt;$BN$139,"s","ns")))</f>
        <v/>
      </c>
      <c r="DU160" s="282" t="str">
        <f aca="false">IF(DU$8&gt;$BV160,"",IF($BR$124&gt;$BS$124,"ns",IF(ABS($BX160-INDEX(RTO3CF_ORD,DU$8,2))&gt;$BN$139,"s","ns")))</f>
        <v/>
      </c>
      <c r="DV160" s="282" t="str">
        <f aca="false">IF(DV$8&gt;$BV160,"",IF($BR$124&gt;$BS$124,"ns",IF(ABS($BX160-INDEX(RTO3CF_ORD,DV$8,2))&gt;$BN$139,"s","ns")))</f>
        <v/>
      </c>
      <c r="DW160" s="283"/>
      <c r="DX160" s="283"/>
      <c r="DZ160" s="265" t="n">
        <f aca="false">DZ159+1</f>
        <v>42</v>
      </c>
      <c r="EA160" s="276" t="n">
        <f aca="false">IFERROR(INDEX(RTO3CV,$DZ160,1),0)</f>
        <v>0</v>
      </c>
      <c r="EB160" s="277" t="n">
        <f aca="false">IFERROR(INDEX(RTO3SF,$DZ160,EB$7),0)</f>
        <v>0</v>
      </c>
      <c r="EC160" s="277" t="n">
        <f aca="false">IFERROR(INDEX(RTO3SF,$DZ160,EC$7),0)</f>
        <v>0</v>
      </c>
      <c r="ED160" s="277" t="n">
        <f aca="false">IFERROR(INDEX(RTO3SF,$DZ160,ED$7),0)</f>
        <v>0</v>
      </c>
      <c r="EE160" s="277" t="n">
        <f aca="false">IFERROR(INDEX(RTO3SF,$DZ160,EE$7),0)</f>
        <v>0</v>
      </c>
      <c r="EF160" s="277" t="n">
        <f aca="false">COUNTIFS(EB160:EE160,"&gt;1")</f>
        <v>0</v>
      </c>
      <c r="EG160" s="277" t="n">
        <f aca="false">IFERROR(SUMIFS(EB160:EE160,EB160:EE160,"&gt;1"),0)</f>
        <v>0</v>
      </c>
      <c r="EH160" s="265"/>
      <c r="EI160" s="265"/>
      <c r="EJ160" s="265"/>
      <c r="EK160" s="266"/>
      <c r="EL160" s="265" t="n">
        <f aca="false">EL159+1</f>
        <v>42</v>
      </c>
      <c r="EM160" s="276" t="n">
        <f aca="false">IFERROR(INDEX(RTO3CV,$EL160,1),0)</f>
        <v>0</v>
      </c>
      <c r="EN160" s="277" t="n">
        <f aca="false">IFERROR(INDEX(RTO3CF,$EL160,'ANVA-MDS'!EB$7),0)</f>
        <v>0</v>
      </c>
      <c r="EO160" s="277" t="n">
        <f aca="false">IFERROR(INDEX(RTO3CF,$EL160,'ANVA-MDS'!EC$7),0)</f>
        <v>0</v>
      </c>
      <c r="EP160" s="277" t="n">
        <f aca="false">IFERROR(INDEX(RTO3CF,$EL160,'ANVA-MDS'!ED$7),0)</f>
        <v>0</v>
      </c>
      <c r="EQ160" s="277" t="n">
        <f aca="false">IFERROR(INDEX(RTO3CF,$EL160,'ANVA-MDS'!EE$7),0)</f>
        <v>0</v>
      </c>
      <c r="ER160" s="277" t="n">
        <f aca="false">COUNTIFS(EN160:EQ160,"&gt;1")</f>
        <v>0</v>
      </c>
      <c r="ES160" s="277" t="n">
        <f aca="false">IFERROR(SUMIFS(EN160:EQ160,EN160:EQ160,"&gt;1"),0)</f>
        <v>0</v>
      </c>
      <c r="ET160" s="265"/>
      <c r="EU160" s="265"/>
      <c r="EV160" s="265"/>
      <c r="EW160" s="266"/>
      <c r="EX160" s="277" t="n">
        <f aca="false">EG160+ES160</f>
        <v>0</v>
      </c>
      <c r="EY160" s="266"/>
      <c r="EZ160" s="266"/>
    </row>
    <row r="161" customFormat="false" ht="12.75" hidden="false" customHeight="true" outlineLevel="0" collapsed="false">
      <c r="J161" s="270" t="n">
        <v>42</v>
      </c>
      <c r="K161" s="280" t="n">
        <f aca="false">IFERROR(INDEX(RTO3SF_ORD,J161,1),"sd")</f>
        <v>0</v>
      </c>
      <c r="L161" s="281" t="n">
        <f aca="false">IFERROR(INDEX(RTO3SF_ORD,J161,2),"sd")</f>
        <v>8E-005</v>
      </c>
      <c r="M161" s="281" t="str">
        <f aca="false">IF(M$8&gt;$J161,"",IF($F$124&gt;$G$124,"ns",IF(ABS($L161-INDEX(RTO3SF_ORD,M$8,2))&gt;$B$139,"s","ns")))</f>
        <v>ns</v>
      </c>
      <c r="N161" s="281" t="str">
        <f aca="false">IF(N$8&gt;$J161,"",IF($F$124&gt;$G$124,"ns",IF(ABS($L161-INDEX(RTO3SF_ORD,N$8,2))&gt;$B$139,"s","ns")))</f>
        <v>ns</v>
      </c>
      <c r="O161" s="281" t="str">
        <f aca="false">IF(O$8&gt;$J161,"",IF($F$124&gt;$G$124,"ns",IF(ABS($L161-INDEX(RTO3SF_ORD,O$8,2))&gt;$B$139,"s","ns")))</f>
        <v>ns</v>
      </c>
      <c r="P161" s="281" t="str">
        <f aca="false">IF(P$8&gt;$J161,"",IF($F$124&gt;$G$124,"ns",IF(ABS($L161-INDEX(RTO3SF_ORD,P$8,2))&gt;$B$139,"s","ns")))</f>
        <v>ns</v>
      </c>
      <c r="Q161" s="281" t="str">
        <f aca="false">IF(Q$8&gt;$J161,"",IF($F$124&gt;$G$124,"ns",IF(ABS($L161-INDEX(RTO3SF_ORD,Q$8,2))&gt;$B$139,"s","ns")))</f>
        <v>ns</v>
      </c>
      <c r="R161" s="281" t="str">
        <f aca="false">IF(R$8&gt;$J161,"",IF($F$124&gt;$G$124,"ns",IF(ABS($L161-INDEX(RTO3SF_ORD,R$8,2))&gt;$B$139,"s","ns")))</f>
        <v>ns</v>
      </c>
      <c r="S161" s="281" t="str">
        <f aca="false">IF(S$8&gt;$J161,"",IF($F$124&gt;$G$124,"ns",IF(ABS($L161-INDEX(RTO3SF_ORD,S$8,2))&gt;$B$139,"s","ns")))</f>
        <v>ns</v>
      </c>
      <c r="T161" s="281" t="str">
        <f aca="false">IF(T$8&gt;$J161,"",IF($F$124&gt;$G$124,"ns",IF(ABS($L161-INDEX(RTO3SF_ORD,T$8,2))&gt;$B$139,"s","ns")))</f>
        <v>ns</v>
      </c>
      <c r="U161" s="281" t="str">
        <f aca="false">IF(U$8&gt;$J161,"",IF($F$124&gt;$G$124,"ns",IF(ABS($L161-INDEX(RTO3SF_ORD,U$8,2))&gt;$B$139,"s","ns")))</f>
        <v>ns</v>
      </c>
      <c r="V161" s="281" t="str">
        <f aca="false">IF(V$8&gt;$J161,"",IF($F$124&gt;$G$124,"ns",IF(ABS($L161-INDEX(RTO3SF_ORD,V$8,2))&gt;$B$139,"s","ns")))</f>
        <v>ns</v>
      </c>
      <c r="W161" s="281" t="str">
        <f aca="false">IF(W$8&gt;$J161,"",IF($F$124&gt;$G$124,"ns",IF(ABS($L161-INDEX(RTO3SF_ORD,W$8,2))&gt;$B$139,"s","ns")))</f>
        <v>ns</v>
      </c>
      <c r="X161" s="281" t="str">
        <f aca="false">IF(X$8&gt;$J161,"",IF($F$124&gt;$G$124,"ns",IF(ABS($L161-INDEX(RTO3SF_ORD,X$8,2))&gt;$B$139,"s","ns")))</f>
        <v>ns</v>
      </c>
      <c r="Y161" s="281" t="str">
        <f aca="false">IF(Y$8&gt;$J161,"",IF($F$124&gt;$G$124,"ns",IF(ABS($L161-INDEX(RTO3SF_ORD,Y$8,2))&gt;$B$139,"s","ns")))</f>
        <v>ns</v>
      </c>
      <c r="Z161" s="281" t="str">
        <f aca="false">IF(Z$8&gt;$J161,"",IF($F$124&gt;$G$124,"ns",IF(ABS($L161-INDEX(RTO3SF_ORD,Z$8,2))&gt;$B$139,"s","ns")))</f>
        <v>ns</v>
      </c>
      <c r="AA161" s="281" t="str">
        <f aca="false">IF(AA$8&gt;$J161,"",IF($F$124&gt;$G$124,"ns",IF(ABS($L161-INDEX(RTO3SF_ORD,AA$8,2))&gt;$B$139,"s","ns")))</f>
        <v>ns</v>
      </c>
      <c r="AB161" s="281" t="str">
        <f aca="false">IF(AB$8&gt;$J161,"",IF($F$124&gt;$G$124,"ns",IF(ABS($L161-INDEX(RTO3SF_ORD,AB$8,2))&gt;$B$139,"s","ns")))</f>
        <v>ns</v>
      </c>
      <c r="AC161" s="281" t="str">
        <f aca="false">IF(AC$8&gt;$J161,"",IF($F$124&gt;$G$124,"ns",IF(ABS($L161-INDEX(RTO3SF_ORD,AC$8,2))&gt;$B$139,"s","ns")))</f>
        <v>ns</v>
      </c>
      <c r="AD161" s="281" t="str">
        <f aca="false">IF(AD$8&gt;$J161,"",IF($F$124&gt;$G$124,"ns",IF(ABS($L161-INDEX(RTO3SF_ORD,AD$8,2))&gt;$B$139,"s","ns")))</f>
        <v>ns</v>
      </c>
      <c r="AE161" s="281" t="str">
        <f aca="false">IF(AE$8&gt;$J161,"",IF($F$124&gt;$G$124,"ns",IF(ABS($L161-INDEX(RTO3SF_ORD,AE$8,2))&gt;$B$139,"s","ns")))</f>
        <v>ns</v>
      </c>
      <c r="AF161" s="281" t="str">
        <f aca="false">IF(AF$8&gt;$J161,"",IF($F$124&gt;$G$124,"ns",IF(ABS($L161-INDEX(RTO3SF_ORD,AF$8,2))&gt;$B$139,"s","ns")))</f>
        <v>ns</v>
      </c>
      <c r="AG161" s="281" t="str">
        <f aca="false">IF(AG$8&gt;$J161,"",IF($F$124&gt;$G$124,"ns",IF(ABS($L161-INDEX(RTO3SF_ORD,AG$8,2))&gt;$B$139,"s","ns")))</f>
        <v>ns</v>
      </c>
      <c r="AH161" s="281" t="str">
        <f aca="false">IF(AH$8&gt;$J161,"",IF($F$124&gt;$G$124,"ns",IF(ABS($L161-INDEX(RTO3SF_ORD,AH$8,2))&gt;$B$139,"s","ns")))</f>
        <v>ns</v>
      </c>
      <c r="AI161" s="281" t="str">
        <f aca="false">IF(AI$8&gt;$J161,"",IF($F$124&gt;$G$124,"ns",IF(ABS($L161-INDEX(RTO3SF_ORD,AI$8,2))&gt;$B$139,"s","ns")))</f>
        <v>ns</v>
      </c>
      <c r="AJ161" s="281" t="str">
        <f aca="false">IF(AJ$8&gt;$J161,"",IF($F$124&gt;$G$124,"ns",IF(ABS($L161-INDEX(RTO3SF_ORD,AJ$8,2))&gt;$B$139,"s","ns")))</f>
        <v>ns</v>
      </c>
      <c r="AK161" s="281" t="str">
        <f aca="false">IF(AK$8&gt;$J161,"",IF($F$124&gt;$G$124,"ns",IF(ABS($L161-INDEX(RTO3SF_ORD,AK$8,2))&gt;$B$139,"s","ns")))</f>
        <v>ns</v>
      </c>
      <c r="AL161" s="281" t="str">
        <f aca="false">IF(AL$8&gt;$J161,"",IF($F$124&gt;$G$124,"ns",IF(ABS($L161-INDEX(RTO3SF_ORD,AL$8,2))&gt;$B$139,"s","ns")))</f>
        <v>ns</v>
      </c>
      <c r="AM161" s="281" t="str">
        <f aca="false">IF(AM$8&gt;$J161,"",IF($F$124&gt;$G$124,"ns",IF(ABS($L161-INDEX(RTO3SF_ORD,AM$8,2))&gt;$B$139,"s","ns")))</f>
        <v>ns</v>
      </c>
      <c r="AN161" s="281" t="str">
        <f aca="false">IF(AN$8&gt;$J161,"",IF($F$124&gt;$G$124,"ns",IF(ABS($L161-INDEX(RTO3SF_ORD,AN$8,2))&gt;$B$139,"s","ns")))</f>
        <v>ns</v>
      </c>
      <c r="AO161" s="281" t="str">
        <f aca="false">IF(AO$8&gt;$J161,"",IF($F$124&gt;$G$124,"ns",IF(ABS($L161-INDEX(RTO3SF_ORD,AO$8,2))&gt;$B$139,"s","ns")))</f>
        <v>ns</v>
      </c>
      <c r="AP161" s="281" t="str">
        <f aca="false">IF(AP$8&gt;$J161,"",IF($F$124&gt;$G$124,"ns",IF(ABS($L161-INDEX(RTO3SF_ORD,AP$8,2))&gt;$B$139,"s","ns")))</f>
        <v>ns</v>
      </c>
      <c r="AQ161" s="281" t="str">
        <f aca="false">IF(AQ$8&gt;$J161,"",IF($F$124&gt;$G$124,"ns",IF(ABS($L161-INDEX(RTO3SF_ORD,AQ$8,2))&gt;$B$139,"s","ns")))</f>
        <v>ns</v>
      </c>
      <c r="AR161" s="281" t="str">
        <f aca="false">IF(AR$8&gt;$J161,"",IF($F$124&gt;$G$124,"ns",IF(ABS($L161-INDEX(RTO3SF_ORD,AR$8,2))&gt;$B$139,"s","ns")))</f>
        <v>ns</v>
      </c>
      <c r="AS161" s="281" t="str">
        <f aca="false">IF(AS$8&gt;$J161,"",IF($F$124&gt;$G$124,"ns",IF(ABS($L161-INDEX(RTO3SF_ORD,AS$8,2))&gt;$B$139,"s","ns")))</f>
        <v>ns</v>
      </c>
      <c r="AT161" s="281" t="str">
        <f aca="false">IF(AT$8&gt;$J161,"",IF($F$124&gt;$G$124,"ns",IF(ABS($L161-INDEX(RTO3SF_ORD,AT$8,2))&gt;$B$139,"s","ns")))</f>
        <v>ns</v>
      </c>
      <c r="AU161" s="281" t="str">
        <f aca="false">IF(AU$8&gt;$J161,"",IF($F$124&gt;$G$124,"ns",IF(ABS($L161-INDEX(RTO3SF_ORD,AU$8,2))&gt;$B$139,"s","ns")))</f>
        <v>ns</v>
      </c>
      <c r="AV161" s="281" t="str">
        <f aca="false">IF(AV$8&gt;$J161,"",IF($F$124&gt;$G$124,"ns",IF(ABS($L161-INDEX(RTO3SF_ORD,AV$8,2))&gt;$B$139,"s","ns")))</f>
        <v>ns</v>
      </c>
      <c r="AW161" s="281" t="str">
        <f aca="false">IF(AW$8&gt;$J161,"",IF($F$124&gt;$G$124,"ns",IF(ABS($L161-INDEX(RTO3SF_ORD,AW$8,2))&gt;$B$139,"s","ns")))</f>
        <v>ns</v>
      </c>
      <c r="AX161" s="281" t="str">
        <f aca="false">IF(AX$8&gt;$J161,"",IF($F$124&gt;$G$124,"ns",IF(ABS($L161-INDEX(RTO3SF_ORD,AX$8,2))&gt;$B$139,"s","ns")))</f>
        <v>ns</v>
      </c>
      <c r="AY161" s="281" t="str">
        <f aca="false">IF(AY$8&gt;$J161,"",IF($F$124&gt;$G$124,"ns",IF(ABS($L161-INDEX(RTO3SF_ORD,AY$8,2))&gt;$B$139,"s","ns")))</f>
        <v>ns</v>
      </c>
      <c r="AZ161" s="281" t="str">
        <f aca="false">IF(AZ$8&gt;$J161,"",IF($F$124&gt;$G$124,"ns",IF(ABS($L161-INDEX(RTO3SF_ORD,AZ$8,2))&gt;$B$139,"s","ns")))</f>
        <v>ns</v>
      </c>
      <c r="BA161" s="281" t="str">
        <f aca="false">IF(BA$8&gt;$J161,"",IF($F$124&gt;$G$124,"ns",IF(ABS($L161-INDEX(RTO3SF_ORD,BA$8,2))&gt;$B$139,"s","ns")))</f>
        <v>ns</v>
      </c>
      <c r="BB161" s="281" t="str">
        <f aca="false">IF(BB$8&gt;$J161,"",IF($F$124&gt;$G$124,"ns",IF(ABS($L161-INDEX(RTO3SF_ORD,BB$8,2))&gt;$B$139,"s","ns")))</f>
        <v>ns</v>
      </c>
      <c r="BC161" s="281" t="str">
        <f aca="false">IF(BC$8&gt;$J161,"",IF($F$124&gt;$G$124,"ns",IF(ABS($L161-INDEX(RTO3SF_ORD,BC$8,2))&gt;$B$139,"s","ns")))</f>
        <v/>
      </c>
      <c r="BD161" s="281" t="str">
        <f aca="false">IF(BD$8&gt;$J161,"",IF($F$124&gt;$G$124,"ns",IF(ABS($L161-INDEX(RTO3SF_ORD,BD$8,2))&gt;$B$139,"s","ns")))</f>
        <v/>
      </c>
      <c r="BE161" s="281" t="str">
        <f aca="false">IF(BE$8&gt;$J161,"",IF($F$124&gt;$G$124,"ns",IF(ABS($L161-INDEX(RTO3SF_ORD,BE$8,2))&gt;$B$139,"s","ns")))</f>
        <v/>
      </c>
      <c r="BF161" s="281" t="str">
        <f aca="false">IF(BF$8&gt;$J161,"",IF($F$124&gt;$G$124,"ns",IF(ABS($L161-INDEX(RTO3SF_ORD,BF$8,2))&gt;$B$139,"s","ns")))</f>
        <v/>
      </c>
      <c r="BG161" s="281" t="str">
        <f aca="false">IF(BG$8&gt;$J161,"",IF($F$124&gt;$G$124,"ns",IF(ABS($L161-INDEX(RTO3SF_ORD,BG$8,2))&gt;$B$139,"s","ns")))</f>
        <v/>
      </c>
      <c r="BH161" s="281" t="str">
        <f aca="false">IF(BH$8&gt;$J161,"",IF($F$124&gt;$G$124,"ns",IF(ABS($L161-INDEX(RTO3SF_ORD,BH$8,2))&gt;$B$139,"s","ns")))</f>
        <v/>
      </c>
      <c r="BI161" s="281" t="str">
        <f aca="false">IF(BI$8&gt;$J161,"",IF($F$124&gt;$G$124,"ns",IF(ABS($L161-INDEX(RTO3SF_ORD,BI$8,2))&gt;$B$139,"s","ns")))</f>
        <v/>
      </c>
      <c r="BJ161" s="281" t="str">
        <f aca="false">IF(BJ$8&gt;$J161,"",IF($F$124&gt;$G$124,"ns",IF(ABS($L161-INDEX(RTO3SF_ORD,BJ$8,2))&gt;$B$139,"s","ns")))</f>
        <v/>
      </c>
      <c r="BS161" s="249"/>
      <c r="BT161" s="249"/>
      <c r="BV161" s="270" t="n">
        <v>42</v>
      </c>
      <c r="BW161" s="280" t="n">
        <f aca="false">IFERROR(INDEX(RTO3CF_ORD,BV161,1),"sd")</f>
        <v>0</v>
      </c>
      <c r="BX161" s="281" t="n">
        <f aca="false">IFERROR(INDEX(RTO3CF_ORD,BV161,2),"sd")</f>
        <v>8E-005</v>
      </c>
      <c r="BY161" s="282" t="str">
        <f aca="false">IF(BY$8&gt;$BV161,"",IF($BR$124&gt;$BS$124,"ns",IF(ABS($BX161-INDEX(RTO3CF_ORD,BY$8,2))&gt;$BN$139,"s","ns")))</f>
        <v>s</v>
      </c>
      <c r="BZ161" s="282" t="str">
        <f aca="false">IF(BZ$8&gt;$BV161,"",IF($BR$124&gt;$BS$124,"ns",IF(ABS($BX161-INDEX(RTO3CF_ORD,BZ$8,2))&gt;$BN$139,"s","ns")))</f>
        <v>s</v>
      </c>
      <c r="CA161" s="282" t="str">
        <f aca="false">IF(CA$8&gt;$BV161,"",IF($BR$124&gt;$BS$124,"ns",IF(ABS($BX161-INDEX(RTO3CF_ORD,CA$8,2))&gt;$BN$139,"s","ns")))</f>
        <v>s</v>
      </c>
      <c r="CB161" s="282" t="str">
        <f aca="false">IF(CB$8&gt;$BV161,"",IF($BR$124&gt;$BS$124,"ns",IF(ABS($BX161-INDEX(RTO3CF_ORD,CB$8,2))&gt;$BN$139,"s","ns")))</f>
        <v>s</v>
      </c>
      <c r="CC161" s="282" t="str">
        <f aca="false">IF(CC$8&gt;$BV161,"",IF($BR$124&gt;$BS$124,"ns",IF(ABS($BX161-INDEX(RTO3CF_ORD,CC$8,2))&gt;$BN$139,"s","ns")))</f>
        <v>s</v>
      </c>
      <c r="CD161" s="282" t="str">
        <f aca="false">IF(CD$8&gt;$BV161,"",IF($BR$124&gt;$BS$124,"ns",IF(ABS($BX161-INDEX(RTO3CF_ORD,CD$8,2))&gt;$BN$139,"s","ns")))</f>
        <v>s</v>
      </c>
      <c r="CE161" s="282" t="str">
        <f aca="false">IF(CE$8&gt;$BV161,"",IF($BR$124&gt;$BS$124,"ns",IF(ABS($BX161-INDEX(RTO3CF_ORD,CE$8,2))&gt;$BN$139,"s","ns")))</f>
        <v>s</v>
      </c>
      <c r="CF161" s="282" t="str">
        <f aca="false">IF(CF$8&gt;$BV161,"",IF($BR$124&gt;$BS$124,"ns",IF(ABS($BX161-INDEX(RTO3CF_ORD,CF$8,2))&gt;$BN$139,"s","ns")))</f>
        <v>s</v>
      </c>
      <c r="CG161" s="282" t="str">
        <f aca="false">IF(CG$8&gt;$BV161,"",IF($BR$124&gt;$BS$124,"ns",IF(ABS($BX161-INDEX(RTO3CF_ORD,CG$8,2))&gt;$BN$139,"s","ns")))</f>
        <v>s</v>
      </c>
      <c r="CH161" s="282" t="str">
        <f aca="false">IF(CH$8&gt;$BV161,"",IF($BR$124&gt;$BS$124,"ns",IF(ABS($BX161-INDEX(RTO3CF_ORD,CH$8,2))&gt;$BN$139,"s","ns")))</f>
        <v>s</v>
      </c>
      <c r="CI161" s="282" t="str">
        <f aca="false">IF(CI$8&gt;$BV161,"",IF($BR$124&gt;$BS$124,"ns",IF(ABS($BX161-INDEX(RTO3CF_ORD,CI$8,2))&gt;$BN$139,"s","ns")))</f>
        <v>s</v>
      </c>
      <c r="CJ161" s="282" t="str">
        <f aca="false">IF(CJ$8&gt;$BV161,"",IF($BR$124&gt;$BS$124,"ns",IF(ABS($BX161-INDEX(RTO3CF_ORD,CJ$8,2))&gt;$BN$139,"s","ns")))</f>
        <v>s</v>
      </c>
      <c r="CK161" s="282" t="str">
        <f aca="false">IF(CK$8&gt;$BV161,"",IF($BR$124&gt;$BS$124,"ns",IF(ABS($BX161-INDEX(RTO3CF_ORD,CK$8,2))&gt;$BN$139,"s","ns")))</f>
        <v>ns</v>
      </c>
      <c r="CL161" s="282" t="str">
        <f aca="false">IF(CL$8&gt;$BV161,"",IF($BR$124&gt;$BS$124,"ns",IF(ABS($BX161-INDEX(RTO3CF_ORD,CL$8,2))&gt;$BN$139,"s","ns")))</f>
        <v>ns</v>
      </c>
      <c r="CM161" s="282" t="str">
        <f aca="false">IF(CM$8&gt;$BV161,"",IF($BR$124&gt;$BS$124,"ns",IF(ABS($BX161-INDEX(RTO3CF_ORD,CM$8,2))&gt;$BN$139,"s","ns")))</f>
        <v>ns</v>
      </c>
      <c r="CN161" s="282" t="str">
        <f aca="false">IF(CN$8&gt;$BV161,"",IF($BR$124&gt;$BS$124,"ns",IF(ABS($BX161-INDEX(RTO3CF_ORD,CN$8,2))&gt;$BN$139,"s","ns")))</f>
        <v>ns</v>
      </c>
      <c r="CO161" s="282" t="str">
        <f aca="false">IF(CO$8&gt;$BV161,"",IF($BR$124&gt;$BS$124,"ns",IF(ABS($BX161-INDEX(RTO3CF_ORD,CO$8,2))&gt;$BN$139,"s","ns")))</f>
        <v>ns</v>
      </c>
      <c r="CP161" s="282" t="str">
        <f aca="false">IF(CP$8&gt;$BV161,"",IF($BR$124&gt;$BS$124,"ns",IF(ABS($BX161-INDEX(RTO3CF_ORD,CP$8,2))&gt;$BN$139,"s","ns")))</f>
        <v>ns</v>
      </c>
      <c r="CQ161" s="282" t="str">
        <f aca="false">IF(CQ$8&gt;$BV161,"",IF($BR$124&gt;$BS$124,"ns",IF(ABS($BX161-INDEX(RTO3CF_ORD,CQ$8,2))&gt;$BN$139,"s","ns")))</f>
        <v>ns</v>
      </c>
      <c r="CR161" s="282" t="str">
        <f aca="false">IF(CR$8&gt;$BV161,"",IF($BR$124&gt;$BS$124,"ns",IF(ABS($BX161-INDEX(RTO3CF_ORD,CR$8,2))&gt;$BN$139,"s","ns")))</f>
        <v>ns</v>
      </c>
      <c r="CS161" s="282" t="str">
        <f aca="false">IF(CS$8&gt;$BV161,"",IF($BR$124&gt;$BS$124,"ns",IF(ABS($BX161-INDEX(RTO3CF_ORD,CS$8,2))&gt;$BN$139,"s","ns")))</f>
        <v>ns</v>
      </c>
      <c r="CT161" s="282" t="str">
        <f aca="false">IF(CT$8&gt;$BV161,"",IF($BR$124&gt;$BS$124,"ns",IF(ABS($BX161-INDEX(RTO3CF_ORD,CT$8,2))&gt;$BN$139,"s","ns")))</f>
        <v>ns</v>
      </c>
      <c r="CU161" s="282" t="str">
        <f aca="false">IF(CU$8&gt;$BV161,"",IF($BR$124&gt;$BS$124,"ns",IF(ABS($BX161-INDEX(RTO3CF_ORD,CU$8,2))&gt;$BN$139,"s","ns")))</f>
        <v>ns</v>
      </c>
      <c r="CV161" s="282" t="str">
        <f aca="false">IF(CV$8&gt;$BV161,"",IF($BR$124&gt;$BS$124,"ns",IF(ABS($BX161-INDEX(RTO3CF_ORD,CV$8,2))&gt;$BN$139,"s","ns")))</f>
        <v>ns</v>
      </c>
      <c r="CW161" s="282" t="str">
        <f aca="false">IF(CW$8&gt;$BV161,"",IF($BR$124&gt;$BS$124,"ns",IF(ABS($BX161-INDEX(RTO3CF_ORD,CW$8,2))&gt;$BN$139,"s","ns")))</f>
        <v>ns</v>
      </c>
      <c r="CX161" s="282" t="str">
        <f aca="false">IF(CX$8&gt;$BV161,"",IF($BR$124&gt;$BS$124,"ns",IF(ABS($BX161-INDEX(RTO3CF_ORD,CX$8,2))&gt;$BN$139,"s","ns")))</f>
        <v>ns</v>
      </c>
      <c r="CY161" s="282" t="str">
        <f aca="false">IF(CY$8&gt;$BV161,"",IF($BR$124&gt;$BS$124,"ns",IF(ABS($BX161-INDEX(RTO3CF_ORD,CY$8,2))&gt;$BN$139,"s","ns")))</f>
        <v>ns</v>
      </c>
      <c r="CZ161" s="282" t="str">
        <f aca="false">IF(CZ$8&gt;$BV161,"",IF($BR$124&gt;$BS$124,"ns",IF(ABS($BX161-INDEX(RTO3CF_ORD,CZ$8,2))&gt;$BN$139,"s","ns")))</f>
        <v>ns</v>
      </c>
      <c r="DA161" s="282" t="str">
        <f aca="false">IF(DA$8&gt;$BV161,"",IF($BR$124&gt;$BS$124,"ns",IF(ABS($BX161-INDEX(RTO3CF_ORD,DA$8,2))&gt;$BN$139,"s","ns")))</f>
        <v>ns</v>
      </c>
      <c r="DB161" s="282" t="str">
        <f aca="false">IF(DB$8&gt;$BV161,"",IF($BR$124&gt;$BS$124,"ns",IF(ABS($BX161-INDEX(RTO3CF_ORD,DB$8,2))&gt;$BN$139,"s","ns")))</f>
        <v>ns</v>
      </c>
      <c r="DC161" s="282" t="str">
        <f aca="false">IF(DC$8&gt;$BV161,"",IF($BR$124&gt;$BS$124,"ns",IF(ABS($BX161-INDEX(RTO3CF_ORD,DC$8,2))&gt;$BN$139,"s","ns")))</f>
        <v>ns</v>
      </c>
      <c r="DD161" s="282" t="str">
        <f aca="false">IF(DD$8&gt;$BV161,"",IF($BR$124&gt;$BS$124,"ns",IF(ABS($BX161-INDEX(RTO3CF_ORD,DD$8,2))&gt;$BN$139,"s","ns")))</f>
        <v>ns</v>
      </c>
      <c r="DE161" s="282" t="str">
        <f aca="false">IF(DE$8&gt;$BV161,"",IF($BR$124&gt;$BS$124,"ns",IF(ABS($BX161-INDEX(RTO3CF_ORD,DE$8,2))&gt;$BN$139,"s","ns")))</f>
        <v>ns</v>
      </c>
      <c r="DF161" s="282" t="str">
        <f aca="false">IF(DF$8&gt;$BV161,"",IF($BR$124&gt;$BS$124,"ns",IF(ABS($BX161-INDEX(RTO3CF_ORD,DF$8,2))&gt;$BN$139,"s","ns")))</f>
        <v>ns</v>
      </c>
      <c r="DG161" s="282" t="str">
        <f aca="false">IF(DG$8&gt;$BV161,"",IF($BR$124&gt;$BS$124,"ns",IF(ABS($BX161-INDEX(RTO3CF_ORD,DG$8,2))&gt;$BN$139,"s","ns")))</f>
        <v>ns</v>
      </c>
      <c r="DH161" s="282" t="str">
        <f aca="false">IF(DH$8&gt;$BV161,"",IF($BR$124&gt;$BS$124,"ns",IF(ABS($BX161-INDEX(RTO3CF_ORD,DH$8,2))&gt;$BN$139,"s","ns")))</f>
        <v>ns</v>
      </c>
      <c r="DI161" s="282" t="str">
        <f aca="false">IF(DI$8&gt;$BV161,"",IF($BR$124&gt;$BS$124,"ns",IF(ABS($BX161-INDEX(RTO3CF_ORD,DI$8,2))&gt;$BN$139,"s","ns")))</f>
        <v>ns</v>
      </c>
      <c r="DJ161" s="282" t="str">
        <f aca="false">IF(DJ$8&gt;$BV161,"",IF($BR$124&gt;$BS$124,"ns",IF(ABS($BX161-INDEX(RTO3CF_ORD,DJ$8,2))&gt;$BN$139,"s","ns")))</f>
        <v>ns</v>
      </c>
      <c r="DK161" s="282" t="str">
        <f aca="false">IF(DK$8&gt;$BV161,"",IF($BR$124&gt;$BS$124,"ns",IF(ABS($BX161-INDEX(RTO3CF_ORD,DK$8,2))&gt;$BN$139,"s","ns")))</f>
        <v>ns</v>
      </c>
      <c r="DL161" s="282" t="str">
        <f aca="false">IF(DL$8&gt;$BV161,"",IF($BR$124&gt;$BS$124,"ns",IF(ABS($BX161-INDEX(RTO3CF_ORD,DL$8,2))&gt;$BN$139,"s","ns")))</f>
        <v>ns</v>
      </c>
      <c r="DM161" s="282" t="str">
        <f aca="false">IF(DM$8&gt;$BV161,"",IF($BR$124&gt;$BS$124,"ns",IF(ABS($BX161-INDEX(RTO3CF_ORD,DM$8,2))&gt;$BN$139,"s","ns")))</f>
        <v>ns</v>
      </c>
      <c r="DN161" s="282" t="str">
        <f aca="false">IF(DN$8&gt;$BV161,"",IF($BR$124&gt;$BS$124,"ns",IF(ABS($BX161-INDEX(RTO3CF_ORD,DN$8,2))&gt;$BN$139,"s","ns")))</f>
        <v>ns</v>
      </c>
      <c r="DO161" s="282" t="str">
        <f aca="false">IF(DO$8&gt;$BV161,"",IF($BR$124&gt;$BS$124,"ns",IF(ABS($BX161-INDEX(RTO3CF_ORD,DO$8,2))&gt;$BN$139,"s","ns")))</f>
        <v/>
      </c>
      <c r="DP161" s="282" t="str">
        <f aca="false">IF(DP$8&gt;$BV161,"",IF($BR$124&gt;$BS$124,"ns",IF(ABS($BX161-INDEX(RTO3CF_ORD,DP$8,2))&gt;$BN$139,"s","ns")))</f>
        <v/>
      </c>
      <c r="DQ161" s="282" t="str">
        <f aca="false">IF(DQ$8&gt;$BV161,"",IF($BR$124&gt;$BS$124,"ns",IF(ABS($BX161-INDEX(RTO3CF_ORD,DQ$8,2))&gt;$BN$139,"s","ns")))</f>
        <v/>
      </c>
      <c r="DR161" s="282" t="str">
        <f aca="false">IF(DR$8&gt;$BV161,"",IF($BR$124&gt;$BS$124,"ns",IF(ABS($BX161-INDEX(RTO3CF_ORD,DR$8,2))&gt;$BN$139,"s","ns")))</f>
        <v/>
      </c>
      <c r="DS161" s="282" t="str">
        <f aca="false">IF(DS$8&gt;$BV161,"",IF($BR$124&gt;$BS$124,"ns",IF(ABS($BX161-INDEX(RTO3CF_ORD,DS$8,2))&gt;$BN$139,"s","ns")))</f>
        <v/>
      </c>
      <c r="DT161" s="282" t="str">
        <f aca="false">IF(DT$8&gt;$BV161,"",IF($BR$124&gt;$BS$124,"ns",IF(ABS($BX161-INDEX(RTO3CF_ORD,DT$8,2))&gt;$BN$139,"s","ns")))</f>
        <v/>
      </c>
      <c r="DU161" s="282" t="str">
        <f aca="false">IF(DU$8&gt;$BV161,"",IF($BR$124&gt;$BS$124,"ns",IF(ABS($BX161-INDEX(RTO3CF_ORD,DU$8,2))&gt;$BN$139,"s","ns")))</f>
        <v/>
      </c>
      <c r="DV161" s="282" t="str">
        <f aca="false">IF(DV$8&gt;$BV161,"",IF($BR$124&gt;$BS$124,"ns",IF(ABS($BX161-INDEX(RTO3CF_ORD,DV$8,2))&gt;$BN$139,"s","ns")))</f>
        <v/>
      </c>
      <c r="DW161" s="283"/>
      <c r="DX161" s="283"/>
      <c r="DZ161" s="265" t="n">
        <f aca="false">DZ160+1</f>
        <v>43</v>
      </c>
      <c r="EA161" s="276" t="n">
        <f aca="false">IFERROR(INDEX(RTO3CV,$DZ161,1),0)</f>
        <v>0</v>
      </c>
      <c r="EB161" s="277" t="n">
        <f aca="false">IFERROR(INDEX(RTO3SF,$DZ161,EB$7),0)</f>
        <v>0</v>
      </c>
      <c r="EC161" s="277" t="n">
        <f aca="false">IFERROR(INDEX(RTO3SF,$DZ161,EC$7),0)</f>
        <v>0</v>
      </c>
      <c r="ED161" s="277" t="n">
        <f aca="false">IFERROR(INDEX(RTO3SF,$DZ161,ED$7),0)</f>
        <v>0</v>
      </c>
      <c r="EE161" s="277" t="n">
        <f aca="false">IFERROR(INDEX(RTO3SF,$DZ161,EE$7),0)</f>
        <v>0</v>
      </c>
      <c r="EF161" s="277" t="n">
        <f aca="false">COUNTIFS(EB161:EE161,"&gt;1")</f>
        <v>0</v>
      </c>
      <c r="EG161" s="277" t="n">
        <f aca="false">IFERROR(SUMIFS(EB161:EE161,EB161:EE161,"&gt;1"),0)</f>
        <v>0</v>
      </c>
      <c r="EH161" s="265"/>
      <c r="EI161" s="265"/>
      <c r="EJ161" s="265"/>
      <c r="EK161" s="266"/>
      <c r="EL161" s="265" t="n">
        <f aca="false">EL160+1</f>
        <v>43</v>
      </c>
      <c r="EM161" s="276" t="n">
        <f aca="false">IFERROR(INDEX(RTO3CV,$EL161,1),0)</f>
        <v>0</v>
      </c>
      <c r="EN161" s="277" t="n">
        <f aca="false">IFERROR(INDEX(RTO3CF,$EL161,'ANVA-MDS'!EB$7),0)</f>
        <v>0</v>
      </c>
      <c r="EO161" s="277" t="n">
        <f aca="false">IFERROR(INDEX(RTO3CF,$EL161,'ANVA-MDS'!EC$7),0)</f>
        <v>0</v>
      </c>
      <c r="EP161" s="277" t="n">
        <f aca="false">IFERROR(INDEX(RTO3CF,$EL161,'ANVA-MDS'!ED$7),0)</f>
        <v>0</v>
      </c>
      <c r="EQ161" s="277" t="n">
        <f aca="false">IFERROR(INDEX(RTO3CF,$EL161,'ANVA-MDS'!EE$7),0)</f>
        <v>0</v>
      </c>
      <c r="ER161" s="277" t="n">
        <f aca="false">COUNTIFS(EN161:EQ161,"&gt;1")</f>
        <v>0</v>
      </c>
      <c r="ES161" s="277" t="n">
        <f aca="false">IFERROR(SUMIFS(EN161:EQ161,EN161:EQ161,"&gt;1"),0)</f>
        <v>0</v>
      </c>
      <c r="ET161" s="265"/>
      <c r="EU161" s="265"/>
      <c r="EV161" s="265"/>
      <c r="EW161" s="266"/>
      <c r="EX161" s="277" t="n">
        <f aca="false">EG161+ES161</f>
        <v>0</v>
      </c>
      <c r="EY161" s="266"/>
      <c r="EZ161" s="266"/>
    </row>
    <row r="162" customFormat="false" ht="12.75" hidden="false" customHeight="true" outlineLevel="0" collapsed="false">
      <c r="J162" s="270" t="n">
        <v>43</v>
      </c>
      <c r="K162" s="280" t="n">
        <f aca="false">IFERROR(INDEX(RTO3SF_ORD,J162,1),"sd")</f>
        <v>0</v>
      </c>
      <c r="L162" s="281" t="n">
        <f aca="false">IFERROR(INDEX(RTO3SF_ORD,J162,2),"sd")</f>
        <v>7E-005</v>
      </c>
      <c r="M162" s="281" t="str">
        <f aca="false">IF(M$8&gt;$J162,"",IF($F$124&gt;$G$124,"ns",IF(ABS($L162-INDEX(RTO3SF_ORD,M$8,2))&gt;$B$139,"s","ns")))</f>
        <v>ns</v>
      </c>
      <c r="N162" s="281" t="str">
        <f aca="false">IF(N$8&gt;$J162,"",IF($F$124&gt;$G$124,"ns",IF(ABS($L162-INDEX(RTO3SF_ORD,N$8,2))&gt;$B$139,"s","ns")))</f>
        <v>ns</v>
      </c>
      <c r="O162" s="281" t="str">
        <f aca="false">IF(O$8&gt;$J162,"",IF($F$124&gt;$G$124,"ns",IF(ABS($L162-INDEX(RTO3SF_ORD,O$8,2))&gt;$B$139,"s","ns")))</f>
        <v>ns</v>
      </c>
      <c r="P162" s="281" t="str">
        <f aca="false">IF(P$8&gt;$J162,"",IF($F$124&gt;$G$124,"ns",IF(ABS($L162-INDEX(RTO3SF_ORD,P$8,2))&gt;$B$139,"s","ns")))</f>
        <v>ns</v>
      </c>
      <c r="Q162" s="281" t="str">
        <f aca="false">IF(Q$8&gt;$J162,"",IF($F$124&gt;$G$124,"ns",IF(ABS($L162-INDEX(RTO3SF_ORD,Q$8,2))&gt;$B$139,"s","ns")))</f>
        <v>ns</v>
      </c>
      <c r="R162" s="281" t="str">
        <f aca="false">IF(R$8&gt;$J162,"",IF($F$124&gt;$G$124,"ns",IF(ABS($L162-INDEX(RTO3SF_ORD,R$8,2))&gt;$B$139,"s","ns")))</f>
        <v>ns</v>
      </c>
      <c r="S162" s="281" t="str">
        <f aca="false">IF(S$8&gt;$J162,"",IF($F$124&gt;$G$124,"ns",IF(ABS($L162-INDEX(RTO3SF_ORD,S$8,2))&gt;$B$139,"s","ns")))</f>
        <v>ns</v>
      </c>
      <c r="T162" s="281" t="str">
        <f aca="false">IF(T$8&gt;$J162,"",IF($F$124&gt;$G$124,"ns",IF(ABS($L162-INDEX(RTO3SF_ORD,T$8,2))&gt;$B$139,"s","ns")))</f>
        <v>ns</v>
      </c>
      <c r="U162" s="281" t="str">
        <f aca="false">IF(U$8&gt;$J162,"",IF($F$124&gt;$G$124,"ns",IF(ABS($L162-INDEX(RTO3SF_ORD,U$8,2))&gt;$B$139,"s","ns")))</f>
        <v>ns</v>
      </c>
      <c r="V162" s="281" t="str">
        <f aca="false">IF(V$8&gt;$J162,"",IF($F$124&gt;$G$124,"ns",IF(ABS($L162-INDEX(RTO3SF_ORD,V$8,2))&gt;$B$139,"s","ns")))</f>
        <v>ns</v>
      </c>
      <c r="W162" s="281" t="str">
        <f aca="false">IF(W$8&gt;$J162,"",IF($F$124&gt;$G$124,"ns",IF(ABS($L162-INDEX(RTO3SF_ORD,W$8,2))&gt;$B$139,"s","ns")))</f>
        <v>ns</v>
      </c>
      <c r="X162" s="281" t="str">
        <f aca="false">IF(X$8&gt;$J162,"",IF($F$124&gt;$G$124,"ns",IF(ABS($L162-INDEX(RTO3SF_ORD,X$8,2))&gt;$B$139,"s","ns")))</f>
        <v>ns</v>
      </c>
      <c r="Y162" s="281" t="str">
        <f aca="false">IF(Y$8&gt;$J162,"",IF($F$124&gt;$G$124,"ns",IF(ABS($L162-INDEX(RTO3SF_ORD,Y$8,2))&gt;$B$139,"s","ns")))</f>
        <v>ns</v>
      </c>
      <c r="Z162" s="281" t="str">
        <f aca="false">IF(Z$8&gt;$J162,"",IF($F$124&gt;$G$124,"ns",IF(ABS($L162-INDEX(RTO3SF_ORD,Z$8,2))&gt;$B$139,"s","ns")))</f>
        <v>ns</v>
      </c>
      <c r="AA162" s="281" t="str">
        <f aca="false">IF(AA$8&gt;$J162,"",IF($F$124&gt;$G$124,"ns",IF(ABS($L162-INDEX(RTO3SF_ORD,AA$8,2))&gt;$B$139,"s","ns")))</f>
        <v>ns</v>
      </c>
      <c r="AB162" s="281" t="str">
        <f aca="false">IF(AB$8&gt;$J162,"",IF($F$124&gt;$G$124,"ns",IF(ABS($L162-INDEX(RTO3SF_ORD,AB$8,2))&gt;$B$139,"s","ns")))</f>
        <v>ns</v>
      </c>
      <c r="AC162" s="281" t="str">
        <f aca="false">IF(AC$8&gt;$J162,"",IF($F$124&gt;$G$124,"ns",IF(ABS($L162-INDEX(RTO3SF_ORD,AC$8,2))&gt;$B$139,"s","ns")))</f>
        <v>ns</v>
      </c>
      <c r="AD162" s="281" t="str">
        <f aca="false">IF(AD$8&gt;$J162,"",IF($F$124&gt;$G$124,"ns",IF(ABS($L162-INDEX(RTO3SF_ORD,AD$8,2))&gt;$B$139,"s","ns")))</f>
        <v>ns</v>
      </c>
      <c r="AE162" s="281" t="str">
        <f aca="false">IF(AE$8&gt;$J162,"",IF($F$124&gt;$G$124,"ns",IF(ABS($L162-INDEX(RTO3SF_ORD,AE$8,2))&gt;$B$139,"s","ns")))</f>
        <v>ns</v>
      </c>
      <c r="AF162" s="281" t="str">
        <f aca="false">IF(AF$8&gt;$J162,"",IF($F$124&gt;$G$124,"ns",IF(ABS($L162-INDEX(RTO3SF_ORD,AF$8,2))&gt;$B$139,"s","ns")))</f>
        <v>ns</v>
      </c>
      <c r="AG162" s="281" t="str">
        <f aca="false">IF(AG$8&gt;$J162,"",IF($F$124&gt;$G$124,"ns",IF(ABS($L162-INDEX(RTO3SF_ORD,AG$8,2))&gt;$B$139,"s","ns")))</f>
        <v>ns</v>
      </c>
      <c r="AH162" s="281" t="str">
        <f aca="false">IF(AH$8&gt;$J162,"",IF($F$124&gt;$G$124,"ns",IF(ABS($L162-INDEX(RTO3SF_ORD,AH$8,2))&gt;$B$139,"s","ns")))</f>
        <v>ns</v>
      </c>
      <c r="AI162" s="281" t="str">
        <f aca="false">IF(AI$8&gt;$J162,"",IF($F$124&gt;$G$124,"ns",IF(ABS($L162-INDEX(RTO3SF_ORD,AI$8,2))&gt;$B$139,"s","ns")))</f>
        <v>ns</v>
      </c>
      <c r="AJ162" s="281" t="str">
        <f aca="false">IF(AJ$8&gt;$J162,"",IF($F$124&gt;$G$124,"ns",IF(ABS($L162-INDEX(RTO3SF_ORD,AJ$8,2))&gt;$B$139,"s","ns")))</f>
        <v>ns</v>
      </c>
      <c r="AK162" s="281" t="str">
        <f aca="false">IF(AK$8&gt;$J162,"",IF($F$124&gt;$G$124,"ns",IF(ABS($L162-INDEX(RTO3SF_ORD,AK$8,2))&gt;$B$139,"s","ns")))</f>
        <v>ns</v>
      </c>
      <c r="AL162" s="281" t="str">
        <f aca="false">IF(AL$8&gt;$J162,"",IF($F$124&gt;$G$124,"ns",IF(ABS($L162-INDEX(RTO3SF_ORD,AL$8,2))&gt;$B$139,"s","ns")))</f>
        <v>ns</v>
      </c>
      <c r="AM162" s="281" t="str">
        <f aca="false">IF(AM$8&gt;$J162,"",IF($F$124&gt;$G$124,"ns",IF(ABS($L162-INDEX(RTO3SF_ORD,AM$8,2))&gt;$B$139,"s","ns")))</f>
        <v>ns</v>
      </c>
      <c r="AN162" s="281" t="str">
        <f aca="false">IF(AN$8&gt;$J162,"",IF($F$124&gt;$G$124,"ns",IF(ABS($L162-INDEX(RTO3SF_ORD,AN$8,2))&gt;$B$139,"s","ns")))</f>
        <v>ns</v>
      </c>
      <c r="AO162" s="281" t="str">
        <f aca="false">IF(AO$8&gt;$J162,"",IF($F$124&gt;$G$124,"ns",IF(ABS($L162-INDEX(RTO3SF_ORD,AO$8,2))&gt;$B$139,"s","ns")))</f>
        <v>ns</v>
      </c>
      <c r="AP162" s="281" t="str">
        <f aca="false">IF(AP$8&gt;$J162,"",IF($F$124&gt;$G$124,"ns",IF(ABS($L162-INDEX(RTO3SF_ORD,AP$8,2))&gt;$B$139,"s","ns")))</f>
        <v>ns</v>
      </c>
      <c r="AQ162" s="281" t="str">
        <f aca="false">IF(AQ$8&gt;$J162,"",IF($F$124&gt;$G$124,"ns",IF(ABS($L162-INDEX(RTO3SF_ORD,AQ$8,2))&gt;$B$139,"s","ns")))</f>
        <v>ns</v>
      </c>
      <c r="AR162" s="281" t="str">
        <f aca="false">IF(AR$8&gt;$J162,"",IF($F$124&gt;$G$124,"ns",IF(ABS($L162-INDEX(RTO3SF_ORD,AR$8,2))&gt;$B$139,"s","ns")))</f>
        <v>ns</v>
      </c>
      <c r="AS162" s="281" t="str">
        <f aca="false">IF(AS$8&gt;$J162,"",IF($F$124&gt;$G$124,"ns",IF(ABS($L162-INDEX(RTO3SF_ORD,AS$8,2))&gt;$B$139,"s","ns")))</f>
        <v>ns</v>
      </c>
      <c r="AT162" s="281" t="str">
        <f aca="false">IF(AT$8&gt;$J162,"",IF($F$124&gt;$G$124,"ns",IF(ABS($L162-INDEX(RTO3SF_ORD,AT$8,2))&gt;$B$139,"s","ns")))</f>
        <v>ns</v>
      </c>
      <c r="AU162" s="281" t="str">
        <f aca="false">IF(AU$8&gt;$J162,"",IF($F$124&gt;$G$124,"ns",IF(ABS($L162-INDEX(RTO3SF_ORD,AU$8,2))&gt;$B$139,"s","ns")))</f>
        <v>ns</v>
      </c>
      <c r="AV162" s="281" t="str">
        <f aca="false">IF(AV$8&gt;$J162,"",IF($F$124&gt;$G$124,"ns",IF(ABS($L162-INDEX(RTO3SF_ORD,AV$8,2))&gt;$B$139,"s","ns")))</f>
        <v>ns</v>
      </c>
      <c r="AW162" s="281" t="str">
        <f aca="false">IF(AW$8&gt;$J162,"",IF($F$124&gt;$G$124,"ns",IF(ABS($L162-INDEX(RTO3SF_ORD,AW$8,2))&gt;$B$139,"s","ns")))</f>
        <v>ns</v>
      </c>
      <c r="AX162" s="281" t="str">
        <f aca="false">IF(AX$8&gt;$J162,"",IF($F$124&gt;$G$124,"ns",IF(ABS($L162-INDEX(RTO3SF_ORD,AX$8,2))&gt;$B$139,"s","ns")))</f>
        <v>ns</v>
      </c>
      <c r="AY162" s="281" t="str">
        <f aca="false">IF(AY$8&gt;$J162,"",IF($F$124&gt;$G$124,"ns",IF(ABS($L162-INDEX(RTO3SF_ORD,AY$8,2))&gt;$B$139,"s","ns")))</f>
        <v>ns</v>
      </c>
      <c r="AZ162" s="281" t="str">
        <f aca="false">IF(AZ$8&gt;$J162,"",IF($F$124&gt;$G$124,"ns",IF(ABS($L162-INDEX(RTO3SF_ORD,AZ$8,2))&gt;$B$139,"s","ns")))</f>
        <v>ns</v>
      </c>
      <c r="BA162" s="281" t="str">
        <f aca="false">IF(BA$8&gt;$J162,"",IF($F$124&gt;$G$124,"ns",IF(ABS($L162-INDEX(RTO3SF_ORD,BA$8,2))&gt;$B$139,"s","ns")))</f>
        <v>ns</v>
      </c>
      <c r="BB162" s="281" t="str">
        <f aca="false">IF(BB$8&gt;$J162,"",IF($F$124&gt;$G$124,"ns",IF(ABS($L162-INDEX(RTO3SF_ORD,BB$8,2))&gt;$B$139,"s","ns")))</f>
        <v>ns</v>
      </c>
      <c r="BC162" s="281" t="str">
        <f aca="false">IF(BC$8&gt;$J162,"",IF($F$124&gt;$G$124,"ns",IF(ABS($L162-INDEX(RTO3SF_ORD,BC$8,2))&gt;$B$139,"s","ns")))</f>
        <v>ns</v>
      </c>
      <c r="BD162" s="281" t="str">
        <f aca="false">IF(BD$8&gt;$J162,"",IF($F$124&gt;$G$124,"ns",IF(ABS($L162-INDEX(RTO3SF_ORD,BD$8,2))&gt;$B$139,"s","ns")))</f>
        <v/>
      </c>
      <c r="BE162" s="281" t="str">
        <f aca="false">IF(BE$8&gt;$J162,"",IF($F$124&gt;$G$124,"ns",IF(ABS($L162-INDEX(RTO3SF_ORD,BE$8,2))&gt;$B$139,"s","ns")))</f>
        <v/>
      </c>
      <c r="BF162" s="281" t="str">
        <f aca="false">IF(BF$8&gt;$J162,"",IF($F$124&gt;$G$124,"ns",IF(ABS($L162-INDEX(RTO3SF_ORD,BF$8,2))&gt;$B$139,"s","ns")))</f>
        <v/>
      </c>
      <c r="BG162" s="281" t="str">
        <f aca="false">IF(BG$8&gt;$J162,"",IF($F$124&gt;$G$124,"ns",IF(ABS($L162-INDEX(RTO3SF_ORD,BG$8,2))&gt;$B$139,"s","ns")))</f>
        <v/>
      </c>
      <c r="BH162" s="281" t="str">
        <f aca="false">IF(BH$8&gt;$J162,"",IF($F$124&gt;$G$124,"ns",IF(ABS($L162-INDEX(RTO3SF_ORD,BH$8,2))&gt;$B$139,"s","ns")))</f>
        <v/>
      </c>
      <c r="BI162" s="281" t="str">
        <f aca="false">IF(BI$8&gt;$J162,"",IF($F$124&gt;$G$124,"ns",IF(ABS($L162-INDEX(RTO3SF_ORD,BI$8,2))&gt;$B$139,"s","ns")))</f>
        <v/>
      </c>
      <c r="BJ162" s="281" t="str">
        <f aca="false">IF(BJ$8&gt;$J162,"",IF($F$124&gt;$G$124,"ns",IF(ABS($L162-INDEX(RTO3SF_ORD,BJ$8,2))&gt;$B$139,"s","ns")))</f>
        <v/>
      </c>
      <c r="BS162" s="249"/>
      <c r="BT162" s="249"/>
      <c r="BV162" s="270" t="n">
        <v>43</v>
      </c>
      <c r="BW162" s="280" t="n">
        <f aca="false">IFERROR(INDEX(RTO3CF_ORD,BV162,1),"sd")</f>
        <v>0</v>
      </c>
      <c r="BX162" s="281" t="n">
        <f aca="false">IFERROR(INDEX(RTO3CF_ORD,BV162,2),"sd")</f>
        <v>7E-005</v>
      </c>
      <c r="BY162" s="282" t="str">
        <f aca="false">IF(BY$8&gt;$BV162,"",IF($BR$124&gt;$BS$124,"ns",IF(ABS($BX162-INDEX(RTO3CF_ORD,BY$8,2))&gt;$BN$139,"s","ns")))</f>
        <v>s</v>
      </c>
      <c r="BZ162" s="282" t="str">
        <f aca="false">IF(BZ$8&gt;$BV162,"",IF($BR$124&gt;$BS$124,"ns",IF(ABS($BX162-INDEX(RTO3CF_ORD,BZ$8,2))&gt;$BN$139,"s","ns")))</f>
        <v>s</v>
      </c>
      <c r="CA162" s="282" t="str">
        <f aca="false">IF(CA$8&gt;$BV162,"",IF($BR$124&gt;$BS$124,"ns",IF(ABS($BX162-INDEX(RTO3CF_ORD,CA$8,2))&gt;$BN$139,"s","ns")))</f>
        <v>s</v>
      </c>
      <c r="CB162" s="282" t="str">
        <f aca="false">IF(CB$8&gt;$BV162,"",IF($BR$124&gt;$BS$124,"ns",IF(ABS($BX162-INDEX(RTO3CF_ORD,CB$8,2))&gt;$BN$139,"s","ns")))</f>
        <v>s</v>
      </c>
      <c r="CC162" s="282" t="str">
        <f aca="false">IF(CC$8&gt;$BV162,"",IF($BR$124&gt;$BS$124,"ns",IF(ABS($BX162-INDEX(RTO3CF_ORD,CC$8,2))&gt;$BN$139,"s","ns")))</f>
        <v>s</v>
      </c>
      <c r="CD162" s="282" t="str">
        <f aca="false">IF(CD$8&gt;$BV162,"",IF($BR$124&gt;$BS$124,"ns",IF(ABS($BX162-INDEX(RTO3CF_ORD,CD$8,2))&gt;$BN$139,"s","ns")))</f>
        <v>s</v>
      </c>
      <c r="CE162" s="282" t="str">
        <f aca="false">IF(CE$8&gt;$BV162,"",IF($BR$124&gt;$BS$124,"ns",IF(ABS($BX162-INDEX(RTO3CF_ORD,CE$8,2))&gt;$BN$139,"s","ns")))</f>
        <v>s</v>
      </c>
      <c r="CF162" s="282" t="str">
        <f aca="false">IF(CF$8&gt;$BV162,"",IF($BR$124&gt;$BS$124,"ns",IF(ABS($BX162-INDEX(RTO3CF_ORD,CF$8,2))&gt;$BN$139,"s","ns")))</f>
        <v>s</v>
      </c>
      <c r="CG162" s="282" t="str">
        <f aca="false">IF(CG$8&gt;$BV162,"",IF($BR$124&gt;$BS$124,"ns",IF(ABS($BX162-INDEX(RTO3CF_ORD,CG$8,2))&gt;$BN$139,"s","ns")))</f>
        <v>s</v>
      </c>
      <c r="CH162" s="282" t="str">
        <f aca="false">IF(CH$8&gt;$BV162,"",IF($BR$124&gt;$BS$124,"ns",IF(ABS($BX162-INDEX(RTO3CF_ORD,CH$8,2))&gt;$BN$139,"s","ns")))</f>
        <v>s</v>
      </c>
      <c r="CI162" s="282" t="str">
        <f aca="false">IF(CI$8&gt;$BV162,"",IF($BR$124&gt;$BS$124,"ns",IF(ABS($BX162-INDEX(RTO3CF_ORD,CI$8,2))&gt;$BN$139,"s","ns")))</f>
        <v>s</v>
      </c>
      <c r="CJ162" s="282" t="str">
        <f aca="false">IF(CJ$8&gt;$BV162,"",IF($BR$124&gt;$BS$124,"ns",IF(ABS($BX162-INDEX(RTO3CF_ORD,CJ$8,2))&gt;$BN$139,"s","ns")))</f>
        <v>s</v>
      </c>
      <c r="CK162" s="282" t="str">
        <f aca="false">IF(CK$8&gt;$BV162,"",IF($BR$124&gt;$BS$124,"ns",IF(ABS($BX162-INDEX(RTO3CF_ORD,CK$8,2))&gt;$BN$139,"s","ns")))</f>
        <v>ns</v>
      </c>
      <c r="CL162" s="282" t="str">
        <f aca="false">IF(CL$8&gt;$BV162,"",IF($BR$124&gt;$BS$124,"ns",IF(ABS($BX162-INDEX(RTO3CF_ORD,CL$8,2))&gt;$BN$139,"s","ns")))</f>
        <v>ns</v>
      </c>
      <c r="CM162" s="282" t="str">
        <f aca="false">IF(CM$8&gt;$BV162,"",IF($BR$124&gt;$BS$124,"ns",IF(ABS($BX162-INDEX(RTO3CF_ORD,CM$8,2))&gt;$BN$139,"s","ns")))</f>
        <v>ns</v>
      </c>
      <c r="CN162" s="282" t="str">
        <f aca="false">IF(CN$8&gt;$BV162,"",IF($BR$124&gt;$BS$124,"ns",IF(ABS($BX162-INDEX(RTO3CF_ORD,CN$8,2))&gt;$BN$139,"s","ns")))</f>
        <v>ns</v>
      </c>
      <c r="CO162" s="282" t="str">
        <f aca="false">IF(CO$8&gt;$BV162,"",IF($BR$124&gt;$BS$124,"ns",IF(ABS($BX162-INDEX(RTO3CF_ORD,CO$8,2))&gt;$BN$139,"s","ns")))</f>
        <v>ns</v>
      </c>
      <c r="CP162" s="282" t="str">
        <f aca="false">IF(CP$8&gt;$BV162,"",IF($BR$124&gt;$BS$124,"ns",IF(ABS($BX162-INDEX(RTO3CF_ORD,CP$8,2))&gt;$BN$139,"s","ns")))</f>
        <v>ns</v>
      </c>
      <c r="CQ162" s="282" t="str">
        <f aca="false">IF(CQ$8&gt;$BV162,"",IF($BR$124&gt;$BS$124,"ns",IF(ABS($BX162-INDEX(RTO3CF_ORD,CQ$8,2))&gt;$BN$139,"s","ns")))</f>
        <v>ns</v>
      </c>
      <c r="CR162" s="282" t="str">
        <f aca="false">IF(CR$8&gt;$BV162,"",IF($BR$124&gt;$BS$124,"ns",IF(ABS($BX162-INDEX(RTO3CF_ORD,CR$8,2))&gt;$BN$139,"s","ns")))</f>
        <v>ns</v>
      </c>
      <c r="CS162" s="282" t="str">
        <f aca="false">IF(CS$8&gt;$BV162,"",IF($BR$124&gt;$BS$124,"ns",IF(ABS($BX162-INDEX(RTO3CF_ORD,CS$8,2))&gt;$BN$139,"s","ns")))</f>
        <v>ns</v>
      </c>
      <c r="CT162" s="282" t="str">
        <f aca="false">IF(CT$8&gt;$BV162,"",IF($BR$124&gt;$BS$124,"ns",IF(ABS($BX162-INDEX(RTO3CF_ORD,CT$8,2))&gt;$BN$139,"s","ns")))</f>
        <v>ns</v>
      </c>
      <c r="CU162" s="282" t="str">
        <f aca="false">IF(CU$8&gt;$BV162,"",IF($BR$124&gt;$BS$124,"ns",IF(ABS($BX162-INDEX(RTO3CF_ORD,CU$8,2))&gt;$BN$139,"s","ns")))</f>
        <v>ns</v>
      </c>
      <c r="CV162" s="282" t="str">
        <f aca="false">IF(CV$8&gt;$BV162,"",IF($BR$124&gt;$BS$124,"ns",IF(ABS($BX162-INDEX(RTO3CF_ORD,CV$8,2))&gt;$BN$139,"s","ns")))</f>
        <v>ns</v>
      </c>
      <c r="CW162" s="282" t="str">
        <f aca="false">IF(CW$8&gt;$BV162,"",IF($BR$124&gt;$BS$124,"ns",IF(ABS($BX162-INDEX(RTO3CF_ORD,CW$8,2))&gt;$BN$139,"s","ns")))</f>
        <v>ns</v>
      </c>
      <c r="CX162" s="282" t="str">
        <f aca="false">IF(CX$8&gt;$BV162,"",IF($BR$124&gt;$BS$124,"ns",IF(ABS($BX162-INDEX(RTO3CF_ORD,CX$8,2))&gt;$BN$139,"s","ns")))</f>
        <v>ns</v>
      </c>
      <c r="CY162" s="282" t="str">
        <f aca="false">IF(CY$8&gt;$BV162,"",IF($BR$124&gt;$BS$124,"ns",IF(ABS($BX162-INDEX(RTO3CF_ORD,CY$8,2))&gt;$BN$139,"s","ns")))</f>
        <v>ns</v>
      </c>
      <c r="CZ162" s="282" t="str">
        <f aca="false">IF(CZ$8&gt;$BV162,"",IF($BR$124&gt;$BS$124,"ns",IF(ABS($BX162-INDEX(RTO3CF_ORD,CZ$8,2))&gt;$BN$139,"s","ns")))</f>
        <v>ns</v>
      </c>
      <c r="DA162" s="282" t="str">
        <f aca="false">IF(DA$8&gt;$BV162,"",IF($BR$124&gt;$BS$124,"ns",IF(ABS($BX162-INDEX(RTO3CF_ORD,DA$8,2))&gt;$BN$139,"s","ns")))</f>
        <v>ns</v>
      </c>
      <c r="DB162" s="282" t="str">
        <f aca="false">IF(DB$8&gt;$BV162,"",IF($BR$124&gt;$BS$124,"ns",IF(ABS($BX162-INDEX(RTO3CF_ORD,DB$8,2))&gt;$BN$139,"s","ns")))</f>
        <v>ns</v>
      </c>
      <c r="DC162" s="282" t="str">
        <f aca="false">IF(DC$8&gt;$BV162,"",IF($BR$124&gt;$BS$124,"ns",IF(ABS($BX162-INDEX(RTO3CF_ORD,DC$8,2))&gt;$BN$139,"s","ns")))</f>
        <v>ns</v>
      </c>
      <c r="DD162" s="282" t="str">
        <f aca="false">IF(DD$8&gt;$BV162,"",IF($BR$124&gt;$BS$124,"ns",IF(ABS($BX162-INDEX(RTO3CF_ORD,DD$8,2))&gt;$BN$139,"s","ns")))</f>
        <v>ns</v>
      </c>
      <c r="DE162" s="282" t="str">
        <f aca="false">IF(DE$8&gt;$BV162,"",IF($BR$124&gt;$BS$124,"ns",IF(ABS($BX162-INDEX(RTO3CF_ORD,DE$8,2))&gt;$BN$139,"s","ns")))</f>
        <v>ns</v>
      </c>
      <c r="DF162" s="282" t="str">
        <f aca="false">IF(DF$8&gt;$BV162,"",IF($BR$124&gt;$BS$124,"ns",IF(ABS($BX162-INDEX(RTO3CF_ORD,DF$8,2))&gt;$BN$139,"s","ns")))</f>
        <v>ns</v>
      </c>
      <c r="DG162" s="282" t="str">
        <f aca="false">IF(DG$8&gt;$BV162,"",IF($BR$124&gt;$BS$124,"ns",IF(ABS($BX162-INDEX(RTO3CF_ORD,DG$8,2))&gt;$BN$139,"s","ns")))</f>
        <v>ns</v>
      </c>
      <c r="DH162" s="282" t="str">
        <f aca="false">IF(DH$8&gt;$BV162,"",IF($BR$124&gt;$BS$124,"ns",IF(ABS($BX162-INDEX(RTO3CF_ORD,DH$8,2))&gt;$BN$139,"s","ns")))</f>
        <v>ns</v>
      </c>
      <c r="DI162" s="282" t="str">
        <f aca="false">IF(DI$8&gt;$BV162,"",IF($BR$124&gt;$BS$124,"ns",IF(ABS($BX162-INDEX(RTO3CF_ORD,DI$8,2))&gt;$BN$139,"s","ns")))</f>
        <v>ns</v>
      </c>
      <c r="DJ162" s="282" t="str">
        <f aca="false">IF(DJ$8&gt;$BV162,"",IF($BR$124&gt;$BS$124,"ns",IF(ABS($BX162-INDEX(RTO3CF_ORD,DJ$8,2))&gt;$BN$139,"s","ns")))</f>
        <v>ns</v>
      </c>
      <c r="DK162" s="282" t="str">
        <f aca="false">IF(DK$8&gt;$BV162,"",IF($BR$124&gt;$BS$124,"ns",IF(ABS($BX162-INDEX(RTO3CF_ORD,DK$8,2))&gt;$BN$139,"s","ns")))</f>
        <v>ns</v>
      </c>
      <c r="DL162" s="282" t="str">
        <f aca="false">IF(DL$8&gt;$BV162,"",IF($BR$124&gt;$BS$124,"ns",IF(ABS($BX162-INDEX(RTO3CF_ORD,DL$8,2))&gt;$BN$139,"s","ns")))</f>
        <v>ns</v>
      </c>
      <c r="DM162" s="282" t="str">
        <f aca="false">IF(DM$8&gt;$BV162,"",IF($BR$124&gt;$BS$124,"ns",IF(ABS($BX162-INDEX(RTO3CF_ORD,DM$8,2))&gt;$BN$139,"s","ns")))</f>
        <v>ns</v>
      </c>
      <c r="DN162" s="282" t="str">
        <f aca="false">IF(DN$8&gt;$BV162,"",IF($BR$124&gt;$BS$124,"ns",IF(ABS($BX162-INDEX(RTO3CF_ORD,DN$8,2))&gt;$BN$139,"s","ns")))</f>
        <v>ns</v>
      </c>
      <c r="DO162" s="282" t="str">
        <f aca="false">IF(DO$8&gt;$BV162,"",IF($BR$124&gt;$BS$124,"ns",IF(ABS($BX162-INDEX(RTO3CF_ORD,DO$8,2))&gt;$BN$139,"s","ns")))</f>
        <v>ns</v>
      </c>
      <c r="DP162" s="282" t="str">
        <f aca="false">IF(DP$8&gt;$BV162,"",IF($BR$124&gt;$BS$124,"ns",IF(ABS($BX162-INDEX(RTO3CF_ORD,DP$8,2))&gt;$BN$139,"s","ns")))</f>
        <v/>
      </c>
      <c r="DQ162" s="282" t="str">
        <f aca="false">IF(DQ$8&gt;$BV162,"",IF($BR$124&gt;$BS$124,"ns",IF(ABS($BX162-INDEX(RTO3CF_ORD,DQ$8,2))&gt;$BN$139,"s","ns")))</f>
        <v/>
      </c>
      <c r="DR162" s="282" t="str">
        <f aca="false">IF(DR$8&gt;$BV162,"",IF($BR$124&gt;$BS$124,"ns",IF(ABS($BX162-INDEX(RTO3CF_ORD,DR$8,2))&gt;$BN$139,"s","ns")))</f>
        <v/>
      </c>
      <c r="DS162" s="282" t="str">
        <f aca="false">IF(DS$8&gt;$BV162,"",IF($BR$124&gt;$BS$124,"ns",IF(ABS($BX162-INDEX(RTO3CF_ORD,DS$8,2))&gt;$BN$139,"s","ns")))</f>
        <v/>
      </c>
      <c r="DT162" s="282" t="str">
        <f aca="false">IF(DT$8&gt;$BV162,"",IF($BR$124&gt;$BS$124,"ns",IF(ABS($BX162-INDEX(RTO3CF_ORD,DT$8,2))&gt;$BN$139,"s","ns")))</f>
        <v/>
      </c>
      <c r="DU162" s="282" t="str">
        <f aca="false">IF(DU$8&gt;$BV162,"",IF($BR$124&gt;$BS$124,"ns",IF(ABS($BX162-INDEX(RTO3CF_ORD,DU$8,2))&gt;$BN$139,"s","ns")))</f>
        <v/>
      </c>
      <c r="DV162" s="282" t="str">
        <f aca="false">IF(DV$8&gt;$BV162,"",IF($BR$124&gt;$BS$124,"ns",IF(ABS($BX162-INDEX(RTO3CF_ORD,DV$8,2))&gt;$BN$139,"s","ns")))</f>
        <v/>
      </c>
      <c r="DW162" s="283"/>
      <c r="DX162" s="283"/>
      <c r="DZ162" s="265" t="n">
        <f aca="false">DZ161+1</f>
        <v>44</v>
      </c>
      <c r="EA162" s="276" t="n">
        <f aca="false">IFERROR(INDEX(RTO3CV,$DZ162,1),0)</f>
        <v>0</v>
      </c>
      <c r="EB162" s="277" t="n">
        <f aca="false">IFERROR(INDEX(RTO3SF,$DZ162,EB$7),0)</f>
        <v>0</v>
      </c>
      <c r="EC162" s="277" t="n">
        <f aca="false">IFERROR(INDEX(RTO3SF,$DZ162,EC$7),0)</f>
        <v>0</v>
      </c>
      <c r="ED162" s="277" t="n">
        <f aca="false">IFERROR(INDEX(RTO3SF,$DZ162,ED$7),0)</f>
        <v>0</v>
      </c>
      <c r="EE162" s="277" t="n">
        <f aca="false">IFERROR(INDEX(RTO3SF,$DZ162,EE$7),0)</f>
        <v>0</v>
      </c>
      <c r="EF162" s="277" t="n">
        <f aca="false">COUNTIFS(EB162:EE162,"&gt;1")</f>
        <v>0</v>
      </c>
      <c r="EG162" s="277" t="n">
        <f aca="false">IFERROR(SUMIFS(EB162:EE162,EB162:EE162,"&gt;1"),0)</f>
        <v>0</v>
      </c>
      <c r="EH162" s="265"/>
      <c r="EI162" s="265"/>
      <c r="EJ162" s="265"/>
      <c r="EK162" s="266"/>
      <c r="EL162" s="265" t="n">
        <f aca="false">EL161+1</f>
        <v>44</v>
      </c>
      <c r="EM162" s="276" t="n">
        <f aca="false">IFERROR(INDEX(RTO3CV,$EL162,1),0)</f>
        <v>0</v>
      </c>
      <c r="EN162" s="277" t="n">
        <f aca="false">IFERROR(INDEX(RTO3CF,$EL162,'ANVA-MDS'!EB$7),0)</f>
        <v>0</v>
      </c>
      <c r="EO162" s="277" t="n">
        <f aca="false">IFERROR(INDEX(RTO3CF,$EL162,'ANVA-MDS'!EC$7),0)</f>
        <v>0</v>
      </c>
      <c r="EP162" s="277" t="n">
        <f aca="false">IFERROR(INDEX(RTO3CF,$EL162,'ANVA-MDS'!ED$7),0)</f>
        <v>0</v>
      </c>
      <c r="EQ162" s="277" t="n">
        <f aca="false">IFERROR(INDEX(RTO3CF,$EL162,'ANVA-MDS'!EE$7),0)</f>
        <v>0</v>
      </c>
      <c r="ER162" s="277" t="n">
        <f aca="false">COUNTIFS(EN162:EQ162,"&gt;1")</f>
        <v>0</v>
      </c>
      <c r="ES162" s="277" t="n">
        <f aca="false">IFERROR(SUMIFS(EN162:EQ162,EN162:EQ162,"&gt;1"),0)</f>
        <v>0</v>
      </c>
      <c r="ET162" s="265"/>
      <c r="EU162" s="265"/>
      <c r="EV162" s="265"/>
      <c r="EW162" s="266"/>
      <c r="EX162" s="277" t="n">
        <f aca="false">EG162+ES162</f>
        <v>0</v>
      </c>
      <c r="EY162" s="266"/>
      <c r="EZ162" s="266"/>
    </row>
    <row r="163" customFormat="false" ht="12.75" hidden="false" customHeight="true" outlineLevel="0" collapsed="false">
      <c r="J163" s="270" t="n">
        <v>44</v>
      </c>
      <c r="K163" s="280" t="n">
        <f aca="false">IFERROR(INDEX(RTO3SF_ORD,J163,1),"sd")</f>
        <v>0</v>
      </c>
      <c r="L163" s="281" t="n">
        <f aca="false">IFERROR(INDEX(RTO3SF_ORD,J163,2),"sd")</f>
        <v>6E-005</v>
      </c>
      <c r="M163" s="281" t="str">
        <f aca="false">IF(M$8&gt;$J163,"",IF($F$124&gt;$G$124,"ns",IF(ABS($L163-INDEX(RTO3SF_ORD,M$8,2))&gt;$B$139,"s","ns")))</f>
        <v>ns</v>
      </c>
      <c r="N163" s="281" t="str">
        <f aca="false">IF(N$8&gt;$J163,"",IF($F$124&gt;$G$124,"ns",IF(ABS($L163-INDEX(RTO3SF_ORD,N$8,2))&gt;$B$139,"s","ns")))</f>
        <v>ns</v>
      </c>
      <c r="O163" s="281" t="str">
        <f aca="false">IF(O$8&gt;$J163,"",IF($F$124&gt;$G$124,"ns",IF(ABS($L163-INDEX(RTO3SF_ORD,O$8,2))&gt;$B$139,"s","ns")))</f>
        <v>ns</v>
      </c>
      <c r="P163" s="281" t="str">
        <f aca="false">IF(P$8&gt;$J163,"",IF($F$124&gt;$G$124,"ns",IF(ABS($L163-INDEX(RTO3SF_ORD,P$8,2))&gt;$B$139,"s","ns")))</f>
        <v>ns</v>
      </c>
      <c r="Q163" s="281" t="str">
        <f aca="false">IF(Q$8&gt;$J163,"",IF($F$124&gt;$G$124,"ns",IF(ABS($L163-INDEX(RTO3SF_ORD,Q$8,2))&gt;$B$139,"s","ns")))</f>
        <v>ns</v>
      </c>
      <c r="R163" s="281" t="str">
        <f aca="false">IF(R$8&gt;$J163,"",IF($F$124&gt;$G$124,"ns",IF(ABS($L163-INDEX(RTO3SF_ORD,R$8,2))&gt;$B$139,"s","ns")))</f>
        <v>ns</v>
      </c>
      <c r="S163" s="281" t="str">
        <f aca="false">IF(S$8&gt;$J163,"",IF($F$124&gt;$G$124,"ns",IF(ABS($L163-INDEX(RTO3SF_ORD,S$8,2))&gt;$B$139,"s","ns")))</f>
        <v>ns</v>
      </c>
      <c r="T163" s="281" t="str">
        <f aca="false">IF(T$8&gt;$J163,"",IF($F$124&gt;$G$124,"ns",IF(ABS($L163-INDEX(RTO3SF_ORD,T$8,2))&gt;$B$139,"s","ns")))</f>
        <v>ns</v>
      </c>
      <c r="U163" s="281" t="str">
        <f aca="false">IF(U$8&gt;$J163,"",IF($F$124&gt;$G$124,"ns",IF(ABS($L163-INDEX(RTO3SF_ORD,U$8,2))&gt;$B$139,"s","ns")))</f>
        <v>ns</v>
      </c>
      <c r="V163" s="281" t="str">
        <f aca="false">IF(V$8&gt;$J163,"",IF($F$124&gt;$G$124,"ns",IF(ABS($L163-INDEX(RTO3SF_ORD,V$8,2))&gt;$B$139,"s","ns")))</f>
        <v>ns</v>
      </c>
      <c r="W163" s="281" t="str">
        <f aca="false">IF(W$8&gt;$J163,"",IF($F$124&gt;$G$124,"ns",IF(ABS($L163-INDEX(RTO3SF_ORD,W$8,2))&gt;$B$139,"s","ns")))</f>
        <v>ns</v>
      </c>
      <c r="X163" s="281" t="str">
        <f aca="false">IF(X$8&gt;$J163,"",IF($F$124&gt;$G$124,"ns",IF(ABS($L163-INDEX(RTO3SF_ORD,X$8,2))&gt;$B$139,"s","ns")))</f>
        <v>ns</v>
      </c>
      <c r="Y163" s="281" t="str">
        <f aca="false">IF(Y$8&gt;$J163,"",IF($F$124&gt;$G$124,"ns",IF(ABS($L163-INDEX(RTO3SF_ORD,Y$8,2))&gt;$B$139,"s","ns")))</f>
        <v>ns</v>
      </c>
      <c r="Z163" s="281" t="str">
        <f aca="false">IF(Z$8&gt;$J163,"",IF($F$124&gt;$G$124,"ns",IF(ABS($L163-INDEX(RTO3SF_ORD,Z$8,2))&gt;$B$139,"s","ns")))</f>
        <v>ns</v>
      </c>
      <c r="AA163" s="281" t="str">
        <f aca="false">IF(AA$8&gt;$J163,"",IF($F$124&gt;$G$124,"ns",IF(ABS($L163-INDEX(RTO3SF_ORD,AA$8,2))&gt;$B$139,"s","ns")))</f>
        <v>ns</v>
      </c>
      <c r="AB163" s="281" t="str">
        <f aca="false">IF(AB$8&gt;$J163,"",IF($F$124&gt;$G$124,"ns",IF(ABS($L163-INDEX(RTO3SF_ORD,AB$8,2))&gt;$B$139,"s","ns")))</f>
        <v>ns</v>
      </c>
      <c r="AC163" s="281" t="str">
        <f aca="false">IF(AC$8&gt;$J163,"",IF($F$124&gt;$G$124,"ns",IF(ABS($L163-INDEX(RTO3SF_ORD,AC$8,2))&gt;$B$139,"s","ns")))</f>
        <v>ns</v>
      </c>
      <c r="AD163" s="281" t="str">
        <f aca="false">IF(AD$8&gt;$J163,"",IF($F$124&gt;$G$124,"ns",IF(ABS($L163-INDEX(RTO3SF_ORD,AD$8,2))&gt;$B$139,"s","ns")))</f>
        <v>ns</v>
      </c>
      <c r="AE163" s="281" t="str">
        <f aca="false">IF(AE$8&gt;$J163,"",IF($F$124&gt;$G$124,"ns",IF(ABS($L163-INDEX(RTO3SF_ORD,AE$8,2))&gt;$B$139,"s","ns")))</f>
        <v>ns</v>
      </c>
      <c r="AF163" s="281" t="str">
        <f aca="false">IF(AF$8&gt;$J163,"",IF($F$124&gt;$G$124,"ns",IF(ABS($L163-INDEX(RTO3SF_ORD,AF$8,2))&gt;$B$139,"s","ns")))</f>
        <v>ns</v>
      </c>
      <c r="AG163" s="281" t="str">
        <f aca="false">IF(AG$8&gt;$J163,"",IF($F$124&gt;$G$124,"ns",IF(ABS($L163-INDEX(RTO3SF_ORD,AG$8,2))&gt;$B$139,"s","ns")))</f>
        <v>ns</v>
      </c>
      <c r="AH163" s="281" t="str">
        <f aca="false">IF(AH$8&gt;$J163,"",IF($F$124&gt;$G$124,"ns",IF(ABS($L163-INDEX(RTO3SF_ORD,AH$8,2))&gt;$B$139,"s","ns")))</f>
        <v>ns</v>
      </c>
      <c r="AI163" s="281" t="str">
        <f aca="false">IF(AI$8&gt;$J163,"",IF($F$124&gt;$G$124,"ns",IF(ABS($L163-INDEX(RTO3SF_ORD,AI$8,2))&gt;$B$139,"s","ns")))</f>
        <v>ns</v>
      </c>
      <c r="AJ163" s="281" t="str">
        <f aca="false">IF(AJ$8&gt;$J163,"",IF($F$124&gt;$G$124,"ns",IF(ABS($L163-INDEX(RTO3SF_ORD,AJ$8,2))&gt;$B$139,"s","ns")))</f>
        <v>ns</v>
      </c>
      <c r="AK163" s="281" t="str">
        <f aca="false">IF(AK$8&gt;$J163,"",IF($F$124&gt;$G$124,"ns",IF(ABS($L163-INDEX(RTO3SF_ORD,AK$8,2))&gt;$B$139,"s","ns")))</f>
        <v>ns</v>
      </c>
      <c r="AL163" s="281" t="str">
        <f aca="false">IF(AL$8&gt;$J163,"",IF($F$124&gt;$G$124,"ns",IF(ABS($L163-INDEX(RTO3SF_ORD,AL$8,2))&gt;$B$139,"s","ns")))</f>
        <v>ns</v>
      </c>
      <c r="AM163" s="281" t="str">
        <f aca="false">IF(AM$8&gt;$J163,"",IF($F$124&gt;$G$124,"ns",IF(ABS($L163-INDEX(RTO3SF_ORD,AM$8,2))&gt;$B$139,"s","ns")))</f>
        <v>ns</v>
      </c>
      <c r="AN163" s="281" t="str">
        <f aca="false">IF(AN$8&gt;$J163,"",IF($F$124&gt;$G$124,"ns",IF(ABS($L163-INDEX(RTO3SF_ORD,AN$8,2))&gt;$B$139,"s","ns")))</f>
        <v>ns</v>
      </c>
      <c r="AO163" s="281" t="str">
        <f aca="false">IF(AO$8&gt;$J163,"",IF($F$124&gt;$G$124,"ns",IF(ABS($L163-INDEX(RTO3SF_ORD,AO$8,2))&gt;$B$139,"s","ns")))</f>
        <v>ns</v>
      </c>
      <c r="AP163" s="281" t="str">
        <f aca="false">IF(AP$8&gt;$J163,"",IF($F$124&gt;$G$124,"ns",IF(ABS($L163-INDEX(RTO3SF_ORD,AP$8,2))&gt;$B$139,"s","ns")))</f>
        <v>ns</v>
      </c>
      <c r="AQ163" s="281" t="str">
        <f aca="false">IF(AQ$8&gt;$J163,"",IF($F$124&gt;$G$124,"ns",IF(ABS($L163-INDEX(RTO3SF_ORD,AQ$8,2))&gt;$B$139,"s","ns")))</f>
        <v>ns</v>
      </c>
      <c r="AR163" s="281" t="str">
        <f aca="false">IF(AR$8&gt;$J163,"",IF($F$124&gt;$G$124,"ns",IF(ABS($L163-INDEX(RTO3SF_ORD,AR$8,2))&gt;$B$139,"s","ns")))</f>
        <v>ns</v>
      </c>
      <c r="AS163" s="281" t="str">
        <f aca="false">IF(AS$8&gt;$J163,"",IF($F$124&gt;$G$124,"ns",IF(ABS($L163-INDEX(RTO3SF_ORD,AS$8,2))&gt;$B$139,"s","ns")))</f>
        <v>ns</v>
      </c>
      <c r="AT163" s="281" t="str">
        <f aca="false">IF(AT$8&gt;$J163,"",IF($F$124&gt;$G$124,"ns",IF(ABS($L163-INDEX(RTO3SF_ORD,AT$8,2))&gt;$B$139,"s","ns")))</f>
        <v>ns</v>
      </c>
      <c r="AU163" s="281" t="str">
        <f aca="false">IF(AU$8&gt;$J163,"",IF($F$124&gt;$G$124,"ns",IF(ABS($L163-INDEX(RTO3SF_ORD,AU$8,2))&gt;$B$139,"s","ns")))</f>
        <v>ns</v>
      </c>
      <c r="AV163" s="281" t="str">
        <f aca="false">IF(AV$8&gt;$J163,"",IF($F$124&gt;$G$124,"ns",IF(ABS($L163-INDEX(RTO3SF_ORD,AV$8,2))&gt;$B$139,"s","ns")))</f>
        <v>ns</v>
      </c>
      <c r="AW163" s="281" t="str">
        <f aca="false">IF(AW$8&gt;$J163,"",IF($F$124&gt;$G$124,"ns",IF(ABS($L163-INDEX(RTO3SF_ORD,AW$8,2))&gt;$B$139,"s","ns")))</f>
        <v>ns</v>
      </c>
      <c r="AX163" s="281" t="str">
        <f aca="false">IF(AX$8&gt;$J163,"",IF($F$124&gt;$G$124,"ns",IF(ABS($L163-INDEX(RTO3SF_ORD,AX$8,2))&gt;$B$139,"s","ns")))</f>
        <v>ns</v>
      </c>
      <c r="AY163" s="281" t="str">
        <f aca="false">IF(AY$8&gt;$J163,"",IF($F$124&gt;$G$124,"ns",IF(ABS($L163-INDEX(RTO3SF_ORD,AY$8,2))&gt;$B$139,"s","ns")))</f>
        <v>ns</v>
      </c>
      <c r="AZ163" s="281" t="str">
        <f aca="false">IF(AZ$8&gt;$J163,"",IF($F$124&gt;$G$124,"ns",IF(ABS($L163-INDEX(RTO3SF_ORD,AZ$8,2))&gt;$B$139,"s","ns")))</f>
        <v>ns</v>
      </c>
      <c r="BA163" s="281" t="str">
        <f aca="false">IF(BA$8&gt;$J163,"",IF($F$124&gt;$G$124,"ns",IF(ABS($L163-INDEX(RTO3SF_ORD,BA$8,2))&gt;$B$139,"s","ns")))</f>
        <v>ns</v>
      </c>
      <c r="BB163" s="281" t="str">
        <f aca="false">IF(BB$8&gt;$J163,"",IF($F$124&gt;$G$124,"ns",IF(ABS($L163-INDEX(RTO3SF_ORD,BB$8,2))&gt;$B$139,"s","ns")))</f>
        <v>ns</v>
      </c>
      <c r="BC163" s="281" t="str">
        <f aca="false">IF(BC$8&gt;$J163,"",IF($F$124&gt;$G$124,"ns",IF(ABS($L163-INDEX(RTO3SF_ORD,BC$8,2))&gt;$B$139,"s","ns")))</f>
        <v>ns</v>
      </c>
      <c r="BD163" s="281" t="str">
        <f aca="false">IF(BD$8&gt;$J163,"",IF($F$124&gt;$G$124,"ns",IF(ABS($L163-INDEX(RTO3SF_ORD,BD$8,2))&gt;$B$139,"s","ns")))</f>
        <v>ns</v>
      </c>
      <c r="BE163" s="281" t="str">
        <f aca="false">IF(BE$8&gt;$J163,"",IF($F$124&gt;$G$124,"ns",IF(ABS($L163-INDEX(RTO3SF_ORD,BE$8,2))&gt;$B$139,"s","ns")))</f>
        <v/>
      </c>
      <c r="BF163" s="281" t="str">
        <f aca="false">IF(BF$8&gt;$J163,"",IF($F$124&gt;$G$124,"ns",IF(ABS($L163-INDEX(RTO3SF_ORD,BF$8,2))&gt;$B$139,"s","ns")))</f>
        <v/>
      </c>
      <c r="BG163" s="281" t="str">
        <f aca="false">IF(BG$8&gt;$J163,"",IF($F$124&gt;$G$124,"ns",IF(ABS($L163-INDEX(RTO3SF_ORD,BG$8,2))&gt;$B$139,"s","ns")))</f>
        <v/>
      </c>
      <c r="BH163" s="281" t="str">
        <f aca="false">IF(BH$8&gt;$J163,"",IF($F$124&gt;$G$124,"ns",IF(ABS($L163-INDEX(RTO3SF_ORD,BH$8,2))&gt;$B$139,"s","ns")))</f>
        <v/>
      </c>
      <c r="BI163" s="281" t="str">
        <f aca="false">IF(BI$8&gt;$J163,"",IF($F$124&gt;$G$124,"ns",IF(ABS($L163-INDEX(RTO3SF_ORD,BI$8,2))&gt;$B$139,"s","ns")))</f>
        <v/>
      </c>
      <c r="BJ163" s="281" t="str">
        <f aca="false">IF(BJ$8&gt;$J163,"",IF($F$124&gt;$G$124,"ns",IF(ABS($L163-INDEX(RTO3SF_ORD,BJ$8,2))&gt;$B$139,"s","ns")))</f>
        <v/>
      </c>
      <c r="BS163" s="249"/>
      <c r="BT163" s="249"/>
      <c r="BV163" s="270" t="n">
        <v>44</v>
      </c>
      <c r="BW163" s="280" t="n">
        <f aca="false">IFERROR(INDEX(RTO3CF_ORD,BV163,1),"sd")</f>
        <v>0</v>
      </c>
      <c r="BX163" s="281" t="n">
        <f aca="false">IFERROR(INDEX(RTO3CF_ORD,BV163,2),"sd")</f>
        <v>6E-005</v>
      </c>
      <c r="BY163" s="282" t="str">
        <f aca="false">IF(BY$8&gt;$BV163,"",IF($BR$124&gt;$BS$124,"ns",IF(ABS($BX163-INDEX(RTO3CF_ORD,BY$8,2))&gt;$BN$139,"s","ns")))</f>
        <v>s</v>
      </c>
      <c r="BZ163" s="282" t="str">
        <f aca="false">IF(BZ$8&gt;$BV163,"",IF($BR$124&gt;$BS$124,"ns",IF(ABS($BX163-INDEX(RTO3CF_ORD,BZ$8,2))&gt;$BN$139,"s","ns")))</f>
        <v>s</v>
      </c>
      <c r="CA163" s="282" t="str">
        <f aca="false">IF(CA$8&gt;$BV163,"",IF($BR$124&gt;$BS$124,"ns",IF(ABS($BX163-INDEX(RTO3CF_ORD,CA$8,2))&gt;$BN$139,"s","ns")))</f>
        <v>s</v>
      </c>
      <c r="CB163" s="282" t="str">
        <f aca="false">IF(CB$8&gt;$BV163,"",IF($BR$124&gt;$BS$124,"ns",IF(ABS($BX163-INDEX(RTO3CF_ORD,CB$8,2))&gt;$BN$139,"s","ns")))</f>
        <v>s</v>
      </c>
      <c r="CC163" s="282" t="str">
        <f aca="false">IF(CC$8&gt;$BV163,"",IF($BR$124&gt;$BS$124,"ns",IF(ABS($BX163-INDEX(RTO3CF_ORD,CC$8,2))&gt;$BN$139,"s","ns")))</f>
        <v>s</v>
      </c>
      <c r="CD163" s="282" t="str">
        <f aca="false">IF(CD$8&gt;$BV163,"",IF($BR$124&gt;$BS$124,"ns",IF(ABS($BX163-INDEX(RTO3CF_ORD,CD$8,2))&gt;$BN$139,"s","ns")))</f>
        <v>s</v>
      </c>
      <c r="CE163" s="282" t="str">
        <f aca="false">IF(CE$8&gt;$BV163,"",IF($BR$124&gt;$BS$124,"ns",IF(ABS($BX163-INDEX(RTO3CF_ORD,CE$8,2))&gt;$BN$139,"s","ns")))</f>
        <v>s</v>
      </c>
      <c r="CF163" s="282" t="str">
        <f aca="false">IF(CF$8&gt;$BV163,"",IF($BR$124&gt;$BS$124,"ns",IF(ABS($BX163-INDEX(RTO3CF_ORD,CF$8,2))&gt;$BN$139,"s","ns")))</f>
        <v>s</v>
      </c>
      <c r="CG163" s="282" t="str">
        <f aca="false">IF(CG$8&gt;$BV163,"",IF($BR$124&gt;$BS$124,"ns",IF(ABS($BX163-INDEX(RTO3CF_ORD,CG$8,2))&gt;$BN$139,"s","ns")))</f>
        <v>s</v>
      </c>
      <c r="CH163" s="282" t="str">
        <f aca="false">IF(CH$8&gt;$BV163,"",IF($BR$124&gt;$BS$124,"ns",IF(ABS($BX163-INDEX(RTO3CF_ORD,CH$8,2))&gt;$BN$139,"s","ns")))</f>
        <v>s</v>
      </c>
      <c r="CI163" s="282" t="str">
        <f aca="false">IF(CI$8&gt;$BV163,"",IF($BR$124&gt;$BS$124,"ns",IF(ABS($BX163-INDEX(RTO3CF_ORD,CI$8,2))&gt;$BN$139,"s","ns")))</f>
        <v>s</v>
      </c>
      <c r="CJ163" s="282" t="str">
        <f aca="false">IF(CJ$8&gt;$BV163,"",IF($BR$124&gt;$BS$124,"ns",IF(ABS($BX163-INDEX(RTO3CF_ORD,CJ$8,2))&gt;$BN$139,"s","ns")))</f>
        <v>s</v>
      </c>
      <c r="CK163" s="282" t="str">
        <f aca="false">IF(CK$8&gt;$BV163,"",IF($BR$124&gt;$BS$124,"ns",IF(ABS($BX163-INDEX(RTO3CF_ORD,CK$8,2))&gt;$BN$139,"s","ns")))</f>
        <v>ns</v>
      </c>
      <c r="CL163" s="282" t="str">
        <f aca="false">IF(CL$8&gt;$BV163,"",IF($BR$124&gt;$BS$124,"ns",IF(ABS($BX163-INDEX(RTO3CF_ORD,CL$8,2))&gt;$BN$139,"s","ns")))</f>
        <v>ns</v>
      </c>
      <c r="CM163" s="282" t="str">
        <f aca="false">IF(CM$8&gt;$BV163,"",IF($BR$124&gt;$BS$124,"ns",IF(ABS($BX163-INDEX(RTO3CF_ORD,CM$8,2))&gt;$BN$139,"s","ns")))</f>
        <v>ns</v>
      </c>
      <c r="CN163" s="282" t="str">
        <f aca="false">IF(CN$8&gt;$BV163,"",IF($BR$124&gt;$BS$124,"ns",IF(ABS($BX163-INDEX(RTO3CF_ORD,CN$8,2))&gt;$BN$139,"s","ns")))</f>
        <v>ns</v>
      </c>
      <c r="CO163" s="282" t="str">
        <f aca="false">IF(CO$8&gt;$BV163,"",IF($BR$124&gt;$BS$124,"ns",IF(ABS($BX163-INDEX(RTO3CF_ORD,CO$8,2))&gt;$BN$139,"s","ns")))</f>
        <v>ns</v>
      </c>
      <c r="CP163" s="282" t="str">
        <f aca="false">IF(CP$8&gt;$BV163,"",IF($BR$124&gt;$BS$124,"ns",IF(ABS($BX163-INDEX(RTO3CF_ORD,CP$8,2))&gt;$BN$139,"s","ns")))</f>
        <v>ns</v>
      </c>
      <c r="CQ163" s="282" t="str">
        <f aca="false">IF(CQ$8&gt;$BV163,"",IF($BR$124&gt;$BS$124,"ns",IF(ABS($BX163-INDEX(RTO3CF_ORD,CQ$8,2))&gt;$BN$139,"s","ns")))</f>
        <v>ns</v>
      </c>
      <c r="CR163" s="282" t="str">
        <f aca="false">IF(CR$8&gt;$BV163,"",IF($BR$124&gt;$BS$124,"ns",IF(ABS($BX163-INDEX(RTO3CF_ORD,CR$8,2))&gt;$BN$139,"s","ns")))</f>
        <v>ns</v>
      </c>
      <c r="CS163" s="282" t="str">
        <f aca="false">IF(CS$8&gt;$BV163,"",IF($BR$124&gt;$BS$124,"ns",IF(ABS($BX163-INDEX(RTO3CF_ORD,CS$8,2))&gt;$BN$139,"s","ns")))</f>
        <v>ns</v>
      </c>
      <c r="CT163" s="282" t="str">
        <f aca="false">IF(CT$8&gt;$BV163,"",IF($BR$124&gt;$BS$124,"ns",IF(ABS($BX163-INDEX(RTO3CF_ORD,CT$8,2))&gt;$BN$139,"s","ns")))</f>
        <v>ns</v>
      </c>
      <c r="CU163" s="282" t="str">
        <f aca="false">IF(CU$8&gt;$BV163,"",IF($BR$124&gt;$BS$124,"ns",IF(ABS($BX163-INDEX(RTO3CF_ORD,CU$8,2))&gt;$BN$139,"s","ns")))</f>
        <v>ns</v>
      </c>
      <c r="CV163" s="282" t="str">
        <f aca="false">IF(CV$8&gt;$BV163,"",IF($BR$124&gt;$BS$124,"ns",IF(ABS($BX163-INDEX(RTO3CF_ORD,CV$8,2))&gt;$BN$139,"s","ns")))</f>
        <v>ns</v>
      </c>
      <c r="CW163" s="282" t="str">
        <f aca="false">IF(CW$8&gt;$BV163,"",IF($BR$124&gt;$BS$124,"ns",IF(ABS($BX163-INDEX(RTO3CF_ORD,CW$8,2))&gt;$BN$139,"s","ns")))</f>
        <v>ns</v>
      </c>
      <c r="CX163" s="282" t="str">
        <f aca="false">IF(CX$8&gt;$BV163,"",IF($BR$124&gt;$BS$124,"ns",IF(ABS($BX163-INDEX(RTO3CF_ORD,CX$8,2))&gt;$BN$139,"s","ns")))</f>
        <v>ns</v>
      </c>
      <c r="CY163" s="282" t="str">
        <f aca="false">IF(CY$8&gt;$BV163,"",IF($BR$124&gt;$BS$124,"ns",IF(ABS($BX163-INDEX(RTO3CF_ORD,CY$8,2))&gt;$BN$139,"s","ns")))</f>
        <v>ns</v>
      </c>
      <c r="CZ163" s="282" t="str">
        <f aca="false">IF(CZ$8&gt;$BV163,"",IF($BR$124&gt;$BS$124,"ns",IF(ABS($BX163-INDEX(RTO3CF_ORD,CZ$8,2))&gt;$BN$139,"s","ns")))</f>
        <v>ns</v>
      </c>
      <c r="DA163" s="282" t="str">
        <f aca="false">IF(DA$8&gt;$BV163,"",IF($BR$124&gt;$BS$124,"ns",IF(ABS($BX163-INDEX(RTO3CF_ORD,DA$8,2))&gt;$BN$139,"s","ns")))</f>
        <v>ns</v>
      </c>
      <c r="DB163" s="282" t="str">
        <f aca="false">IF(DB$8&gt;$BV163,"",IF($BR$124&gt;$BS$124,"ns",IF(ABS($BX163-INDEX(RTO3CF_ORD,DB$8,2))&gt;$BN$139,"s","ns")))</f>
        <v>ns</v>
      </c>
      <c r="DC163" s="282" t="str">
        <f aca="false">IF(DC$8&gt;$BV163,"",IF($BR$124&gt;$BS$124,"ns",IF(ABS($BX163-INDEX(RTO3CF_ORD,DC$8,2))&gt;$BN$139,"s","ns")))</f>
        <v>ns</v>
      </c>
      <c r="DD163" s="282" t="str">
        <f aca="false">IF(DD$8&gt;$BV163,"",IF($BR$124&gt;$BS$124,"ns",IF(ABS($BX163-INDEX(RTO3CF_ORD,DD$8,2))&gt;$BN$139,"s","ns")))</f>
        <v>ns</v>
      </c>
      <c r="DE163" s="282" t="str">
        <f aca="false">IF(DE$8&gt;$BV163,"",IF($BR$124&gt;$BS$124,"ns",IF(ABS($BX163-INDEX(RTO3CF_ORD,DE$8,2))&gt;$BN$139,"s","ns")))</f>
        <v>ns</v>
      </c>
      <c r="DF163" s="282" t="str">
        <f aca="false">IF(DF$8&gt;$BV163,"",IF($BR$124&gt;$BS$124,"ns",IF(ABS($BX163-INDEX(RTO3CF_ORD,DF$8,2))&gt;$BN$139,"s","ns")))</f>
        <v>ns</v>
      </c>
      <c r="DG163" s="282" t="str">
        <f aca="false">IF(DG$8&gt;$BV163,"",IF($BR$124&gt;$BS$124,"ns",IF(ABS($BX163-INDEX(RTO3CF_ORD,DG$8,2))&gt;$BN$139,"s","ns")))</f>
        <v>ns</v>
      </c>
      <c r="DH163" s="282" t="str">
        <f aca="false">IF(DH$8&gt;$BV163,"",IF($BR$124&gt;$BS$124,"ns",IF(ABS($BX163-INDEX(RTO3CF_ORD,DH$8,2))&gt;$BN$139,"s","ns")))</f>
        <v>ns</v>
      </c>
      <c r="DI163" s="282" t="str">
        <f aca="false">IF(DI$8&gt;$BV163,"",IF($BR$124&gt;$BS$124,"ns",IF(ABS($BX163-INDEX(RTO3CF_ORD,DI$8,2))&gt;$BN$139,"s","ns")))</f>
        <v>ns</v>
      </c>
      <c r="DJ163" s="282" t="str">
        <f aca="false">IF(DJ$8&gt;$BV163,"",IF($BR$124&gt;$BS$124,"ns",IF(ABS($BX163-INDEX(RTO3CF_ORD,DJ$8,2))&gt;$BN$139,"s","ns")))</f>
        <v>ns</v>
      </c>
      <c r="DK163" s="282" t="str">
        <f aca="false">IF(DK$8&gt;$BV163,"",IF($BR$124&gt;$BS$124,"ns",IF(ABS($BX163-INDEX(RTO3CF_ORD,DK$8,2))&gt;$BN$139,"s","ns")))</f>
        <v>ns</v>
      </c>
      <c r="DL163" s="282" t="str">
        <f aca="false">IF(DL$8&gt;$BV163,"",IF($BR$124&gt;$BS$124,"ns",IF(ABS($BX163-INDEX(RTO3CF_ORD,DL$8,2))&gt;$BN$139,"s","ns")))</f>
        <v>ns</v>
      </c>
      <c r="DM163" s="282" t="str">
        <f aca="false">IF(DM$8&gt;$BV163,"",IF($BR$124&gt;$BS$124,"ns",IF(ABS($BX163-INDEX(RTO3CF_ORD,DM$8,2))&gt;$BN$139,"s","ns")))</f>
        <v>ns</v>
      </c>
      <c r="DN163" s="282" t="str">
        <f aca="false">IF(DN$8&gt;$BV163,"",IF($BR$124&gt;$BS$124,"ns",IF(ABS($BX163-INDEX(RTO3CF_ORD,DN$8,2))&gt;$BN$139,"s","ns")))</f>
        <v>ns</v>
      </c>
      <c r="DO163" s="282" t="str">
        <f aca="false">IF(DO$8&gt;$BV163,"",IF($BR$124&gt;$BS$124,"ns",IF(ABS($BX163-INDEX(RTO3CF_ORD,DO$8,2))&gt;$BN$139,"s","ns")))</f>
        <v>ns</v>
      </c>
      <c r="DP163" s="282" t="str">
        <f aca="false">IF(DP$8&gt;$BV163,"",IF($BR$124&gt;$BS$124,"ns",IF(ABS($BX163-INDEX(RTO3CF_ORD,DP$8,2))&gt;$BN$139,"s","ns")))</f>
        <v>ns</v>
      </c>
      <c r="DQ163" s="282" t="str">
        <f aca="false">IF(DQ$8&gt;$BV163,"",IF($BR$124&gt;$BS$124,"ns",IF(ABS($BX163-INDEX(RTO3CF_ORD,DQ$8,2))&gt;$BN$139,"s","ns")))</f>
        <v/>
      </c>
      <c r="DR163" s="282" t="str">
        <f aca="false">IF(DR$8&gt;$BV163,"",IF($BR$124&gt;$BS$124,"ns",IF(ABS($BX163-INDEX(RTO3CF_ORD,DR$8,2))&gt;$BN$139,"s","ns")))</f>
        <v/>
      </c>
      <c r="DS163" s="282" t="str">
        <f aca="false">IF(DS$8&gt;$BV163,"",IF($BR$124&gt;$BS$124,"ns",IF(ABS($BX163-INDEX(RTO3CF_ORD,DS$8,2))&gt;$BN$139,"s","ns")))</f>
        <v/>
      </c>
      <c r="DT163" s="282" t="str">
        <f aca="false">IF(DT$8&gt;$BV163,"",IF($BR$124&gt;$BS$124,"ns",IF(ABS($BX163-INDEX(RTO3CF_ORD,DT$8,2))&gt;$BN$139,"s","ns")))</f>
        <v/>
      </c>
      <c r="DU163" s="282" t="str">
        <f aca="false">IF(DU$8&gt;$BV163,"",IF($BR$124&gt;$BS$124,"ns",IF(ABS($BX163-INDEX(RTO3CF_ORD,DU$8,2))&gt;$BN$139,"s","ns")))</f>
        <v/>
      </c>
      <c r="DV163" s="282" t="str">
        <f aca="false">IF(DV$8&gt;$BV163,"",IF($BR$124&gt;$BS$124,"ns",IF(ABS($BX163-INDEX(RTO3CF_ORD,DV$8,2))&gt;$BN$139,"s","ns")))</f>
        <v/>
      </c>
      <c r="DW163" s="283"/>
      <c r="DX163" s="283"/>
      <c r="DZ163" s="265" t="n">
        <f aca="false">DZ162+1</f>
        <v>45</v>
      </c>
      <c r="EA163" s="276" t="n">
        <f aca="false">IFERROR(INDEX(RTO3CV,$DZ163,1),0)</f>
        <v>0</v>
      </c>
      <c r="EB163" s="277" t="n">
        <f aca="false">IFERROR(INDEX(RTO3SF,$DZ163,EB$7),0)</f>
        <v>0</v>
      </c>
      <c r="EC163" s="277" t="n">
        <f aca="false">IFERROR(INDEX(RTO3SF,$DZ163,EC$7),0)</f>
        <v>0</v>
      </c>
      <c r="ED163" s="277" t="n">
        <f aca="false">IFERROR(INDEX(RTO3SF,$DZ163,ED$7),0)</f>
        <v>0</v>
      </c>
      <c r="EE163" s="277" t="n">
        <f aca="false">IFERROR(INDEX(RTO3SF,$DZ163,EE$7),0)</f>
        <v>0</v>
      </c>
      <c r="EF163" s="277" t="n">
        <f aca="false">COUNTIFS(EB163:EE163,"&gt;1")</f>
        <v>0</v>
      </c>
      <c r="EG163" s="277" t="n">
        <f aca="false">IFERROR(SUMIFS(EB163:EE163,EB163:EE163,"&gt;1"),0)</f>
        <v>0</v>
      </c>
      <c r="EH163" s="265"/>
      <c r="EI163" s="265"/>
      <c r="EJ163" s="265"/>
      <c r="EK163" s="266"/>
      <c r="EL163" s="265" t="n">
        <f aca="false">EL162+1</f>
        <v>45</v>
      </c>
      <c r="EM163" s="276" t="n">
        <f aca="false">IFERROR(INDEX(RTO3CV,$EL163,1),0)</f>
        <v>0</v>
      </c>
      <c r="EN163" s="277" t="n">
        <f aca="false">IFERROR(INDEX(RTO3CF,$EL163,'ANVA-MDS'!EB$7),0)</f>
        <v>0</v>
      </c>
      <c r="EO163" s="277" t="n">
        <f aca="false">IFERROR(INDEX(RTO3CF,$EL163,'ANVA-MDS'!EC$7),0)</f>
        <v>0</v>
      </c>
      <c r="EP163" s="277" t="n">
        <f aca="false">IFERROR(INDEX(RTO3CF,$EL163,'ANVA-MDS'!ED$7),0)</f>
        <v>0</v>
      </c>
      <c r="EQ163" s="277" t="n">
        <f aca="false">IFERROR(INDEX(RTO3CF,$EL163,'ANVA-MDS'!EE$7),0)</f>
        <v>0</v>
      </c>
      <c r="ER163" s="277" t="n">
        <f aca="false">COUNTIFS(EN163:EQ163,"&gt;1")</f>
        <v>0</v>
      </c>
      <c r="ES163" s="277" t="n">
        <f aca="false">IFERROR(SUMIFS(EN163:EQ163,EN163:EQ163,"&gt;1"),0)</f>
        <v>0</v>
      </c>
      <c r="ET163" s="265"/>
      <c r="EU163" s="265"/>
      <c r="EV163" s="265"/>
      <c r="EW163" s="266"/>
      <c r="EX163" s="277" t="n">
        <f aca="false">EG163+ES163</f>
        <v>0</v>
      </c>
      <c r="EY163" s="266"/>
      <c r="EZ163" s="266"/>
    </row>
    <row r="164" customFormat="false" ht="12.75" hidden="false" customHeight="true" outlineLevel="0" collapsed="false">
      <c r="J164" s="270" t="n">
        <v>45</v>
      </c>
      <c r="K164" s="280" t="n">
        <f aca="false">IFERROR(INDEX(RTO3SF_ORD,J164,1),"sd")</f>
        <v>0</v>
      </c>
      <c r="L164" s="281" t="n">
        <f aca="false">IFERROR(INDEX(RTO3SF_ORD,J164,2),"sd")</f>
        <v>5E-005</v>
      </c>
      <c r="M164" s="281" t="str">
        <f aca="false">IF(M$8&gt;$J164,"",IF($F$124&gt;$G$124,"ns",IF(ABS($L164-INDEX(RTO3SF_ORD,M$8,2))&gt;$B$139,"s","ns")))</f>
        <v>ns</v>
      </c>
      <c r="N164" s="281" t="str">
        <f aca="false">IF(N$8&gt;$J164,"",IF($F$124&gt;$G$124,"ns",IF(ABS($L164-INDEX(RTO3SF_ORD,N$8,2))&gt;$B$139,"s","ns")))</f>
        <v>ns</v>
      </c>
      <c r="O164" s="281" t="str">
        <f aca="false">IF(O$8&gt;$J164,"",IF($F$124&gt;$G$124,"ns",IF(ABS($L164-INDEX(RTO3SF_ORD,O$8,2))&gt;$B$139,"s","ns")))</f>
        <v>ns</v>
      </c>
      <c r="P164" s="281" t="str">
        <f aca="false">IF(P$8&gt;$J164,"",IF($F$124&gt;$G$124,"ns",IF(ABS($L164-INDEX(RTO3SF_ORD,P$8,2))&gt;$B$139,"s","ns")))</f>
        <v>ns</v>
      </c>
      <c r="Q164" s="281" t="str">
        <f aca="false">IF(Q$8&gt;$J164,"",IF($F$124&gt;$G$124,"ns",IF(ABS($L164-INDEX(RTO3SF_ORD,Q$8,2))&gt;$B$139,"s","ns")))</f>
        <v>ns</v>
      </c>
      <c r="R164" s="281" t="str">
        <f aca="false">IF(R$8&gt;$J164,"",IF($F$124&gt;$G$124,"ns",IF(ABS($L164-INDEX(RTO3SF_ORD,R$8,2))&gt;$B$139,"s","ns")))</f>
        <v>ns</v>
      </c>
      <c r="S164" s="281" t="str">
        <f aca="false">IF(S$8&gt;$J164,"",IF($F$124&gt;$G$124,"ns",IF(ABS($L164-INDEX(RTO3SF_ORD,S$8,2))&gt;$B$139,"s","ns")))</f>
        <v>ns</v>
      </c>
      <c r="T164" s="281" t="str">
        <f aca="false">IF(T$8&gt;$J164,"",IF($F$124&gt;$G$124,"ns",IF(ABS($L164-INDEX(RTO3SF_ORD,T$8,2))&gt;$B$139,"s","ns")))</f>
        <v>ns</v>
      </c>
      <c r="U164" s="281" t="str">
        <f aca="false">IF(U$8&gt;$J164,"",IF($F$124&gt;$G$124,"ns",IF(ABS($L164-INDEX(RTO3SF_ORD,U$8,2))&gt;$B$139,"s","ns")))</f>
        <v>ns</v>
      </c>
      <c r="V164" s="281" t="str">
        <f aca="false">IF(V$8&gt;$J164,"",IF($F$124&gt;$G$124,"ns",IF(ABS($L164-INDEX(RTO3SF_ORD,V$8,2))&gt;$B$139,"s","ns")))</f>
        <v>ns</v>
      </c>
      <c r="W164" s="281" t="str">
        <f aca="false">IF(W$8&gt;$J164,"",IF($F$124&gt;$G$124,"ns",IF(ABS($L164-INDEX(RTO3SF_ORD,W$8,2))&gt;$B$139,"s","ns")))</f>
        <v>ns</v>
      </c>
      <c r="X164" s="281" t="str">
        <f aca="false">IF(X$8&gt;$J164,"",IF($F$124&gt;$G$124,"ns",IF(ABS($L164-INDEX(RTO3SF_ORD,X$8,2))&gt;$B$139,"s","ns")))</f>
        <v>ns</v>
      </c>
      <c r="Y164" s="281" t="str">
        <f aca="false">IF(Y$8&gt;$J164,"",IF($F$124&gt;$G$124,"ns",IF(ABS($L164-INDEX(RTO3SF_ORD,Y$8,2))&gt;$B$139,"s","ns")))</f>
        <v>ns</v>
      </c>
      <c r="Z164" s="281" t="str">
        <f aca="false">IF(Z$8&gt;$J164,"",IF($F$124&gt;$G$124,"ns",IF(ABS($L164-INDEX(RTO3SF_ORD,Z$8,2))&gt;$B$139,"s","ns")))</f>
        <v>ns</v>
      </c>
      <c r="AA164" s="281" t="str">
        <f aca="false">IF(AA$8&gt;$J164,"",IF($F$124&gt;$G$124,"ns",IF(ABS($L164-INDEX(RTO3SF_ORD,AA$8,2))&gt;$B$139,"s","ns")))</f>
        <v>ns</v>
      </c>
      <c r="AB164" s="281" t="str">
        <f aca="false">IF(AB$8&gt;$J164,"",IF($F$124&gt;$G$124,"ns",IF(ABS($L164-INDEX(RTO3SF_ORD,AB$8,2))&gt;$B$139,"s","ns")))</f>
        <v>ns</v>
      </c>
      <c r="AC164" s="281" t="str">
        <f aca="false">IF(AC$8&gt;$J164,"",IF($F$124&gt;$G$124,"ns",IF(ABS($L164-INDEX(RTO3SF_ORD,AC$8,2))&gt;$B$139,"s","ns")))</f>
        <v>ns</v>
      </c>
      <c r="AD164" s="281" t="str">
        <f aca="false">IF(AD$8&gt;$J164,"",IF($F$124&gt;$G$124,"ns",IF(ABS($L164-INDEX(RTO3SF_ORD,AD$8,2))&gt;$B$139,"s","ns")))</f>
        <v>ns</v>
      </c>
      <c r="AE164" s="281" t="str">
        <f aca="false">IF(AE$8&gt;$J164,"",IF($F$124&gt;$G$124,"ns",IF(ABS($L164-INDEX(RTO3SF_ORD,AE$8,2))&gt;$B$139,"s","ns")))</f>
        <v>ns</v>
      </c>
      <c r="AF164" s="281" t="str">
        <f aca="false">IF(AF$8&gt;$J164,"",IF($F$124&gt;$G$124,"ns",IF(ABS($L164-INDEX(RTO3SF_ORD,AF$8,2))&gt;$B$139,"s","ns")))</f>
        <v>ns</v>
      </c>
      <c r="AG164" s="281" t="str">
        <f aca="false">IF(AG$8&gt;$J164,"",IF($F$124&gt;$G$124,"ns",IF(ABS($L164-INDEX(RTO3SF_ORD,AG$8,2))&gt;$B$139,"s","ns")))</f>
        <v>ns</v>
      </c>
      <c r="AH164" s="281" t="str">
        <f aca="false">IF(AH$8&gt;$J164,"",IF($F$124&gt;$G$124,"ns",IF(ABS($L164-INDEX(RTO3SF_ORD,AH$8,2))&gt;$B$139,"s","ns")))</f>
        <v>ns</v>
      </c>
      <c r="AI164" s="281" t="str">
        <f aca="false">IF(AI$8&gt;$J164,"",IF($F$124&gt;$G$124,"ns",IF(ABS($L164-INDEX(RTO3SF_ORD,AI$8,2))&gt;$B$139,"s","ns")))</f>
        <v>ns</v>
      </c>
      <c r="AJ164" s="281" t="str">
        <f aca="false">IF(AJ$8&gt;$J164,"",IF($F$124&gt;$G$124,"ns",IF(ABS($L164-INDEX(RTO3SF_ORD,AJ$8,2))&gt;$B$139,"s","ns")))</f>
        <v>ns</v>
      </c>
      <c r="AK164" s="281" t="str">
        <f aca="false">IF(AK$8&gt;$J164,"",IF($F$124&gt;$G$124,"ns",IF(ABS($L164-INDEX(RTO3SF_ORD,AK$8,2))&gt;$B$139,"s","ns")))</f>
        <v>ns</v>
      </c>
      <c r="AL164" s="281" t="str">
        <f aca="false">IF(AL$8&gt;$J164,"",IF($F$124&gt;$G$124,"ns",IF(ABS($L164-INDEX(RTO3SF_ORD,AL$8,2))&gt;$B$139,"s","ns")))</f>
        <v>ns</v>
      </c>
      <c r="AM164" s="281" t="str">
        <f aca="false">IF(AM$8&gt;$J164,"",IF($F$124&gt;$G$124,"ns",IF(ABS($L164-INDEX(RTO3SF_ORD,AM$8,2))&gt;$B$139,"s","ns")))</f>
        <v>ns</v>
      </c>
      <c r="AN164" s="281" t="str">
        <f aca="false">IF(AN$8&gt;$J164,"",IF($F$124&gt;$G$124,"ns",IF(ABS($L164-INDEX(RTO3SF_ORD,AN$8,2))&gt;$B$139,"s","ns")))</f>
        <v>ns</v>
      </c>
      <c r="AO164" s="281" t="str">
        <f aca="false">IF(AO$8&gt;$J164,"",IF($F$124&gt;$G$124,"ns",IF(ABS($L164-INDEX(RTO3SF_ORD,AO$8,2))&gt;$B$139,"s","ns")))</f>
        <v>ns</v>
      </c>
      <c r="AP164" s="281" t="str">
        <f aca="false">IF(AP$8&gt;$J164,"",IF($F$124&gt;$G$124,"ns",IF(ABS($L164-INDEX(RTO3SF_ORD,AP$8,2))&gt;$B$139,"s","ns")))</f>
        <v>ns</v>
      </c>
      <c r="AQ164" s="281" t="str">
        <f aca="false">IF(AQ$8&gt;$J164,"",IF($F$124&gt;$G$124,"ns",IF(ABS($L164-INDEX(RTO3SF_ORD,AQ$8,2))&gt;$B$139,"s","ns")))</f>
        <v>ns</v>
      </c>
      <c r="AR164" s="281" t="str">
        <f aca="false">IF(AR$8&gt;$J164,"",IF($F$124&gt;$G$124,"ns",IF(ABS($L164-INDEX(RTO3SF_ORD,AR$8,2))&gt;$B$139,"s","ns")))</f>
        <v>ns</v>
      </c>
      <c r="AS164" s="281" t="str">
        <f aca="false">IF(AS$8&gt;$J164,"",IF($F$124&gt;$G$124,"ns",IF(ABS($L164-INDEX(RTO3SF_ORD,AS$8,2))&gt;$B$139,"s","ns")))</f>
        <v>ns</v>
      </c>
      <c r="AT164" s="281" t="str">
        <f aca="false">IF(AT$8&gt;$J164,"",IF($F$124&gt;$G$124,"ns",IF(ABS($L164-INDEX(RTO3SF_ORD,AT$8,2))&gt;$B$139,"s","ns")))</f>
        <v>ns</v>
      </c>
      <c r="AU164" s="281" t="str">
        <f aca="false">IF(AU$8&gt;$J164,"",IF($F$124&gt;$G$124,"ns",IF(ABS($L164-INDEX(RTO3SF_ORD,AU$8,2))&gt;$B$139,"s","ns")))</f>
        <v>ns</v>
      </c>
      <c r="AV164" s="281" t="str">
        <f aca="false">IF(AV$8&gt;$J164,"",IF($F$124&gt;$G$124,"ns",IF(ABS($L164-INDEX(RTO3SF_ORD,AV$8,2))&gt;$B$139,"s","ns")))</f>
        <v>ns</v>
      </c>
      <c r="AW164" s="281" t="str">
        <f aca="false">IF(AW$8&gt;$J164,"",IF($F$124&gt;$G$124,"ns",IF(ABS($L164-INDEX(RTO3SF_ORD,AW$8,2))&gt;$B$139,"s","ns")))</f>
        <v>ns</v>
      </c>
      <c r="AX164" s="281" t="str">
        <f aca="false">IF(AX$8&gt;$J164,"",IF($F$124&gt;$G$124,"ns",IF(ABS($L164-INDEX(RTO3SF_ORD,AX$8,2))&gt;$B$139,"s","ns")))</f>
        <v>ns</v>
      </c>
      <c r="AY164" s="281" t="str">
        <f aca="false">IF(AY$8&gt;$J164,"",IF($F$124&gt;$G$124,"ns",IF(ABS($L164-INDEX(RTO3SF_ORD,AY$8,2))&gt;$B$139,"s","ns")))</f>
        <v>ns</v>
      </c>
      <c r="AZ164" s="281" t="str">
        <f aca="false">IF(AZ$8&gt;$J164,"",IF($F$124&gt;$G$124,"ns",IF(ABS($L164-INDEX(RTO3SF_ORD,AZ$8,2))&gt;$B$139,"s","ns")))</f>
        <v>ns</v>
      </c>
      <c r="BA164" s="281" t="str">
        <f aca="false">IF(BA$8&gt;$J164,"",IF($F$124&gt;$G$124,"ns",IF(ABS($L164-INDEX(RTO3SF_ORD,BA$8,2))&gt;$B$139,"s","ns")))</f>
        <v>ns</v>
      </c>
      <c r="BB164" s="281" t="str">
        <f aca="false">IF(BB$8&gt;$J164,"",IF($F$124&gt;$G$124,"ns",IF(ABS($L164-INDEX(RTO3SF_ORD,BB$8,2))&gt;$B$139,"s","ns")))</f>
        <v>ns</v>
      </c>
      <c r="BC164" s="281" t="str">
        <f aca="false">IF(BC$8&gt;$J164,"",IF($F$124&gt;$G$124,"ns",IF(ABS($L164-INDEX(RTO3SF_ORD,BC$8,2))&gt;$B$139,"s","ns")))</f>
        <v>ns</v>
      </c>
      <c r="BD164" s="281" t="str">
        <f aca="false">IF(BD$8&gt;$J164,"",IF($F$124&gt;$G$124,"ns",IF(ABS($L164-INDEX(RTO3SF_ORD,BD$8,2))&gt;$B$139,"s","ns")))</f>
        <v>ns</v>
      </c>
      <c r="BE164" s="281" t="str">
        <f aca="false">IF(BE$8&gt;$J164,"",IF($F$124&gt;$G$124,"ns",IF(ABS($L164-INDEX(RTO3SF_ORD,BE$8,2))&gt;$B$139,"s","ns")))</f>
        <v>ns</v>
      </c>
      <c r="BF164" s="281" t="str">
        <f aca="false">IF(BF$8&gt;$J164,"",IF($F$124&gt;$G$124,"ns",IF(ABS($L164-INDEX(RTO3SF_ORD,BF$8,2))&gt;$B$139,"s","ns")))</f>
        <v/>
      </c>
      <c r="BG164" s="281" t="str">
        <f aca="false">IF(BG$8&gt;$J164,"",IF($F$124&gt;$G$124,"ns",IF(ABS($L164-INDEX(RTO3SF_ORD,BG$8,2))&gt;$B$139,"s","ns")))</f>
        <v/>
      </c>
      <c r="BH164" s="281" t="str">
        <f aca="false">IF(BH$8&gt;$J164,"",IF($F$124&gt;$G$124,"ns",IF(ABS($L164-INDEX(RTO3SF_ORD,BH$8,2))&gt;$B$139,"s","ns")))</f>
        <v/>
      </c>
      <c r="BI164" s="281" t="str">
        <f aca="false">IF(BI$8&gt;$J164,"",IF($F$124&gt;$G$124,"ns",IF(ABS($L164-INDEX(RTO3SF_ORD,BI$8,2))&gt;$B$139,"s","ns")))</f>
        <v/>
      </c>
      <c r="BJ164" s="281" t="str">
        <f aca="false">IF(BJ$8&gt;$J164,"",IF($F$124&gt;$G$124,"ns",IF(ABS($L164-INDEX(RTO3SF_ORD,BJ$8,2))&gt;$B$139,"s","ns")))</f>
        <v/>
      </c>
      <c r="BS164" s="249"/>
      <c r="BT164" s="249"/>
      <c r="BV164" s="270" t="n">
        <v>45</v>
      </c>
      <c r="BW164" s="280" t="n">
        <f aca="false">IFERROR(INDEX(RTO3CF_ORD,BV164,1),"sd")</f>
        <v>0</v>
      </c>
      <c r="BX164" s="281" t="n">
        <f aca="false">IFERROR(INDEX(RTO3CF_ORD,BV164,2),"sd")</f>
        <v>5E-005</v>
      </c>
      <c r="BY164" s="282" t="str">
        <f aca="false">IF(BY$8&gt;$BV164,"",IF($BR$124&gt;$BS$124,"ns",IF(ABS($BX164-INDEX(RTO3CF_ORD,BY$8,2))&gt;$BN$139,"s","ns")))</f>
        <v>s</v>
      </c>
      <c r="BZ164" s="282" t="str">
        <f aca="false">IF(BZ$8&gt;$BV164,"",IF($BR$124&gt;$BS$124,"ns",IF(ABS($BX164-INDEX(RTO3CF_ORD,BZ$8,2))&gt;$BN$139,"s","ns")))</f>
        <v>s</v>
      </c>
      <c r="CA164" s="282" t="str">
        <f aca="false">IF(CA$8&gt;$BV164,"",IF($BR$124&gt;$BS$124,"ns",IF(ABS($BX164-INDEX(RTO3CF_ORD,CA$8,2))&gt;$BN$139,"s","ns")))</f>
        <v>s</v>
      </c>
      <c r="CB164" s="282" t="str">
        <f aca="false">IF(CB$8&gt;$BV164,"",IF($BR$124&gt;$BS$124,"ns",IF(ABS($BX164-INDEX(RTO3CF_ORD,CB$8,2))&gt;$BN$139,"s","ns")))</f>
        <v>s</v>
      </c>
      <c r="CC164" s="282" t="str">
        <f aca="false">IF(CC$8&gt;$BV164,"",IF($BR$124&gt;$BS$124,"ns",IF(ABS($BX164-INDEX(RTO3CF_ORD,CC$8,2))&gt;$BN$139,"s","ns")))</f>
        <v>s</v>
      </c>
      <c r="CD164" s="282" t="str">
        <f aca="false">IF(CD$8&gt;$BV164,"",IF($BR$124&gt;$BS$124,"ns",IF(ABS($BX164-INDEX(RTO3CF_ORD,CD$8,2))&gt;$BN$139,"s","ns")))</f>
        <v>s</v>
      </c>
      <c r="CE164" s="282" t="str">
        <f aca="false">IF(CE$8&gt;$BV164,"",IF($BR$124&gt;$BS$124,"ns",IF(ABS($BX164-INDEX(RTO3CF_ORD,CE$8,2))&gt;$BN$139,"s","ns")))</f>
        <v>s</v>
      </c>
      <c r="CF164" s="282" t="str">
        <f aca="false">IF(CF$8&gt;$BV164,"",IF($BR$124&gt;$BS$124,"ns",IF(ABS($BX164-INDEX(RTO3CF_ORD,CF$8,2))&gt;$BN$139,"s","ns")))</f>
        <v>s</v>
      </c>
      <c r="CG164" s="282" t="str">
        <f aca="false">IF(CG$8&gt;$BV164,"",IF($BR$124&gt;$BS$124,"ns",IF(ABS($BX164-INDEX(RTO3CF_ORD,CG$8,2))&gt;$BN$139,"s","ns")))</f>
        <v>s</v>
      </c>
      <c r="CH164" s="282" t="str">
        <f aca="false">IF(CH$8&gt;$BV164,"",IF($BR$124&gt;$BS$124,"ns",IF(ABS($BX164-INDEX(RTO3CF_ORD,CH$8,2))&gt;$BN$139,"s","ns")))</f>
        <v>s</v>
      </c>
      <c r="CI164" s="282" t="str">
        <f aca="false">IF(CI$8&gt;$BV164,"",IF($BR$124&gt;$BS$124,"ns",IF(ABS($BX164-INDEX(RTO3CF_ORD,CI$8,2))&gt;$BN$139,"s","ns")))</f>
        <v>s</v>
      </c>
      <c r="CJ164" s="282" t="str">
        <f aca="false">IF(CJ$8&gt;$BV164,"",IF($BR$124&gt;$BS$124,"ns",IF(ABS($BX164-INDEX(RTO3CF_ORD,CJ$8,2))&gt;$BN$139,"s","ns")))</f>
        <v>s</v>
      </c>
      <c r="CK164" s="282" t="str">
        <f aca="false">IF(CK$8&gt;$BV164,"",IF($BR$124&gt;$BS$124,"ns",IF(ABS($BX164-INDEX(RTO3CF_ORD,CK$8,2))&gt;$BN$139,"s","ns")))</f>
        <v>ns</v>
      </c>
      <c r="CL164" s="282" t="str">
        <f aca="false">IF(CL$8&gt;$BV164,"",IF($BR$124&gt;$BS$124,"ns",IF(ABS($BX164-INDEX(RTO3CF_ORD,CL$8,2))&gt;$BN$139,"s","ns")))</f>
        <v>ns</v>
      </c>
      <c r="CM164" s="282" t="str">
        <f aca="false">IF(CM$8&gt;$BV164,"",IF($BR$124&gt;$BS$124,"ns",IF(ABS($BX164-INDEX(RTO3CF_ORD,CM$8,2))&gt;$BN$139,"s","ns")))</f>
        <v>ns</v>
      </c>
      <c r="CN164" s="282" t="str">
        <f aca="false">IF(CN$8&gt;$BV164,"",IF($BR$124&gt;$BS$124,"ns",IF(ABS($BX164-INDEX(RTO3CF_ORD,CN$8,2))&gt;$BN$139,"s","ns")))</f>
        <v>ns</v>
      </c>
      <c r="CO164" s="282" t="str">
        <f aca="false">IF(CO$8&gt;$BV164,"",IF($BR$124&gt;$BS$124,"ns",IF(ABS($BX164-INDEX(RTO3CF_ORD,CO$8,2))&gt;$BN$139,"s","ns")))</f>
        <v>ns</v>
      </c>
      <c r="CP164" s="282" t="str">
        <f aca="false">IF(CP$8&gt;$BV164,"",IF($BR$124&gt;$BS$124,"ns",IF(ABS($BX164-INDEX(RTO3CF_ORD,CP$8,2))&gt;$BN$139,"s","ns")))</f>
        <v>ns</v>
      </c>
      <c r="CQ164" s="282" t="str">
        <f aca="false">IF(CQ$8&gt;$BV164,"",IF($BR$124&gt;$BS$124,"ns",IF(ABS($BX164-INDEX(RTO3CF_ORD,CQ$8,2))&gt;$BN$139,"s","ns")))</f>
        <v>ns</v>
      </c>
      <c r="CR164" s="282" t="str">
        <f aca="false">IF(CR$8&gt;$BV164,"",IF($BR$124&gt;$BS$124,"ns",IF(ABS($BX164-INDEX(RTO3CF_ORD,CR$8,2))&gt;$BN$139,"s","ns")))</f>
        <v>ns</v>
      </c>
      <c r="CS164" s="282" t="str">
        <f aca="false">IF(CS$8&gt;$BV164,"",IF($BR$124&gt;$BS$124,"ns",IF(ABS($BX164-INDEX(RTO3CF_ORD,CS$8,2))&gt;$BN$139,"s","ns")))</f>
        <v>ns</v>
      </c>
      <c r="CT164" s="282" t="str">
        <f aca="false">IF(CT$8&gt;$BV164,"",IF($BR$124&gt;$BS$124,"ns",IF(ABS($BX164-INDEX(RTO3CF_ORD,CT$8,2))&gt;$BN$139,"s","ns")))</f>
        <v>ns</v>
      </c>
      <c r="CU164" s="282" t="str">
        <f aca="false">IF(CU$8&gt;$BV164,"",IF($BR$124&gt;$BS$124,"ns",IF(ABS($BX164-INDEX(RTO3CF_ORD,CU$8,2))&gt;$BN$139,"s","ns")))</f>
        <v>ns</v>
      </c>
      <c r="CV164" s="282" t="str">
        <f aca="false">IF(CV$8&gt;$BV164,"",IF($BR$124&gt;$BS$124,"ns",IF(ABS($BX164-INDEX(RTO3CF_ORD,CV$8,2))&gt;$BN$139,"s","ns")))</f>
        <v>ns</v>
      </c>
      <c r="CW164" s="282" t="str">
        <f aca="false">IF(CW$8&gt;$BV164,"",IF($BR$124&gt;$BS$124,"ns",IF(ABS($BX164-INDEX(RTO3CF_ORD,CW$8,2))&gt;$BN$139,"s","ns")))</f>
        <v>ns</v>
      </c>
      <c r="CX164" s="282" t="str">
        <f aca="false">IF(CX$8&gt;$BV164,"",IF($BR$124&gt;$BS$124,"ns",IF(ABS($BX164-INDEX(RTO3CF_ORD,CX$8,2))&gt;$BN$139,"s","ns")))</f>
        <v>ns</v>
      </c>
      <c r="CY164" s="282" t="str">
        <f aca="false">IF(CY$8&gt;$BV164,"",IF($BR$124&gt;$BS$124,"ns",IF(ABS($BX164-INDEX(RTO3CF_ORD,CY$8,2))&gt;$BN$139,"s","ns")))</f>
        <v>ns</v>
      </c>
      <c r="CZ164" s="282" t="str">
        <f aca="false">IF(CZ$8&gt;$BV164,"",IF($BR$124&gt;$BS$124,"ns",IF(ABS($BX164-INDEX(RTO3CF_ORD,CZ$8,2))&gt;$BN$139,"s","ns")))</f>
        <v>ns</v>
      </c>
      <c r="DA164" s="282" t="str">
        <f aca="false">IF(DA$8&gt;$BV164,"",IF($BR$124&gt;$BS$124,"ns",IF(ABS($BX164-INDEX(RTO3CF_ORD,DA$8,2))&gt;$BN$139,"s","ns")))</f>
        <v>ns</v>
      </c>
      <c r="DB164" s="282" t="str">
        <f aca="false">IF(DB$8&gt;$BV164,"",IF($BR$124&gt;$BS$124,"ns",IF(ABS($BX164-INDEX(RTO3CF_ORD,DB$8,2))&gt;$BN$139,"s","ns")))</f>
        <v>ns</v>
      </c>
      <c r="DC164" s="282" t="str">
        <f aca="false">IF(DC$8&gt;$BV164,"",IF($BR$124&gt;$BS$124,"ns",IF(ABS($BX164-INDEX(RTO3CF_ORD,DC$8,2))&gt;$BN$139,"s","ns")))</f>
        <v>ns</v>
      </c>
      <c r="DD164" s="282" t="str">
        <f aca="false">IF(DD$8&gt;$BV164,"",IF($BR$124&gt;$BS$124,"ns",IF(ABS($BX164-INDEX(RTO3CF_ORD,DD$8,2))&gt;$BN$139,"s","ns")))</f>
        <v>ns</v>
      </c>
      <c r="DE164" s="282" t="str">
        <f aca="false">IF(DE$8&gt;$BV164,"",IF($BR$124&gt;$BS$124,"ns",IF(ABS($BX164-INDEX(RTO3CF_ORD,DE$8,2))&gt;$BN$139,"s","ns")))</f>
        <v>ns</v>
      </c>
      <c r="DF164" s="282" t="str">
        <f aca="false">IF(DF$8&gt;$BV164,"",IF($BR$124&gt;$BS$124,"ns",IF(ABS($BX164-INDEX(RTO3CF_ORD,DF$8,2))&gt;$BN$139,"s","ns")))</f>
        <v>ns</v>
      </c>
      <c r="DG164" s="282" t="str">
        <f aca="false">IF(DG$8&gt;$BV164,"",IF($BR$124&gt;$BS$124,"ns",IF(ABS($BX164-INDEX(RTO3CF_ORD,DG$8,2))&gt;$BN$139,"s","ns")))</f>
        <v>ns</v>
      </c>
      <c r="DH164" s="282" t="str">
        <f aca="false">IF(DH$8&gt;$BV164,"",IF($BR$124&gt;$BS$124,"ns",IF(ABS($BX164-INDEX(RTO3CF_ORD,DH$8,2))&gt;$BN$139,"s","ns")))</f>
        <v>ns</v>
      </c>
      <c r="DI164" s="282" t="str">
        <f aca="false">IF(DI$8&gt;$BV164,"",IF($BR$124&gt;$BS$124,"ns",IF(ABS($BX164-INDEX(RTO3CF_ORD,DI$8,2))&gt;$BN$139,"s","ns")))</f>
        <v>ns</v>
      </c>
      <c r="DJ164" s="282" t="str">
        <f aca="false">IF(DJ$8&gt;$BV164,"",IF($BR$124&gt;$BS$124,"ns",IF(ABS($BX164-INDEX(RTO3CF_ORD,DJ$8,2))&gt;$BN$139,"s","ns")))</f>
        <v>ns</v>
      </c>
      <c r="DK164" s="282" t="str">
        <f aca="false">IF(DK$8&gt;$BV164,"",IF($BR$124&gt;$BS$124,"ns",IF(ABS($BX164-INDEX(RTO3CF_ORD,DK$8,2))&gt;$BN$139,"s","ns")))</f>
        <v>ns</v>
      </c>
      <c r="DL164" s="282" t="str">
        <f aca="false">IF(DL$8&gt;$BV164,"",IF($BR$124&gt;$BS$124,"ns",IF(ABS($BX164-INDEX(RTO3CF_ORD,DL$8,2))&gt;$BN$139,"s","ns")))</f>
        <v>ns</v>
      </c>
      <c r="DM164" s="282" t="str">
        <f aca="false">IF(DM$8&gt;$BV164,"",IF($BR$124&gt;$BS$124,"ns",IF(ABS($BX164-INDEX(RTO3CF_ORD,DM$8,2))&gt;$BN$139,"s","ns")))</f>
        <v>ns</v>
      </c>
      <c r="DN164" s="282" t="str">
        <f aca="false">IF(DN$8&gt;$BV164,"",IF($BR$124&gt;$BS$124,"ns",IF(ABS($BX164-INDEX(RTO3CF_ORD,DN$8,2))&gt;$BN$139,"s","ns")))</f>
        <v>ns</v>
      </c>
      <c r="DO164" s="282" t="str">
        <f aca="false">IF(DO$8&gt;$BV164,"",IF($BR$124&gt;$BS$124,"ns",IF(ABS($BX164-INDEX(RTO3CF_ORD,DO$8,2))&gt;$BN$139,"s","ns")))</f>
        <v>ns</v>
      </c>
      <c r="DP164" s="282" t="str">
        <f aca="false">IF(DP$8&gt;$BV164,"",IF($BR$124&gt;$BS$124,"ns",IF(ABS($BX164-INDEX(RTO3CF_ORD,DP$8,2))&gt;$BN$139,"s","ns")))</f>
        <v>ns</v>
      </c>
      <c r="DQ164" s="282" t="str">
        <f aca="false">IF(DQ$8&gt;$BV164,"",IF($BR$124&gt;$BS$124,"ns",IF(ABS($BX164-INDEX(RTO3CF_ORD,DQ$8,2))&gt;$BN$139,"s","ns")))</f>
        <v>ns</v>
      </c>
      <c r="DR164" s="282" t="str">
        <f aca="false">IF(DR$8&gt;$BV164,"",IF($BR$124&gt;$BS$124,"ns",IF(ABS($BX164-INDEX(RTO3CF_ORD,DR$8,2))&gt;$BN$139,"s","ns")))</f>
        <v/>
      </c>
      <c r="DS164" s="282" t="str">
        <f aca="false">IF(DS$8&gt;$BV164,"",IF($BR$124&gt;$BS$124,"ns",IF(ABS($BX164-INDEX(RTO3CF_ORD,DS$8,2))&gt;$BN$139,"s","ns")))</f>
        <v/>
      </c>
      <c r="DT164" s="282" t="str">
        <f aca="false">IF(DT$8&gt;$BV164,"",IF($BR$124&gt;$BS$124,"ns",IF(ABS($BX164-INDEX(RTO3CF_ORD,DT$8,2))&gt;$BN$139,"s","ns")))</f>
        <v/>
      </c>
      <c r="DU164" s="282" t="str">
        <f aca="false">IF(DU$8&gt;$BV164,"",IF($BR$124&gt;$BS$124,"ns",IF(ABS($BX164-INDEX(RTO3CF_ORD,DU$8,2))&gt;$BN$139,"s","ns")))</f>
        <v/>
      </c>
      <c r="DV164" s="282" t="str">
        <f aca="false">IF(DV$8&gt;$BV164,"",IF($BR$124&gt;$BS$124,"ns",IF(ABS($BX164-INDEX(RTO3CF_ORD,DV$8,2))&gt;$BN$139,"s","ns")))</f>
        <v/>
      </c>
      <c r="DW164" s="283"/>
      <c r="DX164" s="283"/>
      <c r="DZ164" s="265" t="n">
        <f aca="false">DZ163+1</f>
        <v>46</v>
      </c>
      <c r="EA164" s="276" t="n">
        <f aca="false">IFERROR(INDEX(RTO3CV,$DZ164,1),0)</f>
        <v>0</v>
      </c>
      <c r="EB164" s="277" t="n">
        <f aca="false">IFERROR(INDEX(RTO3SF,$DZ164,EB$7),0)</f>
        <v>0</v>
      </c>
      <c r="EC164" s="277" t="n">
        <f aca="false">IFERROR(INDEX(RTO3SF,$DZ164,EC$7),0)</f>
        <v>0</v>
      </c>
      <c r="ED164" s="277" t="n">
        <f aca="false">IFERROR(INDEX(RTO3SF,$DZ164,ED$7),0)</f>
        <v>0</v>
      </c>
      <c r="EE164" s="277" t="n">
        <f aca="false">IFERROR(INDEX(RTO3SF,$DZ164,EE$7),0)</f>
        <v>0</v>
      </c>
      <c r="EF164" s="277" t="n">
        <f aca="false">COUNTIFS(EB164:EE164,"&gt;1")</f>
        <v>0</v>
      </c>
      <c r="EG164" s="277" t="n">
        <f aca="false">IFERROR(SUMIFS(EB164:EE164,EB164:EE164,"&gt;1"),0)</f>
        <v>0</v>
      </c>
      <c r="EH164" s="265"/>
      <c r="EI164" s="265"/>
      <c r="EJ164" s="265"/>
      <c r="EK164" s="266"/>
      <c r="EL164" s="265" t="n">
        <f aca="false">EL163+1</f>
        <v>46</v>
      </c>
      <c r="EM164" s="276" t="n">
        <f aca="false">IFERROR(INDEX(RTO3CV,$EL164,1),0)</f>
        <v>0</v>
      </c>
      <c r="EN164" s="277" t="n">
        <f aca="false">IFERROR(INDEX(RTO3CF,$EL164,'ANVA-MDS'!EB$7),0)</f>
        <v>0</v>
      </c>
      <c r="EO164" s="277" t="n">
        <f aca="false">IFERROR(INDEX(RTO3CF,$EL164,'ANVA-MDS'!EC$7),0)</f>
        <v>0</v>
      </c>
      <c r="EP164" s="277" t="n">
        <f aca="false">IFERROR(INDEX(RTO3CF,$EL164,'ANVA-MDS'!ED$7),0)</f>
        <v>0</v>
      </c>
      <c r="EQ164" s="277" t="n">
        <f aca="false">IFERROR(INDEX(RTO3CF,$EL164,'ANVA-MDS'!EE$7),0)</f>
        <v>0</v>
      </c>
      <c r="ER164" s="277" t="n">
        <f aca="false">COUNTIFS(EN164:EQ164,"&gt;1")</f>
        <v>0</v>
      </c>
      <c r="ES164" s="277" t="n">
        <f aca="false">IFERROR(SUMIFS(EN164:EQ164,EN164:EQ164,"&gt;1"),0)</f>
        <v>0</v>
      </c>
      <c r="ET164" s="265"/>
      <c r="EU164" s="265"/>
      <c r="EV164" s="265"/>
      <c r="EW164" s="266"/>
      <c r="EX164" s="277" t="n">
        <f aca="false">EG164+ES164</f>
        <v>0</v>
      </c>
      <c r="EY164" s="266"/>
      <c r="EZ164" s="266"/>
    </row>
    <row r="165" customFormat="false" ht="12.75" hidden="false" customHeight="true" outlineLevel="0" collapsed="false">
      <c r="J165" s="270" t="n">
        <v>46</v>
      </c>
      <c r="K165" s="280" t="n">
        <f aca="false">IFERROR(INDEX(RTO3SF_ORD,J165,1),"sd")</f>
        <v>0</v>
      </c>
      <c r="L165" s="281" t="n">
        <f aca="false">IFERROR(INDEX(RTO3SF_ORD,J165,2),"sd")</f>
        <v>4E-005</v>
      </c>
      <c r="M165" s="281" t="str">
        <f aca="false">IF(M$8&gt;$J165,"",IF($F$124&gt;$G$124,"ns",IF(ABS($L165-INDEX(RTO3SF_ORD,M$8,2))&gt;$B$139,"s","ns")))</f>
        <v>ns</v>
      </c>
      <c r="N165" s="281" t="str">
        <f aca="false">IF(N$8&gt;$J165,"",IF($F$124&gt;$G$124,"ns",IF(ABS($L165-INDEX(RTO3SF_ORD,N$8,2))&gt;$B$139,"s","ns")))</f>
        <v>ns</v>
      </c>
      <c r="O165" s="281" t="str">
        <f aca="false">IF(O$8&gt;$J165,"",IF($F$124&gt;$G$124,"ns",IF(ABS($L165-INDEX(RTO3SF_ORD,O$8,2))&gt;$B$139,"s","ns")))</f>
        <v>ns</v>
      </c>
      <c r="P165" s="281" t="str">
        <f aca="false">IF(P$8&gt;$J165,"",IF($F$124&gt;$G$124,"ns",IF(ABS($L165-INDEX(RTO3SF_ORD,P$8,2))&gt;$B$139,"s","ns")))</f>
        <v>ns</v>
      </c>
      <c r="Q165" s="281" t="str">
        <f aca="false">IF(Q$8&gt;$J165,"",IF($F$124&gt;$G$124,"ns",IF(ABS($L165-INDEX(RTO3SF_ORD,Q$8,2))&gt;$B$139,"s","ns")))</f>
        <v>ns</v>
      </c>
      <c r="R165" s="281" t="str">
        <f aca="false">IF(R$8&gt;$J165,"",IF($F$124&gt;$G$124,"ns",IF(ABS($L165-INDEX(RTO3SF_ORD,R$8,2))&gt;$B$139,"s","ns")))</f>
        <v>ns</v>
      </c>
      <c r="S165" s="281" t="str">
        <f aca="false">IF(S$8&gt;$J165,"",IF($F$124&gt;$G$124,"ns",IF(ABS($L165-INDEX(RTO3SF_ORD,S$8,2))&gt;$B$139,"s","ns")))</f>
        <v>ns</v>
      </c>
      <c r="T165" s="281" t="str">
        <f aca="false">IF(T$8&gt;$J165,"",IF($F$124&gt;$G$124,"ns",IF(ABS($L165-INDEX(RTO3SF_ORD,T$8,2))&gt;$B$139,"s","ns")))</f>
        <v>ns</v>
      </c>
      <c r="U165" s="281" t="str">
        <f aca="false">IF(U$8&gt;$J165,"",IF($F$124&gt;$G$124,"ns",IF(ABS($L165-INDEX(RTO3SF_ORD,U$8,2))&gt;$B$139,"s","ns")))</f>
        <v>ns</v>
      </c>
      <c r="V165" s="281" t="str">
        <f aca="false">IF(V$8&gt;$J165,"",IF($F$124&gt;$G$124,"ns",IF(ABS($L165-INDEX(RTO3SF_ORD,V$8,2))&gt;$B$139,"s","ns")))</f>
        <v>ns</v>
      </c>
      <c r="W165" s="281" t="str">
        <f aca="false">IF(W$8&gt;$J165,"",IF($F$124&gt;$G$124,"ns",IF(ABS($L165-INDEX(RTO3SF_ORD,W$8,2))&gt;$B$139,"s","ns")))</f>
        <v>ns</v>
      </c>
      <c r="X165" s="281" t="str">
        <f aca="false">IF(X$8&gt;$J165,"",IF($F$124&gt;$G$124,"ns",IF(ABS($L165-INDEX(RTO3SF_ORD,X$8,2))&gt;$B$139,"s","ns")))</f>
        <v>ns</v>
      </c>
      <c r="Y165" s="281" t="str">
        <f aca="false">IF(Y$8&gt;$J165,"",IF($F$124&gt;$G$124,"ns",IF(ABS($L165-INDEX(RTO3SF_ORD,Y$8,2))&gt;$B$139,"s","ns")))</f>
        <v>ns</v>
      </c>
      <c r="Z165" s="281" t="str">
        <f aca="false">IF(Z$8&gt;$J165,"",IF($F$124&gt;$G$124,"ns",IF(ABS($L165-INDEX(RTO3SF_ORD,Z$8,2))&gt;$B$139,"s","ns")))</f>
        <v>ns</v>
      </c>
      <c r="AA165" s="281" t="str">
        <f aca="false">IF(AA$8&gt;$J165,"",IF($F$124&gt;$G$124,"ns",IF(ABS($L165-INDEX(RTO3SF_ORD,AA$8,2))&gt;$B$139,"s","ns")))</f>
        <v>ns</v>
      </c>
      <c r="AB165" s="281" t="str">
        <f aca="false">IF(AB$8&gt;$J165,"",IF($F$124&gt;$G$124,"ns",IF(ABS($L165-INDEX(RTO3SF_ORD,AB$8,2))&gt;$B$139,"s","ns")))</f>
        <v>ns</v>
      </c>
      <c r="AC165" s="281" t="str">
        <f aca="false">IF(AC$8&gt;$J165,"",IF($F$124&gt;$G$124,"ns",IF(ABS($L165-INDEX(RTO3SF_ORD,AC$8,2))&gt;$B$139,"s","ns")))</f>
        <v>ns</v>
      </c>
      <c r="AD165" s="281" t="str">
        <f aca="false">IF(AD$8&gt;$J165,"",IF($F$124&gt;$G$124,"ns",IF(ABS($L165-INDEX(RTO3SF_ORD,AD$8,2))&gt;$B$139,"s","ns")))</f>
        <v>ns</v>
      </c>
      <c r="AE165" s="281" t="str">
        <f aca="false">IF(AE$8&gt;$J165,"",IF($F$124&gt;$G$124,"ns",IF(ABS($L165-INDEX(RTO3SF_ORD,AE$8,2))&gt;$B$139,"s","ns")))</f>
        <v>ns</v>
      </c>
      <c r="AF165" s="281" t="str">
        <f aca="false">IF(AF$8&gt;$J165,"",IF($F$124&gt;$G$124,"ns",IF(ABS($L165-INDEX(RTO3SF_ORD,AF$8,2))&gt;$B$139,"s","ns")))</f>
        <v>ns</v>
      </c>
      <c r="AG165" s="281" t="str">
        <f aca="false">IF(AG$8&gt;$J165,"",IF($F$124&gt;$G$124,"ns",IF(ABS($L165-INDEX(RTO3SF_ORD,AG$8,2))&gt;$B$139,"s","ns")))</f>
        <v>ns</v>
      </c>
      <c r="AH165" s="281" t="str">
        <f aca="false">IF(AH$8&gt;$J165,"",IF($F$124&gt;$G$124,"ns",IF(ABS($L165-INDEX(RTO3SF_ORD,AH$8,2))&gt;$B$139,"s","ns")))</f>
        <v>ns</v>
      </c>
      <c r="AI165" s="281" t="str">
        <f aca="false">IF(AI$8&gt;$J165,"",IF($F$124&gt;$G$124,"ns",IF(ABS($L165-INDEX(RTO3SF_ORD,AI$8,2))&gt;$B$139,"s","ns")))</f>
        <v>ns</v>
      </c>
      <c r="AJ165" s="281" t="str">
        <f aca="false">IF(AJ$8&gt;$J165,"",IF($F$124&gt;$G$124,"ns",IF(ABS($L165-INDEX(RTO3SF_ORD,AJ$8,2))&gt;$B$139,"s","ns")))</f>
        <v>ns</v>
      </c>
      <c r="AK165" s="281" t="str">
        <f aca="false">IF(AK$8&gt;$J165,"",IF($F$124&gt;$G$124,"ns",IF(ABS($L165-INDEX(RTO3SF_ORD,AK$8,2))&gt;$B$139,"s","ns")))</f>
        <v>ns</v>
      </c>
      <c r="AL165" s="281" t="str">
        <f aca="false">IF(AL$8&gt;$J165,"",IF($F$124&gt;$G$124,"ns",IF(ABS($L165-INDEX(RTO3SF_ORD,AL$8,2))&gt;$B$139,"s","ns")))</f>
        <v>ns</v>
      </c>
      <c r="AM165" s="281" t="str">
        <f aca="false">IF(AM$8&gt;$J165,"",IF($F$124&gt;$G$124,"ns",IF(ABS($L165-INDEX(RTO3SF_ORD,AM$8,2))&gt;$B$139,"s","ns")))</f>
        <v>ns</v>
      </c>
      <c r="AN165" s="281" t="str">
        <f aca="false">IF(AN$8&gt;$J165,"",IF($F$124&gt;$G$124,"ns",IF(ABS($L165-INDEX(RTO3SF_ORD,AN$8,2))&gt;$B$139,"s","ns")))</f>
        <v>ns</v>
      </c>
      <c r="AO165" s="281" t="str">
        <f aca="false">IF(AO$8&gt;$J165,"",IF($F$124&gt;$G$124,"ns",IF(ABS($L165-INDEX(RTO3SF_ORD,AO$8,2))&gt;$B$139,"s","ns")))</f>
        <v>ns</v>
      </c>
      <c r="AP165" s="281" t="str">
        <f aca="false">IF(AP$8&gt;$J165,"",IF($F$124&gt;$G$124,"ns",IF(ABS($L165-INDEX(RTO3SF_ORD,AP$8,2))&gt;$B$139,"s","ns")))</f>
        <v>ns</v>
      </c>
      <c r="AQ165" s="281" t="str">
        <f aca="false">IF(AQ$8&gt;$J165,"",IF($F$124&gt;$G$124,"ns",IF(ABS($L165-INDEX(RTO3SF_ORD,AQ$8,2))&gt;$B$139,"s","ns")))</f>
        <v>ns</v>
      </c>
      <c r="AR165" s="281" t="str">
        <f aca="false">IF(AR$8&gt;$J165,"",IF($F$124&gt;$G$124,"ns",IF(ABS($L165-INDEX(RTO3SF_ORD,AR$8,2))&gt;$B$139,"s","ns")))</f>
        <v>ns</v>
      </c>
      <c r="AS165" s="281" t="str">
        <f aca="false">IF(AS$8&gt;$J165,"",IF($F$124&gt;$G$124,"ns",IF(ABS($L165-INDEX(RTO3SF_ORD,AS$8,2))&gt;$B$139,"s","ns")))</f>
        <v>ns</v>
      </c>
      <c r="AT165" s="281" t="str">
        <f aca="false">IF(AT$8&gt;$J165,"",IF($F$124&gt;$G$124,"ns",IF(ABS($L165-INDEX(RTO3SF_ORD,AT$8,2))&gt;$B$139,"s","ns")))</f>
        <v>ns</v>
      </c>
      <c r="AU165" s="281" t="str">
        <f aca="false">IF(AU$8&gt;$J165,"",IF($F$124&gt;$G$124,"ns",IF(ABS($L165-INDEX(RTO3SF_ORD,AU$8,2))&gt;$B$139,"s","ns")))</f>
        <v>ns</v>
      </c>
      <c r="AV165" s="281" t="str">
        <f aca="false">IF(AV$8&gt;$J165,"",IF($F$124&gt;$G$124,"ns",IF(ABS($L165-INDEX(RTO3SF_ORD,AV$8,2))&gt;$B$139,"s","ns")))</f>
        <v>ns</v>
      </c>
      <c r="AW165" s="281" t="str">
        <f aca="false">IF(AW$8&gt;$J165,"",IF($F$124&gt;$G$124,"ns",IF(ABS($L165-INDEX(RTO3SF_ORD,AW$8,2))&gt;$B$139,"s","ns")))</f>
        <v>ns</v>
      </c>
      <c r="AX165" s="281" t="str">
        <f aca="false">IF(AX$8&gt;$J165,"",IF($F$124&gt;$G$124,"ns",IF(ABS($L165-INDEX(RTO3SF_ORD,AX$8,2))&gt;$B$139,"s","ns")))</f>
        <v>ns</v>
      </c>
      <c r="AY165" s="281" t="str">
        <f aca="false">IF(AY$8&gt;$J165,"",IF($F$124&gt;$G$124,"ns",IF(ABS($L165-INDEX(RTO3SF_ORD,AY$8,2))&gt;$B$139,"s","ns")))</f>
        <v>ns</v>
      </c>
      <c r="AZ165" s="281" t="str">
        <f aca="false">IF(AZ$8&gt;$J165,"",IF($F$124&gt;$G$124,"ns",IF(ABS($L165-INDEX(RTO3SF_ORD,AZ$8,2))&gt;$B$139,"s","ns")))</f>
        <v>ns</v>
      </c>
      <c r="BA165" s="281" t="str">
        <f aca="false">IF(BA$8&gt;$J165,"",IF($F$124&gt;$G$124,"ns",IF(ABS($L165-INDEX(RTO3SF_ORD,BA$8,2))&gt;$B$139,"s","ns")))</f>
        <v>ns</v>
      </c>
      <c r="BB165" s="281" t="str">
        <f aca="false">IF(BB$8&gt;$J165,"",IF($F$124&gt;$G$124,"ns",IF(ABS($L165-INDEX(RTO3SF_ORD,BB$8,2))&gt;$B$139,"s","ns")))</f>
        <v>ns</v>
      </c>
      <c r="BC165" s="281" t="str">
        <f aca="false">IF(BC$8&gt;$J165,"",IF($F$124&gt;$G$124,"ns",IF(ABS($L165-INDEX(RTO3SF_ORD,BC$8,2))&gt;$B$139,"s","ns")))</f>
        <v>ns</v>
      </c>
      <c r="BD165" s="281" t="str">
        <f aca="false">IF(BD$8&gt;$J165,"",IF($F$124&gt;$G$124,"ns",IF(ABS($L165-INDEX(RTO3SF_ORD,BD$8,2))&gt;$B$139,"s","ns")))</f>
        <v>ns</v>
      </c>
      <c r="BE165" s="281" t="str">
        <f aca="false">IF(BE$8&gt;$J165,"",IF($F$124&gt;$G$124,"ns",IF(ABS($L165-INDEX(RTO3SF_ORD,BE$8,2))&gt;$B$139,"s","ns")))</f>
        <v>ns</v>
      </c>
      <c r="BF165" s="281" t="str">
        <f aca="false">IF(BF$8&gt;$J165,"",IF($F$124&gt;$G$124,"ns",IF(ABS($L165-INDEX(RTO3SF_ORD,BF$8,2))&gt;$B$139,"s","ns")))</f>
        <v>ns</v>
      </c>
      <c r="BG165" s="281" t="str">
        <f aca="false">IF(BG$8&gt;$J165,"",IF($F$124&gt;$G$124,"ns",IF(ABS($L165-INDEX(RTO3SF_ORD,BG$8,2))&gt;$B$139,"s","ns")))</f>
        <v/>
      </c>
      <c r="BH165" s="281" t="str">
        <f aca="false">IF(BH$8&gt;$J165,"",IF($F$124&gt;$G$124,"ns",IF(ABS($L165-INDEX(RTO3SF_ORD,BH$8,2))&gt;$B$139,"s","ns")))</f>
        <v/>
      </c>
      <c r="BI165" s="281" t="str">
        <f aca="false">IF(BI$8&gt;$J165,"",IF($F$124&gt;$G$124,"ns",IF(ABS($L165-INDEX(RTO3SF_ORD,BI$8,2))&gt;$B$139,"s","ns")))</f>
        <v/>
      </c>
      <c r="BJ165" s="281" t="str">
        <f aca="false">IF(BJ$8&gt;$J165,"",IF($F$124&gt;$G$124,"ns",IF(ABS($L165-INDEX(RTO3SF_ORD,BJ$8,2))&gt;$B$139,"s","ns")))</f>
        <v/>
      </c>
      <c r="BS165" s="249"/>
      <c r="BT165" s="249"/>
      <c r="BV165" s="270" t="n">
        <v>46</v>
      </c>
      <c r="BW165" s="280" t="n">
        <f aca="false">IFERROR(INDEX(RTO3CF_ORD,BV165,1),"sd")</f>
        <v>0</v>
      </c>
      <c r="BX165" s="281" t="n">
        <f aca="false">IFERROR(INDEX(RTO3CF_ORD,BV165,2),"sd")</f>
        <v>4E-005</v>
      </c>
      <c r="BY165" s="282" t="str">
        <f aca="false">IF(BY$8&gt;$BV165,"",IF($BR$124&gt;$BS$124,"ns",IF(ABS($BX165-INDEX(RTO3CF_ORD,BY$8,2))&gt;$BN$139,"s","ns")))</f>
        <v>s</v>
      </c>
      <c r="BZ165" s="282" t="str">
        <f aca="false">IF(BZ$8&gt;$BV165,"",IF($BR$124&gt;$BS$124,"ns",IF(ABS($BX165-INDEX(RTO3CF_ORD,BZ$8,2))&gt;$BN$139,"s","ns")))</f>
        <v>s</v>
      </c>
      <c r="CA165" s="282" t="str">
        <f aca="false">IF(CA$8&gt;$BV165,"",IF($BR$124&gt;$BS$124,"ns",IF(ABS($BX165-INDEX(RTO3CF_ORD,CA$8,2))&gt;$BN$139,"s","ns")))</f>
        <v>s</v>
      </c>
      <c r="CB165" s="282" t="str">
        <f aca="false">IF(CB$8&gt;$BV165,"",IF($BR$124&gt;$BS$124,"ns",IF(ABS($BX165-INDEX(RTO3CF_ORD,CB$8,2))&gt;$BN$139,"s","ns")))</f>
        <v>s</v>
      </c>
      <c r="CC165" s="282" t="str">
        <f aca="false">IF(CC$8&gt;$BV165,"",IF($BR$124&gt;$BS$124,"ns",IF(ABS($BX165-INDEX(RTO3CF_ORD,CC$8,2))&gt;$BN$139,"s","ns")))</f>
        <v>s</v>
      </c>
      <c r="CD165" s="282" t="str">
        <f aca="false">IF(CD$8&gt;$BV165,"",IF($BR$124&gt;$BS$124,"ns",IF(ABS($BX165-INDEX(RTO3CF_ORD,CD$8,2))&gt;$BN$139,"s","ns")))</f>
        <v>s</v>
      </c>
      <c r="CE165" s="282" t="str">
        <f aca="false">IF(CE$8&gt;$BV165,"",IF($BR$124&gt;$BS$124,"ns",IF(ABS($BX165-INDEX(RTO3CF_ORD,CE$8,2))&gt;$BN$139,"s","ns")))</f>
        <v>s</v>
      </c>
      <c r="CF165" s="282" t="str">
        <f aca="false">IF(CF$8&gt;$BV165,"",IF($BR$124&gt;$BS$124,"ns",IF(ABS($BX165-INDEX(RTO3CF_ORD,CF$8,2))&gt;$BN$139,"s","ns")))</f>
        <v>s</v>
      </c>
      <c r="CG165" s="282" t="str">
        <f aca="false">IF(CG$8&gt;$BV165,"",IF($BR$124&gt;$BS$124,"ns",IF(ABS($BX165-INDEX(RTO3CF_ORD,CG$8,2))&gt;$BN$139,"s","ns")))</f>
        <v>s</v>
      </c>
      <c r="CH165" s="282" t="str">
        <f aca="false">IF(CH$8&gt;$BV165,"",IF($BR$124&gt;$BS$124,"ns",IF(ABS($BX165-INDEX(RTO3CF_ORD,CH$8,2))&gt;$BN$139,"s","ns")))</f>
        <v>s</v>
      </c>
      <c r="CI165" s="282" t="str">
        <f aca="false">IF(CI$8&gt;$BV165,"",IF($BR$124&gt;$BS$124,"ns",IF(ABS($BX165-INDEX(RTO3CF_ORD,CI$8,2))&gt;$BN$139,"s","ns")))</f>
        <v>s</v>
      </c>
      <c r="CJ165" s="282" t="str">
        <f aca="false">IF(CJ$8&gt;$BV165,"",IF($BR$124&gt;$BS$124,"ns",IF(ABS($BX165-INDEX(RTO3CF_ORD,CJ$8,2))&gt;$BN$139,"s","ns")))</f>
        <v>s</v>
      </c>
      <c r="CK165" s="282" t="str">
        <f aca="false">IF(CK$8&gt;$BV165,"",IF($BR$124&gt;$BS$124,"ns",IF(ABS($BX165-INDEX(RTO3CF_ORD,CK$8,2))&gt;$BN$139,"s","ns")))</f>
        <v>ns</v>
      </c>
      <c r="CL165" s="282" t="str">
        <f aca="false">IF(CL$8&gt;$BV165,"",IF($BR$124&gt;$BS$124,"ns",IF(ABS($BX165-INDEX(RTO3CF_ORD,CL$8,2))&gt;$BN$139,"s","ns")))</f>
        <v>ns</v>
      </c>
      <c r="CM165" s="282" t="str">
        <f aca="false">IF(CM$8&gt;$BV165,"",IF($BR$124&gt;$BS$124,"ns",IF(ABS($BX165-INDEX(RTO3CF_ORD,CM$8,2))&gt;$BN$139,"s","ns")))</f>
        <v>ns</v>
      </c>
      <c r="CN165" s="282" t="str">
        <f aca="false">IF(CN$8&gt;$BV165,"",IF($BR$124&gt;$BS$124,"ns",IF(ABS($BX165-INDEX(RTO3CF_ORD,CN$8,2))&gt;$BN$139,"s","ns")))</f>
        <v>ns</v>
      </c>
      <c r="CO165" s="282" t="str">
        <f aca="false">IF(CO$8&gt;$BV165,"",IF($BR$124&gt;$BS$124,"ns",IF(ABS($BX165-INDEX(RTO3CF_ORD,CO$8,2))&gt;$BN$139,"s","ns")))</f>
        <v>ns</v>
      </c>
      <c r="CP165" s="282" t="str">
        <f aca="false">IF(CP$8&gt;$BV165,"",IF($BR$124&gt;$BS$124,"ns",IF(ABS($BX165-INDEX(RTO3CF_ORD,CP$8,2))&gt;$BN$139,"s","ns")))</f>
        <v>ns</v>
      </c>
      <c r="CQ165" s="282" t="str">
        <f aca="false">IF(CQ$8&gt;$BV165,"",IF($BR$124&gt;$BS$124,"ns",IF(ABS($BX165-INDEX(RTO3CF_ORD,CQ$8,2))&gt;$BN$139,"s","ns")))</f>
        <v>ns</v>
      </c>
      <c r="CR165" s="282" t="str">
        <f aca="false">IF(CR$8&gt;$BV165,"",IF($BR$124&gt;$BS$124,"ns",IF(ABS($BX165-INDEX(RTO3CF_ORD,CR$8,2))&gt;$BN$139,"s","ns")))</f>
        <v>ns</v>
      </c>
      <c r="CS165" s="282" t="str">
        <f aca="false">IF(CS$8&gt;$BV165,"",IF($BR$124&gt;$BS$124,"ns",IF(ABS($BX165-INDEX(RTO3CF_ORD,CS$8,2))&gt;$BN$139,"s","ns")))</f>
        <v>ns</v>
      </c>
      <c r="CT165" s="282" t="str">
        <f aca="false">IF(CT$8&gt;$BV165,"",IF($BR$124&gt;$BS$124,"ns",IF(ABS($BX165-INDEX(RTO3CF_ORD,CT$8,2))&gt;$BN$139,"s","ns")))</f>
        <v>ns</v>
      </c>
      <c r="CU165" s="282" t="str">
        <f aca="false">IF(CU$8&gt;$BV165,"",IF($BR$124&gt;$BS$124,"ns",IF(ABS($BX165-INDEX(RTO3CF_ORD,CU$8,2))&gt;$BN$139,"s","ns")))</f>
        <v>ns</v>
      </c>
      <c r="CV165" s="282" t="str">
        <f aca="false">IF(CV$8&gt;$BV165,"",IF($BR$124&gt;$BS$124,"ns",IF(ABS($BX165-INDEX(RTO3CF_ORD,CV$8,2))&gt;$BN$139,"s","ns")))</f>
        <v>ns</v>
      </c>
      <c r="CW165" s="282" t="str">
        <f aca="false">IF(CW$8&gt;$BV165,"",IF($BR$124&gt;$BS$124,"ns",IF(ABS($BX165-INDEX(RTO3CF_ORD,CW$8,2))&gt;$BN$139,"s","ns")))</f>
        <v>ns</v>
      </c>
      <c r="CX165" s="282" t="str">
        <f aca="false">IF(CX$8&gt;$BV165,"",IF($BR$124&gt;$BS$124,"ns",IF(ABS($BX165-INDEX(RTO3CF_ORD,CX$8,2))&gt;$BN$139,"s","ns")))</f>
        <v>ns</v>
      </c>
      <c r="CY165" s="282" t="str">
        <f aca="false">IF(CY$8&gt;$BV165,"",IF($BR$124&gt;$BS$124,"ns",IF(ABS($BX165-INDEX(RTO3CF_ORD,CY$8,2))&gt;$BN$139,"s","ns")))</f>
        <v>ns</v>
      </c>
      <c r="CZ165" s="282" t="str">
        <f aca="false">IF(CZ$8&gt;$BV165,"",IF($BR$124&gt;$BS$124,"ns",IF(ABS($BX165-INDEX(RTO3CF_ORD,CZ$8,2))&gt;$BN$139,"s","ns")))</f>
        <v>ns</v>
      </c>
      <c r="DA165" s="282" t="str">
        <f aca="false">IF(DA$8&gt;$BV165,"",IF($BR$124&gt;$BS$124,"ns",IF(ABS($BX165-INDEX(RTO3CF_ORD,DA$8,2))&gt;$BN$139,"s","ns")))</f>
        <v>ns</v>
      </c>
      <c r="DB165" s="282" t="str">
        <f aca="false">IF(DB$8&gt;$BV165,"",IF($BR$124&gt;$BS$124,"ns",IF(ABS($BX165-INDEX(RTO3CF_ORD,DB$8,2))&gt;$BN$139,"s","ns")))</f>
        <v>ns</v>
      </c>
      <c r="DC165" s="282" t="str">
        <f aca="false">IF(DC$8&gt;$BV165,"",IF($BR$124&gt;$BS$124,"ns",IF(ABS($BX165-INDEX(RTO3CF_ORD,DC$8,2))&gt;$BN$139,"s","ns")))</f>
        <v>ns</v>
      </c>
      <c r="DD165" s="282" t="str">
        <f aca="false">IF(DD$8&gt;$BV165,"",IF($BR$124&gt;$BS$124,"ns",IF(ABS($BX165-INDEX(RTO3CF_ORD,DD$8,2))&gt;$BN$139,"s","ns")))</f>
        <v>ns</v>
      </c>
      <c r="DE165" s="282" t="str">
        <f aca="false">IF(DE$8&gt;$BV165,"",IF($BR$124&gt;$BS$124,"ns",IF(ABS($BX165-INDEX(RTO3CF_ORD,DE$8,2))&gt;$BN$139,"s","ns")))</f>
        <v>ns</v>
      </c>
      <c r="DF165" s="282" t="str">
        <f aca="false">IF(DF$8&gt;$BV165,"",IF($BR$124&gt;$BS$124,"ns",IF(ABS($BX165-INDEX(RTO3CF_ORD,DF$8,2))&gt;$BN$139,"s","ns")))</f>
        <v>ns</v>
      </c>
      <c r="DG165" s="282" t="str">
        <f aca="false">IF(DG$8&gt;$BV165,"",IF($BR$124&gt;$BS$124,"ns",IF(ABS($BX165-INDEX(RTO3CF_ORD,DG$8,2))&gt;$BN$139,"s","ns")))</f>
        <v>ns</v>
      </c>
      <c r="DH165" s="282" t="str">
        <f aca="false">IF(DH$8&gt;$BV165,"",IF($BR$124&gt;$BS$124,"ns",IF(ABS($BX165-INDEX(RTO3CF_ORD,DH$8,2))&gt;$BN$139,"s","ns")))</f>
        <v>ns</v>
      </c>
      <c r="DI165" s="282" t="str">
        <f aca="false">IF(DI$8&gt;$BV165,"",IF($BR$124&gt;$BS$124,"ns",IF(ABS($BX165-INDEX(RTO3CF_ORD,DI$8,2))&gt;$BN$139,"s","ns")))</f>
        <v>ns</v>
      </c>
      <c r="DJ165" s="282" t="str">
        <f aca="false">IF(DJ$8&gt;$BV165,"",IF($BR$124&gt;$BS$124,"ns",IF(ABS($BX165-INDEX(RTO3CF_ORD,DJ$8,2))&gt;$BN$139,"s","ns")))</f>
        <v>ns</v>
      </c>
      <c r="DK165" s="282" t="str">
        <f aca="false">IF(DK$8&gt;$BV165,"",IF($BR$124&gt;$BS$124,"ns",IF(ABS($BX165-INDEX(RTO3CF_ORD,DK$8,2))&gt;$BN$139,"s","ns")))</f>
        <v>ns</v>
      </c>
      <c r="DL165" s="282" t="str">
        <f aca="false">IF(DL$8&gt;$BV165,"",IF($BR$124&gt;$BS$124,"ns",IF(ABS($BX165-INDEX(RTO3CF_ORD,DL$8,2))&gt;$BN$139,"s","ns")))</f>
        <v>ns</v>
      </c>
      <c r="DM165" s="282" t="str">
        <f aca="false">IF(DM$8&gt;$BV165,"",IF($BR$124&gt;$BS$124,"ns",IF(ABS($BX165-INDEX(RTO3CF_ORD,DM$8,2))&gt;$BN$139,"s","ns")))</f>
        <v>ns</v>
      </c>
      <c r="DN165" s="282" t="str">
        <f aca="false">IF(DN$8&gt;$BV165,"",IF($BR$124&gt;$BS$124,"ns",IF(ABS($BX165-INDEX(RTO3CF_ORD,DN$8,2))&gt;$BN$139,"s","ns")))</f>
        <v>ns</v>
      </c>
      <c r="DO165" s="282" t="str">
        <f aca="false">IF(DO$8&gt;$BV165,"",IF($BR$124&gt;$BS$124,"ns",IF(ABS($BX165-INDEX(RTO3CF_ORD,DO$8,2))&gt;$BN$139,"s","ns")))</f>
        <v>ns</v>
      </c>
      <c r="DP165" s="282" t="str">
        <f aca="false">IF(DP$8&gt;$BV165,"",IF($BR$124&gt;$BS$124,"ns",IF(ABS($BX165-INDEX(RTO3CF_ORD,DP$8,2))&gt;$BN$139,"s","ns")))</f>
        <v>ns</v>
      </c>
      <c r="DQ165" s="282" t="str">
        <f aca="false">IF(DQ$8&gt;$BV165,"",IF($BR$124&gt;$BS$124,"ns",IF(ABS($BX165-INDEX(RTO3CF_ORD,DQ$8,2))&gt;$BN$139,"s","ns")))</f>
        <v>ns</v>
      </c>
      <c r="DR165" s="282" t="str">
        <f aca="false">IF(DR$8&gt;$BV165,"",IF($BR$124&gt;$BS$124,"ns",IF(ABS($BX165-INDEX(RTO3CF_ORD,DR$8,2))&gt;$BN$139,"s","ns")))</f>
        <v>ns</v>
      </c>
      <c r="DS165" s="282" t="str">
        <f aca="false">IF(DS$8&gt;$BV165,"",IF($BR$124&gt;$BS$124,"ns",IF(ABS($BX165-INDEX(RTO3CF_ORD,DS$8,2))&gt;$BN$139,"s","ns")))</f>
        <v/>
      </c>
      <c r="DT165" s="282" t="str">
        <f aca="false">IF(DT$8&gt;$BV165,"",IF($BR$124&gt;$BS$124,"ns",IF(ABS($BX165-INDEX(RTO3CF_ORD,DT$8,2))&gt;$BN$139,"s","ns")))</f>
        <v/>
      </c>
      <c r="DU165" s="282" t="str">
        <f aca="false">IF(DU$8&gt;$BV165,"",IF($BR$124&gt;$BS$124,"ns",IF(ABS($BX165-INDEX(RTO3CF_ORD,DU$8,2))&gt;$BN$139,"s","ns")))</f>
        <v/>
      </c>
      <c r="DV165" s="282" t="str">
        <f aca="false">IF(DV$8&gt;$BV165,"",IF($BR$124&gt;$BS$124,"ns",IF(ABS($BX165-INDEX(RTO3CF_ORD,DV$8,2))&gt;$BN$139,"s","ns")))</f>
        <v/>
      </c>
      <c r="DW165" s="283"/>
      <c r="DX165" s="283"/>
      <c r="DZ165" s="265" t="n">
        <f aca="false">DZ164+1</f>
        <v>47</v>
      </c>
      <c r="EA165" s="276" t="n">
        <f aca="false">IFERROR(INDEX(RTO3CV,$DZ165,1),0)</f>
        <v>0</v>
      </c>
      <c r="EB165" s="277" t="n">
        <f aca="false">IFERROR(INDEX(RTO3SF,$DZ165,EB$7),0)</f>
        <v>0</v>
      </c>
      <c r="EC165" s="277" t="n">
        <f aca="false">IFERROR(INDEX(RTO3SF,$DZ165,EC$7),0)</f>
        <v>0</v>
      </c>
      <c r="ED165" s="277" t="n">
        <f aca="false">IFERROR(INDEX(RTO3SF,$DZ165,ED$7),0)</f>
        <v>0</v>
      </c>
      <c r="EE165" s="277" t="n">
        <f aca="false">IFERROR(INDEX(RTO3SF,$DZ165,EE$7),0)</f>
        <v>0</v>
      </c>
      <c r="EF165" s="277" t="n">
        <f aca="false">COUNTIFS(EB165:EE165,"&gt;1")</f>
        <v>0</v>
      </c>
      <c r="EG165" s="277" t="n">
        <f aca="false">IFERROR(SUMIFS(EB165:EE165,EB165:EE165,"&gt;1"),0)</f>
        <v>0</v>
      </c>
      <c r="EH165" s="265"/>
      <c r="EI165" s="265"/>
      <c r="EJ165" s="265"/>
      <c r="EK165" s="266"/>
      <c r="EL165" s="265" t="n">
        <f aca="false">EL164+1</f>
        <v>47</v>
      </c>
      <c r="EM165" s="276" t="n">
        <f aca="false">IFERROR(INDEX(RTO3CV,$EL165,1),0)</f>
        <v>0</v>
      </c>
      <c r="EN165" s="277" t="n">
        <f aca="false">IFERROR(INDEX(RTO3CF,$EL165,'ANVA-MDS'!EB$7),0)</f>
        <v>0</v>
      </c>
      <c r="EO165" s="277" t="n">
        <f aca="false">IFERROR(INDEX(RTO3CF,$EL165,'ANVA-MDS'!EC$7),0)</f>
        <v>0</v>
      </c>
      <c r="EP165" s="277" t="n">
        <f aca="false">IFERROR(INDEX(RTO3CF,$EL165,'ANVA-MDS'!ED$7),0)</f>
        <v>0</v>
      </c>
      <c r="EQ165" s="277" t="n">
        <f aca="false">IFERROR(INDEX(RTO3CF,$EL165,'ANVA-MDS'!EE$7),0)</f>
        <v>0</v>
      </c>
      <c r="ER165" s="277" t="n">
        <f aca="false">COUNTIFS(EN165:EQ165,"&gt;1")</f>
        <v>0</v>
      </c>
      <c r="ES165" s="277" t="n">
        <f aca="false">IFERROR(SUMIFS(EN165:EQ165,EN165:EQ165,"&gt;1"),0)</f>
        <v>0</v>
      </c>
      <c r="ET165" s="265"/>
      <c r="EU165" s="265"/>
      <c r="EV165" s="265"/>
      <c r="EW165" s="266"/>
      <c r="EX165" s="277" t="n">
        <f aca="false">EG165+ES165</f>
        <v>0</v>
      </c>
      <c r="EY165" s="266"/>
      <c r="EZ165" s="266"/>
    </row>
    <row r="166" customFormat="false" ht="12.75" hidden="false" customHeight="true" outlineLevel="0" collapsed="false">
      <c r="J166" s="270" t="n">
        <v>47</v>
      </c>
      <c r="K166" s="280" t="n">
        <f aca="false">IFERROR(INDEX(RTO3SF_ORD,J166,1),"sd")</f>
        <v>0</v>
      </c>
      <c r="L166" s="281" t="n">
        <f aca="false">IFERROR(INDEX(RTO3SF_ORD,J166,2),"sd")</f>
        <v>3E-005</v>
      </c>
      <c r="M166" s="281" t="str">
        <f aca="false">IF(M$8&gt;$J166,"",IF($F$124&gt;$G$124,"ns",IF(ABS($L166-INDEX(RTO3SF_ORD,M$8,2))&gt;$B$139,"s","ns")))</f>
        <v>ns</v>
      </c>
      <c r="N166" s="281" t="str">
        <f aca="false">IF(N$8&gt;$J166,"",IF($F$124&gt;$G$124,"ns",IF(ABS($L166-INDEX(RTO3SF_ORD,N$8,2))&gt;$B$139,"s","ns")))</f>
        <v>ns</v>
      </c>
      <c r="O166" s="281" t="str">
        <f aca="false">IF(O$8&gt;$J166,"",IF($F$124&gt;$G$124,"ns",IF(ABS($L166-INDEX(RTO3SF_ORD,O$8,2))&gt;$B$139,"s","ns")))</f>
        <v>ns</v>
      </c>
      <c r="P166" s="281" t="str">
        <f aca="false">IF(P$8&gt;$J166,"",IF($F$124&gt;$G$124,"ns",IF(ABS($L166-INDEX(RTO3SF_ORD,P$8,2))&gt;$B$139,"s","ns")))</f>
        <v>ns</v>
      </c>
      <c r="Q166" s="281" t="str">
        <f aca="false">IF(Q$8&gt;$J166,"",IF($F$124&gt;$G$124,"ns",IF(ABS($L166-INDEX(RTO3SF_ORD,Q$8,2))&gt;$B$139,"s","ns")))</f>
        <v>ns</v>
      </c>
      <c r="R166" s="281" t="str">
        <f aca="false">IF(R$8&gt;$J166,"",IF($F$124&gt;$G$124,"ns",IF(ABS($L166-INDEX(RTO3SF_ORD,R$8,2))&gt;$B$139,"s","ns")))</f>
        <v>ns</v>
      </c>
      <c r="S166" s="281" t="str">
        <f aca="false">IF(S$8&gt;$J166,"",IF($F$124&gt;$G$124,"ns",IF(ABS($L166-INDEX(RTO3SF_ORD,S$8,2))&gt;$B$139,"s","ns")))</f>
        <v>ns</v>
      </c>
      <c r="T166" s="281" t="str">
        <f aca="false">IF(T$8&gt;$J166,"",IF($F$124&gt;$G$124,"ns",IF(ABS($L166-INDEX(RTO3SF_ORD,T$8,2))&gt;$B$139,"s","ns")))</f>
        <v>ns</v>
      </c>
      <c r="U166" s="281" t="str">
        <f aca="false">IF(U$8&gt;$J166,"",IF($F$124&gt;$G$124,"ns",IF(ABS($L166-INDEX(RTO3SF_ORD,U$8,2))&gt;$B$139,"s","ns")))</f>
        <v>ns</v>
      </c>
      <c r="V166" s="281" t="str">
        <f aca="false">IF(V$8&gt;$J166,"",IF($F$124&gt;$G$124,"ns",IF(ABS($L166-INDEX(RTO3SF_ORD,V$8,2))&gt;$B$139,"s","ns")))</f>
        <v>ns</v>
      </c>
      <c r="W166" s="281" t="str">
        <f aca="false">IF(W$8&gt;$J166,"",IF($F$124&gt;$G$124,"ns",IF(ABS($L166-INDEX(RTO3SF_ORD,W$8,2))&gt;$B$139,"s","ns")))</f>
        <v>ns</v>
      </c>
      <c r="X166" s="281" t="str">
        <f aca="false">IF(X$8&gt;$J166,"",IF($F$124&gt;$G$124,"ns",IF(ABS($L166-INDEX(RTO3SF_ORD,X$8,2))&gt;$B$139,"s","ns")))</f>
        <v>ns</v>
      </c>
      <c r="Y166" s="281" t="str">
        <f aca="false">IF(Y$8&gt;$J166,"",IF($F$124&gt;$G$124,"ns",IF(ABS($L166-INDEX(RTO3SF_ORD,Y$8,2))&gt;$B$139,"s","ns")))</f>
        <v>ns</v>
      </c>
      <c r="Z166" s="281" t="str">
        <f aca="false">IF(Z$8&gt;$J166,"",IF($F$124&gt;$G$124,"ns",IF(ABS($L166-INDEX(RTO3SF_ORD,Z$8,2))&gt;$B$139,"s","ns")))</f>
        <v>ns</v>
      </c>
      <c r="AA166" s="281" t="str">
        <f aca="false">IF(AA$8&gt;$J166,"",IF($F$124&gt;$G$124,"ns",IF(ABS($L166-INDEX(RTO3SF_ORD,AA$8,2))&gt;$B$139,"s","ns")))</f>
        <v>ns</v>
      </c>
      <c r="AB166" s="281" t="str">
        <f aca="false">IF(AB$8&gt;$J166,"",IF($F$124&gt;$G$124,"ns",IF(ABS($L166-INDEX(RTO3SF_ORD,AB$8,2))&gt;$B$139,"s","ns")))</f>
        <v>ns</v>
      </c>
      <c r="AC166" s="281" t="str">
        <f aca="false">IF(AC$8&gt;$J166,"",IF($F$124&gt;$G$124,"ns",IF(ABS($L166-INDEX(RTO3SF_ORD,AC$8,2))&gt;$B$139,"s","ns")))</f>
        <v>ns</v>
      </c>
      <c r="AD166" s="281" t="str">
        <f aca="false">IF(AD$8&gt;$J166,"",IF($F$124&gt;$G$124,"ns",IF(ABS($L166-INDEX(RTO3SF_ORD,AD$8,2))&gt;$B$139,"s","ns")))</f>
        <v>ns</v>
      </c>
      <c r="AE166" s="281" t="str">
        <f aca="false">IF(AE$8&gt;$J166,"",IF($F$124&gt;$G$124,"ns",IF(ABS($L166-INDEX(RTO3SF_ORD,AE$8,2))&gt;$B$139,"s","ns")))</f>
        <v>ns</v>
      </c>
      <c r="AF166" s="281" t="str">
        <f aca="false">IF(AF$8&gt;$J166,"",IF($F$124&gt;$G$124,"ns",IF(ABS($L166-INDEX(RTO3SF_ORD,AF$8,2))&gt;$B$139,"s","ns")))</f>
        <v>ns</v>
      </c>
      <c r="AG166" s="281" t="str">
        <f aca="false">IF(AG$8&gt;$J166,"",IF($F$124&gt;$G$124,"ns",IF(ABS($L166-INDEX(RTO3SF_ORD,AG$8,2))&gt;$B$139,"s","ns")))</f>
        <v>ns</v>
      </c>
      <c r="AH166" s="281" t="str">
        <f aca="false">IF(AH$8&gt;$J166,"",IF($F$124&gt;$G$124,"ns",IF(ABS($L166-INDEX(RTO3SF_ORD,AH$8,2))&gt;$B$139,"s","ns")))</f>
        <v>ns</v>
      </c>
      <c r="AI166" s="281" t="str">
        <f aca="false">IF(AI$8&gt;$J166,"",IF($F$124&gt;$G$124,"ns",IF(ABS($L166-INDEX(RTO3SF_ORD,AI$8,2))&gt;$B$139,"s","ns")))</f>
        <v>ns</v>
      </c>
      <c r="AJ166" s="281" t="str">
        <f aca="false">IF(AJ$8&gt;$J166,"",IF($F$124&gt;$G$124,"ns",IF(ABS($L166-INDEX(RTO3SF_ORD,AJ$8,2))&gt;$B$139,"s","ns")))</f>
        <v>ns</v>
      </c>
      <c r="AK166" s="281" t="str">
        <f aca="false">IF(AK$8&gt;$J166,"",IF($F$124&gt;$G$124,"ns",IF(ABS($L166-INDEX(RTO3SF_ORD,AK$8,2))&gt;$B$139,"s","ns")))</f>
        <v>ns</v>
      </c>
      <c r="AL166" s="281" t="str">
        <f aca="false">IF(AL$8&gt;$J166,"",IF($F$124&gt;$G$124,"ns",IF(ABS($L166-INDEX(RTO3SF_ORD,AL$8,2))&gt;$B$139,"s","ns")))</f>
        <v>ns</v>
      </c>
      <c r="AM166" s="281" t="str">
        <f aca="false">IF(AM$8&gt;$J166,"",IF($F$124&gt;$G$124,"ns",IF(ABS($L166-INDEX(RTO3SF_ORD,AM$8,2))&gt;$B$139,"s","ns")))</f>
        <v>ns</v>
      </c>
      <c r="AN166" s="281" t="str">
        <f aca="false">IF(AN$8&gt;$J166,"",IF($F$124&gt;$G$124,"ns",IF(ABS($L166-INDEX(RTO3SF_ORD,AN$8,2))&gt;$B$139,"s","ns")))</f>
        <v>ns</v>
      </c>
      <c r="AO166" s="281" t="str">
        <f aca="false">IF(AO$8&gt;$J166,"",IF($F$124&gt;$G$124,"ns",IF(ABS($L166-INDEX(RTO3SF_ORD,AO$8,2))&gt;$B$139,"s","ns")))</f>
        <v>ns</v>
      </c>
      <c r="AP166" s="281" t="str">
        <f aca="false">IF(AP$8&gt;$J166,"",IF($F$124&gt;$G$124,"ns",IF(ABS($L166-INDEX(RTO3SF_ORD,AP$8,2))&gt;$B$139,"s","ns")))</f>
        <v>ns</v>
      </c>
      <c r="AQ166" s="281" t="str">
        <f aca="false">IF(AQ$8&gt;$J166,"",IF($F$124&gt;$G$124,"ns",IF(ABS($L166-INDEX(RTO3SF_ORD,AQ$8,2))&gt;$B$139,"s","ns")))</f>
        <v>ns</v>
      </c>
      <c r="AR166" s="281" t="str">
        <f aca="false">IF(AR$8&gt;$J166,"",IF($F$124&gt;$G$124,"ns",IF(ABS($L166-INDEX(RTO3SF_ORD,AR$8,2))&gt;$B$139,"s","ns")))</f>
        <v>ns</v>
      </c>
      <c r="AS166" s="281" t="str">
        <f aca="false">IF(AS$8&gt;$J166,"",IF($F$124&gt;$G$124,"ns",IF(ABS($L166-INDEX(RTO3SF_ORD,AS$8,2))&gt;$B$139,"s","ns")))</f>
        <v>ns</v>
      </c>
      <c r="AT166" s="281" t="str">
        <f aca="false">IF(AT$8&gt;$J166,"",IF($F$124&gt;$G$124,"ns",IF(ABS($L166-INDEX(RTO3SF_ORD,AT$8,2))&gt;$B$139,"s","ns")))</f>
        <v>ns</v>
      </c>
      <c r="AU166" s="281" t="str">
        <f aca="false">IF(AU$8&gt;$J166,"",IF($F$124&gt;$G$124,"ns",IF(ABS($L166-INDEX(RTO3SF_ORD,AU$8,2))&gt;$B$139,"s","ns")))</f>
        <v>ns</v>
      </c>
      <c r="AV166" s="281" t="str">
        <f aca="false">IF(AV$8&gt;$J166,"",IF($F$124&gt;$G$124,"ns",IF(ABS($L166-INDEX(RTO3SF_ORD,AV$8,2))&gt;$B$139,"s","ns")))</f>
        <v>ns</v>
      </c>
      <c r="AW166" s="281" t="str">
        <f aca="false">IF(AW$8&gt;$J166,"",IF($F$124&gt;$G$124,"ns",IF(ABS($L166-INDEX(RTO3SF_ORD,AW$8,2))&gt;$B$139,"s","ns")))</f>
        <v>ns</v>
      </c>
      <c r="AX166" s="281" t="str">
        <f aca="false">IF(AX$8&gt;$J166,"",IF($F$124&gt;$G$124,"ns",IF(ABS($L166-INDEX(RTO3SF_ORD,AX$8,2))&gt;$B$139,"s","ns")))</f>
        <v>ns</v>
      </c>
      <c r="AY166" s="281" t="str">
        <f aca="false">IF(AY$8&gt;$J166,"",IF($F$124&gt;$G$124,"ns",IF(ABS($L166-INDEX(RTO3SF_ORD,AY$8,2))&gt;$B$139,"s","ns")))</f>
        <v>ns</v>
      </c>
      <c r="AZ166" s="281" t="str">
        <f aca="false">IF(AZ$8&gt;$J166,"",IF($F$124&gt;$G$124,"ns",IF(ABS($L166-INDEX(RTO3SF_ORD,AZ$8,2))&gt;$B$139,"s","ns")))</f>
        <v>ns</v>
      </c>
      <c r="BA166" s="281" t="str">
        <f aca="false">IF(BA$8&gt;$J166,"",IF($F$124&gt;$G$124,"ns",IF(ABS($L166-INDEX(RTO3SF_ORD,BA$8,2))&gt;$B$139,"s","ns")))</f>
        <v>ns</v>
      </c>
      <c r="BB166" s="281" t="str">
        <f aca="false">IF(BB$8&gt;$J166,"",IF($F$124&gt;$G$124,"ns",IF(ABS($L166-INDEX(RTO3SF_ORD,BB$8,2))&gt;$B$139,"s","ns")))</f>
        <v>ns</v>
      </c>
      <c r="BC166" s="281" t="str">
        <f aca="false">IF(BC$8&gt;$J166,"",IF($F$124&gt;$G$124,"ns",IF(ABS($L166-INDEX(RTO3SF_ORD,BC$8,2))&gt;$B$139,"s","ns")))</f>
        <v>ns</v>
      </c>
      <c r="BD166" s="281" t="str">
        <f aca="false">IF(BD$8&gt;$J166,"",IF($F$124&gt;$G$124,"ns",IF(ABS($L166-INDEX(RTO3SF_ORD,BD$8,2))&gt;$B$139,"s","ns")))</f>
        <v>ns</v>
      </c>
      <c r="BE166" s="281" t="str">
        <f aca="false">IF(BE$8&gt;$J166,"",IF($F$124&gt;$G$124,"ns",IF(ABS($L166-INDEX(RTO3SF_ORD,BE$8,2))&gt;$B$139,"s","ns")))</f>
        <v>ns</v>
      </c>
      <c r="BF166" s="281" t="str">
        <f aca="false">IF(BF$8&gt;$J166,"",IF($F$124&gt;$G$124,"ns",IF(ABS($L166-INDEX(RTO3SF_ORD,BF$8,2))&gt;$B$139,"s","ns")))</f>
        <v>ns</v>
      </c>
      <c r="BG166" s="281" t="str">
        <f aca="false">IF(BG$8&gt;$J166,"",IF($F$124&gt;$G$124,"ns",IF(ABS($L166-INDEX(RTO3SF_ORD,BG$8,2))&gt;$B$139,"s","ns")))</f>
        <v>ns</v>
      </c>
      <c r="BH166" s="281" t="str">
        <f aca="false">IF(BH$8&gt;$J166,"",IF($F$124&gt;$G$124,"ns",IF(ABS($L166-INDEX(RTO3SF_ORD,BH$8,2))&gt;$B$139,"s","ns")))</f>
        <v/>
      </c>
      <c r="BI166" s="281" t="str">
        <f aca="false">IF(BI$8&gt;$J166,"",IF($F$124&gt;$G$124,"ns",IF(ABS($L166-INDEX(RTO3SF_ORD,BI$8,2))&gt;$B$139,"s","ns")))</f>
        <v/>
      </c>
      <c r="BJ166" s="281" t="str">
        <f aca="false">IF(BJ$8&gt;$J166,"",IF($F$124&gt;$G$124,"ns",IF(ABS($L166-INDEX(RTO3SF_ORD,BJ$8,2))&gt;$B$139,"s","ns")))</f>
        <v/>
      </c>
      <c r="BS166" s="249"/>
      <c r="BT166" s="249"/>
      <c r="BV166" s="270" t="n">
        <v>47</v>
      </c>
      <c r="BW166" s="280" t="n">
        <f aca="false">IFERROR(INDEX(RTO3CF_ORD,BV166,1),"sd")</f>
        <v>0</v>
      </c>
      <c r="BX166" s="281" t="n">
        <f aca="false">IFERROR(INDEX(RTO3CF_ORD,BV166,2),"sd")</f>
        <v>3E-005</v>
      </c>
      <c r="BY166" s="282" t="str">
        <f aca="false">IF(BY$8&gt;$BV166,"",IF($BR$124&gt;$BS$124,"ns",IF(ABS($BX166-INDEX(RTO3CF_ORD,BY$8,2))&gt;$BN$139,"s","ns")))</f>
        <v>s</v>
      </c>
      <c r="BZ166" s="282" t="str">
        <f aca="false">IF(BZ$8&gt;$BV166,"",IF($BR$124&gt;$BS$124,"ns",IF(ABS($BX166-INDEX(RTO3CF_ORD,BZ$8,2))&gt;$BN$139,"s","ns")))</f>
        <v>s</v>
      </c>
      <c r="CA166" s="282" t="str">
        <f aca="false">IF(CA$8&gt;$BV166,"",IF($BR$124&gt;$BS$124,"ns",IF(ABS($BX166-INDEX(RTO3CF_ORD,CA$8,2))&gt;$BN$139,"s","ns")))</f>
        <v>s</v>
      </c>
      <c r="CB166" s="282" t="str">
        <f aca="false">IF(CB$8&gt;$BV166,"",IF($BR$124&gt;$BS$124,"ns",IF(ABS($BX166-INDEX(RTO3CF_ORD,CB$8,2))&gt;$BN$139,"s","ns")))</f>
        <v>s</v>
      </c>
      <c r="CC166" s="282" t="str">
        <f aca="false">IF(CC$8&gt;$BV166,"",IF($BR$124&gt;$BS$124,"ns",IF(ABS($BX166-INDEX(RTO3CF_ORD,CC$8,2))&gt;$BN$139,"s","ns")))</f>
        <v>s</v>
      </c>
      <c r="CD166" s="282" t="str">
        <f aca="false">IF(CD$8&gt;$BV166,"",IF($BR$124&gt;$BS$124,"ns",IF(ABS($BX166-INDEX(RTO3CF_ORD,CD$8,2))&gt;$BN$139,"s","ns")))</f>
        <v>s</v>
      </c>
      <c r="CE166" s="282" t="str">
        <f aca="false">IF(CE$8&gt;$BV166,"",IF($BR$124&gt;$BS$124,"ns",IF(ABS($BX166-INDEX(RTO3CF_ORD,CE$8,2))&gt;$BN$139,"s","ns")))</f>
        <v>s</v>
      </c>
      <c r="CF166" s="282" t="str">
        <f aca="false">IF(CF$8&gt;$BV166,"",IF($BR$124&gt;$BS$124,"ns",IF(ABS($BX166-INDEX(RTO3CF_ORD,CF$8,2))&gt;$BN$139,"s","ns")))</f>
        <v>s</v>
      </c>
      <c r="CG166" s="282" t="str">
        <f aca="false">IF(CG$8&gt;$BV166,"",IF($BR$124&gt;$BS$124,"ns",IF(ABS($BX166-INDEX(RTO3CF_ORD,CG$8,2))&gt;$BN$139,"s","ns")))</f>
        <v>s</v>
      </c>
      <c r="CH166" s="282" t="str">
        <f aca="false">IF(CH$8&gt;$BV166,"",IF($BR$124&gt;$BS$124,"ns",IF(ABS($BX166-INDEX(RTO3CF_ORD,CH$8,2))&gt;$BN$139,"s","ns")))</f>
        <v>s</v>
      </c>
      <c r="CI166" s="282" t="str">
        <f aca="false">IF(CI$8&gt;$BV166,"",IF($BR$124&gt;$BS$124,"ns",IF(ABS($BX166-INDEX(RTO3CF_ORD,CI$8,2))&gt;$BN$139,"s","ns")))</f>
        <v>s</v>
      </c>
      <c r="CJ166" s="282" t="str">
        <f aca="false">IF(CJ$8&gt;$BV166,"",IF($BR$124&gt;$BS$124,"ns",IF(ABS($BX166-INDEX(RTO3CF_ORD,CJ$8,2))&gt;$BN$139,"s","ns")))</f>
        <v>s</v>
      </c>
      <c r="CK166" s="282" t="str">
        <f aca="false">IF(CK$8&gt;$BV166,"",IF($BR$124&gt;$BS$124,"ns",IF(ABS($BX166-INDEX(RTO3CF_ORD,CK$8,2))&gt;$BN$139,"s","ns")))</f>
        <v>ns</v>
      </c>
      <c r="CL166" s="282" t="str">
        <f aca="false">IF(CL$8&gt;$BV166,"",IF($BR$124&gt;$BS$124,"ns",IF(ABS($BX166-INDEX(RTO3CF_ORD,CL$8,2))&gt;$BN$139,"s","ns")))</f>
        <v>ns</v>
      </c>
      <c r="CM166" s="282" t="str">
        <f aca="false">IF(CM$8&gt;$BV166,"",IF($BR$124&gt;$BS$124,"ns",IF(ABS($BX166-INDEX(RTO3CF_ORD,CM$8,2))&gt;$BN$139,"s","ns")))</f>
        <v>ns</v>
      </c>
      <c r="CN166" s="282" t="str">
        <f aca="false">IF(CN$8&gt;$BV166,"",IF($BR$124&gt;$BS$124,"ns",IF(ABS($BX166-INDEX(RTO3CF_ORD,CN$8,2))&gt;$BN$139,"s","ns")))</f>
        <v>ns</v>
      </c>
      <c r="CO166" s="282" t="str">
        <f aca="false">IF(CO$8&gt;$BV166,"",IF($BR$124&gt;$BS$124,"ns",IF(ABS($BX166-INDEX(RTO3CF_ORD,CO$8,2))&gt;$BN$139,"s","ns")))</f>
        <v>ns</v>
      </c>
      <c r="CP166" s="282" t="str">
        <f aca="false">IF(CP$8&gt;$BV166,"",IF($BR$124&gt;$BS$124,"ns",IF(ABS($BX166-INDEX(RTO3CF_ORD,CP$8,2))&gt;$BN$139,"s","ns")))</f>
        <v>ns</v>
      </c>
      <c r="CQ166" s="282" t="str">
        <f aca="false">IF(CQ$8&gt;$BV166,"",IF($BR$124&gt;$BS$124,"ns",IF(ABS($BX166-INDEX(RTO3CF_ORD,CQ$8,2))&gt;$BN$139,"s","ns")))</f>
        <v>ns</v>
      </c>
      <c r="CR166" s="282" t="str">
        <f aca="false">IF(CR$8&gt;$BV166,"",IF($BR$124&gt;$BS$124,"ns",IF(ABS($BX166-INDEX(RTO3CF_ORD,CR$8,2))&gt;$BN$139,"s","ns")))</f>
        <v>ns</v>
      </c>
      <c r="CS166" s="282" t="str">
        <f aca="false">IF(CS$8&gt;$BV166,"",IF($BR$124&gt;$BS$124,"ns",IF(ABS($BX166-INDEX(RTO3CF_ORD,CS$8,2))&gt;$BN$139,"s","ns")))</f>
        <v>ns</v>
      </c>
      <c r="CT166" s="282" t="str">
        <f aca="false">IF(CT$8&gt;$BV166,"",IF($BR$124&gt;$BS$124,"ns",IF(ABS($BX166-INDEX(RTO3CF_ORD,CT$8,2))&gt;$BN$139,"s","ns")))</f>
        <v>ns</v>
      </c>
      <c r="CU166" s="282" t="str">
        <f aca="false">IF(CU$8&gt;$BV166,"",IF($BR$124&gt;$BS$124,"ns",IF(ABS($BX166-INDEX(RTO3CF_ORD,CU$8,2))&gt;$BN$139,"s","ns")))</f>
        <v>ns</v>
      </c>
      <c r="CV166" s="282" t="str">
        <f aca="false">IF(CV$8&gt;$BV166,"",IF($BR$124&gt;$BS$124,"ns",IF(ABS($BX166-INDEX(RTO3CF_ORD,CV$8,2))&gt;$BN$139,"s","ns")))</f>
        <v>ns</v>
      </c>
      <c r="CW166" s="282" t="str">
        <f aca="false">IF(CW$8&gt;$BV166,"",IF($BR$124&gt;$BS$124,"ns",IF(ABS($BX166-INDEX(RTO3CF_ORD,CW$8,2))&gt;$BN$139,"s","ns")))</f>
        <v>ns</v>
      </c>
      <c r="CX166" s="282" t="str">
        <f aca="false">IF(CX$8&gt;$BV166,"",IF($BR$124&gt;$BS$124,"ns",IF(ABS($BX166-INDEX(RTO3CF_ORD,CX$8,2))&gt;$BN$139,"s","ns")))</f>
        <v>ns</v>
      </c>
      <c r="CY166" s="282" t="str">
        <f aca="false">IF(CY$8&gt;$BV166,"",IF($BR$124&gt;$BS$124,"ns",IF(ABS($BX166-INDEX(RTO3CF_ORD,CY$8,2))&gt;$BN$139,"s","ns")))</f>
        <v>ns</v>
      </c>
      <c r="CZ166" s="282" t="str">
        <f aca="false">IF(CZ$8&gt;$BV166,"",IF($BR$124&gt;$BS$124,"ns",IF(ABS($BX166-INDEX(RTO3CF_ORD,CZ$8,2))&gt;$BN$139,"s","ns")))</f>
        <v>ns</v>
      </c>
      <c r="DA166" s="282" t="str">
        <f aca="false">IF(DA$8&gt;$BV166,"",IF($BR$124&gt;$BS$124,"ns",IF(ABS($BX166-INDEX(RTO3CF_ORD,DA$8,2))&gt;$BN$139,"s","ns")))</f>
        <v>ns</v>
      </c>
      <c r="DB166" s="282" t="str">
        <f aca="false">IF(DB$8&gt;$BV166,"",IF($BR$124&gt;$BS$124,"ns",IF(ABS($BX166-INDEX(RTO3CF_ORD,DB$8,2))&gt;$BN$139,"s","ns")))</f>
        <v>ns</v>
      </c>
      <c r="DC166" s="282" t="str">
        <f aca="false">IF(DC$8&gt;$BV166,"",IF($BR$124&gt;$BS$124,"ns",IF(ABS($BX166-INDEX(RTO3CF_ORD,DC$8,2))&gt;$BN$139,"s","ns")))</f>
        <v>ns</v>
      </c>
      <c r="DD166" s="282" t="str">
        <f aca="false">IF(DD$8&gt;$BV166,"",IF($BR$124&gt;$BS$124,"ns",IF(ABS($BX166-INDEX(RTO3CF_ORD,DD$8,2))&gt;$BN$139,"s","ns")))</f>
        <v>ns</v>
      </c>
      <c r="DE166" s="282" t="str">
        <f aca="false">IF(DE$8&gt;$BV166,"",IF($BR$124&gt;$BS$124,"ns",IF(ABS($BX166-INDEX(RTO3CF_ORD,DE$8,2))&gt;$BN$139,"s","ns")))</f>
        <v>ns</v>
      </c>
      <c r="DF166" s="282" t="str">
        <f aca="false">IF(DF$8&gt;$BV166,"",IF($BR$124&gt;$BS$124,"ns",IF(ABS($BX166-INDEX(RTO3CF_ORD,DF$8,2))&gt;$BN$139,"s","ns")))</f>
        <v>ns</v>
      </c>
      <c r="DG166" s="282" t="str">
        <f aca="false">IF(DG$8&gt;$BV166,"",IF($BR$124&gt;$BS$124,"ns",IF(ABS($BX166-INDEX(RTO3CF_ORD,DG$8,2))&gt;$BN$139,"s","ns")))</f>
        <v>ns</v>
      </c>
      <c r="DH166" s="282" t="str">
        <f aca="false">IF(DH$8&gt;$BV166,"",IF($BR$124&gt;$BS$124,"ns",IF(ABS($BX166-INDEX(RTO3CF_ORD,DH$8,2))&gt;$BN$139,"s","ns")))</f>
        <v>ns</v>
      </c>
      <c r="DI166" s="282" t="str">
        <f aca="false">IF(DI$8&gt;$BV166,"",IF($BR$124&gt;$BS$124,"ns",IF(ABS($BX166-INDEX(RTO3CF_ORD,DI$8,2))&gt;$BN$139,"s","ns")))</f>
        <v>ns</v>
      </c>
      <c r="DJ166" s="282" t="str">
        <f aca="false">IF(DJ$8&gt;$BV166,"",IF($BR$124&gt;$BS$124,"ns",IF(ABS($BX166-INDEX(RTO3CF_ORD,DJ$8,2))&gt;$BN$139,"s","ns")))</f>
        <v>ns</v>
      </c>
      <c r="DK166" s="282" t="str">
        <f aca="false">IF(DK$8&gt;$BV166,"",IF($BR$124&gt;$BS$124,"ns",IF(ABS($BX166-INDEX(RTO3CF_ORD,DK$8,2))&gt;$BN$139,"s","ns")))</f>
        <v>ns</v>
      </c>
      <c r="DL166" s="282" t="str">
        <f aca="false">IF(DL$8&gt;$BV166,"",IF($BR$124&gt;$BS$124,"ns",IF(ABS($BX166-INDEX(RTO3CF_ORD,DL$8,2))&gt;$BN$139,"s","ns")))</f>
        <v>ns</v>
      </c>
      <c r="DM166" s="282" t="str">
        <f aca="false">IF(DM$8&gt;$BV166,"",IF($BR$124&gt;$BS$124,"ns",IF(ABS($BX166-INDEX(RTO3CF_ORD,DM$8,2))&gt;$BN$139,"s","ns")))</f>
        <v>ns</v>
      </c>
      <c r="DN166" s="282" t="str">
        <f aca="false">IF(DN$8&gt;$BV166,"",IF($BR$124&gt;$BS$124,"ns",IF(ABS($BX166-INDEX(RTO3CF_ORD,DN$8,2))&gt;$BN$139,"s","ns")))</f>
        <v>ns</v>
      </c>
      <c r="DO166" s="282" t="str">
        <f aca="false">IF(DO$8&gt;$BV166,"",IF($BR$124&gt;$BS$124,"ns",IF(ABS($BX166-INDEX(RTO3CF_ORD,DO$8,2))&gt;$BN$139,"s","ns")))</f>
        <v>ns</v>
      </c>
      <c r="DP166" s="282" t="str">
        <f aca="false">IF(DP$8&gt;$BV166,"",IF($BR$124&gt;$BS$124,"ns",IF(ABS($BX166-INDEX(RTO3CF_ORD,DP$8,2))&gt;$BN$139,"s","ns")))</f>
        <v>ns</v>
      </c>
      <c r="DQ166" s="282" t="str">
        <f aca="false">IF(DQ$8&gt;$BV166,"",IF($BR$124&gt;$BS$124,"ns",IF(ABS($BX166-INDEX(RTO3CF_ORD,DQ$8,2))&gt;$BN$139,"s","ns")))</f>
        <v>ns</v>
      </c>
      <c r="DR166" s="282" t="str">
        <f aca="false">IF(DR$8&gt;$BV166,"",IF($BR$124&gt;$BS$124,"ns",IF(ABS($BX166-INDEX(RTO3CF_ORD,DR$8,2))&gt;$BN$139,"s","ns")))</f>
        <v>ns</v>
      </c>
      <c r="DS166" s="282" t="str">
        <f aca="false">IF(DS$8&gt;$BV166,"",IF($BR$124&gt;$BS$124,"ns",IF(ABS($BX166-INDEX(RTO3CF_ORD,DS$8,2))&gt;$BN$139,"s","ns")))</f>
        <v>ns</v>
      </c>
      <c r="DT166" s="282" t="str">
        <f aca="false">IF(DT$8&gt;$BV166,"",IF($BR$124&gt;$BS$124,"ns",IF(ABS($BX166-INDEX(RTO3CF_ORD,DT$8,2))&gt;$BN$139,"s","ns")))</f>
        <v/>
      </c>
      <c r="DU166" s="282" t="str">
        <f aca="false">IF(DU$8&gt;$BV166,"",IF($BR$124&gt;$BS$124,"ns",IF(ABS($BX166-INDEX(RTO3CF_ORD,DU$8,2))&gt;$BN$139,"s","ns")))</f>
        <v/>
      </c>
      <c r="DV166" s="282" t="str">
        <f aca="false">IF(DV$8&gt;$BV166,"",IF($BR$124&gt;$BS$124,"ns",IF(ABS($BX166-INDEX(RTO3CF_ORD,DV$8,2))&gt;$BN$139,"s","ns")))</f>
        <v/>
      </c>
      <c r="DW166" s="283"/>
      <c r="DX166" s="283"/>
      <c r="DZ166" s="265" t="n">
        <f aca="false">DZ165+1</f>
        <v>48</v>
      </c>
      <c r="EA166" s="276" t="n">
        <f aca="false">IFERROR(INDEX(RTO3CV,$DZ166,1),0)</f>
        <v>0</v>
      </c>
      <c r="EB166" s="277" t="n">
        <f aca="false">IFERROR(INDEX(RTO3SF,$DZ166,EB$7),0)</f>
        <v>0</v>
      </c>
      <c r="EC166" s="277" t="n">
        <f aca="false">IFERROR(INDEX(RTO3SF,$DZ166,EC$7),0)</f>
        <v>0</v>
      </c>
      <c r="ED166" s="277" t="n">
        <f aca="false">IFERROR(INDEX(RTO3SF,$DZ166,ED$7),0)</f>
        <v>0</v>
      </c>
      <c r="EE166" s="277" t="n">
        <f aca="false">IFERROR(INDEX(RTO3SF,$DZ166,EE$7),0)</f>
        <v>0</v>
      </c>
      <c r="EF166" s="277" t="n">
        <f aca="false">COUNTIFS(EB166:EE166,"&gt;1")</f>
        <v>0</v>
      </c>
      <c r="EG166" s="277" t="n">
        <f aca="false">IFERROR(SUMIFS(EB166:EE166,EB166:EE166,"&gt;1"),0)</f>
        <v>0</v>
      </c>
      <c r="EH166" s="265"/>
      <c r="EI166" s="265"/>
      <c r="EJ166" s="265"/>
      <c r="EK166" s="266"/>
      <c r="EL166" s="265" t="n">
        <f aca="false">EL165+1</f>
        <v>48</v>
      </c>
      <c r="EM166" s="276" t="n">
        <f aca="false">IFERROR(INDEX(RTO3CV,$EL166,1),0)</f>
        <v>0</v>
      </c>
      <c r="EN166" s="277" t="n">
        <f aca="false">IFERROR(INDEX(RTO3CF,$EL166,'ANVA-MDS'!EB$7),0)</f>
        <v>0</v>
      </c>
      <c r="EO166" s="277" t="n">
        <f aca="false">IFERROR(INDEX(RTO3CF,$EL166,'ANVA-MDS'!EC$7),0)</f>
        <v>0</v>
      </c>
      <c r="EP166" s="277" t="n">
        <f aca="false">IFERROR(INDEX(RTO3CF,$EL166,'ANVA-MDS'!ED$7),0)</f>
        <v>0</v>
      </c>
      <c r="EQ166" s="277" t="n">
        <f aca="false">IFERROR(INDEX(RTO3CF,$EL166,'ANVA-MDS'!EE$7),0)</f>
        <v>0</v>
      </c>
      <c r="ER166" s="277" t="n">
        <f aca="false">COUNTIFS(EN166:EQ166,"&gt;1")</f>
        <v>0</v>
      </c>
      <c r="ES166" s="277" t="n">
        <f aca="false">IFERROR(SUMIFS(EN166:EQ166,EN166:EQ166,"&gt;1"),0)</f>
        <v>0</v>
      </c>
      <c r="ET166" s="265"/>
      <c r="EU166" s="265"/>
      <c r="EV166" s="265"/>
      <c r="EW166" s="266"/>
      <c r="EX166" s="277" t="n">
        <f aca="false">EG166+ES166</f>
        <v>0</v>
      </c>
      <c r="EY166" s="266"/>
      <c r="EZ166" s="266"/>
    </row>
    <row r="167" customFormat="false" ht="12.75" hidden="false" customHeight="true" outlineLevel="0" collapsed="false">
      <c r="J167" s="270" t="n">
        <v>48</v>
      </c>
      <c r="K167" s="280" t="n">
        <f aca="false">IFERROR(INDEX(RTO3SF_ORD,J167,1),"sd")</f>
        <v>0</v>
      </c>
      <c r="L167" s="281" t="n">
        <f aca="false">IFERROR(INDEX(RTO3SF_ORD,J167,2),"sd")</f>
        <v>2E-005</v>
      </c>
      <c r="M167" s="281" t="str">
        <f aca="false">IF(M$8&gt;$J167,"",IF($F$124&gt;$G$124,"ns",IF(ABS($L167-INDEX(RTO3SF_ORD,M$8,2))&gt;$B$139,"s","ns")))</f>
        <v>ns</v>
      </c>
      <c r="N167" s="281" t="str">
        <f aca="false">IF(N$8&gt;$J167,"",IF($F$124&gt;$G$124,"ns",IF(ABS($L167-INDEX(RTO3SF_ORD,N$8,2))&gt;$B$139,"s","ns")))</f>
        <v>ns</v>
      </c>
      <c r="O167" s="281" t="str">
        <f aca="false">IF(O$8&gt;$J167,"",IF($F$124&gt;$G$124,"ns",IF(ABS($L167-INDEX(RTO3SF_ORD,O$8,2))&gt;$B$139,"s","ns")))</f>
        <v>ns</v>
      </c>
      <c r="P167" s="281" t="str">
        <f aca="false">IF(P$8&gt;$J167,"",IF($F$124&gt;$G$124,"ns",IF(ABS($L167-INDEX(RTO3SF_ORD,P$8,2))&gt;$B$139,"s","ns")))</f>
        <v>ns</v>
      </c>
      <c r="Q167" s="281" t="str">
        <f aca="false">IF(Q$8&gt;$J167,"",IF($F$124&gt;$G$124,"ns",IF(ABS($L167-INDEX(RTO3SF_ORD,Q$8,2))&gt;$B$139,"s","ns")))</f>
        <v>ns</v>
      </c>
      <c r="R167" s="281" t="str">
        <f aca="false">IF(R$8&gt;$J167,"",IF($F$124&gt;$G$124,"ns",IF(ABS($L167-INDEX(RTO3SF_ORD,R$8,2))&gt;$B$139,"s","ns")))</f>
        <v>ns</v>
      </c>
      <c r="S167" s="281" t="str">
        <f aca="false">IF(S$8&gt;$J167,"",IF($F$124&gt;$G$124,"ns",IF(ABS($L167-INDEX(RTO3SF_ORD,S$8,2))&gt;$B$139,"s","ns")))</f>
        <v>ns</v>
      </c>
      <c r="T167" s="281" t="str">
        <f aca="false">IF(T$8&gt;$J167,"",IF($F$124&gt;$G$124,"ns",IF(ABS($L167-INDEX(RTO3SF_ORD,T$8,2))&gt;$B$139,"s","ns")))</f>
        <v>ns</v>
      </c>
      <c r="U167" s="281" t="str">
        <f aca="false">IF(U$8&gt;$J167,"",IF($F$124&gt;$G$124,"ns",IF(ABS($L167-INDEX(RTO3SF_ORD,U$8,2))&gt;$B$139,"s","ns")))</f>
        <v>ns</v>
      </c>
      <c r="V167" s="281" t="str">
        <f aca="false">IF(V$8&gt;$J167,"",IF($F$124&gt;$G$124,"ns",IF(ABS($L167-INDEX(RTO3SF_ORD,V$8,2))&gt;$B$139,"s","ns")))</f>
        <v>ns</v>
      </c>
      <c r="W167" s="281" t="str">
        <f aca="false">IF(W$8&gt;$J167,"",IF($F$124&gt;$G$124,"ns",IF(ABS($L167-INDEX(RTO3SF_ORD,W$8,2))&gt;$B$139,"s","ns")))</f>
        <v>ns</v>
      </c>
      <c r="X167" s="281" t="str">
        <f aca="false">IF(X$8&gt;$J167,"",IF($F$124&gt;$G$124,"ns",IF(ABS($L167-INDEX(RTO3SF_ORD,X$8,2))&gt;$B$139,"s","ns")))</f>
        <v>ns</v>
      </c>
      <c r="Y167" s="281" t="str">
        <f aca="false">IF(Y$8&gt;$J167,"",IF($F$124&gt;$G$124,"ns",IF(ABS($L167-INDEX(RTO3SF_ORD,Y$8,2))&gt;$B$139,"s","ns")))</f>
        <v>ns</v>
      </c>
      <c r="Z167" s="281" t="str">
        <f aca="false">IF(Z$8&gt;$J167,"",IF($F$124&gt;$G$124,"ns",IF(ABS($L167-INDEX(RTO3SF_ORD,Z$8,2))&gt;$B$139,"s","ns")))</f>
        <v>ns</v>
      </c>
      <c r="AA167" s="281" t="str">
        <f aca="false">IF(AA$8&gt;$J167,"",IF($F$124&gt;$G$124,"ns",IF(ABS($L167-INDEX(RTO3SF_ORD,AA$8,2))&gt;$B$139,"s","ns")))</f>
        <v>ns</v>
      </c>
      <c r="AB167" s="281" t="str">
        <f aca="false">IF(AB$8&gt;$J167,"",IF($F$124&gt;$G$124,"ns",IF(ABS($L167-INDEX(RTO3SF_ORD,AB$8,2))&gt;$B$139,"s","ns")))</f>
        <v>ns</v>
      </c>
      <c r="AC167" s="281" t="str">
        <f aca="false">IF(AC$8&gt;$J167,"",IF($F$124&gt;$G$124,"ns",IF(ABS($L167-INDEX(RTO3SF_ORD,AC$8,2))&gt;$B$139,"s","ns")))</f>
        <v>ns</v>
      </c>
      <c r="AD167" s="281" t="str">
        <f aca="false">IF(AD$8&gt;$J167,"",IF($F$124&gt;$G$124,"ns",IF(ABS($L167-INDEX(RTO3SF_ORD,AD$8,2))&gt;$B$139,"s","ns")))</f>
        <v>ns</v>
      </c>
      <c r="AE167" s="281" t="str">
        <f aca="false">IF(AE$8&gt;$J167,"",IF($F$124&gt;$G$124,"ns",IF(ABS($L167-INDEX(RTO3SF_ORD,AE$8,2))&gt;$B$139,"s","ns")))</f>
        <v>ns</v>
      </c>
      <c r="AF167" s="281" t="str">
        <f aca="false">IF(AF$8&gt;$J167,"",IF($F$124&gt;$G$124,"ns",IF(ABS($L167-INDEX(RTO3SF_ORD,AF$8,2))&gt;$B$139,"s","ns")))</f>
        <v>ns</v>
      </c>
      <c r="AG167" s="281" t="str">
        <f aca="false">IF(AG$8&gt;$J167,"",IF($F$124&gt;$G$124,"ns",IF(ABS($L167-INDEX(RTO3SF_ORD,AG$8,2))&gt;$B$139,"s","ns")))</f>
        <v>ns</v>
      </c>
      <c r="AH167" s="281" t="str">
        <f aca="false">IF(AH$8&gt;$J167,"",IF($F$124&gt;$G$124,"ns",IF(ABS($L167-INDEX(RTO3SF_ORD,AH$8,2))&gt;$B$139,"s","ns")))</f>
        <v>ns</v>
      </c>
      <c r="AI167" s="281" t="str">
        <f aca="false">IF(AI$8&gt;$J167,"",IF($F$124&gt;$G$124,"ns",IF(ABS($L167-INDEX(RTO3SF_ORD,AI$8,2))&gt;$B$139,"s","ns")))</f>
        <v>ns</v>
      </c>
      <c r="AJ167" s="281" t="str">
        <f aca="false">IF(AJ$8&gt;$J167,"",IF($F$124&gt;$G$124,"ns",IF(ABS($L167-INDEX(RTO3SF_ORD,AJ$8,2))&gt;$B$139,"s","ns")))</f>
        <v>ns</v>
      </c>
      <c r="AK167" s="281" t="str">
        <f aca="false">IF(AK$8&gt;$J167,"",IF($F$124&gt;$G$124,"ns",IF(ABS($L167-INDEX(RTO3SF_ORD,AK$8,2))&gt;$B$139,"s","ns")))</f>
        <v>ns</v>
      </c>
      <c r="AL167" s="281" t="str">
        <f aca="false">IF(AL$8&gt;$J167,"",IF($F$124&gt;$G$124,"ns",IF(ABS($L167-INDEX(RTO3SF_ORD,AL$8,2))&gt;$B$139,"s","ns")))</f>
        <v>ns</v>
      </c>
      <c r="AM167" s="281" t="str">
        <f aca="false">IF(AM$8&gt;$J167,"",IF($F$124&gt;$G$124,"ns",IF(ABS($L167-INDEX(RTO3SF_ORD,AM$8,2))&gt;$B$139,"s","ns")))</f>
        <v>ns</v>
      </c>
      <c r="AN167" s="281" t="str">
        <f aca="false">IF(AN$8&gt;$J167,"",IF($F$124&gt;$G$124,"ns",IF(ABS($L167-INDEX(RTO3SF_ORD,AN$8,2))&gt;$B$139,"s","ns")))</f>
        <v>ns</v>
      </c>
      <c r="AO167" s="281" t="str">
        <f aca="false">IF(AO$8&gt;$J167,"",IF($F$124&gt;$G$124,"ns",IF(ABS($L167-INDEX(RTO3SF_ORD,AO$8,2))&gt;$B$139,"s","ns")))</f>
        <v>ns</v>
      </c>
      <c r="AP167" s="281" t="str">
        <f aca="false">IF(AP$8&gt;$J167,"",IF($F$124&gt;$G$124,"ns",IF(ABS($L167-INDEX(RTO3SF_ORD,AP$8,2))&gt;$B$139,"s","ns")))</f>
        <v>ns</v>
      </c>
      <c r="AQ167" s="281" t="str">
        <f aca="false">IF(AQ$8&gt;$J167,"",IF($F$124&gt;$G$124,"ns",IF(ABS($L167-INDEX(RTO3SF_ORD,AQ$8,2))&gt;$B$139,"s","ns")))</f>
        <v>ns</v>
      </c>
      <c r="AR167" s="281" t="str">
        <f aca="false">IF(AR$8&gt;$J167,"",IF($F$124&gt;$G$124,"ns",IF(ABS($L167-INDEX(RTO3SF_ORD,AR$8,2))&gt;$B$139,"s","ns")))</f>
        <v>ns</v>
      </c>
      <c r="AS167" s="281" t="str">
        <f aca="false">IF(AS$8&gt;$J167,"",IF($F$124&gt;$G$124,"ns",IF(ABS($L167-INDEX(RTO3SF_ORD,AS$8,2))&gt;$B$139,"s","ns")))</f>
        <v>ns</v>
      </c>
      <c r="AT167" s="281" t="str">
        <f aca="false">IF(AT$8&gt;$J167,"",IF($F$124&gt;$G$124,"ns",IF(ABS($L167-INDEX(RTO3SF_ORD,AT$8,2))&gt;$B$139,"s","ns")))</f>
        <v>ns</v>
      </c>
      <c r="AU167" s="281" t="str">
        <f aca="false">IF(AU$8&gt;$J167,"",IF($F$124&gt;$G$124,"ns",IF(ABS($L167-INDEX(RTO3SF_ORD,AU$8,2))&gt;$B$139,"s","ns")))</f>
        <v>ns</v>
      </c>
      <c r="AV167" s="281" t="str">
        <f aca="false">IF(AV$8&gt;$J167,"",IF($F$124&gt;$G$124,"ns",IF(ABS($L167-INDEX(RTO3SF_ORD,AV$8,2))&gt;$B$139,"s","ns")))</f>
        <v>ns</v>
      </c>
      <c r="AW167" s="281" t="str">
        <f aca="false">IF(AW$8&gt;$J167,"",IF($F$124&gt;$G$124,"ns",IF(ABS($L167-INDEX(RTO3SF_ORD,AW$8,2))&gt;$B$139,"s","ns")))</f>
        <v>ns</v>
      </c>
      <c r="AX167" s="281" t="str">
        <f aca="false">IF(AX$8&gt;$J167,"",IF($F$124&gt;$G$124,"ns",IF(ABS($L167-INDEX(RTO3SF_ORD,AX$8,2))&gt;$B$139,"s","ns")))</f>
        <v>ns</v>
      </c>
      <c r="AY167" s="281" t="str">
        <f aca="false">IF(AY$8&gt;$J167,"",IF($F$124&gt;$G$124,"ns",IF(ABS($L167-INDEX(RTO3SF_ORD,AY$8,2))&gt;$B$139,"s","ns")))</f>
        <v>ns</v>
      </c>
      <c r="AZ167" s="281" t="str">
        <f aca="false">IF(AZ$8&gt;$J167,"",IF($F$124&gt;$G$124,"ns",IF(ABS($L167-INDEX(RTO3SF_ORD,AZ$8,2))&gt;$B$139,"s","ns")))</f>
        <v>ns</v>
      </c>
      <c r="BA167" s="281" t="str">
        <f aca="false">IF(BA$8&gt;$J167,"",IF($F$124&gt;$G$124,"ns",IF(ABS($L167-INDEX(RTO3SF_ORD,BA$8,2))&gt;$B$139,"s","ns")))</f>
        <v>ns</v>
      </c>
      <c r="BB167" s="281" t="str">
        <f aca="false">IF(BB$8&gt;$J167,"",IF($F$124&gt;$G$124,"ns",IF(ABS($L167-INDEX(RTO3SF_ORD,BB$8,2))&gt;$B$139,"s","ns")))</f>
        <v>ns</v>
      </c>
      <c r="BC167" s="281" t="str">
        <f aca="false">IF(BC$8&gt;$J167,"",IF($F$124&gt;$G$124,"ns",IF(ABS($L167-INDEX(RTO3SF_ORD,BC$8,2))&gt;$B$139,"s","ns")))</f>
        <v>ns</v>
      </c>
      <c r="BD167" s="281" t="str">
        <f aca="false">IF(BD$8&gt;$J167,"",IF($F$124&gt;$G$124,"ns",IF(ABS($L167-INDEX(RTO3SF_ORD,BD$8,2))&gt;$B$139,"s","ns")))</f>
        <v>ns</v>
      </c>
      <c r="BE167" s="281" t="str">
        <f aca="false">IF(BE$8&gt;$J167,"",IF($F$124&gt;$G$124,"ns",IF(ABS($L167-INDEX(RTO3SF_ORD,BE$8,2))&gt;$B$139,"s","ns")))</f>
        <v>ns</v>
      </c>
      <c r="BF167" s="281" t="str">
        <f aca="false">IF(BF$8&gt;$J167,"",IF($F$124&gt;$G$124,"ns",IF(ABS($L167-INDEX(RTO3SF_ORD,BF$8,2))&gt;$B$139,"s","ns")))</f>
        <v>ns</v>
      </c>
      <c r="BG167" s="281" t="str">
        <f aca="false">IF(BG$8&gt;$J167,"",IF($F$124&gt;$G$124,"ns",IF(ABS($L167-INDEX(RTO3SF_ORD,BG$8,2))&gt;$B$139,"s","ns")))</f>
        <v>ns</v>
      </c>
      <c r="BH167" s="281" t="str">
        <f aca="false">IF(BH$8&gt;$J167,"",IF($F$124&gt;$G$124,"ns",IF(ABS($L167-INDEX(RTO3SF_ORD,BH$8,2))&gt;$B$139,"s","ns")))</f>
        <v>ns</v>
      </c>
      <c r="BI167" s="281" t="str">
        <f aca="false">IF(BI$8&gt;$J167,"",IF($F$124&gt;$G$124,"ns",IF(ABS($L167-INDEX(RTO3SF_ORD,BI$8,2))&gt;$B$139,"s","ns")))</f>
        <v/>
      </c>
      <c r="BJ167" s="281" t="str">
        <f aca="false">IF(BJ$8&gt;$J167,"",IF($F$124&gt;$G$124,"ns",IF(ABS($L167-INDEX(RTO3SF_ORD,BJ$8,2))&gt;$B$139,"s","ns")))</f>
        <v/>
      </c>
      <c r="BS167" s="249"/>
      <c r="BT167" s="249"/>
      <c r="BV167" s="270" t="n">
        <v>48</v>
      </c>
      <c r="BW167" s="280" t="n">
        <f aca="false">IFERROR(INDEX(RTO3CF_ORD,BV167,1),"sd")</f>
        <v>0</v>
      </c>
      <c r="BX167" s="281" t="n">
        <f aca="false">IFERROR(INDEX(RTO3CF_ORD,BV167,2),"sd")</f>
        <v>2E-005</v>
      </c>
      <c r="BY167" s="282" t="str">
        <f aca="false">IF(BY$8&gt;$BV167,"",IF($BR$124&gt;$BS$124,"ns",IF(ABS($BX167-INDEX(RTO3CF_ORD,BY$8,2))&gt;$BN$139,"s","ns")))</f>
        <v>s</v>
      </c>
      <c r="BZ167" s="282" t="str">
        <f aca="false">IF(BZ$8&gt;$BV167,"",IF($BR$124&gt;$BS$124,"ns",IF(ABS($BX167-INDEX(RTO3CF_ORD,BZ$8,2))&gt;$BN$139,"s","ns")))</f>
        <v>s</v>
      </c>
      <c r="CA167" s="282" t="str">
        <f aca="false">IF(CA$8&gt;$BV167,"",IF($BR$124&gt;$BS$124,"ns",IF(ABS($BX167-INDEX(RTO3CF_ORD,CA$8,2))&gt;$BN$139,"s","ns")))</f>
        <v>s</v>
      </c>
      <c r="CB167" s="282" t="str">
        <f aca="false">IF(CB$8&gt;$BV167,"",IF($BR$124&gt;$BS$124,"ns",IF(ABS($BX167-INDEX(RTO3CF_ORD,CB$8,2))&gt;$BN$139,"s","ns")))</f>
        <v>s</v>
      </c>
      <c r="CC167" s="282" t="str">
        <f aca="false">IF(CC$8&gt;$BV167,"",IF($BR$124&gt;$BS$124,"ns",IF(ABS($BX167-INDEX(RTO3CF_ORD,CC$8,2))&gt;$BN$139,"s","ns")))</f>
        <v>s</v>
      </c>
      <c r="CD167" s="282" t="str">
        <f aca="false">IF(CD$8&gt;$BV167,"",IF($BR$124&gt;$BS$124,"ns",IF(ABS($BX167-INDEX(RTO3CF_ORD,CD$8,2))&gt;$BN$139,"s","ns")))</f>
        <v>s</v>
      </c>
      <c r="CE167" s="282" t="str">
        <f aca="false">IF(CE$8&gt;$BV167,"",IF($BR$124&gt;$BS$124,"ns",IF(ABS($BX167-INDEX(RTO3CF_ORD,CE$8,2))&gt;$BN$139,"s","ns")))</f>
        <v>s</v>
      </c>
      <c r="CF167" s="282" t="str">
        <f aca="false">IF(CF$8&gt;$BV167,"",IF($BR$124&gt;$BS$124,"ns",IF(ABS($BX167-INDEX(RTO3CF_ORD,CF$8,2))&gt;$BN$139,"s","ns")))</f>
        <v>s</v>
      </c>
      <c r="CG167" s="282" t="str">
        <f aca="false">IF(CG$8&gt;$BV167,"",IF($BR$124&gt;$BS$124,"ns",IF(ABS($BX167-INDEX(RTO3CF_ORD,CG$8,2))&gt;$BN$139,"s","ns")))</f>
        <v>s</v>
      </c>
      <c r="CH167" s="282" t="str">
        <f aca="false">IF(CH$8&gt;$BV167,"",IF($BR$124&gt;$BS$124,"ns",IF(ABS($BX167-INDEX(RTO3CF_ORD,CH$8,2))&gt;$BN$139,"s","ns")))</f>
        <v>s</v>
      </c>
      <c r="CI167" s="282" t="str">
        <f aca="false">IF(CI$8&gt;$BV167,"",IF($BR$124&gt;$BS$124,"ns",IF(ABS($BX167-INDEX(RTO3CF_ORD,CI$8,2))&gt;$BN$139,"s","ns")))</f>
        <v>s</v>
      </c>
      <c r="CJ167" s="282" t="str">
        <f aca="false">IF(CJ$8&gt;$BV167,"",IF($BR$124&gt;$BS$124,"ns",IF(ABS($BX167-INDEX(RTO3CF_ORD,CJ$8,2))&gt;$BN$139,"s","ns")))</f>
        <v>s</v>
      </c>
      <c r="CK167" s="282" t="str">
        <f aca="false">IF(CK$8&gt;$BV167,"",IF($BR$124&gt;$BS$124,"ns",IF(ABS($BX167-INDEX(RTO3CF_ORD,CK$8,2))&gt;$BN$139,"s","ns")))</f>
        <v>ns</v>
      </c>
      <c r="CL167" s="282" t="str">
        <f aca="false">IF(CL$8&gt;$BV167,"",IF($BR$124&gt;$BS$124,"ns",IF(ABS($BX167-INDEX(RTO3CF_ORD,CL$8,2))&gt;$BN$139,"s","ns")))</f>
        <v>ns</v>
      </c>
      <c r="CM167" s="282" t="str">
        <f aca="false">IF(CM$8&gt;$BV167,"",IF($BR$124&gt;$BS$124,"ns",IF(ABS($BX167-INDEX(RTO3CF_ORD,CM$8,2))&gt;$BN$139,"s","ns")))</f>
        <v>ns</v>
      </c>
      <c r="CN167" s="282" t="str">
        <f aca="false">IF(CN$8&gt;$BV167,"",IF($BR$124&gt;$BS$124,"ns",IF(ABS($BX167-INDEX(RTO3CF_ORD,CN$8,2))&gt;$BN$139,"s","ns")))</f>
        <v>ns</v>
      </c>
      <c r="CO167" s="282" t="str">
        <f aca="false">IF(CO$8&gt;$BV167,"",IF($BR$124&gt;$BS$124,"ns",IF(ABS($BX167-INDEX(RTO3CF_ORD,CO$8,2))&gt;$BN$139,"s","ns")))</f>
        <v>ns</v>
      </c>
      <c r="CP167" s="282" t="str">
        <f aca="false">IF(CP$8&gt;$BV167,"",IF($BR$124&gt;$BS$124,"ns",IF(ABS($BX167-INDEX(RTO3CF_ORD,CP$8,2))&gt;$BN$139,"s","ns")))</f>
        <v>ns</v>
      </c>
      <c r="CQ167" s="282" t="str">
        <f aca="false">IF(CQ$8&gt;$BV167,"",IF($BR$124&gt;$BS$124,"ns",IF(ABS($BX167-INDEX(RTO3CF_ORD,CQ$8,2))&gt;$BN$139,"s","ns")))</f>
        <v>ns</v>
      </c>
      <c r="CR167" s="282" t="str">
        <f aca="false">IF(CR$8&gt;$BV167,"",IF($BR$124&gt;$BS$124,"ns",IF(ABS($BX167-INDEX(RTO3CF_ORD,CR$8,2))&gt;$BN$139,"s","ns")))</f>
        <v>ns</v>
      </c>
      <c r="CS167" s="282" t="str">
        <f aca="false">IF(CS$8&gt;$BV167,"",IF($BR$124&gt;$BS$124,"ns",IF(ABS($BX167-INDEX(RTO3CF_ORD,CS$8,2))&gt;$BN$139,"s","ns")))</f>
        <v>ns</v>
      </c>
      <c r="CT167" s="282" t="str">
        <f aca="false">IF(CT$8&gt;$BV167,"",IF($BR$124&gt;$BS$124,"ns",IF(ABS($BX167-INDEX(RTO3CF_ORD,CT$8,2))&gt;$BN$139,"s","ns")))</f>
        <v>ns</v>
      </c>
      <c r="CU167" s="282" t="str">
        <f aca="false">IF(CU$8&gt;$BV167,"",IF($BR$124&gt;$BS$124,"ns",IF(ABS($BX167-INDEX(RTO3CF_ORD,CU$8,2))&gt;$BN$139,"s","ns")))</f>
        <v>ns</v>
      </c>
      <c r="CV167" s="282" t="str">
        <f aca="false">IF(CV$8&gt;$BV167,"",IF($BR$124&gt;$BS$124,"ns",IF(ABS($BX167-INDEX(RTO3CF_ORD,CV$8,2))&gt;$BN$139,"s","ns")))</f>
        <v>ns</v>
      </c>
      <c r="CW167" s="282" t="str">
        <f aca="false">IF(CW$8&gt;$BV167,"",IF($BR$124&gt;$BS$124,"ns",IF(ABS($BX167-INDEX(RTO3CF_ORD,CW$8,2))&gt;$BN$139,"s","ns")))</f>
        <v>ns</v>
      </c>
      <c r="CX167" s="282" t="str">
        <f aca="false">IF(CX$8&gt;$BV167,"",IF($BR$124&gt;$BS$124,"ns",IF(ABS($BX167-INDEX(RTO3CF_ORD,CX$8,2))&gt;$BN$139,"s","ns")))</f>
        <v>ns</v>
      </c>
      <c r="CY167" s="282" t="str">
        <f aca="false">IF(CY$8&gt;$BV167,"",IF($BR$124&gt;$BS$124,"ns",IF(ABS($BX167-INDEX(RTO3CF_ORD,CY$8,2))&gt;$BN$139,"s","ns")))</f>
        <v>ns</v>
      </c>
      <c r="CZ167" s="282" t="str">
        <f aca="false">IF(CZ$8&gt;$BV167,"",IF($BR$124&gt;$BS$124,"ns",IF(ABS($BX167-INDEX(RTO3CF_ORD,CZ$8,2))&gt;$BN$139,"s","ns")))</f>
        <v>ns</v>
      </c>
      <c r="DA167" s="282" t="str">
        <f aca="false">IF(DA$8&gt;$BV167,"",IF($BR$124&gt;$BS$124,"ns",IF(ABS($BX167-INDEX(RTO3CF_ORD,DA$8,2))&gt;$BN$139,"s","ns")))</f>
        <v>ns</v>
      </c>
      <c r="DB167" s="282" t="str">
        <f aca="false">IF(DB$8&gt;$BV167,"",IF($BR$124&gt;$BS$124,"ns",IF(ABS($BX167-INDEX(RTO3CF_ORD,DB$8,2))&gt;$BN$139,"s","ns")))</f>
        <v>ns</v>
      </c>
      <c r="DC167" s="282" t="str">
        <f aca="false">IF(DC$8&gt;$BV167,"",IF($BR$124&gt;$BS$124,"ns",IF(ABS($BX167-INDEX(RTO3CF_ORD,DC$8,2))&gt;$BN$139,"s","ns")))</f>
        <v>ns</v>
      </c>
      <c r="DD167" s="282" t="str">
        <f aca="false">IF(DD$8&gt;$BV167,"",IF($BR$124&gt;$BS$124,"ns",IF(ABS($BX167-INDEX(RTO3CF_ORD,DD$8,2))&gt;$BN$139,"s","ns")))</f>
        <v>ns</v>
      </c>
      <c r="DE167" s="282" t="str">
        <f aca="false">IF(DE$8&gt;$BV167,"",IF($BR$124&gt;$BS$124,"ns",IF(ABS($BX167-INDEX(RTO3CF_ORD,DE$8,2))&gt;$BN$139,"s","ns")))</f>
        <v>ns</v>
      </c>
      <c r="DF167" s="282" t="str">
        <f aca="false">IF(DF$8&gt;$BV167,"",IF($BR$124&gt;$BS$124,"ns",IF(ABS($BX167-INDEX(RTO3CF_ORD,DF$8,2))&gt;$BN$139,"s","ns")))</f>
        <v>ns</v>
      </c>
      <c r="DG167" s="282" t="str">
        <f aca="false">IF(DG$8&gt;$BV167,"",IF($BR$124&gt;$BS$124,"ns",IF(ABS($BX167-INDEX(RTO3CF_ORD,DG$8,2))&gt;$BN$139,"s","ns")))</f>
        <v>ns</v>
      </c>
      <c r="DH167" s="282" t="str">
        <f aca="false">IF(DH$8&gt;$BV167,"",IF($BR$124&gt;$BS$124,"ns",IF(ABS($BX167-INDEX(RTO3CF_ORD,DH$8,2))&gt;$BN$139,"s","ns")))</f>
        <v>ns</v>
      </c>
      <c r="DI167" s="282" t="str">
        <f aca="false">IF(DI$8&gt;$BV167,"",IF($BR$124&gt;$BS$124,"ns",IF(ABS($BX167-INDEX(RTO3CF_ORD,DI$8,2))&gt;$BN$139,"s","ns")))</f>
        <v>ns</v>
      </c>
      <c r="DJ167" s="282" t="str">
        <f aca="false">IF(DJ$8&gt;$BV167,"",IF($BR$124&gt;$BS$124,"ns",IF(ABS($BX167-INDEX(RTO3CF_ORD,DJ$8,2))&gt;$BN$139,"s","ns")))</f>
        <v>ns</v>
      </c>
      <c r="DK167" s="282" t="str">
        <f aca="false">IF(DK$8&gt;$BV167,"",IF($BR$124&gt;$BS$124,"ns",IF(ABS($BX167-INDEX(RTO3CF_ORD,DK$8,2))&gt;$BN$139,"s","ns")))</f>
        <v>ns</v>
      </c>
      <c r="DL167" s="282" t="str">
        <f aca="false">IF(DL$8&gt;$BV167,"",IF($BR$124&gt;$BS$124,"ns",IF(ABS($BX167-INDEX(RTO3CF_ORD,DL$8,2))&gt;$BN$139,"s","ns")))</f>
        <v>ns</v>
      </c>
      <c r="DM167" s="282" t="str">
        <f aca="false">IF(DM$8&gt;$BV167,"",IF($BR$124&gt;$BS$124,"ns",IF(ABS($BX167-INDEX(RTO3CF_ORD,DM$8,2))&gt;$BN$139,"s","ns")))</f>
        <v>ns</v>
      </c>
      <c r="DN167" s="282" t="str">
        <f aca="false">IF(DN$8&gt;$BV167,"",IF($BR$124&gt;$BS$124,"ns",IF(ABS($BX167-INDEX(RTO3CF_ORD,DN$8,2))&gt;$BN$139,"s","ns")))</f>
        <v>ns</v>
      </c>
      <c r="DO167" s="282" t="str">
        <f aca="false">IF(DO$8&gt;$BV167,"",IF($BR$124&gt;$BS$124,"ns",IF(ABS($BX167-INDEX(RTO3CF_ORD,DO$8,2))&gt;$BN$139,"s","ns")))</f>
        <v>ns</v>
      </c>
      <c r="DP167" s="282" t="str">
        <f aca="false">IF(DP$8&gt;$BV167,"",IF($BR$124&gt;$BS$124,"ns",IF(ABS($BX167-INDEX(RTO3CF_ORD,DP$8,2))&gt;$BN$139,"s","ns")))</f>
        <v>ns</v>
      </c>
      <c r="DQ167" s="282" t="str">
        <f aca="false">IF(DQ$8&gt;$BV167,"",IF($BR$124&gt;$BS$124,"ns",IF(ABS($BX167-INDEX(RTO3CF_ORD,DQ$8,2))&gt;$BN$139,"s","ns")))</f>
        <v>ns</v>
      </c>
      <c r="DR167" s="282" t="str">
        <f aca="false">IF(DR$8&gt;$BV167,"",IF($BR$124&gt;$BS$124,"ns",IF(ABS($BX167-INDEX(RTO3CF_ORD,DR$8,2))&gt;$BN$139,"s","ns")))</f>
        <v>ns</v>
      </c>
      <c r="DS167" s="282" t="str">
        <f aca="false">IF(DS$8&gt;$BV167,"",IF($BR$124&gt;$BS$124,"ns",IF(ABS($BX167-INDEX(RTO3CF_ORD,DS$8,2))&gt;$BN$139,"s","ns")))</f>
        <v>ns</v>
      </c>
      <c r="DT167" s="282" t="str">
        <f aca="false">IF(DT$8&gt;$BV167,"",IF($BR$124&gt;$BS$124,"ns",IF(ABS($BX167-INDEX(RTO3CF_ORD,DT$8,2))&gt;$BN$139,"s","ns")))</f>
        <v>ns</v>
      </c>
      <c r="DU167" s="282" t="str">
        <f aca="false">IF(DU$8&gt;$BV167,"",IF($BR$124&gt;$BS$124,"ns",IF(ABS($BX167-INDEX(RTO3CF_ORD,DU$8,2))&gt;$BN$139,"s","ns")))</f>
        <v/>
      </c>
      <c r="DV167" s="282" t="str">
        <f aca="false">IF(DV$8&gt;$BV167,"",IF($BR$124&gt;$BS$124,"ns",IF(ABS($BX167-INDEX(RTO3CF_ORD,DV$8,2))&gt;$BN$139,"s","ns")))</f>
        <v/>
      </c>
      <c r="DW167" s="283"/>
      <c r="DX167" s="283"/>
      <c r="DZ167" s="265" t="n">
        <f aca="false">DZ166+1</f>
        <v>49</v>
      </c>
      <c r="EA167" s="276" t="n">
        <f aca="false">IFERROR(INDEX(RTO3CV,$DZ167,1),0)</f>
        <v>0</v>
      </c>
      <c r="EB167" s="277" t="n">
        <f aca="false">IFERROR(INDEX(RTO3SF,$DZ167,EB$7),0)</f>
        <v>0</v>
      </c>
      <c r="EC167" s="277" t="n">
        <f aca="false">IFERROR(INDEX(RTO3SF,$DZ167,EC$7),0)</f>
        <v>0</v>
      </c>
      <c r="ED167" s="277" t="n">
        <f aca="false">IFERROR(INDEX(RTO3SF,$DZ167,ED$7),0)</f>
        <v>0</v>
      </c>
      <c r="EE167" s="277" t="n">
        <f aca="false">IFERROR(INDEX(RTO3SF,$DZ167,EE$7),0)</f>
        <v>0</v>
      </c>
      <c r="EF167" s="277" t="n">
        <f aca="false">COUNTIFS(EB167:EE167,"&gt;1")</f>
        <v>0</v>
      </c>
      <c r="EG167" s="277" t="n">
        <f aca="false">IFERROR(SUMIFS(EB167:EE167,EB167:EE167,"&gt;1"),0)</f>
        <v>0</v>
      </c>
      <c r="EH167" s="265"/>
      <c r="EI167" s="265"/>
      <c r="EJ167" s="265"/>
      <c r="EK167" s="266"/>
      <c r="EL167" s="265" t="n">
        <f aca="false">EL166+1</f>
        <v>49</v>
      </c>
      <c r="EM167" s="276" t="n">
        <f aca="false">IFERROR(INDEX(RTO3CV,$EL167,1),0)</f>
        <v>0</v>
      </c>
      <c r="EN167" s="277" t="n">
        <f aca="false">IFERROR(INDEX(RTO3CF,$EL167,'ANVA-MDS'!EB$7),0)</f>
        <v>0</v>
      </c>
      <c r="EO167" s="277" t="n">
        <f aca="false">IFERROR(INDEX(RTO3CF,$EL167,'ANVA-MDS'!EC$7),0)</f>
        <v>0</v>
      </c>
      <c r="EP167" s="277" t="n">
        <f aca="false">IFERROR(INDEX(RTO3CF,$EL167,'ANVA-MDS'!ED$7),0)</f>
        <v>0</v>
      </c>
      <c r="EQ167" s="277" t="n">
        <f aca="false">IFERROR(INDEX(RTO3CF,$EL167,'ANVA-MDS'!EE$7),0)</f>
        <v>0</v>
      </c>
      <c r="ER167" s="277" t="n">
        <f aca="false">COUNTIFS(EN167:EQ167,"&gt;1")</f>
        <v>0</v>
      </c>
      <c r="ES167" s="277" t="n">
        <f aca="false">IFERROR(SUMIFS(EN167:EQ167,EN167:EQ167,"&gt;1"),0)</f>
        <v>0</v>
      </c>
      <c r="ET167" s="265"/>
      <c r="EU167" s="265"/>
      <c r="EV167" s="265"/>
      <c r="EW167" s="266"/>
      <c r="EX167" s="277" t="n">
        <f aca="false">EG167+ES167</f>
        <v>0</v>
      </c>
      <c r="EY167" s="266"/>
      <c r="EZ167" s="266"/>
    </row>
    <row r="168" customFormat="false" ht="12.75" hidden="false" customHeight="true" outlineLevel="0" collapsed="false">
      <c r="J168" s="270" t="n">
        <v>49</v>
      </c>
      <c r="K168" s="280" t="n">
        <f aca="false">IFERROR(INDEX(RTO3SF_ORD,J168,1),"sd")</f>
        <v>0</v>
      </c>
      <c r="L168" s="281" t="n">
        <f aca="false">IFERROR(INDEX(RTO3SF_ORD,J168,2),"sd")</f>
        <v>1E-005</v>
      </c>
      <c r="M168" s="281" t="str">
        <f aca="false">IF(M$8&gt;$J168,"",IF($F$124&gt;$G$124,"ns",IF(ABS($L168-INDEX(RTO3SF_ORD,M$8,2))&gt;$B$139,"s","ns")))</f>
        <v>ns</v>
      </c>
      <c r="N168" s="281" t="str">
        <f aca="false">IF(N$8&gt;$J168,"",IF($F$124&gt;$G$124,"ns",IF(ABS($L168-INDEX(RTO3SF_ORD,N$8,2))&gt;$B$139,"s","ns")))</f>
        <v>ns</v>
      </c>
      <c r="O168" s="281" t="str">
        <f aca="false">IF(O$8&gt;$J168,"",IF($F$124&gt;$G$124,"ns",IF(ABS($L168-INDEX(RTO3SF_ORD,O$8,2))&gt;$B$139,"s","ns")))</f>
        <v>ns</v>
      </c>
      <c r="P168" s="281" t="str">
        <f aca="false">IF(P$8&gt;$J168,"",IF($F$124&gt;$G$124,"ns",IF(ABS($L168-INDEX(RTO3SF_ORD,P$8,2))&gt;$B$139,"s","ns")))</f>
        <v>ns</v>
      </c>
      <c r="Q168" s="281" t="str">
        <f aca="false">IF(Q$8&gt;$J168,"",IF($F$124&gt;$G$124,"ns",IF(ABS($L168-INDEX(RTO3SF_ORD,Q$8,2))&gt;$B$139,"s","ns")))</f>
        <v>ns</v>
      </c>
      <c r="R168" s="281" t="str">
        <f aca="false">IF(R$8&gt;$J168,"",IF($F$124&gt;$G$124,"ns",IF(ABS($L168-INDEX(RTO3SF_ORD,R$8,2))&gt;$B$139,"s","ns")))</f>
        <v>ns</v>
      </c>
      <c r="S168" s="281" t="str">
        <f aca="false">IF(S$8&gt;$J168,"",IF($F$124&gt;$G$124,"ns",IF(ABS($L168-INDEX(RTO3SF_ORD,S$8,2))&gt;$B$139,"s","ns")))</f>
        <v>ns</v>
      </c>
      <c r="T168" s="281" t="str">
        <f aca="false">IF(T$8&gt;$J168,"",IF($F$124&gt;$G$124,"ns",IF(ABS($L168-INDEX(RTO3SF_ORD,T$8,2))&gt;$B$139,"s","ns")))</f>
        <v>ns</v>
      </c>
      <c r="U168" s="281" t="str">
        <f aca="false">IF(U$8&gt;$J168,"",IF($F$124&gt;$G$124,"ns",IF(ABS($L168-INDEX(RTO3SF_ORD,U$8,2))&gt;$B$139,"s","ns")))</f>
        <v>ns</v>
      </c>
      <c r="V168" s="281" t="str">
        <f aca="false">IF(V$8&gt;$J168,"",IF($F$124&gt;$G$124,"ns",IF(ABS($L168-INDEX(RTO3SF_ORD,V$8,2))&gt;$B$139,"s","ns")))</f>
        <v>ns</v>
      </c>
      <c r="W168" s="281" t="str">
        <f aca="false">IF(W$8&gt;$J168,"",IF($F$124&gt;$G$124,"ns",IF(ABS($L168-INDEX(RTO3SF_ORD,W$8,2))&gt;$B$139,"s","ns")))</f>
        <v>ns</v>
      </c>
      <c r="X168" s="281" t="str">
        <f aca="false">IF(X$8&gt;$J168,"",IF($F$124&gt;$G$124,"ns",IF(ABS($L168-INDEX(RTO3SF_ORD,X$8,2))&gt;$B$139,"s","ns")))</f>
        <v>ns</v>
      </c>
      <c r="Y168" s="281" t="str">
        <f aca="false">IF(Y$8&gt;$J168,"",IF($F$124&gt;$G$124,"ns",IF(ABS($L168-INDEX(RTO3SF_ORD,Y$8,2))&gt;$B$139,"s","ns")))</f>
        <v>ns</v>
      </c>
      <c r="Z168" s="281" t="str">
        <f aca="false">IF(Z$8&gt;$J168,"",IF($F$124&gt;$G$124,"ns",IF(ABS($L168-INDEX(RTO3SF_ORD,Z$8,2))&gt;$B$139,"s","ns")))</f>
        <v>ns</v>
      </c>
      <c r="AA168" s="281" t="str">
        <f aca="false">IF(AA$8&gt;$J168,"",IF($F$124&gt;$G$124,"ns",IF(ABS($L168-INDEX(RTO3SF_ORD,AA$8,2))&gt;$B$139,"s","ns")))</f>
        <v>ns</v>
      </c>
      <c r="AB168" s="281" t="str">
        <f aca="false">IF(AB$8&gt;$J168,"",IF($F$124&gt;$G$124,"ns",IF(ABS($L168-INDEX(RTO3SF_ORD,AB$8,2))&gt;$B$139,"s","ns")))</f>
        <v>ns</v>
      </c>
      <c r="AC168" s="281" t="str">
        <f aca="false">IF(AC$8&gt;$J168,"",IF($F$124&gt;$G$124,"ns",IF(ABS($L168-INDEX(RTO3SF_ORD,AC$8,2))&gt;$B$139,"s","ns")))</f>
        <v>ns</v>
      </c>
      <c r="AD168" s="281" t="str">
        <f aca="false">IF(AD$8&gt;$J168,"",IF($F$124&gt;$G$124,"ns",IF(ABS($L168-INDEX(RTO3SF_ORD,AD$8,2))&gt;$B$139,"s","ns")))</f>
        <v>ns</v>
      </c>
      <c r="AE168" s="281" t="str">
        <f aca="false">IF(AE$8&gt;$J168,"",IF($F$124&gt;$G$124,"ns",IF(ABS($L168-INDEX(RTO3SF_ORD,AE$8,2))&gt;$B$139,"s","ns")))</f>
        <v>ns</v>
      </c>
      <c r="AF168" s="281" t="str">
        <f aca="false">IF(AF$8&gt;$J168,"",IF($F$124&gt;$G$124,"ns",IF(ABS($L168-INDEX(RTO3SF_ORD,AF$8,2))&gt;$B$139,"s","ns")))</f>
        <v>ns</v>
      </c>
      <c r="AG168" s="281" t="str">
        <f aca="false">IF(AG$8&gt;$J168,"",IF($F$124&gt;$G$124,"ns",IF(ABS($L168-INDEX(RTO3SF_ORD,AG$8,2))&gt;$B$139,"s","ns")))</f>
        <v>ns</v>
      </c>
      <c r="AH168" s="281" t="str">
        <f aca="false">IF(AH$8&gt;$J168,"",IF($F$124&gt;$G$124,"ns",IF(ABS($L168-INDEX(RTO3SF_ORD,AH$8,2))&gt;$B$139,"s","ns")))</f>
        <v>ns</v>
      </c>
      <c r="AI168" s="281" t="str">
        <f aca="false">IF(AI$8&gt;$J168,"",IF($F$124&gt;$G$124,"ns",IF(ABS($L168-INDEX(RTO3SF_ORD,AI$8,2))&gt;$B$139,"s","ns")))</f>
        <v>ns</v>
      </c>
      <c r="AJ168" s="281" t="str">
        <f aca="false">IF(AJ$8&gt;$J168,"",IF($F$124&gt;$G$124,"ns",IF(ABS($L168-INDEX(RTO3SF_ORD,AJ$8,2))&gt;$B$139,"s","ns")))</f>
        <v>ns</v>
      </c>
      <c r="AK168" s="281" t="str">
        <f aca="false">IF(AK$8&gt;$J168,"",IF($F$124&gt;$G$124,"ns",IF(ABS($L168-INDEX(RTO3SF_ORD,AK$8,2))&gt;$B$139,"s","ns")))</f>
        <v>ns</v>
      </c>
      <c r="AL168" s="281" t="str">
        <f aca="false">IF(AL$8&gt;$J168,"",IF($F$124&gt;$G$124,"ns",IF(ABS($L168-INDEX(RTO3SF_ORD,AL$8,2))&gt;$B$139,"s","ns")))</f>
        <v>ns</v>
      </c>
      <c r="AM168" s="281" t="str">
        <f aca="false">IF(AM$8&gt;$J168,"",IF($F$124&gt;$G$124,"ns",IF(ABS($L168-INDEX(RTO3SF_ORD,AM$8,2))&gt;$B$139,"s","ns")))</f>
        <v>ns</v>
      </c>
      <c r="AN168" s="281" t="str">
        <f aca="false">IF(AN$8&gt;$J168,"",IF($F$124&gt;$G$124,"ns",IF(ABS($L168-INDEX(RTO3SF_ORD,AN$8,2))&gt;$B$139,"s","ns")))</f>
        <v>ns</v>
      </c>
      <c r="AO168" s="281" t="str">
        <f aca="false">IF(AO$8&gt;$J168,"",IF($F$124&gt;$G$124,"ns",IF(ABS($L168-INDEX(RTO3SF_ORD,AO$8,2))&gt;$B$139,"s","ns")))</f>
        <v>ns</v>
      </c>
      <c r="AP168" s="281" t="str">
        <f aca="false">IF(AP$8&gt;$J168,"",IF($F$124&gt;$G$124,"ns",IF(ABS($L168-INDEX(RTO3SF_ORD,AP$8,2))&gt;$B$139,"s","ns")))</f>
        <v>ns</v>
      </c>
      <c r="AQ168" s="281" t="str">
        <f aca="false">IF(AQ$8&gt;$J168,"",IF($F$124&gt;$G$124,"ns",IF(ABS($L168-INDEX(RTO3SF_ORD,AQ$8,2))&gt;$B$139,"s","ns")))</f>
        <v>ns</v>
      </c>
      <c r="AR168" s="281" t="str">
        <f aca="false">IF(AR$8&gt;$J168,"",IF($F$124&gt;$G$124,"ns",IF(ABS($L168-INDEX(RTO3SF_ORD,AR$8,2))&gt;$B$139,"s","ns")))</f>
        <v>ns</v>
      </c>
      <c r="AS168" s="281" t="str">
        <f aca="false">IF(AS$8&gt;$J168,"",IF($F$124&gt;$G$124,"ns",IF(ABS($L168-INDEX(RTO3SF_ORD,AS$8,2))&gt;$B$139,"s","ns")))</f>
        <v>ns</v>
      </c>
      <c r="AT168" s="281" t="str">
        <f aca="false">IF(AT$8&gt;$J168,"",IF($F$124&gt;$G$124,"ns",IF(ABS($L168-INDEX(RTO3SF_ORD,AT$8,2))&gt;$B$139,"s","ns")))</f>
        <v>ns</v>
      </c>
      <c r="AU168" s="281" t="str">
        <f aca="false">IF(AU$8&gt;$J168,"",IF($F$124&gt;$G$124,"ns",IF(ABS($L168-INDEX(RTO3SF_ORD,AU$8,2))&gt;$B$139,"s","ns")))</f>
        <v>ns</v>
      </c>
      <c r="AV168" s="281" t="str">
        <f aca="false">IF(AV$8&gt;$J168,"",IF($F$124&gt;$G$124,"ns",IF(ABS($L168-INDEX(RTO3SF_ORD,AV$8,2))&gt;$B$139,"s","ns")))</f>
        <v>ns</v>
      </c>
      <c r="AW168" s="281" t="str">
        <f aca="false">IF(AW$8&gt;$J168,"",IF($F$124&gt;$G$124,"ns",IF(ABS($L168-INDEX(RTO3SF_ORD,AW$8,2))&gt;$B$139,"s","ns")))</f>
        <v>ns</v>
      </c>
      <c r="AX168" s="281" t="str">
        <f aca="false">IF(AX$8&gt;$J168,"",IF($F$124&gt;$G$124,"ns",IF(ABS($L168-INDEX(RTO3SF_ORD,AX$8,2))&gt;$B$139,"s","ns")))</f>
        <v>ns</v>
      </c>
      <c r="AY168" s="281" t="str">
        <f aca="false">IF(AY$8&gt;$J168,"",IF($F$124&gt;$G$124,"ns",IF(ABS($L168-INDEX(RTO3SF_ORD,AY$8,2))&gt;$B$139,"s","ns")))</f>
        <v>ns</v>
      </c>
      <c r="AZ168" s="281" t="str">
        <f aca="false">IF(AZ$8&gt;$J168,"",IF($F$124&gt;$G$124,"ns",IF(ABS($L168-INDEX(RTO3SF_ORD,AZ$8,2))&gt;$B$139,"s","ns")))</f>
        <v>ns</v>
      </c>
      <c r="BA168" s="281" t="str">
        <f aca="false">IF(BA$8&gt;$J168,"",IF($F$124&gt;$G$124,"ns",IF(ABS($L168-INDEX(RTO3SF_ORD,BA$8,2))&gt;$B$139,"s","ns")))</f>
        <v>ns</v>
      </c>
      <c r="BB168" s="281" t="str">
        <f aca="false">IF(BB$8&gt;$J168,"",IF($F$124&gt;$G$124,"ns",IF(ABS($L168-INDEX(RTO3SF_ORD,BB$8,2))&gt;$B$139,"s","ns")))</f>
        <v>ns</v>
      </c>
      <c r="BC168" s="281" t="str">
        <f aca="false">IF(BC$8&gt;$J168,"",IF($F$124&gt;$G$124,"ns",IF(ABS($L168-INDEX(RTO3SF_ORD,BC$8,2))&gt;$B$139,"s","ns")))</f>
        <v>ns</v>
      </c>
      <c r="BD168" s="281" t="str">
        <f aca="false">IF(BD$8&gt;$J168,"",IF($F$124&gt;$G$124,"ns",IF(ABS($L168-INDEX(RTO3SF_ORD,BD$8,2))&gt;$B$139,"s","ns")))</f>
        <v>ns</v>
      </c>
      <c r="BE168" s="281" t="str">
        <f aca="false">IF(BE$8&gt;$J168,"",IF($F$124&gt;$G$124,"ns",IF(ABS($L168-INDEX(RTO3SF_ORD,BE$8,2))&gt;$B$139,"s","ns")))</f>
        <v>ns</v>
      </c>
      <c r="BF168" s="281" t="str">
        <f aca="false">IF(BF$8&gt;$J168,"",IF($F$124&gt;$G$124,"ns",IF(ABS($L168-INDEX(RTO3SF_ORD,BF$8,2))&gt;$B$139,"s","ns")))</f>
        <v>ns</v>
      </c>
      <c r="BG168" s="281" t="str">
        <f aca="false">IF(BG$8&gt;$J168,"",IF($F$124&gt;$G$124,"ns",IF(ABS($L168-INDEX(RTO3SF_ORD,BG$8,2))&gt;$B$139,"s","ns")))</f>
        <v>ns</v>
      </c>
      <c r="BH168" s="281" t="str">
        <f aca="false">IF(BH$8&gt;$J168,"",IF($F$124&gt;$G$124,"ns",IF(ABS($L168-INDEX(RTO3SF_ORD,BH$8,2))&gt;$B$139,"s","ns")))</f>
        <v>ns</v>
      </c>
      <c r="BI168" s="281" t="str">
        <f aca="false">IF(BI$8&gt;$J168,"",IF($F$124&gt;$G$124,"ns",IF(ABS($L168-INDEX(RTO3SF_ORD,BI$8,2))&gt;$B$139,"s","ns")))</f>
        <v>ns</v>
      </c>
      <c r="BJ168" s="281" t="str">
        <f aca="false">IF(BJ$8&gt;$J168,"",IF($F$124&gt;$G$124,"ns",IF(ABS($L168-INDEX(RTO3SF_ORD,BJ$8,2))&gt;$B$139,"s","ns")))</f>
        <v/>
      </c>
      <c r="BS168" s="249"/>
      <c r="BT168" s="249"/>
      <c r="BV168" s="270" t="n">
        <v>49</v>
      </c>
      <c r="BW168" s="280" t="n">
        <f aca="false">IFERROR(INDEX(RTO3CF_ORD,BV168,1),"sd")</f>
        <v>0</v>
      </c>
      <c r="BX168" s="281" t="n">
        <f aca="false">IFERROR(INDEX(RTO3CF_ORD,BV168,2),"sd")</f>
        <v>1E-005</v>
      </c>
      <c r="BY168" s="282" t="str">
        <f aca="false">IF(BY$8&gt;$BV168,"",IF($BR$124&gt;$BS$124,"ns",IF(ABS($BX168-INDEX(RTO3CF_ORD,BY$8,2))&gt;$BN$139,"s","ns")))</f>
        <v>s</v>
      </c>
      <c r="BZ168" s="282" t="str">
        <f aca="false">IF(BZ$8&gt;$BV168,"",IF($BR$124&gt;$BS$124,"ns",IF(ABS($BX168-INDEX(RTO3CF_ORD,BZ$8,2))&gt;$BN$139,"s","ns")))</f>
        <v>s</v>
      </c>
      <c r="CA168" s="282" t="str">
        <f aca="false">IF(CA$8&gt;$BV168,"",IF($BR$124&gt;$BS$124,"ns",IF(ABS($BX168-INDEX(RTO3CF_ORD,CA$8,2))&gt;$BN$139,"s","ns")))</f>
        <v>s</v>
      </c>
      <c r="CB168" s="282" t="str">
        <f aca="false">IF(CB$8&gt;$BV168,"",IF($BR$124&gt;$BS$124,"ns",IF(ABS($BX168-INDEX(RTO3CF_ORD,CB$8,2))&gt;$BN$139,"s","ns")))</f>
        <v>s</v>
      </c>
      <c r="CC168" s="282" t="str">
        <f aca="false">IF(CC$8&gt;$BV168,"",IF($BR$124&gt;$BS$124,"ns",IF(ABS($BX168-INDEX(RTO3CF_ORD,CC$8,2))&gt;$BN$139,"s","ns")))</f>
        <v>s</v>
      </c>
      <c r="CD168" s="282" t="str">
        <f aca="false">IF(CD$8&gt;$BV168,"",IF($BR$124&gt;$BS$124,"ns",IF(ABS($BX168-INDEX(RTO3CF_ORD,CD$8,2))&gt;$BN$139,"s","ns")))</f>
        <v>s</v>
      </c>
      <c r="CE168" s="282" t="str">
        <f aca="false">IF(CE$8&gt;$BV168,"",IF($BR$124&gt;$BS$124,"ns",IF(ABS($BX168-INDEX(RTO3CF_ORD,CE$8,2))&gt;$BN$139,"s","ns")))</f>
        <v>s</v>
      </c>
      <c r="CF168" s="282" t="str">
        <f aca="false">IF(CF$8&gt;$BV168,"",IF($BR$124&gt;$BS$124,"ns",IF(ABS($BX168-INDEX(RTO3CF_ORD,CF$8,2))&gt;$BN$139,"s","ns")))</f>
        <v>s</v>
      </c>
      <c r="CG168" s="282" t="str">
        <f aca="false">IF(CG$8&gt;$BV168,"",IF($BR$124&gt;$BS$124,"ns",IF(ABS($BX168-INDEX(RTO3CF_ORD,CG$8,2))&gt;$BN$139,"s","ns")))</f>
        <v>s</v>
      </c>
      <c r="CH168" s="282" t="str">
        <f aca="false">IF(CH$8&gt;$BV168,"",IF($BR$124&gt;$BS$124,"ns",IF(ABS($BX168-INDEX(RTO3CF_ORD,CH$8,2))&gt;$BN$139,"s","ns")))</f>
        <v>s</v>
      </c>
      <c r="CI168" s="282" t="str">
        <f aca="false">IF(CI$8&gt;$BV168,"",IF($BR$124&gt;$BS$124,"ns",IF(ABS($BX168-INDEX(RTO3CF_ORD,CI$8,2))&gt;$BN$139,"s","ns")))</f>
        <v>s</v>
      </c>
      <c r="CJ168" s="282" t="str">
        <f aca="false">IF(CJ$8&gt;$BV168,"",IF($BR$124&gt;$BS$124,"ns",IF(ABS($BX168-INDEX(RTO3CF_ORD,CJ$8,2))&gt;$BN$139,"s","ns")))</f>
        <v>s</v>
      </c>
      <c r="CK168" s="282" t="str">
        <f aca="false">IF(CK$8&gt;$BV168,"",IF($BR$124&gt;$BS$124,"ns",IF(ABS($BX168-INDEX(RTO3CF_ORD,CK$8,2))&gt;$BN$139,"s","ns")))</f>
        <v>ns</v>
      </c>
      <c r="CL168" s="282" t="str">
        <f aca="false">IF(CL$8&gt;$BV168,"",IF($BR$124&gt;$BS$124,"ns",IF(ABS($BX168-INDEX(RTO3CF_ORD,CL$8,2))&gt;$BN$139,"s","ns")))</f>
        <v>ns</v>
      </c>
      <c r="CM168" s="282" t="str">
        <f aca="false">IF(CM$8&gt;$BV168,"",IF($BR$124&gt;$BS$124,"ns",IF(ABS($BX168-INDEX(RTO3CF_ORD,CM$8,2))&gt;$BN$139,"s","ns")))</f>
        <v>ns</v>
      </c>
      <c r="CN168" s="282" t="str">
        <f aca="false">IF(CN$8&gt;$BV168,"",IF($BR$124&gt;$BS$124,"ns",IF(ABS($BX168-INDEX(RTO3CF_ORD,CN$8,2))&gt;$BN$139,"s","ns")))</f>
        <v>ns</v>
      </c>
      <c r="CO168" s="282" t="str">
        <f aca="false">IF(CO$8&gt;$BV168,"",IF($BR$124&gt;$BS$124,"ns",IF(ABS($BX168-INDEX(RTO3CF_ORD,CO$8,2))&gt;$BN$139,"s","ns")))</f>
        <v>ns</v>
      </c>
      <c r="CP168" s="282" t="str">
        <f aca="false">IF(CP$8&gt;$BV168,"",IF($BR$124&gt;$BS$124,"ns",IF(ABS($BX168-INDEX(RTO3CF_ORD,CP$8,2))&gt;$BN$139,"s","ns")))</f>
        <v>ns</v>
      </c>
      <c r="CQ168" s="282" t="str">
        <f aca="false">IF(CQ$8&gt;$BV168,"",IF($BR$124&gt;$BS$124,"ns",IF(ABS($BX168-INDEX(RTO3CF_ORD,CQ$8,2))&gt;$BN$139,"s","ns")))</f>
        <v>ns</v>
      </c>
      <c r="CR168" s="282" t="str">
        <f aca="false">IF(CR$8&gt;$BV168,"",IF($BR$124&gt;$BS$124,"ns",IF(ABS($BX168-INDEX(RTO3CF_ORD,CR$8,2))&gt;$BN$139,"s","ns")))</f>
        <v>ns</v>
      </c>
      <c r="CS168" s="282" t="str">
        <f aca="false">IF(CS$8&gt;$BV168,"",IF($BR$124&gt;$BS$124,"ns",IF(ABS($BX168-INDEX(RTO3CF_ORD,CS$8,2))&gt;$BN$139,"s","ns")))</f>
        <v>ns</v>
      </c>
      <c r="CT168" s="282" t="str">
        <f aca="false">IF(CT$8&gt;$BV168,"",IF($BR$124&gt;$BS$124,"ns",IF(ABS($BX168-INDEX(RTO3CF_ORD,CT$8,2))&gt;$BN$139,"s","ns")))</f>
        <v>ns</v>
      </c>
      <c r="CU168" s="282" t="str">
        <f aca="false">IF(CU$8&gt;$BV168,"",IF($BR$124&gt;$BS$124,"ns",IF(ABS($BX168-INDEX(RTO3CF_ORD,CU$8,2))&gt;$BN$139,"s","ns")))</f>
        <v>ns</v>
      </c>
      <c r="CV168" s="282" t="str">
        <f aca="false">IF(CV$8&gt;$BV168,"",IF($BR$124&gt;$BS$124,"ns",IF(ABS($BX168-INDEX(RTO3CF_ORD,CV$8,2))&gt;$BN$139,"s","ns")))</f>
        <v>ns</v>
      </c>
      <c r="CW168" s="282" t="str">
        <f aca="false">IF(CW$8&gt;$BV168,"",IF($BR$124&gt;$BS$124,"ns",IF(ABS($BX168-INDEX(RTO3CF_ORD,CW$8,2))&gt;$BN$139,"s","ns")))</f>
        <v>ns</v>
      </c>
      <c r="CX168" s="282" t="str">
        <f aca="false">IF(CX$8&gt;$BV168,"",IF($BR$124&gt;$BS$124,"ns",IF(ABS($BX168-INDEX(RTO3CF_ORD,CX$8,2))&gt;$BN$139,"s","ns")))</f>
        <v>ns</v>
      </c>
      <c r="CY168" s="282" t="str">
        <f aca="false">IF(CY$8&gt;$BV168,"",IF($BR$124&gt;$BS$124,"ns",IF(ABS($BX168-INDEX(RTO3CF_ORD,CY$8,2))&gt;$BN$139,"s","ns")))</f>
        <v>ns</v>
      </c>
      <c r="CZ168" s="282" t="str">
        <f aca="false">IF(CZ$8&gt;$BV168,"",IF($BR$124&gt;$BS$124,"ns",IF(ABS($BX168-INDEX(RTO3CF_ORD,CZ$8,2))&gt;$BN$139,"s","ns")))</f>
        <v>ns</v>
      </c>
      <c r="DA168" s="282" t="str">
        <f aca="false">IF(DA$8&gt;$BV168,"",IF($BR$124&gt;$BS$124,"ns",IF(ABS($BX168-INDEX(RTO3CF_ORD,DA$8,2))&gt;$BN$139,"s","ns")))</f>
        <v>ns</v>
      </c>
      <c r="DB168" s="282" t="str">
        <f aca="false">IF(DB$8&gt;$BV168,"",IF($BR$124&gt;$BS$124,"ns",IF(ABS($BX168-INDEX(RTO3CF_ORD,DB$8,2))&gt;$BN$139,"s","ns")))</f>
        <v>ns</v>
      </c>
      <c r="DC168" s="282" t="str">
        <f aca="false">IF(DC$8&gt;$BV168,"",IF($BR$124&gt;$BS$124,"ns",IF(ABS($BX168-INDEX(RTO3CF_ORD,DC$8,2))&gt;$BN$139,"s","ns")))</f>
        <v>ns</v>
      </c>
      <c r="DD168" s="282" t="str">
        <f aca="false">IF(DD$8&gt;$BV168,"",IF($BR$124&gt;$BS$124,"ns",IF(ABS($BX168-INDEX(RTO3CF_ORD,DD$8,2))&gt;$BN$139,"s","ns")))</f>
        <v>ns</v>
      </c>
      <c r="DE168" s="282" t="str">
        <f aca="false">IF(DE$8&gt;$BV168,"",IF($BR$124&gt;$BS$124,"ns",IF(ABS($BX168-INDEX(RTO3CF_ORD,DE$8,2))&gt;$BN$139,"s","ns")))</f>
        <v>ns</v>
      </c>
      <c r="DF168" s="282" t="str">
        <f aca="false">IF(DF$8&gt;$BV168,"",IF($BR$124&gt;$BS$124,"ns",IF(ABS($BX168-INDEX(RTO3CF_ORD,DF$8,2))&gt;$BN$139,"s","ns")))</f>
        <v>ns</v>
      </c>
      <c r="DG168" s="282" t="str">
        <f aca="false">IF(DG$8&gt;$BV168,"",IF($BR$124&gt;$BS$124,"ns",IF(ABS($BX168-INDEX(RTO3CF_ORD,DG$8,2))&gt;$BN$139,"s","ns")))</f>
        <v>ns</v>
      </c>
      <c r="DH168" s="282" t="str">
        <f aca="false">IF(DH$8&gt;$BV168,"",IF($BR$124&gt;$BS$124,"ns",IF(ABS($BX168-INDEX(RTO3CF_ORD,DH$8,2))&gt;$BN$139,"s","ns")))</f>
        <v>ns</v>
      </c>
      <c r="DI168" s="282" t="str">
        <f aca="false">IF(DI$8&gt;$BV168,"",IF($BR$124&gt;$BS$124,"ns",IF(ABS($BX168-INDEX(RTO3CF_ORD,DI$8,2))&gt;$BN$139,"s","ns")))</f>
        <v>ns</v>
      </c>
      <c r="DJ168" s="282" t="str">
        <f aca="false">IF(DJ$8&gt;$BV168,"",IF($BR$124&gt;$BS$124,"ns",IF(ABS($BX168-INDEX(RTO3CF_ORD,DJ$8,2))&gt;$BN$139,"s","ns")))</f>
        <v>ns</v>
      </c>
      <c r="DK168" s="282" t="str">
        <f aca="false">IF(DK$8&gt;$BV168,"",IF($BR$124&gt;$BS$124,"ns",IF(ABS($BX168-INDEX(RTO3CF_ORD,DK$8,2))&gt;$BN$139,"s","ns")))</f>
        <v>ns</v>
      </c>
      <c r="DL168" s="282" t="str">
        <f aca="false">IF(DL$8&gt;$BV168,"",IF($BR$124&gt;$BS$124,"ns",IF(ABS($BX168-INDEX(RTO3CF_ORD,DL$8,2))&gt;$BN$139,"s","ns")))</f>
        <v>ns</v>
      </c>
      <c r="DM168" s="282" t="str">
        <f aca="false">IF(DM$8&gt;$BV168,"",IF($BR$124&gt;$BS$124,"ns",IF(ABS($BX168-INDEX(RTO3CF_ORD,DM$8,2))&gt;$BN$139,"s","ns")))</f>
        <v>ns</v>
      </c>
      <c r="DN168" s="282" t="str">
        <f aca="false">IF(DN$8&gt;$BV168,"",IF($BR$124&gt;$BS$124,"ns",IF(ABS($BX168-INDEX(RTO3CF_ORD,DN$8,2))&gt;$BN$139,"s","ns")))</f>
        <v>ns</v>
      </c>
      <c r="DO168" s="282" t="str">
        <f aca="false">IF(DO$8&gt;$BV168,"",IF($BR$124&gt;$BS$124,"ns",IF(ABS($BX168-INDEX(RTO3CF_ORD,DO$8,2))&gt;$BN$139,"s","ns")))</f>
        <v>ns</v>
      </c>
      <c r="DP168" s="282" t="str">
        <f aca="false">IF(DP$8&gt;$BV168,"",IF($BR$124&gt;$BS$124,"ns",IF(ABS($BX168-INDEX(RTO3CF_ORD,DP$8,2))&gt;$BN$139,"s","ns")))</f>
        <v>ns</v>
      </c>
      <c r="DQ168" s="282" t="str">
        <f aca="false">IF(DQ$8&gt;$BV168,"",IF($BR$124&gt;$BS$124,"ns",IF(ABS($BX168-INDEX(RTO3CF_ORD,DQ$8,2))&gt;$BN$139,"s","ns")))</f>
        <v>ns</v>
      </c>
      <c r="DR168" s="282" t="str">
        <f aca="false">IF(DR$8&gt;$BV168,"",IF($BR$124&gt;$BS$124,"ns",IF(ABS($BX168-INDEX(RTO3CF_ORD,DR$8,2))&gt;$BN$139,"s","ns")))</f>
        <v>ns</v>
      </c>
      <c r="DS168" s="282" t="str">
        <f aca="false">IF(DS$8&gt;$BV168,"",IF($BR$124&gt;$BS$124,"ns",IF(ABS($BX168-INDEX(RTO3CF_ORD,DS$8,2))&gt;$BN$139,"s","ns")))</f>
        <v>ns</v>
      </c>
      <c r="DT168" s="282" t="str">
        <f aca="false">IF(DT$8&gt;$BV168,"",IF($BR$124&gt;$BS$124,"ns",IF(ABS($BX168-INDEX(RTO3CF_ORD,DT$8,2))&gt;$BN$139,"s","ns")))</f>
        <v>ns</v>
      </c>
      <c r="DU168" s="282" t="str">
        <f aca="false">IF(DU$8&gt;$BV168,"",IF($BR$124&gt;$BS$124,"ns",IF(ABS($BX168-INDEX(RTO3CF_ORD,DU$8,2))&gt;$BN$139,"s","ns")))</f>
        <v>ns</v>
      </c>
      <c r="DV168" s="282" t="str">
        <f aca="false">IF(DV$8&gt;$BV168,"",IF($BR$124&gt;$BS$124,"ns",IF(ABS($BX168-INDEX(RTO3CF_ORD,DV$8,2))&gt;$BN$139,"s","ns")))</f>
        <v/>
      </c>
      <c r="DW168" s="283"/>
      <c r="DX168" s="283"/>
      <c r="DZ168" s="265" t="n">
        <f aca="false">DZ167+1</f>
        <v>50</v>
      </c>
      <c r="EA168" s="276" t="n">
        <f aca="false">IFERROR(INDEX(RTO3CV,$DZ168,1),0)</f>
        <v>0</v>
      </c>
      <c r="EB168" s="277" t="n">
        <f aca="false">IFERROR(INDEX(RTO3SF,$DZ168,EB$7),0)</f>
        <v>0</v>
      </c>
      <c r="EC168" s="277" t="n">
        <f aca="false">IFERROR(INDEX(RTO3SF,$DZ168,EC$7),0)</f>
        <v>0</v>
      </c>
      <c r="ED168" s="277" t="n">
        <f aca="false">IFERROR(INDEX(RTO3SF,$DZ168,ED$7),0)</f>
        <v>0</v>
      </c>
      <c r="EE168" s="277" t="n">
        <f aca="false">IFERROR(INDEX(RTO3SF,$DZ168,EE$7),0)</f>
        <v>0</v>
      </c>
      <c r="EF168" s="277" t="n">
        <f aca="false">COUNTIFS(EB168:EE168,"&gt;1")</f>
        <v>0</v>
      </c>
      <c r="EG168" s="277" t="n">
        <f aca="false">IFERROR(SUMIFS(EB168:EE168,EB168:EE168,"&gt;1"),0)</f>
        <v>0</v>
      </c>
      <c r="EH168" s="265"/>
      <c r="EI168" s="265"/>
      <c r="EJ168" s="265"/>
      <c r="EK168" s="266"/>
      <c r="EL168" s="265" t="n">
        <f aca="false">EL167+1</f>
        <v>50</v>
      </c>
      <c r="EM168" s="276" t="n">
        <f aca="false">IFERROR(INDEX(RTO3CV,$EL168,1),0)</f>
        <v>0</v>
      </c>
      <c r="EN168" s="277" t="n">
        <f aca="false">IFERROR(INDEX(RTO3CF,$EL168,'ANVA-MDS'!EB$7),0)</f>
        <v>0</v>
      </c>
      <c r="EO168" s="277" t="n">
        <f aca="false">IFERROR(INDEX(RTO3CF,$EL168,'ANVA-MDS'!EC$7),0)</f>
        <v>0</v>
      </c>
      <c r="EP168" s="277" t="n">
        <f aca="false">IFERROR(INDEX(RTO3CF,$EL168,'ANVA-MDS'!ED$7),0)</f>
        <v>0</v>
      </c>
      <c r="EQ168" s="277" t="n">
        <f aca="false">IFERROR(INDEX(RTO3CF,$EL168,'ANVA-MDS'!EE$7),0)</f>
        <v>0</v>
      </c>
      <c r="ER168" s="277" t="n">
        <f aca="false">COUNTIFS(EN168:EQ168,"&gt;1")</f>
        <v>0</v>
      </c>
      <c r="ES168" s="277" t="n">
        <f aca="false">IFERROR(SUMIFS(EN168:EQ168,EN168:EQ168,"&gt;1"),0)</f>
        <v>0</v>
      </c>
      <c r="ET168" s="265"/>
      <c r="EU168" s="265"/>
      <c r="EV168" s="265"/>
      <c r="EW168" s="266"/>
      <c r="EX168" s="277" t="n">
        <f aca="false">EG168+ES168</f>
        <v>0</v>
      </c>
      <c r="EY168" s="266"/>
      <c r="EZ168" s="266"/>
    </row>
    <row r="169" customFormat="false" ht="12.75" hidden="false" customHeight="true" outlineLevel="0" collapsed="false">
      <c r="J169" s="270" t="n">
        <v>50</v>
      </c>
      <c r="K169" s="280" t="n">
        <f aca="false">IFERROR(INDEX(RTO3SF_ORD,J169,1),"sd")</f>
        <v>0</v>
      </c>
      <c r="L169" s="281" t="n">
        <f aca="false">IFERROR(INDEX(RTO3SF_ORD,J169,2),"sd")</f>
        <v>0</v>
      </c>
      <c r="M169" s="281" t="str">
        <f aca="false">IF(M$8&gt;$J169,"",IF($F$124&gt;$G$124,"ns",IF(ABS($L169-INDEX(RTO3SF_ORD,M$8,2))&gt;$B$139,"s","ns")))</f>
        <v>ns</v>
      </c>
      <c r="N169" s="281" t="str">
        <f aca="false">IF(N$8&gt;$J169,"",IF($F$124&gt;$G$124,"ns",IF(ABS($L169-INDEX(RTO3SF_ORD,N$8,2))&gt;$B$139,"s","ns")))</f>
        <v>ns</v>
      </c>
      <c r="O169" s="281" t="str">
        <f aca="false">IF(O$8&gt;$J169,"",IF($F$124&gt;$G$124,"ns",IF(ABS($L169-INDEX(RTO3SF_ORD,O$8,2))&gt;$B$139,"s","ns")))</f>
        <v>ns</v>
      </c>
      <c r="P169" s="281" t="str">
        <f aca="false">IF(P$8&gt;$J169,"",IF($F$124&gt;$G$124,"ns",IF(ABS($L169-INDEX(RTO3SF_ORD,P$8,2))&gt;$B$139,"s","ns")))</f>
        <v>ns</v>
      </c>
      <c r="Q169" s="281" t="str">
        <f aca="false">IF(Q$8&gt;$J169,"",IF($F$124&gt;$G$124,"ns",IF(ABS($L169-INDEX(RTO3SF_ORD,Q$8,2))&gt;$B$139,"s","ns")))</f>
        <v>ns</v>
      </c>
      <c r="R169" s="281" t="str">
        <f aca="false">IF(R$8&gt;$J169,"",IF($F$124&gt;$G$124,"ns",IF(ABS($L169-INDEX(RTO3SF_ORD,R$8,2))&gt;$B$139,"s","ns")))</f>
        <v>ns</v>
      </c>
      <c r="S169" s="281" t="str">
        <f aca="false">IF(S$8&gt;$J169,"",IF($F$124&gt;$G$124,"ns",IF(ABS($L169-INDEX(RTO3SF_ORD,S$8,2))&gt;$B$139,"s","ns")))</f>
        <v>ns</v>
      </c>
      <c r="T169" s="281" t="str">
        <f aca="false">IF(T$8&gt;$J169,"",IF($F$124&gt;$G$124,"ns",IF(ABS($L169-INDEX(RTO3SF_ORD,T$8,2))&gt;$B$139,"s","ns")))</f>
        <v>ns</v>
      </c>
      <c r="U169" s="281" t="str">
        <f aca="false">IF(U$8&gt;$J169,"",IF($F$124&gt;$G$124,"ns",IF(ABS($L169-INDEX(RTO3SF_ORD,U$8,2))&gt;$B$139,"s","ns")))</f>
        <v>ns</v>
      </c>
      <c r="V169" s="281" t="str">
        <f aca="false">IF(V$8&gt;$J169,"",IF($F$124&gt;$G$124,"ns",IF(ABS($L169-INDEX(RTO3SF_ORD,V$8,2))&gt;$B$139,"s","ns")))</f>
        <v>ns</v>
      </c>
      <c r="W169" s="281" t="str">
        <f aca="false">IF(W$8&gt;$J169,"",IF($F$124&gt;$G$124,"ns",IF(ABS($L169-INDEX(RTO3SF_ORD,W$8,2))&gt;$B$139,"s","ns")))</f>
        <v>ns</v>
      </c>
      <c r="X169" s="281" t="str">
        <f aca="false">IF(X$8&gt;$J169,"",IF($F$124&gt;$G$124,"ns",IF(ABS($L169-INDEX(RTO3SF_ORD,X$8,2))&gt;$B$139,"s","ns")))</f>
        <v>ns</v>
      </c>
      <c r="Y169" s="281" t="str">
        <f aca="false">IF(Y$8&gt;$J169,"",IF($F$124&gt;$G$124,"ns",IF(ABS($L169-INDEX(RTO3SF_ORD,Y$8,2))&gt;$B$139,"s","ns")))</f>
        <v>ns</v>
      </c>
      <c r="Z169" s="281" t="str">
        <f aca="false">IF(Z$8&gt;$J169,"",IF($F$124&gt;$G$124,"ns",IF(ABS($L169-INDEX(RTO3SF_ORD,Z$8,2))&gt;$B$139,"s","ns")))</f>
        <v>ns</v>
      </c>
      <c r="AA169" s="281" t="str">
        <f aca="false">IF(AA$8&gt;$J169,"",IF($F$124&gt;$G$124,"ns",IF(ABS($L169-INDEX(RTO3SF_ORD,AA$8,2))&gt;$B$139,"s","ns")))</f>
        <v>ns</v>
      </c>
      <c r="AB169" s="281" t="str">
        <f aca="false">IF(AB$8&gt;$J169,"",IF($F$124&gt;$G$124,"ns",IF(ABS($L169-INDEX(RTO3SF_ORD,AB$8,2))&gt;$B$139,"s","ns")))</f>
        <v>ns</v>
      </c>
      <c r="AC169" s="281" t="str">
        <f aca="false">IF(AC$8&gt;$J169,"",IF($F$124&gt;$G$124,"ns",IF(ABS($L169-INDEX(RTO3SF_ORD,AC$8,2))&gt;$B$139,"s","ns")))</f>
        <v>ns</v>
      </c>
      <c r="AD169" s="281" t="str">
        <f aca="false">IF(AD$8&gt;$J169,"",IF($F$124&gt;$G$124,"ns",IF(ABS($L169-INDEX(RTO3SF_ORD,AD$8,2))&gt;$B$139,"s","ns")))</f>
        <v>ns</v>
      </c>
      <c r="AE169" s="281" t="str">
        <f aca="false">IF(AE$8&gt;$J169,"",IF($F$124&gt;$G$124,"ns",IF(ABS($L169-INDEX(RTO3SF_ORD,AE$8,2))&gt;$B$139,"s","ns")))</f>
        <v>ns</v>
      </c>
      <c r="AF169" s="281" t="str">
        <f aca="false">IF(AF$8&gt;$J169,"",IF($F$124&gt;$G$124,"ns",IF(ABS($L169-INDEX(RTO3SF_ORD,AF$8,2))&gt;$B$139,"s","ns")))</f>
        <v>ns</v>
      </c>
      <c r="AG169" s="281" t="str">
        <f aca="false">IF(AG$8&gt;$J169,"",IF($F$124&gt;$G$124,"ns",IF(ABS($L169-INDEX(RTO3SF_ORD,AG$8,2))&gt;$B$139,"s","ns")))</f>
        <v>ns</v>
      </c>
      <c r="AH169" s="281" t="str">
        <f aca="false">IF(AH$8&gt;$J169,"",IF($F$124&gt;$G$124,"ns",IF(ABS($L169-INDEX(RTO3SF_ORD,AH$8,2))&gt;$B$139,"s","ns")))</f>
        <v>ns</v>
      </c>
      <c r="AI169" s="281" t="str">
        <f aca="false">IF(AI$8&gt;$J169,"",IF($F$124&gt;$G$124,"ns",IF(ABS($L169-INDEX(RTO3SF_ORD,AI$8,2))&gt;$B$139,"s","ns")))</f>
        <v>ns</v>
      </c>
      <c r="AJ169" s="281" t="str">
        <f aca="false">IF(AJ$8&gt;$J169,"",IF($F$124&gt;$G$124,"ns",IF(ABS($L169-INDEX(RTO3SF_ORD,AJ$8,2))&gt;$B$139,"s","ns")))</f>
        <v>ns</v>
      </c>
      <c r="AK169" s="281" t="str">
        <f aca="false">IF(AK$8&gt;$J169,"",IF($F$124&gt;$G$124,"ns",IF(ABS($L169-INDEX(RTO3SF_ORD,AK$8,2))&gt;$B$139,"s","ns")))</f>
        <v>ns</v>
      </c>
      <c r="AL169" s="281" t="str">
        <f aca="false">IF(AL$8&gt;$J169,"",IF($F$124&gt;$G$124,"ns",IF(ABS($L169-INDEX(RTO3SF_ORD,AL$8,2))&gt;$B$139,"s","ns")))</f>
        <v>ns</v>
      </c>
      <c r="AM169" s="281" t="str">
        <f aca="false">IF(AM$8&gt;$J169,"",IF($F$124&gt;$G$124,"ns",IF(ABS($L169-INDEX(RTO3SF_ORD,AM$8,2))&gt;$B$139,"s","ns")))</f>
        <v>ns</v>
      </c>
      <c r="AN169" s="281" t="str">
        <f aca="false">IF(AN$8&gt;$J169,"",IF($F$124&gt;$G$124,"ns",IF(ABS($L169-INDEX(RTO3SF_ORD,AN$8,2))&gt;$B$139,"s","ns")))</f>
        <v>ns</v>
      </c>
      <c r="AO169" s="281" t="str">
        <f aca="false">IF(AO$8&gt;$J169,"",IF($F$124&gt;$G$124,"ns",IF(ABS($L169-INDEX(RTO3SF_ORD,AO$8,2))&gt;$B$139,"s","ns")))</f>
        <v>ns</v>
      </c>
      <c r="AP169" s="281" t="str">
        <f aca="false">IF(AP$8&gt;$J169,"",IF($F$124&gt;$G$124,"ns",IF(ABS($L169-INDEX(RTO3SF_ORD,AP$8,2))&gt;$B$139,"s","ns")))</f>
        <v>ns</v>
      </c>
      <c r="AQ169" s="281" t="str">
        <f aca="false">IF(AQ$8&gt;$J169,"",IF($F$124&gt;$G$124,"ns",IF(ABS($L169-INDEX(RTO3SF_ORD,AQ$8,2))&gt;$B$139,"s","ns")))</f>
        <v>ns</v>
      </c>
      <c r="AR169" s="281" t="str">
        <f aca="false">IF(AR$8&gt;$J169,"",IF($F$124&gt;$G$124,"ns",IF(ABS($L169-INDEX(RTO3SF_ORD,AR$8,2))&gt;$B$139,"s","ns")))</f>
        <v>ns</v>
      </c>
      <c r="AS169" s="281" t="str">
        <f aca="false">IF(AS$8&gt;$J169,"",IF($F$124&gt;$G$124,"ns",IF(ABS($L169-INDEX(RTO3SF_ORD,AS$8,2))&gt;$B$139,"s","ns")))</f>
        <v>ns</v>
      </c>
      <c r="AT169" s="281" t="str">
        <f aca="false">IF(AT$8&gt;$J169,"",IF($F$124&gt;$G$124,"ns",IF(ABS($L169-INDEX(RTO3SF_ORD,AT$8,2))&gt;$B$139,"s","ns")))</f>
        <v>ns</v>
      </c>
      <c r="AU169" s="281" t="str">
        <f aca="false">IF(AU$8&gt;$J169,"",IF($F$124&gt;$G$124,"ns",IF(ABS($L169-INDEX(RTO3SF_ORD,AU$8,2))&gt;$B$139,"s","ns")))</f>
        <v>ns</v>
      </c>
      <c r="AV169" s="281" t="str">
        <f aca="false">IF(AV$8&gt;$J169,"",IF($F$124&gt;$G$124,"ns",IF(ABS($L169-INDEX(RTO3SF_ORD,AV$8,2))&gt;$B$139,"s","ns")))</f>
        <v>ns</v>
      </c>
      <c r="AW169" s="281" t="str">
        <f aca="false">IF(AW$8&gt;$J169,"",IF($F$124&gt;$G$124,"ns",IF(ABS($L169-INDEX(RTO3SF_ORD,AW$8,2))&gt;$B$139,"s","ns")))</f>
        <v>ns</v>
      </c>
      <c r="AX169" s="281" t="str">
        <f aca="false">IF(AX$8&gt;$J169,"",IF($F$124&gt;$G$124,"ns",IF(ABS($L169-INDEX(RTO3SF_ORD,AX$8,2))&gt;$B$139,"s","ns")))</f>
        <v>ns</v>
      </c>
      <c r="AY169" s="281" t="str">
        <f aca="false">IF(AY$8&gt;$J169,"",IF($F$124&gt;$G$124,"ns",IF(ABS($L169-INDEX(RTO3SF_ORD,AY$8,2))&gt;$B$139,"s","ns")))</f>
        <v>ns</v>
      </c>
      <c r="AZ169" s="281" t="str">
        <f aca="false">IF(AZ$8&gt;$J169,"",IF($F$124&gt;$G$124,"ns",IF(ABS($L169-INDEX(RTO3SF_ORD,AZ$8,2))&gt;$B$139,"s","ns")))</f>
        <v>ns</v>
      </c>
      <c r="BA169" s="281" t="str">
        <f aca="false">IF(BA$8&gt;$J169,"",IF($F$124&gt;$G$124,"ns",IF(ABS($L169-INDEX(RTO3SF_ORD,BA$8,2))&gt;$B$139,"s","ns")))</f>
        <v>ns</v>
      </c>
      <c r="BB169" s="281" t="str">
        <f aca="false">IF(BB$8&gt;$J169,"",IF($F$124&gt;$G$124,"ns",IF(ABS($L169-INDEX(RTO3SF_ORD,BB$8,2))&gt;$B$139,"s","ns")))</f>
        <v>ns</v>
      </c>
      <c r="BC169" s="281" t="str">
        <f aca="false">IF(BC$8&gt;$J169,"",IF($F$124&gt;$G$124,"ns",IF(ABS($L169-INDEX(RTO3SF_ORD,BC$8,2))&gt;$B$139,"s","ns")))</f>
        <v>ns</v>
      </c>
      <c r="BD169" s="281" t="str">
        <f aca="false">IF(BD$8&gt;$J169,"",IF($F$124&gt;$G$124,"ns",IF(ABS($L169-INDEX(RTO3SF_ORD,BD$8,2))&gt;$B$139,"s","ns")))</f>
        <v>ns</v>
      </c>
      <c r="BE169" s="281" t="str">
        <f aca="false">IF(BE$8&gt;$J169,"",IF($F$124&gt;$G$124,"ns",IF(ABS($L169-INDEX(RTO3SF_ORD,BE$8,2))&gt;$B$139,"s","ns")))</f>
        <v>ns</v>
      </c>
      <c r="BF169" s="281" t="str">
        <f aca="false">IF(BF$8&gt;$J169,"",IF($F$124&gt;$G$124,"ns",IF(ABS($L169-INDEX(RTO3SF_ORD,BF$8,2))&gt;$B$139,"s","ns")))</f>
        <v>ns</v>
      </c>
      <c r="BG169" s="281" t="str">
        <f aca="false">IF(BG$8&gt;$J169,"",IF($F$124&gt;$G$124,"ns",IF(ABS($L169-INDEX(RTO3SF_ORD,BG$8,2))&gt;$B$139,"s","ns")))</f>
        <v>ns</v>
      </c>
      <c r="BH169" s="281" t="str">
        <f aca="false">IF(BH$8&gt;$J169,"",IF($F$124&gt;$G$124,"ns",IF(ABS($L169-INDEX(RTO3SF_ORD,BH$8,2))&gt;$B$139,"s","ns")))</f>
        <v>ns</v>
      </c>
      <c r="BI169" s="281" t="str">
        <f aca="false">IF(BI$8&gt;$J169,"",IF($F$124&gt;$G$124,"ns",IF(ABS($L169-INDEX(RTO3SF_ORD,BI$8,2))&gt;$B$139,"s","ns")))</f>
        <v>ns</v>
      </c>
      <c r="BJ169" s="281" t="str">
        <f aca="false">IF(BJ$8&gt;$J169,"",IF($F$124&gt;$G$124,"ns",IF(ABS($L169-INDEX(RTO3SF_ORD,BJ$8,2))&gt;$B$139,"s","ns")))</f>
        <v>ns</v>
      </c>
      <c r="BS169" s="249"/>
      <c r="BT169" s="249"/>
      <c r="BV169" s="270" t="n">
        <v>50</v>
      </c>
      <c r="BW169" s="280" t="n">
        <f aca="false">IFERROR(INDEX(RTO3CF_ORD,BV169,1),"sd")</f>
        <v>0</v>
      </c>
      <c r="BX169" s="281" t="n">
        <f aca="false">IFERROR(INDEX(RTO3CF_ORD,BV169,2),"sd")</f>
        <v>0</v>
      </c>
      <c r="BY169" s="282" t="str">
        <f aca="false">IF(BY$8&gt;$BV169,"",IF($BR$124&gt;$BS$124,"ns",IF(ABS($BX169-INDEX(RTO3CF_ORD,BY$8,2))&gt;$BN$139,"s","ns")))</f>
        <v>s</v>
      </c>
      <c r="BZ169" s="282" t="str">
        <f aca="false">IF(BZ$8&gt;$BV169,"",IF($BR$124&gt;$BS$124,"ns",IF(ABS($BX169-INDEX(RTO3CF_ORD,BZ$8,2))&gt;$BN$139,"s","ns")))</f>
        <v>s</v>
      </c>
      <c r="CA169" s="282" t="str">
        <f aca="false">IF(CA$8&gt;$BV169,"",IF($BR$124&gt;$BS$124,"ns",IF(ABS($BX169-INDEX(RTO3CF_ORD,CA$8,2))&gt;$BN$139,"s","ns")))</f>
        <v>s</v>
      </c>
      <c r="CB169" s="282" t="str">
        <f aca="false">IF(CB$8&gt;$BV169,"",IF($BR$124&gt;$BS$124,"ns",IF(ABS($BX169-INDEX(RTO3CF_ORD,CB$8,2))&gt;$BN$139,"s","ns")))</f>
        <v>s</v>
      </c>
      <c r="CC169" s="282" t="str">
        <f aca="false">IF(CC$8&gt;$BV169,"",IF($BR$124&gt;$BS$124,"ns",IF(ABS($BX169-INDEX(RTO3CF_ORD,CC$8,2))&gt;$BN$139,"s","ns")))</f>
        <v>s</v>
      </c>
      <c r="CD169" s="282" t="str">
        <f aca="false">IF(CD$8&gt;$BV169,"",IF($BR$124&gt;$BS$124,"ns",IF(ABS($BX169-INDEX(RTO3CF_ORD,CD$8,2))&gt;$BN$139,"s","ns")))</f>
        <v>s</v>
      </c>
      <c r="CE169" s="282" t="str">
        <f aca="false">IF(CE$8&gt;$BV169,"",IF($BR$124&gt;$BS$124,"ns",IF(ABS($BX169-INDEX(RTO3CF_ORD,CE$8,2))&gt;$BN$139,"s","ns")))</f>
        <v>s</v>
      </c>
      <c r="CF169" s="282" t="str">
        <f aca="false">IF(CF$8&gt;$BV169,"",IF($BR$124&gt;$BS$124,"ns",IF(ABS($BX169-INDEX(RTO3CF_ORD,CF$8,2))&gt;$BN$139,"s","ns")))</f>
        <v>s</v>
      </c>
      <c r="CG169" s="282" t="str">
        <f aca="false">IF(CG$8&gt;$BV169,"",IF($BR$124&gt;$BS$124,"ns",IF(ABS($BX169-INDEX(RTO3CF_ORD,CG$8,2))&gt;$BN$139,"s","ns")))</f>
        <v>s</v>
      </c>
      <c r="CH169" s="282" t="str">
        <f aca="false">IF(CH$8&gt;$BV169,"",IF($BR$124&gt;$BS$124,"ns",IF(ABS($BX169-INDEX(RTO3CF_ORD,CH$8,2))&gt;$BN$139,"s","ns")))</f>
        <v>s</v>
      </c>
      <c r="CI169" s="282" t="str">
        <f aca="false">IF(CI$8&gt;$BV169,"",IF($BR$124&gt;$BS$124,"ns",IF(ABS($BX169-INDEX(RTO3CF_ORD,CI$8,2))&gt;$BN$139,"s","ns")))</f>
        <v>s</v>
      </c>
      <c r="CJ169" s="282" t="str">
        <f aca="false">IF(CJ$8&gt;$BV169,"",IF($BR$124&gt;$BS$124,"ns",IF(ABS($BX169-INDEX(RTO3CF_ORD,CJ$8,2))&gt;$BN$139,"s","ns")))</f>
        <v>s</v>
      </c>
      <c r="CK169" s="282" t="str">
        <f aca="false">IF(CK$8&gt;$BV169,"",IF($BR$124&gt;$BS$124,"ns",IF(ABS($BX169-INDEX(RTO3CF_ORD,CK$8,2))&gt;$BN$139,"s","ns")))</f>
        <v>ns</v>
      </c>
      <c r="CL169" s="282" t="str">
        <f aca="false">IF(CL$8&gt;$BV169,"",IF($BR$124&gt;$BS$124,"ns",IF(ABS($BX169-INDEX(RTO3CF_ORD,CL$8,2))&gt;$BN$139,"s","ns")))</f>
        <v>ns</v>
      </c>
      <c r="CM169" s="282" t="str">
        <f aca="false">IF(CM$8&gt;$BV169,"",IF($BR$124&gt;$BS$124,"ns",IF(ABS($BX169-INDEX(RTO3CF_ORD,CM$8,2))&gt;$BN$139,"s","ns")))</f>
        <v>ns</v>
      </c>
      <c r="CN169" s="282" t="str">
        <f aca="false">IF(CN$8&gt;$BV169,"",IF($BR$124&gt;$BS$124,"ns",IF(ABS($BX169-INDEX(RTO3CF_ORD,CN$8,2))&gt;$BN$139,"s","ns")))</f>
        <v>ns</v>
      </c>
      <c r="CO169" s="282" t="str">
        <f aca="false">IF(CO$8&gt;$BV169,"",IF($BR$124&gt;$BS$124,"ns",IF(ABS($BX169-INDEX(RTO3CF_ORD,CO$8,2))&gt;$BN$139,"s","ns")))</f>
        <v>ns</v>
      </c>
      <c r="CP169" s="282" t="str">
        <f aca="false">IF(CP$8&gt;$BV169,"",IF($BR$124&gt;$BS$124,"ns",IF(ABS($BX169-INDEX(RTO3CF_ORD,CP$8,2))&gt;$BN$139,"s","ns")))</f>
        <v>ns</v>
      </c>
      <c r="CQ169" s="282" t="str">
        <f aca="false">IF(CQ$8&gt;$BV169,"",IF($BR$124&gt;$BS$124,"ns",IF(ABS($BX169-INDEX(RTO3CF_ORD,CQ$8,2))&gt;$BN$139,"s","ns")))</f>
        <v>ns</v>
      </c>
      <c r="CR169" s="282" t="str">
        <f aca="false">IF(CR$8&gt;$BV169,"",IF($BR$124&gt;$BS$124,"ns",IF(ABS($BX169-INDEX(RTO3CF_ORD,CR$8,2))&gt;$BN$139,"s","ns")))</f>
        <v>ns</v>
      </c>
      <c r="CS169" s="282" t="str">
        <f aca="false">IF(CS$8&gt;$BV169,"",IF($BR$124&gt;$BS$124,"ns",IF(ABS($BX169-INDEX(RTO3CF_ORD,CS$8,2))&gt;$BN$139,"s","ns")))</f>
        <v>ns</v>
      </c>
      <c r="CT169" s="282" t="str">
        <f aca="false">IF(CT$8&gt;$BV169,"",IF($BR$124&gt;$BS$124,"ns",IF(ABS($BX169-INDEX(RTO3CF_ORD,CT$8,2))&gt;$BN$139,"s","ns")))</f>
        <v>ns</v>
      </c>
      <c r="CU169" s="282" t="str">
        <f aca="false">IF(CU$8&gt;$BV169,"",IF($BR$124&gt;$BS$124,"ns",IF(ABS($BX169-INDEX(RTO3CF_ORD,CU$8,2))&gt;$BN$139,"s","ns")))</f>
        <v>ns</v>
      </c>
      <c r="CV169" s="282" t="str">
        <f aca="false">IF(CV$8&gt;$BV169,"",IF($BR$124&gt;$BS$124,"ns",IF(ABS($BX169-INDEX(RTO3CF_ORD,CV$8,2))&gt;$BN$139,"s","ns")))</f>
        <v>ns</v>
      </c>
      <c r="CW169" s="282" t="str">
        <f aca="false">IF(CW$8&gt;$BV169,"",IF($BR$124&gt;$BS$124,"ns",IF(ABS($BX169-INDEX(RTO3CF_ORD,CW$8,2))&gt;$BN$139,"s","ns")))</f>
        <v>ns</v>
      </c>
      <c r="CX169" s="282" t="str">
        <f aca="false">IF(CX$8&gt;$BV169,"",IF($BR$124&gt;$BS$124,"ns",IF(ABS($BX169-INDEX(RTO3CF_ORD,CX$8,2))&gt;$BN$139,"s","ns")))</f>
        <v>ns</v>
      </c>
      <c r="CY169" s="282" t="str">
        <f aca="false">IF(CY$8&gt;$BV169,"",IF($BR$124&gt;$BS$124,"ns",IF(ABS($BX169-INDEX(RTO3CF_ORD,CY$8,2))&gt;$BN$139,"s","ns")))</f>
        <v>ns</v>
      </c>
      <c r="CZ169" s="282" t="str">
        <f aca="false">IF(CZ$8&gt;$BV169,"",IF($BR$124&gt;$BS$124,"ns",IF(ABS($BX169-INDEX(RTO3CF_ORD,CZ$8,2))&gt;$BN$139,"s","ns")))</f>
        <v>ns</v>
      </c>
      <c r="DA169" s="282" t="str">
        <f aca="false">IF(DA$8&gt;$BV169,"",IF($BR$124&gt;$BS$124,"ns",IF(ABS($BX169-INDEX(RTO3CF_ORD,DA$8,2))&gt;$BN$139,"s","ns")))</f>
        <v>ns</v>
      </c>
      <c r="DB169" s="282" t="str">
        <f aca="false">IF(DB$8&gt;$BV169,"",IF($BR$124&gt;$BS$124,"ns",IF(ABS($BX169-INDEX(RTO3CF_ORD,DB$8,2))&gt;$BN$139,"s","ns")))</f>
        <v>ns</v>
      </c>
      <c r="DC169" s="282" t="str">
        <f aca="false">IF(DC$8&gt;$BV169,"",IF($BR$124&gt;$BS$124,"ns",IF(ABS($BX169-INDEX(RTO3CF_ORD,DC$8,2))&gt;$BN$139,"s","ns")))</f>
        <v>ns</v>
      </c>
      <c r="DD169" s="282" t="str">
        <f aca="false">IF(DD$8&gt;$BV169,"",IF($BR$124&gt;$BS$124,"ns",IF(ABS($BX169-INDEX(RTO3CF_ORD,DD$8,2))&gt;$BN$139,"s","ns")))</f>
        <v>ns</v>
      </c>
      <c r="DE169" s="282" t="str">
        <f aca="false">IF(DE$8&gt;$BV169,"",IF($BR$124&gt;$BS$124,"ns",IF(ABS($BX169-INDEX(RTO3CF_ORD,DE$8,2))&gt;$BN$139,"s","ns")))</f>
        <v>ns</v>
      </c>
      <c r="DF169" s="282" t="str">
        <f aca="false">IF(DF$8&gt;$BV169,"",IF($BR$124&gt;$BS$124,"ns",IF(ABS($BX169-INDEX(RTO3CF_ORD,DF$8,2))&gt;$BN$139,"s","ns")))</f>
        <v>ns</v>
      </c>
      <c r="DG169" s="282" t="str">
        <f aca="false">IF(DG$8&gt;$BV169,"",IF($BR$124&gt;$BS$124,"ns",IF(ABS($BX169-INDEX(RTO3CF_ORD,DG$8,2))&gt;$BN$139,"s","ns")))</f>
        <v>ns</v>
      </c>
      <c r="DH169" s="282" t="str">
        <f aca="false">IF(DH$8&gt;$BV169,"",IF($BR$124&gt;$BS$124,"ns",IF(ABS($BX169-INDEX(RTO3CF_ORD,DH$8,2))&gt;$BN$139,"s","ns")))</f>
        <v>ns</v>
      </c>
      <c r="DI169" s="282" t="str">
        <f aca="false">IF(DI$8&gt;$BV169,"",IF($BR$124&gt;$BS$124,"ns",IF(ABS($BX169-INDEX(RTO3CF_ORD,DI$8,2))&gt;$BN$139,"s","ns")))</f>
        <v>ns</v>
      </c>
      <c r="DJ169" s="282" t="str">
        <f aca="false">IF(DJ$8&gt;$BV169,"",IF($BR$124&gt;$BS$124,"ns",IF(ABS($BX169-INDEX(RTO3CF_ORD,DJ$8,2))&gt;$BN$139,"s","ns")))</f>
        <v>ns</v>
      </c>
      <c r="DK169" s="282" t="str">
        <f aca="false">IF(DK$8&gt;$BV169,"",IF($BR$124&gt;$BS$124,"ns",IF(ABS($BX169-INDEX(RTO3CF_ORD,DK$8,2))&gt;$BN$139,"s","ns")))</f>
        <v>ns</v>
      </c>
      <c r="DL169" s="282" t="str">
        <f aca="false">IF(DL$8&gt;$BV169,"",IF($BR$124&gt;$BS$124,"ns",IF(ABS($BX169-INDEX(RTO3CF_ORD,DL$8,2))&gt;$BN$139,"s","ns")))</f>
        <v>ns</v>
      </c>
      <c r="DM169" s="282" t="str">
        <f aca="false">IF(DM$8&gt;$BV169,"",IF($BR$124&gt;$BS$124,"ns",IF(ABS($BX169-INDEX(RTO3CF_ORD,DM$8,2))&gt;$BN$139,"s","ns")))</f>
        <v>ns</v>
      </c>
      <c r="DN169" s="282" t="str">
        <f aca="false">IF(DN$8&gt;$BV169,"",IF($BR$124&gt;$BS$124,"ns",IF(ABS($BX169-INDEX(RTO3CF_ORD,DN$8,2))&gt;$BN$139,"s","ns")))</f>
        <v>ns</v>
      </c>
      <c r="DO169" s="282" t="str">
        <f aca="false">IF(DO$8&gt;$BV169,"",IF($BR$124&gt;$BS$124,"ns",IF(ABS($BX169-INDEX(RTO3CF_ORD,DO$8,2))&gt;$BN$139,"s","ns")))</f>
        <v>ns</v>
      </c>
      <c r="DP169" s="282" t="str">
        <f aca="false">IF(DP$8&gt;$BV169,"",IF($BR$124&gt;$BS$124,"ns",IF(ABS($BX169-INDEX(RTO3CF_ORD,DP$8,2))&gt;$BN$139,"s","ns")))</f>
        <v>ns</v>
      </c>
      <c r="DQ169" s="282" t="str">
        <f aca="false">IF(DQ$8&gt;$BV169,"",IF($BR$124&gt;$BS$124,"ns",IF(ABS($BX169-INDEX(RTO3CF_ORD,DQ$8,2))&gt;$BN$139,"s","ns")))</f>
        <v>ns</v>
      </c>
      <c r="DR169" s="282" t="str">
        <f aca="false">IF(DR$8&gt;$BV169,"",IF($BR$124&gt;$BS$124,"ns",IF(ABS($BX169-INDEX(RTO3CF_ORD,DR$8,2))&gt;$BN$139,"s","ns")))</f>
        <v>ns</v>
      </c>
      <c r="DS169" s="282" t="str">
        <f aca="false">IF(DS$8&gt;$BV169,"",IF($BR$124&gt;$BS$124,"ns",IF(ABS($BX169-INDEX(RTO3CF_ORD,DS$8,2))&gt;$BN$139,"s","ns")))</f>
        <v>ns</v>
      </c>
      <c r="DT169" s="282" t="str">
        <f aca="false">IF(DT$8&gt;$BV169,"",IF($BR$124&gt;$BS$124,"ns",IF(ABS($BX169-INDEX(RTO3CF_ORD,DT$8,2))&gt;$BN$139,"s","ns")))</f>
        <v>ns</v>
      </c>
      <c r="DU169" s="282" t="str">
        <f aca="false">IF(DU$8&gt;$BV169,"",IF($BR$124&gt;$BS$124,"ns",IF(ABS($BX169-INDEX(RTO3CF_ORD,DU$8,2))&gt;$BN$139,"s","ns")))</f>
        <v>ns</v>
      </c>
      <c r="DV169" s="282" t="str">
        <f aca="false">IF(DV$8&gt;$BV169,"",IF($BR$124&gt;$BS$124,"ns",IF(ABS($BX169-INDEX(RTO3CF_ORD,DV$8,2))&gt;$BN$139,"s","ns")))</f>
        <v>ns</v>
      </c>
      <c r="DW169" s="283"/>
      <c r="DX169" s="283"/>
      <c r="DZ169" s="264" t="s">
        <v>363</v>
      </c>
      <c r="EA169" s="277"/>
      <c r="EB169" s="277" t="n">
        <f aca="false">COUNTIFS(EB119:EB168,"&gt;1")</f>
        <v>0</v>
      </c>
      <c r="EC169" s="277" t="n">
        <f aca="false">COUNTIFS(EC119:EC168,"&gt;1")</f>
        <v>0</v>
      </c>
      <c r="ED169" s="277" t="n">
        <f aca="false">COUNTIFS(ED119:ED168,"&gt;1")</f>
        <v>0</v>
      </c>
      <c r="EE169" s="277" t="n">
        <f aca="false">COUNTIFS(EE119:EE168,"&gt;1")</f>
        <v>0</v>
      </c>
      <c r="EF169" s="299" t="n">
        <f aca="false">IF(EF119=0,0,IF(COUNTIFS(EB119:EE168,"&gt;1")&lt;&gt;EF119*EB169,0,1))</f>
        <v>0</v>
      </c>
      <c r="EG169" s="277"/>
      <c r="EH169" s="277"/>
      <c r="EI169" s="265"/>
      <c r="EJ169" s="265"/>
      <c r="EK169" s="266"/>
      <c r="EL169" s="264" t="s">
        <v>363</v>
      </c>
      <c r="EM169" s="277"/>
      <c r="EN169" s="277" t="n">
        <f aca="false">COUNTIFS(EN119:EN168,"&gt;1")</f>
        <v>12</v>
      </c>
      <c r="EO169" s="277" t="n">
        <f aca="false">COUNTIFS(EO119:EO168,"&gt;1")</f>
        <v>12</v>
      </c>
      <c r="EP169" s="277" t="n">
        <f aca="false">COUNTIFS(EP119:EP168,"&gt;1")</f>
        <v>12</v>
      </c>
      <c r="EQ169" s="277" t="n">
        <f aca="false">COUNTIFS(EQ119:EQ168,"&gt;1")</f>
        <v>0</v>
      </c>
      <c r="ER169" s="299" t="n">
        <f aca="false">IF(ER119=0,0,IF(COUNTIFS(EN119:EQ168,"&gt;1")&lt;&gt;ER119*EN169,0,1))</f>
        <v>1</v>
      </c>
      <c r="ES169" s="277"/>
      <c r="ET169" s="266"/>
      <c r="EU169" s="266"/>
      <c r="EV169" s="266"/>
      <c r="EW169" s="266"/>
      <c r="EX169" s="277"/>
      <c r="EY169" s="266"/>
      <c r="EZ169" s="266"/>
    </row>
    <row r="170" customFormat="false" ht="12.75" hidden="false" customHeight="true" outlineLevel="0" collapsed="false">
      <c r="K170" s="293"/>
      <c r="DZ170" s="264" t="s">
        <v>313</v>
      </c>
      <c r="EA170" s="264"/>
      <c r="EB170" s="278" t="n">
        <f aca="false">IFERROR(SUMIFS(EB119:EB168,EB119:EB168,"&gt;1"),0)</f>
        <v>0</v>
      </c>
      <c r="EC170" s="278" t="n">
        <f aca="false">IFERROR(SUMIFS(EC119:EC168,EC119:EC168,"&gt;1"),0)</f>
        <v>0</v>
      </c>
      <c r="ED170" s="278" t="n">
        <f aca="false">IFERROR(SUMIFS(ED119:ED168,ED119:ED168,"&gt;1"),0)</f>
        <v>0</v>
      </c>
      <c r="EE170" s="278" t="n">
        <f aca="false">IFERROR(SUMIFS(EE119:EE168,EE119:EE168,"&gt;1"),0)</f>
        <v>0</v>
      </c>
      <c r="EF170" s="265"/>
      <c r="EG170" s="265"/>
      <c r="EH170" s="265"/>
      <c r="EI170" s="265"/>
      <c r="EJ170" s="265"/>
      <c r="EK170" s="266"/>
      <c r="EL170" s="264" t="s">
        <v>313</v>
      </c>
      <c r="EM170" s="264"/>
      <c r="EN170" s="278" t="n">
        <f aca="false">IFERROR(SUMIFS(EN119:EN168,EN119:EN168,"&gt;1"),0)</f>
        <v>27322.8362573099</v>
      </c>
      <c r="EO170" s="278" t="n">
        <f aca="false">IFERROR(SUMIFS(EO119:EO168,EO119:EO168,"&gt;1"),0)</f>
        <v>26686.9005847953</v>
      </c>
      <c r="EP170" s="278" t="n">
        <f aca="false">IFERROR(SUMIFS(EP119:EP168,EP119:EP168,"&gt;1"),0)</f>
        <v>27045.1871345029</v>
      </c>
      <c r="EQ170" s="278" t="n">
        <f aca="false">IFERROR(SUMIFS(EQ119:EQ168,EQ119:EQ168,"&gt;1"),0)</f>
        <v>0</v>
      </c>
      <c r="ER170" s="265"/>
      <c r="ES170" s="265"/>
      <c r="ET170" s="266"/>
      <c r="EU170" s="266"/>
      <c r="EV170" s="266"/>
      <c r="EW170" s="266"/>
      <c r="EX170" s="265"/>
      <c r="EY170" s="266"/>
      <c r="EZ170" s="266"/>
    </row>
    <row r="171" customFormat="false" ht="12.75" hidden="false" customHeight="true" outlineLevel="0" collapsed="false">
      <c r="K171" s="293"/>
      <c r="DZ171" s="264"/>
      <c r="EA171" s="264"/>
      <c r="EB171" s="278"/>
      <c r="EC171" s="278"/>
      <c r="ED171" s="278"/>
      <c r="EE171" s="278"/>
      <c r="EF171" s="265"/>
      <c r="EG171" s="265"/>
      <c r="EH171" s="265"/>
      <c r="EI171" s="265"/>
      <c r="EJ171" s="265"/>
      <c r="EK171" s="266"/>
      <c r="EL171" s="264"/>
      <c r="EM171" s="264"/>
      <c r="EN171" s="278"/>
      <c r="EO171" s="278"/>
      <c r="EP171" s="278"/>
      <c r="EQ171" s="278"/>
      <c r="ER171" s="265"/>
      <c r="ES171" s="265"/>
      <c r="ET171" s="266"/>
      <c r="EU171" s="266"/>
      <c r="EV171" s="266"/>
      <c r="EW171" s="266"/>
      <c r="EX171" s="265"/>
      <c r="EY171" s="266"/>
      <c r="EZ171" s="266"/>
    </row>
    <row r="172" customFormat="false" ht="12.75" hidden="false" customHeight="true" outlineLevel="0" collapsed="false">
      <c r="DZ172" s="265"/>
      <c r="EA172" s="265"/>
      <c r="EB172" s="265"/>
      <c r="EC172" s="265"/>
      <c r="ED172" s="265"/>
      <c r="EE172" s="265"/>
      <c r="EF172" s="265"/>
      <c r="EG172" s="265"/>
      <c r="EH172" s="265"/>
      <c r="EI172" s="265"/>
      <c r="EJ172" s="265"/>
      <c r="EK172" s="266"/>
      <c r="EL172" s="266"/>
      <c r="EM172" s="266"/>
      <c r="EN172" s="266"/>
      <c r="EO172" s="266"/>
      <c r="EP172" s="266"/>
      <c r="EQ172" s="266"/>
      <c r="ER172" s="266"/>
      <c r="ES172" s="266"/>
      <c r="ET172" s="266"/>
      <c r="EU172" s="266"/>
      <c r="EV172" s="266"/>
      <c r="EW172" s="266"/>
      <c r="EX172" s="266"/>
      <c r="EY172" s="266"/>
      <c r="EZ172" s="266"/>
    </row>
    <row r="173" customFormat="false" ht="103.5" hidden="false" customHeight="true" outlineLevel="0" collapsed="false">
      <c r="J173" s="249"/>
      <c r="K173" s="249"/>
      <c r="M173" s="262" t="str">
        <f aca="false">IFERROR(INDEX(RTO4SF_ORD,M174,1),"sd")</f>
        <v>ACA 460</v>
      </c>
      <c r="N173" s="262" t="str">
        <f aca="false">IFERROR(INDEX(RTO4SF_ORD,N174,1),"sd")</f>
        <v>ACA 915</v>
      </c>
      <c r="O173" s="262" t="str">
        <f aca="false">IFERROR(INDEX(RTO4SF_ORD,O174,1),"sd")</f>
        <v>ACA 916</v>
      </c>
      <c r="P173" s="262" t="str">
        <f aca="false">IFERROR(INDEX(RTO4SF_ORD,P174,1),"sd")</f>
        <v>ACA 917</v>
      </c>
      <c r="Q173" s="262" t="str">
        <f aca="false">IFERROR(INDEX(RTO4SF_ORD,Q174,1),"sd")</f>
        <v>ACA 920</v>
      </c>
      <c r="R173" s="262" t="str">
        <f aca="false">IFERROR(INDEX(RTO4SF_ORD,R174,1),"sd")</f>
        <v>BAGUETTE 450</v>
      </c>
      <c r="S173" s="262" t="str">
        <f aca="false">IFERROR(INDEX(RTO4SF_ORD,S174,1),"sd")</f>
        <v>BAGUETTE 550</v>
      </c>
      <c r="T173" s="262" t="str">
        <f aca="false">IFERROR(INDEX(RTO4SF_ORD,T174,1),"sd")</f>
        <v>BIOCERES 1008</v>
      </c>
      <c r="U173" s="262" t="str">
        <f aca="false">IFERROR(INDEX(RTO4SF_ORD,U174,1),"sd")</f>
        <v>Biointa 1006</v>
      </c>
      <c r="V173" s="262" t="str">
        <f aca="false">IFERROR(INDEX(RTO4SF_ORD,V174,1),"sd")</f>
        <v>Buck Fulgor</v>
      </c>
      <c r="W173" s="262" t="str">
        <f aca="false">IFERROR(INDEX(RTO4SF_ORD,W174,1),"sd")</f>
        <v>Buck Mutisia</v>
      </c>
      <c r="X173" s="262" t="str">
        <f aca="false">IFERROR(INDEX(RTO4SF_ORD,X174,1),"sd")</f>
        <v>Buck Saeta</v>
      </c>
      <c r="Y173" s="262" t="str">
        <f aca="false">IFERROR(INDEX(RTO4SF_ORD,Y174,1),"sd")</f>
        <v> ALERCE</v>
      </c>
      <c r="Z173" s="262" t="str">
        <f aca="false">IFERROR(INDEX(RTO4SF_ORD,Z174,1),"sd")</f>
        <v> CEIBO</v>
      </c>
      <c r="AA173" s="262" t="str">
        <f aca="false">IFERROR(INDEX(RTO4SF_ORD,AA174,1),"sd")</f>
        <v> HORNERO</v>
      </c>
      <c r="AB173" s="262" t="str">
        <f aca="false">IFERROR(INDEX(RTO4SF_ORD,AB174,1),"sd")</f>
        <v> MAITEN</v>
      </c>
      <c r="AC173" s="262" t="str">
        <f aca="false">IFERROR(INDEX(RTO4SF_ORD,AC174,1),"sd")</f>
        <v> TBIO AUDAZ</v>
      </c>
      <c r="AD173" s="262" t="str">
        <f aca="false">IFERROR(INDEX(RTO4SF_ORD,AD174,1),"sd")</f>
        <v> TORDO</v>
      </c>
      <c r="AE173" s="262" t="str">
        <f aca="false">IFERROR(INDEX(RTO4SF_ORD,AE174,1),"sd")</f>
        <v>GINGKO</v>
      </c>
      <c r="AF173" s="262" t="str">
        <f aca="false">IFERROR(INDEX(RTO4SF_ORD,AF174,1),"sd")</f>
        <v>Klein Nutria</v>
      </c>
      <c r="AG173" s="262" t="str">
        <f aca="false">IFERROR(INDEX(RTO4SF_ORD,AG174,1),"sd")</f>
        <v>Klein Potro</v>
      </c>
      <c r="AH173" s="262" t="str">
        <f aca="false">IFERROR(INDEX(RTO4SF_ORD,AH174,1),"sd")</f>
        <v>Klein Prometeo</v>
      </c>
      <c r="AI173" s="262" t="str">
        <f aca="false">IFERROR(INDEX(RTO4SF_ORD,AI174,1),"sd")</f>
        <v>Klein Selenio</v>
      </c>
      <c r="AJ173" s="262" t="str">
        <f aca="false">IFERROR(INDEX(RTO4SF_ORD,AJ174,1),"sd")</f>
        <v>Klein Valor</v>
      </c>
      <c r="AK173" s="262" t="str">
        <f aca="false">IFERROR(INDEX(RTO4SF_ORD,AK174,1),"sd")</f>
        <v>MS INTA 815</v>
      </c>
      <c r="AL173" s="262" t="str">
        <f aca="false">IFERROR(INDEX(RTO4SF_ORD,AL174,1),"sd")</f>
        <v>MS INTA 817</v>
      </c>
      <c r="AM173" s="262" t="str">
        <f aca="false">IFERROR(INDEX(RTO4SF_ORD,AM174,1),"sd")</f>
        <v>PAMPERO</v>
      </c>
      <c r="AN173" s="262" t="str">
        <f aca="false">IFERROR(INDEX(RTO4SF_ORD,AN174,1),"sd")</f>
        <v>SY 330</v>
      </c>
      <c r="AO173" s="262" t="str">
        <f aca="false">IFERROR(INDEX(RTO4SF_ORD,AO174,1),"sd")</f>
        <v>Tuc Elitte 17</v>
      </c>
      <c r="AP173" s="262" t="str">
        <f aca="false">IFERROR(INDEX(RTO4SF_ORD,AP174,1),"sd")</f>
        <v>Tuc Elitte 43</v>
      </c>
      <c r="AQ173" s="262" t="str">
        <f aca="false">IFERROR(INDEX(RTO4SF_ORD,AQ174,1),"sd")</f>
        <v>Tuc Granivo</v>
      </c>
      <c r="AR173" s="262" t="n">
        <f aca="false">IFERROR(INDEX(RTO4SF_ORD,AR174,1),"sd")</f>
        <v>0</v>
      </c>
      <c r="AS173" s="262" t="n">
        <f aca="false">IFERROR(INDEX(RTO4SF_ORD,AS174,1),"sd")</f>
        <v>0</v>
      </c>
      <c r="AT173" s="262" t="n">
        <f aca="false">IFERROR(INDEX(RTO4SF_ORD,AT174,1),"sd")</f>
        <v>0</v>
      </c>
      <c r="AU173" s="262" t="n">
        <f aca="false">IFERROR(INDEX(RTO4SF_ORD,AU174,1),"sd")</f>
        <v>0</v>
      </c>
      <c r="AV173" s="262" t="n">
        <f aca="false">IFERROR(INDEX(RTO4SF_ORD,AV174,1),"sd")</f>
        <v>0</v>
      </c>
      <c r="AW173" s="262" t="n">
        <f aca="false">IFERROR(INDEX(RTO4SF_ORD,AW174,1),"sd")</f>
        <v>0</v>
      </c>
      <c r="AX173" s="262" t="n">
        <f aca="false">IFERROR(INDEX(RTO4SF_ORD,AX174,1),"sd")</f>
        <v>0</v>
      </c>
      <c r="AY173" s="262" t="n">
        <f aca="false">IFERROR(INDEX(RTO4SF_ORD,AY174,1),"sd")</f>
        <v>0</v>
      </c>
      <c r="AZ173" s="262" t="n">
        <f aca="false">IFERROR(INDEX(RTO4SF_ORD,AZ174,1),"sd")</f>
        <v>0</v>
      </c>
      <c r="BA173" s="262" t="n">
        <f aca="false">IFERROR(INDEX(RTO4SF_ORD,BA174,1),"sd")</f>
        <v>0</v>
      </c>
      <c r="BB173" s="262" t="n">
        <f aca="false">IFERROR(INDEX(RTO4SF_ORD,BB174,1),"sd")</f>
        <v>0</v>
      </c>
      <c r="BC173" s="262" t="n">
        <f aca="false">IFERROR(INDEX(RTO4SF_ORD,BC174,1),"sd")</f>
        <v>0</v>
      </c>
      <c r="BD173" s="262" t="n">
        <f aca="false">IFERROR(INDEX(RTO4SF_ORD,BD174,1),"sd")</f>
        <v>0</v>
      </c>
      <c r="BE173" s="262" t="n">
        <f aca="false">IFERROR(INDEX(RTO4SF_ORD,BE174,1),"sd")</f>
        <v>0</v>
      </c>
      <c r="BF173" s="262" t="n">
        <f aca="false">IFERROR(INDEX(RTO4SF_ORD,BF174,1),"sd")</f>
        <v>0</v>
      </c>
      <c r="BG173" s="262" t="n">
        <f aca="false">IFERROR(INDEX(RTO4SF_ORD,BG174,1),"sd")</f>
        <v>0</v>
      </c>
      <c r="BH173" s="262" t="n">
        <f aca="false">IFERROR(INDEX(RTO4SF_ORD,BH174,1),"sd")</f>
        <v>0</v>
      </c>
      <c r="BI173" s="262" t="n">
        <f aca="false">IFERROR(INDEX(RTO4SF_ORD,BI174,1),"sd")</f>
        <v>0</v>
      </c>
      <c r="BJ173" s="262" t="n">
        <f aca="false">IFERROR(INDEX(RTO4SF_ORD,BJ174,1),"sd")</f>
        <v>0</v>
      </c>
      <c r="BS173" s="249"/>
      <c r="BT173" s="249"/>
      <c r="BV173" s="249"/>
      <c r="BW173" s="249"/>
      <c r="BX173" s="250"/>
      <c r="BY173" s="262" t="str">
        <f aca="false">IFERROR(INDEX(RTO4CF_ORD,BY174,1),"sd")</f>
        <v>MS INTA 817</v>
      </c>
      <c r="BZ173" s="262" t="str">
        <f aca="false">IFERROR(INDEX(RTO4CF_ORD,BZ174,1),"sd")</f>
        <v>Biointa 1006</v>
      </c>
      <c r="CA173" s="262" t="str">
        <f aca="false">IFERROR(INDEX(RTO4CF_ORD,CA174,1),"sd")</f>
        <v>SY 330</v>
      </c>
      <c r="CB173" s="262" t="str">
        <f aca="false">IFERROR(INDEX(RTO4CF_ORD,CB174,1),"sd")</f>
        <v>Tuc Granivo</v>
      </c>
      <c r="CC173" s="262" t="str">
        <f aca="false">IFERROR(INDEX(RTO4CF_ORD,CC174,1),"sd")</f>
        <v>Tuc Elitte 43</v>
      </c>
      <c r="CD173" s="262" t="str">
        <f aca="false">IFERROR(INDEX(RTO4CF_ORD,CD174,1),"sd")</f>
        <v>MS INTA 815</v>
      </c>
      <c r="CE173" s="262" t="str">
        <f aca="false">IFERROR(INDEX(RTO4CF_ORD,CE174,1),"sd")</f>
        <v>GINGKO</v>
      </c>
      <c r="CF173" s="262" t="str">
        <f aca="false">IFERROR(INDEX(RTO4CF_ORD,CF174,1),"sd")</f>
        <v>Tuc Elitte 17</v>
      </c>
      <c r="CG173" s="262" t="str">
        <f aca="false">IFERROR(INDEX(RTO4CF_ORD,CG174,1),"sd")</f>
        <v> TBIO AUDAZ</v>
      </c>
      <c r="CH173" s="262" t="str">
        <f aca="false">IFERROR(INDEX(RTO4CF_ORD,CH174,1),"sd")</f>
        <v>Klein Nutria</v>
      </c>
      <c r="CI173" s="262" t="str">
        <f aca="false">IFERROR(INDEX(RTO4CF_ORD,CI174,1),"sd")</f>
        <v>ACA 920</v>
      </c>
      <c r="CJ173" s="262" t="str">
        <f aca="false">IFERROR(INDEX(RTO4CF_ORD,CJ174,1),"sd")</f>
        <v> ALERCE</v>
      </c>
      <c r="CK173" s="262" t="str">
        <f aca="false">IFERROR(INDEX(RTO4CF_ORD,CK174,1),"sd")</f>
        <v>ACA 917</v>
      </c>
      <c r="CL173" s="262" t="str">
        <f aca="false">IFERROR(INDEX(RTO4CF_ORD,CL174,1),"sd")</f>
        <v>BIOCERES 1008</v>
      </c>
      <c r="CM173" s="262" t="str">
        <f aca="false">IFERROR(INDEX(RTO4CF_ORD,CM174,1),"sd")</f>
        <v> TORDO</v>
      </c>
      <c r="CN173" s="262" t="str">
        <f aca="false">IFERROR(INDEX(RTO4CF_ORD,CN174,1),"sd")</f>
        <v>ACA 916</v>
      </c>
      <c r="CO173" s="262" t="str">
        <f aca="false">IFERROR(INDEX(RTO4CF_ORD,CO174,1),"sd")</f>
        <v>ACA 915</v>
      </c>
      <c r="CP173" s="262" t="str">
        <f aca="false">IFERROR(INDEX(RTO4CF_ORD,CP174,1),"sd")</f>
        <v>PAMPERO</v>
      </c>
      <c r="CQ173" s="262" t="str">
        <f aca="false">IFERROR(INDEX(RTO4CF_ORD,CQ174,1),"sd")</f>
        <v>BAGUETTE 450</v>
      </c>
      <c r="CR173" s="262" t="str">
        <f aca="false">IFERROR(INDEX(RTO4CF_ORD,CR174,1),"sd")</f>
        <v> HORNERO</v>
      </c>
      <c r="CS173" s="262" t="str">
        <f aca="false">IFERROR(INDEX(RTO4CF_ORD,CS174,1),"sd")</f>
        <v>ACA 460</v>
      </c>
      <c r="CT173" s="262" t="str">
        <f aca="false">IFERROR(INDEX(RTO4CF_ORD,CT174,1),"sd")</f>
        <v>Klein Valor</v>
      </c>
      <c r="CU173" s="262" t="str">
        <f aca="false">IFERROR(INDEX(RTO4CF_ORD,CU174,1),"sd")</f>
        <v> CEIBO</v>
      </c>
      <c r="CV173" s="262" t="str">
        <f aca="false">IFERROR(INDEX(RTO4CF_ORD,CV174,1),"sd")</f>
        <v>Buck Mutisia</v>
      </c>
      <c r="CW173" s="262" t="str">
        <f aca="false">IFERROR(INDEX(RTO4CF_ORD,CW174,1),"sd")</f>
        <v>Klein Potro</v>
      </c>
      <c r="CX173" s="262" t="str">
        <f aca="false">IFERROR(INDEX(RTO4CF_ORD,CX174,1),"sd")</f>
        <v>Klein Prometeo</v>
      </c>
      <c r="CY173" s="262" t="str">
        <f aca="false">IFERROR(INDEX(RTO4CF_ORD,CY174,1),"sd")</f>
        <v>Buck Fulgor</v>
      </c>
      <c r="CZ173" s="262" t="str">
        <f aca="false">IFERROR(INDEX(RTO4CF_ORD,CZ174,1),"sd")</f>
        <v>Buck Saeta</v>
      </c>
      <c r="DA173" s="262" t="str">
        <f aca="false">IFERROR(INDEX(RTO4CF_ORD,DA174,1),"sd")</f>
        <v>Klein Selenio</v>
      </c>
      <c r="DB173" s="262" t="str">
        <f aca="false">IFERROR(INDEX(RTO4CF_ORD,DB174,1),"sd")</f>
        <v> MAITEN</v>
      </c>
      <c r="DC173" s="262" t="str">
        <f aca="false">IFERROR(INDEX(RTO4CF_ORD,DC174,1),"sd")</f>
        <v>BAGUETTE 550</v>
      </c>
      <c r="DD173" s="262" t="n">
        <f aca="false">IFERROR(INDEX(RTO4CF_ORD,DD174,1),"sd")</f>
        <v>0</v>
      </c>
      <c r="DE173" s="262" t="n">
        <f aca="false">IFERROR(INDEX(RTO4CF_ORD,DE174,1),"sd")</f>
        <v>0</v>
      </c>
      <c r="DF173" s="262" t="n">
        <f aca="false">IFERROR(INDEX(RTO4CF_ORD,DF174,1),"sd")</f>
        <v>0</v>
      </c>
      <c r="DG173" s="262" t="n">
        <f aca="false">IFERROR(INDEX(RTO4CF_ORD,DG174,1),"sd")</f>
        <v>0</v>
      </c>
      <c r="DH173" s="262" t="n">
        <f aca="false">IFERROR(INDEX(RTO4CF_ORD,DH174,1),"sd")</f>
        <v>0</v>
      </c>
      <c r="DI173" s="262" t="n">
        <f aca="false">IFERROR(INDEX(RTO4CF_ORD,DI174,1),"sd")</f>
        <v>0</v>
      </c>
      <c r="DJ173" s="262" t="n">
        <f aca="false">IFERROR(INDEX(RTO4CF_ORD,DJ174,1),"sd")</f>
        <v>0</v>
      </c>
      <c r="DK173" s="262" t="n">
        <f aca="false">IFERROR(INDEX(RTO4CF_ORD,DK174,1),"sd")</f>
        <v>0</v>
      </c>
      <c r="DL173" s="262" t="n">
        <f aca="false">IFERROR(INDEX(RTO4CF_ORD,DL174,1),"sd")</f>
        <v>0</v>
      </c>
      <c r="DM173" s="262" t="n">
        <f aca="false">IFERROR(INDEX(RTO4CF_ORD,DM174,1),"sd")</f>
        <v>0</v>
      </c>
      <c r="DN173" s="262" t="n">
        <f aca="false">IFERROR(INDEX(RTO4CF_ORD,DN174,1),"sd")</f>
        <v>0</v>
      </c>
      <c r="DO173" s="262" t="n">
        <f aca="false">IFERROR(INDEX(RTO4CF_ORD,DO174,1),"sd")</f>
        <v>0</v>
      </c>
      <c r="DP173" s="262" t="n">
        <f aca="false">IFERROR(INDEX(RTO4CF_ORD,DP174,1),"sd")</f>
        <v>0</v>
      </c>
      <c r="DQ173" s="262" t="n">
        <f aca="false">IFERROR(INDEX(RTO4CF_ORD,DQ174,1),"sd")</f>
        <v>0</v>
      </c>
      <c r="DR173" s="262" t="n">
        <f aca="false">IFERROR(INDEX(RTO4CF_ORD,DR174,1),"sd")</f>
        <v>0</v>
      </c>
      <c r="DS173" s="262" t="n">
        <f aca="false">IFERROR(INDEX(RTO4CF_ORD,DS174,1),"sd")</f>
        <v>0</v>
      </c>
      <c r="DT173" s="262" t="n">
        <f aca="false">IFERROR(INDEX(RTO4CF_ORD,DT174,1),"sd")</f>
        <v>0</v>
      </c>
      <c r="DU173" s="262" t="n">
        <f aca="false">IFERROR(INDEX(RTO4CF_ORD,DU174,1),"sd")</f>
        <v>0</v>
      </c>
      <c r="DV173" s="262" t="n">
        <f aca="false">IFERROR(INDEX(RTO4CF_ORD,DV174,1),"sd")</f>
        <v>0</v>
      </c>
      <c r="DW173" s="263"/>
      <c r="DX173" s="263"/>
      <c r="DZ173" s="264" t="s">
        <v>368</v>
      </c>
      <c r="EA173" s="265" t="s">
        <v>130</v>
      </c>
      <c r="EB173" s="265" t="n">
        <v>1</v>
      </c>
      <c r="EC173" s="265" t="n">
        <v>2</v>
      </c>
      <c r="ED173" s="265" t="n">
        <v>3</v>
      </c>
      <c r="EE173" s="265" t="n">
        <v>4</v>
      </c>
      <c r="EF173" s="264" t="s">
        <v>312</v>
      </c>
      <c r="EG173" s="264" t="s">
        <v>313</v>
      </c>
      <c r="EH173" s="265"/>
      <c r="EI173" s="265" t="s">
        <v>314</v>
      </c>
      <c r="EJ173" s="265"/>
      <c r="EK173" s="266"/>
      <c r="EL173" s="264" t="s">
        <v>369</v>
      </c>
      <c r="EM173" s="265" t="s">
        <v>130</v>
      </c>
      <c r="EN173" s="265" t="n">
        <v>1</v>
      </c>
      <c r="EO173" s="265" t="n">
        <v>2</v>
      </c>
      <c r="EP173" s="265" t="n">
        <v>3</v>
      </c>
      <c r="EQ173" s="265" t="n">
        <v>4</v>
      </c>
      <c r="ER173" s="264" t="s">
        <v>312</v>
      </c>
      <c r="ES173" s="264" t="s">
        <v>313</v>
      </c>
      <c r="ET173" s="265"/>
      <c r="EU173" s="265" t="s">
        <v>314</v>
      </c>
      <c r="EV173" s="265"/>
      <c r="EW173" s="266"/>
      <c r="EX173" s="264" t="s">
        <v>313</v>
      </c>
      <c r="EY173" s="266" t="s">
        <v>316</v>
      </c>
      <c r="EZ173" s="266"/>
    </row>
    <row r="174" customFormat="false" ht="12.75" hidden="false" customHeight="true" outlineLevel="0" collapsed="false">
      <c r="A174" s="314" t="str">
        <f aca="false">Fechas!$C$169</f>
        <v>4º ÉPOCA: CICLOS CORTOS SIN FUNGICIDA</v>
      </c>
      <c r="B174" s="315"/>
      <c r="C174" s="315"/>
      <c r="D174" s="315"/>
      <c r="E174" s="315"/>
      <c r="F174" s="315"/>
      <c r="G174" s="316"/>
      <c r="J174" s="249"/>
      <c r="K174" s="270" t="s">
        <v>130</v>
      </c>
      <c r="L174" s="271" t="s">
        <v>317</v>
      </c>
      <c r="M174" s="272" t="n">
        <v>1</v>
      </c>
      <c r="N174" s="272" t="n">
        <f aca="false">M174+1</f>
        <v>2</v>
      </c>
      <c r="O174" s="272" t="n">
        <f aca="false">N174+1</f>
        <v>3</v>
      </c>
      <c r="P174" s="272" t="n">
        <f aca="false">O174+1</f>
        <v>4</v>
      </c>
      <c r="Q174" s="272" t="n">
        <f aca="false">P174+1</f>
        <v>5</v>
      </c>
      <c r="R174" s="272" t="n">
        <f aca="false">Q174+1</f>
        <v>6</v>
      </c>
      <c r="S174" s="272" t="n">
        <f aca="false">R174+1</f>
        <v>7</v>
      </c>
      <c r="T174" s="272" t="n">
        <f aca="false">S174+1</f>
        <v>8</v>
      </c>
      <c r="U174" s="272" t="n">
        <f aca="false">T174+1</f>
        <v>9</v>
      </c>
      <c r="V174" s="272" t="n">
        <f aca="false">U174+1</f>
        <v>10</v>
      </c>
      <c r="W174" s="272" t="n">
        <f aca="false">V174+1</f>
        <v>11</v>
      </c>
      <c r="X174" s="272" t="n">
        <f aca="false">W174+1</f>
        <v>12</v>
      </c>
      <c r="Y174" s="272" t="n">
        <f aca="false">X174+1</f>
        <v>13</v>
      </c>
      <c r="Z174" s="272" t="n">
        <f aca="false">Y174+1</f>
        <v>14</v>
      </c>
      <c r="AA174" s="272" t="n">
        <f aca="false">Z174+1</f>
        <v>15</v>
      </c>
      <c r="AB174" s="272" t="n">
        <f aca="false">AA174+1</f>
        <v>16</v>
      </c>
      <c r="AC174" s="272" t="n">
        <f aca="false">AB174+1</f>
        <v>17</v>
      </c>
      <c r="AD174" s="272" t="n">
        <f aca="false">AC174+1</f>
        <v>18</v>
      </c>
      <c r="AE174" s="272" t="n">
        <f aca="false">AD174+1</f>
        <v>19</v>
      </c>
      <c r="AF174" s="272" t="n">
        <f aca="false">AE174+1</f>
        <v>20</v>
      </c>
      <c r="AG174" s="272" t="n">
        <f aca="false">AF174+1</f>
        <v>21</v>
      </c>
      <c r="AH174" s="272" t="n">
        <f aca="false">AG174+1</f>
        <v>22</v>
      </c>
      <c r="AI174" s="272" t="n">
        <f aca="false">AH174+1</f>
        <v>23</v>
      </c>
      <c r="AJ174" s="272" t="n">
        <f aca="false">AI174+1</f>
        <v>24</v>
      </c>
      <c r="AK174" s="272" t="n">
        <f aca="false">AJ174+1</f>
        <v>25</v>
      </c>
      <c r="AL174" s="272" t="n">
        <f aca="false">AK174+1</f>
        <v>26</v>
      </c>
      <c r="AM174" s="272" t="n">
        <f aca="false">AL174+1</f>
        <v>27</v>
      </c>
      <c r="AN174" s="272" t="n">
        <f aca="false">AM174+1</f>
        <v>28</v>
      </c>
      <c r="AO174" s="272" t="n">
        <f aca="false">AN174+1</f>
        <v>29</v>
      </c>
      <c r="AP174" s="272" t="n">
        <f aca="false">AO174+1</f>
        <v>30</v>
      </c>
      <c r="AQ174" s="272" t="n">
        <f aca="false">AP174+1</f>
        <v>31</v>
      </c>
      <c r="AR174" s="272" t="n">
        <f aca="false">AQ174+1</f>
        <v>32</v>
      </c>
      <c r="AS174" s="272" t="n">
        <f aca="false">AR174+1</f>
        <v>33</v>
      </c>
      <c r="AT174" s="272" t="n">
        <f aca="false">AS174+1</f>
        <v>34</v>
      </c>
      <c r="AU174" s="272" t="n">
        <f aca="false">AT174+1</f>
        <v>35</v>
      </c>
      <c r="AV174" s="272" t="n">
        <f aca="false">AU174+1</f>
        <v>36</v>
      </c>
      <c r="AW174" s="272" t="n">
        <f aca="false">AV174+1</f>
        <v>37</v>
      </c>
      <c r="AX174" s="272" t="n">
        <f aca="false">AW174+1</f>
        <v>38</v>
      </c>
      <c r="AY174" s="272" t="n">
        <f aca="false">AX174+1</f>
        <v>39</v>
      </c>
      <c r="AZ174" s="272" t="n">
        <f aca="false">AY174+1</f>
        <v>40</v>
      </c>
      <c r="BA174" s="272" t="n">
        <f aca="false">AZ174+1</f>
        <v>41</v>
      </c>
      <c r="BB174" s="272" t="n">
        <f aca="false">BA174+1</f>
        <v>42</v>
      </c>
      <c r="BC174" s="272" t="n">
        <f aca="false">BB174+1</f>
        <v>43</v>
      </c>
      <c r="BD174" s="272" t="n">
        <f aca="false">BC174+1</f>
        <v>44</v>
      </c>
      <c r="BE174" s="272" t="n">
        <f aca="false">BD174+1</f>
        <v>45</v>
      </c>
      <c r="BF174" s="272" t="n">
        <f aca="false">BE174+1</f>
        <v>46</v>
      </c>
      <c r="BG174" s="272" t="n">
        <f aca="false">BF174+1</f>
        <v>47</v>
      </c>
      <c r="BH174" s="272" t="n">
        <f aca="false">BG174+1</f>
        <v>48</v>
      </c>
      <c r="BI174" s="272" t="n">
        <f aca="false">BH174+1</f>
        <v>49</v>
      </c>
      <c r="BJ174" s="272" t="n">
        <f aca="false">BI174+1</f>
        <v>50</v>
      </c>
      <c r="BM174" s="317" t="str">
        <f aca="false">Fechas!$K$169</f>
        <v>4º ÉPOCA: CICLOS CORTOS CON FUNGICIDA</v>
      </c>
      <c r="BN174" s="318"/>
      <c r="BO174" s="318"/>
      <c r="BP174" s="318"/>
      <c r="BQ174" s="318"/>
      <c r="BR174" s="318"/>
      <c r="BS174" s="319"/>
      <c r="BT174" s="249"/>
      <c r="BV174" s="249"/>
      <c r="BW174" s="270" t="s">
        <v>130</v>
      </c>
      <c r="BX174" s="271" t="s">
        <v>317</v>
      </c>
      <c r="BY174" s="272" t="n">
        <v>1</v>
      </c>
      <c r="BZ174" s="272" t="n">
        <f aca="false">BY174+1</f>
        <v>2</v>
      </c>
      <c r="CA174" s="272" t="n">
        <f aca="false">BZ174+1</f>
        <v>3</v>
      </c>
      <c r="CB174" s="272" t="n">
        <f aca="false">CA174+1</f>
        <v>4</v>
      </c>
      <c r="CC174" s="272" t="n">
        <f aca="false">CB174+1</f>
        <v>5</v>
      </c>
      <c r="CD174" s="272" t="n">
        <f aca="false">CC174+1</f>
        <v>6</v>
      </c>
      <c r="CE174" s="272" t="n">
        <f aca="false">CD174+1</f>
        <v>7</v>
      </c>
      <c r="CF174" s="272" t="n">
        <f aca="false">CE174+1</f>
        <v>8</v>
      </c>
      <c r="CG174" s="272" t="n">
        <f aca="false">CF174+1</f>
        <v>9</v>
      </c>
      <c r="CH174" s="272" t="n">
        <f aca="false">CG174+1</f>
        <v>10</v>
      </c>
      <c r="CI174" s="272" t="n">
        <f aca="false">CH174+1</f>
        <v>11</v>
      </c>
      <c r="CJ174" s="272" t="n">
        <f aca="false">CI174+1</f>
        <v>12</v>
      </c>
      <c r="CK174" s="272" t="n">
        <f aca="false">CJ174+1</f>
        <v>13</v>
      </c>
      <c r="CL174" s="272" t="n">
        <f aca="false">CK174+1</f>
        <v>14</v>
      </c>
      <c r="CM174" s="272" t="n">
        <f aca="false">CL174+1</f>
        <v>15</v>
      </c>
      <c r="CN174" s="272" t="n">
        <f aca="false">CM174+1</f>
        <v>16</v>
      </c>
      <c r="CO174" s="272" t="n">
        <f aca="false">CN174+1</f>
        <v>17</v>
      </c>
      <c r="CP174" s="272" t="n">
        <f aca="false">CO174+1</f>
        <v>18</v>
      </c>
      <c r="CQ174" s="272" t="n">
        <f aca="false">CP174+1</f>
        <v>19</v>
      </c>
      <c r="CR174" s="272" t="n">
        <f aca="false">CQ174+1</f>
        <v>20</v>
      </c>
      <c r="CS174" s="272" t="n">
        <f aca="false">CR174+1</f>
        <v>21</v>
      </c>
      <c r="CT174" s="272" t="n">
        <f aca="false">CS174+1</f>
        <v>22</v>
      </c>
      <c r="CU174" s="272" t="n">
        <f aca="false">CT174+1</f>
        <v>23</v>
      </c>
      <c r="CV174" s="272" t="n">
        <f aca="false">CU174+1</f>
        <v>24</v>
      </c>
      <c r="CW174" s="272" t="n">
        <f aca="false">CV174+1</f>
        <v>25</v>
      </c>
      <c r="CX174" s="272" t="n">
        <f aca="false">CW174+1</f>
        <v>26</v>
      </c>
      <c r="CY174" s="272" t="n">
        <f aca="false">CX174+1</f>
        <v>27</v>
      </c>
      <c r="CZ174" s="272" t="n">
        <f aca="false">CY174+1</f>
        <v>28</v>
      </c>
      <c r="DA174" s="272" t="n">
        <f aca="false">CZ174+1</f>
        <v>29</v>
      </c>
      <c r="DB174" s="272" t="n">
        <f aca="false">DA174+1</f>
        <v>30</v>
      </c>
      <c r="DC174" s="272" t="n">
        <f aca="false">DB174+1</f>
        <v>31</v>
      </c>
      <c r="DD174" s="272" t="n">
        <f aca="false">DC174+1</f>
        <v>32</v>
      </c>
      <c r="DE174" s="272" t="n">
        <f aca="false">DD174+1</f>
        <v>33</v>
      </c>
      <c r="DF174" s="272" t="n">
        <f aca="false">DE174+1</f>
        <v>34</v>
      </c>
      <c r="DG174" s="272" t="n">
        <f aca="false">DF174+1</f>
        <v>35</v>
      </c>
      <c r="DH174" s="272" t="n">
        <f aca="false">DG174+1</f>
        <v>36</v>
      </c>
      <c r="DI174" s="272" t="n">
        <f aca="false">DH174+1</f>
        <v>37</v>
      </c>
      <c r="DJ174" s="272" t="n">
        <f aca="false">DI174+1</f>
        <v>38</v>
      </c>
      <c r="DK174" s="272" t="n">
        <f aca="false">DJ174+1</f>
        <v>39</v>
      </c>
      <c r="DL174" s="272" t="n">
        <f aca="false">DK174+1</f>
        <v>40</v>
      </c>
      <c r="DM174" s="272" t="n">
        <f aca="false">DL174+1</f>
        <v>41</v>
      </c>
      <c r="DN174" s="272" t="n">
        <f aca="false">DM174+1</f>
        <v>42</v>
      </c>
      <c r="DO174" s="272" t="n">
        <f aca="false">DN174+1</f>
        <v>43</v>
      </c>
      <c r="DP174" s="272" t="n">
        <f aca="false">DO174+1</f>
        <v>44</v>
      </c>
      <c r="DQ174" s="272" t="n">
        <f aca="false">DP174+1</f>
        <v>45</v>
      </c>
      <c r="DR174" s="272" t="n">
        <f aca="false">DQ174+1</f>
        <v>46</v>
      </c>
      <c r="DS174" s="272" t="n">
        <f aca="false">DR174+1</f>
        <v>47</v>
      </c>
      <c r="DT174" s="272" t="n">
        <f aca="false">DS174+1</f>
        <v>48</v>
      </c>
      <c r="DU174" s="272" t="n">
        <f aca="false">DT174+1</f>
        <v>49</v>
      </c>
      <c r="DV174" s="272" t="n">
        <f aca="false">DU174+1</f>
        <v>50</v>
      </c>
      <c r="DW174" s="249"/>
      <c r="DX174" s="249"/>
      <c r="DZ174" s="265" t="n">
        <v>1</v>
      </c>
      <c r="EA174" s="276" t="str">
        <f aca="false">IFERROR(INDEX(RTO4CV,$DZ174,1),0)</f>
        <v>ACA 460</v>
      </c>
      <c r="EB174" s="277" t="n">
        <f aca="false">IFERROR(INDEX(RTO4SF,$DZ174,EB$7),0)</f>
        <v>0</v>
      </c>
      <c r="EC174" s="277" t="n">
        <f aca="false">IFERROR(INDEX(RTO4SF,$DZ174,EC$7),0)</f>
        <v>0</v>
      </c>
      <c r="ED174" s="277" t="n">
        <f aca="false">IFERROR(INDEX(RTO4SF,$DZ174,ED$7),0)</f>
        <v>0</v>
      </c>
      <c r="EE174" s="277" t="n">
        <f aca="false">IFERROR(INDEX(RTO4SF,$DZ174,EE$7),0)</f>
        <v>0</v>
      </c>
      <c r="EF174" s="277" t="n">
        <f aca="false">COUNTIFS(EB174:EE174,"&gt;1")</f>
        <v>0</v>
      </c>
      <c r="EG174" s="277" t="n">
        <f aca="false">IFERROR(SUMIFS(EB174:EE174,EB174:EE174,"&gt;1"),0)</f>
        <v>0</v>
      </c>
      <c r="EH174" s="265"/>
      <c r="EI174" s="265" t="s">
        <v>318</v>
      </c>
      <c r="EJ174" s="277" t="n">
        <f aca="false">EB224*EF224</f>
        <v>0</v>
      </c>
      <c r="EK174" s="266"/>
      <c r="EL174" s="265" t="n">
        <v>1</v>
      </c>
      <c r="EM174" s="276" t="str">
        <f aca="false">IFERROR(INDEX(RTO4CV,$EL174,1),0)</f>
        <v>ACA 460</v>
      </c>
      <c r="EN174" s="277" t="n">
        <f aca="false">IFERROR(INDEX(RTO4CF,$EL174,'ANVA-MDS'!EB$7),0)</f>
        <v>2177.36842105263</v>
      </c>
      <c r="EO174" s="277" t="n">
        <f aca="false">IFERROR(INDEX(RTO4CF,$EL174,'ANVA-MDS'!EC$7),0)</f>
        <v>1889.49707602339</v>
      </c>
      <c r="EP174" s="277" t="n">
        <f aca="false">IFERROR(INDEX(RTO4CF,$EL174,'ANVA-MDS'!ED$7),0)</f>
        <v>2385.33333333333</v>
      </c>
      <c r="EQ174" s="277" t="n">
        <f aca="false">IFERROR(INDEX(RTO4CF,$EL174,'ANVA-MDS'!EE$7),0)</f>
        <v>0</v>
      </c>
      <c r="ER174" s="277" t="n">
        <f aca="false">COUNTIFS(EN174:EQ174,"&gt;1")</f>
        <v>3</v>
      </c>
      <c r="ES174" s="277" t="n">
        <f aca="false">IFERROR(SUMIFS(EN174:EQ174,EN174:EQ174,"&gt;1"),0)</f>
        <v>6452.19883040936</v>
      </c>
      <c r="ET174" s="265"/>
      <c r="EU174" s="265" t="s">
        <v>318</v>
      </c>
      <c r="EV174" s="278" t="n">
        <f aca="false">EN224*ER224</f>
        <v>31</v>
      </c>
      <c r="EW174" s="266"/>
      <c r="EX174" s="277" t="n">
        <f aca="false">EG174+ES174</f>
        <v>6452.19883040936</v>
      </c>
      <c r="EY174" s="265" t="s">
        <v>318</v>
      </c>
      <c r="EZ174" s="279" t="n">
        <f aca="false">EV174</f>
        <v>31</v>
      </c>
    </row>
    <row r="175" customFormat="false" ht="12.75" hidden="false" customHeight="true" outlineLevel="0" collapsed="false">
      <c r="J175" s="270" t="n">
        <v>1</v>
      </c>
      <c r="K175" s="280" t="str">
        <f aca="false">IFERROR(INDEX(RTO4SF_ORD,J175,1),"sd")</f>
        <v>ACA 460</v>
      </c>
      <c r="L175" s="281" t="n">
        <f aca="false">IFERROR(INDEX(RTO4SF_ORD,J175,2),"sd")</f>
        <v>0.00049</v>
      </c>
      <c r="M175" s="281" t="str">
        <f aca="false">IF(M$8&gt;$J175,"",IF($F$179&gt;$G$179,"ns",IF(ABS($L175-INDEX(RTO4SF_ORD,M$8,2))&gt;$B$194,"s","ns")))</f>
        <v>ns</v>
      </c>
      <c r="N175" s="281" t="str">
        <f aca="false">IF(N$8&gt;$J175,"",IF($F$179&gt;$G$179,"ns",IF(ABS($L175-INDEX(RTO4SF_ORD,N$8,2))&gt;$B$194,"s","ns")))</f>
        <v/>
      </c>
      <c r="O175" s="281" t="str">
        <f aca="false">IF(O$8&gt;$J175,"",IF($F$179&gt;$G$179,"ns",IF(ABS($L175-INDEX(RTO4SF_ORD,O$8,2))&gt;$B$194,"s","ns")))</f>
        <v/>
      </c>
      <c r="P175" s="281" t="str">
        <f aca="false">IF(P$8&gt;$J175,"",IF($F$179&gt;$G$179,"ns",IF(ABS($L175-INDEX(RTO4SF_ORD,P$8,2))&gt;$B$194,"s","ns")))</f>
        <v/>
      </c>
      <c r="Q175" s="281" t="str">
        <f aca="false">IF(Q$8&gt;$J175,"",IF($F$179&gt;$G$179,"ns",IF(ABS($L175-INDEX(RTO4SF_ORD,Q$8,2))&gt;$B$194,"s","ns")))</f>
        <v/>
      </c>
      <c r="R175" s="281" t="str">
        <f aca="false">IF(R$8&gt;$J175,"",IF($F$179&gt;$G$179,"ns",IF(ABS($L175-INDEX(RTO4SF_ORD,R$8,2))&gt;$B$194,"s","ns")))</f>
        <v/>
      </c>
      <c r="S175" s="281" t="str">
        <f aca="false">IF(S$8&gt;$J175,"",IF($F$179&gt;$G$179,"ns",IF(ABS($L175-INDEX(RTO4SF_ORD,S$8,2))&gt;$B$194,"s","ns")))</f>
        <v/>
      </c>
      <c r="T175" s="281" t="str">
        <f aca="false">IF(T$8&gt;$J175,"",IF($F$179&gt;$G$179,"ns",IF(ABS($L175-INDEX(RTO4SF_ORD,T$8,2))&gt;$B$194,"s","ns")))</f>
        <v/>
      </c>
      <c r="U175" s="281" t="str">
        <f aca="false">IF(U$8&gt;$J175,"",IF($F$179&gt;$G$179,"ns",IF(ABS($L175-INDEX(RTO4SF_ORD,U$8,2))&gt;$B$194,"s","ns")))</f>
        <v/>
      </c>
      <c r="V175" s="281" t="str">
        <f aca="false">IF(V$8&gt;$J175,"",IF($F$179&gt;$G$179,"ns",IF(ABS($L175-INDEX(RTO4SF_ORD,V$8,2))&gt;$B$194,"s","ns")))</f>
        <v/>
      </c>
      <c r="W175" s="281" t="str">
        <f aca="false">IF(W$8&gt;$J175,"",IF($F$179&gt;$G$179,"ns",IF(ABS($L175-INDEX(RTO4SF_ORD,W$8,2))&gt;$B$194,"s","ns")))</f>
        <v/>
      </c>
      <c r="X175" s="281" t="str">
        <f aca="false">IF(X$8&gt;$J175,"",IF($F$179&gt;$G$179,"ns",IF(ABS($L175-INDEX(RTO4SF_ORD,X$8,2))&gt;$B$194,"s","ns")))</f>
        <v/>
      </c>
      <c r="Y175" s="281" t="str">
        <f aca="false">IF(Y$8&gt;$J175,"",IF($F$179&gt;$G$179,"ns",IF(ABS($L175-INDEX(RTO4SF_ORD,Y$8,2))&gt;$B$194,"s","ns")))</f>
        <v/>
      </c>
      <c r="Z175" s="281" t="str">
        <f aca="false">IF(Z$8&gt;$J175,"",IF($F$179&gt;$G$179,"ns",IF(ABS($L175-INDEX(RTO4SF_ORD,Z$8,2))&gt;$B$194,"s","ns")))</f>
        <v/>
      </c>
      <c r="AA175" s="281" t="str">
        <f aca="false">IF(AA$8&gt;$J175,"",IF($F$179&gt;$G$179,"ns",IF(ABS($L175-INDEX(RTO4SF_ORD,AA$8,2))&gt;$B$194,"s","ns")))</f>
        <v/>
      </c>
      <c r="AB175" s="281" t="str">
        <f aca="false">IF(AB$8&gt;$J175,"",IF($F$179&gt;$G$179,"ns",IF(ABS($L175-INDEX(RTO4SF_ORD,AB$8,2))&gt;$B$194,"s","ns")))</f>
        <v/>
      </c>
      <c r="AC175" s="281" t="str">
        <f aca="false">IF(AC$8&gt;$J175,"",IF($F$179&gt;$G$179,"ns",IF(ABS($L175-INDEX(RTO4SF_ORD,AC$8,2))&gt;$B$194,"s","ns")))</f>
        <v/>
      </c>
      <c r="AD175" s="281" t="str">
        <f aca="false">IF(AD$8&gt;$J175,"",IF($F$179&gt;$G$179,"ns",IF(ABS($L175-INDEX(RTO4SF_ORD,AD$8,2))&gt;$B$194,"s","ns")))</f>
        <v/>
      </c>
      <c r="AE175" s="281" t="str">
        <f aca="false">IF(AE$8&gt;$J175,"",IF($F$179&gt;$G$179,"ns",IF(ABS($L175-INDEX(RTO4SF_ORD,AE$8,2))&gt;$B$194,"s","ns")))</f>
        <v/>
      </c>
      <c r="AF175" s="281" t="str">
        <f aca="false">IF(AF$8&gt;$J175,"",IF($F$179&gt;$G$179,"ns",IF(ABS($L175-INDEX(RTO4SF_ORD,AF$8,2))&gt;$B$194,"s","ns")))</f>
        <v/>
      </c>
      <c r="AG175" s="281" t="str">
        <f aca="false">IF(AG$8&gt;$J175,"",IF($F$179&gt;$G$179,"ns",IF(ABS($L175-INDEX(RTO4SF_ORD,AG$8,2))&gt;$B$194,"s","ns")))</f>
        <v/>
      </c>
      <c r="AH175" s="281" t="str">
        <f aca="false">IF(AH$8&gt;$J175,"",IF($F$179&gt;$G$179,"ns",IF(ABS($L175-INDEX(RTO4SF_ORD,AH$8,2))&gt;$B$194,"s","ns")))</f>
        <v/>
      </c>
      <c r="AI175" s="281" t="str">
        <f aca="false">IF(AI$8&gt;$J175,"",IF($F$179&gt;$G$179,"ns",IF(ABS($L175-INDEX(RTO4SF_ORD,AI$8,2))&gt;$B$194,"s","ns")))</f>
        <v/>
      </c>
      <c r="AJ175" s="281" t="str">
        <f aca="false">IF(AJ$8&gt;$J175,"",IF($F$179&gt;$G$179,"ns",IF(ABS($L175-INDEX(RTO4SF_ORD,AJ$8,2))&gt;$B$194,"s","ns")))</f>
        <v/>
      </c>
      <c r="AK175" s="281" t="str">
        <f aca="false">IF(AK$8&gt;$J175,"",IF($F$179&gt;$G$179,"ns",IF(ABS($L175-INDEX(RTO4SF_ORD,AK$8,2))&gt;$B$194,"s","ns")))</f>
        <v/>
      </c>
      <c r="AL175" s="281" t="str">
        <f aca="false">IF(AL$8&gt;$J175,"",IF($F$179&gt;$G$179,"ns",IF(ABS($L175-INDEX(RTO4SF_ORD,AL$8,2))&gt;$B$194,"s","ns")))</f>
        <v/>
      </c>
      <c r="AM175" s="281" t="str">
        <f aca="false">IF(AM$8&gt;$J175,"",IF($F$179&gt;$G$179,"ns",IF(ABS($L175-INDEX(RTO4SF_ORD,AM$8,2))&gt;$B$194,"s","ns")))</f>
        <v/>
      </c>
      <c r="AN175" s="281" t="str">
        <f aca="false">IF(AN$8&gt;$J175,"",IF($F$179&gt;$G$179,"ns",IF(ABS($L175-INDEX(RTO4SF_ORD,AN$8,2))&gt;$B$194,"s","ns")))</f>
        <v/>
      </c>
      <c r="AO175" s="281" t="str">
        <f aca="false">IF(AO$8&gt;$J175,"",IF($F$179&gt;$G$179,"ns",IF(ABS($L175-INDEX(RTO4SF_ORD,AO$8,2))&gt;$B$194,"s","ns")))</f>
        <v/>
      </c>
      <c r="AP175" s="281" t="str">
        <f aca="false">IF(AP$8&gt;$J175,"",IF($F$179&gt;$G$179,"ns",IF(ABS($L175-INDEX(RTO4SF_ORD,AP$8,2))&gt;$B$194,"s","ns")))</f>
        <v/>
      </c>
      <c r="AQ175" s="281" t="str">
        <f aca="false">IF(AQ$8&gt;$J175,"",IF($F$179&gt;$G$179,"ns",IF(ABS($L175-INDEX(RTO4SF_ORD,AQ$8,2))&gt;$B$194,"s","ns")))</f>
        <v/>
      </c>
      <c r="AR175" s="281" t="str">
        <f aca="false">IF(AR$8&gt;$J175,"",IF($F$179&gt;$G$179,"ns",IF(ABS($L175-INDEX(RTO4SF_ORD,AR$8,2))&gt;$B$194,"s","ns")))</f>
        <v/>
      </c>
      <c r="AS175" s="281" t="str">
        <f aca="false">IF(AS$8&gt;$J175,"",IF($F$179&gt;$G$179,"ns",IF(ABS($L175-INDEX(RTO4SF_ORD,AS$8,2))&gt;$B$194,"s","ns")))</f>
        <v/>
      </c>
      <c r="AT175" s="281" t="str">
        <f aca="false">IF(AT$8&gt;$J175,"",IF($F$179&gt;$G$179,"ns",IF(ABS($L175-INDEX(RTO4SF_ORD,AT$8,2))&gt;$B$194,"s","ns")))</f>
        <v/>
      </c>
      <c r="AU175" s="281" t="str">
        <f aca="false">IF(AU$8&gt;$J175,"",IF($F$179&gt;$G$179,"ns",IF(ABS($L175-INDEX(RTO4SF_ORD,AU$8,2))&gt;$B$194,"s","ns")))</f>
        <v/>
      </c>
      <c r="AV175" s="281" t="str">
        <f aca="false">IF(AV$8&gt;$J175,"",IF($F$179&gt;$G$179,"ns",IF(ABS($L175-INDEX(RTO4SF_ORD,AV$8,2))&gt;$B$194,"s","ns")))</f>
        <v/>
      </c>
      <c r="AW175" s="281" t="str">
        <f aca="false">IF(AW$8&gt;$J175,"",IF($F$179&gt;$G$179,"ns",IF(ABS($L175-INDEX(RTO4SF_ORD,AW$8,2))&gt;$B$194,"s","ns")))</f>
        <v/>
      </c>
      <c r="AX175" s="281" t="str">
        <f aca="false">IF(AX$8&gt;$J175,"",IF($F$179&gt;$G$179,"ns",IF(ABS($L175-INDEX(RTO4SF_ORD,AX$8,2))&gt;$B$194,"s","ns")))</f>
        <v/>
      </c>
      <c r="AY175" s="281" t="str">
        <f aca="false">IF(AY$8&gt;$J175,"",IF($F$179&gt;$G$179,"ns",IF(ABS($L175-INDEX(RTO4SF_ORD,AY$8,2))&gt;$B$194,"s","ns")))</f>
        <v/>
      </c>
      <c r="AZ175" s="281" t="str">
        <f aca="false">IF(AZ$8&gt;$J175,"",IF($F$179&gt;$G$179,"ns",IF(ABS($L175-INDEX(RTO4SF_ORD,AZ$8,2))&gt;$B$194,"s","ns")))</f>
        <v/>
      </c>
      <c r="BA175" s="281" t="str">
        <f aca="false">IF(BA$8&gt;$J175,"",IF($F$179&gt;$G$179,"ns",IF(ABS($L175-INDEX(RTO4SF_ORD,BA$8,2))&gt;$B$194,"s","ns")))</f>
        <v/>
      </c>
      <c r="BB175" s="281" t="str">
        <f aca="false">IF(BB$8&gt;$J175,"",IF($F$179&gt;$G$179,"ns",IF(ABS($L175-INDEX(RTO4SF_ORD,BB$8,2))&gt;$B$194,"s","ns")))</f>
        <v/>
      </c>
      <c r="BC175" s="281" t="str">
        <f aca="false">IF(BC$8&gt;$J175,"",IF($F$179&gt;$G$179,"ns",IF(ABS($L175-INDEX(RTO4SF_ORD,BC$8,2))&gt;$B$194,"s","ns")))</f>
        <v/>
      </c>
      <c r="BD175" s="281" t="str">
        <f aca="false">IF(BD$8&gt;$J175,"",IF($F$179&gt;$G$179,"ns",IF(ABS($L175-INDEX(RTO4SF_ORD,BD$8,2))&gt;$B$194,"s","ns")))</f>
        <v/>
      </c>
      <c r="BE175" s="281" t="str">
        <f aca="false">IF(BE$8&gt;$J175,"",IF($F$179&gt;$G$179,"ns",IF(ABS($L175-INDEX(RTO4SF_ORD,BE$8,2))&gt;$B$194,"s","ns")))</f>
        <v/>
      </c>
      <c r="BF175" s="281" t="str">
        <f aca="false">IF(BF$8&gt;$J175,"",IF($F$179&gt;$G$179,"ns",IF(ABS($L175-INDEX(RTO4SF_ORD,BF$8,2))&gt;$B$194,"s","ns")))</f>
        <v/>
      </c>
      <c r="BG175" s="281" t="str">
        <f aca="false">IF(BG$8&gt;$J175,"",IF($F$179&gt;$G$179,"ns",IF(ABS($L175-INDEX(RTO4SF_ORD,BG$8,2))&gt;$B$194,"s","ns")))</f>
        <v/>
      </c>
      <c r="BH175" s="281" t="str">
        <f aca="false">IF(BH$8&gt;$J175,"",IF($F$179&gt;$G$179,"ns",IF(ABS($L175-INDEX(RTO4SF_ORD,BH$8,2))&gt;$B$194,"s","ns")))</f>
        <v/>
      </c>
      <c r="BI175" s="281" t="str">
        <f aca="false">IF(BI$8&gt;$J175,"",IF($F$179&gt;$G$179,"ns",IF(ABS($L175-INDEX(RTO4SF_ORD,BI$8,2))&gt;$B$194,"s","ns")))</f>
        <v/>
      </c>
      <c r="BJ175" s="281" t="str">
        <f aca="false">IF(BJ$8&gt;$J175,"",IF($F$179&gt;$G$179,"ns",IF(ABS($L175-INDEX(RTO4SF_ORD,BJ$8,2))&gt;$B$194,"s","ns")))</f>
        <v/>
      </c>
      <c r="BS175" s="249"/>
      <c r="BT175" s="249"/>
      <c r="BV175" s="270" t="n">
        <v>1</v>
      </c>
      <c r="BW175" s="280" t="str">
        <f aca="false">IFERROR(INDEX(RTO4CF_ORD,BV175,1),"sd")</f>
        <v>MS INTA 817</v>
      </c>
      <c r="BX175" s="281" t="n">
        <f aca="false">IFERROR(INDEX(RTO4CF_ORD,BV175,2),"sd")</f>
        <v>3929.86549707602</v>
      </c>
      <c r="BY175" s="282" t="str">
        <f aca="false">IF(BY$8&gt;$BV175,"",IF($BR$179&gt;$BS$179,"ns",IF(ABS($BX175-INDEX(RTO4CF_ORD,BY$8,2))&gt;$BN$194,"s","ns")))</f>
        <v>ns</v>
      </c>
      <c r="BZ175" s="282" t="str">
        <f aca="false">IF(BZ$8&gt;$BV175,"",IF($BR$179&gt;$BS$179,"ns",IF(ABS($BX175-INDEX(RTO4CF_ORD,BZ$8,2))&gt;$BN$194,"s","ns")))</f>
        <v/>
      </c>
      <c r="CA175" s="282" t="str">
        <f aca="false">IF(CA$8&gt;$BV175,"",IF($BR$179&gt;$BS$179,"ns",IF(ABS($BX175-INDEX(RTO4CF_ORD,CA$8,2))&gt;$BN$194,"s","ns")))</f>
        <v/>
      </c>
      <c r="CB175" s="282" t="str">
        <f aca="false">IF(CB$8&gt;$BV175,"",IF($BR$179&gt;$BS$179,"ns",IF(ABS($BX175-INDEX(RTO4CF_ORD,CB$8,2))&gt;$BN$194,"s","ns")))</f>
        <v/>
      </c>
      <c r="CC175" s="282" t="str">
        <f aca="false">IF(CC$8&gt;$BV175,"",IF($BR$179&gt;$BS$179,"ns",IF(ABS($BX175-INDEX(RTO4CF_ORD,CC$8,2))&gt;$BN$194,"s","ns")))</f>
        <v/>
      </c>
      <c r="CD175" s="282" t="str">
        <f aca="false">IF(CD$8&gt;$BV175,"",IF($BR$179&gt;$BS$179,"ns",IF(ABS($BX175-INDEX(RTO4CF_ORD,CD$8,2))&gt;$BN$194,"s","ns")))</f>
        <v/>
      </c>
      <c r="CE175" s="282" t="str">
        <f aca="false">IF(CE$8&gt;$BV175,"",IF($BR$179&gt;$BS$179,"ns",IF(ABS($BX175-INDEX(RTO4CF_ORD,CE$8,2))&gt;$BN$194,"s","ns")))</f>
        <v/>
      </c>
      <c r="CF175" s="282" t="str">
        <f aca="false">IF(CF$8&gt;$BV175,"",IF($BR$179&gt;$BS$179,"ns",IF(ABS($BX175-INDEX(RTO4CF_ORD,CF$8,2))&gt;$BN$194,"s","ns")))</f>
        <v/>
      </c>
      <c r="CG175" s="282" t="str">
        <f aca="false">IF(CG$8&gt;$BV175,"",IF($BR$179&gt;$BS$179,"ns",IF(ABS($BX175-INDEX(RTO4CF_ORD,CG$8,2))&gt;$BN$194,"s","ns")))</f>
        <v/>
      </c>
      <c r="CH175" s="282" t="str">
        <f aca="false">IF(CH$8&gt;$BV175,"",IF($BR$179&gt;$BS$179,"ns",IF(ABS($BX175-INDEX(RTO4CF_ORD,CH$8,2))&gt;$BN$194,"s","ns")))</f>
        <v/>
      </c>
      <c r="CI175" s="282" t="str">
        <f aca="false">IF(CI$8&gt;$BV175,"",IF($BR$179&gt;$BS$179,"ns",IF(ABS($BX175-INDEX(RTO4CF_ORD,CI$8,2))&gt;$BN$194,"s","ns")))</f>
        <v/>
      </c>
      <c r="CJ175" s="282" t="str">
        <f aca="false">IF(CJ$8&gt;$BV175,"",IF($BR$179&gt;$BS$179,"ns",IF(ABS($BX175-INDEX(RTO4CF_ORD,CJ$8,2))&gt;$BN$194,"s","ns")))</f>
        <v/>
      </c>
      <c r="CK175" s="282" t="str">
        <f aca="false">IF(CK$8&gt;$BV175,"",IF($BR$179&gt;$BS$179,"ns",IF(ABS($BX175-INDEX(RTO4CF_ORD,CK$8,2))&gt;$BN$194,"s","ns")))</f>
        <v/>
      </c>
      <c r="CL175" s="282" t="str">
        <f aca="false">IF(CL$8&gt;$BV175,"",IF($BR$179&gt;$BS$179,"ns",IF(ABS($BX175-INDEX(RTO4CF_ORD,CL$8,2))&gt;$BN$194,"s","ns")))</f>
        <v/>
      </c>
      <c r="CM175" s="282" t="str">
        <f aca="false">IF(CM$8&gt;$BV175,"",IF($BR$179&gt;$BS$179,"ns",IF(ABS($BX175-INDEX(RTO4CF_ORD,CM$8,2))&gt;$BN$194,"s","ns")))</f>
        <v/>
      </c>
      <c r="CN175" s="282" t="str">
        <f aca="false">IF(CN$8&gt;$BV175,"",IF($BR$179&gt;$BS$179,"ns",IF(ABS($BX175-INDEX(RTO4CF_ORD,CN$8,2))&gt;$BN$194,"s","ns")))</f>
        <v/>
      </c>
      <c r="CO175" s="282" t="str">
        <f aca="false">IF(CO$8&gt;$BV175,"",IF($BR$179&gt;$BS$179,"ns",IF(ABS($BX175-INDEX(RTO4CF_ORD,CO$8,2))&gt;$BN$194,"s","ns")))</f>
        <v/>
      </c>
      <c r="CP175" s="282" t="str">
        <f aca="false">IF(CP$8&gt;$BV175,"",IF($BR$179&gt;$BS$179,"ns",IF(ABS($BX175-INDEX(RTO4CF_ORD,CP$8,2))&gt;$BN$194,"s","ns")))</f>
        <v/>
      </c>
      <c r="CQ175" s="282" t="str">
        <f aca="false">IF(CQ$8&gt;$BV175,"",IF($BR$179&gt;$BS$179,"ns",IF(ABS($BX175-INDEX(RTO4CF_ORD,CQ$8,2))&gt;$BN$194,"s","ns")))</f>
        <v/>
      </c>
      <c r="CR175" s="282" t="str">
        <f aca="false">IF(CR$8&gt;$BV175,"",IF($BR$179&gt;$BS$179,"ns",IF(ABS($BX175-INDEX(RTO4CF_ORD,CR$8,2))&gt;$BN$194,"s","ns")))</f>
        <v/>
      </c>
      <c r="CS175" s="282" t="str">
        <f aca="false">IF(CS$8&gt;$BV175,"",IF($BR$179&gt;$BS$179,"ns",IF(ABS($BX175-INDEX(RTO4CF_ORD,CS$8,2))&gt;$BN$194,"s","ns")))</f>
        <v/>
      </c>
      <c r="CT175" s="282" t="str">
        <f aca="false">IF(CT$8&gt;$BV175,"",IF($BR$179&gt;$BS$179,"ns",IF(ABS($BX175-INDEX(RTO4CF_ORD,CT$8,2))&gt;$BN$194,"s","ns")))</f>
        <v/>
      </c>
      <c r="CU175" s="282" t="str">
        <f aca="false">IF(CU$8&gt;$BV175,"",IF($BR$179&gt;$BS$179,"ns",IF(ABS($BX175-INDEX(RTO4CF_ORD,CU$8,2))&gt;$BN$194,"s","ns")))</f>
        <v/>
      </c>
      <c r="CV175" s="282" t="str">
        <f aca="false">IF(CV$8&gt;$BV175,"",IF($BR$179&gt;$BS$179,"ns",IF(ABS($BX175-INDEX(RTO4CF_ORD,CV$8,2))&gt;$BN$194,"s","ns")))</f>
        <v/>
      </c>
      <c r="CW175" s="282" t="str">
        <f aca="false">IF(CW$8&gt;$BV175,"",IF($BR$179&gt;$BS$179,"ns",IF(ABS($BX175-INDEX(RTO4CF_ORD,CW$8,2))&gt;$BN$194,"s","ns")))</f>
        <v/>
      </c>
      <c r="CX175" s="282" t="str">
        <f aca="false">IF(CX$8&gt;$BV175,"",IF($BR$179&gt;$BS$179,"ns",IF(ABS($BX175-INDEX(RTO4CF_ORD,CX$8,2))&gt;$BN$194,"s","ns")))</f>
        <v/>
      </c>
      <c r="CY175" s="282" t="str">
        <f aca="false">IF(CY$8&gt;$BV175,"",IF($BR$179&gt;$BS$179,"ns",IF(ABS($BX175-INDEX(RTO4CF_ORD,CY$8,2))&gt;$BN$194,"s","ns")))</f>
        <v/>
      </c>
      <c r="CZ175" s="282" t="str">
        <f aca="false">IF(CZ$8&gt;$BV175,"",IF($BR$179&gt;$BS$179,"ns",IF(ABS($BX175-INDEX(RTO4CF_ORD,CZ$8,2))&gt;$BN$194,"s","ns")))</f>
        <v/>
      </c>
      <c r="DA175" s="282" t="str">
        <f aca="false">IF(DA$8&gt;$BV175,"",IF($BR$179&gt;$BS$179,"ns",IF(ABS($BX175-INDEX(RTO4CF_ORD,DA$8,2))&gt;$BN$194,"s","ns")))</f>
        <v/>
      </c>
      <c r="DB175" s="282" t="str">
        <f aca="false">IF(DB$8&gt;$BV175,"",IF($BR$179&gt;$BS$179,"ns",IF(ABS($BX175-INDEX(RTO4CF_ORD,DB$8,2))&gt;$BN$194,"s","ns")))</f>
        <v/>
      </c>
      <c r="DC175" s="282" t="str">
        <f aca="false">IF(DC$8&gt;$BV175,"",IF($BR$179&gt;$BS$179,"ns",IF(ABS($BX175-INDEX(RTO4CF_ORD,DC$8,2))&gt;$BN$194,"s","ns")))</f>
        <v/>
      </c>
      <c r="DD175" s="282" t="str">
        <f aca="false">IF(DD$8&gt;$BV175,"",IF($BR$179&gt;$BS$179,"ns",IF(ABS($BX175-INDEX(RTO4CF_ORD,DD$8,2))&gt;$BN$194,"s","ns")))</f>
        <v/>
      </c>
      <c r="DE175" s="282" t="str">
        <f aca="false">IF(DE$8&gt;$BV175,"",IF($BR$179&gt;$BS$179,"ns",IF(ABS($BX175-INDEX(RTO4CF_ORD,DE$8,2))&gt;$BN$194,"s","ns")))</f>
        <v/>
      </c>
      <c r="DF175" s="282" t="str">
        <f aca="false">IF(DF$8&gt;$BV175,"",IF($BR$179&gt;$BS$179,"ns",IF(ABS($BX175-INDEX(RTO4CF_ORD,DF$8,2))&gt;$BN$194,"s","ns")))</f>
        <v/>
      </c>
      <c r="DG175" s="282" t="str">
        <f aca="false">IF(DG$8&gt;$BV175,"",IF($BR$179&gt;$BS$179,"ns",IF(ABS($BX175-INDEX(RTO4CF_ORD,DG$8,2))&gt;$BN$194,"s","ns")))</f>
        <v/>
      </c>
      <c r="DH175" s="282" t="str">
        <f aca="false">IF(DH$8&gt;$BV175,"",IF($BR$179&gt;$BS$179,"ns",IF(ABS($BX175-INDEX(RTO4CF_ORD,DH$8,2))&gt;$BN$194,"s","ns")))</f>
        <v/>
      </c>
      <c r="DI175" s="282" t="str">
        <f aca="false">IF(DI$8&gt;$BV175,"",IF($BR$179&gt;$BS$179,"ns",IF(ABS($BX175-INDEX(RTO4CF_ORD,DI$8,2))&gt;$BN$194,"s","ns")))</f>
        <v/>
      </c>
      <c r="DJ175" s="282" t="str">
        <f aca="false">IF(DJ$8&gt;$BV175,"",IF($BR$179&gt;$BS$179,"ns",IF(ABS($BX175-INDEX(RTO4CF_ORD,DJ$8,2))&gt;$BN$194,"s","ns")))</f>
        <v/>
      </c>
      <c r="DK175" s="282" t="str">
        <f aca="false">IF(DK$8&gt;$BV175,"",IF($BR$179&gt;$BS$179,"ns",IF(ABS($BX175-INDEX(RTO4CF_ORD,DK$8,2))&gt;$BN$194,"s","ns")))</f>
        <v/>
      </c>
      <c r="DL175" s="282" t="str">
        <f aca="false">IF(DL$8&gt;$BV175,"",IF($BR$179&gt;$BS$179,"ns",IF(ABS($BX175-INDEX(RTO4CF_ORD,DL$8,2))&gt;$BN$194,"s","ns")))</f>
        <v/>
      </c>
      <c r="DM175" s="282" t="str">
        <f aca="false">IF(DM$8&gt;$BV175,"",IF($BR$179&gt;$BS$179,"ns",IF(ABS($BX175-INDEX(RTO4CF_ORD,DM$8,2))&gt;$BN$194,"s","ns")))</f>
        <v/>
      </c>
      <c r="DN175" s="282" t="str">
        <f aca="false">IF(DN$8&gt;$BV175,"",IF($BR$179&gt;$BS$179,"ns",IF(ABS($BX175-INDEX(RTO4CF_ORD,DN$8,2))&gt;$BN$194,"s","ns")))</f>
        <v/>
      </c>
      <c r="DO175" s="282" t="str">
        <f aca="false">IF(DO$8&gt;$BV175,"",IF($BR$179&gt;$BS$179,"ns",IF(ABS($BX175-INDEX(RTO4CF_ORD,DO$8,2))&gt;$BN$194,"s","ns")))</f>
        <v/>
      </c>
      <c r="DP175" s="282" t="str">
        <f aca="false">IF(DP$8&gt;$BV175,"",IF($BR$179&gt;$BS$179,"ns",IF(ABS($BX175-INDEX(RTO4CF_ORD,DP$8,2))&gt;$BN$194,"s","ns")))</f>
        <v/>
      </c>
      <c r="DQ175" s="282" t="str">
        <f aca="false">IF(DQ$8&gt;$BV175,"",IF($BR$179&gt;$BS$179,"ns",IF(ABS($BX175-INDEX(RTO4CF_ORD,DQ$8,2))&gt;$BN$194,"s","ns")))</f>
        <v/>
      </c>
      <c r="DR175" s="282" t="str">
        <f aca="false">IF(DR$8&gt;$BV175,"",IF($BR$179&gt;$BS$179,"ns",IF(ABS($BX175-INDEX(RTO4CF_ORD,DR$8,2))&gt;$BN$194,"s","ns")))</f>
        <v/>
      </c>
      <c r="DS175" s="282" t="str">
        <f aca="false">IF(DS$8&gt;$BV175,"",IF($BR$179&gt;$BS$179,"ns",IF(ABS($BX175-INDEX(RTO4CF_ORD,DS$8,2))&gt;$BN$194,"s","ns")))</f>
        <v/>
      </c>
      <c r="DT175" s="282" t="str">
        <f aca="false">IF(DT$8&gt;$BV175,"",IF($BR$179&gt;$BS$179,"ns",IF(ABS($BX175-INDEX(RTO4CF_ORD,DT$8,2))&gt;$BN$194,"s","ns")))</f>
        <v/>
      </c>
      <c r="DU175" s="282" t="str">
        <f aca="false">IF(DU$8&gt;$BV175,"",IF($BR$179&gt;$BS$179,"ns",IF(ABS($BX175-INDEX(RTO4CF_ORD,DU$8,2))&gt;$BN$194,"s","ns")))</f>
        <v/>
      </c>
      <c r="DV175" s="282" t="str">
        <f aca="false">IF(DV$8&gt;$BV175,"",IF($BR$179&gt;$BS$179,"ns",IF(ABS($BX175-INDEX(RTO4CF_ORD,DV$8,2))&gt;$BN$194,"s","ns")))</f>
        <v/>
      </c>
      <c r="DW175" s="283"/>
      <c r="DX175" s="283"/>
      <c r="DZ175" s="265" t="n">
        <f aca="false">DZ174+1</f>
        <v>2</v>
      </c>
      <c r="EA175" s="276" t="str">
        <f aca="false">IFERROR(INDEX(RTO4CV,$DZ175,1),0)</f>
        <v>ACA 915</v>
      </c>
      <c r="EB175" s="277" t="n">
        <f aca="false">IFERROR(INDEX(RTO4SF,$DZ175,EB$7),0)</f>
        <v>0</v>
      </c>
      <c r="EC175" s="277" t="n">
        <f aca="false">IFERROR(INDEX(RTO4SF,$DZ175,EC$7),0)</f>
        <v>0</v>
      </c>
      <c r="ED175" s="277" t="n">
        <f aca="false">IFERROR(INDEX(RTO4SF,$DZ175,ED$7),0)</f>
        <v>0</v>
      </c>
      <c r="EE175" s="277" t="n">
        <f aca="false">IFERROR(INDEX(RTO4SF,$DZ175,EE$7),0)</f>
        <v>0</v>
      </c>
      <c r="EF175" s="277" t="n">
        <f aca="false">COUNTIFS(EB175:EE175,"&gt;1")</f>
        <v>0</v>
      </c>
      <c r="EG175" s="277" t="n">
        <f aca="false">IFERROR(SUMIFS(EB175:EE175,EB175:EE175,"&gt;1"),0)</f>
        <v>0</v>
      </c>
      <c r="EH175" s="265"/>
      <c r="EI175" s="265" t="s">
        <v>319</v>
      </c>
      <c r="EJ175" s="277" t="n">
        <f aca="false">EF174*EF224</f>
        <v>0</v>
      </c>
      <c r="EK175" s="266"/>
      <c r="EL175" s="265" t="n">
        <f aca="false">EL174+1</f>
        <v>2</v>
      </c>
      <c r="EM175" s="276" t="str">
        <f aca="false">IFERROR(INDEX(RTO4CV,$EL175,1),0)</f>
        <v>ACA 915</v>
      </c>
      <c r="EN175" s="277" t="n">
        <f aca="false">IFERROR(INDEX(RTO4CF,$EL175,'ANVA-MDS'!EB$7),0)</f>
        <v>2374.98245614035</v>
      </c>
      <c r="EO175" s="277" t="n">
        <f aca="false">IFERROR(INDEX(RTO4CF,$EL175,'ANVA-MDS'!EC$7),0)</f>
        <v>2796.94736842105</v>
      </c>
      <c r="EP175" s="277" t="n">
        <f aca="false">IFERROR(INDEX(RTO4CF,$EL175,'ANVA-MDS'!ED$7),0)</f>
        <v>2099.84795321637</v>
      </c>
      <c r="EQ175" s="277" t="n">
        <f aca="false">IFERROR(INDEX(RTO4CF,$EL175,'ANVA-MDS'!EE$7),0)</f>
        <v>0</v>
      </c>
      <c r="ER175" s="277" t="n">
        <f aca="false">COUNTIFS(EN175:EQ175,"&gt;1")</f>
        <v>3</v>
      </c>
      <c r="ES175" s="277" t="n">
        <f aca="false">IFERROR(SUMIFS(EN175:EQ175,EN175:EQ175,"&gt;1"),0)</f>
        <v>7271.77777777778</v>
      </c>
      <c r="ET175" s="265"/>
      <c r="EU175" s="265" t="s">
        <v>319</v>
      </c>
      <c r="EV175" s="278" t="n">
        <f aca="false">ER174*ER224</f>
        <v>3</v>
      </c>
      <c r="EW175" s="266"/>
      <c r="EX175" s="277" t="n">
        <f aca="false">EG175+ES175</f>
        <v>7271.77777777778</v>
      </c>
      <c r="EY175" s="265" t="s">
        <v>319</v>
      </c>
      <c r="EZ175" s="279" t="n">
        <f aca="false">EV175</f>
        <v>3</v>
      </c>
    </row>
    <row r="176" customFormat="false" ht="12.75" hidden="false" customHeight="true" outlineLevel="0" collapsed="false">
      <c r="A176" s="248" t="s">
        <v>320</v>
      </c>
      <c r="B176" s="258" t="str">
        <f aca="false">IF(EF224&lt;&gt;1,"Error en los datos SIN FUNGICIDA !!!","")</f>
        <v>Error en los datos SIN FUNGICIDA !!!</v>
      </c>
      <c r="J176" s="270" t="n">
        <v>2</v>
      </c>
      <c r="K176" s="280" t="str">
        <f aca="false">IFERROR(INDEX(RTO4SF_ORD,J176,1),"sd")</f>
        <v>ACA 915</v>
      </c>
      <c r="L176" s="281" t="n">
        <f aca="false">IFERROR(INDEX(RTO4SF_ORD,J176,2),"sd")</f>
        <v>0.00048</v>
      </c>
      <c r="M176" s="281" t="str">
        <f aca="false">IF(M$8&gt;$J176,"",IF($F$179&gt;$G$179,"ns",IF(ABS($L176-INDEX(RTO4SF_ORD,M$8,2))&gt;$B$194,"s","ns")))</f>
        <v>ns</v>
      </c>
      <c r="N176" s="281" t="str">
        <f aca="false">IF(N$8&gt;$J176,"",IF($F$179&gt;$G$179,"ns",IF(ABS($L176-INDEX(RTO4SF_ORD,N$8,2))&gt;$B$194,"s","ns")))</f>
        <v>ns</v>
      </c>
      <c r="O176" s="281" t="str">
        <f aca="false">IF(O$8&gt;$J176,"",IF($F$179&gt;$G$179,"ns",IF(ABS($L176-INDEX(RTO4SF_ORD,O$8,2))&gt;$B$194,"s","ns")))</f>
        <v/>
      </c>
      <c r="P176" s="281" t="str">
        <f aca="false">IF(P$8&gt;$J176,"",IF($F$179&gt;$G$179,"ns",IF(ABS($L176-INDEX(RTO4SF_ORD,P$8,2))&gt;$B$194,"s","ns")))</f>
        <v/>
      </c>
      <c r="Q176" s="281" t="str">
        <f aca="false">IF(Q$8&gt;$J176,"",IF($F$179&gt;$G$179,"ns",IF(ABS($L176-INDEX(RTO4SF_ORD,Q$8,2))&gt;$B$194,"s","ns")))</f>
        <v/>
      </c>
      <c r="R176" s="281" t="str">
        <f aca="false">IF(R$8&gt;$J176,"",IF($F$179&gt;$G$179,"ns",IF(ABS($L176-INDEX(RTO4SF_ORD,R$8,2))&gt;$B$194,"s","ns")))</f>
        <v/>
      </c>
      <c r="S176" s="281" t="str">
        <f aca="false">IF(S$8&gt;$J176,"",IF($F$179&gt;$G$179,"ns",IF(ABS($L176-INDEX(RTO4SF_ORD,S$8,2))&gt;$B$194,"s","ns")))</f>
        <v/>
      </c>
      <c r="T176" s="281" t="str">
        <f aca="false">IF(T$8&gt;$J176,"",IF($F$179&gt;$G$179,"ns",IF(ABS($L176-INDEX(RTO4SF_ORD,T$8,2))&gt;$B$194,"s","ns")))</f>
        <v/>
      </c>
      <c r="U176" s="281" t="str">
        <f aca="false">IF(U$8&gt;$J176,"",IF($F$179&gt;$G$179,"ns",IF(ABS($L176-INDEX(RTO4SF_ORD,U$8,2))&gt;$B$194,"s","ns")))</f>
        <v/>
      </c>
      <c r="V176" s="281" t="str">
        <f aca="false">IF(V$8&gt;$J176,"",IF($F$179&gt;$G$179,"ns",IF(ABS($L176-INDEX(RTO4SF_ORD,V$8,2))&gt;$B$194,"s","ns")))</f>
        <v/>
      </c>
      <c r="W176" s="281" t="str">
        <f aca="false">IF(W$8&gt;$J176,"",IF($F$179&gt;$G$179,"ns",IF(ABS($L176-INDEX(RTO4SF_ORD,W$8,2))&gt;$B$194,"s","ns")))</f>
        <v/>
      </c>
      <c r="X176" s="281" t="str">
        <f aca="false">IF(X$8&gt;$J176,"",IF($F$179&gt;$G$179,"ns",IF(ABS($L176-INDEX(RTO4SF_ORD,X$8,2))&gt;$B$194,"s","ns")))</f>
        <v/>
      </c>
      <c r="Y176" s="281" t="str">
        <f aca="false">IF(Y$8&gt;$J176,"",IF($F$179&gt;$G$179,"ns",IF(ABS($L176-INDEX(RTO4SF_ORD,Y$8,2))&gt;$B$194,"s","ns")))</f>
        <v/>
      </c>
      <c r="Z176" s="281" t="str">
        <f aca="false">IF(Z$8&gt;$J176,"",IF($F$179&gt;$G$179,"ns",IF(ABS($L176-INDEX(RTO4SF_ORD,Z$8,2))&gt;$B$194,"s","ns")))</f>
        <v/>
      </c>
      <c r="AA176" s="281" t="str">
        <f aca="false">IF(AA$8&gt;$J176,"",IF($F$179&gt;$G$179,"ns",IF(ABS($L176-INDEX(RTO4SF_ORD,AA$8,2))&gt;$B$194,"s","ns")))</f>
        <v/>
      </c>
      <c r="AB176" s="281" t="str">
        <f aca="false">IF(AB$8&gt;$J176,"",IF($F$179&gt;$G$179,"ns",IF(ABS($L176-INDEX(RTO4SF_ORD,AB$8,2))&gt;$B$194,"s","ns")))</f>
        <v/>
      </c>
      <c r="AC176" s="281" t="str">
        <f aca="false">IF(AC$8&gt;$J176,"",IF($F$179&gt;$G$179,"ns",IF(ABS($L176-INDEX(RTO4SF_ORD,AC$8,2))&gt;$B$194,"s","ns")))</f>
        <v/>
      </c>
      <c r="AD176" s="281" t="str">
        <f aca="false">IF(AD$8&gt;$J176,"",IF($F$179&gt;$G$179,"ns",IF(ABS($L176-INDEX(RTO4SF_ORD,AD$8,2))&gt;$B$194,"s","ns")))</f>
        <v/>
      </c>
      <c r="AE176" s="281" t="str">
        <f aca="false">IF(AE$8&gt;$J176,"",IF($F$179&gt;$G$179,"ns",IF(ABS($L176-INDEX(RTO4SF_ORD,AE$8,2))&gt;$B$194,"s","ns")))</f>
        <v/>
      </c>
      <c r="AF176" s="281" t="str">
        <f aca="false">IF(AF$8&gt;$J176,"",IF($F$179&gt;$G$179,"ns",IF(ABS($L176-INDEX(RTO4SF_ORD,AF$8,2))&gt;$B$194,"s","ns")))</f>
        <v/>
      </c>
      <c r="AG176" s="281" t="str">
        <f aca="false">IF(AG$8&gt;$J176,"",IF($F$179&gt;$G$179,"ns",IF(ABS($L176-INDEX(RTO4SF_ORD,AG$8,2))&gt;$B$194,"s","ns")))</f>
        <v/>
      </c>
      <c r="AH176" s="281" t="str">
        <f aca="false">IF(AH$8&gt;$J176,"",IF($F$179&gt;$G$179,"ns",IF(ABS($L176-INDEX(RTO4SF_ORD,AH$8,2))&gt;$B$194,"s","ns")))</f>
        <v/>
      </c>
      <c r="AI176" s="281" t="str">
        <f aca="false">IF(AI$8&gt;$J176,"",IF($F$179&gt;$G$179,"ns",IF(ABS($L176-INDEX(RTO4SF_ORD,AI$8,2))&gt;$B$194,"s","ns")))</f>
        <v/>
      </c>
      <c r="AJ176" s="281" t="str">
        <f aca="false">IF(AJ$8&gt;$J176,"",IF($F$179&gt;$G$179,"ns",IF(ABS($L176-INDEX(RTO4SF_ORD,AJ$8,2))&gt;$B$194,"s","ns")))</f>
        <v/>
      </c>
      <c r="AK176" s="281" t="str">
        <f aca="false">IF(AK$8&gt;$J176,"",IF($F$179&gt;$G$179,"ns",IF(ABS($L176-INDEX(RTO4SF_ORD,AK$8,2))&gt;$B$194,"s","ns")))</f>
        <v/>
      </c>
      <c r="AL176" s="281" t="str">
        <f aca="false">IF(AL$8&gt;$J176,"",IF($F$179&gt;$G$179,"ns",IF(ABS($L176-INDEX(RTO4SF_ORD,AL$8,2))&gt;$B$194,"s","ns")))</f>
        <v/>
      </c>
      <c r="AM176" s="281" t="str">
        <f aca="false">IF(AM$8&gt;$J176,"",IF($F$179&gt;$G$179,"ns",IF(ABS($L176-INDEX(RTO4SF_ORD,AM$8,2))&gt;$B$194,"s","ns")))</f>
        <v/>
      </c>
      <c r="AN176" s="281" t="str">
        <f aca="false">IF(AN$8&gt;$J176,"",IF($F$179&gt;$G$179,"ns",IF(ABS($L176-INDEX(RTO4SF_ORD,AN$8,2))&gt;$B$194,"s","ns")))</f>
        <v/>
      </c>
      <c r="AO176" s="281" t="str">
        <f aca="false">IF(AO$8&gt;$J176,"",IF($F$179&gt;$G$179,"ns",IF(ABS($L176-INDEX(RTO4SF_ORD,AO$8,2))&gt;$B$194,"s","ns")))</f>
        <v/>
      </c>
      <c r="AP176" s="281" t="str">
        <f aca="false">IF(AP$8&gt;$J176,"",IF($F$179&gt;$G$179,"ns",IF(ABS($L176-INDEX(RTO4SF_ORD,AP$8,2))&gt;$B$194,"s","ns")))</f>
        <v/>
      </c>
      <c r="AQ176" s="281" t="str">
        <f aca="false">IF(AQ$8&gt;$J176,"",IF($F$179&gt;$G$179,"ns",IF(ABS($L176-INDEX(RTO4SF_ORD,AQ$8,2))&gt;$B$194,"s","ns")))</f>
        <v/>
      </c>
      <c r="AR176" s="281" t="str">
        <f aca="false">IF(AR$8&gt;$J176,"",IF($F$179&gt;$G$179,"ns",IF(ABS($L176-INDEX(RTO4SF_ORD,AR$8,2))&gt;$B$194,"s","ns")))</f>
        <v/>
      </c>
      <c r="AS176" s="281" t="str">
        <f aca="false">IF(AS$8&gt;$J176,"",IF($F$179&gt;$G$179,"ns",IF(ABS($L176-INDEX(RTO4SF_ORD,AS$8,2))&gt;$B$194,"s","ns")))</f>
        <v/>
      </c>
      <c r="AT176" s="281" t="str">
        <f aca="false">IF(AT$8&gt;$J176,"",IF($F$179&gt;$G$179,"ns",IF(ABS($L176-INDEX(RTO4SF_ORD,AT$8,2))&gt;$B$194,"s","ns")))</f>
        <v/>
      </c>
      <c r="AU176" s="281" t="str">
        <f aca="false">IF(AU$8&gt;$J176,"",IF($F$179&gt;$G$179,"ns",IF(ABS($L176-INDEX(RTO4SF_ORD,AU$8,2))&gt;$B$194,"s","ns")))</f>
        <v/>
      </c>
      <c r="AV176" s="281" t="str">
        <f aca="false">IF(AV$8&gt;$J176,"",IF($F$179&gt;$G$179,"ns",IF(ABS($L176-INDEX(RTO4SF_ORD,AV$8,2))&gt;$B$194,"s","ns")))</f>
        <v/>
      </c>
      <c r="AW176" s="281" t="str">
        <f aca="false">IF(AW$8&gt;$J176,"",IF($F$179&gt;$G$179,"ns",IF(ABS($L176-INDEX(RTO4SF_ORD,AW$8,2))&gt;$B$194,"s","ns")))</f>
        <v/>
      </c>
      <c r="AX176" s="281" t="str">
        <f aca="false">IF(AX$8&gt;$J176,"",IF($F$179&gt;$G$179,"ns",IF(ABS($L176-INDEX(RTO4SF_ORD,AX$8,2))&gt;$B$194,"s","ns")))</f>
        <v/>
      </c>
      <c r="AY176" s="281" t="str">
        <f aca="false">IF(AY$8&gt;$J176,"",IF($F$179&gt;$G$179,"ns",IF(ABS($L176-INDEX(RTO4SF_ORD,AY$8,2))&gt;$B$194,"s","ns")))</f>
        <v/>
      </c>
      <c r="AZ176" s="281" t="str">
        <f aca="false">IF(AZ$8&gt;$J176,"",IF($F$179&gt;$G$179,"ns",IF(ABS($L176-INDEX(RTO4SF_ORD,AZ$8,2))&gt;$B$194,"s","ns")))</f>
        <v/>
      </c>
      <c r="BA176" s="281" t="str">
        <f aca="false">IF(BA$8&gt;$J176,"",IF($F$179&gt;$G$179,"ns",IF(ABS($L176-INDEX(RTO4SF_ORD,BA$8,2))&gt;$B$194,"s","ns")))</f>
        <v/>
      </c>
      <c r="BB176" s="281" t="str">
        <f aca="false">IF(BB$8&gt;$J176,"",IF($F$179&gt;$G$179,"ns",IF(ABS($L176-INDEX(RTO4SF_ORD,BB$8,2))&gt;$B$194,"s","ns")))</f>
        <v/>
      </c>
      <c r="BC176" s="281" t="str">
        <f aca="false">IF(BC$8&gt;$J176,"",IF($F$179&gt;$G$179,"ns",IF(ABS($L176-INDEX(RTO4SF_ORD,BC$8,2))&gt;$B$194,"s","ns")))</f>
        <v/>
      </c>
      <c r="BD176" s="281" t="str">
        <f aca="false">IF(BD$8&gt;$J176,"",IF($F$179&gt;$G$179,"ns",IF(ABS($L176-INDEX(RTO4SF_ORD,BD$8,2))&gt;$B$194,"s","ns")))</f>
        <v/>
      </c>
      <c r="BE176" s="281" t="str">
        <f aca="false">IF(BE$8&gt;$J176,"",IF($F$179&gt;$G$179,"ns",IF(ABS($L176-INDEX(RTO4SF_ORD,BE$8,2))&gt;$B$194,"s","ns")))</f>
        <v/>
      </c>
      <c r="BF176" s="281" t="str">
        <f aca="false">IF(BF$8&gt;$J176,"",IF($F$179&gt;$G$179,"ns",IF(ABS($L176-INDEX(RTO4SF_ORD,BF$8,2))&gt;$B$194,"s","ns")))</f>
        <v/>
      </c>
      <c r="BG176" s="281" t="str">
        <f aca="false">IF(BG$8&gt;$J176,"",IF($F$179&gt;$G$179,"ns",IF(ABS($L176-INDEX(RTO4SF_ORD,BG$8,2))&gt;$B$194,"s","ns")))</f>
        <v/>
      </c>
      <c r="BH176" s="281" t="str">
        <f aca="false">IF(BH$8&gt;$J176,"",IF($F$179&gt;$G$179,"ns",IF(ABS($L176-INDEX(RTO4SF_ORD,BH$8,2))&gt;$B$194,"s","ns")))</f>
        <v/>
      </c>
      <c r="BI176" s="281" t="str">
        <f aca="false">IF(BI$8&gt;$J176,"",IF($F$179&gt;$G$179,"ns",IF(ABS($L176-INDEX(RTO4SF_ORD,BI$8,2))&gt;$B$194,"s","ns")))</f>
        <v/>
      </c>
      <c r="BJ176" s="281" t="str">
        <f aca="false">IF(BJ$8&gt;$J176,"",IF($F$179&gt;$G$179,"ns",IF(ABS($L176-INDEX(RTO4SF_ORD,BJ$8,2))&gt;$B$194,"s","ns")))</f>
        <v/>
      </c>
      <c r="BM176" s="248" t="s">
        <v>320</v>
      </c>
      <c r="BN176" s="258" t="str">
        <f aca="false">IF(ER224&lt;&gt;1,"Error en los datos CON FUNGICIDA !!!","")</f>
        <v/>
      </c>
      <c r="BS176" s="249"/>
      <c r="BT176" s="249"/>
      <c r="BV176" s="270" t="n">
        <v>2</v>
      </c>
      <c r="BW176" s="280" t="str">
        <f aca="false">IFERROR(INDEX(RTO4CF_ORD,BV176,1),"sd")</f>
        <v>Biointa 1006</v>
      </c>
      <c r="BX176" s="281" t="n">
        <f aca="false">IFERROR(INDEX(RTO4CF_ORD,BV176,2),"sd")</f>
        <v>3859.17153996101</v>
      </c>
      <c r="BY176" s="282" t="str">
        <f aca="false">IF(BY$8&gt;$BV176,"",IF($BR$179&gt;$BS$179,"ns",IF(ABS($BX176-INDEX(RTO4CF_ORD,BY$8,2))&gt;$BN$194,"s","ns")))</f>
        <v>ns</v>
      </c>
      <c r="BZ176" s="282" t="str">
        <f aca="false">IF(BZ$8&gt;$BV176,"",IF($BR$179&gt;$BS$179,"ns",IF(ABS($BX176-INDEX(RTO4CF_ORD,BZ$8,2))&gt;$BN$194,"s","ns")))</f>
        <v>ns</v>
      </c>
      <c r="CA176" s="282" t="str">
        <f aca="false">IF(CA$8&gt;$BV176,"",IF($BR$179&gt;$BS$179,"ns",IF(ABS($BX176-INDEX(RTO4CF_ORD,CA$8,2))&gt;$BN$194,"s","ns")))</f>
        <v/>
      </c>
      <c r="CB176" s="282" t="str">
        <f aca="false">IF(CB$8&gt;$BV176,"",IF($BR$179&gt;$BS$179,"ns",IF(ABS($BX176-INDEX(RTO4CF_ORD,CB$8,2))&gt;$BN$194,"s","ns")))</f>
        <v/>
      </c>
      <c r="CC176" s="282" t="str">
        <f aca="false">IF(CC$8&gt;$BV176,"",IF($BR$179&gt;$BS$179,"ns",IF(ABS($BX176-INDEX(RTO4CF_ORD,CC$8,2))&gt;$BN$194,"s","ns")))</f>
        <v/>
      </c>
      <c r="CD176" s="282" t="str">
        <f aca="false">IF(CD$8&gt;$BV176,"",IF($BR$179&gt;$BS$179,"ns",IF(ABS($BX176-INDEX(RTO4CF_ORD,CD$8,2))&gt;$BN$194,"s","ns")))</f>
        <v/>
      </c>
      <c r="CE176" s="282" t="str">
        <f aca="false">IF(CE$8&gt;$BV176,"",IF($BR$179&gt;$BS$179,"ns",IF(ABS($BX176-INDEX(RTO4CF_ORD,CE$8,2))&gt;$BN$194,"s","ns")))</f>
        <v/>
      </c>
      <c r="CF176" s="282" t="str">
        <f aca="false">IF(CF$8&gt;$BV176,"",IF($BR$179&gt;$BS$179,"ns",IF(ABS($BX176-INDEX(RTO4CF_ORD,CF$8,2))&gt;$BN$194,"s","ns")))</f>
        <v/>
      </c>
      <c r="CG176" s="282" t="str">
        <f aca="false">IF(CG$8&gt;$BV176,"",IF($BR$179&gt;$BS$179,"ns",IF(ABS($BX176-INDEX(RTO4CF_ORD,CG$8,2))&gt;$BN$194,"s","ns")))</f>
        <v/>
      </c>
      <c r="CH176" s="282" t="str">
        <f aca="false">IF(CH$8&gt;$BV176,"",IF($BR$179&gt;$BS$179,"ns",IF(ABS($BX176-INDEX(RTO4CF_ORD,CH$8,2))&gt;$BN$194,"s","ns")))</f>
        <v/>
      </c>
      <c r="CI176" s="282" t="str">
        <f aca="false">IF(CI$8&gt;$BV176,"",IF($BR$179&gt;$BS$179,"ns",IF(ABS($BX176-INDEX(RTO4CF_ORD,CI$8,2))&gt;$BN$194,"s","ns")))</f>
        <v/>
      </c>
      <c r="CJ176" s="282" t="str">
        <f aca="false">IF(CJ$8&gt;$BV176,"",IF($BR$179&gt;$BS$179,"ns",IF(ABS($BX176-INDEX(RTO4CF_ORD,CJ$8,2))&gt;$BN$194,"s","ns")))</f>
        <v/>
      </c>
      <c r="CK176" s="282" t="str">
        <f aca="false">IF(CK$8&gt;$BV176,"",IF($BR$179&gt;$BS$179,"ns",IF(ABS($BX176-INDEX(RTO4CF_ORD,CK$8,2))&gt;$BN$194,"s","ns")))</f>
        <v/>
      </c>
      <c r="CL176" s="282" t="str">
        <f aca="false">IF(CL$8&gt;$BV176,"",IF($BR$179&gt;$BS$179,"ns",IF(ABS($BX176-INDEX(RTO4CF_ORD,CL$8,2))&gt;$BN$194,"s","ns")))</f>
        <v/>
      </c>
      <c r="CM176" s="282" t="str">
        <f aca="false">IF(CM$8&gt;$BV176,"",IF($BR$179&gt;$BS$179,"ns",IF(ABS($BX176-INDEX(RTO4CF_ORD,CM$8,2))&gt;$BN$194,"s","ns")))</f>
        <v/>
      </c>
      <c r="CN176" s="282" t="str">
        <f aca="false">IF(CN$8&gt;$BV176,"",IF($BR$179&gt;$BS$179,"ns",IF(ABS($BX176-INDEX(RTO4CF_ORD,CN$8,2))&gt;$BN$194,"s","ns")))</f>
        <v/>
      </c>
      <c r="CO176" s="282" t="str">
        <f aca="false">IF(CO$8&gt;$BV176,"",IF($BR$179&gt;$BS$179,"ns",IF(ABS($BX176-INDEX(RTO4CF_ORD,CO$8,2))&gt;$BN$194,"s","ns")))</f>
        <v/>
      </c>
      <c r="CP176" s="282" t="str">
        <f aca="false">IF(CP$8&gt;$BV176,"",IF($BR$179&gt;$BS$179,"ns",IF(ABS($BX176-INDEX(RTO4CF_ORD,CP$8,2))&gt;$BN$194,"s","ns")))</f>
        <v/>
      </c>
      <c r="CQ176" s="282" t="str">
        <f aca="false">IF(CQ$8&gt;$BV176,"",IF($BR$179&gt;$BS$179,"ns",IF(ABS($BX176-INDEX(RTO4CF_ORD,CQ$8,2))&gt;$BN$194,"s","ns")))</f>
        <v/>
      </c>
      <c r="CR176" s="282" t="str">
        <f aca="false">IF(CR$8&gt;$BV176,"",IF($BR$179&gt;$BS$179,"ns",IF(ABS($BX176-INDEX(RTO4CF_ORD,CR$8,2))&gt;$BN$194,"s","ns")))</f>
        <v/>
      </c>
      <c r="CS176" s="282" t="str">
        <f aca="false">IF(CS$8&gt;$BV176,"",IF($BR$179&gt;$BS$179,"ns",IF(ABS($BX176-INDEX(RTO4CF_ORD,CS$8,2))&gt;$BN$194,"s","ns")))</f>
        <v/>
      </c>
      <c r="CT176" s="282" t="str">
        <f aca="false">IF(CT$8&gt;$BV176,"",IF($BR$179&gt;$BS$179,"ns",IF(ABS($BX176-INDEX(RTO4CF_ORD,CT$8,2))&gt;$BN$194,"s","ns")))</f>
        <v/>
      </c>
      <c r="CU176" s="282" t="str">
        <f aca="false">IF(CU$8&gt;$BV176,"",IF($BR$179&gt;$BS$179,"ns",IF(ABS($BX176-INDEX(RTO4CF_ORD,CU$8,2))&gt;$BN$194,"s","ns")))</f>
        <v/>
      </c>
      <c r="CV176" s="282" t="str">
        <f aca="false">IF(CV$8&gt;$BV176,"",IF($BR$179&gt;$BS$179,"ns",IF(ABS($BX176-INDEX(RTO4CF_ORD,CV$8,2))&gt;$BN$194,"s","ns")))</f>
        <v/>
      </c>
      <c r="CW176" s="282" t="str">
        <f aca="false">IF(CW$8&gt;$BV176,"",IF($BR$179&gt;$BS$179,"ns",IF(ABS($BX176-INDEX(RTO4CF_ORD,CW$8,2))&gt;$BN$194,"s","ns")))</f>
        <v/>
      </c>
      <c r="CX176" s="282" t="str">
        <f aca="false">IF(CX$8&gt;$BV176,"",IF($BR$179&gt;$BS$179,"ns",IF(ABS($BX176-INDEX(RTO4CF_ORD,CX$8,2))&gt;$BN$194,"s","ns")))</f>
        <v/>
      </c>
      <c r="CY176" s="282" t="str">
        <f aca="false">IF(CY$8&gt;$BV176,"",IF($BR$179&gt;$BS$179,"ns",IF(ABS($BX176-INDEX(RTO4CF_ORD,CY$8,2))&gt;$BN$194,"s","ns")))</f>
        <v/>
      </c>
      <c r="CZ176" s="282" t="str">
        <f aca="false">IF(CZ$8&gt;$BV176,"",IF($BR$179&gt;$BS$179,"ns",IF(ABS($BX176-INDEX(RTO4CF_ORD,CZ$8,2))&gt;$BN$194,"s","ns")))</f>
        <v/>
      </c>
      <c r="DA176" s="282" t="str">
        <f aca="false">IF(DA$8&gt;$BV176,"",IF($BR$179&gt;$BS$179,"ns",IF(ABS($BX176-INDEX(RTO4CF_ORD,DA$8,2))&gt;$BN$194,"s","ns")))</f>
        <v/>
      </c>
      <c r="DB176" s="282" t="str">
        <f aca="false">IF(DB$8&gt;$BV176,"",IF($BR$179&gt;$BS$179,"ns",IF(ABS($BX176-INDEX(RTO4CF_ORD,DB$8,2))&gt;$BN$194,"s","ns")))</f>
        <v/>
      </c>
      <c r="DC176" s="282" t="str">
        <f aca="false">IF(DC$8&gt;$BV176,"",IF($BR$179&gt;$BS$179,"ns",IF(ABS($BX176-INDEX(RTO4CF_ORD,DC$8,2))&gt;$BN$194,"s","ns")))</f>
        <v/>
      </c>
      <c r="DD176" s="282" t="str">
        <f aca="false">IF(DD$8&gt;$BV176,"",IF($BR$179&gt;$BS$179,"ns",IF(ABS($BX176-INDEX(RTO4CF_ORD,DD$8,2))&gt;$BN$194,"s","ns")))</f>
        <v/>
      </c>
      <c r="DE176" s="282" t="str">
        <f aca="false">IF(DE$8&gt;$BV176,"",IF($BR$179&gt;$BS$179,"ns",IF(ABS($BX176-INDEX(RTO4CF_ORD,DE$8,2))&gt;$BN$194,"s","ns")))</f>
        <v/>
      </c>
      <c r="DF176" s="282" t="str">
        <f aca="false">IF(DF$8&gt;$BV176,"",IF($BR$179&gt;$BS$179,"ns",IF(ABS($BX176-INDEX(RTO4CF_ORD,DF$8,2))&gt;$BN$194,"s","ns")))</f>
        <v/>
      </c>
      <c r="DG176" s="282" t="str">
        <f aca="false">IF(DG$8&gt;$BV176,"",IF($BR$179&gt;$BS$179,"ns",IF(ABS($BX176-INDEX(RTO4CF_ORD,DG$8,2))&gt;$BN$194,"s","ns")))</f>
        <v/>
      </c>
      <c r="DH176" s="282" t="str">
        <f aca="false">IF(DH$8&gt;$BV176,"",IF($BR$179&gt;$BS$179,"ns",IF(ABS($BX176-INDEX(RTO4CF_ORD,DH$8,2))&gt;$BN$194,"s","ns")))</f>
        <v/>
      </c>
      <c r="DI176" s="282" t="str">
        <f aca="false">IF(DI$8&gt;$BV176,"",IF($BR$179&gt;$BS$179,"ns",IF(ABS($BX176-INDEX(RTO4CF_ORD,DI$8,2))&gt;$BN$194,"s","ns")))</f>
        <v/>
      </c>
      <c r="DJ176" s="282" t="str">
        <f aca="false">IF(DJ$8&gt;$BV176,"",IF($BR$179&gt;$BS$179,"ns",IF(ABS($BX176-INDEX(RTO4CF_ORD,DJ$8,2))&gt;$BN$194,"s","ns")))</f>
        <v/>
      </c>
      <c r="DK176" s="282" t="str">
        <f aca="false">IF(DK$8&gt;$BV176,"",IF($BR$179&gt;$BS$179,"ns",IF(ABS($BX176-INDEX(RTO4CF_ORD,DK$8,2))&gt;$BN$194,"s","ns")))</f>
        <v/>
      </c>
      <c r="DL176" s="282" t="str">
        <f aca="false">IF(DL$8&gt;$BV176,"",IF($BR$179&gt;$BS$179,"ns",IF(ABS($BX176-INDEX(RTO4CF_ORD,DL$8,2))&gt;$BN$194,"s","ns")))</f>
        <v/>
      </c>
      <c r="DM176" s="282" t="str">
        <f aca="false">IF(DM$8&gt;$BV176,"",IF($BR$179&gt;$BS$179,"ns",IF(ABS($BX176-INDEX(RTO4CF_ORD,DM$8,2))&gt;$BN$194,"s","ns")))</f>
        <v/>
      </c>
      <c r="DN176" s="282" t="str">
        <f aca="false">IF(DN$8&gt;$BV176,"",IF($BR$179&gt;$BS$179,"ns",IF(ABS($BX176-INDEX(RTO4CF_ORD,DN$8,2))&gt;$BN$194,"s","ns")))</f>
        <v/>
      </c>
      <c r="DO176" s="282" t="str">
        <f aca="false">IF(DO$8&gt;$BV176,"",IF($BR$179&gt;$BS$179,"ns",IF(ABS($BX176-INDEX(RTO4CF_ORD,DO$8,2))&gt;$BN$194,"s","ns")))</f>
        <v/>
      </c>
      <c r="DP176" s="282" t="str">
        <f aca="false">IF(DP$8&gt;$BV176,"",IF($BR$179&gt;$BS$179,"ns",IF(ABS($BX176-INDEX(RTO4CF_ORD,DP$8,2))&gt;$BN$194,"s","ns")))</f>
        <v/>
      </c>
      <c r="DQ176" s="282" t="str">
        <f aca="false">IF(DQ$8&gt;$BV176,"",IF($BR$179&gt;$BS$179,"ns",IF(ABS($BX176-INDEX(RTO4CF_ORD,DQ$8,2))&gt;$BN$194,"s","ns")))</f>
        <v/>
      </c>
      <c r="DR176" s="282" t="str">
        <f aca="false">IF(DR$8&gt;$BV176,"",IF($BR$179&gt;$BS$179,"ns",IF(ABS($BX176-INDEX(RTO4CF_ORD,DR$8,2))&gt;$BN$194,"s","ns")))</f>
        <v/>
      </c>
      <c r="DS176" s="282" t="str">
        <f aca="false">IF(DS$8&gt;$BV176,"",IF($BR$179&gt;$BS$179,"ns",IF(ABS($BX176-INDEX(RTO4CF_ORD,DS$8,2))&gt;$BN$194,"s","ns")))</f>
        <v/>
      </c>
      <c r="DT176" s="282" t="str">
        <f aca="false">IF(DT$8&gt;$BV176,"",IF($BR$179&gt;$BS$179,"ns",IF(ABS($BX176-INDEX(RTO4CF_ORD,DT$8,2))&gt;$BN$194,"s","ns")))</f>
        <v/>
      </c>
      <c r="DU176" s="282" t="str">
        <f aca="false">IF(DU$8&gt;$BV176,"",IF($BR$179&gt;$BS$179,"ns",IF(ABS($BX176-INDEX(RTO4CF_ORD,DU$8,2))&gt;$BN$194,"s","ns")))</f>
        <v/>
      </c>
      <c r="DV176" s="282" t="str">
        <f aca="false">IF(DV$8&gt;$BV176,"",IF($BR$179&gt;$BS$179,"ns",IF(ABS($BX176-INDEX(RTO4CF_ORD,DV$8,2))&gt;$BN$194,"s","ns")))</f>
        <v/>
      </c>
      <c r="DW176" s="283"/>
      <c r="DX176" s="283"/>
      <c r="DZ176" s="265" t="n">
        <f aca="false">DZ175+1</f>
        <v>3</v>
      </c>
      <c r="EA176" s="276" t="str">
        <f aca="false">IFERROR(INDEX(RTO4CV,$DZ176,1),0)</f>
        <v>ACA 916</v>
      </c>
      <c r="EB176" s="277" t="n">
        <f aca="false">IFERROR(INDEX(RTO4SF,$DZ176,EB$7),0)</f>
        <v>0</v>
      </c>
      <c r="EC176" s="277" t="n">
        <f aca="false">IFERROR(INDEX(RTO4SF,$DZ176,EC$7),0)</f>
        <v>0</v>
      </c>
      <c r="ED176" s="277" t="n">
        <f aca="false">IFERROR(INDEX(RTO4SF,$DZ176,ED$7),0)</f>
        <v>0</v>
      </c>
      <c r="EE176" s="277" t="n">
        <f aca="false">IFERROR(INDEX(RTO4SF,$DZ176,EE$7),0)</f>
        <v>0</v>
      </c>
      <c r="EF176" s="277" t="n">
        <f aca="false">COUNTIFS(EB176:EE176,"&gt;1")</f>
        <v>0</v>
      </c>
      <c r="EG176" s="277" t="n">
        <f aca="false">IFERROR(SUMIFS(EB176:EE176,EB176:EE176,"&gt;1"),0)</f>
        <v>0</v>
      </c>
      <c r="EH176" s="265"/>
      <c r="EI176" s="265" t="s">
        <v>321</v>
      </c>
      <c r="EJ176" s="265" t="n">
        <f aca="false">EJ174*EJ175</f>
        <v>0</v>
      </c>
      <c r="EK176" s="266"/>
      <c r="EL176" s="265" t="n">
        <f aca="false">EL175+1</f>
        <v>3</v>
      </c>
      <c r="EM176" s="276" t="str">
        <f aca="false">IFERROR(INDEX(RTO4CV,$EL176,1),0)</f>
        <v>ACA 916</v>
      </c>
      <c r="EN176" s="277" t="n">
        <f aca="false">IFERROR(INDEX(RTO4CF,$EL176,'ANVA-MDS'!EB$7),0)</f>
        <v>2109.91228070175</v>
      </c>
      <c r="EO176" s="277" t="n">
        <f aca="false">IFERROR(INDEX(RTO4CF,$EL176,'ANVA-MDS'!EC$7),0)</f>
        <v>2452.8947368421</v>
      </c>
      <c r="EP176" s="277" t="n">
        <f aca="false">IFERROR(INDEX(RTO4CF,$EL176,'ANVA-MDS'!ED$7),0)</f>
        <v>2731.50877192982</v>
      </c>
      <c r="EQ176" s="277" t="n">
        <f aca="false">IFERROR(INDEX(RTO4CF,$EL176,'ANVA-MDS'!EE$7),0)</f>
        <v>0</v>
      </c>
      <c r="ER176" s="277" t="n">
        <f aca="false">COUNTIFS(EN176:EQ176,"&gt;1")</f>
        <v>3</v>
      </c>
      <c r="ES176" s="277" t="n">
        <f aca="false">IFERROR(SUMIFS(EN176:EQ176,EN176:EQ176,"&gt;1"),0)</f>
        <v>7294.31578947368</v>
      </c>
      <c r="ET176" s="265"/>
      <c r="EU176" s="265" t="s">
        <v>321</v>
      </c>
      <c r="EV176" s="264" t="n">
        <f aca="false">EV174*EV175</f>
        <v>93</v>
      </c>
      <c r="EW176" s="266"/>
      <c r="EX176" s="277" t="n">
        <f aca="false">EG176+ES176</f>
        <v>7294.31578947368</v>
      </c>
      <c r="EY176" s="265" t="s">
        <v>321</v>
      </c>
      <c r="EZ176" s="284" t="str">
        <f aca="false">IF(EZ193=0,"sd",EZ187*EZ174*EZ175)</f>
        <v>sd</v>
      </c>
    </row>
    <row r="177" customFormat="false" ht="12.75" hidden="false" customHeight="true" outlineLevel="0" collapsed="false">
      <c r="J177" s="270" t="n">
        <v>3</v>
      </c>
      <c r="K177" s="280" t="str">
        <f aca="false">IFERROR(INDEX(RTO4SF_ORD,J177,1),"sd")</f>
        <v>ACA 916</v>
      </c>
      <c r="L177" s="281" t="n">
        <f aca="false">IFERROR(INDEX(RTO4SF_ORD,J177,2),"sd")</f>
        <v>0.00047</v>
      </c>
      <c r="M177" s="281" t="str">
        <f aca="false">IF(M$8&gt;$J177,"",IF($F$179&gt;$G$179,"ns",IF(ABS($L177-INDEX(RTO4SF_ORD,M$8,2))&gt;$B$194,"s","ns")))</f>
        <v>ns</v>
      </c>
      <c r="N177" s="281" t="str">
        <f aca="false">IF(N$8&gt;$J177,"",IF($F$179&gt;$G$179,"ns",IF(ABS($L177-INDEX(RTO4SF_ORD,N$8,2))&gt;$B$194,"s","ns")))</f>
        <v>ns</v>
      </c>
      <c r="O177" s="281" t="str">
        <f aca="false">IF(O$8&gt;$J177,"",IF($F$179&gt;$G$179,"ns",IF(ABS($L177-INDEX(RTO4SF_ORD,O$8,2))&gt;$B$194,"s","ns")))</f>
        <v>ns</v>
      </c>
      <c r="P177" s="281" t="str">
        <f aca="false">IF(P$8&gt;$J177,"",IF($F$179&gt;$G$179,"ns",IF(ABS($L177-INDEX(RTO4SF_ORD,P$8,2))&gt;$B$194,"s","ns")))</f>
        <v/>
      </c>
      <c r="Q177" s="281" t="str">
        <f aca="false">IF(Q$8&gt;$J177,"",IF($F$179&gt;$G$179,"ns",IF(ABS($L177-INDEX(RTO4SF_ORD,Q$8,2))&gt;$B$194,"s","ns")))</f>
        <v/>
      </c>
      <c r="R177" s="281" t="str">
        <f aca="false">IF(R$8&gt;$J177,"",IF($F$179&gt;$G$179,"ns",IF(ABS($L177-INDEX(RTO4SF_ORD,R$8,2))&gt;$B$194,"s","ns")))</f>
        <v/>
      </c>
      <c r="S177" s="281" t="str">
        <f aca="false">IF(S$8&gt;$J177,"",IF($F$179&gt;$G$179,"ns",IF(ABS($L177-INDEX(RTO4SF_ORD,S$8,2))&gt;$B$194,"s","ns")))</f>
        <v/>
      </c>
      <c r="T177" s="281" t="str">
        <f aca="false">IF(T$8&gt;$J177,"",IF($F$179&gt;$G$179,"ns",IF(ABS($L177-INDEX(RTO4SF_ORD,T$8,2))&gt;$B$194,"s","ns")))</f>
        <v/>
      </c>
      <c r="U177" s="281" t="str">
        <f aca="false">IF(U$8&gt;$J177,"",IF($F$179&gt;$G$179,"ns",IF(ABS($L177-INDEX(RTO4SF_ORD,U$8,2))&gt;$B$194,"s","ns")))</f>
        <v/>
      </c>
      <c r="V177" s="281" t="str">
        <f aca="false">IF(V$8&gt;$J177,"",IF($F$179&gt;$G$179,"ns",IF(ABS($L177-INDEX(RTO4SF_ORD,V$8,2))&gt;$B$194,"s","ns")))</f>
        <v/>
      </c>
      <c r="W177" s="281" t="str">
        <f aca="false">IF(W$8&gt;$J177,"",IF($F$179&gt;$G$179,"ns",IF(ABS($L177-INDEX(RTO4SF_ORD,W$8,2))&gt;$B$194,"s","ns")))</f>
        <v/>
      </c>
      <c r="X177" s="281" t="str">
        <f aca="false">IF(X$8&gt;$J177,"",IF($F$179&gt;$G$179,"ns",IF(ABS($L177-INDEX(RTO4SF_ORD,X$8,2))&gt;$B$194,"s","ns")))</f>
        <v/>
      </c>
      <c r="Y177" s="281" t="str">
        <f aca="false">IF(Y$8&gt;$J177,"",IF($F$179&gt;$G$179,"ns",IF(ABS($L177-INDEX(RTO4SF_ORD,Y$8,2))&gt;$B$194,"s","ns")))</f>
        <v/>
      </c>
      <c r="Z177" s="281" t="str">
        <f aca="false">IF(Z$8&gt;$J177,"",IF($F$179&gt;$G$179,"ns",IF(ABS($L177-INDEX(RTO4SF_ORD,Z$8,2))&gt;$B$194,"s","ns")))</f>
        <v/>
      </c>
      <c r="AA177" s="281" t="str">
        <f aca="false">IF(AA$8&gt;$J177,"",IF($F$179&gt;$G$179,"ns",IF(ABS($L177-INDEX(RTO4SF_ORD,AA$8,2))&gt;$B$194,"s","ns")))</f>
        <v/>
      </c>
      <c r="AB177" s="281" t="str">
        <f aca="false">IF(AB$8&gt;$J177,"",IF($F$179&gt;$G$179,"ns",IF(ABS($L177-INDEX(RTO4SF_ORD,AB$8,2))&gt;$B$194,"s","ns")))</f>
        <v/>
      </c>
      <c r="AC177" s="281" t="str">
        <f aca="false">IF(AC$8&gt;$J177,"",IF($F$179&gt;$G$179,"ns",IF(ABS($L177-INDEX(RTO4SF_ORD,AC$8,2))&gt;$B$194,"s","ns")))</f>
        <v/>
      </c>
      <c r="AD177" s="281" t="str">
        <f aca="false">IF(AD$8&gt;$J177,"",IF($F$179&gt;$G$179,"ns",IF(ABS($L177-INDEX(RTO4SF_ORD,AD$8,2))&gt;$B$194,"s","ns")))</f>
        <v/>
      </c>
      <c r="AE177" s="281" t="str">
        <f aca="false">IF(AE$8&gt;$J177,"",IF($F$179&gt;$G$179,"ns",IF(ABS($L177-INDEX(RTO4SF_ORD,AE$8,2))&gt;$B$194,"s","ns")))</f>
        <v/>
      </c>
      <c r="AF177" s="281" t="str">
        <f aca="false">IF(AF$8&gt;$J177,"",IF($F$179&gt;$G$179,"ns",IF(ABS($L177-INDEX(RTO4SF_ORD,AF$8,2))&gt;$B$194,"s","ns")))</f>
        <v/>
      </c>
      <c r="AG177" s="281" t="str">
        <f aca="false">IF(AG$8&gt;$J177,"",IF($F$179&gt;$G$179,"ns",IF(ABS($L177-INDEX(RTO4SF_ORD,AG$8,2))&gt;$B$194,"s","ns")))</f>
        <v/>
      </c>
      <c r="AH177" s="281" t="str">
        <f aca="false">IF(AH$8&gt;$J177,"",IF($F$179&gt;$G$179,"ns",IF(ABS($L177-INDEX(RTO4SF_ORD,AH$8,2))&gt;$B$194,"s","ns")))</f>
        <v/>
      </c>
      <c r="AI177" s="281" t="str">
        <f aca="false">IF(AI$8&gt;$J177,"",IF($F$179&gt;$G$179,"ns",IF(ABS($L177-INDEX(RTO4SF_ORD,AI$8,2))&gt;$B$194,"s","ns")))</f>
        <v/>
      </c>
      <c r="AJ177" s="281" t="str">
        <f aca="false">IF(AJ$8&gt;$J177,"",IF($F$179&gt;$G$179,"ns",IF(ABS($L177-INDEX(RTO4SF_ORD,AJ$8,2))&gt;$B$194,"s","ns")))</f>
        <v/>
      </c>
      <c r="AK177" s="281" t="str">
        <f aca="false">IF(AK$8&gt;$J177,"",IF($F$179&gt;$G$179,"ns",IF(ABS($L177-INDEX(RTO4SF_ORD,AK$8,2))&gt;$B$194,"s","ns")))</f>
        <v/>
      </c>
      <c r="AL177" s="281" t="str">
        <f aca="false">IF(AL$8&gt;$J177,"",IF($F$179&gt;$G$179,"ns",IF(ABS($L177-INDEX(RTO4SF_ORD,AL$8,2))&gt;$B$194,"s","ns")))</f>
        <v/>
      </c>
      <c r="AM177" s="281" t="str">
        <f aca="false">IF(AM$8&gt;$J177,"",IF($F$179&gt;$G$179,"ns",IF(ABS($L177-INDEX(RTO4SF_ORD,AM$8,2))&gt;$B$194,"s","ns")))</f>
        <v/>
      </c>
      <c r="AN177" s="281" t="str">
        <f aca="false">IF(AN$8&gt;$J177,"",IF($F$179&gt;$G$179,"ns",IF(ABS($L177-INDEX(RTO4SF_ORD,AN$8,2))&gt;$B$194,"s","ns")))</f>
        <v/>
      </c>
      <c r="AO177" s="281" t="str">
        <f aca="false">IF(AO$8&gt;$J177,"",IF($F$179&gt;$G$179,"ns",IF(ABS($L177-INDEX(RTO4SF_ORD,AO$8,2))&gt;$B$194,"s","ns")))</f>
        <v/>
      </c>
      <c r="AP177" s="281" t="str">
        <f aca="false">IF(AP$8&gt;$J177,"",IF($F$179&gt;$G$179,"ns",IF(ABS($L177-INDEX(RTO4SF_ORD,AP$8,2))&gt;$B$194,"s","ns")))</f>
        <v/>
      </c>
      <c r="AQ177" s="281" t="str">
        <f aca="false">IF(AQ$8&gt;$J177,"",IF($F$179&gt;$G$179,"ns",IF(ABS($L177-INDEX(RTO4SF_ORD,AQ$8,2))&gt;$B$194,"s","ns")))</f>
        <v/>
      </c>
      <c r="AR177" s="281" t="str">
        <f aca="false">IF(AR$8&gt;$J177,"",IF($F$179&gt;$G$179,"ns",IF(ABS($L177-INDEX(RTO4SF_ORD,AR$8,2))&gt;$B$194,"s","ns")))</f>
        <v/>
      </c>
      <c r="AS177" s="281" t="str">
        <f aca="false">IF(AS$8&gt;$J177,"",IF($F$179&gt;$G$179,"ns",IF(ABS($L177-INDEX(RTO4SF_ORD,AS$8,2))&gt;$B$194,"s","ns")))</f>
        <v/>
      </c>
      <c r="AT177" s="281" t="str">
        <f aca="false">IF(AT$8&gt;$J177,"",IF($F$179&gt;$G$179,"ns",IF(ABS($L177-INDEX(RTO4SF_ORD,AT$8,2))&gt;$B$194,"s","ns")))</f>
        <v/>
      </c>
      <c r="AU177" s="281" t="str">
        <f aca="false">IF(AU$8&gt;$J177,"",IF($F$179&gt;$G$179,"ns",IF(ABS($L177-INDEX(RTO4SF_ORD,AU$8,2))&gt;$B$194,"s","ns")))</f>
        <v/>
      </c>
      <c r="AV177" s="281" t="str">
        <f aca="false">IF(AV$8&gt;$J177,"",IF($F$179&gt;$G$179,"ns",IF(ABS($L177-INDEX(RTO4SF_ORD,AV$8,2))&gt;$B$194,"s","ns")))</f>
        <v/>
      </c>
      <c r="AW177" s="281" t="str">
        <f aca="false">IF(AW$8&gt;$J177,"",IF($F$179&gt;$G$179,"ns",IF(ABS($L177-INDEX(RTO4SF_ORD,AW$8,2))&gt;$B$194,"s","ns")))</f>
        <v/>
      </c>
      <c r="AX177" s="281" t="str">
        <f aca="false">IF(AX$8&gt;$J177,"",IF($F$179&gt;$G$179,"ns",IF(ABS($L177-INDEX(RTO4SF_ORD,AX$8,2))&gt;$B$194,"s","ns")))</f>
        <v/>
      </c>
      <c r="AY177" s="281" t="str">
        <f aca="false">IF(AY$8&gt;$J177,"",IF($F$179&gt;$G$179,"ns",IF(ABS($L177-INDEX(RTO4SF_ORD,AY$8,2))&gt;$B$194,"s","ns")))</f>
        <v/>
      </c>
      <c r="AZ177" s="281" t="str">
        <f aca="false">IF(AZ$8&gt;$J177,"",IF($F$179&gt;$G$179,"ns",IF(ABS($L177-INDEX(RTO4SF_ORD,AZ$8,2))&gt;$B$194,"s","ns")))</f>
        <v/>
      </c>
      <c r="BA177" s="281" t="str">
        <f aca="false">IF(BA$8&gt;$J177,"",IF($F$179&gt;$G$179,"ns",IF(ABS($L177-INDEX(RTO4SF_ORD,BA$8,2))&gt;$B$194,"s","ns")))</f>
        <v/>
      </c>
      <c r="BB177" s="281" t="str">
        <f aca="false">IF(BB$8&gt;$J177,"",IF($F$179&gt;$G$179,"ns",IF(ABS($L177-INDEX(RTO4SF_ORD,BB$8,2))&gt;$B$194,"s","ns")))</f>
        <v/>
      </c>
      <c r="BC177" s="281" t="str">
        <f aca="false">IF(BC$8&gt;$J177,"",IF($F$179&gt;$G$179,"ns",IF(ABS($L177-INDEX(RTO4SF_ORD,BC$8,2))&gt;$B$194,"s","ns")))</f>
        <v/>
      </c>
      <c r="BD177" s="281" t="str">
        <f aca="false">IF(BD$8&gt;$J177,"",IF($F$179&gt;$G$179,"ns",IF(ABS($L177-INDEX(RTO4SF_ORD,BD$8,2))&gt;$B$194,"s","ns")))</f>
        <v/>
      </c>
      <c r="BE177" s="281" t="str">
        <f aca="false">IF(BE$8&gt;$J177,"",IF($F$179&gt;$G$179,"ns",IF(ABS($L177-INDEX(RTO4SF_ORD,BE$8,2))&gt;$B$194,"s","ns")))</f>
        <v/>
      </c>
      <c r="BF177" s="281" t="str">
        <f aca="false">IF(BF$8&gt;$J177,"",IF($F$179&gt;$G$179,"ns",IF(ABS($L177-INDEX(RTO4SF_ORD,BF$8,2))&gt;$B$194,"s","ns")))</f>
        <v/>
      </c>
      <c r="BG177" s="281" t="str">
        <f aca="false">IF(BG$8&gt;$J177,"",IF($F$179&gt;$G$179,"ns",IF(ABS($L177-INDEX(RTO4SF_ORD,BG$8,2))&gt;$B$194,"s","ns")))</f>
        <v/>
      </c>
      <c r="BH177" s="281" t="str">
        <f aca="false">IF(BH$8&gt;$J177,"",IF($F$179&gt;$G$179,"ns",IF(ABS($L177-INDEX(RTO4SF_ORD,BH$8,2))&gt;$B$194,"s","ns")))</f>
        <v/>
      </c>
      <c r="BI177" s="281" t="str">
        <f aca="false">IF(BI$8&gt;$J177,"",IF($F$179&gt;$G$179,"ns",IF(ABS($L177-INDEX(RTO4SF_ORD,BI$8,2))&gt;$B$194,"s","ns")))</f>
        <v/>
      </c>
      <c r="BJ177" s="281" t="str">
        <f aca="false">IF(BJ$8&gt;$J177,"",IF($F$179&gt;$G$179,"ns",IF(ABS($L177-INDEX(RTO4SF_ORD,BJ$8,2))&gt;$B$194,"s","ns")))</f>
        <v/>
      </c>
      <c r="BS177" s="249"/>
      <c r="BT177" s="249"/>
      <c r="BV177" s="270" t="n">
        <v>3</v>
      </c>
      <c r="BW177" s="280" t="str">
        <f aca="false">IFERROR(INDEX(RTO4CF_ORD,BV177,1),"sd")</f>
        <v>SY 330</v>
      </c>
      <c r="BX177" s="281" t="n">
        <f aca="false">IFERROR(INDEX(RTO4CF_ORD,BV177,2),"sd")</f>
        <v>3473.09941520468</v>
      </c>
      <c r="BY177" s="282" t="str">
        <f aca="false">IF(BY$8&gt;$BV177,"",IF($BR$179&gt;$BS$179,"ns",IF(ABS($BX177-INDEX(RTO4CF_ORD,BY$8,2))&gt;$BN$194,"s","ns")))</f>
        <v>ns</v>
      </c>
      <c r="BZ177" s="282" t="str">
        <f aca="false">IF(BZ$8&gt;$BV177,"",IF($BR$179&gt;$BS$179,"ns",IF(ABS($BX177-INDEX(RTO4CF_ORD,BZ$8,2))&gt;$BN$194,"s","ns")))</f>
        <v>ns</v>
      </c>
      <c r="CA177" s="282" t="str">
        <f aca="false">IF(CA$8&gt;$BV177,"",IF($BR$179&gt;$BS$179,"ns",IF(ABS($BX177-INDEX(RTO4CF_ORD,CA$8,2))&gt;$BN$194,"s","ns")))</f>
        <v>ns</v>
      </c>
      <c r="CB177" s="282" t="str">
        <f aca="false">IF(CB$8&gt;$BV177,"",IF($BR$179&gt;$BS$179,"ns",IF(ABS($BX177-INDEX(RTO4CF_ORD,CB$8,2))&gt;$BN$194,"s","ns")))</f>
        <v/>
      </c>
      <c r="CC177" s="282" t="str">
        <f aca="false">IF(CC$8&gt;$BV177,"",IF($BR$179&gt;$BS$179,"ns",IF(ABS($BX177-INDEX(RTO4CF_ORD,CC$8,2))&gt;$BN$194,"s","ns")))</f>
        <v/>
      </c>
      <c r="CD177" s="282" t="str">
        <f aca="false">IF(CD$8&gt;$BV177,"",IF($BR$179&gt;$BS$179,"ns",IF(ABS($BX177-INDEX(RTO4CF_ORD,CD$8,2))&gt;$BN$194,"s","ns")))</f>
        <v/>
      </c>
      <c r="CE177" s="282" t="str">
        <f aca="false">IF(CE$8&gt;$BV177,"",IF($BR$179&gt;$BS$179,"ns",IF(ABS($BX177-INDEX(RTO4CF_ORD,CE$8,2))&gt;$BN$194,"s","ns")))</f>
        <v/>
      </c>
      <c r="CF177" s="282" t="str">
        <f aca="false">IF(CF$8&gt;$BV177,"",IF($BR$179&gt;$BS$179,"ns",IF(ABS($BX177-INDEX(RTO4CF_ORD,CF$8,2))&gt;$BN$194,"s","ns")))</f>
        <v/>
      </c>
      <c r="CG177" s="282" t="str">
        <f aca="false">IF(CG$8&gt;$BV177,"",IF($BR$179&gt;$BS$179,"ns",IF(ABS($BX177-INDEX(RTO4CF_ORD,CG$8,2))&gt;$BN$194,"s","ns")))</f>
        <v/>
      </c>
      <c r="CH177" s="282" t="str">
        <f aca="false">IF(CH$8&gt;$BV177,"",IF($BR$179&gt;$BS$179,"ns",IF(ABS($BX177-INDEX(RTO4CF_ORD,CH$8,2))&gt;$BN$194,"s","ns")))</f>
        <v/>
      </c>
      <c r="CI177" s="282" t="str">
        <f aca="false">IF(CI$8&gt;$BV177,"",IF($BR$179&gt;$BS$179,"ns",IF(ABS($BX177-INDEX(RTO4CF_ORD,CI$8,2))&gt;$BN$194,"s","ns")))</f>
        <v/>
      </c>
      <c r="CJ177" s="282" t="str">
        <f aca="false">IF(CJ$8&gt;$BV177,"",IF($BR$179&gt;$BS$179,"ns",IF(ABS($BX177-INDEX(RTO4CF_ORD,CJ$8,2))&gt;$BN$194,"s","ns")))</f>
        <v/>
      </c>
      <c r="CK177" s="282" t="str">
        <f aca="false">IF(CK$8&gt;$BV177,"",IF($BR$179&gt;$BS$179,"ns",IF(ABS($BX177-INDEX(RTO4CF_ORD,CK$8,2))&gt;$BN$194,"s","ns")))</f>
        <v/>
      </c>
      <c r="CL177" s="282" t="str">
        <f aca="false">IF(CL$8&gt;$BV177,"",IF($BR$179&gt;$BS$179,"ns",IF(ABS($BX177-INDEX(RTO4CF_ORD,CL$8,2))&gt;$BN$194,"s","ns")))</f>
        <v/>
      </c>
      <c r="CM177" s="282" t="str">
        <f aca="false">IF(CM$8&gt;$BV177,"",IF($BR$179&gt;$BS$179,"ns",IF(ABS($BX177-INDEX(RTO4CF_ORD,CM$8,2))&gt;$BN$194,"s","ns")))</f>
        <v/>
      </c>
      <c r="CN177" s="282" t="str">
        <f aca="false">IF(CN$8&gt;$BV177,"",IF($BR$179&gt;$BS$179,"ns",IF(ABS($BX177-INDEX(RTO4CF_ORD,CN$8,2))&gt;$BN$194,"s","ns")))</f>
        <v/>
      </c>
      <c r="CO177" s="282" t="str">
        <f aca="false">IF(CO$8&gt;$BV177,"",IF($BR$179&gt;$BS$179,"ns",IF(ABS($BX177-INDEX(RTO4CF_ORD,CO$8,2))&gt;$BN$194,"s","ns")))</f>
        <v/>
      </c>
      <c r="CP177" s="282" t="str">
        <f aca="false">IF(CP$8&gt;$BV177,"",IF($BR$179&gt;$BS$179,"ns",IF(ABS($BX177-INDEX(RTO4CF_ORD,CP$8,2))&gt;$BN$194,"s","ns")))</f>
        <v/>
      </c>
      <c r="CQ177" s="282" t="str">
        <f aca="false">IF(CQ$8&gt;$BV177,"",IF($BR$179&gt;$BS$179,"ns",IF(ABS($BX177-INDEX(RTO4CF_ORD,CQ$8,2))&gt;$BN$194,"s","ns")))</f>
        <v/>
      </c>
      <c r="CR177" s="282" t="str">
        <f aca="false">IF(CR$8&gt;$BV177,"",IF($BR$179&gt;$BS$179,"ns",IF(ABS($BX177-INDEX(RTO4CF_ORD,CR$8,2))&gt;$BN$194,"s","ns")))</f>
        <v/>
      </c>
      <c r="CS177" s="282" t="str">
        <f aca="false">IF(CS$8&gt;$BV177,"",IF($BR$179&gt;$BS$179,"ns",IF(ABS($BX177-INDEX(RTO4CF_ORD,CS$8,2))&gt;$BN$194,"s","ns")))</f>
        <v/>
      </c>
      <c r="CT177" s="282" t="str">
        <f aca="false">IF(CT$8&gt;$BV177,"",IF($BR$179&gt;$BS$179,"ns",IF(ABS($BX177-INDEX(RTO4CF_ORD,CT$8,2))&gt;$BN$194,"s","ns")))</f>
        <v/>
      </c>
      <c r="CU177" s="282" t="str">
        <f aca="false">IF(CU$8&gt;$BV177,"",IF($BR$179&gt;$BS$179,"ns",IF(ABS($BX177-INDEX(RTO4CF_ORD,CU$8,2))&gt;$BN$194,"s","ns")))</f>
        <v/>
      </c>
      <c r="CV177" s="282" t="str">
        <f aca="false">IF(CV$8&gt;$BV177,"",IF($BR$179&gt;$BS$179,"ns",IF(ABS($BX177-INDEX(RTO4CF_ORD,CV$8,2))&gt;$BN$194,"s","ns")))</f>
        <v/>
      </c>
      <c r="CW177" s="282" t="str">
        <f aca="false">IF(CW$8&gt;$BV177,"",IF($BR$179&gt;$BS$179,"ns",IF(ABS($BX177-INDEX(RTO4CF_ORD,CW$8,2))&gt;$BN$194,"s","ns")))</f>
        <v/>
      </c>
      <c r="CX177" s="282" t="str">
        <f aca="false">IF(CX$8&gt;$BV177,"",IF($BR$179&gt;$BS$179,"ns",IF(ABS($BX177-INDEX(RTO4CF_ORD,CX$8,2))&gt;$BN$194,"s","ns")))</f>
        <v/>
      </c>
      <c r="CY177" s="282" t="str">
        <f aca="false">IF(CY$8&gt;$BV177,"",IF($BR$179&gt;$BS$179,"ns",IF(ABS($BX177-INDEX(RTO4CF_ORD,CY$8,2))&gt;$BN$194,"s","ns")))</f>
        <v/>
      </c>
      <c r="CZ177" s="282" t="str">
        <f aca="false">IF(CZ$8&gt;$BV177,"",IF($BR$179&gt;$BS$179,"ns",IF(ABS($BX177-INDEX(RTO4CF_ORD,CZ$8,2))&gt;$BN$194,"s","ns")))</f>
        <v/>
      </c>
      <c r="DA177" s="282" t="str">
        <f aca="false">IF(DA$8&gt;$BV177,"",IF($BR$179&gt;$BS$179,"ns",IF(ABS($BX177-INDEX(RTO4CF_ORD,DA$8,2))&gt;$BN$194,"s","ns")))</f>
        <v/>
      </c>
      <c r="DB177" s="282" t="str">
        <f aca="false">IF(DB$8&gt;$BV177,"",IF($BR$179&gt;$BS$179,"ns",IF(ABS($BX177-INDEX(RTO4CF_ORD,DB$8,2))&gt;$BN$194,"s","ns")))</f>
        <v/>
      </c>
      <c r="DC177" s="282" t="str">
        <f aca="false">IF(DC$8&gt;$BV177,"",IF($BR$179&gt;$BS$179,"ns",IF(ABS($BX177-INDEX(RTO4CF_ORD,DC$8,2))&gt;$BN$194,"s","ns")))</f>
        <v/>
      </c>
      <c r="DD177" s="282" t="str">
        <f aca="false">IF(DD$8&gt;$BV177,"",IF($BR$179&gt;$BS$179,"ns",IF(ABS($BX177-INDEX(RTO4CF_ORD,DD$8,2))&gt;$BN$194,"s","ns")))</f>
        <v/>
      </c>
      <c r="DE177" s="282" t="str">
        <f aca="false">IF(DE$8&gt;$BV177,"",IF($BR$179&gt;$BS$179,"ns",IF(ABS($BX177-INDEX(RTO4CF_ORD,DE$8,2))&gt;$BN$194,"s","ns")))</f>
        <v/>
      </c>
      <c r="DF177" s="282" t="str">
        <f aca="false">IF(DF$8&gt;$BV177,"",IF($BR$179&gt;$BS$179,"ns",IF(ABS($BX177-INDEX(RTO4CF_ORD,DF$8,2))&gt;$BN$194,"s","ns")))</f>
        <v/>
      </c>
      <c r="DG177" s="282" t="str">
        <f aca="false">IF(DG$8&gt;$BV177,"",IF($BR$179&gt;$BS$179,"ns",IF(ABS($BX177-INDEX(RTO4CF_ORD,DG$8,2))&gt;$BN$194,"s","ns")))</f>
        <v/>
      </c>
      <c r="DH177" s="282" t="str">
        <f aca="false">IF(DH$8&gt;$BV177,"",IF($BR$179&gt;$BS$179,"ns",IF(ABS($BX177-INDEX(RTO4CF_ORD,DH$8,2))&gt;$BN$194,"s","ns")))</f>
        <v/>
      </c>
      <c r="DI177" s="282" t="str">
        <f aca="false">IF(DI$8&gt;$BV177,"",IF($BR$179&gt;$BS$179,"ns",IF(ABS($BX177-INDEX(RTO4CF_ORD,DI$8,2))&gt;$BN$194,"s","ns")))</f>
        <v/>
      </c>
      <c r="DJ177" s="282" t="str">
        <f aca="false">IF(DJ$8&gt;$BV177,"",IF($BR$179&gt;$BS$179,"ns",IF(ABS($BX177-INDEX(RTO4CF_ORD,DJ$8,2))&gt;$BN$194,"s","ns")))</f>
        <v/>
      </c>
      <c r="DK177" s="282" t="str">
        <f aca="false">IF(DK$8&gt;$BV177,"",IF($BR$179&gt;$BS$179,"ns",IF(ABS($BX177-INDEX(RTO4CF_ORD,DK$8,2))&gt;$BN$194,"s","ns")))</f>
        <v/>
      </c>
      <c r="DL177" s="282" t="str">
        <f aca="false">IF(DL$8&gt;$BV177,"",IF($BR$179&gt;$BS$179,"ns",IF(ABS($BX177-INDEX(RTO4CF_ORD,DL$8,2))&gt;$BN$194,"s","ns")))</f>
        <v/>
      </c>
      <c r="DM177" s="282" t="str">
        <f aca="false">IF(DM$8&gt;$BV177,"",IF($BR$179&gt;$BS$179,"ns",IF(ABS($BX177-INDEX(RTO4CF_ORD,DM$8,2))&gt;$BN$194,"s","ns")))</f>
        <v/>
      </c>
      <c r="DN177" s="282" t="str">
        <f aca="false">IF(DN$8&gt;$BV177,"",IF($BR$179&gt;$BS$179,"ns",IF(ABS($BX177-INDEX(RTO4CF_ORD,DN$8,2))&gt;$BN$194,"s","ns")))</f>
        <v/>
      </c>
      <c r="DO177" s="282" t="str">
        <f aca="false">IF(DO$8&gt;$BV177,"",IF($BR$179&gt;$BS$179,"ns",IF(ABS($BX177-INDEX(RTO4CF_ORD,DO$8,2))&gt;$BN$194,"s","ns")))</f>
        <v/>
      </c>
      <c r="DP177" s="282" t="str">
        <f aca="false">IF(DP$8&gt;$BV177,"",IF($BR$179&gt;$BS$179,"ns",IF(ABS($BX177-INDEX(RTO4CF_ORD,DP$8,2))&gt;$BN$194,"s","ns")))</f>
        <v/>
      </c>
      <c r="DQ177" s="282" t="str">
        <f aca="false">IF(DQ$8&gt;$BV177,"",IF($BR$179&gt;$BS$179,"ns",IF(ABS($BX177-INDEX(RTO4CF_ORD,DQ$8,2))&gt;$BN$194,"s","ns")))</f>
        <v/>
      </c>
      <c r="DR177" s="282" t="str">
        <f aca="false">IF(DR$8&gt;$BV177,"",IF($BR$179&gt;$BS$179,"ns",IF(ABS($BX177-INDEX(RTO4CF_ORD,DR$8,2))&gt;$BN$194,"s","ns")))</f>
        <v/>
      </c>
      <c r="DS177" s="282" t="str">
        <f aca="false">IF(DS$8&gt;$BV177,"",IF($BR$179&gt;$BS$179,"ns",IF(ABS($BX177-INDEX(RTO4CF_ORD,DS$8,2))&gt;$BN$194,"s","ns")))</f>
        <v/>
      </c>
      <c r="DT177" s="282" t="str">
        <f aca="false">IF(DT$8&gt;$BV177,"",IF($BR$179&gt;$BS$179,"ns",IF(ABS($BX177-INDEX(RTO4CF_ORD,DT$8,2))&gt;$BN$194,"s","ns")))</f>
        <v/>
      </c>
      <c r="DU177" s="282" t="str">
        <f aca="false">IF(DU$8&gt;$BV177,"",IF($BR$179&gt;$BS$179,"ns",IF(ABS($BX177-INDEX(RTO4CF_ORD,DU$8,2))&gt;$BN$194,"s","ns")))</f>
        <v/>
      </c>
      <c r="DV177" s="282" t="str">
        <f aca="false">IF(DV$8&gt;$BV177,"",IF($BR$179&gt;$BS$179,"ns",IF(ABS($BX177-INDEX(RTO4CF_ORD,DV$8,2))&gt;$BN$194,"s","ns")))</f>
        <v/>
      </c>
      <c r="DW177" s="283"/>
      <c r="DX177" s="283"/>
      <c r="DZ177" s="265" t="n">
        <f aca="false">DZ176+1</f>
        <v>4</v>
      </c>
      <c r="EA177" s="276" t="str">
        <f aca="false">IFERROR(INDEX(RTO4CV,$DZ177,1),0)</f>
        <v>ACA 917</v>
      </c>
      <c r="EB177" s="277" t="n">
        <f aca="false">IFERROR(INDEX(RTO4SF,$DZ177,EB$7),0)</f>
        <v>0</v>
      </c>
      <c r="EC177" s="277" t="n">
        <f aca="false">IFERROR(INDEX(RTO4SF,$DZ177,EC$7),0)</f>
        <v>0</v>
      </c>
      <c r="ED177" s="277" t="n">
        <f aca="false">IFERROR(INDEX(RTO4SF,$DZ177,ED$7),0)</f>
        <v>0</v>
      </c>
      <c r="EE177" s="277" t="n">
        <f aca="false">IFERROR(INDEX(RTO4SF,$DZ177,EE$7),0)</f>
        <v>0</v>
      </c>
      <c r="EF177" s="277" t="n">
        <f aca="false">COUNTIFS(EB177:EE177,"&gt;1")</f>
        <v>0</v>
      </c>
      <c r="EG177" s="277" t="n">
        <f aca="false">IFERROR(SUMIFS(EB177:EE177,EB177:EE177,"&gt;1"),0)</f>
        <v>0</v>
      </c>
      <c r="EH177" s="265"/>
      <c r="EI177" s="265" t="s">
        <v>322</v>
      </c>
      <c r="EJ177" s="264" t="n">
        <f aca="false">SUMIFS(EB174:EE223,EB174:EE223,"&gt;1")</f>
        <v>0</v>
      </c>
      <c r="EK177" s="266"/>
      <c r="EL177" s="265" t="n">
        <f aca="false">EL176+1</f>
        <v>4</v>
      </c>
      <c r="EM177" s="276" t="str">
        <f aca="false">IFERROR(INDEX(RTO4CV,$EL177,1),0)</f>
        <v>ACA 917</v>
      </c>
      <c r="EN177" s="277" t="n">
        <f aca="false">IFERROR(INDEX(RTO4CF,$EL177,'ANVA-MDS'!EB$7),0)</f>
        <v>3223.27485380117</v>
      </c>
      <c r="EO177" s="277" t="n">
        <f aca="false">IFERROR(INDEX(RTO4CF,$EL177,'ANVA-MDS'!EC$7),0)</f>
        <v>2581.73684210526</v>
      </c>
      <c r="EP177" s="277" t="n">
        <f aca="false">IFERROR(INDEX(RTO4CF,$EL177,'ANVA-MDS'!ED$7),0)</f>
        <v>2993.12865497076</v>
      </c>
      <c r="EQ177" s="277" t="n">
        <f aca="false">IFERROR(INDEX(RTO4CF,$EL177,'ANVA-MDS'!EE$7),0)</f>
        <v>0</v>
      </c>
      <c r="ER177" s="277" t="n">
        <f aca="false">COUNTIFS(EN177:EQ177,"&gt;1")</f>
        <v>3</v>
      </c>
      <c r="ES177" s="277" t="n">
        <f aca="false">IFERROR(SUMIFS(EN177:EQ177,EN177:EQ177,"&gt;1"),0)</f>
        <v>8798.14035087719</v>
      </c>
      <c r="ET177" s="265"/>
      <c r="EU177" s="265" t="s">
        <v>322</v>
      </c>
      <c r="EV177" s="264" t="n">
        <f aca="false">SUMIFS(EN174:EQ223,EN174:EQ223,"&gt;1")</f>
        <v>233588.877192982</v>
      </c>
      <c r="EW177" s="296"/>
      <c r="EX177" s="277" t="n">
        <f aca="false">EG177+ES177</f>
        <v>8798.14035087719</v>
      </c>
      <c r="EY177" s="265" t="s">
        <v>322</v>
      </c>
      <c r="EZ177" s="284" t="n">
        <f aca="false">EJ177+EV177</f>
        <v>233588.877192982</v>
      </c>
    </row>
    <row r="178" customFormat="false" ht="12.75" hidden="false" customHeight="true" outlineLevel="0" collapsed="false">
      <c r="A178" s="285" t="s">
        <v>323</v>
      </c>
      <c r="B178" s="270" t="s">
        <v>324</v>
      </c>
      <c r="C178" s="286" t="s">
        <v>325</v>
      </c>
      <c r="D178" s="270" t="s">
        <v>326</v>
      </c>
      <c r="E178" s="270" t="s">
        <v>327</v>
      </c>
      <c r="F178" s="270" t="s">
        <v>328</v>
      </c>
      <c r="G178" s="286" t="s">
        <v>329</v>
      </c>
      <c r="J178" s="270" t="n">
        <v>4</v>
      </c>
      <c r="K178" s="280" t="str">
        <f aca="false">IFERROR(INDEX(RTO4SF_ORD,J178,1),"sd")</f>
        <v>ACA 917</v>
      </c>
      <c r="L178" s="281" t="n">
        <f aca="false">IFERROR(INDEX(RTO4SF_ORD,J178,2),"sd")</f>
        <v>0.00046</v>
      </c>
      <c r="M178" s="281" t="str">
        <f aca="false">IF(M$8&gt;$J178,"",IF($F$179&gt;$G$179,"ns",IF(ABS($L178-INDEX(RTO4SF_ORD,M$8,2))&gt;$B$194,"s","ns")))</f>
        <v>ns</v>
      </c>
      <c r="N178" s="281" t="str">
        <f aca="false">IF(N$8&gt;$J178,"",IF($F$179&gt;$G$179,"ns",IF(ABS($L178-INDEX(RTO4SF_ORD,N$8,2))&gt;$B$194,"s","ns")))</f>
        <v>ns</v>
      </c>
      <c r="O178" s="281" t="str">
        <f aca="false">IF(O$8&gt;$J178,"",IF($F$179&gt;$G$179,"ns",IF(ABS($L178-INDEX(RTO4SF_ORD,O$8,2))&gt;$B$194,"s","ns")))</f>
        <v>ns</v>
      </c>
      <c r="P178" s="281" t="str">
        <f aca="false">IF(P$8&gt;$J178,"",IF($F$179&gt;$G$179,"ns",IF(ABS($L178-INDEX(RTO4SF_ORD,P$8,2))&gt;$B$194,"s","ns")))</f>
        <v>ns</v>
      </c>
      <c r="Q178" s="281" t="str">
        <f aca="false">IF(Q$8&gt;$J178,"",IF($F$179&gt;$G$179,"ns",IF(ABS($L178-INDEX(RTO4SF_ORD,Q$8,2))&gt;$B$194,"s","ns")))</f>
        <v/>
      </c>
      <c r="R178" s="281" t="str">
        <f aca="false">IF(R$8&gt;$J178,"",IF($F$179&gt;$G$179,"ns",IF(ABS($L178-INDEX(RTO4SF_ORD,R$8,2))&gt;$B$194,"s","ns")))</f>
        <v/>
      </c>
      <c r="S178" s="281" t="str">
        <f aca="false">IF(S$8&gt;$J178,"",IF($F$179&gt;$G$179,"ns",IF(ABS($L178-INDEX(RTO4SF_ORD,S$8,2))&gt;$B$194,"s","ns")))</f>
        <v/>
      </c>
      <c r="T178" s="281" t="str">
        <f aca="false">IF(T$8&gt;$J178,"",IF($F$179&gt;$G$179,"ns",IF(ABS($L178-INDEX(RTO4SF_ORD,T$8,2))&gt;$B$194,"s","ns")))</f>
        <v/>
      </c>
      <c r="U178" s="281" t="str">
        <f aca="false">IF(U$8&gt;$J178,"",IF($F$179&gt;$G$179,"ns",IF(ABS($L178-INDEX(RTO4SF_ORD,U$8,2))&gt;$B$194,"s","ns")))</f>
        <v/>
      </c>
      <c r="V178" s="281" t="str">
        <f aca="false">IF(V$8&gt;$J178,"",IF($F$179&gt;$G$179,"ns",IF(ABS($L178-INDEX(RTO4SF_ORD,V$8,2))&gt;$B$194,"s","ns")))</f>
        <v/>
      </c>
      <c r="W178" s="281" t="str">
        <f aca="false">IF(W$8&gt;$J178,"",IF($F$179&gt;$G$179,"ns",IF(ABS($L178-INDEX(RTO4SF_ORD,W$8,2))&gt;$B$194,"s","ns")))</f>
        <v/>
      </c>
      <c r="X178" s="281" t="str">
        <f aca="false">IF(X$8&gt;$J178,"",IF($F$179&gt;$G$179,"ns",IF(ABS($L178-INDEX(RTO4SF_ORD,X$8,2))&gt;$B$194,"s","ns")))</f>
        <v/>
      </c>
      <c r="Y178" s="281" t="str">
        <f aca="false">IF(Y$8&gt;$J178,"",IF($F$179&gt;$G$179,"ns",IF(ABS($L178-INDEX(RTO4SF_ORD,Y$8,2))&gt;$B$194,"s","ns")))</f>
        <v/>
      </c>
      <c r="Z178" s="281" t="str">
        <f aca="false">IF(Z$8&gt;$J178,"",IF($F$179&gt;$G$179,"ns",IF(ABS($L178-INDEX(RTO4SF_ORD,Z$8,2))&gt;$B$194,"s","ns")))</f>
        <v/>
      </c>
      <c r="AA178" s="281" t="str">
        <f aca="false">IF(AA$8&gt;$J178,"",IF($F$179&gt;$G$179,"ns",IF(ABS($L178-INDEX(RTO4SF_ORD,AA$8,2))&gt;$B$194,"s","ns")))</f>
        <v/>
      </c>
      <c r="AB178" s="281" t="str">
        <f aca="false">IF(AB$8&gt;$J178,"",IF($F$179&gt;$G$179,"ns",IF(ABS($L178-INDEX(RTO4SF_ORD,AB$8,2))&gt;$B$194,"s","ns")))</f>
        <v/>
      </c>
      <c r="AC178" s="281" t="str">
        <f aca="false">IF(AC$8&gt;$J178,"",IF($F$179&gt;$G$179,"ns",IF(ABS($L178-INDEX(RTO4SF_ORD,AC$8,2))&gt;$B$194,"s","ns")))</f>
        <v/>
      </c>
      <c r="AD178" s="281" t="str">
        <f aca="false">IF(AD$8&gt;$J178,"",IF($F$179&gt;$G$179,"ns",IF(ABS($L178-INDEX(RTO4SF_ORD,AD$8,2))&gt;$B$194,"s","ns")))</f>
        <v/>
      </c>
      <c r="AE178" s="281" t="str">
        <f aca="false">IF(AE$8&gt;$J178,"",IF($F$179&gt;$G$179,"ns",IF(ABS($L178-INDEX(RTO4SF_ORD,AE$8,2))&gt;$B$194,"s","ns")))</f>
        <v/>
      </c>
      <c r="AF178" s="281" t="str">
        <f aca="false">IF(AF$8&gt;$J178,"",IF($F$179&gt;$G$179,"ns",IF(ABS($L178-INDEX(RTO4SF_ORD,AF$8,2))&gt;$B$194,"s","ns")))</f>
        <v/>
      </c>
      <c r="AG178" s="281" t="str">
        <f aca="false">IF(AG$8&gt;$J178,"",IF($F$179&gt;$G$179,"ns",IF(ABS($L178-INDEX(RTO4SF_ORD,AG$8,2))&gt;$B$194,"s","ns")))</f>
        <v/>
      </c>
      <c r="AH178" s="281" t="str">
        <f aca="false">IF(AH$8&gt;$J178,"",IF($F$179&gt;$G$179,"ns",IF(ABS($L178-INDEX(RTO4SF_ORD,AH$8,2))&gt;$B$194,"s","ns")))</f>
        <v/>
      </c>
      <c r="AI178" s="281" t="str">
        <f aca="false">IF(AI$8&gt;$J178,"",IF($F$179&gt;$G$179,"ns",IF(ABS($L178-INDEX(RTO4SF_ORD,AI$8,2))&gt;$B$194,"s","ns")))</f>
        <v/>
      </c>
      <c r="AJ178" s="281" t="str">
        <f aca="false">IF(AJ$8&gt;$J178,"",IF($F$179&gt;$G$179,"ns",IF(ABS($L178-INDEX(RTO4SF_ORD,AJ$8,2))&gt;$B$194,"s","ns")))</f>
        <v/>
      </c>
      <c r="AK178" s="281" t="str">
        <f aca="false">IF(AK$8&gt;$J178,"",IF($F$179&gt;$G$179,"ns",IF(ABS($L178-INDEX(RTO4SF_ORD,AK$8,2))&gt;$B$194,"s","ns")))</f>
        <v/>
      </c>
      <c r="AL178" s="281" t="str">
        <f aca="false">IF(AL$8&gt;$J178,"",IF($F$179&gt;$G$179,"ns",IF(ABS($L178-INDEX(RTO4SF_ORD,AL$8,2))&gt;$B$194,"s","ns")))</f>
        <v/>
      </c>
      <c r="AM178" s="281" t="str">
        <f aca="false">IF(AM$8&gt;$J178,"",IF($F$179&gt;$G$179,"ns",IF(ABS($L178-INDEX(RTO4SF_ORD,AM$8,2))&gt;$B$194,"s","ns")))</f>
        <v/>
      </c>
      <c r="AN178" s="281" t="str">
        <f aca="false">IF(AN$8&gt;$J178,"",IF($F$179&gt;$G$179,"ns",IF(ABS($L178-INDEX(RTO4SF_ORD,AN$8,2))&gt;$B$194,"s","ns")))</f>
        <v/>
      </c>
      <c r="AO178" s="281" t="str">
        <f aca="false">IF(AO$8&gt;$J178,"",IF($F$179&gt;$G$179,"ns",IF(ABS($L178-INDEX(RTO4SF_ORD,AO$8,2))&gt;$B$194,"s","ns")))</f>
        <v/>
      </c>
      <c r="AP178" s="281" t="str">
        <f aca="false">IF(AP$8&gt;$J178,"",IF($F$179&gt;$G$179,"ns",IF(ABS($L178-INDEX(RTO4SF_ORD,AP$8,2))&gt;$B$194,"s","ns")))</f>
        <v/>
      </c>
      <c r="AQ178" s="281" t="str">
        <f aca="false">IF(AQ$8&gt;$J178,"",IF($F$179&gt;$G$179,"ns",IF(ABS($L178-INDEX(RTO4SF_ORD,AQ$8,2))&gt;$B$194,"s","ns")))</f>
        <v/>
      </c>
      <c r="AR178" s="281" t="str">
        <f aca="false">IF(AR$8&gt;$J178,"",IF($F$179&gt;$G$179,"ns",IF(ABS($L178-INDEX(RTO4SF_ORD,AR$8,2))&gt;$B$194,"s","ns")))</f>
        <v/>
      </c>
      <c r="AS178" s="281" t="str">
        <f aca="false">IF(AS$8&gt;$J178,"",IF($F$179&gt;$G$179,"ns",IF(ABS($L178-INDEX(RTO4SF_ORD,AS$8,2))&gt;$B$194,"s","ns")))</f>
        <v/>
      </c>
      <c r="AT178" s="281" t="str">
        <f aca="false">IF(AT$8&gt;$J178,"",IF($F$179&gt;$G$179,"ns",IF(ABS($L178-INDEX(RTO4SF_ORD,AT$8,2))&gt;$B$194,"s","ns")))</f>
        <v/>
      </c>
      <c r="AU178" s="281" t="str">
        <f aca="false">IF(AU$8&gt;$J178,"",IF($F$179&gt;$G$179,"ns",IF(ABS($L178-INDEX(RTO4SF_ORD,AU$8,2))&gt;$B$194,"s","ns")))</f>
        <v/>
      </c>
      <c r="AV178" s="281" t="str">
        <f aca="false">IF(AV$8&gt;$J178,"",IF($F$179&gt;$G$179,"ns",IF(ABS($L178-INDEX(RTO4SF_ORD,AV$8,2))&gt;$B$194,"s","ns")))</f>
        <v/>
      </c>
      <c r="AW178" s="281" t="str">
        <f aca="false">IF(AW$8&gt;$J178,"",IF($F$179&gt;$G$179,"ns",IF(ABS($L178-INDEX(RTO4SF_ORD,AW$8,2))&gt;$B$194,"s","ns")))</f>
        <v/>
      </c>
      <c r="AX178" s="281" t="str">
        <f aca="false">IF(AX$8&gt;$J178,"",IF($F$179&gt;$G$179,"ns",IF(ABS($L178-INDEX(RTO4SF_ORD,AX$8,2))&gt;$B$194,"s","ns")))</f>
        <v/>
      </c>
      <c r="AY178" s="281" t="str">
        <f aca="false">IF(AY$8&gt;$J178,"",IF($F$179&gt;$G$179,"ns",IF(ABS($L178-INDEX(RTO4SF_ORD,AY$8,2))&gt;$B$194,"s","ns")))</f>
        <v/>
      </c>
      <c r="AZ178" s="281" t="str">
        <f aca="false">IF(AZ$8&gt;$J178,"",IF($F$179&gt;$G$179,"ns",IF(ABS($L178-INDEX(RTO4SF_ORD,AZ$8,2))&gt;$B$194,"s","ns")))</f>
        <v/>
      </c>
      <c r="BA178" s="281" t="str">
        <f aca="false">IF(BA$8&gt;$J178,"",IF($F$179&gt;$G$179,"ns",IF(ABS($L178-INDEX(RTO4SF_ORD,BA$8,2))&gt;$B$194,"s","ns")))</f>
        <v/>
      </c>
      <c r="BB178" s="281" t="str">
        <f aca="false">IF(BB$8&gt;$J178,"",IF($F$179&gt;$G$179,"ns",IF(ABS($L178-INDEX(RTO4SF_ORD,BB$8,2))&gt;$B$194,"s","ns")))</f>
        <v/>
      </c>
      <c r="BC178" s="281" t="str">
        <f aca="false">IF(BC$8&gt;$J178,"",IF($F$179&gt;$G$179,"ns",IF(ABS($L178-INDEX(RTO4SF_ORD,BC$8,2))&gt;$B$194,"s","ns")))</f>
        <v/>
      </c>
      <c r="BD178" s="281" t="str">
        <f aca="false">IF(BD$8&gt;$J178,"",IF($F$179&gt;$G$179,"ns",IF(ABS($L178-INDEX(RTO4SF_ORD,BD$8,2))&gt;$B$194,"s","ns")))</f>
        <v/>
      </c>
      <c r="BE178" s="281" t="str">
        <f aca="false">IF(BE$8&gt;$J178,"",IF($F$179&gt;$G$179,"ns",IF(ABS($L178-INDEX(RTO4SF_ORD,BE$8,2))&gt;$B$194,"s","ns")))</f>
        <v/>
      </c>
      <c r="BF178" s="281" t="str">
        <f aca="false">IF(BF$8&gt;$J178,"",IF($F$179&gt;$G$179,"ns",IF(ABS($L178-INDEX(RTO4SF_ORD,BF$8,2))&gt;$B$194,"s","ns")))</f>
        <v/>
      </c>
      <c r="BG178" s="281" t="str">
        <f aca="false">IF(BG$8&gt;$J178,"",IF($F$179&gt;$G$179,"ns",IF(ABS($L178-INDEX(RTO4SF_ORD,BG$8,2))&gt;$B$194,"s","ns")))</f>
        <v/>
      </c>
      <c r="BH178" s="281" t="str">
        <f aca="false">IF(BH$8&gt;$J178,"",IF($F$179&gt;$G$179,"ns",IF(ABS($L178-INDEX(RTO4SF_ORD,BH$8,2))&gt;$B$194,"s","ns")))</f>
        <v/>
      </c>
      <c r="BI178" s="281" t="str">
        <f aca="false">IF(BI$8&gt;$J178,"",IF($F$179&gt;$G$179,"ns",IF(ABS($L178-INDEX(RTO4SF_ORD,BI$8,2))&gt;$B$194,"s","ns")))</f>
        <v/>
      </c>
      <c r="BJ178" s="281" t="str">
        <f aca="false">IF(BJ$8&gt;$J178,"",IF($F$179&gt;$G$179,"ns",IF(ABS($L178-INDEX(RTO4SF_ORD,BJ$8,2))&gt;$B$194,"s","ns")))</f>
        <v/>
      </c>
      <c r="BM178" s="285" t="s">
        <v>323</v>
      </c>
      <c r="BN178" s="270" t="s">
        <v>324</v>
      </c>
      <c r="BO178" s="286" t="s">
        <v>325</v>
      </c>
      <c r="BP178" s="270" t="s">
        <v>326</v>
      </c>
      <c r="BQ178" s="270" t="s">
        <v>327</v>
      </c>
      <c r="BR178" s="270" t="s">
        <v>328</v>
      </c>
      <c r="BS178" s="286" t="s">
        <v>329</v>
      </c>
      <c r="BT178" s="249"/>
      <c r="BV178" s="270" t="n">
        <v>4</v>
      </c>
      <c r="BW178" s="280" t="str">
        <f aca="false">IFERROR(INDEX(RTO4CF_ORD,BV178,1),"sd")</f>
        <v>Tuc Granivo</v>
      </c>
      <c r="BX178" s="281" t="n">
        <f aca="false">IFERROR(INDEX(RTO4CF_ORD,BV178,2),"sd")</f>
        <v>3238.39571150097</v>
      </c>
      <c r="BY178" s="282" t="str">
        <f aca="false">IF(BY$8&gt;$BV178,"",IF($BR$179&gt;$BS$179,"ns",IF(ABS($BX178-INDEX(RTO4CF_ORD,BY$8,2))&gt;$BN$194,"s","ns")))</f>
        <v>s</v>
      </c>
      <c r="BZ178" s="282" t="str">
        <f aca="false">IF(BZ$8&gt;$BV178,"",IF($BR$179&gt;$BS$179,"ns",IF(ABS($BX178-INDEX(RTO4CF_ORD,BZ$8,2))&gt;$BN$194,"s","ns")))</f>
        <v>s</v>
      </c>
      <c r="CA178" s="282" t="str">
        <f aca="false">IF(CA$8&gt;$BV178,"",IF($BR$179&gt;$BS$179,"ns",IF(ABS($BX178-INDEX(RTO4CF_ORD,CA$8,2))&gt;$BN$194,"s","ns")))</f>
        <v>ns</v>
      </c>
      <c r="CB178" s="282" t="str">
        <f aca="false">IF(CB$8&gt;$BV178,"",IF($BR$179&gt;$BS$179,"ns",IF(ABS($BX178-INDEX(RTO4CF_ORD,CB$8,2))&gt;$BN$194,"s","ns")))</f>
        <v>ns</v>
      </c>
      <c r="CC178" s="282" t="str">
        <f aca="false">IF(CC$8&gt;$BV178,"",IF($BR$179&gt;$BS$179,"ns",IF(ABS($BX178-INDEX(RTO4CF_ORD,CC$8,2))&gt;$BN$194,"s","ns")))</f>
        <v/>
      </c>
      <c r="CD178" s="282" t="str">
        <f aca="false">IF(CD$8&gt;$BV178,"",IF($BR$179&gt;$BS$179,"ns",IF(ABS($BX178-INDEX(RTO4CF_ORD,CD$8,2))&gt;$BN$194,"s","ns")))</f>
        <v/>
      </c>
      <c r="CE178" s="282" t="str">
        <f aca="false">IF(CE$8&gt;$BV178,"",IF($BR$179&gt;$BS$179,"ns",IF(ABS($BX178-INDEX(RTO4CF_ORD,CE$8,2))&gt;$BN$194,"s","ns")))</f>
        <v/>
      </c>
      <c r="CF178" s="282" t="str">
        <f aca="false">IF(CF$8&gt;$BV178,"",IF($BR$179&gt;$BS$179,"ns",IF(ABS($BX178-INDEX(RTO4CF_ORD,CF$8,2))&gt;$BN$194,"s","ns")))</f>
        <v/>
      </c>
      <c r="CG178" s="282" t="str">
        <f aca="false">IF(CG$8&gt;$BV178,"",IF($BR$179&gt;$BS$179,"ns",IF(ABS($BX178-INDEX(RTO4CF_ORD,CG$8,2))&gt;$BN$194,"s","ns")))</f>
        <v/>
      </c>
      <c r="CH178" s="282" t="str">
        <f aca="false">IF(CH$8&gt;$BV178,"",IF($BR$179&gt;$BS$179,"ns",IF(ABS($BX178-INDEX(RTO4CF_ORD,CH$8,2))&gt;$BN$194,"s","ns")))</f>
        <v/>
      </c>
      <c r="CI178" s="282" t="str">
        <f aca="false">IF(CI$8&gt;$BV178,"",IF($BR$179&gt;$BS$179,"ns",IF(ABS($BX178-INDEX(RTO4CF_ORD,CI$8,2))&gt;$BN$194,"s","ns")))</f>
        <v/>
      </c>
      <c r="CJ178" s="282" t="str">
        <f aca="false">IF(CJ$8&gt;$BV178,"",IF($BR$179&gt;$BS$179,"ns",IF(ABS($BX178-INDEX(RTO4CF_ORD,CJ$8,2))&gt;$BN$194,"s","ns")))</f>
        <v/>
      </c>
      <c r="CK178" s="282" t="str">
        <f aca="false">IF(CK$8&gt;$BV178,"",IF($BR$179&gt;$BS$179,"ns",IF(ABS($BX178-INDEX(RTO4CF_ORD,CK$8,2))&gt;$BN$194,"s","ns")))</f>
        <v/>
      </c>
      <c r="CL178" s="282" t="str">
        <f aca="false">IF(CL$8&gt;$BV178,"",IF($BR$179&gt;$BS$179,"ns",IF(ABS($BX178-INDEX(RTO4CF_ORD,CL$8,2))&gt;$BN$194,"s","ns")))</f>
        <v/>
      </c>
      <c r="CM178" s="282" t="str">
        <f aca="false">IF(CM$8&gt;$BV178,"",IF($BR$179&gt;$BS$179,"ns",IF(ABS($BX178-INDEX(RTO4CF_ORD,CM$8,2))&gt;$BN$194,"s","ns")))</f>
        <v/>
      </c>
      <c r="CN178" s="282" t="str">
        <f aca="false">IF(CN$8&gt;$BV178,"",IF($BR$179&gt;$BS$179,"ns",IF(ABS($BX178-INDEX(RTO4CF_ORD,CN$8,2))&gt;$BN$194,"s","ns")))</f>
        <v/>
      </c>
      <c r="CO178" s="282" t="str">
        <f aca="false">IF(CO$8&gt;$BV178,"",IF($BR$179&gt;$BS$179,"ns",IF(ABS($BX178-INDEX(RTO4CF_ORD,CO$8,2))&gt;$BN$194,"s","ns")))</f>
        <v/>
      </c>
      <c r="CP178" s="282" t="str">
        <f aca="false">IF(CP$8&gt;$BV178,"",IF($BR$179&gt;$BS$179,"ns",IF(ABS($BX178-INDEX(RTO4CF_ORD,CP$8,2))&gt;$BN$194,"s","ns")))</f>
        <v/>
      </c>
      <c r="CQ178" s="282" t="str">
        <f aca="false">IF(CQ$8&gt;$BV178,"",IF($BR$179&gt;$BS$179,"ns",IF(ABS($BX178-INDEX(RTO4CF_ORD,CQ$8,2))&gt;$BN$194,"s","ns")))</f>
        <v/>
      </c>
      <c r="CR178" s="282" t="str">
        <f aca="false">IF(CR$8&gt;$BV178,"",IF($BR$179&gt;$BS$179,"ns",IF(ABS($BX178-INDEX(RTO4CF_ORD,CR$8,2))&gt;$BN$194,"s","ns")))</f>
        <v/>
      </c>
      <c r="CS178" s="282" t="str">
        <f aca="false">IF(CS$8&gt;$BV178,"",IF($BR$179&gt;$BS$179,"ns",IF(ABS($BX178-INDEX(RTO4CF_ORD,CS$8,2))&gt;$BN$194,"s","ns")))</f>
        <v/>
      </c>
      <c r="CT178" s="282" t="str">
        <f aca="false">IF(CT$8&gt;$BV178,"",IF($BR$179&gt;$BS$179,"ns",IF(ABS($BX178-INDEX(RTO4CF_ORD,CT$8,2))&gt;$BN$194,"s","ns")))</f>
        <v/>
      </c>
      <c r="CU178" s="282" t="str">
        <f aca="false">IF(CU$8&gt;$BV178,"",IF($BR$179&gt;$BS$179,"ns",IF(ABS($BX178-INDEX(RTO4CF_ORD,CU$8,2))&gt;$BN$194,"s","ns")))</f>
        <v/>
      </c>
      <c r="CV178" s="282" t="str">
        <f aca="false">IF(CV$8&gt;$BV178,"",IF($BR$179&gt;$BS$179,"ns",IF(ABS($BX178-INDEX(RTO4CF_ORD,CV$8,2))&gt;$BN$194,"s","ns")))</f>
        <v/>
      </c>
      <c r="CW178" s="282" t="str">
        <f aca="false">IF(CW$8&gt;$BV178,"",IF($BR$179&gt;$BS$179,"ns",IF(ABS($BX178-INDEX(RTO4CF_ORD,CW$8,2))&gt;$BN$194,"s","ns")))</f>
        <v/>
      </c>
      <c r="CX178" s="282" t="str">
        <f aca="false">IF(CX$8&gt;$BV178,"",IF($BR$179&gt;$BS$179,"ns",IF(ABS($BX178-INDEX(RTO4CF_ORD,CX$8,2))&gt;$BN$194,"s","ns")))</f>
        <v/>
      </c>
      <c r="CY178" s="282" t="str">
        <f aca="false">IF(CY$8&gt;$BV178,"",IF($BR$179&gt;$BS$179,"ns",IF(ABS($BX178-INDEX(RTO4CF_ORD,CY$8,2))&gt;$BN$194,"s","ns")))</f>
        <v/>
      </c>
      <c r="CZ178" s="282" t="str">
        <f aca="false">IF(CZ$8&gt;$BV178,"",IF($BR$179&gt;$BS$179,"ns",IF(ABS($BX178-INDEX(RTO4CF_ORD,CZ$8,2))&gt;$BN$194,"s","ns")))</f>
        <v/>
      </c>
      <c r="DA178" s="282" t="str">
        <f aca="false">IF(DA$8&gt;$BV178,"",IF($BR$179&gt;$BS$179,"ns",IF(ABS($BX178-INDEX(RTO4CF_ORD,DA$8,2))&gt;$BN$194,"s","ns")))</f>
        <v/>
      </c>
      <c r="DB178" s="282" t="str">
        <f aca="false">IF(DB$8&gt;$BV178,"",IF($BR$179&gt;$BS$179,"ns",IF(ABS($BX178-INDEX(RTO4CF_ORD,DB$8,2))&gt;$BN$194,"s","ns")))</f>
        <v/>
      </c>
      <c r="DC178" s="282" t="str">
        <f aca="false">IF(DC$8&gt;$BV178,"",IF($BR$179&gt;$BS$179,"ns",IF(ABS($BX178-INDEX(RTO4CF_ORD,DC$8,2))&gt;$BN$194,"s","ns")))</f>
        <v/>
      </c>
      <c r="DD178" s="282" t="str">
        <f aca="false">IF(DD$8&gt;$BV178,"",IF($BR$179&gt;$BS$179,"ns",IF(ABS($BX178-INDEX(RTO4CF_ORD,DD$8,2))&gt;$BN$194,"s","ns")))</f>
        <v/>
      </c>
      <c r="DE178" s="282" t="str">
        <f aca="false">IF(DE$8&gt;$BV178,"",IF($BR$179&gt;$BS$179,"ns",IF(ABS($BX178-INDEX(RTO4CF_ORD,DE$8,2))&gt;$BN$194,"s","ns")))</f>
        <v/>
      </c>
      <c r="DF178" s="282" t="str">
        <f aca="false">IF(DF$8&gt;$BV178,"",IF($BR$179&gt;$BS$179,"ns",IF(ABS($BX178-INDEX(RTO4CF_ORD,DF$8,2))&gt;$BN$194,"s","ns")))</f>
        <v/>
      </c>
      <c r="DG178" s="282" t="str">
        <f aca="false">IF(DG$8&gt;$BV178,"",IF($BR$179&gt;$BS$179,"ns",IF(ABS($BX178-INDEX(RTO4CF_ORD,DG$8,2))&gt;$BN$194,"s","ns")))</f>
        <v/>
      </c>
      <c r="DH178" s="282" t="str">
        <f aca="false">IF(DH$8&gt;$BV178,"",IF($BR$179&gt;$BS$179,"ns",IF(ABS($BX178-INDEX(RTO4CF_ORD,DH$8,2))&gt;$BN$194,"s","ns")))</f>
        <v/>
      </c>
      <c r="DI178" s="282" t="str">
        <f aca="false">IF(DI$8&gt;$BV178,"",IF($BR$179&gt;$BS$179,"ns",IF(ABS($BX178-INDEX(RTO4CF_ORD,DI$8,2))&gt;$BN$194,"s","ns")))</f>
        <v/>
      </c>
      <c r="DJ178" s="282" t="str">
        <f aca="false">IF(DJ$8&gt;$BV178,"",IF($BR$179&gt;$BS$179,"ns",IF(ABS($BX178-INDEX(RTO4CF_ORD,DJ$8,2))&gt;$BN$194,"s","ns")))</f>
        <v/>
      </c>
      <c r="DK178" s="282" t="str">
        <f aca="false">IF(DK$8&gt;$BV178,"",IF($BR$179&gt;$BS$179,"ns",IF(ABS($BX178-INDEX(RTO4CF_ORD,DK$8,2))&gt;$BN$194,"s","ns")))</f>
        <v/>
      </c>
      <c r="DL178" s="282" t="str">
        <f aca="false">IF(DL$8&gt;$BV178,"",IF($BR$179&gt;$BS$179,"ns",IF(ABS($BX178-INDEX(RTO4CF_ORD,DL$8,2))&gt;$BN$194,"s","ns")))</f>
        <v/>
      </c>
      <c r="DM178" s="282" t="str">
        <f aca="false">IF(DM$8&gt;$BV178,"",IF($BR$179&gt;$BS$179,"ns",IF(ABS($BX178-INDEX(RTO4CF_ORD,DM$8,2))&gt;$BN$194,"s","ns")))</f>
        <v/>
      </c>
      <c r="DN178" s="282" t="str">
        <f aca="false">IF(DN$8&gt;$BV178,"",IF($BR$179&gt;$BS$179,"ns",IF(ABS($BX178-INDEX(RTO4CF_ORD,DN$8,2))&gt;$BN$194,"s","ns")))</f>
        <v/>
      </c>
      <c r="DO178" s="282" t="str">
        <f aca="false">IF(DO$8&gt;$BV178,"",IF($BR$179&gt;$BS$179,"ns",IF(ABS($BX178-INDEX(RTO4CF_ORD,DO$8,2))&gt;$BN$194,"s","ns")))</f>
        <v/>
      </c>
      <c r="DP178" s="282" t="str">
        <f aca="false">IF(DP$8&gt;$BV178,"",IF($BR$179&gt;$BS$179,"ns",IF(ABS($BX178-INDEX(RTO4CF_ORD,DP$8,2))&gt;$BN$194,"s","ns")))</f>
        <v/>
      </c>
      <c r="DQ178" s="282" t="str">
        <f aca="false">IF(DQ$8&gt;$BV178,"",IF($BR$179&gt;$BS$179,"ns",IF(ABS($BX178-INDEX(RTO4CF_ORD,DQ$8,2))&gt;$BN$194,"s","ns")))</f>
        <v/>
      </c>
      <c r="DR178" s="282" t="str">
        <f aca="false">IF(DR$8&gt;$BV178,"",IF($BR$179&gt;$BS$179,"ns",IF(ABS($BX178-INDEX(RTO4CF_ORD,DR$8,2))&gt;$BN$194,"s","ns")))</f>
        <v/>
      </c>
      <c r="DS178" s="282" t="str">
        <f aca="false">IF(DS$8&gt;$BV178,"",IF($BR$179&gt;$BS$179,"ns",IF(ABS($BX178-INDEX(RTO4CF_ORD,DS$8,2))&gt;$BN$194,"s","ns")))</f>
        <v/>
      </c>
      <c r="DT178" s="282" t="str">
        <f aca="false">IF(DT$8&gt;$BV178,"",IF($BR$179&gt;$BS$179,"ns",IF(ABS($BX178-INDEX(RTO4CF_ORD,DT$8,2))&gt;$BN$194,"s","ns")))</f>
        <v/>
      </c>
      <c r="DU178" s="282" t="str">
        <f aca="false">IF(DU$8&gt;$BV178,"",IF($BR$179&gt;$BS$179,"ns",IF(ABS($BX178-INDEX(RTO4CF_ORD,DU$8,2))&gt;$BN$194,"s","ns")))</f>
        <v/>
      </c>
      <c r="DV178" s="282" t="str">
        <f aca="false">IF(DV$8&gt;$BV178,"",IF($BR$179&gt;$BS$179,"ns",IF(ABS($BX178-INDEX(RTO4CF_ORD,DV$8,2))&gt;$BN$194,"s","ns")))</f>
        <v/>
      </c>
      <c r="DW178" s="283"/>
      <c r="DX178" s="283"/>
      <c r="DZ178" s="265" t="n">
        <f aca="false">DZ177+1</f>
        <v>5</v>
      </c>
      <c r="EA178" s="276" t="str">
        <f aca="false">IFERROR(INDEX(RTO4CV,$DZ178,1),0)</f>
        <v>ACA 920</v>
      </c>
      <c r="EB178" s="277" t="n">
        <f aca="false">IFERROR(INDEX(RTO4SF,$DZ178,EB$7),0)</f>
        <v>0</v>
      </c>
      <c r="EC178" s="277" t="n">
        <f aca="false">IFERROR(INDEX(RTO4SF,$DZ178,EC$7),0)</f>
        <v>0</v>
      </c>
      <c r="ED178" s="277" t="n">
        <f aca="false">IFERROR(INDEX(RTO4SF,$DZ178,ED$7),0)</f>
        <v>0</v>
      </c>
      <c r="EE178" s="277" t="n">
        <f aca="false">IFERROR(INDEX(RTO4SF,$DZ178,EE$7),0)</f>
        <v>0</v>
      </c>
      <c r="EF178" s="277" t="n">
        <f aca="false">COUNTIFS(EB178:EE178,"&gt;1")</f>
        <v>0</v>
      </c>
      <c r="EG178" s="277" t="n">
        <f aca="false">IFERROR(SUMIFS(EB178:EE178,EB178:EE178,"&gt;1"),0)</f>
        <v>0</v>
      </c>
      <c r="EH178" s="265"/>
      <c r="EI178" s="265" t="s">
        <v>330</v>
      </c>
      <c r="EJ178" s="264" t="str">
        <f aca="false">IF(EF224=0,"sd",EJ177/EJ176)</f>
        <v>sd</v>
      </c>
      <c r="EK178" s="266"/>
      <c r="EL178" s="265" t="n">
        <f aca="false">EL177+1</f>
        <v>5</v>
      </c>
      <c r="EM178" s="276" t="str">
        <f aca="false">IFERROR(INDEX(RTO4CV,$EL178,1),0)</f>
        <v>ACA 920</v>
      </c>
      <c r="EN178" s="277" t="n">
        <f aca="false">IFERROR(INDEX(RTO4CF,$EL178,'ANVA-MDS'!EB$7),0)</f>
        <v>3368.23391812865</v>
      </c>
      <c r="EO178" s="277" t="n">
        <f aca="false">IFERROR(INDEX(RTO4CF,$EL178,'ANVA-MDS'!EC$7),0)</f>
        <v>2987.78947368421</v>
      </c>
      <c r="EP178" s="277" t="n">
        <f aca="false">IFERROR(INDEX(RTO4CF,$EL178,'ANVA-MDS'!ED$7),0)</f>
        <v>2789.75438596491</v>
      </c>
      <c r="EQ178" s="277" t="n">
        <f aca="false">IFERROR(INDEX(RTO4CF,$EL178,'ANVA-MDS'!EE$7),0)</f>
        <v>0</v>
      </c>
      <c r="ER178" s="277" t="n">
        <f aca="false">COUNTIFS(EN178:EQ178,"&gt;1")</f>
        <v>3</v>
      </c>
      <c r="ES178" s="277" t="n">
        <f aca="false">IFERROR(SUMIFS(EN178:EQ178,EN178:EQ178,"&gt;1"),0)</f>
        <v>9145.77777777778</v>
      </c>
      <c r="ET178" s="265"/>
      <c r="EU178" s="265" t="s">
        <v>330</v>
      </c>
      <c r="EV178" s="264" t="n">
        <f aca="false">IF(ER224=0,"sd",EV177/EV176)</f>
        <v>2511.70835691379</v>
      </c>
      <c r="EW178" s="266"/>
      <c r="EX178" s="277" t="n">
        <f aca="false">EG178+ES178</f>
        <v>9145.77777777778</v>
      </c>
      <c r="EY178" s="265" t="s">
        <v>330</v>
      </c>
      <c r="EZ178" s="264" t="str">
        <f aca="false">IF(EZ193=0,"sd",EZ177/EZ176)</f>
        <v>sd</v>
      </c>
    </row>
    <row r="179" customFormat="false" ht="12.75" hidden="false" customHeight="true" outlineLevel="0" collapsed="false">
      <c r="A179" s="287" t="s">
        <v>130</v>
      </c>
      <c r="B179" s="272" t="str">
        <f aca="false">'ANVA-MDS'!EJ180</f>
        <v>sd</v>
      </c>
      <c r="C179" s="288" t="str">
        <f aca="false">'ANVA-MDS'!EJ184</f>
        <v>sd</v>
      </c>
      <c r="D179" s="289" t="str">
        <f aca="false">IFERROR(C179/B179,"sd")</f>
        <v>sd</v>
      </c>
      <c r="E179" s="289" t="str">
        <f aca="false">IFERROR(D179/D181,"sd")</f>
        <v>sd</v>
      </c>
      <c r="F179" s="290" t="str">
        <f aca="false">IFERROR(FDIST(E179,B179,B181),"sd")</f>
        <v>sd</v>
      </c>
      <c r="G179" s="270" t="n">
        <v>0.05</v>
      </c>
      <c r="H179" s="248" t="str">
        <f aca="false">IF(F179&gt;G179,"ns",IF(F179&lt;0.001,"***",IF(F179&lt;0.01,"**",IF(F179&lt;0.05,"*",""))))</f>
        <v>ns</v>
      </c>
      <c r="J179" s="270" t="n">
        <v>5</v>
      </c>
      <c r="K179" s="280" t="str">
        <f aca="false">IFERROR(INDEX(RTO4SF_ORD,J179,1),"sd")</f>
        <v>ACA 920</v>
      </c>
      <c r="L179" s="281" t="n">
        <f aca="false">IFERROR(INDEX(RTO4SF_ORD,J179,2),"sd")</f>
        <v>0.00045</v>
      </c>
      <c r="M179" s="281" t="str">
        <f aca="false">IF(M$8&gt;$J179,"",IF($F$179&gt;$G$179,"ns",IF(ABS($L179-INDEX(RTO4SF_ORD,M$8,2))&gt;$B$194,"s","ns")))</f>
        <v>ns</v>
      </c>
      <c r="N179" s="281" t="str">
        <f aca="false">IF(N$8&gt;$J179,"",IF($F$179&gt;$G$179,"ns",IF(ABS($L179-INDEX(RTO4SF_ORD,N$8,2))&gt;$B$194,"s","ns")))</f>
        <v>ns</v>
      </c>
      <c r="O179" s="281" t="str">
        <f aca="false">IF(O$8&gt;$J179,"",IF($F$179&gt;$G$179,"ns",IF(ABS($L179-INDEX(RTO4SF_ORD,O$8,2))&gt;$B$194,"s","ns")))</f>
        <v>ns</v>
      </c>
      <c r="P179" s="281" t="str">
        <f aca="false">IF(P$8&gt;$J179,"",IF($F$179&gt;$G$179,"ns",IF(ABS($L179-INDEX(RTO4SF_ORD,P$8,2))&gt;$B$194,"s","ns")))</f>
        <v>ns</v>
      </c>
      <c r="Q179" s="281" t="str">
        <f aca="false">IF(Q$8&gt;$J179,"",IF($F$179&gt;$G$179,"ns",IF(ABS($L179-INDEX(RTO4SF_ORD,Q$8,2))&gt;$B$194,"s","ns")))</f>
        <v>ns</v>
      </c>
      <c r="R179" s="281" t="str">
        <f aca="false">IF(R$8&gt;$J179,"",IF($F$179&gt;$G$179,"ns",IF(ABS($L179-INDEX(RTO4SF_ORD,R$8,2))&gt;$B$194,"s","ns")))</f>
        <v/>
      </c>
      <c r="S179" s="281" t="str">
        <f aca="false">IF(S$8&gt;$J179,"",IF($F$179&gt;$G$179,"ns",IF(ABS($L179-INDEX(RTO4SF_ORD,S$8,2))&gt;$B$194,"s","ns")))</f>
        <v/>
      </c>
      <c r="T179" s="281" t="str">
        <f aca="false">IF(T$8&gt;$J179,"",IF($F$179&gt;$G$179,"ns",IF(ABS($L179-INDEX(RTO4SF_ORD,T$8,2))&gt;$B$194,"s","ns")))</f>
        <v/>
      </c>
      <c r="U179" s="281" t="str">
        <f aca="false">IF(U$8&gt;$J179,"",IF($F$179&gt;$G$179,"ns",IF(ABS($L179-INDEX(RTO4SF_ORD,U$8,2))&gt;$B$194,"s","ns")))</f>
        <v/>
      </c>
      <c r="V179" s="281" t="str">
        <f aca="false">IF(V$8&gt;$J179,"",IF($F$179&gt;$G$179,"ns",IF(ABS($L179-INDEX(RTO4SF_ORD,V$8,2))&gt;$B$194,"s","ns")))</f>
        <v/>
      </c>
      <c r="W179" s="281" t="str">
        <f aca="false">IF(W$8&gt;$J179,"",IF($F$179&gt;$G$179,"ns",IF(ABS($L179-INDEX(RTO4SF_ORD,W$8,2))&gt;$B$194,"s","ns")))</f>
        <v/>
      </c>
      <c r="X179" s="281" t="str">
        <f aca="false">IF(X$8&gt;$J179,"",IF($F$179&gt;$G$179,"ns",IF(ABS($L179-INDEX(RTO4SF_ORD,X$8,2))&gt;$B$194,"s","ns")))</f>
        <v/>
      </c>
      <c r="Y179" s="281" t="str">
        <f aca="false">IF(Y$8&gt;$J179,"",IF($F$179&gt;$G$179,"ns",IF(ABS($L179-INDEX(RTO4SF_ORD,Y$8,2))&gt;$B$194,"s","ns")))</f>
        <v/>
      </c>
      <c r="Z179" s="281" t="str">
        <f aca="false">IF(Z$8&gt;$J179,"",IF($F$179&gt;$G$179,"ns",IF(ABS($L179-INDEX(RTO4SF_ORD,Z$8,2))&gt;$B$194,"s","ns")))</f>
        <v/>
      </c>
      <c r="AA179" s="281" t="str">
        <f aca="false">IF(AA$8&gt;$J179,"",IF($F$179&gt;$G$179,"ns",IF(ABS($L179-INDEX(RTO4SF_ORD,AA$8,2))&gt;$B$194,"s","ns")))</f>
        <v/>
      </c>
      <c r="AB179" s="281" t="str">
        <f aca="false">IF(AB$8&gt;$J179,"",IF($F$179&gt;$G$179,"ns",IF(ABS($L179-INDEX(RTO4SF_ORD,AB$8,2))&gt;$B$194,"s","ns")))</f>
        <v/>
      </c>
      <c r="AC179" s="281" t="str">
        <f aca="false">IF(AC$8&gt;$J179,"",IF($F$179&gt;$G$179,"ns",IF(ABS($L179-INDEX(RTO4SF_ORD,AC$8,2))&gt;$B$194,"s","ns")))</f>
        <v/>
      </c>
      <c r="AD179" s="281" t="str">
        <f aca="false">IF(AD$8&gt;$J179,"",IF($F$179&gt;$G$179,"ns",IF(ABS($L179-INDEX(RTO4SF_ORD,AD$8,2))&gt;$B$194,"s","ns")))</f>
        <v/>
      </c>
      <c r="AE179" s="281" t="str">
        <f aca="false">IF(AE$8&gt;$J179,"",IF($F$179&gt;$G$179,"ns",IF(ABS($L179-INDEX(RTO4SF_ORD,AE$8,2))&gt;$B$194,"s","ns")))</f>
        <v/>
      </c>
      <c r="AF179" s="281" t="str">
        <f aca="false">IF(AF$8&gt;$J179,"",IF($F$179&gt;$G$179,"ns",IF(ABS($L179-INDEX(RTO4SF_ORD,AF$8,2))&gt;$B$194,"s","ns")))</f>
        <v/>
      </c>
      <c r="AG179" s="281" t="str">
        <f aca="false">IF(AG$8&gt;$J179,"",IF($F$179&gt;$G$179,"ns",IF(ABS($L179-INDEX(RTO4SF_ORD,AG$8,2))&gt;$B$194,"s","ns")))</f>
        <v/>
      </c>
      <c r="AH179" s="281" t="str">
        <f aca="false">IF(AH$8&gt;$J179,"",IF($F$179&gt;$G$179,"ns",IF(ABS($L179-INDEX(RTO4SF_ORD,AH$8,2))&gt;$B$194,"s","ns")))</f>
        <v/>
      </c>
      <c r="AI179" s="281" t="str">
        <f aca="false">IF(AI$8&gt;$J179,"",IF($F$179&gt;$G$179,"ns",IF(ABS($L179-INDEX(RTO4SF_ORD,AI$8,2))&gt;$B$194,"s","ns")))</f>
        <v/>
      </c>
      <c r="AJ179" s="281" t="str">
        <f aca="false">IF(AJ$8&gt;$J179,"",IF($F$179&gt;$G$179,"ns",IF(ABS($L179-INDEX(RTO4SF_ORD,AJ$8,2))&gt;$B$194,"s","ns")))</f>
        <v/>
      </c>
      <c r="AK179" s="281" t="str">
        <f aca="false">IF(AK$8&gt;$J179,"",IF($F$179&gt;$G$179,"ns",IF(ABS($L179-INDEX(RTO4SF_ORD,AK$8,2))&gt;$B$194,"s","ns")))</f>
        <v/>
      </c>
      <c r="AL179" s="281" t="str">
        <f aca="false">IF(AL$8&gt;$J179,"",IF($F$179&gt;$G$179,"ns",IF(ABS($L179-INDEX(RTO4SF_ORD,AL$8,2))&gt;$B$194,"s","ns")))</f>
        <v/>
      </c>
      <c r="AM179" s="281" t="str">
        <f aca="false">IF(AM$8&gt;$J179,"",IF($F$179&gt;$G$179,"ns",IF(ABS($L179-INDEX(RTO4SF_ORD,AM$8,2))&gt;$B$194,"s","ns")))</f>
        <v/>
      </c>
      <c r="AN179" s="281" t="str">
        <f aca="false">IF(AN$8&gt;$J179,"",IF($F$179&gt;$G$179,"ns",IF(ABS($L179-INDEX(RTO4SF_ORD,AN$8,2))&gt;$B$194,"s","ns")))</f>
        <v/>
      </c>
      <c r="AO179" s="281" t="str">
        <f aca="false">IF(AO$8&gt;$J179,"",IF($F$179&gt;$G$179,"ns",IF(ABS($L179-INDEX(RTO4SF_ORD,AO$8,2))&gt;$B$194,"s","ns")))</f>
        <v/>
      </c>
      <c r="AP179" s="281" t="str">
        <f aca="false">IF(AP$8&gt;$J179,"",IF($F$179&gt;$G$179,"ns",IF(ABS($L179-INDEX(RTO4SF_ORD,AP$8,2))&gt;$B$194,"s","ns")))</f>
        <v/>
      </c>
      <c r="AQ179" s="281" t="str">
        <f aca="false">IF(AQ$8&gt;$J179,"",IF($F$179&gt;$G$179,"ns",IF(ABS($L179-INDEX(RTO4SF_ORD,AQ$8,2))&gt;$B$194,"s","ns")))</f>
        <v/>
      </c>
      <c r="AR179" s="281" t="str">
        <f aca="false">IF(AR$8&gt;$J179,"",IF($F$179&gt;$G$179,"ns",IF(ABS($L179-INDEX(RTO4SF_ORD,AR$8,2))&gt;$B$194,"s","ns")))</f>
        <v/>
      </c>
      <c r="AS179" s="281" t="str">
        <f aca="false">IF(AS$8&gt;$J179,"",IF($F$179&gt;$G$179,"ns",IF(ABS($L179-INDEX(RTO4SF_ORD,AS$8,2))&gt;$B$194,"s","ns")))</f>
        <v/>
      </c>
      <c r="AT179" s="281" t="str">
        <f aca="false">IF(AT$8&gt;$J179,"",IF($F$179&gt;$G$179,"ns",IF(ABS($L179-INDEX(RTO4SF_ORD,AT$8,2))&gt;$B$194,"s","ns")))</f>
        <v/>
      </c>
      <c r="AU179" s="281" t="str">
        <f aca="false">IF(AU$8&gt;$J179,"",IF($F$179&gt;$G$179,"ns",IF(ABS($L179-INDEX(RTO4SF_ORD,AU$8,2))&gt;$B$194,"s","ns")))</f>
        <v/>
      </c>
      <c r="AV179" s="281" t="str">
        <f aca="false">IF(AV$8&gt;$J179,"",IF($F$179&gt;$G$179,"ns",IF(ABS($L179-INDEX(RTO4SF_ORD,AV$8,2))&gt;$B$194,"s","ns")))</f>
        <v/>
      </c>
      <c r="AW179" s="281" t="str">
        <f aca="false">IF(AW$8&gt;$J179,"",IF($F$179&gt;$G$179,"ns",IF(ABS($L179-INDEX(RTO4SF_ORD,AW$8,2))&gt;$B$194,"s","ns")))</f>
        <v/>
      </c>
      <c r="AX179" s="281" t="str">
        <f aca="false">IF(AX$8&gt;$J179,"",IF($F$179&gt;$G$179,"ns",IF(ABS($L179-INDEX(RTO4SF_ORD,AX$8,2))&gt;$B$194,"s","ns")))</f>
        <v/>
      </c>
      <c r="AY179" s="281" t="str">
        <f aca="false">IF(AY$8&gt;$J179,"",IF($F$179&gt;$G$179,"ns",IF(ABS($L179-INDEX(RTO4SF_ORD,AY$8,2))&gt;$B$194,"s","ns")))</f>
        <v/>
      </c>
      <c r="AZ179" s="281" t="str">
        <f aca="false">IF(AZ$8&gt;$J179,"",IF($F$179&gt;$G$179,"ns",IF(ABS($L179-INDEX(RTO4SF_ORD,AZ$8,2))&gt;$B$194,"s","ns")))</f>
        <v/>
      </c>
      <c r="BA179" s="281" t="str">
        <f aca="false">IF(BA$8&gt;$J179,"",IF($F$179&gt;$G$179,"ns",IF(ABS($L179-INDEX(RTO4SF_ORD,BA$8,2))&gt;$B$194,"s","ns")))</f>
        <v/>
      </c>
      <c r="BB179" s="281" t="str">
        <f aca="false">IF(BB$8&gt;$J179,"",IF($F$179&gt;$G$179,"ns",IF(ABS($L179-INDEX(RTO4SF_ORD,BB$8,2))&gt;$B$194,"s","ns")))</f>
        <v/>
      </c>
      <c r="BC179" s="281" t="str">
        <f aca="false">IF(BC$8&gt;$J179,"",IF($F$179&gt;$G$179,"ns",IF(ABS($L179-INDEX(RTO4SF_ORD,BC$8,2))&gt;$B$194,"s","ns")))</f>
        <v/>
      </c>
      <c r="BD179" s="281" t="str">
        <f aca="false">IF(BD$8&gt;$J179,"",IF($F$179&gt;$G$179,"ns",IF(ABS($L179-INDEX(RTO4SF_ORD,BD$8,2))&gt;$B$194,"s","ns")))</f>
        <v/>
      </c>
      <c r="BE179" s="281" t="str">
        <f aca="false">IF(BE$8&gt;$J179,"",IF($F$179&gt;$G$179,"ns",IF(ABS($L179-INDEX(RTO4SF_ORD,BE$8,2))&gt;$B$194,"s","ns")))</f>
        <v/>
      </c>
      <c r="BF179" s="281" t="str">
        <f aca="false">IF(BF$8&gt;$J179,"",IF($F$179&gt;$G$179,"ns",IF(ABS($L179-INDEX(RTO4SF_ORD,BF$8,2))&gt;$B$194,"s","ns")))</f>
        <v/>
      </c>
      <c r="BG179" s="281" t="str">
        <f aca="false">IF(BG$8&gt;$J179,"",IF($F$179&gt;$G$179,"ns",IF(ABS($L179-INDEX(RTO4SF_ORD,BG$8,2))&gt;$B$194,"s","ns")))</f>
        <v/>
      </c>
      <c r="BH179" s="281" t="str">
        <f aca="false">IF(BH$8&gt;$J179,"",IF($F$179&gt;$G$179,"ns",IF(ABS($L179-INDEX(RTO4SF_ORD,BH$8,2))&gt;$B$194,"s","ns")))</f>
        <v/>
      </c>
      <c r="BI179" s="281" t="str">
        <f aca="false">IF(BI$8&gt;$J179,"",IF($F$179&gt;$G$179,"ns",IF(ABS($L179-INDEX(RTO4SF_ORD,BI$8,2))&gt;$B$194,"s","ns")))</f>
        <v/>
      </c>
      <c r="BJ179" s="281" t="str">
        <f aca="false">IF(BJ$8&gt;$J179,"",IF($F$179&gt;$G$179,"ns",IF(ABS($L179-INDEX(RTO4SF_ORD,BJ$8,2))&gt;$B$194,"s","ns")))</f>
        <v/>
      </c>
      <c r="BM179" s="287" t="s">
        <v>130</v>
      </c>
      <c r="BN179" s="272" t="n">
        <f aca="false">'ANVA-MDS'!EV180</f>
        <v>30</v>
      </c>
      <c r="BO179" s="288" t="n">
        <f aca="false">'ANVA-MDS'!EV184</f>
        <v>52077277.252093</v>
      </c>
      <c r="BP179" s="289" t="n">
        <f aca="false">IFERROR(BO179/BN179,"sd")</f>
        <v>1735909.24173643</v>
      </c>
      <c r="BQ179" s="289" t="n">
        <f aca="false">IFERROR(BP179/BP181,"sd")</f>
        <v>15.7671036998556</v>
      </c>
      <c r="BR179" s="290" t="n">
        <f aca="false">IFERROR(FDIST(BQ179,BN179,BN181),"sd")</f>
        <v>7.985221738415E-019</v>
      </c>
      <c r="BS179" s="270" t="n">
        <v>0.05</v>
      </c>
      <c r="BT179" s="248" t="str">
        <f aca="false">IF(BR179&gt;BS179,"ns",IF(BR179&lt;0.001,"***",IF(BR179&lt;0.01,"**",IF(BR179&lt;0.05,"*",""))))</f>
        <v>***</v>
      </c>
      <c r="BV179" s="270" t="n">
        <v>5</v>
      </c>
      <c r="BW179" s="280" t="str">
        <f aca="false">IFERROR(INDEX(RTO4CF_ORD,BV179,1),"sd")</f>
        <v>Tuc Elitte 43</v>
      </c>
      <c r="BX179" s="281" t="n">
        <f aca="false">IFERROR(INDEX(RTO4CF_ORD,BV179,2),"sd")</f>
        <v>3194.53216374269</v>
      </c>
      <c r="BY179" s="282" t="str">
        <f aca="false">IF(BY$8&gt;$BV179,"",IF($BR$179&gt;$BS$179,"ns",IF(ABS($BX179-INDEX(RTO4CF_ORD,BY$8,2))&gt;$BN$194,"s","ns")))</f>
        <v>s</v>
      </c>
      <c r="BZ179" s="282" t="str">
        <f aca="false">IF(BZ$8&gt;$BV179,"",IF($BR$179&gt;$BS$179,"ns",IF(ABS($BX179-INDEX(RTO4CF_ORD,BZ$8,2))&gt;$BN$194,"s","ns")))</f>
        <v>s</v>
      </c>
      <c r="CA179" s="282" t="str">
        <f aca="false">IF(CA$8&gt;$BV179,"",IF($BR$179&gt;$BS$179,"ns",IF(ABS($BX179-INDEX(RTO4CF_ORD,CA$8,2))&gt;$BN$194,"s","ns")))</f>
        <v>ns</v>
      </c>
      <c r="CB179" s="282" t="str">
        <f aca="false">IF(CB$8&gt;$BV179,"",IF($BR$179&gt;$BS$179,"ns",IF(ABS($BX179-INDEX(RTO4CF_ORD,CB$8,2))&gt;$BN$194,"s","ns")))</f>
        <v>ns</v>
      </c>
      <c r="CC179" s="282" t="str">
        <f aca="false">IF(CC$8&gt;$BV179,"",IF($BR$179&gt;$BS$179,"ns",IF(ABS($BX179-INDEX(RTO4CF_ORD,CC$8,2))&gt;$BN$194,"s","ns")))</f>
        <v>ns</v>
      </c>
      <c r="CD179" s="282" t="str">
        <f aca="false">IF(CD$8&gt;$BV179,"",IF($BR$179&gt;$BS$179,"ns",IF(ABS($BX179-INDEX(RTO4CF_ORD,CD$8,2))&gt;$BN$194,"s","ns")))</f>
        <v/>
      </c>
      <c r="CE179" s="282" t="str">
        <f aca="false">IF(CE$8&gt;$BV179,"",IF($BR$179&gt;$BS$179,"ns",IF(ABS($BX179-INDEX(RTO4CF_ORD,CE$8,2))&gt;$BN$194,"s","ns")))</f>
        <v/>
      </c>
      <c r="CF179" s="282" t="str">
        <f aca="false">IF(CF$8&gt;$BV179,"",IF($BR$179&gt;$BS$179,"ns",IF(ABS($BX179-INDEX(RTO4CF_ORD,CF$8,2))&gt;$BN$194,"s","ns")))</f>
        <v/>
      </c>
      <c r="CG179" s="282" t="str">
        <f aca="false">IF(CG$8&gt;$BV179,"",IF($BR$179&gt;$BS$179,"ns",IF(ABS($BX179-INDEX(RTO4CF_ORD,CG$8,2))&gt;$BN$194,"s","ns")))</f>
        <v/>
      </c>
      <c r="CH179" s="282" t="str">
        <f aca="false">IF(CH$8&gt;$BV179,"",IF($BR$179&gt;$BS$179,"ns",IF(ABS($BX179-INDEX(RTO4CF_ORD,CH$8,2))&gt;$BN$194,"s","ns")))</f>
        <v/>
      </c>
      <c r="CI179" s="282" t="str">
        <f aca="false">IF(CI$8&gt;$BV179,"",IF($BR$179&gt;$BS$179,"ns",IF(ABS($BX179-INDEX(RTO4CF_ORD,CI$8,2))&gt;$BN$194,"s","ns")))</f>
        <v/>
      </c>
      <c r="CJ179" s="282" t="str">
        <f aca="false">IF(CJ$8&gt;$BV179,"",IF($BR$179&gt;$BS$179,"ns",IF(ABS($BX179-INDEX(RTO4CF_ORD,CJ$8,2))&gt;$BN$194,"s","ns")))</f>
        <v/>
      </c>
      <c r="CK179" s="282" t="str">
        <f aca="false">IF(CK$8&gt;$BV179,"",IF($BR$179&gt;$BS$179,"ns",IF(ABS($BX179-INDEX(RTO4CF_ORD,CK$8,2))&gt;$BN$194,"s","ns")))</f>
        <v/>
      </c>
      <c r="CL179" s="282" t="str">
        <f aca="false">IF(CL$8&gt;$BV179,"",IF($BR$179&gt;$BS$179,"ns",IF(ABS($BX179-INDEX(RTO4CF_ORD,CL$8,2))&gt;$BN$194,"s","ns")))</f>
        <v/>
      </c>
      <c r="CM179" s="282" t="str">
        <f aca="false">IF(CM$8&gt;$BV179,"",IF($BR$179&gt;$BS$179,"ns",IF(ABS($BX179-INDEX(RTO4CF_ORD,CM$8,2))&gt;$BN$194,"s","ns")))</f>
        <v/>
      </c>
      <c r="CN179" s="282" t="str">
        <f aca="false">IF(CN$8&gt;$BV179,"",IF($BR$179&gt;$BS$179,"ns",IF(ABS($BX179-INDEX(RTO4CF_ORD,CN$8,2))&gt;$BN$194,"s","ns")))</f>
        <v/>
      </c>
      <c r="CO179" s="282" t="str">
        <f aca="false">IF(CO$8&gt;$BV179,"",IF($BR$179&gt;$BS$179,"ns",IF(ABS($BX179-INDEX(RTO4CF_ORD,CO$8,2))&gt;$BN$194,"s","ns")))</f>
        <v/>
      </c>
      <c r="CP179" s="282" t="str">
        <f aca="false">IF(CP$8&gt;$BV179,"",IF($BR$179&gt;$BS$179,"ns",IF(ABS($BX179-INDEX(RTO4CF_ORD,CP$8,2))&gt;$BN$194,"s","ns")))</f>
        <v/>
      </c>
      <c r="CQ179" s="282" t="str">
        <f aca="false">IF(CQ$8&gt;$BV179,"",IF($BR$179&gt;$BS$179,"ns",IF(ABS($BX179-INDEX(RTO4CF_ORD,CQ$8,2))&gt;$BN$194,"s","ns")))</f>
        <v/>
      </c>
      <c r="CR179" s="282" t="str">
        <f aca="false">IF(CR$8&gt;$BV179,"",IF($BR$179&gt;$BS$179,"ns",IF(ABS($BX179-INDEX(RTO4CF_ORD,CR$8,2))&gt;$BN$194,"s","ns")))</f>
        <v/>
      </c>
      <c r="CS179" s="282" t="str">
        <f aca="false">IF(CS$8&gt;$BV179,"",IF($BR$179&gt;$BS$179,"ns",IF(ABS($BX179-INDEX(RTO4CF_ORD,CS$8,2))&gt;$BN$194,"s","ns")))</f>
        <v/>
      </c>
      <c r="CT179" s="282" t="str">
        <f aca="false">IF(CT$8&gt;$BV179,"",IF($BR$179&gt;$BS$179,"ns",IF(ABS($BX179-INDEX(RTO4CF_ORD,CT$8,2))&gt;$BN$194,"s","ns")))</f>
        <v/>
      </c>
      <c r="CU179" s="282" t="str">
        <f aca="false">IF(CU$8&gt;$BV179,"",IF($BR$179&gt;$BS$179,"ns",IF(ABS($BX179-INDEX(RTO4CF_ORD,CU$8,2))&gt;$BN$194,"s","ns")))</f>
        <v/>
      </c>
      <c r="CV179" s="282" t="str">
        <f aca="false">IF(CV$8&gt;$BV179,"",IF($BR$179&gt;$BS$179,"ns",IF(ABS($BX179-INDEX(RTO4CF_ORD,CV$8,2))&gt;$BN$194,"s","ns")))</f>
        <v/>
      </c>
      <c r="CW179" s="282" t="str">
        <f aca="false">IF(CW$8&gt;$BV179,"",IF($BR$179&gt;$BS$179,"ns",IF(ABS($BX179-INDEX(RTO4CF_ORD,CW$8,2))&gt;$BN$194,"s","ns")))</f>
        <v/>
      </c>
      <c r="CX179" s="282" t="str">
        <f aca="false">IF(CX$8&gt;$BV179,"",IF($BR$179&gt;$BS$179,"ns",IF(ABS($BX179-INDEX(RTO4CF_ORD,CX$8,2))&gt;$BN$194,"s","ns")))</f>
        <v/>
      </c>
      <c r="CY179" s="282" t="str">
        <f aca="false">IF(CY$8&gt;$BV179,"",IF($BR$179&gt;$BS$179,"ns",IF(ABS($BX179-INDEX(RTO4CF_ORD,CY$8,2))&gt;$BN$194,"s","ns")))</f>
        <v/>
      </c>
      <c r="CZ179" s="282" t="str">
        <f aca="false">IF(CZ$8&gt;$BV179,"",IF($BR$179&gt;$BS$179,"ns",IF(ABS($BX179-INDEX(RTO4CF_ORD,CZ$8,2))&gt;$BN$194,"s","ns")))</f>
        <v/>
      </c>
      <c r="DA179" s="282" t="str">
        <f aca="false">IF(DA$8&gt;$BV179,"",IF($BR$179&gt;$BS$179,"ns",IF(ABS($BX179-INDEX(RTO4CF_ORD,DA$8,2))&gt;$BN$194,"s","ns")))</f>
        <v/>
      </c>
      <c r="DB179" s="282" t="str">
        <f aca="false">IF(DB$8&gt;$BV179,"",IF($BR$179&gt;$BS$179,"ns",IF(ABS($BX179-INDEX(RTO4CF_ORD,DB$8,2))&gt;$BN$194,"s","ns")))</f>
        <v/>
      </c>
      <c r="DC179" s="282" t="str">
        <f aca="false">IF(DC$8&gt;$BV179,"",IF($BR$179&gt;$BS$179,"ns",IF(ABS($BX179-INDEX(RTO4CF_ORD,DC$8,2))&gt;$BN$194,"s","ns")))</f>
        <v/>
      </c>
      <c r="DD179" s="282" t="str">
        <f aca="false">IF(DD$8&gt;$BV179,"",IF($BR$179&gt;$BS$179,"ns",IF(ABS($BX179-INDEX(RTO4CF_ORD,DD$8,2))&gt;$BN$194,"s","ns")))</f>
        <v/>
      </c>
      <c r="DE179" s="282" t="str">
        <f aca="false">IF(DE$8&gt;$BV179,"",IF($BR$179&gt;$BS$179,"ns",IF(ABS($BX179-INDEX(RTO4CF_ORD,DE$8,2))&gt;$BN$194,"s","ns")))</f>
        <v/>
      </c>
      <c r="DF179" s="282" t="str">
        <f aca="false">IF(DF$8&gt;$BV179,"",IF($BR$179&gt;$BS$179,"ns",IF(ABS($BX179-INDEX(RTO4CF_ORD,DF$8,2))&gt;$BN$194,"s","ns")))</f>
        <v/>
      </c>
      <c r="DG179" s="282" t="str">
        <f aca="false">IF(DG$8&gt;$BV179,"",IF($BR$179&gt;$BS$179,"ns",IF(ABS($BX179-INDEX(RTO4CF_ORD,DG$8,2))&gt;$BN$194,"s","ns")))</f>
        <v/>
      </c>
      <c r="DH179" s="282" t="str">
        <f aca="false">IF(DH$8&gt;$BV179,"",IF($BR$179&gt;$BS$179,"ns",IF(ABS($BX179-INDEX(RTO4CF_ORD,DH$8,2))&gt;$BN$194,"s","ns")))</f>
        <v/>
      </c>
      <c r="DI179" s="282" t="str">
        <f aca="false">IF(DI$8&gt;$BV179,"",IF($BR$179&gt;$BS$179,"ns",IF(ABS($BX179-INDEX(RTO4CF_ORD,DI$8,2))&gt;$BN$194,"s","ns")))</f>
        <v/>
      </c>
      <c r="DJ179" s="282" t="str">
        <f aca="false">IF(DJ$8&gt;$BV179,"",IF($BR$179&gt;$BS$179,"ns",IF(ABS($BX179-INDEX(RTO4CF_ORD,DJ$8,2))&gt;$BN$194,"s","ns")))</f>
        <v/>
      </c>
      <c r="DK179" s="282" t="str">
        <f aca="false">IF(DK$8&gt;$BV179,"",IF($BR$179&gt;$BS$179,"ns",IF(ABS($BX179-INDEX(RTO4CF_ORD,DK$8,2))&gt;$BN$194,"s","ns")))</f>
        <v/>
      </c>
      <c r="DL179" s="282" t="str">
        <f aca="false">IF(DL$8&gt;$BV179,"",IF($BR$179&gt;$BS$179,"ns",IF(ABS($BX179-INDEX(RTO4CF_ORD,DL$8,2))&gt;$BN$194,"s","ns")))</f>
        <v/>
      </c>
      <c r="DM179" s="282" t="str">
        <f aca="false">IF(DM$8&gt;$BV179,"",IF($BR$179&gt;$BS$179,"ns",IF(ABS($BX179-INDEX(RTO4CF_ORD,DM$8,2))&gt;$BN$194,"s","ns")))</f>
        <v/>
      </c>
      <c r="DN179" s="282" t="str">
        <f aca="false">IF(DN$8&gt;$BV179,"",IF($BR$179&gt;$BS$179,"ns",IF(ABS($BX179-INDEX(RTO4CF_ORD,DN$8,2))&gt;$BN$194,"s","ns")))</f>
        <v/>
      </c>
      <c r="DO179" s="282" t="str">
        <f aca="false">IF(DO$8&gt;$BV179,"",IF($BR$179&gt;$BS$179,"ns",IF(ABS($BX179-INDEX(RTO4CF_ORD,DO$8,2))&gt;$BN$194,"s","ns")))</f>
        <v/>
      </c>
      <c r="DP179" s="282" t="str">
        <f aca="false">IF(DP$8&gt;$BV179,"",IF($BR$179&gt;$BS$179,"ns",IF(ABS($BX179-INDEX(RTO4CF_ORD,DP$8,2))&gt;$BN$194,"s","ns")))</f>
        <v/>
      </c>
      <c r="DQ179" s="282" t="str">
        <f aca="false">IF(DQ$8&gt;$BV179,"",IF($BR$179&gt;$BS$179,"ns",IF(ABS($BX179-INDEX(RTO4CF_ORD,DQ$8,2))&gt;$BN$194,"s","ns")))</f>
        <v/>
      </c>
      <c r="DR179" s="282" t="str">
        <f aca="false">IF(DR$8&gt;$BV179,"",IF($BR$179&gt;$BS$179,"ns",IF(ABS($BX179-INDEX(RTO4CF_ORD,DR$8,2))&gt;$BN$194,"s","ns")))</f>
        <v/>
      </c>
      <c r="DS179" s="282" t="str">
        <f aca="false">IF(DS$8&gt;$BV179,"",IF($BR$179&gt;$BS$179,"ns",IF(ABS($BX179-INDEX(RTO4CF_ORD,DS$8,2))&gt;$BN$194,"s","ns")))</f>
        <v/>
      </c>
      <c r="DT179" s="282" t="str">
        <f aca="false">IF(DT$8&gt;$BV179,"",IF($BR$179&gt;$BS$179,"ns",IF(ABS($BX179-INDEX(RTO4CF_ORD,DT$8,2))&gt;$BN$194,"s","ns")))</f>
        <v/>
      </c>
      <c r="DU179" s="282" t="str">
        <f aca="false">IF(DU$8&gt;$BV179,"",IF($BR$179&gt;$BS$179,"ns",IF(ABS($BX179-INDEX(RTO4CF_ORD,DU$8,2))&gt;$BN$194,"s","ns")))</f>
        <v/>
      </c>
      <c r="DV179" s="282" t="str">
        <f aca="false">IF(DV$8&gt;$BV179,"",IF($BR$179&gt;$BS$179,"ns",IF(ABS($BX179-INDEX(RTO4CF_ORD,DV$8,2))&gt;$BN$194,"s","ns")))</f>
        <v/>
      </c>
      <c r="DW179" s="283"/>
      <c r="DX179" s="283"/>
      <c r="DZ179" s="265" t="n">
        <f aca="false">DZ178+1</f>
        <v>6</v>
      </c>
      <c r="EA179" s="276" t="str">
        <f aca="false">IFERROR(INDEX(RTO4CV,$DZ179,1),0)</f>
        <v>BAGUETTE 450</v>
      </c>
      <c r="EB179" s="277" t="n">
        <f aca="false">IFERROR(INDEX(RTO4SF,$DZ179,EB$7),0)</f>
        <v>0</v>
      </c>
      <c r="EC179" s="277" t="n">
        <f aca="false">IFERROR(INDEX(RTO4SF,$DZ179,EC$7),0)</f>
        <v>0</v>
      </c>
      <c r="ED179" s="277" t="n">
        <f aca="false">IFERROR(INDEX(RTO4SF,$DZ179,ED$7),0)</f>
        <v>0</v>
      </c>
      <c r="EE179" s="277" t="n">
        <f aca="false">IFERROR(INDEX(RTO4SF,$DZ179,EE$7),0)</f>
        <v>0</v>
      </c>
      <c r="EF179" s="277" t="n">
        <f aca="false">COUNTIFS(EB179:EE179,"&gt;1")</f>
        <v>0</v>
      </c>
      <c r="EG179" s="277" t="n">
        <f aca="false">IFERROR(SUMIFS(EB179:EE179,EB179:EE179,"&gt;1"),0)</f>
        <v>0</v>
      </c>
      <c r="EH179" s="265"/>
      <c r="EI179" s="265" t="s">
        <v>331</v>
      </c>
      <c r="EJ179" s="264" t="str">
        <f aca="false">IF(EF224=0,"sd",EJ177^2/EJ176)</f>
        <v>sd</v>
      </c>
      <c r="EK179" s="266"/>
      <c r="EL179" s="265" t="n">
        <f aca="false">EL178+1</f>
        <v>6</v>
      </c>
      <c r="EM179" s="276" t="str">
        <f aca="false">IFERROR(INDEX(RTO4CV,$EL179,1),0)</f>
        <v>BAGUETTE 450</v>
      </c>
      <c r="EN179" s="277" t="n">
        <f aca="false">IFERROR(INDEX(RTO4CF,$EL179,'ANVA-MDS'!EB$7),0)</f>
        <v>2150.54970760234</v>
      </c>
      <c r="EO179" s="277" t="n">
        <f aca="false">IFERROR(INDEX(RTO4CF,$EL179,'ANVA-MDS'!EC$7),0)</f>
        <v>2674.81871345029</v>
      </c>
      <c r="EP179" s="277" t="n">
        <f aca="false">IFERROR(INDEX(RTO4CF,$EL179,'ANVA-MDS'!ED$7),0)</f>
        <v>2110.38596491228</v>
      </c>
      <c r="EQ179" s="277" t="n">
        <f aca="false">IFERROR(INDEX(RTO4CF,$EL179,'ANVA-MDS'!EE$7),0)</f>
        <v>0</v>
      </c>
      <c r="ER179" s="277" t="n">
        <f aca="false">COUNTIFS(EN179:EQ179,"&gt;1")</f>
        <v>3</v>
      </c>
      <c r="ES179" s="277" t="n">
        <f aca="false">IFERROR(SUMIFS(EN179:EQ179,EN179:EQ179,"&gt;1"),0)</f>
        <v>6935.75438596491</v>
      </c>
      <c r="ET179" s="265"/>
      <c r="EU179" s="265" t="s">
        <v>331</v>
      </c>
      <c r="EV179" s="264" t="n">
        <f aca="false">IF(ER224=0,"sd",EV177^2/EV176)</f>
        <v>586707134.927723</v>
      </c>
      <c r="EW179" s="266"/>
      <c r="EX179" s="277" t="n">
        <f aca="false">EG179+ES179</f>
        <v>6935.75438596491</v>
      </c>
      <c r="EY179" s="265" t="s">
        <v>331</v>
      </c>
      <c r="EZ179" s="264" t="str">
        <f aca="false">IF(EZ193=0,"sd",EZ177^2/EZ176)</f>
        <v>sd</v>
      </c>
    </row>
    <row r="180" customFormat="false" ht="12.75" hidden="false" customHeight="true" outlineLevel="0" collapsed="false">
      <c r="A180" s="287" t="s">
        <v>332</v>
      </c>
      <c r="B180" s="272" t="str">
        <f aca="false">'ANVA-MDS'!EJ181</f>
        <v>sd</v>
      </c>
      <c r="C180" s="288" t="str">
        <f aca="false">'ANVA-MDS'!EJ185</f>
        <v>sd</v>
      </c>
      <c r="D180" s="289" t="str">
        <f aca="false">IFERROR(C180/B180,"sd")</f>
        <v>sd</v>
      </c>
      <c r="E180" s="289" t="str">
        <f aca="false">IFERROR(D180/D181,"sd")</f>
        <v>sd</v>
      </c>
      <c r="F180" s="290" t="str">
        <f aca="false">IFERROR(FDIST(E180,B180,B181),"sd")</f>
        <v>sd</v>
      </c>
      <c r="G180" s="270" t="n">
        <v>0.05</v>
      </c>
      <c r="H180" s="248" t="str">
        <f aca="false">IF(F180&gt;G180,"ns",IF(F180&lt;0.001,"***",IF(F180&lt;0.01,"**",IF(F180&lt;0.05,"*",""))))</f>
        <v>ns</v>
      </c>
      <c r="J180" s="270" t="n">
        <v>6</v>
      </c>
      <c r="K180" s="280" t="str">
        <f aca="false">IFERROR(INDEX(RTO4SF_ORD,J180,1),"sd")</f>
        <v>BAGUETTE 450</v>
      </c>
      <c r="L180" s="281" t="n">
        <f aca="false">IFERROR(INDEX(RTO4SF_ORD,J180,2),"sd")</f>
        <v>0.00044</v>
      </c>
      <c r="M180" s="281" t="str">
        <f aca="false">IF(M$8&gt;$J180,"",IF($F$179&gt;$G$179,"ns",IF(ABS($L180-INDEX(RTO4SF_ORD,M$8,2))&gt;$B$194,"s","ns")))</f>
        <v>ns</v>
      </c>
      <c r="N180" s="281" t="str">
        <f aca="false">IF(N$8&gt;$J180,"",IF($F$179&gt;$G$179,"ns",IF(ABS($L180-INDEX(RTO4SF_ORD,N$8,2))&gt;$B$194,"s","ns")))</f>
        <v>ns</v>
      </c>
      <c r="O180" s="281" t="str">
        <f aca="false">IF(O$8&gt;$J180,"",IF($F$179&gt;$G$179,"ns",IF(ABS($L180-INDEX(RTO4SF_ORD,O$8,2))&gt;$B$194,"s","ns")))</f>
        <v>ns</v>
      </c>
      <c r="P180" s="281" t="str">
        <f aca="false">IF(P$8&gt;$J180,"",IF($F$179&gt;$G$179,"ns",IF(ABS($L180-INDEX(RTO4SF_ORD,P$8,2))&gt;$B$194,"s","ns")))</f>
        <v>ns</v>
      </c>
      <c r="Q180" s="281" t="str">
        <f aca="false">IF(Q$8&gt;$J180,"",IF($F$179&gt;$G$179,"ns",IF(ABS($L180-INDEX(RTO4SF_ORD,Q$8,2))&gt;$B$194,"s","ns")))</f>
        <v>ns</v>
      </c>
      <c r="R180" s="281" t="str">
        <f aca="false">IF(R$8&gt;$J180,"",IF($F$179&gt;$G$179,"ns",IF(ABS($L180-INDEX(RTO4SF_ORD,R$8,2))&gt;$B$194,"s","ns")))</f>
        <v>ns</v>
      </c>
      <c r="S180" s="281" t="str">
        <f aca="false">IF(S$8&gt;$J180,"",IF($F$179&gt;$G$179,"ns",IF(ABS($L180-INDEX(RTO4SF_ORD,S$8,2))&gt;$B$194,"s","ns")))</f>
        <v/>
      </c>
      <c r="T180" s="281" t="str">
        <f aca="false">IF(T$8&gt;$J180,"",IF($F$179&gt;$G$179,"ns",IF(ABS($L180-INDEX(RTO4SF_ORD,T$8,2))&gt;$B$194,"s","ns")))</f>
        <v/>
      </c>
      <c r="U180" s="281" t="str">
        <f aca="false">IF(U$8&gt;$J180,"",IF($F$179&gt;$G$179,"ns",IF(ABS($L180-INDEX(RTO4SF_ORD,U$8,2))&gt;$B$194,"s","ns")))</f>
        <v/>
      </c>
      <c r="V180" s="281" t="str">
        <f aca="false">IF(V$8&gt;$J180,"",IF($F$179&gt;$G$179,"ns",IF(ABS($L180-INDEX(RTO4SF_ORD,V$8,2))&gt;$B$194,"s","ns")))</f>
        <v/>
      </c>
      <c r="W180" s="281" t="str">
        <f aca="false">IF(W$8&gt;$J180,"",IF($F$179&gt;$G$179,"ns",IF(ABS($L180-INDEX(RTO4SF_ORD,W$8,2))&gt;$B$194,"s","ns")))</f>
        <v/>
      </c>
      <c r="X180" s="281" t="str">
        <f aca="false">IF(X$8&gt;$J180,"",IF($F$179&gt;$G$179,"ns",IF(ABS($L180-INDEX(RTO4SF_ORD,X$8,2))&gt;$B$194,"s","ns")))</f>
        <v/>
      </c>
      <c r="Y180" s="281" t="str">
        <f aca="false">IF(Y$8&gt;$J180,"",IF($F$179&gt;$G$179,"ns",IF(ABS($L180-INDEX(RTO4SF_ORD,Y$8,2))&gt;$B$194,"s","ns")))</f>
        <v/>
      </c>
      <c r="Z180" s="281" t="str">
        <f aca="false">IF(Z$8&gt;$J180,"",IF($F$179&gt;$G$179,"ns",IF(ABS($L180-INDEX(RTO4SF_ORD,Z$8,2))&gt;$B$194,"s","ns")))</f>
        <v/>
      </c>
      <c r="AA180" s="281" t="str">
        <f aca="false">IF(AA$8&gt;$J180,"",IF($F$179&gt;$G$179,"ns",IF(ABS($L180-INDEX(RTO4SF_ORD,AA$8,2))&gt;$B$194,"s","ns")))</f>
        <v/>
      </c>
      <c r="AB180" s="281" t="str">
        <f aca="false">IF(AB$8&gt;$J180,"",IF($F$179&gt;$G$179,"ns",IF(ABS($L180-INDEX(RTO4SF_ORD,AB$8,2))&gt;$B$194,"s","ns")))</f>
        <v/>
      </c>
      <c r="AC180" s="281" t="str">
        <f aca="false">IF(AC$8&gt;$J180,"",IF($F$179&gt;$G$179,"ns",IF(ABS($L180-INDEX(RTO4SF_ORD,AC$8,2))&gt;$B$194,"s","ns")))</f>
        <v/>
      </c>
      <c r="AD180" s="281" t="str">
        <f aca="false">IF(AD$8&gt;$J180,"",IF($F$179&gt;$G$179,"ns",IF(ABS($L180-INDEX(RTO4SF_ORD,AD$8,2))&gt;$B$194,"s","ns")))</f>
        <v/>
      </c>
      <c r="AE180" s="281" t="str">
        <f aca="false">IF(AE$8&gt;$J180,"",IF($F$179&gt;$G$179,"ns",IF(ABS($L180-INDEX(RTO4SF_ORD,AE$8,2))&gt;$B$194,"s","ns")))</f>
        <v/>
      </c>
      <c r="AF180" s="281" t="str">
        <f aca="false">IF(AF$8&gt;$J180,"",IF($F$179&gt;$G$179,"ns",IF(ABS($L180-INDEX(RTO4SF_ORD,AF$8,2))&gt;$B$194,"s","ns")))</f>
        <v/>
      </c>
      <c r="AG180" s="281" t="str">
        <f aca="false">IF(AG$8&gt;$J180,"",IF($F$179&gt;$G$179,"ns",IF(ABS($L180-INDEX(RTO4SF_ORD,AG$8,2))&gt;$B$194,"s","ns")))</f>
        <v/>
      </c>
      <c r="AH180" s="281" t="str">
        <f aca="false">IF(AH$8&gt;$J180,"",IF($F$179&gt;$G$179,"ns",IF(ABS($L180-INDEX(RTO4SF_ORD,AH$8,2))&gt;$B$194,"s","ns")))</f>
        <v/>
      </c>
      <c r="AI180" s="281" t="str">
        <f aca="false">IF(AI$8&gt;$J180,"",IF($F$179&gt;$G$179,"ns",IF(ABS($L180-INDEX(RTO4SF_ORD,AI$8,2))&gt;$B$194,"s","ns")))</f>
        <v/>
      </c>
      <c r="AJ180" s="281" t="str">
        <f aca="false">IF(AJ$8&gt;$J180,"",IF($F$179&gt;$G$179,"ns",IF(ABS($L180-INDEX(RTO4SF_ORD,AJ$8,2))&gt;$B$194,"s","ns")))</f>
        <v/>
      </c>
      <c r="AK180" s="281" t="str">
        <f aca="false">IF(AK$8&gt;$J180,"",IF($F$179&gt;$G$179,"ns",IF(ABS($L180-INDEX(RTO4SF_ORD,AK$8,2))&gt;$B$194,"s","ns")))</f>
        <v/>
      </c>
      <c r="AL180" s="281" t="str">
        <f aca="false">IF(AL$8&gt;$J180,"",IF($F$179&gt;$G$179,"ns",IF(ABS($L180-INDEX(RTO4SF_ORD,AL$8,2))&gt;$B$194,"s","ns")))</f>
        <v/>
      </c>
      <c r="AM180" s="281" t="str">
        <f aca="false">IF(AM$8&gt;$J180,"",IF($F$179&gt;$G$179,"ns",IF(ABS($L180-INDEX(RTO4SF_ORD,AM$8,2))&gt;$B$194,"s","ns")))</f>
        <v/>
      </c>
      <c r="AN180" s="281" t="str">
        <f aca="false">IF(AN$8&gt;$J180,"",IF($F$179&gt;$G$179,"ns",IF(ABS($L180-INDEX(RTO4SF_ORD,AN$8,2))&gt;$B$194,"s","ns")))</f>
        <v/>
      </c>
      <c r="AO180" s="281" t="str">
        <f aca="false">IF(AO$8&gt;$J180,"",IF($F$179&gt;$G$179,"ns",IF(ABS($L180-INDEX(RTO4SF_ORD,AO$8,2))&gt;$B$194,"s","ns")))</f>
        <v/>
      </c>
      <c r="AP180" s="281" t="str">
        <f aca="false">IF(AP$8&gt;$J180,"",IF($F$179&gt;$G$179,"ns",IF(ABS($L180-INDEX(RTO4SF_ORD,AP$8,2))&gt;$B$194,"s","ns")))</f>
        <v/>
      </c>
      <c r="AQ180" s="281" t="str">
        <f aca="false">IF(AQ$8&gt;$J180,"",IF($F$179&gt;$G$179,"ns",IF(ABS($L180-INDEX(RTO4SF_ORD,AQ$8,2))&gt;$B$194,"s","ns")))</f>
        <v/>
      </c>
      <c r="AR180" s="281" t="str">
        <f aca="false">IF(AR$8&gt;$J180,"",IF($F$179&gt;$G$179,"ns",IF(ABS($L180-INDEX(RTO4SF_ORD,AR$8,2))&gt;$B$194,"s","ns")))</f>
        <v/>
      </c>
      <c r="AS180" s="281" t="str">
        <f aca="false">IF(AS$8&gt;$J180,"",IF($F$179&gt;$G$179,"ns",IF(ABS($L180-INDEX(RTO4SF_ORD,AS$8,2))&gt;$B$194,"s","ns")))</f>
        <v/>
      </c>
      <c r="AT180" s="281" t="str">
        <f aca="false">IF(AT$8&gt;$J180,"",IF($F$179&gt;$G$179,"ns",IF(ABS($L180-INDEX(RTO4SF_ORD,AT$8,2))&gt;$B$194,"s","ns")))</f>
        <v/>
      </c>
      <c r="AU180" s="281" t="str">
        <f aca="false">IF(AU$8&gt;$J180,"",IF($F$179&gt;$G$179,"ns",IF(ABS($L180-INDEX(RTO4SF_ORD,AU$8,2))&gt;$B$194,"s","ns")))</f>
        <v/>
      </c>
      <c r="AV180" s="281" t="str">
        <f aca="false">IF(AV$8&gt;$J180,"",IF($F$179&gt;$G$179,"ns",IF(ABS($L180-INDEX(RTO4SF_ORD,AV$8,2))&gt;$B$194,"s","ns")))</f>
        <v/>
      </c>
      <c r="AW180" s="281" t="str">
        <f aca="false">IF(AW$8&gt;$J180,"",IF($F$179&gt;$G$179,"ns",IF(ABS($L180-INDEX(RTO4SF_ORD,AW$8,2))&gt;$B$194,"s","ns")))</f>
        <v/>
      </c>
      <c r="AX180" s="281" t="str">
        <f aca="false">IF(AX$8&gt;$J180,"",IF($F$179&gt;$G$179,"ns",IF(ABS($L180-INDEX(RTO4SF_ORD,AX$8,2))&gt;$B$194,"s","ns")))</f>
        <v/>
      </c>
      <c r="AY180" s="281" t="str">
        <f aca="false">IF(AY$8&gt;$J180,"",IF($F$179&gt;$G$179,"ns",IF(ABS($L180-INDEX(RTO4SF_ORD,AY$8,2))&gt;$B$194,"s","ns")))</f>
        <v/>
      </c>
      <c r="AZ180" s="281" t="str">
        <f aca="false">IF(AZ$8&gt;$J180,"",IF($F$179&gt;$G$179,"ns",IF(ABS($L180-INDEX(RTO4SF_ORD,AZ$8,2))&gt;$B$194,"s","ns")))</f>
        <v/>
      </c>
      <c r="BA180" s="281" t="str">
        <f aca="false">IF(BA$8&gt;$J180,"",IF($F$179&gt;$G$179,"ns",IF(ABS($L180-INDEX(RTO4SF_ORD,BA$8,2))&gt;$B$194,"s","ns")))</f>
        <v/>
      </c>
      <c r="BB180" s="281" t="str">
        <f aca="false">IF(BB$8&gt;$J180,"",IF($F$179&gt;$G$179,"ns",IF(ABS($L180-INDEX(RTO4SF_ORD,BB$8,2))&gt;$B$194,"s","ns")))</f>
        <v/>
      </c>
      <c r="BC180" s="281" t="str">
        <f aca="false">IF(BC$8&gt;$J180,"",IF($F$179&gt;$G$179,"ns",IF(ABS($L180-INDEX(RTO4SF_ORD,BC$8,2))&gt;$B$194,"s","ns")))</f>
        <v/>
      </c>
      <c r="BD180" s="281" t="str">
        <f aca="false">IF(BD$8&gt;$J180,"",IF($F$179&gt;$G$179,"ns",IF(ABS($L180-INDEX(RTO4SF_ORD,BD$8,2))&gt;$B$194,"s","ns")))</f>
        <v/>
      </c>
      <c r="BE180" s="281" t="str">
        <f aca="false">IF(BE$8&gt;$J180,"",IF($F$179&gt;$G$179,"ns",IF(ABS($L180-INDEX(RTO4SF_ORD,BE$8,2))&gt;$B$194,"s","ns")))</f>
        <v/>
      </c>
      <c r="BF180" s="281" t="str">
        <f aca="false">IF(BF$8&gt;$J180,"",IF($F$179&gt;$G$179,"ns",IF(ABS($L180-INDEX(RTO4SF_ORD,BF$8,2))&gt;$B$194,"s","ns")))</f>
        <v/>
      </c>
      <c r="BG180" s="281" t="str">
        <f aca="false">IF(BG$8&gt;$J180,"",IF($F$179&gt;$G$179,"ns",IF(ABS($L180-INDEX(RTO4SF_ORD,BG$8,2))&gt;$B$194,"s","ns")))</f>
        <v/>
      </c>
      <c r="BH180" s="281" t="str">
        <f aca="false">IF(BH$8&gt;$J180,"",IF($F$179&gt;$G$179,"ns",IF(ABS($L180-INDEX(RTO4SF_ORD,BH$8,2))&gt;$B$194,"s","ns")))</f>
        <v/>
      </c>
      <c r="BI180" s="281" t="str">
        <f aca="false">IF(BI$8&gt;$J180,"",IF($F$179&gt;$G$179,"ns",IF(ABS($L180-INDEX(RTO4SF_ORD,BI$8,2))&gt;$B$194,"s","ns")))</f>
        <v/>
      </c>
      <c r="BJ180" s="281" t="str">
        <f aca="false">IF(BJ$8&gt;$J180,"",IF($F$179&gt;$G$179,"ns",IF(ABS($L180-INDEX(RTO4SF_ORD,BJ$8,2))&gt;$B$194,"s","ns")))</f>
        <v/>
      </c>
      <c r="BM180" s="287" t="s">
        <v>332</v>
      </c>
      <c r="BN180" s="272" t="n">
        <f aca="false">'ANVA-MDS'!EV181</f>
        <v>2</v>
      </c>
      <c r="BO180" s="288" t="n">
        <f aca="false">'ANVA-MDS'!EV185</f>
        <v>177330.314917922</v>
      </c>
      <c r="BP180" s="289" t="n">
        <f aca="false">IFERROR(BO180/BN180,"sd")</f>
        <v>88665.157458961</v>
      </c>
      <c r="BQ180" s="289" t="n">
        <f aca="false">IFERROR(BP180/BP181,"sd")</f>
        <v>0.805337455788327</v>
      </c>
      <c r="BR180" s="290" t="n">
        <f aca="false">IFERROR(FDIST(BQ180,BN180,BN181),"sd")</f>
        <v>0.451708770580329</v>
      </c>
      <c r="BS180" s="270" t="n">
        <v>0.05</v>
      </c>
      <c r="BT180" s="248" t="str">
        <f aca="false">IF(BR180&gt;BS180,"ns",IF(BR180&lt;0.001,"***",IF(BR180&lt;0.01,"**",IF(BR180&lt;0.05,"*",""))))</f>
        <v>ns</v>
      </c>
      <c r="BV180" s="270" t="n">
        <v>6</v>
      </c>
      <c r="BW180" s="280" t="str">
        <f aca="false">IFERROR(INDEX(RTO4CF_ORD,BV180,1),"sd")</f>
        <v>MS INTA 815</v>
      </c>
      <c r="BX180" s="281" t="n">
        <f aca="false">IFERROR(INDEX(RTO4CF_ORD,BV180,2),"sd")</f>
        <v>3178.33918128655</v>
      </c>
      <c r="BY180" s="282" t="str">
        <f aca="false">IF(BY$8&gt;$BV180,"",IF($BR$179&gt;$BS$179,"ns",IF(ABS($BX180-INDEX(RTO4CF_ORD,BY$8,2))&gt;$BN$194,"s","ns")))</f>
        <v>s</v>
      </c>
      <c r="BZ180" s="282" t="str">
        <f aca="false">IF(BZ$8&gt;$BV180,"",IF($BR$179&gt;$BS$179,"ns",IF(ABS($BX180-INDEX(RTO4CF_ORD,BZ$8,2))&gt;$BN$194,"s","ns")))</f>
        <v>s</v>
      </c>
      <c r="CA180" s="282" t="str">
        <f aca="false">IF(CA$8&gt;$BV180,"",IF($BR$179&gt;$BS$179,"ns",IF(ABS($BX180-INDEX(RTO4CF_ORD,CA$8,2))&gt;$BN$194,"s","ns")))</f>
        <v>ns</v>
      </c>
      <c r="CB180" s="282" t="str">
        <f aca="false">IF(CB$8&gt;$BV180,"",IF($BR$179&gt;$BS$179,"ns",IF(ABS($BX180-INDEX(RTO4CF_ORD,CB$8,2))&gt;$BN$194,"s","ns")))</f>
        <v>ns</v>
      </c>
      <c r="CC180" s="282" t="str">
        <f aca="false">IF(CC$8&gt;$BV180,"",IF($BR$179&gt;$BS$179,"ns",IF(ABS($BX180-INDEX(RTO4CF_ORD,CC$8,2))&gt;$BN$194,"s","ns")))</f>
        <v>ns</v>
      </c>
      <c r="CD180" s="282" t="str">
        <f aca="false">IF(CD$8&gt;$BV180,"",IF($BR$179&gt;$BS$179,"ns",IF(ABS($BX180-INDEX(RTO4CF_ORD,CD$8,2))&gt;$BN$194,"s","ns")))</f>
        <v>ns</v>
      </c>
      <c r="CE180" s="282" t="str">
        <f aca="false">IF(CE$8&gt;$BV180,"",IF($BR$179&gt;$BS$179,"ns",IF(ABS($BX180-INDEX(RTO4CF_ORD,CE$8,2))&gt;$BN$194,"s","ns")))</f>
        <v/>
      </c>
      <c r="CF180" s="282" t="str">
        <f aca="false">IF(CF$8&gt;$BV180,"",IF($BR$179&gt;$BS$179,"ns",IF(ABS($BX180-INDEX(RTO4CF_ORD,CF$8,2))&gt;$BN$194,"s","ns")))</f>
        <v/>
      </c>
      <c r="CG180" s="282" t="str">
        <f aca="false">IF(CG$8&gt;$BV180,"",IF($BR$179&gt;$BS$179,"ns",IF(ABS($BX180-INDEX(RTO4CF_ORD,CG$8,2))&gt;$BN$194,"s","ns")))</f>
        <v/>
      </c>
      <c r="CH180" s="282" t="str">
        <f aca="false">IF(CH$8&gt;$BV180,"",IF($BR$179&gt;$BS$179,"ns",IF(ABS($BX180-INDEX(RTO4CF_ORD,CH$8,2))&gt;$BN$194,"s","ns")))</f>
        <v/>
      </c>
      <c r="CI180" s="282" t="str">
        <f aca="false">IF(CI$8&gt;$BV180,"",IF($BR$179&gt;$BS$179,"ns",IF(ABS($BX180-INDEX(RTO4CF_ORD,CI$8,2))&gt;$BN$194,"s","ns")))</f>
        <v/>
      </c>
      <c r="CJ180" s="282" t="str">
        <f aca="false">IF(CJ$8&gt;$BV180,"",IF($BR$179&gt;$BS$179,"ns",IF(ABS($BX180-INDEX(RTO4CF_ORD,CJ$8,2))&gt;$BN$194,"s","ns")))</f>
        <v/>
      </c>
      <c r="CK180" s="282" t="str">
        <f aca="false">IF(CK$8&gt;$BV180,"",IF($BR$179&gt;$BS$179,"ns",IF(ABS($BX180-INDEX(RTO4CF_ORD,CK$8,2))&gt;$BN$194,"s","ns")))</f>
        <v/>
      </c>
      <c r="CL180" s="282" t="str">
        <f aca="false">IF(CL$8&gt;$BV180,"",IF($BR$179&gt;$BS$179,"ns",IF(ABS($BX180-INDEX(RTO4CF_ORD,CL$8,2))&gt;$BN$194,"s","ns")))</f>
        <v/>
      </c>
      <c r="CM180" s="282" t="str">
        <f aca="false">IF(CM$8&gt;$BV180,"",IF($BR$179&gt;$BS$179,"ns",IF(ABS($BX180-INDEX(RTO4CF_ORD,CM$8,2))&gt;$BN$194,"s","ns")))</f>
        <v/>
      </c>
      <c r="CN180" s="282" t="str">
        <f aca="false">IF(CN$8&gt;$BV180,"",IF($BR$179&gt;$BS$179,"ns",IF(ABS($BX180-INDEX(RTO4CF_ORD,CN$8,2))&gt;$BN$194,"s","ns")))</f>
        <v/>
      </c>
      <c r="CO180" s="282" t="str">
        <f aca="false">IF(CO$8&gt;$BV180,"",IF($BR$179&gt;$BS$179,"ns",IF(ABS($BX180-INDEX(RTO4CF_ORD,CO$8,2))&gt;$BN$194,"s","ns")))</f>
        <v/>
      </c>
      <c r="CP180" s="282" t="str">
        <f aca="false">IF(CP$8&gt;$BV180,"",IF($BR$179&gt;$BS$179,"ns",IF(ABS($BX180-INDEX(RTO4CF_ORD,CP$8,2))&gt;$BN$194,"s","ns")))</f>
        <v/>
      </c>
      <c r="CQ180" s="282" t="str">
        <f aca="false">IF(CQ$8&gt;$BV180,"",IF($BR$179&gt;$BS$179,"ns",IF(ABS($BX180-INDEX(RTO4CF_ORD,CQ$8,2))&gt;$BN$194,"s","ns")))</f>
        <v/>
      </c>
      <c r="CR180" s="282" t="str">
        <f aca="false">IF(CR$8&gt;$BV180,"",IF($BR$179&gt;$BS$179,"ns",IF(ABS($BX180-INDEX(RTO4CF_ORD,CR$8,2))&gt;$BN$194,"s","ns")))</f>
        <v/>
      </c>
      <c r="CS180" s="282" t="str">
        <f aca="false">IF(CS$8&gt;$BV180,"",IF($BR$179&gt;$BS$179,"ns",IF(ABS($BX180-INDEX(RTO4CF_ORD,CS$8,2))&gt;$BN$194,"s","ns")))</f>
        <v/>
      </c>
      <c r="CT180" s="282" t="str">
        <f aca="false">IF(CT$8&gt;$BV180,"",IF($BR$179&gt;$BS$179,"ns",IF(ABS($BX180-INDEX(RTO4CF_ORD,CT$8,2))&gt;$BN$194,"s","ns")))</f>
        <v/>
      </c>
      <c r="CU180" s="282" t="str">
        <f aca="false">IF(CU$8&gt;$BV180,"",IF($BR$179&gt;$BS$179,"ns",IF(ABS($BX180-INDEX(RTO4CF_ORD,CU$8,2))&gt;$BN$194,"s","ns")))</f>
        <v/>
      </c>
      <c r="CV180" s="282" t="str">
        <f aca="false">IF(CV$8&gt;$BV180,"",IF($BR$179&gt;$BS$179,"ns",IF(ABS($BX180-INDEX(RTO4CF_ORD,CV$8,2))&gt;$BN$194,"s","ns")))</f>
        <v/>
      </c>
      <c r="CW180" s="282" t="str">
        <f aca="false">IF(CW$8&gt;$BV180,"",IF($BR$179&gt;$BS$179,"ns",IF(ABS($BX180-INDEX(RTO4CF_ORD,CW$8,2))&gt;$BN$194,"s","ns")))</f>
        <v/>
      </c>
      <c r="CX180" s="282" t="str">
        <f aca="false">IF(CX$8&gt;$BV180,"",IF($BR$179&gt;$BS$179,"ns",IF(ABS($BX180-INDEX(RTO4CF_ORD,CX$8,2))&gt;$BN$194,"s","ns")))</f>
        <v/>
      </c>
      <c r="CY180" s="282" t="str">
        <f aca="false">IF(CY$8&gt;$BV180,"",IF($BR$179&gt;$BS$179,"ns",IF(ABS($BX180-INDEX(RTO4CF_ORD,CY$8,2))&gt;$BN$194,"s","ns")))</f>
        <v/>
      </c>
      <c r="CZ180" s="282" t="str">
        <f aca="false">IF(CZ$8&gt;$BV180,"",IF($BR$179&gt;$BS$179,"ns",IF(ABS($BX180-INDEX(RTO4CF_ORD,CZ$8,2))&gt;$BN$194,"s","ns")))</f>
        <v/>
      </c>
      <c r="DA180" s="282" t="str">
        <f aca="false">IF(DA$8&gt;$BV180,"",IF($BR$179&gt;$BS$179,"ns",IF(ABS($BX180-INDEX(RTO4CF_ORD,DA$8,2))&gt;$BN$194,"s","ns")))</f>
        <v/>
      </c>
      <c r="DB180" s="282" t="str">
        <f aca="false">IF(DB$8&gt;$BV180,"",IF($BR$179&gt;$BS$179,"ns",IF(ABS($BX180-INDEX(RTO4CF_ORD,DB$8,2))&gt;$BN$194,"s","ns")))</f>
        <v/>
      </c>
      <c r="DC180" s="282" t="str">
        <f aca="false">IF(DC$8&gt;$BV180,"",IF($BR$179&gt;$BS$179,"ns",IF(ABS($BX180-INDEX(RTO4CF_ORD,DC$8,2))&gt;$BN$194,"s","ns")))</f>
        <v/>
      </c>
      <c r="DD180" s="282" t="str">
        <f aca="false">IF(DD$8&gt;$BV180,"",IF($BR$179&gt;$BS$179,"ns",IF(ABS($BX180-INDEX(RTO4CF_ORD,DD$8,2))&gt;$BN$194,"s","ns")))</f>
        <v/>
      </c>
      <c r="DE180" s="282" t="str">
        <f aca="false">IF(DE$8&gt;$BV180,"",IF($BR$179&gt;$BS$179,"ns",IF(ABS($BX180-INDEX(RTO4CF_ORD,DE$8,2))&gt;$BN$194,"s","ns")))</f>
        <v/>
      </c>
      <c r="DF180" s="282" t="str">
        <f aca="false">IF(DF$8&gt;$BV180,"",IF($BR$179&gt;$BS$179,"ns",IF(ABS($BX180-INDEX(RTO4CF_ORD,DF$8,2))&gt;$BN$194,"s","ns")))</f>
        <v/>
      </c>
      <c r="DG180" s="282" t="str">
        <f aca="false">IF(DG$8&gt;$BV180,"",IF($BR$179&gt;$BS$179,"ns",IF(ABS($BX180-INDEX(RTO4CF_ORD,DG$8,2))&gt;$BN$194,"s","ns")))</f>
        <v/>
      </c>
      <c r="DH180" s="282" t="str">
        <f aca="false">IF(DH$8&gt;$BV180,"",IF($BR$179&gt;$BS$179,"ns",IF(ABS($BX180-INDEX(RTO4CF_ORD,DH$8,2))&gt;$BN$194,"s","ns")))</f>
        <v/>
      </c>
      <c r="DI180" s="282" t="str">
        <f aca="false">IF(DI$8&gt;$BV180,"",IF($BR$179&gt;$BS$179,"ns",IF(ABS($BX180-INDEX(RTO4CF_ORD,DI$8,2))&gt;$BN$194,"s","ns")))</f>
        <v/>
      </c>
      <c r="DJ180" s="282" t="str">
        <f aca="false">IF(DJ$8&gt;$BV180,"",IF($BR$179&gt;$BS$179,"ns",IF(ABS($BX180-INDEX(RTO4CF_ORD,DJ$8,2))&gt;$BN$194,"s","ns")))</f>
        <v/>
      </c>
      <c r="DK180" s="282" t="str">
        <f aca="false">IF(DK$8&gt;$BV180,"",IF($BR$179&gt;$BS$179,"ns",IF(ABS($BX180-INDEX(RTO4CF_ORD,DK$8,2))&gt;$BN$194,"s","ns")))</f>
        <v/>
      </c>
      <c r="DL180" s="282" t="str">
        <f aca="false">IF(DL$8&gt;$BV180,"",IF($BR$179&gt;$BS$179,"ns",IF(ABS($BX180-INDEX(RTO4CF_ORD,DL$8,2))&gt;$BN$194,"s","ns")))</f>
        <v/>
      </c>
      <c r="DM180" s="282" t="str">
        <f aca="false">IF(DM$8&gt;$BV180,"",IF($BR$179&gt;$BS$179,"ns",IF(ABS($BX180-INDEX(RTO4CF_ORD,DM$8,2))&gt;$BN$194,"s","ns")))</f>
        <v/>
      </c>
      <c r="DN180" s="282" t="str">
        <f aca="false">IF(DN$8&gt;$BV180,"",IF($BR$179&gt;$BS$179,"ns",IF(ABS($BX180-INDEX(RTO4CF_ORD,DN$8,2))&gt;$BN$194,"s","ns")))</f>
        <v/>
      </c>
      <c r="DO180" s="282" t="str">
        <f aca="false">IF(DO$8&gt;$BV180,"",IF($BR$179&gt;$BS$179,"ns",IF(ABS($BX180-INDEX(RTO4CF_ORD,DO$8,2))&gt;$BN$194,"s","ns")))</f>
        <v/>
      </c>
      <c r="DP180" s="282" t="str">
        <f aca="false">IF(DP$8&gt;$BV180,"",IF($BR$179&gt;$BS$179,"ns",IF(ABS($BX180-INDEX(RTO4CF_ORD,DP$8,2))&gt;$BN$194,"s","ns")))</f>
        <v/>
      </c>
      <c r="DQ180" s="282" t="str">
        <f aca="false">IF(DQ$8&gt;$BV180,"",IF($BR$179&gt;$BS$179,"ns",IF(ABS($BX180-INDEX(RTO4CF_ORD,DQ$8,2))&gt;$BN$194,"s","ns")))</f>
        <v/>
      </c>
      <c r="DR180" s="282" t="str">
        <f aca="false">IF(DR$8&gt;$BV180,"",IF($BR$179&gt;$BS$179,"ns",IF(ABS($BX180-INDEX(RTO4CF_ORD,DR$8,2))&gt;$BN$194,"s","ns")))</f>
        <v/>
      </c>
      <c r="DS180" s="282" t="str">
        <f aca="false">IF(DS$8&gt;$BV180,"",IF($BR$179&gt;$BS$179,"ns",IF(ABS($BX180-INDEX(RTO4CF_ORD,DS$8,2))&gt;$BN$194,"s","ns")))</f>
        <v/>
      </c>
      <c r="DT180" s="282" t="str">
        <f aca="false">IF(DT$8&gt;$BV180,"",IF($BR$179&gt;$BS$179,"ns",IF(ABS($BX180-INDEX(RTO4CF_ORD,DT$8,2))&gt;$BN$194,"s","ns")))</f>
        <v/>
      </c>
      <c r="DU180" s="282" t="str">
        <f aca="false">IF(DU$8&gt;$BV180,"",IF($BR$179&gt;$BS$179,"ns",IF(ABS($BX180-INDEX(RTO4CF_ORD,DU$8,2))&gt;$BN$194,"s","ns")))</f>
        <v/>
      </c>
      <c r="DV180" s="282" t="str">
        <f aca="false">IF(DV$8&gt;$BV180,"",IF($BR$179&gt;$BS$179,"ns",IF(ABS($BX180-INDEX(RTO4CF_ORD,DV$8,2))&gt;$BN$194,"s","ns")))</f>
        <v/>
      </c>
      <c r="DW180" s="283"/>
      <c r="DX180" s="283"/>
      <c r="DZ180" s="265" t="n">
        <f aca="false">DZ179+1</f>
        <v>7</v>
      </c>
      <c r="EA180" s="276" t="str">
        <f aca="false">IFERROR(INDEX(RTO4CV,$DZ180,1),0)</f>
        <v>BAGUETTE 550</v>
      </c>
      <c r="EB180" s="277" t="n">
        <f aca="false">IFERROR(INDEX(RTO4SF,$DZ180,EB$7),0)</f>
        <v>0</v>
      </c>
      <c r="EC180" s="277" t="n">
        <f aca="false">IFERROR(INDEX(RTO4SF,$DZ180,EC$7),0)</f>
        <v>0</v>
      </c>
      <c r="ED180" s="277" t="n">
        <f aca="false">IFERROR(INDEX(RTO4SF,$DZ180,ED$7),0)</f>
        <v>0</v>
      </c>
      <c r="EE180" s="277" t="n">
        <f aca="false">IFERROR(INDEX(RTO4SF,$DZ180,EE$7),0)</f>
        <v>0</v>
      </c>
      <c r="EF180" s="277" t="n">
        <f aca="false">COUNTIFS(EB180:EE180,"&gt;1")</f>
        <v>0</v>
      </c>
      <c r="EG180" s="277" t="n">
        <f aca="false">IFERROR(SUMIFS(EB180:EE180,EB180:EE180,"&gt;1"),0)</f>
        <v>0</v>
      </c>
      <c r="EH180" s="265"/>
      <c r="EI180" s="265" t="s">
        <v>333</v>
      </c>
      <c r="EJ180" s="278" t="str">
        <f aca="false">IF(EF224=0,"sd",EJ174-1)</f>
        <v>sd</v>
      </c>
      <c r="EK180" s="266"/>
      <c r="EL180" s="265" t="n">
        <f aca="false">EL179+1</f>
        <v>7</v>
      </c>
      <c r="EM180" s="276" t="str">
        <f aca="false">IFERROR(INDEX(RTO4CV,$EL180,1),0)</f>
        <v>BAGUETTE 550</v>
      </c>
      <c r="EN180" s="277" t="n">
        <f aca="false">IFERROR(INDEX(RTO4CF,$EL180,'ANVA-MDS'!EB$7),0)</f>
        <v>1341.29824561403</v>
      </c>
      <c r="EO180" s="277" t="n">
        <f aca="false">IFERROR(INDEX(RTO4CF,$EL180,'ANVA-MDS'!EC$7),0)</f>
        <v>1128.18713450292</v>
      </c>
      <c r="EP180" s="277" t="n">
        <f aca="false">IFERROR(INDEX(RTO4CF,$EL180,'ANVA-MDS'!ED$7),0)</f>
        <v>1475.36842105263</v>
      </c>
      <c r="EQ180" s="277" t="n">
        <f aca="false">IFERROR(INDEX(RTO4CF,$EL180,'ANVA-MDS'!EE$7),0)</f>
        <v>0</v>
      </c>
      <c r="ER180" s="277" t="n">
        <f aca="false">COUNTIFS(EN180:EQ180,"&gt;1")</f>
        <v>3</v>
      </c>
      <c r="ES180" s="277" t="n">
        <f aca="false">IFERROR(SUMIFS(EN180:EQ180,EN180:EQ180,"&gt;1"),0)</f>
        <v>3944.85380116959</v>
      </c>
      <c r="ET180" s="265"/>
      <c r="EU180" s="265" t="s">
        <v>333</v>
      </c>
      <c r="EV180" s="278" t="n">
        <f aca="false">IF(ER224=0,"sd",EV174-1)</f>
        <v>30</v>
      </c>
      <c r="EW180" s="320"/>
      <c r="EX180" s="277" t="n">
        <f aca="false">EG180+ES180</f>
        <v>3944.85380116959</v>
      </c>
      <c r="EY180" s="265" t="s">
        <v>333</v>
      </c>
      <c r="EZ180" s="278" t="str">
        <f aca="false">IF(EZ193=0,"sd",EZ174-1)</f>
        <v>sd</v>
      </c>
    </row>
    <row r="181" customFormat="false" ht="12.75" hidden="false" customHeight="true" outlineLevel="0" collapsed="false">
      <c r="A181" s="287" t="s">
        <v>334</v>
      </c>
      <c r="B181" s="291" t="str">
        <f aca="false">'ANVA-MDS'!EJ182</f>
        <v>sd</v>
      </c>
      <c r="C181" s="288" t="str">
        <f aca="false">'ANVA-MDS'!EJ186</f>
        <v>sd</v>
      </c>
      <c r="D181" s="289" t="str">
        <f aca="false">IFERROR(C181/B181,"sd")</f>
        <v>sd</v>
      </c>
      <c r="E181" s="292"/>
      <c r="F181" s="292"/>
      <c r="J181" s="270" t="n">
        <v>7</v>
      </c>
      <c r="K181" s="280" t="str">
        <f aca="false">IFERROR(INDEX(RTO4SF_ORD,J181,1),"sd")</f>
        <v>BAGUETTE 550</v>
      </c>
      <c r="L181" s="281" t="n">
        <f aca="false">IFERROR(INDEX(RTO4SF_ORD,J181,2),"sd")</f>
        <v>0.00043</v>
      </c>
      <c r="M181" s="281" t="str">
        <f aca="false">IF(M$8&gt;$J181,"",IF($F$179&gt;$G$179,"ns",IF(ABS($L181-INDEX(RTO4SF_ORD,M$8,2))&gt;$B$194,"s","ns")))</f>
        <v>ns</v>
      </c>
      <c r="N181" s="281" t="str">
        <f aca="false">IF(N$8&gt;$J181,"",IF($F$179&gt;$G$179,"ns",IF(ABS($L181-INDEX(RTO4SF_ORD,N$8,2))&gt;$B$194,"s","ns")))</f>
        <v>ns</v>
      </c>
      <c r="O181" s="281" t="str">
        <f aca="false">IF(O$8&gt;$J181,"",IF($F$179&gt;$G$179,"ns",IF(ABS($L181-INDEX(RTO4SF_ORD,O$8,2))&gt;$B$194,"s","ns")))</f>
        <v>ns</v>
      </c>
      <c r="P181" s="281" t="str">
        <f aca="false">IF(P$8&gt;$J181,"",IF($F$179&gt;$G$179,"ns",IF(ABS($L181-INDEX(RTO4SF_ORD,P$8,2))&gt;$B$194,"s","ns")))</f>
        <v>ns</v>
      </c>
      <c r="Q181" s="281" t="str">
        <f aca="false">IF(Q$8&gt;$J181,"",IF($F$179&gt;$G$179,"ns",IF(ABS($L181-INDEX(RTO4SF_ORD,Q$8,2))&gt;$B$194,"s","ns")))</f>
        <v>ns</v>
      </c>
      <c r="R181" s="281" t="str">
        <f aca="false">IF(R$8&gt;$J181,"",IF($F$179&gt;$G$179,"ns",IF(ABS($L181-INDEX(RTO4SF_ORD,R$8,2))&gt;$B$194,"s","ns")))</f>
        <v>ns</v>
      </c>
      <c r="S181" s="281" t="str">
        <f aca="false">IF(S$8&gt;$J181,"",IF($F$179&gt;$G$179,"ns",IF(ABS($L181-INDEX(RTO4SF_ORD,S$8,2))&gt;$B$194,"s","ns")))</f>
        <v>ns</v>
      </c>
      <c r="T181" s="281" t="str">
        <f aca="false">IF(T$8&gt;$J181,"",IF($F$179&gt;$G$179,"ns",IF(ABS($L181-INDEX(RTO4SF_ORD,T$8,2))&gt;$B$194,"s","ns")))</f>
        <v/>
      </c>
      <c r="U181" s="281" t="str">
        <f aca="false">IF(U$8&gt;$J181,"",IF($F$179&gt;$G$179,"ns",IF(ABS($L181-INDEX(RTO4SF_ORD,U$8,2))&gt;$B$194,"s","ns")))</f>
        <v/>
      </c>
      <c r="V181" s="281" t="str">
        <f aca="false">IF(V$8&gt;$J181,"",IF($F$179&gt;$G$179,"ns",IF(ABS($L181-INDEX(RTO4SF_ORD,V$8,2))&gt;$B$194,"s","ns")))</f>
        <v/>
      </c>
      <c r="W181" s="281" t="str">
        <f aca="false">IF(W$8&gt;$J181,"",IF($F$179&gt;$G$179,"ns",IF(ABS($L181-INDEX(RTO4SF_ORD,W$8,2))&gt;$B$194,"s","ns")))</f>
        <v/>
      </c>
      <c r="X181" s="281" t="str">
        <f aca="false">IF(X$8&gt;$J181,"",IF($F$179&gt;$G$179,"ns",IF(ABS($L181-INDEX(RTO4SF_ORD,X$8,2))&gt;$B$194,"s","ns")))</f>
        <v/>
      </c>
      <c r="Y181" s="281" t="str">
        <f aca="false">IF(Y$8&gt;$J181,"",IF($F$179&gt;$G$179,"ns",IF(ABS($L181-INDEX(RTO4SF_ORD,Y$8,2))&gt;$B$194,"s","ns")))</f>
        <v/>
      </c>
      <c r="Z181" s="281" t="str">
        <f aca="false">IF(Z$8&gt;$J181,"",IF($F$179&gt;$G$179,"ns",IF(ABS($L181-INDEX(RTO4SF_ORD,Z$8,2))&gt;$B$194,"s","ns")))</f>
        <v/>
      </c>
      <c r="AA181" s="281" t="str">
        <f aca="false">IF(AA$8&gt;$J181,"",IF($F$179&gt;$G$179,"ns",IF(ABS($L181-INDEX(RTO4SF_ORD,AA$8,2))&gt;$B$194,"s","ns")))</f>
        <v/>
      </c>
      <c r="AB181" s="281" t="str">
        <f aca="false">IF(AB$8&gt;$J181,"",IF($F$179&gt;$G$179,"ns",IF(ABS($L181-INDEX(RTO4SF_ORD,AB$8,2))&gt;$B$194,"s","ns")))</f>
        <v/>
      </c>
      <c r="AC181" s="281" t="str">
        <f aca="false">IF(AC$8&gt;$J181,"",IF($F$179&gt;$G$179,"ns",IF(ABS($L181-INDEX(RTO4SF_ORD,AC$8,2))&gt;$B$194,"s","ns")))</f>
        <v/>
      </c>
      <c r="AD181" s="281" t="str">
        <f aca="false">IF(AD$8&gt;$J181,"",IF($F$179&gt;$G$179,"ns",IF(ABS($L181-INDEX(RTO4SF_ORD,AD$8,2))&gt;$B$194,"s","ns")))</f>
        <v/>
      </c>
      <c r="AE181" s="281" t="str">
        <f aca="false">IF(AE$8&gt;$J181,"",IF($F$179&gt;$G$179,"ns",IF(ABS($L181-INDEX(RTO4SF_ORD,AE$8,2))&gt;$B$194,"s","ns")))</f>
        <v/>
      </c>
      <c r="AF181" s="281" t="str">
        <f aca="false">IF(AF$8&gt;$J181,"",IF($F$179&gt;$G$179,"ns",IF(ABS($L181-INDEX(RTO4SF_ORD,AF$8,2))&gt;$B$194,"s","ns")))</f>
        <v/>
      </c>
      <c r="AG181" s="281" t="str">
        <f aca="false">IF(AG$8&gt;$J181,"",IF($F$179&gt;$G$179,"ns",IF(ABS($L181-INDEX(RTO4SF_ORD,AG$8,2))&gt;$B$194,"s","ns")))</f>
        <v/>
      </c>
      <c r="AH181" s="281" t="str">
        <f aca="false">IF(AH$8&gt;$J181,"",IF($F$179&gt;$G$179,"ns",IF(ABS($L181-INDEX(RTO4SF_ORD,AH$8,2))&gt;$B$194,"s","ns")))</f>
        <v/>
      </c>
      <c r="AI181" s="281" t="str">
        <f aca="false">IF(AI$8&gt;$J181,"",IF($F$179&gt;$G$179,"ns",IF(ABS($L181-INDEX(RTO4SF_ORD,AI$8,2))&gt;$B$194,"s","ns")))</f>
        <v/>
      </c>
      <c r="AJ181" s="281" t="str">
        <f aca="false">IF(AJ$8&gt;$J181,"",IF($F$179&gt;$G$179,"ns",IF(ABS($L181-INDEX(RTO4SF_ORD,AJ$8,2))&gt;$B$194,"s","ns")))</f>
        <v/>
      </c>
      <c r="AK181" s="281" t="str">
        <f aca="false">IF(AK$8&gt;$J181,"",IF($F$179&gt;$G$179,"ns",IF(ABS($L181-INDEX(RTO4SF_ORD,AK$8,2))&gt;$B$194,"s","ns")))</f>
        <v/>
      </c>
      <c r="AL181" s="281" t="str">
        <f aca="false">IF(AL$8&gt;$J181,"",IF($F$179&gt;$G$179,"ns",IF(ABS($L181-INDEX(RTO4SF_ORD,AL$8,2))&gt;$B$194,"s","ns")))</f>
        <v/>
      </c>
      <c r="AM181" s="281" t="str">
        <f aca="false">IF(AM$8&gt;$J181,"",IF($F$179&gt;$G$179,"ns",IF(ABS($L181-INDEX(RTO4SF_ORD,AM$8,2))&gt;$B$194,"s","ns")))</f>
        <v/>
      </c>
      <c r="AN181" s="281" t="str">
        <f aca="false">IF(AN$8&gt;$J181,"",IF($F$179&gt;$G$179,"ns",IF(ABS($L181-INDEX(RTO4SF_ORD,AN$8,2))&gt;$B$194,"s","ns")))</f>
        <v/>
      </c>
      <c r="AO181" s="281" t="str">
        <f aca="false">IF(AO$8&gt;$J181,"",IF($F$179&gt;$G$179,"ns",IF(ABS($L181-INDEX(RTO4SF_ORD,AO$8,2))&gt;$B$194,"s","ns")))</f>
        <v/>
      </c>
      <c r="AP181" s="281" t="str">
        <f aca="false">IF(AP$8&gt;$J181,"",IF($F$179&gt;$G$179,"ns",IF(ABS($L181-INDEX(RTO4SF_ORD,AP$8,2))&gt;$B$194,"s","ns")))</f>
        <v/>
      </c>
      <c r="AQ181" s="281" t="str">
        <f aca="false">IF(AQ$8&gt;$J181,"",IF($F$179&gt;$G$179,"ns",IF(ABS($L181-INDEX(RTO4SF_ORD,AQ$8,2))&gt;$B$194,"s","ns")))</f>
        <v/>
      </c>
      <c r="AR181" s="281" t="str">
        <f aca="false">IF(AR$8&gt;$J181,"",IF($F$179&gt;$G$179,"ns",IF(ABS($L181-INDEX(RTO4SF_ORD,AR$8,2))&gt;$B$194,"s","ns")))</f>
        <v/>
      </c>
      <c r="AS181" s="281" t="str">
        <f aca="false">IF(AS$8&gt;$J181,"",IF($F$179&gt;$G$179,"ns",IF(ABS($L181-INDEX(RTO4SF_ORD,AS$8,2))&gt;$B$194,"s","ns")))</f>
        <v/>
      </c>
      <c r="AT181" s="281" t="str">
        <f aca="false">IF(AT$8&gt;$J181,"",IF($F$179&gt;$G$179,"ns",IF(ABS($L181-INDEX(RTO4SF_ORD,AT$8,2))&gt;$B$194,"s","ns")))</f>
        <v/>
      </c>
      <c r="AU181" s="281" t="str">
        <f aca="false">IF(AU$8&gt;$J181,"",IF($F$179&gt;$G$179,"ns",IF(ABS($L181-INDEX(RTO4SF_ORD,AU$8,2))&gt;$B$194,"s","ns")))</f>
        <v/>
      </c>
      <c r="AV181" s="281" t="str">
        <f aca="false">IF(AV$8&gt;$J181,"",IF($F$179&gt;$G$179,"ns",IF(ABS($L181-INDEX(RTO4SF_ORD,AV$8,2))&gt;$B$194,"s","ns")))</f>
        <v/>
      </c>
      <c r="AW181" s="281" t="str">
        <f aca="false">IF(AW$8&gt;$J181,"",IF($F$179&gt;$G$179,"ns",IF(ABS($L181-INDEX(RTO4SF_ORD,AW$8,2))&gt;$B$194,"s","ns")))</f>
        <v/>
      </c>
      <c r="AX181" s="281" t="str">
        <f aca="false">IF(AX$8&gt;$J181,"",IF($F$179&gt;$G$179,"ns",IF(ABS($L181-INDEX(RTO4SF_ORD,AX$8,2))&gt;$B$194,"s","ns")))</f>
        <v/>
      </c>
      <c r="AY181" s="281" t="str">
        <f aca="false">IF(AY$8&gt;$J181,"",IF($F$179&gt;$G$179,"ns",IF(ABS($L181-INDEX(RTO4SF_ORD,AY$8,2))&gt;$B$194,"s","ns")))</f>
        <v/>
      </c>
      <c r="AZ181" s="281" t="str">
        <f aca="false">IF(AZ$8&gt;$J181,"",IF($F$179&gt;$G$179,"ns",IF(ABS($L181-INDEX(RTO4SF_ORD,AZ$8,2))&gt;$B$194,"s","ns")))</f>
        <v/>
      </c>
      <c r="BA181" s="281" t="str">
        <f aca="false">IF(BA$8&gt;$J181,"",IF($F$179&gt;$G$179,"ns",IF(ABS($L181-INDEX(RTO4SF_ORD,BA$8,2))&gt;$B$194,"s","ns")))</f>
        <v/>
      </c>
      <c r="BB181" s="281" t="str">
        <f aca="false">IF(BB$8&gt;$J181,"",IF($F$179&gt;$G$179,"ns",IF(ABS($L181-INDEX(RTO4SF_ORD,BB$8,2))&gt;$B$194,"s","ns")))</f>
        <v/>
      </c>
      <c r="BC181" s="281" t="str">
        <f aca="false">IF(BC$8&gt;$J181,"",IF($F$179&gt;$G$179,"ns",IF(ABS($L181-INDEX(RTO4SF_ORD,BC$8,2))&gt;$B$194,"s","ns")))</f>
        <v/>
      </c>
      <c r="BD181" s="281" t="str">
        <f aca="false">IF(BD$8&gt;$J181,"",IF($F$179&gt;$G$179,"ns",IF(ABS($L181-INDEX(RTO4SF_ORD,BD$8,2))&gt;$B$194,"s","ns")))</f>
        <v/>
      </c>
      <c r="BE181" s="281" t="str">
        <f aca="false">IF(BE$8&gt;$J181,"",IF($F$179&gt;$G$179,"ns",IF(ABS($L181-INDEX(RTO4SF_ORD,BE$8,2))&gt;$B$194,"s","ns")))</f>
        <v/>
      </c>
      <c r="BF181" s="281" t="str">
        <f aca="false">IF(BF$8&gt;$J181,"",IF($F$179&gt;$G$179,"ns",IF(ABS($L181-INDEX(RTO4SF_ORD,BF$8,2))&gt;$B$194,"s","ns")))</f>
        <v/>
      </c>
      <c r="BG181" s="281" t="str">
        <f aca="false">IF(BG$8&gt;$J181,"",IF($F$179&gt;$G$179,"ns",IF(ABS($L181-INDEX(RTO4SF_ORD,BG$8,2))&gt;$B$194,"s","ns")))</f>
        <v/>
      </c>
      <c r="BH181" s="281" t="str">
        <f aca="false">IF(BH$8&gt;$J181,"",IF($F$179&gt;$G$179,"ns",IF(ABS($L181-INDEX(RTO4SF_ORD,BH$8,2))&gt;$B$194,"s","ns")))</f>
        <v/>
      </c>
      <c r="BI181" s="281" t="str">
        <f aca="false">IF(BI$8&gt;$J181,"",IF($F$179&gt;$G$179,"ns",IF(ABS($L181-INDEX(RTO4SF_ORD,BI$8,2))&gt;$B$194,"s","ns")))</f>
        <v/>
      </c>
      <c r="BJ181" s="281" t="str">
        <f aca="false">IF(BJ$8&gt;$J181,"",IF($F$179&gt;$G$179,"ns",IF(ABS($L181-INDEX(RTO4SF_ORD,BJ$8,2))&gt;$B$194,"s","ns")))</f>
        <v/>
      </c>
      <c r="BM181" s="287" t="s">
        <v>334</v>
      </c>
      <c r="BN181" s="291" t="n">
        <f aca="false">'ANVA-MDS'!EV182</f>
        <v>60</v>
      </c>
      <c r="BO181" s="288" t="n">
        <f aca="false">'ANVA-MDS'!EV186</f>
        <v>6605814.00914741</v>
      </c>
      <c r="BP181" s="289" t="n">
        <f aca="false">IFERROR(BO181/BN181,"sd")</f>
        <v>110096.900152457</v>
      </c>
      <c r="BQ181" s="292"/>
      <c r="BR181" s="292"/>
      <c r="BS181" s="249"/>
      <c r="BT181" s="249"/>
      <c r="BV181" s="270" t="n">
        <v>7</v>
      </c>
      <c r="BW181" s="280" t="str">
        <f aca="false">IFERROR(INDEX(RTO4CF_ORD,BV181,1),"sd")</f>
        <v>GINGKO</v>
      </c>
      <c r="BX181" s="281" t="n">
        <f aca="false">IFERROR(INDEX(RTO4CF_ORD,BV181,2),"sd")</f>
        <v>3134.76023391813</v>
      </c>
      <c r="BY181" s="282" t="str">
        <f aca="false">IF(BY$8&gt;$BV181,"",IF($BR$179&gt;$BS$179,"ns",IF(ABS($BX181-INDEX(RTO4CF_ORD,BY$8,2))&gt;$BN$194,"s","ns")))</f>
        <v>s</v>
      </c>
      <c r="BZ181" s="282" t="str">
        <f aca="false">IF(BZ$8&gt;$BV181,"",IF($BR$179&gt;$BS$179,"ns",IF(ABS($BX181-INDEX(RTO4CF_ORD,BZ$8,2))&gt;$BN$194,"s","ns")))</f>
        <v>s</v>
      </c>
      <c r="CA181" s="282" t="str">
        <f aca="false">IF(CA$8&gt;$BV181,"",IF($BR$179&gt;$BS$179,"ns",IF(ABS($BX181-INDEX(RTO4CF_ORD,CA$8,2))&gt;$BN$194,"s","ns")))</f>
        <v>ns</v>
      </c>
      <c r="CB181" s="282" t="str">
        <f aca="false">IF(CB$8&gt;$BV181,"",IF($BR$179&gt;$BS$179,"ns",IF(ABS($BX181-INDEX(RTO4CF_ORD,CB$8,2))&gt;$BN$194,"s","ns")))</f>
        <v>ns</v>
      </c>
      <c r="CC181" s="282" t="str">
        <f aca="false">IF(CC$8&gt;$BV181,"",IF($BR$179&gt;$BS$179,"ns",IF(ABS($BX181-INDEX(RTO4CF_ORD,CC$8,2))&gt;$BN$194,"s","ns")))</f>
        <v>ns</v>
      </c>
      <c r="CD181" s="282" t="str">
        <f aca="false">IF(CD$8&gt;$BV181,"",IF($BR$179&gt;$BS$179,"ns",IF(ABS($BX181-INDEX(RTO4CF_ORD,CD$8,2))&gt;$BN$194,"s","ns")))</f>
        <v>ns</v>
      </c>
      <c r="CE181" s="282" t="str">
        <f aca="false">IF(CE$8&gt;$BV181,"",IF($BR$179&gt;$BS$179,"ns",IF(ABS($BX181-INDEX(RTO4CF_ORD,CE$8,2))&gt;$BN$194,"s","ns")))</f>
        <v>ns</v>
      </c>
      <c r="CF181" s="282" t="str">
        <f aca="false">IF(CF$8&gt;$BV181,"",IF($BR$179&gt;$BS$179,"ns",IF(ABS($BX181-INDEX(RTO4CF_ORD,CF$8,2))&gt;$BN$194,"s","ns")))</f>
        <v/>
      </c>
      <c r="CG181" s="282" t="str">
        <f aca="false">IF(CG$8&gt;$BV181,"",IF($BR$179&gt;$BS$179,"ns",IF(ABS($BX181-INDEX(RTO4CF_ORD,CG$8,2))&gt;$BN$194,"s","ns")))</f>
        <v/>
      </c>
      <c r="CH181" s="282" t="str">
        <f aca="false">IF(CH$8&gt;$BV181,"",IF($BR$179&gt;$BS$179,"ns",IF(ABS($BX181-INDEX(RTO4CF_ORD,CH$8,2))&gt;$BN$194,"s","ns")))</f>
        <v/>
      </c>
      <c r="CI181" s="282" t="str">
        <f aca="false">IF(CI$8&gt;$BV181,"",IF($BR$179&gt;$BS$179,"ns",IF(ABS($BX181-INDEX(RTO4CF_ORD,CI$8,2))&gt;$BN$194,"s","ns")))</f>
        <v/>
      </c>
      <c r="CJ181" s="282" t="str">
        <f aca="false">IF(CJ$8&gt;$BV181,"",IF($BR$179&gt;$BS$179,"ns",IF(ABS($BX181-INDEX(RTO4CF_ORD,CJ$8,2))&gt;$BN$194,"s","ns")))</f>
        <v/>
      </c>
      <c r="CK181" s="282" t="str">
        <f aca="false">IF(CK$8&gt;$BV181,"",IF($BR$179&gt;$BS$179,"ns",IF(ABS($BX181-INDEX(RTO4CF_ORD,CK$8,2))&gt;$BN$194,"s","ns")))</f>
        <v/>
      </c>
      <c r="CL181" s="282" t="str">
        <f aca="false">IF(CL$8&gt;$BV181,"",IF($BR$179&gt;$BS$179,"ns",IF(ABS($BX181-INDEX(RTO4CF_ORD,CL$8,2))&gt;$BN$194,"s","ns")))</f>
        <v/>
      </c>
      <c r="CM181" s="282" t="str">
        <f aca="false">IF(CM$8&gt;$BV181,"",IF($BR$179&gt;$BS$179,"ns",IF(ABS($BX181-INDEX(RTO4CF_ORD,CM$8,2))&gt;$BN$194,"s","ns")))</f>
        <v/>
      </c>
      <c r="CN181" s="282" t="str">
        <f aca="false">IF(CN$8&gt;$BV181,"",IF($BR$179&gt;$BS$179,"ns",IF(ABS($BX181-INDEX(RTO4CF_ORD,CN$8,2))&gt;$BN$194,"s","ns")))</f>
        <v/>
      </c>
      <c r="CO181" s="282" t="str">
        <f aca="false">IF(CO$8&gt;$BV181,"",IF($BR$179&gt;$BS$179,"ns",IF(ABS($BX181-INDEX(RTO4CF_ORD,CO$8,2))&gt;$BN$194,"s","ns")))</f>
        <v/>
      </c>
      <c r="CP181" s="282" t="str">
        <f aca="false">IF(CP$8&gt;$BV181,"",IF($BR$179&gt;$BS$179,"ns",IF(ABS($BX181-INDEX(RTO4CF_ORD,CP$8,2))&gt;$BN$194,"s","ns")))</f>
        <v/>
      </c>
      <c r="CQ181" s="282" t="str">
        <f aca="false">IF(CQ$8&gt;$BV181,"",IF($BR$179&gt;$BS$179,"ns",IF(ABS($BX181-INDEX(RTO4CF_ORD,CQ$8,2))&gt;$BN$194,"s","ns")))</f>
        <v/>
      </c>
      <c r="CR181" s="282" t="str">
        <f aca="false">IF(CR$8&gt;$BV181,"",IF($BR$179&gt;$BS$179,"ns",IF(ABS($BX181-INDEX(RTO4CF_ORD,CR$8,2))&gt;$BN$194,"s","ns")))</f>
        <v/>
      </c>
      <c r="CS181" s="282" t="str">
        <f aca="false">IF(CS$8&gt;$BV181,"",IF($BR$179&gt;$BS$179,"ns",IF(ABS($BX181-INDEX(RTO4CF_ORD,CS$8,2))&gt;$BN$194,"s","ns")))</f>
        <v/>
      </c>
      <c r="CT181" s="282" t="str">
        <f aca="false">IF(CT$8&gt;$BV181,"",IF($BR$179&gt;$BS$179,"ns",IF(ABS($BX181-INDEX(RTO4CF_ORD,CT$8,2))&gt;$BN$194,"s","ns")))</f>
        <v/>
      </c>
      <c r="CU181" s="282" t="str">
        <f aca="false">IF(CU$8&gt;$BV181,"",IF($BR$179&gt;$BS$179,"ns",IF(ABS($BX181-INDEX(RTO4CF_ORD,CU$8,2))&gt;$BN$194,"s","ns")))</f>
        <v/>
      </c>
      <c r="CV181" s="282" t="str">
        <f aca="false">IF(CV$8&gt;$BV181,"",IF($BR$179&gt;$BS$179,"ns",IF(ABS($BX181-INDEX(RTO4CF_ORD,CV$8,2))&gt;$BN$194,"s","ns")))</f>
        <v/>
      </c>
      <c r="CW181" s="282" t="str">
        <f aca="false">IF(CW$8&gt;$BV181,"",IF($BR$179&gt;$BS$179,"ns",IF(ABS($BX181-INDEX(RTO4CF_ORD,CW$8,2))&gt;$BN$194,"s","ns")))</f>
        <v/>
      </c>
      <c r="CX181" s="282" t="str">
        <f aca="false">IF(CX$8&gt;$BV181,"",IF($BR$179&gt;$BS$179,"ns",IF(ABS($BX181-INDEX(RTO4CF_ORD,CX$8,2))&gt;$BN$194,"s","ns")))</f>
        <v/>
      </c>
      <c r="CY181" s="282" t="str">
        <f aca="false">IF(CY$8&gt;$BV181,"",IF($BR$179&gt;$BS$179,"ns",IF(ABS($BX181-INDEX(RTO4CF_ORD,CY$8,2))&gt;$BN$194,"s","ns")))</f>
        <v/>
      </c>
      <c r="CZ181" s="282" t="str">
        <f aca="false">IF(CZ$8&gt;$BV181,"",IF($BR$179&gt;$BS$179,"ns",IF(ABS($BX181-INDEX(RTO4CF_ORD,CZ$8,2))&gt;$BN$194,"s","ns")))</f>
        <v/>
      </c>
      <c r="DA181" s="282" t="str">
        <f aca="false">IF(DA$8&gt;$BV181,"",IF($BR$179&gt;$BS$179,"ns",IF(ABS($BX181-INDEX(RTO4CF_ORD,DA$8,2))&gt;$BN$194,"s","ns")))</f>
        <v/>
      </c>
      <c r="DB181" s="282" t="str">
        <f aca="false">IF(DB$8&gt;$BV181,"",IF($BR$179&gt;$BS$179,"ns",IF(ABS($BX181-INDEX(RTO4CF_ORD,DB$8,2))&gt;$BN$194,"s","ns")))</f>
        <v/>
      </c>
      <c r="DC181" s="282" t="str">
        <f aca="false">IF(DC$8&gt;$BV181,"",IF($BR$179&gt;$BS$179,"ns",IF(ABS($BX181-INDEX(RTO4CF_ORD,DC$8,2))&gt;$BN$194,"s","ns")))</f>
        <v/>
      </c>
      <c r="DD181" s="282" t="str">
        <f aca="false">IF(DD$8&gt;$BV181,"",IF($BR$179&gt;$BS$179,"ns",IF(ABS($BX181-INDEX(RTO4CF_ORD,DD$8,2))&gt;$BN$194,"s","ns")))</f>
        <v/>
      </c>
      <c r="DE181" s="282" t="str">
        <f aca="false">IF(DE$8&gt;$BV181,"",IF($BR$179&gt;$BS$179,"ns",IF(ABS($BX181-INDEX(RTO4CF_ORD,DE$8,2))&gt;$BN$194,"s","ns")))</f>
        <v/>
      </c>
      <c r="DF181" s="282" t="str">
        <f aca="false">IF(DF$8&gt;$BV181,"",IF($BR$179&gt;$BS$179,"ns",IF(ABS($BX181-INDEX(RTO4CF_ORD,DF$8,2))&gt;$BN$194,"s","ns")))</f>
        <v/>
      </c>
      <c r="DG181" s="282" t="str">
        <f aca="false">IF(DG$8&gt;$BV181,"",IF($BR$179&gt;$BS$179,"ns",IF(ABS($BX181-INDEX(RTO4CF_ORD,DG$8,2))&gt;$BN$194,"s","ns")))</f>
        <v/>
      </c>
      <c r="DH181" s="282" t="str">
        <f aca="false">IF(DH$8&gt;$BV181,"",IF($BR$179&gt;$BS$179,"ns",IF(ABS($BX181-INDEX(RTO4CF_ORD,DH$8,2))&gt;$BN$194,"s","ns")))</f>
        <v/>
      </c>
      <c r="DI181" s="282" t="str">
        <f aca="false">IF(DI$8&gt;$BV181,"",IF($BR$179&gt;$BS$179,"ns",IF(ABS($BX181-INDEX(RTO4CF_ORD,DI$8,2))&gt;$BN$194,"s","ns")))</f>
        <v/>
      </c>
      <c r="DJ181" s="282" t="str">
        <f aca="false">IF(DJ$8&gt;$BV181,"",IF($BR$179&gt;$BS$179,"ns",IF(ABS($BX181-INDEX(RTO4CF_ORD,DJ$8,2))&gt;$BN$194,"s","ns")))</f>
        <v/>
      </c>
      <c r="DK181" s="282" t="str">
        <f aca="false">IF(DK$8&gt;$BV181,"",IF($BR$179&gt;$BS$179,"ns",IF(ABS($BX181-INDEX(RTO4CF_ORD,DK$8,2))&gt;$BN$194,"s","ns")))</f>
        <v/>
      </c>
      <c r="DL181" s="282" t="str">
        <f aca="false">IF(DL$8&gt;$BV181,"",IF($BR$179&gt;$BS$179,"ns",IF(ABS($BX181-INDEX(RTO4CF_ORD,DL$8,2))&gt;$BN$194,"s","ns")))</f>
        <v/>
      </c>
      <c r="DM181" s="282" t="str">
        <f aca="false">IF(DM$8&gt;$BV181,"",IF($BR$179&gt;$BS$179,"ns",IF(ABS($BX181-INDEX(RTO4CF_ORD,DM$8,2))&gt;$BN$194,"s","ns")))</f>
        <v/>
      </c>
      <c r="DN181" s="282" t="str">
        <f aca="false">IF(DN$8&gt;$BV181,"",IF($BR$179&gt;$BS$179,"ns",IF(ABS($BX181-INDEX(RTO4CF_ORD,DN$8,2))&gt;$BN$194,"s","ns")))</f>
        <v/>
      </c>
      <c r="DO181" s="282" t="str">
        <f aca="false">IF(DO$8&gt;$BV181,"",IF($BR$179&gt;$BS$179,"ns",IF(ABS($BX181-INDEX(RTO4CF_ORD,DO$8,2))&gt;$BN$194,"s","ns")))</f>
        <v/>
      </c>
      <c r="DP181" s="282" t="str">
        <f aca="false">IF(DP$8&gt;$BV181,"",IF($BR$179&gt;$BS$179,"ns",IF(ABS($BX181-INDEX(RTO4CF_ORD,DP$8,2))&gt;$BN$194,"s","ns")))</f>
        <v/>
      </c>
      <c r="DQ181" s="282" t="str">
        <f aca="false">IF(DQ$8&gt;$BV181,"",IF($BR$179&gt;$BS$179,"ns",IF(ABS($BX181-INDEX(RTO4CF_ORD,DQ$8,2))&gt;$BN$194,"s","ns")))</f>
        <v/>
      </c>
      <c r="DR181" s="282" t="str">
        <f aca="false">IF(DR$8&gt;$BV181,"",IF($BR$179&gt;$BS$179,"ns",IF(ABS($BX181-INDEX(RTO4CF_ORD,DR$8,2))&gt;$BN$194,"s","ns")))</f>
        <v/>
      </c>
      <c r="DS181" s="282" t="str">
        <f aca="false">IF(DS$8&gt;$BV181,"",IF($BR$179&gt;$BS$179,"ns",IF(ABS($BX181-INDEX(RTO4CF_ORD,DS$8,2))&gt;$BN$194,"s","ns")))</f>
        <v/>
      </c>
      <c r="DT181" s="282" t="str">
        <f aca="false">IF(DT$8&gt;$BV181,"",IF($BR$179&gt;$BS$179,"ns",IF(ABS($BX181-INDEX(RTO4CF_ORD,DT$8,2))&gt;$BN$194,"s","ns")))</f>
        <v/>
      </c>
      <c r="DU181" s="282" t="str">
        <f aca="false">IF(DU$8&gt;$BV181,"",IF($BR$179&gt;$BS$179,"ns",IF(ABS($BX181-INDEX(RTO4CF_ORD,DU$8,2))&gt;$BN$194,"s","ns")))</f>
        <v/>
      </c>
      <c r="DV181" s="282" t="str">
        <f aca="false">IF(DV$8&gt;$BV181,"",IF($BR$179&gt;$BS$179,"ns",IF(ABS($BX181-INDEX(RTO4CF_ORD,DV$8,2))&gt;$BN$194,"s","ns")))</f>
        <v/>
      </c>
      <c r="DW181" s="283"/>
      <c r="DX181" s="283"/>
      <c r="DZ181" s="265" t="n">
        <f aca="false">DZ180+1</f>
        <v>8</v>
      </c>
      <c r="EA181" s="276" t="str">
        <f aca="false">IFERROR(INDEX(RTO4CV,$DZ181,1),0)</f>
        <v>BIOCERES 1008</v>
      </c>
      <c r="EB181" s="277" t="n">
        <f aca="false">IFERROR(INDEX(RTO4SF,$DZ181,EB$7),0)</f>
        <v>0</v>
      </c>
      <c r="EC181" s="277" t="n">
        <f aca="false">IFERROR(INDEX(RTO4SF,$DZ181,EC$7),0)</f>
        <v>0</v>
      </c>
      <c r="ED181" s="277" t="n">
        <f aca="false">IFERROR(INDEX(RTO4SF,$DZ181,ED$7),0)</f>
        <v>0</v>
      </c>
      <c r="EE181" s="277" t="n">
        <f aca="false">IFERROR(INDEX(RTO4SF,$DZ181,EE$7),0)</f>
        <v>0</v>
      </c>
      <c r="EF181" s="277" t="n">
        <f aca="false">COUNTIFS(EB181:EE181,"&gt;1")</f>
        <v>0</v>
      </c>
      <c r="EG181" s="277" t="n">
        <f aca="false">IFERROR(SUMIFS(EB181:EE181,EB181:EE181,"&gt;1"),0)</f>
        <v>0</v>
      </c>
      <c r="EH181" s="265"/>
      <c r="EI181" s="265" t="s">
        <v>335</v>
      </c>
      <c r="EJ181" s="278" t="str">
        <f aca="false">IF(EF224=0,"sd",EJ175-1)</f>
        <v>sd</v>
      </c>
      <c r="EK181" s="266"/>
      <c r="EL181" s="265" t="n">
        <f aca="false">EL180+1</f>
        <v>8</v>
      </c>
      <c r="EM181" s="276" t="str">
        <f aca="false">IFERROR(INDEX(RTO4CV,$EL181,1),0)</f>
        <v>BIOCERES 1008</v>
      </c>
      <c r="EN181" s="277" t="n">
        <f aca="false">IFERROR(INDEX(RTO4CF,$EL181,'ANVA-MDS'!EB$7),0)</f>
        <v>2561.35087719298</v>
      </c>
      <c r="EO181" s="277" t="n">
        <f aca="false">IFERROR(INDEX(RTO4CF,$EL181,'ANVA-MDS'!EC$7),0)</f>
        <v>2954.1052631579</v>
      </c>
      <c r="EP181" s="277" t="n">
        <f aca="false">IFERROR(INDEX(RTO4CF,$EL181,'ANVA-MDS'!ED$7),0)</f>
        <v>2854.53216374269</v>
      </c>
      <c r="EQ181" s="277" t="n">
        <f aca="false">IFERROR(INDEX(RTO4CF,$EL181,'ANVA-MDS'!EE$7),0)</f>
        <v>0</v>
      </c>
      <c r="ER181" s="277" t="n">
        <f aca="false">COUNTIFS(EN181:EQ181,"&gt;1")</f>
        <v>3</v>
      </c>
      <c r="ES181" s="277" t="n">
        <f aca="false">IFERROR(SUMIFS(EN181:EQ181,EN181:EQ181,"&gt;1"),0)</f>
        <v>8369.98830409357</v>
      </c>
      <c r="ET181" s="265"/>
      <c r="EU181" s="265" t="s">
        <v>335</v>
      </c>
      <c r="EV181" s="278" t="n">
        <f aca="false">IF(ER224=0,"sd",EV175-1)</f>
        <v>2</v>
      </c>
      <c r="EW181" s="296"/>
      <c r="EX181" s="277" t="n">
        <f aca="false">EG181+ES181</f>
        <v>8369.98830409357</v>
      </c>
      <c r="EY181" s="265" t="s">
        <v>335</v>
      </c>
      <c r="EZ181" s="278" t="str">
        <f aca="false">IF(EZ193=0,"sd",(EZ175-1)*EZ187)</f>
        <v>sd</v>
      </c>
    </row>
    <row r="182" customFormat="false" ht="12.75" hidden="false" customHeight="true" outlineLevel="0" collapsed="false">
      <c r="A182" s="287" t="s">
        <v>313</v>
      </c>
      <c r="B182" s="272" t="str">
        <f aca="false">EJ183</f>
        <v>sd</v>
      </c>
      <c r="C182" s="288" t="str">
        <f aca="false">'ANVA-MDS'!EJ187</f>
        <v>sd</v>
      </c>
      <c r="D182" s="292"/>
      <c r="E182" s="292"/>
      <c r="F182" s="292"/>
      <c r="J182" s="270" t="n">
        <v>8</v>
      </c>
      <c r="K182" s="280" t="str">
        <f aca="false">IFERROR(INDEX(RTO4SF_ORD,J182,1),"sd")</f>
        <v>BIOCERES 1008</v>
      </c>
      <c r="L182" s="281" t="n">
        <f aca="false">IFERROR(INDEX(RTO4SF_ORD,J182,2),"sd")</f>
        <v>0.00042</v>
      </c>
      <c r="M182" s="281" t="str">
        <f aca="false">IF(M$8&gt;$J182,"",IF($F$179&gt;$G$179,"ns",IF(ABS($L182-INDEX(RTO4SF_ORD,M$8,2))&gt;$B$194,"s","ns")))</f>
        <v>ns</v>
      </c>
      <c r="N182" s="281" t="str">
        <f aca="false">IF(N$8&gt;$J182,"",IF($F$179&gt;$G$179,"ns",IF(ABS($L182-INDEX(RTO4SF_ORD,N$8,2))&gt;$B$194,"s","ns")))</f>
        <v>ns</v>
      </c>
      <c r="O182" s="281" t="str">
        <f aca="false">IF(O$8&gt;$J182,"",IF($F$179&gt;$G$179,"ns",IF(ABS($L182-INDEX(RTO4SF_ORD,O$8,2))&gt;$B$194,"s","ns")))</f>
        <v>ns</v>
      </c>
      <c r="P182" s="281" t="str">
        <f aca="false">IF(P$8&gt;$J182,"",IF($F$179&gt;$G$179,"ns",IF(ABS($L182-INDEX(RTO4SF_ORD,P$8,2))&gt;$B$194,"s","ns")))</f>
        <v>ns</v>
      </c>
      <c r="Q182" s="281" t="str">
        <f aca="false">IF(Q$8&gt;$J182,"",IF($F$179&gt;$G$179,"ns",IF(ABS($L182-INDEX(RTO4SF_ORD,Q$8,2))&gt;$B$194,"s","ns")))</f>
        <v>ns</v>
      </c>
      <c r="R182" s="281" t="str">
        <f aca="false">IF(R$8&gt;$J182,"",IF($F$179&gt;$G$179,"ns",IF(ABS($L182-INDEX(RTO4SF_ORD,R$8,2))&gt;$B$194,"s","ns")))</f>
        <v>ns</v>
      </c>
      <c r="S182" s="281" t="str">
        <f aca="false">IF(S$8&gt;$J182,"",IF($F$179&gt;$G$179,"ns",IF(ABS($L182-INDEX(RTO4SF_ORD,S$8,2))&gt;$B$194,"s","ns")))</f>
        <v>ns</v>
      </c>
      <c r="T182" s="281" t="str">
        <f aca="false">IF(T$8&gt;$J182,"",IF($F$179&gt;$G$179,"ns",IF(ABS($L182-INDEX(RTO4SF_ORD,T$8,2))&gt;$B$194,"s","ns")))</f>
        <v>ns</v>
      </c>
      <c r="U182" s="281" t="str">
        <f aca="false">IF(U$8&gt;$J182,"",IF($F$179&gt;$G$179,"ns",IF(ABS($L182-INDEX(RTO4SF_ORD,U$8,2))&gt;$B$194,"s","ns")))</f>
        <v/>
      </c>
      <c r="V182" s="281" t="str">
        <f aca="false">IF(V$8&gt;$J182,"",IF($F$179&gt;$G$179,"ns",IF(ABS($L182-INDEX(RTO4SF_ORD,V$8,2))&gt;$B$194,"s","ns")))</f>
        <v/>
      </c>
      <c r="W182" s="281" t="str">
        <f aca="false">IF(W$8&gt;$J182,"",IF($F$179&gt;$G$179,"ns",IF(ABS($L182-INDEX(RTO4SF_ORD,W$8,2))&gt;$B$194,"s","ns")))</f>
        <v/>
      </c>
      <c r="X182" s="281" t="str">
        <f aca="false">IF(X$8&gt;$J182,"",IF($F$179&gt;$G$179,"ns",IF(ABS($L182-INDEX(RTO4SF_ORD,X$8,2))&gt;$B$194,"s","ns")))</f>
        <v/>
      </c>
      <c r="Y182" s="281" t="str">
        <f aca="false">IF(Y$8&gt;$J182,"",IF($F$179&gt;$G$179,"ns",IF(ABS($L182-INDEX(RTO4SF_ORD,Y$8,2))&gt;$B$194,"s","ns")))</f>
        <v/>
      </c>
      <c r="Z182" s="281" t="str">
        <f aca="false">IF(Z$8&gt;$J182,"",IF($F$179&gt;$G$179,"ns",IF(ABS($L182-INDEX(RTO4SF_ORD,Z$8,2))&gt;$B$194,"s","ns")))</f>
        <v/>
      </c>
      <c r="AA182" s="281" t="str">
        <f aca="false">IF(AA$8&gt;$J182,"",IF($F$179&gt;$G$179,"ns",IF(ABS($L182-INDEX(RTO4SF_ORD,AA$8,2))&gt;$B$194,"s","ns")))</f>
        <v/>
      </c>
      <c r="AB182" s="281" t="str">
        <f aca="false">IF(AB$8&gt;$J182,"",IF($F$179&gt;$G$179,"ns",IF(ABS($L182-INDEX(RTO4SF_ORD,AB$8,2))&gt;$B$194,"s","ns")))</f>
        <v/>
      </c>
      <c r="AC182" s="281" t="str">
        <f aca="false">IF(AC$8&gt;$J182,"",IF($F$179&gt;$G$179,"ns",IF(ABS($L182-INDEX(RTO4SF_ORD,AC$8,2))&gt;$B$194,"s","ns")))</f>
        <v/>
      </c>
      <c r="AD182" s="281" t="str">
        <f aca="false">IF(AD$8&gt;$J182,"",IF($F$179&gt;$G$179,"ns",IF(ABS($L182-INDEX(RTO4SF_ORD,AD$8,2))&gt;$B$194,"s","ns")))</f>
        <v/>
      </c>
      <c r="AE182" s="281" t="str">
        <f aca="false">IF(AE$8&gt;$J182,"",IF($F$179&gt;$G$179,"ns",IF(ABS($L182-INDEX(RTO4SF_ORD,AE$8,2))&gt;$B$194,"s","ns")))</f>
        <v/>
      </c>
      <c r="AF182" s="281" t="str">
        <f aca="false">IF(AF$8&gt;$J182,"",IF($F$179&gt;$G$179,"ns",IF(ABS($L182-INDEX(RTO4SF_ORD,AF$8,2))&gt;$B$194,"s","ns")))</f>
        <v/>
      </c>
      <c r="AG182" s="281" t="str">
        <f aca="false">IF(AG$8&gt;$J182,"",IF($F$179&gt;$G$179,"ns",IF(ABS($L182-INDEX(RTO4SF_ORD,AG$8,2))&gt;$B$194,"s","ns")))</f>
        <v/>
      </c>
      <c r="AH182" s="281" t="str">
        <f aca="false">IF(AH$8&gt;$J182,"",IF($F$179&gt;$G$179,"ns",IF(ABS($L182-INDEX(RTO4SF_ORD,AH$8,2))&gt;$B$194,"s","ns")))</f>
        <v/>
      </c>
      <c r="AI182" s="281" t="str">
        <f aca="false">IF(AI$8&gt;$J182,"",IF($F$179&gt;$G$179,"ns",IF(ABS($L182-INDEX(RTO4SF_ORD,AI$8,2))&gt;$B$194,"s","ns")))</f>
        <v/>
      </c>
      <c r="AJ182" s="281" t="str">
        <f aca="false">IF(AJ$8&gt;$J182,"",IF($F$179&gt;$G$179,"ns",IF(ABS($L182-INDEX(RTO4SF_ORD,AJ$8,2))&gt;$B$194,"s","ns")))</f>
        <v/>
      </c>
      <c r="AK182" s="281" t="str">
        <f aca="false">IF(AK$8&gt;$J182,"",IF($F$179&gt;$G$179,"ns",IF(ABS($L182-INDEX(RTO4SF_ORD,AK$8,2))&gt;$B$194,"s","ns")))</f>
        <v/>
      </c>
      <c r="AL182" s="281" t="str">
        <f aca="false">IF(AL$8&gt;$J182,"",IF($F$179&gt;$G$179,"ns",IF(ABS($L182-INDEX(RTO4SF_ORD,AL$8,2))&gt;$B$194,"s","ns")))</f>
        <v/>
      </c>
      <c r="AM182" s="281" t="str">
        <f aca="false">IF(AM$8&gt;$J182,"",IF($F$179&gt;$G$179,"ns",IF(ABS($L182-INDEX(RTO4SF_ORD,AM$8,2))&gt;$B$194,"s","ns")))</f>
        <v/>
      </c>
      <c r="AN182" s="281" t="str">
        <f aca="false">IF(AN$8&gt;$J182,"",IF($F$179&gt;$G$179,"ns",IF(ABS($L182-INDEX(RTO4SF_ORD,AN$8,2))&gt;$B$194,"s","ns")))</f>
        <v/>
      </c>
      <c r="AO182" s="281" t="str">
        <f aca="false">IF(AO$8&gt;$J182,"",IF($F$179&gt;$G$179,"ns",IF(ABS($L182-INDEX(RTO4SF_ORD,AO$8,2))&gt;$B$194,"s","ns")))</f>
        <v/>
      </c>
      <c r="AP182" s="281" t="str">
        <f aca="false">IF(AP$8&gt;$J182,"",IF($F$179&gt;$G$179,"ns",IF(ABS($L182-INDEX(RTO4SF_ORD,AP$8,2))&gt;$B$194,"s","ns")))</f>
        <v/>
      </c>
      <c r="AQ182" s="281" t="str">
        <f aca="false">IF(AQ$8&gt;$J182,"",IF($F$179&gt;$G$179,"ns",IF(ABS($L182-INDEX(RTO4SF_ORD,AQ$8,2))&gt;$B$194,"s","ns")))</f>
        <v/>
      </c>
      <c r="AR182" s="281" t="str">
        <f aca="false">IF(AR$8&gt;$J182,"",IF($F$179&gt;$G$179,"ns",IF(ABS($L182-INDEX(RTO4SF_ORD,AR$8,2))&gt;$B$194,"s","ns")))</f>
        <v/>
      </c>
      <c r="AS182" s="281" t="str">
        <f aca="false">IF(AS$8&gt;$J182,"",IF($F$179&gt;$G$179,"ns",IF(ABS($L182-INDEX(RTO4SF_ORD,AS$8,2))&gt;$B$194,"s","ns")))</f>
        <v/>
      </c>
      <c r="AT182" s="281" t="str">
        <f aca="false">IF(AT$8&gt;$J182,"",IF($F$179&gt;$G$179,"ns",IF(ABS($L182-INDEX(RTO4SF_ORD,AT$8,2))&gt;$B$194,"s","ns")))</f>
        <v/>
      </c>
      <c r="AU182" s="281" t="str">
        <f aca="false">IF(AU$8&gt;$J182,"",IF($F$179&gt;$G$179,"ns",IF(ABS($L182-INDEX(RTO4SF_ORD,AU$8,2))&gt;$B$194,"s","ns")))</f>
        <v/>
      </c>
      <c r="AV182" s="281" t="str">
        <f aca="false">IF(AV$8&gt;$J182,"",IF($F$179&gt;$G$179,"ns",IF(ABS($L182-INDEX(RTO4SF_ORD,AV$8,2))&gt;$B$194,"s","ns")))</f>
        <v/>
      </c>
      <c r="AW182" s="281" t="str">
        <f aca="false">IF(AW$8&gt;$J182,"",IF($F$179&gt;$G$179,"ns",IF(ABS($L182-INDEX(RTO4SF_ORD,AW$8,2))&gt;$B$194,"s","ns")))</f>
        <v/>
      </c>
      <c r="AX182" s="281" t="str">
        <f aca="false">IF(AX$8&gt;$J182,"",IF($F$179&gt;$G$179,"ns",IF(ABS($L182-INDEX(RTO4SF_ORD,AX$8,2))&gt;$B$194,"s","ns")))</f>
        <v/>
      </c>
      <c r="AY182" s="281" t="str">
        <f aca="false">IF(AY$8&gt;$J182,"",IF($F$179&gt;$G$179,"ns",IF(ABS($L182-INDEX(RTO4SF_ORD,AY$8,2))&gt;$B$194,"s","ns")))</f>
        <v/>
      </c>
      <c r="AZ182" s="281" t="str">
        <f aca="false">IF(AZ$8&gt;$J182,"",IF($F$179&gt;$G$179,"ns",IF(ABS($L182-INDEX(RTO4SF_ORD,AZ$8,2))&gt;$B$194,"s","ns")))</f>
        <v/>
      </c>
      <c r="BA182" s="281" t="str">
        <f aca="false">IF(BA$8&gt;$J182,"",IF($F$179&gt;$G$179,"ns",IF(ABS($L182-INDEX(RTO4SF_ORD,BA$8,2))&gt;$B$194,"s","ns")))</f>
        <v/>
      </c>
      <c r="BB182" s="281" t="str">
        <f aca="false">IF(BB$8&gt;$J182,"",IF($F$179&gt;$G$179,"ns",IF(ABS($L182-INDEX(RTO4SF_ORD,BB$8,2))&gt;$B$194,"s","ns")))</f>
        <v/>
      </c>
      <c r="BC182" s="281" t="str">
        <f aca="false">IF(BC$8&gt;$J182,"",IF($F$179&gt;$G$179,"ns",IF(ABS($L182-INDEX(RTO4SF_ORD,BC$8,2))&gt;$B$194,"s","ns")))</f>
        <v/>
      </c>
      <c r="BD182" s="281" t="str">
        <f aca="false">IF(BD$8&gt;$J182,"",IF($F$179&gt;$G$179,"ns",IF(ABS($L182-INDEX(RTO4SF_ORD,BD$8,2))&gt;$B$194,"s","ns")))</f>
        <v/>
      </c>
      <c r="BE182" s="281" t="str">
        <f aca="false">IF(BE$8&gt;$J182,"",IF($F$179&gt;$G$179,"ns",IF(ABS($L182-INDEX(RTO4SF_ORD,BE$8,2))&gt;$B$194,"s","ns")))</f>
        <v/>
      </c>
      <c r="BF182" s="281" t="str">
        <f aca="false">IF(BF$8&gt;$J182,"",IF($F$179&gt;$G$179,"ns",IF(ABS($L182-INDEX(RTO4SF_ORD,BF$8,2))&gt;$B$194,"s","ns")))</f>
        <v/>
      </c>
      <c r="BG182" s="281" t="str">
        <f aca="false">IF(BG$8&gt;$J182,"",IF($F$179&gt;$G$179,"ns",IF(ABS($L182-INDEX(RTO4SF_ORD,BG$8,2))&gt;$B$194,"s","ns")))</f>
        <v/>
      </c>
      <c r="BH182" s="281" t="str">
        <f aca="false">IF(BH$8&gt;$J182,"",IF($F$179&gt;$G$179,"ns",IF(ABS($L182-INDEX(RTO4SF_ORD,BH$8,2))&gt;$B$194,"s","ns")))</f>
        <v/>
      </c>
      <c r="BI182" s="281" t="str">
        <f aca="false">IF(BI$8&gt;$J182,"",IF($F$179&gt;$G$179,"ns",IF(ABS($L182-INDEX(RTO4SF_ORD,BI$8,2))&gt;$B$194,"s","ns")))</f>
        <v/>
      </c>
      <c r="BJ182" s="281" t="str">
        <f aca="false">IF(BJ$8&gt;$J182,"",IF($F$179&gt;$G$179,"ns",IF(ABS($L182-INDEX(RTO4SF_ORD,BJ$8,2))&gt;$B$194,"s","ns")))</f>
        <v/>
      </c>
      <c r="BM182" s="287" t="s">
        <v>313</v>
      </c>
      <c r="BN182" s="272" t="n">
        <f aca="false">EV183</f>
        <v>92</v>
      </c>
      <c r="BO182" s="288" t="n">
        <f aca="false">'ANVA-MDS'!EV187</f>
        <v>58860421.5761583</v>
      </c>
      <c r="BP182" s="292"/>
      <c r="BQ182" s="292"/>
      <c r="BR182" s="292"/>
      <c r="BS182" s="249"/>
      <c r="BT182" s="249"/>
      <c r="BV182" s="270" t="n">
        <v>8</v>
      </c>
      <c r="BW182" s="280" t="str">
        <f aca="false">IFERROR(INDEX(RTO4CF_ORD,BV182,1),"sd")</f>
        <v>Tuc Elitte 17</v>
      </c>
      <c r="BX182" s="281" t="n">
        <f aca="false">IFERROR(INDEX(RTO4CF_ORD,BV182,2),"sd")</f>
        <v>3100.49902534113</v>
      </c>
      <c r="BY182" s="282" t="str">
        <f aca="false">IF(BY$8&gt;$BV182,"",IF($BR$179&gt;$BS$179,"ns",IF(ABS($BX182-INDEX(RTO4CF_ORD,BY$8,2))&gt;$BN$194,"s","ns")))</f>
        <v>s</v>
      </c>
      <c r="BZ182" s="282" t="str">
        <f aca="false">IF(BZ$8&gt;$BV182,"",IF($BR$179&gt;$BS$179,"ns",IF(ABS($BX182-INDEX(RTO4CF_ORD,BZ$8,2))&gt;$BN$194,"s","ns")))</f>
        <v>s</v>
      </c>
      <c r="CA182" s="282" t="str">
        <f aca="false">IF(CA$8&gt;$BV182,"",IF($BR$179&gt;$BS$179,"ns",IF(ABS($BX182-INDEX(RTO4CF_ORD,CA$8,2))&gt;$BN$194,"s","ns")))</f>
        <v>ns</v>
      </c>
      <c r="CB182" s="282" t="str">
        <f aca="false">IF(CB$8&gt;$BV182,"",IF($BR$179&gt;$BS$179,"ns",IF(ABS($BX182-INDEX(RTO4CF_ORD,CB$8,2))&gt;$BN$194,"s","ns")))</f>
        <v>ns</v>
      </c>
      <c r="CC182" s="282" t="str">
        <f aca="false">IF(CC$8&gt;$BV182,"",IF($BR$179&gt;$BS$179,"ns",IF(ABS($BX182-INDEX(RTO4CF_ORD,CC$8,2))&gt;$BN$194,"s","ns")))</f>
        <v>ns</v>
      </c>
      <c r="CD182" s="282" t="str">
        <f aca="false">IF(CD$8&gt;$BV182,"",IF($BR$179&gt;$BS$179,"ns",IF(ABS($BX182-INDEX(RTO4CF_ORD,CD$8,2))&gt;$BN$194,"s","ns")))</f>
        <v>ns</v>
      </c>
      <c r="CE182" s="282" t="str">
        <f aca="false">IF(CE$8&gt;$BV182,"",IF($BR$179&gt;$BS$179,"ns",IF(ABS($BX182-INDEX(RTO4CF_ORD,CE$8,2))&gt;$BN$194,"s","ns")))</f>
        <v>ns</v>
      </c>
      <c r="CF182" s="282" t="str">
        <f aca="false">IF(CF$8&gt;$BV182,"",IF($BR$179&gt;$BS$179,"ns",IF(ABS($BX182-INDEX(RTO4CF_ORD,CF$8,2))&gt;$BN$194,"s","ns")))</f>
        <v>ns</v>
      </c>
      <c r="CG182" s="282" t="str">
        <f aca="false">IF(CG$8&gt;$BV182,"",IF($BR$179&gt;$BS$179,"ns",IF(ABS($BX182-INDEX(RTO4CF_ORD,CG$8,2))&gt;$BN$194,"s","ns")))</f>
        <v/>
      </c>
      <c r="CH182" s="282" t="str">
        <f aca="false">IF(CH$8&gt;$BV182,"",IF($BR$179&gt;$BS$179,"ns",IF(ABS($BX182-INDEX(RTO4CF_ORD,CH$8,2))&gt;$BN$194,"s","ns")))</f>
        <v/>
      </c>
      <c r="CI182" s="282" t="str">
        <f aca="false">IF(CI$8&gt;$BV182,"",IF($BR$179&gt;$BS$179,"ns",IF(ABS($BX182-INDEX(RTO4CF_ORD,CI$8,2))&gt;$BN$194,"s","ns")))</f>
        <v/>
      </c>
      <c r="CJ182" s="282" t="str">
        <f aca="false">IF(CJ$8&gt;$BV182,"",IF($BR$179&gt;$BS$179,"ns",IF(ABS($BX182-INDEX(RTO4CF_ORD,CJ$8,2))&gt;$BN$194,"s","ns")))</f>
        <v/>
      </c>
      <c r="CK182" s="282" t="str">
        <f aca="false">IF(CK$8&gt;$BV182,"",IF($BR$179&gt;$BS$179,"ns",IF(ABS($BX182-INDEX(RTO4CF_ORD,CK$8,2))&gt;$BN$194,"s","ns")))</f>
        <v/>
      </c>
      <c r="CL182" s="282" t="str">
        <f aca="false">IF(CL$8&gt;$BV182,"",IF($BR$179&gt;$BS$179,"ns",IF(ABS($BX182-INDEX(RTO4CF_ORD,CL$8,2))&gt;$BN$194,"s","ns")))</f>
        <v/>
      </c>
      <c r="CM182" s="282" t="str">
        <f aca="false">IF(CM$8&gt;$BV182,"",IF($BR$179&gt;$BS$179,"ns",IF(ABS($BX182-INDEX(RTO4CF_ORD,CM$8,2))&gt;$BN$194,"s","ns")))</f>
        <v/>
      </c>
      <c r="CN182" s="282" t="str">
        <f aca="false">IF(CN$8&gt;$BV182,"",IF($BR$179&gt;$BS$179,"ns",IF(ABS($BX182-INDEX(RTO4CF_ORD,CN$8,2))&gt;$BN$194,"s","ns")))</f>
        <v/>
      </c>
      <c r="CO182" s="282" t="str">
        <f aca="false">IF(CO$8&gt;$BV182,"",IF($BR$179&gt;$BS$179,"ns",IF(ABS($BX182-INDEX(RTO4CF_ORD,CO$8,2))&gt;$BN$194,"s","ns")))</f>
        <v/>
      </c>
      <c r="CP182" s="282" t="str">
        <f aca="false">IF(CP$8&gt;$BV182,"",IF($BR$179&gt;$BS$179,"ns",IF(ABS($BX182-INDEX(RTO4CF_ORD,CP$8,2))&gt;$BN$194,"s","ns")))</f>
        <v/>
      </c>
      <c r="CQ182" s="282" t="str">
        <f aca="false">IF(CQ$8&gt;$BV182,"",IF($BR$179&gt;$BS$179,"ns",IF(ABS($BX182-INDEX(RTO4CF_ORD,CQ$8,2))&gt;$BN$194,"s","ns")))</f>
        <v/>
      </c>
      <c r="CR182" s="282" t="str">
        <f aca="false">IF(CR$8&gt;$BV182,"",IF($BR$179&gt;$BS$179,"ns",IF(ABS($BX182-INDEX(RTO4CF_ORD,CR$8,2))&gt;$BN$194,"s","ns")))</f>
        <v/>
      </c>
      <c r="CS182" s="282" t="str">
        <f aca="false">IF(CS$8&gt;$BV182,"",IF($BR$179&gt;$BS$179,"ns",IF(ABS($BX182-INDEX(RTO4CF_ORD,CS$8,2))&gt;$BN$194,"s","ns")))</f>
        <v/>
      </c>
      <c r="CT182" s="282" t="str">
        <f aca="false">IF(CT$8&gt;$BV182,"",IF($BR$179&gt;$BS$179,"ns",IF(ABS($BX182-INDEX(RTO4CF_ORD,CT$8,2))&gt;$BN$194,"s","ns")))</f>
        <v/>
      </c>
      <c r="CU182" s="282" t="str">
        <f aca="false">IF(CU$8&gt;$BV182,"",IF($BR$179&gt;$BS$179,"ns",IF(ABS($BX182-INDEX(RTO4CF_ORD,CU$8,2))&gt;$BN$194,"s","ns")))</f>
        <v/>
      </c>
      <c r="CV182" s="282" t="str">
        <f aca="false">IF(CV$8&gt;$BV182,"",IF($BR$179&gt;$BS$179,"ns",IF(ABS($BX182-INDEX(RTO4CF_ORD,CV$8,2))&gt;$BN$194,"s","ns")))</f>
        <v/>
      </c>
      <c r="CW182" s="282" t="str">
        <f aca="false">IF(CW$8&gt;$BV182,"",IF($BR$179&gt;$BS$179,"ns",IF(ABS($BX182-INDEX(RTO4CF_ORD,CW$8,2))&gt;$BN$194,"s","ns")))</f>
        <v/>
      </c>
      <c r="CX182" s="282" t="str">
        <f aca="false">IF(CX$8&gt;$BV182,"",IF($BR$179&gt;$BS$179,"ns",IF(ABS($BX182-INDEX(RTO4CF_ORD,CX$8,2))&gt;$BN$194,"s","ns")))</f>
        <v/>
      </c>
      <c r="CY182" s="282" t="str">
        <f aca="false">IF(CY$8&gt;$BV182,"",IF($BR$179&gt;$BS$179,"ns",IF(ABS($BX182-INDEX(RTO4CF_ORD,CY$8,2))&gt;$BN$194,"s","ns")))</f>
        <v/>
      </c>
      <c r="CZ182" s="282" t="str">
        <f aca="false">IF(CZ$8&gt;$BV182,"",IF($BR$179&gt;$BS$179,"ns",IF(ABS($BX182-INDEX(RTO4CF_ORD,CZ$8,2))&gt;$BN$194,"s","ns")))</f>
        <v/>
      </c>
      <c r="DA182" s="282" t="str">
        <f aca="false">IF(DA$8&gt;$BV182,"",IF($BR$179&gt;$BS$179,"ns",IF(ABS($BX182-INDEX(RTO4CF_ORD,DA$8,2))&gt;$BN$194,"s","ns")))</f>
        <v/>
      </c>
      <c r="DB182" s="282" t="str">
        <f aca="false">IF(DB$8&gt;$BV182,"",IF($BR$179&gt;$BS$179,"ns",IF(ABS($BX182-INDEX(RTO4CF_ORD,DB$8,2))&gt;$BN$194,"s","ns")))</f>
        <v/>
      </c>
      <c r="DC182" s="282" t="str">
        <f aca="false">IF(DC$8&gt;$BV182,"",IF($BR$179&gt;$BS$179,"ns",IF(ABS($BX182-INDEX(RTO4CF_ORD,DC$8,2))&gt;$BN$194,"s","ns")))</f>
        <v/>
      </c>
      <c r="DD182" s="282" t="str">
        <f aca="false">IF(DD$8&gt;$BV182,"",IF($BR$179&gt;$BS$179,"ns",IF(ABS($BX182-INDEX(RTO4CF_ORD,DD$8,2))&gt;$BN$194,"s","ns")))</f>
        <v/>
      </c>
      <c r="DE182" s="282" t="str">
        <f aca="false">IF(DE$8&gt;$BV182,"",IF($BR$179&gt;$BS$179,"ns",IF(ABS($BX182-INDEX(RTO4CF_ORD,DE$8,2))&gt;$BN$194,"s","ns")))</f>
        <v/>
      </c>
      <c r="DF182" s="282" t="str">
        <f aca="false">IF(DF$8&gt;$BV182,"",IF($BR$179&gt;$BS$179,"ns",IF(ABS($BX182-INDEX(RTO4CF_ORD,DF$8,2))&gt;$BN$194,"s","ns")))</f>
        <v/>
      </c>
      <c r="DG182" s="282" t="str">
        <f aca="false">IF(DG$8&gt;$BV182,"",IF($BR$179&gt;$BS$179,"ns",IF(ABS($BX182-INDEX(RTO4CF_ORD,DG$8,2))&gt;$BN$194,"s","ns")))</f>
        <v/>
      </c>
      <c r="DH182" s="282" t="str">
        <f aca="false">IF(DH$8&gt;$BV182,"",IF($BR$179&gt;$BS$179,"ns",IF(ABS($BX182-INDEX(RTO4CF_ORD,DH$8,2))&gt;$BN$194,"s","ns")))</f>
        <v/>
      </c>
      <c r="DI182" s="282" t="str">
        <f aca="false">IF(DI$8&gt;$BV182,"",IF($BR$179&gt;$BS$179,"ns",IF(ABS($BX182-INDEX(RTO4CF_ORD,DI$8,2))&gt;$BN$194,"s","ns")))</f>
        <v/>
      </c>
      <c r="DJ182" s="282" t="str">
        <f aca="false">IF(DJ$8&gt;$BV182,"",IF($BR$179&gt;$BS$179,"ns",IF(ABS($BX182-INDEX(RTO4CF_ORD,DJ$8,2))&gt;$BN$194,"s","ns")))</f>
        <v/>
      </c>
      <c r="DK182" s="282" t="str">
        <f aca="false">IF(DK$8&gt;$BV182,"",IF($BR$179&gt;$BS$179,"ns",IF(ABS($BX182-INDEX(RTO4CF_ORD,DK$8,2))&gt;$BN$194,"s","ns")))</f>
        <v/>
      </c>
      <c r="DL182" s="282" t="str">
        <f aca="false">IF(DL$8&gt;$BV182,"",IF($BR$179&gt;$BS$179,"ns",IF(ABS($BX182-INDEX(RTO4CF_ORD,DL$8,2))&gt;$BN$194,"s","ns")))</f>
        <v/>
      </c>
      <c r="DM182" s="282" t="str">
        <f aca="false">IF(DM$8&gt;$BV182,"",IF($BR$179&gt;$BS$179,"ns",IF(ABS($BX182-INDEX(RTO4CF_ORD,DM$8,2))&gt;$BN$194,"s","ns")))</f>
        <v/>
      </c>
      <c r="DN182" s="282" t="str">
        <f aca="false">IF(DN$8&gt;$BV182,"",IF($BR$179&gt;$BS$179,"ns",IF(ABS($BX182-INDEX(RTO4CF_ORD,DN$8,2))&gt;$BN$194,"s","ns")))</f>
        <v/>
      </c>
      <c r="DO182" s="282" t="str">
        <f aca="false">IF(DO$8&gt;$BV182,"",IF($BR$179&gt;$BS$179,"ns",IF(ABS($BX182-INDEX(RTO4CF_ORD,DO$8,2))&gt;$BN$194,"s","ns")))</f>
        <v/>
      </c>
      <c r="DP182" s="282" t="str">
        <f aca="false">IF(DP$8&gt;$BV182,"",IF($BR$179&gt;$BS$179,"ns",IF(ABS($BX182-INDEX(RTO4CF_ORD,DP$8,2))&gt;$BN$194,"s","ns")))</f>
        <v/>
      </c>
      <c r="DQ182" s="282" t="str">
        <f aca="false">IF(DQ$8&gt;$BV182,"",IF($BR$179&gt;$BS$179,"ns",IF(ABS($BX182-INDEX(RTO4CF_ORD,DQ$8,2))&gt;$BN$194,"s","ns")))</f>
        <v/>
      </c>
      <c r="DR182" s="282" t="str">
        <f aca="false">IF(DR$8&gt;$BV182,"",IF($BR$179&gt;$BS$179,"ns",IF(ABS($BX182-INDEX(RTO4CF_ORD,DR$8,2))&gt;$BN$194,"s","ns")))</f>
        <v/>
      </c>
      <c r="DS182" s="282" t="str">
        <f aca="false">IF(DS$8&gt;$BV182,"",IF($BR$179&gt;$BS$179,"ns",IF(ABS($BX182-INDEX(RTO4CF_ORD,DS$8,2))&gt;$BN$194,"s","ns")))</f>
        <v/>
      </c>
      <c r="DT182" s="282" t="str">
        <f aca="false">IF(DT$8&gt;$BV182,"",IF($BR$179&gt;$BS$179,"ns",IF(ABS($BX182-INDEX(RTO4CF_ORD,DT$8,2))&gt;$BN$194,"s","ns")))</f>
        <v/>
      </c>
      <c r="DU182" s="282" t="str">
        <f aca="false">IF(DU$8&gt;$BV182,"",IF($BR$179&gt;$BS$179,"ns",IF(ABS($BX182-INDEX(RTO4CF_ORD,DU$8,2))&gt;$BN$194,"s","ns")))</f>
        <v/>
      </c>
      <c r="DV182" s="282" t="str">
        <f aca="false">IF(DV$8&gt;$BV182,"",IF($BR$179&gt;$BS$179,"ns",IF(ABS($BX182-INDEX(RTO4CF_ORD,DV$8,2))&gt;$BN$194,"s","ns")))</f>
        <v/>
      </c>
      <c r="DW182" s="283"/>
      <c r="DX182" s="283"/>
      <c r="DZ182" s="265" t="n">
        <f aca="false">DZ181+1</f>
        <v>9</v>
      </c>
      <c r="EA182" s="276" t="str">
        <f aca="false">IFERROR(INDEX(RTO4CV,$DZ182,1),0)</f>
        <v>Biointa 1006</v>
      </c>
      <c r="EB182" s="277" t="n">
        <f aca="false">IFERROR(INDEX(RTO4SF,$DZ182,EB$7),0)</f>
        <v>0</v>
      </c>
      <c r="EC182" s="277" t="n">
        <f aca="false">IFERROR(INDEX(RTO4SF,$DZ182,EC$7),0)</f>
        <v>0</v>
      </c>
      <c r="ED182" s="277" t="n">
        <f aca="false">IFERROR(INDEX(RTO4SF,$DZ182,ED$7),0)</f>
        <v>0</v>
      </c>
      <c r="EE182" s="277" t="n">
        <f aca="false">IFERROR(INDEX(RTO4SF,$DZ182,EE$7),0)</f>
        <v>0</v>
      </c>
      <c r="EF182" s="277" t="n">
        <f aca="false">COUNTIFS(EB182:EE182,"&gt;1")</f>
        <v>0</v>
      </c>
      <c r="EG182" s="277" t="n">
        <f aca="false">IFERROR(SUMIFS(EB182:EE182,EB182:EE182,"&gt;1"),0)</f>
        <v>0</v>
      </c>
      <c r="EH182" s="265"/>
      <c r="EI182" s="265" t="s">
        <v>336</v>
      </c>
      <c r="EJ182" s="264" t="str">
        <f aca="false">IF(EF224=0,"sd",EJ180*EJ181)</f>
        <v>sd</v>
      </c>
      <c r="EK182" s="266"/>
      <c r="EL182" s="265" t="n">
        <f aca="false">EL181+1</f>
        <v>9</v>
      </c>
      <c r="EM182" s="276" t="str">
        <f aca="false">IFERROR(INDEX(RTO4CV,$EL182,1),0)</f>
        <v>Biointa 1006</v>
      </c>
      <c r="EN182" s="277" t="n">
        <f aca="false">IFERROR(INDEX(RTO4CF,$EL182,'ANVA-MDS'!EB$7),0)</f>
        <v>3356.72514619883</v>
      </c>
      <c r="EO182" s="277" t="n">
        <f aca="false">IFERROR(INDEX(RTO4CF,$EL182,'ANVA-MDS'!EC$7),0)</f>
        <v>3653.68421052632</v>
      </c>
      <c r="EP182" s="277" t="n">
        <f aca="false">IFERROR(INDEX(RTO4CF,$EL182,'ANVA-MDS'!ED$7),0)</f>
        <v>4567.10526315789</v>
      </c>
      <c r="EQ182" s="277" t="n">
        <f aca="false">IFERROR(INDEX(RTO4CF,$EL182,'ANVA-MDS'!EE$7),0)</f>
        <v>0</v>
      </c>
      <c r="ER182" s="277" t="n">
        <f aca="false">COUNTIFS(EN182:EQ182,"&gt;1")</f>
        <v>3</v>
      </c>
      <c r="ES182" s="277" t="n">
        <f aca="false">IFERROR(SUMIFS(EN182:EQ182,EN182:EQ182,"&gt;1"),0)</f>
        <v>11577.514619883</v>
      </c>
      <c r="ET182" s="265"/>
      <c r="EU182" s="265" t="s">
        <v>336</v>
      </c>
      <c r="EV182" s="264" t="n">
        <f aca="false">IF(ER224=0,"sd",EV180*EV181)</f>
        <v>60</v>
      </c>
      <c r="EW182" s="296"/>
      <c r="EX182" s="277" t="n">
        <f aca="false">EG182+ES182</f>
        <v>11577.514619883</v>
      </c>
      <c r="EY182" s="265" t="s">
        <v>336</v>
      </c>
      <c r="EZ182" s="284" t="str">
        <f aca="false">IF(EZ193=0,"sd",EZ181*EZ180)</f>
        <v>sd</v>
      </c>
    </row>
    <row r="183" customFormat="false" ht="12.75" hidden="false" customHeight="true" outlineLevel="0" collapsed="false">
      <c r="A183" s="293" t="s">
        <v>337</v>
      </c>
      <c r="J183" s="270" t="n">
        <v>9</v>
      </c>
      <c r="K183" s="280" t="str">
        <f aca="false">IFERROR(INDEX(RTO4SF_ORD,J183,1),"sd")</f>
        <v>Biointa 1006</v>
      </c>
      <c r="L183" s="281" t="n">
        <f aca="false">IFERROR(INDEX(RTO4SF_ORD,J183,2),"sd")</f>
        <v>0.00041</v>
      </c>
      <c r="M183" s="281" t="str">
        <f aca="false">IF(M$8&gt;$J183,"",IF($F$179&gt;$G$179,"ns",IF(ABS($L183-INDEX(RTO4SF_ORD,M$8,2))&gt;$B$194,"s","ns")))</f>
        <v>ns</v>
      </c>
      <c r="N183" s="281" t="str">
        <f aca="false">IF(N$8&gt;$J183,"",IF($F$179&gt;$G$179,"ns",IF(ABS($L183-INDEX(RTO4SF_ORD,N$8,2))&gt;$B$194,"s","ns")))</f>
        <v>ns</v>
      </c>
      <c r="O183" s="281" t="str">
        <f aca="false">IF(O$8&gt;$J183,"",IF($F$179&gt;$G$179,"ns",IF(ABS($L183-INDEX(RTO4SF_ORD,O$8,2))&gt;$B$194,"s","ns")))</f>
        <v>ns</v>
      </c>
      <c r="P183" s="281" t="str">
        <f aca="false">IF(P$8&gt;$J183,"",IF($F$179&gt;$G$179,"ns",IF(ABS($L183-INDEX(RTO4SF_ORD,P$8,2))&gt;$B$194,"s","ns")))</f>
        <v>ns</v>
      </c>
      <c r="Q183" s="281" t="str">
        <f aca="false">IF(Q$8&gt;$J183,"",IF($F$179&gt;$G$179,"ns",IF(ABS($L183-INDEX(RTO4SF_ORD,Q$8,2))&gt;$B$194,"s","ns")))</f>
        <v>ns</v>
      </c>
      <c r="R183" s="281" t="str">
        <f aca="false">IF(R$8&gt;$J183,"",IF($F$179&gt;$G$179,"ns",IF(ABS($L183-INDEX(RTO4SF_ORD,R$8,2))&gt;$B$194,"s","ns")))</f>
        <v>ns</v>
      </c>
      <c r="S183" s="281" t="str">
        <f aca="false">IF(S$8&gt;$J183,"",IF($F$179&gt;$G$179,"ns",IF(ABS($L183-INDEX(RTO4SF_ORD,S$8,2))&gt;$B$194,"s","ns")))</f>
        <v>ns</v>
      </c>
      <c r="T183" s="281" t="str">
        <f aca="false">IF(T$8&gt;$J183,"",IF($F$179&gt;$G$179,"ns",IF(ABS($L183-INDEX(RTO4SF_ORD,T$8,2))&gt;$B$194,"s","ns")))</f>
        <v>ns</v>
      </c>
      <c r="U183" s="281" t="str">
        <f aca="false">IF(U$8&gt;$J183,"",IF($F$179&gt;$G$179,"ns",IF(ABS($L183-INDEX(RTO4SF_ORD,U$8,2))&gt;$B$194,"s","ns")))</f>
        <v>ns</v>
      </c>
      <c r="V183" s="281" t="str">
        <f aca="false">IF(V$8&gt;$J183,"",IF($F$179&gt;$G$179,"ns",IF(ABS($L183-INDEX(RTO4SF_ORD,V$8,2))&gt;$B$194,"s","ns")))</f>
        <v/>
      </c>
      <c r="W183" s="281" t="str">
        <f aca="false">IF(W$8&gt;$J183,"",IF($F$179&gt;$G$179,"ns",IF(ABS($L183-INDEX(RTO4SF_ORD,W$8,2))&gt;$B$194,"s","ns")))</f>
        <v/>
      </c>
      <c r="X183" s="281" t="str">
        <f aca="false">IF(X$8&gt;$J183,"",IF($F$179&gt;$G$179,"ns",IF(ABS($L183-INDEX(RTO4SF_ORD,X$8,2))&gt;$B$194,"s","ns")))</f>
        <v/>
      </c>
      <c r="Y183" s="281" t="str">
        <f aca="false">IF(Y$8&gt;$J183,"",IF($F$179&gt;$G$179,"ns",IF(ABS($L183-INDEX(RTO4SF_ORD,Y$8,2))&gt;$B$194,"s","ns")))</f>
        <v/>
      </c>
      <c r="Z183" s="281" t="str">
        <f aca="false">IF(Z$8&gt;$J183,"",IF($F$179&gt;$G$179,"ns",IF(ABS($L183-INDEX(RTO4SF_ORD,Z$8,2))&gt;$B$194,"s","ns")))</f>
        <v/>
      </c>
      <c r="AA183" s="281" t="str">
        <f aca="false">IF(AA$8&gt;$J183,"",IF($F$179&gt;$G$179,"ns",IF(ABS($L183-INDEX(RTO4SF_ORD,AA$8,2))&gt;$B$194,"s","ns")))</f>
        <v/>
      </c>
      <c r="AB183" s="281" t="str">
        <f aca="false">IF(AB$8&gt;$J183,"",IF($F$179&gt;$G$179,"ns",IF(ABS($L183-INDEX(RTO4SF_ORD,AB$8,2))&gt;$B$194,"s","ns")))</f>
        <v/>
      </c>
      <c r="AC183" s="281" t="str">
        <f aca="false">IF(AC$8&gt;$J183,"",IF($F$179&gt;$G$179,"ns",IF(ABS($L183-INDEX(RTO4SF_ORD,AC$8,2))&gt;$B$194,"s","ns")))</f>
        <v/>
      </c>
      <c r="AD183" s="281" t="str">
        <f aca="false">IF(AD$8&gt;$J183,"",IF($F$179&gt;$G$179,"ns",IF(ABS($L183-INDEX(RTO4SF_ORD,AD$8,2))&gt;$B$194,"s","ns")))</f>
        <v/>
      </c>
      <c r="AE183" s="281" t="str">
        <f aca="false">IF(AE$8&gt;$J183,"",IF($F$179&gt;$G$179,"ns",IF(ABS($L183-INDEX(RTO4SF_ORD,AE$8,2))&gt;$B$194,"s","ns")))</f>
        <v/>
      </c>
      <c r="AF183" s="281" t="str">
        <f aca="false">IF(AF$8&gt;$J183,"",IF($F$179&gt;$G$179,"ns",IF(ABS($L183-INDEX(RTO4SF_ORD,AF$8,2))&gt;$B$194,"s","ns")))</f>
        <v/>
      </c>
      <c r="AG183" s="281" t="str">
        <f aca="false">IF(AG$8&gt;$J183,"",IF($F$179&gt;$G$179,"ns",IF(ABS($L183-INDEX(RTO4SF_ORD,AG$8,2))&gt;$B$194,"s","ns")))</f>
        <v/>
      </c>
      <c r="AH183" s="281" t="str">
        <f aca="false">IF(AH$8&gt;$J183,"",IF($F$179&gt;$G$179,"ns",IF(ABS($L183-INDEX(RTO4SF_ORD,AH$8,2))&gt;$B$194,"s","ns")))</f>
        <v/>
      </c>
      <c r="AI183" s="281" t="str">
        <f aca="false">IF(AI$8&gt;$J183,"",IF($F$179&gt;$G$179,"ns",IF(ABS($L183-INDEX(RTO4SF_ORD,AI$8,2))&gt;$B$194,"s","ns")))</f>
        <v/>
      </c>
      <c r="AJ183" s="281" t="str">
        <f aca="false">IF(AJ$8&gt;$J183,"",IF($F$179&gt;$G$179,"ns",IF(ABS($L183-INDEX(RTO4SF_ORD,AJ$8,2))&gt;$B$194,"s","ns")))</f>
        <v/>
      </c>
      <c r="AK183" s="281" t="str">
        <f aca="false">IF(AK$8&gt;$J183,"",IF($F$179&gt;$G$179,"ns",IF(ABS($L183-INDEX(RTO4SF_ORD,AK$8,2))&gt;$B$194,"s","ns")))</f>
        <v/>
      </c>
      <c r="AL183" s="281" t="str">
        <f aca="false">IF(AL$8&gt;$J183,"",IF($F$179&gt;$G$179,"ns",IF(ABS($L183-INDEX(RTO4SF_ORD,AL$8,2))&gt;$B$194,"s","ns")))</f>
        <v/>
      </c>
      <c r="AM183" s="281" t="str">
        <f aca="false">IF(AM$8&gt;$J183,"",IF($F$179&gt;$G$179,"ns",IF(ABS($L183-INDEX(RTO4SF_ORD,AM$8,2))&gt;$B$194,"s","ns")))</f>
        <v/>
      </c>
      <c r="AN183" s="281" t="str">
        <f aca="false">IF(AN$8&gt;$J183,"",IF($F$179&gt;$G$179,"ns",IF(ABS($L183-INDEX(RTO4SF_ORD,AN$8,2))&gt;$B$194,"s","ns")))</f>
        <v/>
      </c>
      <c r="AO183" s="281" t="str">
        <f aca="false">IF(AO$8&gt;$J183,"",IF($F$179&gt;$G$179,"ns",IF(ABS($L183-INDEX(RTO4SF_ORD,AO$8,2))&gt;$B$194,"s","ns")))</f>
        <v/>
      </c>
      <c r="AP183" s="281" t="str">
        <f aca="false">IF(AP$8&gt;$J183,"",IF($F$179&gt;$G$179,"ns",IF(ABS($L183-INDEX(RTO4SF_ORD,AP$8,2))&gt;$B$194,"s","ns")))</f>
        <v/>
      </c>
      <c r="AQ183" s="281" t="str">
        <f aca="false">IF(AQ$8&gt;$J183,"",IF($F$179&gt;$G$179,"ns",IF(ABS($L183-INDEX(RTO4SF_ORD,AQ$8,2))&gt;$B$194,"s","ns")))</f>
        <v/>
      </c>
      <c r="AR183" s="281" t="str">
        <f aca="false">IF(AR$8&gt;$J183,"",IF($F$179&gt;$G$179,"ns",IF(ABS($L183-INDEX(RTO4SF_ORD,AR$8,2))&gt;$B$194,"s","ns")))</f>
        <v/>
      </c>
      <c r="AS183" s="281" t="str">
        <f aca="false">IF(AS$8&gt;$J183,"",IF($F$179&gt;$G$179,"ns",IF(ABS($L183-INDEX(RTO4SF_ORD,AS$8,2))&gt;$B$194,"s","ns")))</f>
        <v/>
      </c>
      <c r="AT183" s="281" t="str">
        <f aca="false">IF(AT$8&gt;$J183,"",IF($F$179&gt;$G$179,"ns",IF(ABS($L183-INDEX(RTO4SF_ORD,AT$8,2))&gt;$B$194,"s","ns")))</f>
        <v/>
      </c>
      <c r="AU183" s="281" t="str">
        <f aca="false">IF(AU$8&gt;$J183,"",IF($F$179&gt;$G$179,"ns",IF(ABS($L183-INDEX(RTO4SF_ORD,AU$8,2))&gt;$B$194,"s","ns")))</f>
        <v/>
      </c>
      <c r="AV183" s="281" t="str">
        <f aca="false">IF(AV$8&gt;$J183,"",IF($F$179&gt;$G$179,"ns",IF(ABS($L183-INDEX(RTO4SF_ORD,AV$8,2))&gt;$B$194,"s","ns")))</f>
        <v/>
      </c>
      <c r="AW183" s="281" t="str">
        <f aca="false">IF(AW$8&gt;$J183,"",IF($F$179&gt;$G$179,"ns",IF(ABS($L183-INDEX(RTO4SF_ORD,AW$8,2))&gt;$B$194,"s","ns")))</f>
        <v/>
      </c>
      <c r="AX183" s="281" t="str">
        <f aca="false">IF(AX$8&gt;$J183,"",IF($F$179&gt;$G$179,"ns",IF(ABS($L183-INDEX(RTO4SF_ORD,AX$8,2))&gt;$B$194,"s","ns")))</f>
        <v/>
      </c>
      <c r="AY183" s="281" t="str">
        <f aca="false">IF(AY$8&gt;$J183,"",IF($F$179&gt;$G$179,"ns",IF(ABS($L183-INDEX(RTO4SF_ORD,AY$8,2))&gt;$B$194,"s","ns")))</f>
        <v/>
      </c>
      <c r="AZ183" s="281" t="str">
        <f aca="false">IF(AZ$8&gt;$J183,"",IF($F$179&gt;$G$179,"ns",IF(ABS($L183-INDEX(RTO4SF_ORD,AZ$8,2))&gt;$B$194,"s","ns")))</f>
        <v/>
      </c>
      <c r="BA183" s="281" t="str">
        <f aca="false">IF(BA$8&gt;$J183,"",IF($F$179&gt;$G$179,"ns",IF(ABS($L183-INDEX(RTO4SF_ORD,BA$8,2))&gt;$B$194,"s","ns")))</f>
        <v/>
      </c>
      <c r="BB183" s="281" t="str">
        <f aca="false">IF(BB$8&gt;$J183,"",IF($F$179&gt;$G$179,"ns",IF(ABS($L183-INDEX(RTO4SF_ORD,BB$8,2))&gt;$B$194,"s","ns")))</f>
        <v/>
      </c>
      <c r="BC183" s="281" t="str">
        <f aca="false">IF(BC$8&gt;$J183,"",IF($F$179&gt;$G$179,"ns",IF(ABS($L183-INDEX(RTO4SF_ORD,BC$8,2))&gt;$B$194,"s","ns")))</f>
        <v/>
      </c>
      <c r="BD183" s="281" t="str">
        <f aca="false">IF(BD$8&gt;$J183,"",IF($F$179&gt;$G$179,"ns",IF(ABS($L183-INDEX(RTO4SF_ORD,BD$8,2))&gt;$B$194,"s","ns")))</f>
        <v/>
      </c>
      <c r="BE183" s="281" t="str">
        <f aca="false">IF(BE$8&gt;$J183,"",IF($F$179&gt;$G$179,"ns",IF(ABS($L183-INDEX(RTO4SF_ORD,BE$8,2))&gt;$B$194,"s","ns")))</f>
        <v/>
      </c>
      <c r="BF183" s="281" t="str">
        <f aca="false">IF(BF$8&gt;$J183,"",IF($F$179&gt;$G$179,"ns",IF(ABS($L183-INDEX(RTO4SF_ORD,BF$8,2))&gt;$B$194,"s","ns")))</f>
        <v/>
      </c>
      <c r="BG183" s="281" t="str">
        <f aca="false">IF(BG$8&gt;$J183,"",IF($F$179&gt;$G$179,"ns",IF(ABS($L183-INDEX(RTO4SF_ORD,BG$8,2))&gt;$B$194,"s","ns")))</f>
        <v/>
      </c>
      <c r="BH183" s="281" t="str">
        <f aca="false">IF(BH$8&gt;$J183,"",IF($F$179&gt;$G$179,"ns",IF(ABS($L183-INDEX(RTO4SF_ORD,BH$8,2))&gt;$B$194,"s","ns")))</f>
        <v/>
      </c>
      <c r="BI183" s="281" t="str">
        <f aca="false">IF(BI$8&gt;$J183,"",IF($F$179&gt;$G$179,"ns",IF(ABS($L183-INDEX(RTO4SF_ORD,BI$8,2))&gt;$B$194,"s","ns")))</f>
        <v/>
      </c>
      <c r="BJ183" s="281" t="str">
        <f aca="false">IF(BJ$8&gt;$J183,"",IF($F$179&gt;$G$179,"ns",IF(ABS($L183-INDEX(RTO4SF_ORD,BJ$8,2))&gt;$B$194,"s","ns")))</f>
        <v/>
      </c>
      <c r="BM183" s="293" t="s">
        <v>337</v>
      </c>
      <c r="BS183" s="249"/>
      <c r="BT183" s="249"/>
      <c r="BV183" s="270" t="n">
        <v>9</v>
      </c>
      <c r="BW183" s="280" t="str">
        <f aca="false">IFERROR(INDEX(RTO4CF_ORD,BV183,1),"sd")</f>
        <v> TBIO AUDAZ</v>
      </c>
      <c r="BX183" s="281" t="n">
        <f aca="false">IFERROR(INDEX(RTO4CF_ORD,BV183,2),"sd")</f>
        <v>3100.18323586745</v>
      </c>
      <c r="BY183" s="282" t="str">
        <f aca="false">IF(BY$8&gt;$BV183,"",IF($BR$179&gt;$BS$179,"ns",IF(ABS($BX183-INDEX(RTO4CF_ORD,BY$8,2))&gt;$BN$194,"s","ns")))</f>
        <v>s</v>
      </c>
      <c r="BZ183" s="282" t="str">
        <f aca="false">IF(BZ$8&gt;$BV183,"",IF($BR$179&gt;$BS$179,"ns",IF(ABS($BX183-INDEX(RTO4CF_ORD,BZ$8,2))&gt;$BN$194,"s","ns")))</f>
        <v>s</v>
      </c>
      <c r="CA183" s="282" t="str">
        <f aca="false">IF(CA$8&gt;$BV183,"",IF($BR$179&gt;$BS$179,"ns",IF(ABS($BX183-INDEX(RTO4CF_ORD,CA$8,2))&gt;$BN$194,"s","ns")))</f>
        <v>ns</v>
      </c>
      <c r="CB183" s="282" t="str">
        <f aca="false">IF(CB$8&gt;$BV183,"",IF($BR$179&gt;$BS$179,"ns",IF(ABS($BX183-INDEX(RTO4CF_ORD,CB$8,2))&gt;$BN$194,"s","ns")))</f>
        <v>ns</v>
      </c>
      <c r="CC183" s="282" t="str">
        <f aca="false">IF(CC$8&gt;$BV183,"",IF($BR$179&gt;$BS$179,"ns",IF(ABS($BX183-INDEX(RTO4CF_ORD,CC$8,2))&gt;$BN$194,"s","ns")))</f>
        <v>ns</v>
      </c>
      <c r="CD183" s="282" t="str">
        <f aca="false">IF(CD$8&gt;$BV183,"",IF($BR$179&gt;$BS$179,"ns",IF(ABS($BX183-INDEX(RTO4CF_ORD,CD$8,2))&gt;$BN$194,"s","ns")))</f>
        <v>ns</v>
      </c>
      <c r="CE183" s="282" t="str">
        <f aca="false">IF(CE$8&gt;$BV183,"",IF($BR$179&gt;$BS$179,"ns",IF(ABS($BX183-INDEX(RTO4CF_ORD,CE$8,2))&gt;$BN$194,"s","ns")))</f>
        <v>ns</v>
      </c>
      <c r="CF183" s="282" t="str">
        <f aca="false">IF(CF$8&gt;$BV183,"",IF($BR$179&gt;$BS$179,"ns",IF(ABS($BX183-INDEX(RTO4CF_ORD,CF$8,2))&gt;$BN$194,"s","ns")))</f>
        <v>ns</v>
      </c>
      <c r="CG183" s="282" t="str">
        <f aca="false">IF(CG$8&gt;$BV183,"",IF($BR$179&gt;$BS$179,"ns",IF(ABS($BX183-INDEX(RTO4CF_ORD,CG$8,2))&gt;$BN$194,"s","ns")))</f>
        <v>ns</v>
      </c>
      <c r="CH183" s="282" t="str">
        <f aca="false">IF(CH$8&gt;$BV183,"",IF($BR$179&gt;$BS$179,"ns",IF(ABS($BX183-INDEX(RTO4CF_ORD,CH$8,2))&gt;$BN$194,"s","ns")))</f>
        <v/>
      </c>
      <c r="CI183" s="282" t="str">
        <f aca="false">IF(CI$8&gt;$BV183,"",IF($BR$179&gt;$BS$179,"ns",IF(ABS($BX183-INDEX(RTO4CF_ORD,CI$8,2))&gt;$BN$194,"s","ns")))</f>
        <v/>
      </c>
      <c r="CJ183" s="282" t="str">
        <f aca="false">IF(CJ$8&gt;$BV183,"",IF($BR$179&gt;$BS$179,"ns",IF(ABS($BX183-INDEX(RTO4CF_ORD,CJ$8,2))&gt;$BN$194,"s","ns")))</f>
        <v/>
      </c>
      <c r="CK183" s="282" t="str">
        <f aca="false">IF(CK$8&gt;$BV183,"",IF($BR$179&gt;$BS$179,"ns",IF(ABS($BX183-INDEX(RTO4CF_ORD,CK$8,2))&gt;$BN$194,"s","ns")))</f>
        <v/>
      </c>
      <c r="CL183" s="282" t="str">
        <f aca="false">IF(CL$8&gt;$BV183,"",IF($BR$179&gt;$BS$179,"ns",IF(ABS($BX183-INDEX(RTO4CF_ORD,CL$8,2))&gt;$BN$194,"s","ns")))</f>
        <v/>
      </c>
      <c r="CM183" s="282" t="str">
        <f aca="false">IF(CM$8&gt;$BV183,"",IF($BR$179&gt;$BS$179,"ns",IF(ABS($BX183-INDEX(RTO4CF_ORD,CM$8,2))&gt;$BN$194,"s","ns")))</f>
        <v/>
      </c>
      <c r="CN183" s="282" t="str">
        <f aca="false">IF(CN$8&gt;$BV183,"",IF($BR$179&gt;$BS$179,"ns",IF(ABS($BX183-INDEX(RTO4CF_ORD,CN$8,2))&gt;$BN$194,"s","ns")))</f>
        <v/>
      </c>
      <c r="CO183" s="282" t="str">
        <f aca="false">IF(CO$8&gt;$BV183,"",IF($BR$179&gt;$BS$179,"ns",IF(ABS($BX183-INDEX(RTO4CF_ORD,CO$8,2))&gt;$BN$194,"s","ns")))</f>
        <v/>
      </c>
      <c r="CP183" s="282" t="str">
        <f aca="false">IF(CP$8&gt;$BV183,"",IF($BR$179&gt;$BS$179,"ns",IF(ABS($BX183-INDEX(RTO4CF_ORD,CP$8,2))&gt;$BN$194,"s","ns")))</f>
        <v/>
      </c>
      <c r="CQ183" s="282" t="str">
        <f aca="false">IF(CQ$8&gt;$BV183,"",IF($BR$179&gt;$BS$179,"ns",IF(ABS($BX183-INDEX(RTO4CF_ORD,CQ$8,2))&gt;$BN$194,"s","ns")))</f>
        <v/>
      </c>
      <c r="CR183" s="282" t="str">
        <f aca="false">IF(CR$8&gt;$BV183,"",IF($BR$179&gt;$BS$179,"ns",IF(ABS($BX183-INDEX(RTO4CF_ORD,CR$8,2))&gt;$BN$194,"s","ns")))</f>
        <v/>
      </c>
      <c r="CS183" s="282" t="str">
        <f aca="false">IF(CS$8&gt;$BV183,"",IF($BR$179&gt;$BS$179,"ns",IF(ABS($BX183-INDEX(RTO4CF_ORD,CS$8,2))&gt;$BN$194,"s","ns")))</f>
        <v/>
      </c>
      <c r="CT183" s="282" t="str">
        <f aca="false">IF(CT$8&gt;$BV183,"",IF($BR$179&gt;$BS$179,"ns",IF(ABS($BX183-INDEX(RTO4CF_ORD,CT$8,2))&gt;$BN$194,"s","ns")))</f>
        <v/>
      </c>
      <c r="CU183" s="282" t="str">
        <f aca="false">IF(CU$8&gt;$BV183,"",IF($BR$179&gt;$BS$179,"ns",IF(ABS($BX183-INDEX(RTO4CF_ORD,CU$8,2))&gt;$BN$194,"s","ns")))</f>
        <v/>
      </c>
      <c r="CV183" s="282" t="str">
        <f aca="false">IF(CV$8&gt;$BV183,"",IF($BR$179&gt;$BS$179,"ns",IF(ABS($BX183-INDEX(RTO4CF_ORD,CV$8,2))&gt;$BN$194,"s","ns")))</f>
        <v/>
      </c>
      <c r="CW183" s="282" t="str">
        <f aca="false">IF(CW$8&gt;$BV183,"",IF($BR$179&gt;$BS$179,"ns",IF(ABS($BX183-INDEX(RTO4CF_ORD,CW$8,2))&gt;$BN$194,"s","ns")))</f>
        <v/>
      </c>
      <c r="CX183" s="282" t="str">
        <f aca="false">IF(CX$8&gt;$BV183,"",IF($BR$179&gt;$BS$179,"ns",IF(ABS($BX183-INDEX(RTO4CF_ORD,CX$8,2))&gt;$BN$194,"s","ns")))</f>
        <v/>
      </c>
      <c r="CY183" s="282" t="str">
        <f aca="false">IF(CY$8&gt;$BV183,"",IF($BR$179&gt;$BS$179,"ns",IF(ABS($BX183-INDEX(RTO4CF_ORD,CY$8,2))&gt;$BN$194,"s","ns")))</f>
        <v/>
      </c>
      <c r="CZ183" s="282" t="str">
        <f aca="false">IF(CZ$8&gt;$BV183,"",IF($BR$179&gt;$BS$179,"ns",IF(ABS($BX183-INDEX(RTO4CF_ORD,CZ$8,2))&gt;$BN$194,"s","ns")))</f>
        <v/>
      </c>
      <c r="DA183" s="282" t="str">
        <f aca="false">IF(DA$8&gt;$BV183,"",IF($BR$179&gt;$BS$179,"ns",IF(ABS($BX183-INDEX(RTO4CF_ORD,DA$8,2))&gt;$BN$194,"s","ns")))</f>
        <v/>
      </c>
      <c r="DB183" s="282" t="str">
        <f aca="false">IF(DB$8&gt;$BV183,"",IF($BR$179&gt;$BS$179,"ns",IF(ABS($BX183-INDEX(RTO4CF_ORD,DB$8,2))&gt;$BN$194,"s","ns")))</f>
        <v/>
      </c>
      <c r="DC183" s="282" t="str">
        <f aca="false">IF(DC$8&gt;$BV183,"",IF($BR$179&gt;$BS$179,"ns",IF(ABS($BX183-INDEX(RTO4CF_ORD,DC$8,2))&gt;$BN$194,"s","ns")))</f>
        <v/>
      </c>
      <c r="DD183" s="282" t="str">
        <f aca="false">IF(DD$8&gt;$BV183,"",IF($BR$179&gt;$BS$179,"ns",IF(ABS($BX183-INDEX(RTO4CF_ORD,DD$8,2))&gt;$BN$194,"s","ns")))</f>
        <v/>
      </c>
      <c r="DE183" s="282" t="str">
        <f aca="false">IF(DE$8&gt;$BV183,"",IF($BR$179&gt;$BS$179,"ns",IF(ABS($BX183-INDEX(RTO4CF_ORD,DE$8,2))&gt;$BN$194,"s","ns")))</f>
        <v/>
      </c>
      <c r="DF183" s="282" t="str">
        <f aca="false">IF(DF$8&gt;$BV183,"",IF($BR$179&gt;$BS$179,"ns",IF(ABS($BX183-INDEX(RTO4CF_ORD,DF$8,2))&gt;$BN$194,"s","ns")))</f>
        <v/>
      </c>
      <c r="DG183" s="282" t="str">
        <f aca="false">IF(DG$8&gt;$BV183,"",IF($BR$179&gt;$BS$179,"ns",IF(ABS($BX183-INDEX(RTO4CF_ORD,DG$8,2))&gt;$BN$194,"s","ns")))</f>
        <v/>
      </c>
      <c r="DH183" s="282" t="str">
        <f aca="false">IF(DH$8&gt;$BV183,"",IF($BR$179&gt;$BS$179,"ns",IF(ABS($BX183-INDEX(RTO4CF_ORD,DH$8,2))&gt;$BN$194,"s","ns")))</f>
        <v/>
      </c>
      <c r="DI183" s="282" t="str">
        <f aca="false">IF(DI$8&gt;$BV183,"",IF($BR$179&gt;$BS$179,"ns",IF(ABS($BX183-INDEX(RTO4CF_ORD,DI$8,2))&gt;$BN$194,"s","ns")))</f>
        <v/>
      </c>
      <c r="DJ183" s="282" t="str">
        <f aca="false">IF(DJ$8&gt;$BV183,"",IF($BR$179&gt;$BS$179,"ns",IF(ABS($BX183-INDEX(RTO4CF_ORD,DJ$8,2))&gt;$BN$194,"s","ns")))</f>
        <v/>
      </c>
      <c r="DK183" s="282" t="str">
        <f aca="false">IF(DK$8&gt;$BV183,"",IF($BR$179&gt;$BS$179,"ns",IF(ABS($BX183-INDEX(RTO4CF_ORD,DK$8,2))&gt;$BN$194,"s","ns")))</f>
        <v/>
      </c>
      <c r="DL183" s="282" t="str">
        <f aca="false">IF(DL$8&gt;$BV183,"",IF($BR$179&gt;$BS$179,"ns",IF(ABS($BX183-INDEX(RTO4CF_ORD,DL$8,2))&gt;$BN$194,"s","ns")))</f>
        <v/>
      </c>
      <c r="DM183" s="282" t="str">
        <f aca="false">IF(DM$8&gt;$BV183,"",IF($BR$179&gt;$BS$179,"ns",IF(ABS($BX183-INDEX(RTO4CF_ORD,DM$8,2))&gt;$BN$194,"s","ns")))</f>
        <v/>
      </c>
      <c r="DN183" s="282" t="str">
        <f aca="false">IF(DN$8&gt;$BV183,"",IF($BR$179&gt;$BS$179,"ns",IF(ABS($BX183-INDEX(RTO4CF_ORD,DN$8,2))&gt;$BN$194,"s","ns")))</f>
        <v/>
      </c>
      <c r="DO183" s="282" t="str">
        <f aca="false">IF(DO$8&gt;$BV183,"",IF($BR$179&gt;$BS$179,"ns",IF(ABS($BX183-INDEX(RTO4CF_ORD,DO$8,2))&gt;$BN$194,"s","ns")))</f>
        <v/>
      </c>
      <c r="DP183" s="282" t="str">
        <f aca="false">IF(DP$8&gt;$BV183,"",IF($BR$179&gt;$BS$179,"ns",IF(ABS($BX183-INDEX(RTO4CF_ORD,DP$8,2))&gt;$BN$194,"s","ns")))</f>
        <v/>
      </c>
      <c r="DQ183" s="282" t="str">
        <f aca="false">IF(DQ$8&gt;$BV183,"",IF($BR$179&gt;$BS$179,"ns",IF(ABS($BX183-INDEX(RTO4CF_ORD,DQ$8,2))&gt;$BN$194,"s","ns")))</f>
        <v/>
      </c>
      <c r="DR183" s="282" t="str">
        <f aca="false">IF(DR$8&gt;$BV183,"",IF($BR$179&gt;$BS$179,"ns",IF(ABS($BX183-INDEX(RTO4CF_ORD,DR$8,2))&gt;$BN$194,"s","ns")))</f>
        <v/>
      </c>
      <c r="DS183" s="282" t="str">
        <f aca="false">IF(DS$8&gt;$BV183,"",IF($BR$179&gt;$BS$179,"ns",IF(ABS($BX183-INDEX(RTO4CF_ORD,DS$8,2))&gt;$BN$194,"s","ns")))</f>
        <v/>
      </c>
      <c r="DT183" s="282" t="str">
        <f aca="false">IF(DT$8&gt;$BV183,"",IF($BR$179&gt;$BS$179,"ns",IF(ABS($BX183-INDEX(RTO4CF_ORD,DT$8,2))&gt;$BN$194,"s","ns")))</f>
        <v/>
      </c>
      <c r="DU183" s="282" t="str">
        <f aca="false">IF(DU$8&gt;$BV183,"",IF($BR$179&gt;$BS$179,"ns",IF(ABS($BX183-INDEX(RTO4CF_ORD,DU$8,2))&gt;$BN$194,"s","ns")))</f>
        <v/>
      </c>
      <c r="DV183" s="282" t="str">
        <f aca="false">IF(DV$8&gt;$BV183,"",IF($BR$179&gt;$BS$179,"ns",IF(ABS($BX183-INDEX(RTO4CF_ORD,DV$8,2))&gt;$BN$194,"s","ns")))</f>
        <v/>
      </c>
      <c r="DW183" s="283"/>
      <c r="DX183" s="283"/>
      <c r="DZ183" s="265" t="n">
        <f aca="false">DZ182+1</f>
        <v>10</v>
      </c>
      <c r="EA183" s="276" t="str">
        <f aca="false">IFERROR(INDEX(RTO4CV,$DZ183,1),0)</f>
        <v>Buck Fulgor</v>
      </c>
      <c r="EB183" s="277" t="n">
        <f aca="false">IFERROR(INDEX(RTO4SF,$DZ183,EB$7),0)</f>
        <v>0</v>
      </c>
      <c r="EC183" s="277" t="n">
        <f aca="false">IFERROR(INDEX(RTO4SF,$DZ183,EC$7),0)</f>
        <v>0</v>
      </c>
      <c r="ED183" s="277" t="n">
        <f aca="false">IFERROR(INDEX(RTO4SF,$DZ183,ED$7),0)</f>
        <v>0</v>
      </c>
      <c r="EE183" s="277" t="n">
        <f aca="false">IFERROR(INDEX(RTO4SF,$DZ183,EE$7),0)</f>
        <v>0</v>
      </c>
      <c r="EF183" s="277" t="n">
        <f aca="false">COUNTIFS(EB183:EE183,"&gt;1")</f>
        <v>0</v>
      </c>
      <c r="EG183" s="277" t="n">
        <f aca="false">IFERROR(SUMIFS(EB183:EE183,EB183:EE183,"&gt;1"),0)</f>
        <v>0</v>
      </c>
      <c r="EH183" s="265"/>
      <c r="EI183" s="265" t="s">
        <v>338</v>
      </c>
      <c r="EJ183" s="264" t="str">
        <f aca="false">IF(EF224=0,"sd",SUM(EJ180:EJ182))</f>
        <v>sd</v>
      </c>
      <c r="EK183" s="266"/>
      <c r="EL183" s="265" t="n">
        <f aca="false">EL182+1</f>
        <v>10</v>
      </c>
      <c r="EM183" s="276" t="str">
        <f aca="false">IFERROR(INDEX(RTO4CV,$EL183,1),0)</f>
        <v>Buck Fulgor</v>
      </c>
      <c r="EN183" s="277" t="n">
        <f aca="false">IFERROR(INDEX(RTO4CF,$EL183,'ANVA-MDS'!EB$7),0)</f>
        <v>1836.05847953216</v>
      </c>
      <c r="EO183" s="277" t="n">
        <f aca="false">IFERROR(INDEX(RTO4CF,$EL183,'ANVA-MDS'!EC$7),0)</f>
        <v>1131.78947368421</v>
      </c>
      <c r="EP183" s="277" t="n">
        <f aca="false">IFERROR(INDEX(RTO4CF,$EL183,'ANVA-MDS'!ED$7),0)</f>
        <v>1561.61403508772</v>
      </c>
      <c r="EQ183" s="277" t="n">
        <f aca="false">IFERROR(INDEX(RTO4CF,$EL183,'ANVA-MDS'!EE$7),0)</f>
        <v>0</v>
      </c>
      <c r="ER183" s="277" t="n">
        <f aca="false">COUNTIFS(EN183:EQ183,"&gt;1")</f>
        <v>3</v>
      </c>
      <c r="ES183" s="277" t="n">
        <f aca="false">IFERROR(SUMIFS(EN183:EQ183,EN183:EQ183,"&gt;1"),0)</f>
        <v>4529.46198830409</v>
      </c>
      <c r="ET183" s="265"/>
      <c r="EU183" s="265" t="s">
        <v>338</v>
      </c>
      <c r="EV183" s="264" t="n">
        <f aca="false">IF(ER224=0,"sd",SUM(EV180:EV182))</f>
        <v>92</v>
      </c>
      <c r="EW183" s="266"/>
      <c r="EX183" s="277" t="n">
        <f aca="false">EG183+ES183</f>
        <v>4529.46198830409</v>
      </c>
      <c r="EY183" s="265" t="s">
        <v>339</v>
      </c>
      <c r="EZ183" s="284" t="str">
        <f aca="false" t="array" ref="EZ183:EZ183">IF(EZ193=0,"sd",SUM(IF(EX174:EX223&gt;1,(EX174:EX223)^2))/(EZ175*EZ187)-EZ179)</f>
        <v>sd</v>
      </c>
    </row>
    <row r="184" customFormat="false" ht="12.75" hidden="false" customHeight="true" outlineLevel="0" collapsed="false">
      <c r="A184" s="293"/>
      <c r="J184" s="270" t="n">
        <v>10</v>
      </c>
      <c r="K184" s="280" t="str">
        <f aca="false">IFERROR(INDEX(RTO4SF_ORD,J184,1),"sd")</f>
        <v>Buck Fulgor</v>
      </c>
      <c r="L184" s="281" t="n">
        <f aca="false">IFERROR(INDEX(RTO4SF_ORD,J184,2),"sd")</f>
        <v>0.0004</v>
      </c>
      <c r="M184" s="281" t="str">
        <f aca="false">IF(M$8&gt;$J184,"",IF($F$179&gt;$G$179,"ns",IF(ABS($L184-INDEX(RTO4SF_ORD,M$8,2))&gt;$B$194,"s","ns")))</f>
        <v>ns</v>
      </c>
      <c r="N184" s="281" t="str">
        <f aca="false">IF(N$8&gt;$J184,"",IF($F$179&gt;$G$179,"ns",IF(ABS($L184-INDEX(RTO4SF_ORD,N$8,2))&gt;$B$194,"s","ns")))</f>
        <v>ns</v>
      </c>
      <c r="O184" s="281" t="str">
        <f aca="false">IF(O$8&gt;$J184,"",IF($F$179&gt;$G$179,"ns",IF(ABS($L184-INDEX(RTO4SF_ORD,O$8,2))&gt;$B$194,"s","ns")))</f>
        <v>ns</v>
      </c>
      <c r="P184" s="281" t="str">
        <f aca="false">IF(P$8&gt;$J184,"",IF($F$179&gt;$G$179,"ns",IF(ABS($L184-INDEX(RTO4SF_ORD,P$8,2))&gt;$B$194,"s","ns")))</f>
        <v>ns</v>
      </c>
      <c r="Q184" s="281" t="str">
        <f aca="false">IF(Q$8&gt;$J184,"",IF($F$179&gt;$G$179,"ns",IF(ABS($L184-INDEX(RTO4SF_ORD,Q$8,2))&gt;$B$194,"s","ns")))</f>
        <v>ns</v>
      </c>
      <c r="R184" s="281" t="str">
        <f aca="false">IF(R$8&gt;$J184,"",IF($F$179&gt;$G$179,"ns",IF(ABS($L184-INDEX(RTO4SF_ORD,R$8,2))&gt;$B$194,"s","ns")))</f>
        <v>ns</v>
      </c>
      <c r="S184" s="281" t="str">
        <f aca="false">IF(S$8&gt;$J184,"",IF($F$179&gt;$G$179,"ns",IF(ABS($L184-INDEX(RTO4SF_ORD,S$8,2))&gt;$B$194,"s","ns")))</f>
        <v>ns</v>
      </c>
      <c r="T184" s="281" t="str">
        <f aca="false">IF(T$8&gt;$J184,"",IF($F$179&gt;$G$179,"ns",IF(ABS($L184-INDEX(RTO4SF_ORD,T$8,2))&gt;$B$194,"s","ns")))</f>
        <v>ns</v>
      </c>
      <c r="U184" s="281" t="str">
        <f aca="false">IF(U$8&gt;$J184,"",IF($F$179&gt;$G$179,"ns",IF(ABS($L184-INDEX(RTO4SF_ORD,U$8,2))&gt;$B$194,"s","ns")))</f>
        <v>ns</v>
      </c>
      <c r="V184" s="281" t="str">
        <f aca="false">IF(V$8&gt;$J184,"",IF($F$179&gt;$G$179,"ns",IF(ABS($L184-INDEX(RTO4SF_ORD,V$8,2))&gt;$B$194,"s","ns")))</f>
        <v>ns</v>
      </c>
      <c r="W184" s="281" t="str">
        <f aca="false">IF(W$8&gt;$J184,"",IF($F$179&gt;$G$179,"ns",IF(ABS($L184-INDEX(RTO4SF_ORD,W$8,2))&gt;$B$194,"s","ns")))</f>
        <v/>
      </c>
      <c r="X184" s="281" t="str">
        <f aca="false">IF(X$8&gt;$J184,"",IF($F$179&gt;$G$179,"ns",IF(ABS($L184-INDEX(RTO4SF_ORD,X$8,2))&gt;$B$194,"s","ns")))</f>
        <v/>
      </c>
      <c r="Y184" s="281" t="str">
        <f aca="false">IF(Y$8&gt;$J184,"",IF($F$179&gt;$G$179,"ns",IF(ABS($L184-INDEX(RTO4SF_ORD,Y$8,2))&gt;$B$194,"s","ns")))</f>
        <v/>
      </c>
      <c r="Z184" s="281" t="str">
        <f aca="false">IF(Z$8&gt;$J184,"",IF($F$179&gt;$G$179,"ns",IF(ABS($L184-INDEX(RTO4SF_ORD,Z$8,2))&gt;$B$194,"s","ns")))</f>
        <v/>
      </c>
      <c r="AA184" s="281" t="str">
        <f aca="false">IF(AA$8&gt;$J184,"",IF($F$179&gt;$G$179,"ns",IF(ABS($L184-INDEX(RTO4SF_ORD,AA$8,2))&gt;$B$194,"s","ns")))</f>
        <v/>
      </c>
      <c r="AB184" s="281" t="str">
        <f aca="false">IF(AB$8&gt;$J184,"",IF($F$179&gt;$G$179,"ns",IF(ABS($L184-INDEX(RTO4SF_ORD,AB$8,2))&gt;$B$194,"s","ns")))</f>
        <v/>
      </c>
      <c r="AC184" s="281" t="str">
        <f aca="false">IF(AC$8&gt;$J184,"",IF($F$179&gt;$G$179,"ns",IF(ABS($L184-INDEX(RTO4SF_ORD,AC$8,2))&gt;$B$194,"s","ns")))</f>
        <v/>
      </c>
      <c r="AD184" s="281" t="str">
        <f aca="false">IF(AD$8&gt;$J184,"",IF($F$179&gt;$G$179,"ns",IF(ABS($L184-INDEX(RTO4SF_ORD,AD$8,2))&gt;$B$194,"s","ns")))</f>
        <v/>
      </c>
      <c r="AE184" s="281" t="str">
        <f aca="false">IF(AE$8&gt;$J184,"",IF($F$179&gt;$G$179,"ns",IF(ABS($L184-INDEX(RTO4SF_ORD,AE$8,2))&gt;$B$194,"s","ns")))</f>
        <v/>
      </c>
      <c r="AF184" s="281" t="str">
        <f aca="false">IF(AF$8&gt;$J184,"",IF($F$179&gt;$G$179,"ns",IF(ABS($L184-INDEX(RTO4SF_ORD,AF$8,2))&gt;$B$194,"s","ns")))</f>
        <v/>
      </c>
      <c r="AG184" s="281" t="str">
        <f aca="false">IF(AG$8&gt;$J184,"",IF($F$179&gt;$G$179,"ns",IF(ABS($L184-INDEX(RTO4SF_ORD,AG$8,2))&gt;$B$194,"s","ns")))</f>
        <v/>
      </c>
      <c r="AH184" s="281" t="str">
        <f aca="false">IF(AH$8&gt;$J184,"",IF($F$179&gt;$G$179,"ns",IF(ABS($L184-INDEX(RTO4SF_ORD,AH$8,2))&gt;$B$194,"s","ns")))</f>
        <v/>
      </c>
      <c r="AI184" s="281" t="str">
        <f aca="false">IF(AI$8&gt;$J184,"",IF($F$179&gt;$G$179,"ns",IF(ABS($L184-INDEX(RTO4SF_ORD,AI$8,2))&gt;$B$194,"s","ns")))</f>
        <v/>
      </c>
      <c r="AJ184" s="281" t="str">
        <f aca="false">IF(AJ$8&gt;$J184,"",IF($F$179&gt;$G$179,"ns",IF(ABS($L184-INDEX(RTO4SF_ORD,AJ$8,2))&gt;$B$194,"s","ns")))</f>
        <v/>
      </c>
      <c r="AK184" s="281" t="str">
        <f aca="false">IF(AK$8&gt;$J184,"",IF($F$179&gt;$G$179,"ns",IF(ABS($L184-INDEX(RTO4SF_ORD,AK$8,2))&gt;$B$194,"s","ns")))</f>
        <v/>
      </c>
      <c r="AL184" s="281" t="str">
        <f aca="false">IF(AL$8&gt;$J184,"",IF($F$179&gt;$G$179,"ns",IF(ABS($L184-INDEX(RTO4SF_ORD,AL$8,2))&gt;$B$194,"s","ns")))</f>
        <v/>
      </c>
      <c r="AM184" s="281" t="str">
        <f aca="false">IF(AM$8&gt;$J184,"",IF($F$179&gt;$G$179,"ns",IF(ABS($L184-INDEX(RTO4SF_ORD,AM$8,2))&gt;$B$194,"s","ns")))</f>
        <v/>
      </c>
      <c r="AN184" s="281" t="str">
        <f aca="false">IF(AN$8&gt;$J184,"",IF($F$179&gt;$G$179,"ns",IF(ABS($L184-INDEX(RTO4SF_ORD,AN$8,2))&gt;$B$194,"s","ns")))</f>
        <v/>
      </c>
      <c r="AO184" s="281" t="str">
        <f aca="false">IF(AO$8&gt;$J184,"",IF($F$179&gt;$G$179,"ns",IF(ABS($L184-INDEX(RTO4SF_ORD,AO$8,2))&gt;$B$194,"s","ns")))</f>
        <v/>
      </c>
      <c r="AP184" s="281" t="str">
        <f aca="false">IF(AP$8&gt;$J184,"",IF($F$179&gt;$G$179,"ns",IF(ABS($L184-INDEX(RTO4SF_ORD,AP$8,2))&gt;$B$194,"s","ns")))</f>
        <v/>
      </c>
      <c r="AQ184" s="281" t="str">
        <f aca="false">IF(AQ$8&gt;$J184,"",IF($F$179&gt;$G$179,"ns",IF(ABS($L184-INDEX(RTO4SF_ORD,AQ$8,2))&gt;$B$194,"s","ns")))</f>
        <v/>
      </c>
      <c r="AR184" s="281" t="str">
        <f aca="false">IF(AR$8&gt;$J184,"",IF($F$179&gt;$G$179,"ns",IF(ABS($L184-INDEX(RTO4SF_ORD,AR$8,2))&gt;$B$194,"s","ns")))</f>
        <v/>
      </c>
      <c r="AS184" s="281" t="str">
        <f aca="false">IF(AS$8&gt;$J184,"",IF($F$179&gt;$G$179,"ns",IF(ABS($L184-INDEX(RTO4SF_ORD,AS$8,2))&gt;$B$194,"s","ns")))</f>
        <v/>
      </c>
      <c r="AT184" s="281" t="str">
        <f aca="false">IF(AT$8&gt;$J184,"",IF($F$179&gt;$G$179,"ns",IF(ABS($L184-INDEX(RTO4SF_ORD,AT$8,2))&gt;$B$194,"s","ns")))</f>
        <v/>
      </c>
      <c r="AU184" s="281" t="str">
        <f aca="false">IF(AU$8&gt;$J184,"",IF($F$179&gt;$G$179,"ns",IF(ABS($L184-INDEX(RTO4SF_ORD,AU$8,2))&gt;$B$194,"s","ns")))</f>
        <v/>
      </c>
      <c r="AV184" s="281" t="str">
        <f aca="false">IF(AV$8&gt;$J184,"",IF($F$179&gt;$G$179,"ns",IF(ABS($L184-INDEX(RTO4SF_ORD,AV$8,2))&gt;$B$194,"s","ns")))</f>
        <v/>
      </c>
      <c r="AW184" s="281" t="str">
        <f aca="false">IF(AW$8&gt;$J184,"",IF($F$179&gt;$G$179,"ns",IF(ABS($L184-INDEX(RTO4SF_ORD,AW$8,2))&gt;$B$194,"s","ns")))</f>
        <v/>
      </c>
      <c r="AX184" s="281" t="str">
        <f aca="false">IF(AX$8&gt;$J184,"",IF($F$179&gt;$G$179,"ns",IF(ABS($L184-INDEX(RTO4SF_ORD,AX$8,2))&gt;$B$194,"s","ns")))</f>
        <v/>
      </c>
      <c r="AY184" s="281" t="str">
        <f aca="false">IF(AY$8&gt;$J184,"",IF($F$179&gt;$G$179,"ns",IF(ABS($L184-INDEX(RTO4SF_ORD,AY$8,2))&gt;$B$194,"s","ns")))</f>
        <v/>
      </c>
      <c r="AZ184" s="281" t="str">
        <f aca="false">IF(AZ$8&gt;$J184,"",IF($F$179&gt;$G$179,"ns",IF(ABS($L184-INDEX(RTO4SF_ORD,AZ$8,2))&gt;$B$194,"s","ns")))</f>
        <v/>
      </c>
      <c r="BA184" s="281" t="str">
        <f aca="false">IF(BA$8&gt;$J184,"",IF($F$179&gt;$G$179,"ns",IF(ABS($L184-INDEX(RTO4SF_ORD,BA$8,2))&gt;$B$194,"s","ns")))</f>
        <v/>
      </c>
      <c r="BB184" s="281" t="str">
        <f aca="false">IF(BB$8&gt;$J184,"",IF($F$179&gt;$G$179,"ns",IF(ABS($L184-INDEX(RTO4SF_ORD,BB$8,2))&gt;$B$194,"s","ns")))</f>
        <v/>
      </c>
      <c r="BC184" s="281" t="str">
        <f aca="false">IF(BC$8&gt;$J184,"",IF($F$179&gt;$G$179,"ns",IF(ABS($L184-INDEX(RTO4SF_ORD,BC$8,2))&gt;$B$194,"s","ns")))</f>
        <v/>
      </c>
      <c r="BD184" s="281" t="str">
        <f aca="false">IF(BD$8&gt;$J184,"",IF($F$179&gt;$G$179,"ns",IF(ABS($L184-INDEX(RTO4SF_ORD,BD$8,2))&gt;$B$194,"s","ns")))</f>
        <v/>
      </c>
      <c r="BE184" s="281" t="str">
        <f aca="false">IF(BE$8&gt;$J184,"",IF($F$179&gt;$G$179,"ns",IF(ABS($L184-INDEX(RTO4SF_ORD,BE$8,2))&gt;$B$194,"s","ns")))</f>
        <v/>
      </c>
      <c r="BF184" s="281" t="str">
        <f aca="false">IF(BF$8&gt;$J184,"",IF($F$179&gt;$G$179,"ns",IF(ABS($L184-INDEX(RTO4SF_ORD,BF$8,2))&gt;$B$194,"s","ns")))</f>
        <v/>
      </c>
      <c r="BG184" s="281" t="str">
        <f aca="false">IF(BG$8&gt;$J184,"",IF($F$179&gt;$G$179,"ns",IF(ABS($L184-INDEX(RTO4SF_ORD,BG$8,2))&gt;$B$194,"s","ns")))</f>
        <v/>
      </c>
      <c r="BH184" s="281" t="str">
        <f aca="false">IF(BH$8&gt;$J184,"",IF($F$179&gt;$G$179,"ns",IF(ABS($L184-INDEX(RTO4SF_ORD,BH$8,2))&gt;$B$194,"s","ns")))</f>
        <v/>
      </c>
      <c r="BI184" s="281" t="str">
        <f aca="false">IF(BI$8&gt;$J184,"",IF($F$179&gt;$G$179,"ns",IF(ABS($L184-INDEX(RTO4SF_ORD,BI$8,2))&gt;$B$194,"s","ns")))</f>
        <v/>
      </c>
      <c r="BJ184" s="281" t="str">
        <f aca="false">IF(BJ$8&gt;$J184,"",IF($F$179&gt;$G$179,"ns",IF(ABS($L184-INDEX(RTO4SF_ORD,BJ$8,2))&gt;$B$194,"s","ns")))</f>
        <v/>
      </c>
      <c r="BM184" s="293"/>
      <c r="BS184" s="249"/>
      <c r="BT184" s="249"/>
      <c r="BV184" s="270" t="n">
        <v>10</v>
      </c>
      <c r="BW184" s="280" t="str">
        <f aca="false">IFERROR(INDEX(RTO4CF_ORD,BV184,1),"sd")</f>
        <v>Klein Nutria</v>
      </c>
      <c r="BX184" s="281" t="n">
        <f aca="false">IFERROR(INDEX(RTO4CF_ORD,BV184,2),"sd")</f>
        <v>3099.85769980507</v>
      </c>
      <c r="BY184" s="282" t="str">
        <f aca="false">IF(BY$8&gt;$BV184,"",IF($BR$179&gt;$BS$179,"ns",IF(ABS($BX184-INDEX(RTO4CF_ORD,BY$8,2))&gt;$BN$194,"s","ns")))</f>
        <v>s</v>
      </c>
      <c r="BZ184" s="282" t="str">
        <f aca="false">IF(BZ$8&gt;$BV184,"",IF($BR$179&gt;$BS$179,"ns",IF(ABS($BX184-INDEX(RTO4CF_ORD,BZ$8,2))&gt;$BN$194,"s","ns")))</f>
        <v>s</v>
      </c>
      <c r="CA184" s="282" t="str">
        <f aca="false">IF(CA$8&gt;$BV184,"",IF($BR$179&gt;$BS$179,"ns",IF(ABS($BX184-INDEX(RTO4CF_ORD,CA$8,2))&gt;$BN$194,"s","ns")))</f>
        <v>ns</v>
      </c>
      <c r="CB184" s="282" t="str">
        <f aca="false">IF(CB$8&gt;$BV184,"",IF($BR$179&gt;$BS$179,"ns",IF(ABS($BX184-INDEX(RTO4CF_ORD,CB$8,2))&gt;$BN$194,"s","ns")))</f>
        <v>ns</v>
      </c>
      <c r="CC184" s="282" t="str">
        <f aca="false">IF(CC$8&gt;$BV184,"",IF($BR$179&gt;$BS$179,"ns",IF(ABS($BX184-INDEX(RTO4CF_ORD,CC$8,2))&gt;$BN$194,"s","ns")))</f>
        <v>ns</v>
      </c>
      <c r="CD184" s="282" t="str">
        <f aca="false">IF(CD$8&gt;$BV184,"",IF($BR$179&gt;$BS$179,"ns",IF(ABS($BX184-INDEX(RTO4CF_ORD,CD$8,2))&gt;$BN$194,"s","ns")))</f>
        <v>ns</v>
      </c>
      <c r="CE184" s="282" t="str">
        <f aca="false">IF(CE$8&gt;$BV184,"",IF($BR$179&gt;$BS$179,"ns",IF(ABS($BX184-INDEX(RTO4CF_ORD,CE$8,2))&gt;$BN$194,"s","ns")))</f>
        <v>ns</v>
      </c>
      <c r="CF184" s="282" t="str">
        <f aca="false">IF(CF$8&gt;$BV184,"",IF($BR$179&gt;$BS$179,"ns",IF(ABS($BX184-INDEX(RTO4CF_ORD,CF$8,2))&gt;$BN$194,"s","ns")))</f>
        <v>ns</v>
      </c>
      <c r="CG184" s="282" t="str">
        <f aca="false">IF(CG$8&gt;$BV184,"",IF($BR$179&gt;$BS$179,"ns",IF(ABS($BX184-INDEX(RTO4CF_ORD,CG$8,2))&gt;$BN$194,"s","ns")))</f>
        <v>ns</v>
      </c>
      <c r="CH184" s="282" t="str">
        <f aca="false">IF(CH$8&gt;$BV184,"",IF($BR$179&gt;$BS$179,"ns",IF(ABS($BX184-INDEX(RTO4CF_ORD,CH$8,2))&gt;$BN$194,"s","ns")))</f>
        <v>ns</v>
      </c>
      <c r="CI184" s="282" t="str">
        <f aca="false">IF(CI$8&gt;$BV184,"",IF($BR$179&gt;$BS$179,"ns",IF(ABS($BX184-INDEX(RTO4CF_ORD,CI$8,2))&gt;$BN$194,"s","ns")))</f>
        <v/>
      </c>
      <c r="CJ184" s="282" t="str">
        <f aca="false">IF(CJ$8&gt;$BV184,"",IF($BR$179&gt;$BS$179,"ns",IF(ABS($BX184-INDEX(RTO4CF_ORD,CJ$8,2))&gt;$BN$194,"s","ns")))</f>
        <v/>
      </c>
      <c r="CK184" s="282" t="str">
        <f aca="false">IF(CK$8&gt;$BV184,"",IF($BR$179&gt;$BS$179,"ns",IF(ABS($BX184-INDEX(RTO4CF_ORD,CK$8,2))&gt;$BN$194,"s","ns")))</f>
        <v/>
      </c>
      <c r="CL184" s="282" t="str">
        <f aca="false">IF(CL$8&gt;$BV184,"",IF($BR$179&gt;$BS$179,"ns",IF(ABS($BX184-INDEX(RTO4CF_ORD,CL$8,2))&gt;$BN$194,"s","ns")))</f>
        <v/>
      </c>
      <c r="CM184" s="282" t="str">
        <f aca="false">IF(CM$8&gt;$BV184,"",IF($BR$179&gt;$BS$179,"ns",IF(ABS($BX184-INDEX(RTO4CF_ORD,CM$8,2))&gt;$BN$194,"s","ns")))</f>
        <v/>
      </c>
      <c r="CN184" s="282" t="str">
        <f aca="false">IF(CN$8&gt;$BV184,"",IF($BR$179&gt;$BS$179,"ns",IF(ABS($BX184-INDEX(RTO4CF_ORD,CN$8,2))&gt;$BN$194,"s","ns")))</f>
        <v/>
      </c>
      <c r="CO184" s="282" t="str">
        <f aca="false">IF(CO$8&gt;$BV184,"",IF($BR$179&gt;$BS$179,"ns",IF(ABS($BX184-INDEX(RTO4CF_ORD,CO$8,2))&gt;$BN$194,"s","ns")))</f>
        <v/>
      </c>
      <c r="CP184" s="282" t="str">
        <f aca="false">IF(CP$8&gt;$BV184,"",IF($BR$179&gt;$BS$179,"ns",IF(ABS($BX184-INDEX(RTO4CF_ORD,CP$8,2))&gt;$BN$194,"s","ns")))</f>
        <v/>
      </c>
      <c r="CQ184" s="282" t="str">
        <f aca="false">IF(CQ$8&gt;$BV184,"",IF($BR$179&gt;$BS$179,"ns",IF(ABS($BX184-INDEX(RTO4CF_ORD,CQ$8,2))&gt;$BN$194,"s","ns")))</f>
        <v/>
      </c>
      <c r="CR184" s="282" t="str">
        <f aca="false">IF(CR$8&gt;$BV184,"",IF($BR$179&gt;$BS$179,"ns",IF(ABS($BX184-INDEX(RTO4CF_ORD,CR$8,2))&gt;$BN$194,"s","ns")))</f>
        <v/>
      </c>
      <c r="CS184" s="282" t="str">
        <f aca="false">IF(CS$8&gt;$BV184,"",IF($BR$179&gt;$BS$179,"ns",IF(ABS($BX184-INDEX(RTO4CF_ORD,CS$8,2))&gt;$BN$194,"s","ns")))</f>
        <v/>
      </c>
      <c r="CT184" s="282" t="str">
        <f aca="false">IF(CT$8&gt;$BV184,"",IF($BR$179&gt;$BS$179,"ns",IF(ABS($BX184-INDEX(RTO4CF_ORD,CT$8,2))&gt;$BN$194,"s","ns")))</f>
        <v/>
      </c>
      <c r="CU184" s="282" t="str">
        <f aca="false">IF(CU$8&gt;$BV184,"",IF($BR$179&gt;$BS$179,"ns",IF(ABS($BX184-INDEX(RTO4CF_ORD,CU$8,2))&gt;$BN$194,"s","ns")))</f>
        <v/>
      </c>
      <c r="CV184" s="282" t="str">
        <f aca="false">IF(CV$8&gt;$BV184,"",IF($BR$179&gt;$BS$179,"ns",IF(ABS($BX184-INDEX(RTO4CF_ORD,CV$8,2))&gt;$BN$194,"s","ns")))</f>
        <v/>
      </c>
      <c r="CW184" s="282" t="str">
        <f aca="false">IF(CW$8&gt;$BV184,"",IF($BR$179&gt;$BS$179,"ns",IF(ABS($BX184-INDEX(RTO4CF_ORD,CW$8,2))&gt;$BN$194,"s","ns")))</f>
        <v/>
      </c>
      <c r="CX184" s="282" t="str">
        <f aca="false">IF(CX$8&gt;$BV184,"",IF($BR$179&gt;$BS$179,"ns",IF(ABS($BX184-INDEX(RTO4CF_ORD,CX$8,2))&gt;$BN$194,"s","ns")))</f>
        <v/>
      </c>
      <c r="CY184" s="282" t="str">
        <f aca="false">IF(CY$8&gt;$BV184,"",IF($BR$179&gt;$BS$179,"ns",IF(ABS($BX184-INDEX(RTO4CF_ORD,CY$8,2))&gt;$BN$194,"s","ns")))</f>
        <v/>
      </c>
      <c r="CZ184" s="282" t="str">
        <f aca="false">IF(CZ$8&gt;$BV184,"",IF($BR$179&gt;$BS$179,"ns",IF(ABS($BX184-INDEX(RTO4CF_ORD,CZ$8,2))&gt;$BN$194,"s","ns")))</f>
        <v/>
      </c>
      <c r="DA184" s="282" t="str">
        <f aca="false">IF(DA$8&gt;$BV184,"",IF($BR$179&gt;$BS$179,"ns",IF(ABS($BX184-INDEX(RTO4CF_ORD,DA$8,2))&gt;$BN$194,"s","ns")))</f>
        <v/>
      </c>
      <c r="DB184" s="282" t="str">
        <f aca="false">IF(DB$8&gt;$BV184,"",IF($BR$179&gt;$BS$179,"ns",IF(ABS($BX184-INDEX(RTO4CF_ORD,DB$8,2))&gt;$BN$194,"s","ns")))</f>
        <v/>
      </c>
      <c r="DC184" s="282" t="str">
        <f aca="false">IF(DC$8&gt;$BV184,"",IF($BR$179&gt;$BS$179,"ns",IF(ABS($BX184-INDEX(RTO4CF_ORD,DC$8,2))&gt;$BN$194,"s","ns")))</f>
        <v/>
      </c>
      <c r="DD184" s="282" t="str">
        <f aca="false">IF(DD$8&gt;$BV184,"",IF($BR$179&gt;$BS$179,"ns",IF(ABS($BX184-INDEX(RTO4CF_ORD,DD$8,2))&gt;$BN$194,"s","ns")))</f>
        <v/>
      </c>
      <c r="DE184" s="282" t="str">
        <f aca="false">IF(DE$8&gt;$BV184,"",IF($BR$179&gt;$BS$179,"ns",IF(ABS($BX184-INDEX(RTO4CF_ORD,DE$8,2))&gt;$BN$194,"s","ns")))</f>
        <v/>
      </c>
      <c r="DF184" s="282" t="str">
        <f aca="false">IF(DF$8&gt;$BV184,"",IF($BR$179&gt;$BS$179,"ns",IF(ABS($BX184-INDEX(RTO4CF_ORD,DF$8,2))&gt;$BN$194,"s","ns")))</f>
        <v/>
      </c>
      <c r="DG184" s="282" t="str">
        <f aca="false">IF(DG$8&gt;$BV184,"",IF($BR$179&gt;$BS$179,"ns",IF(ABS($BX184-INDEX(RTO4CF_ORD,DG$8,2))&gt;$BN$194,"s","ns")))</f>
        <v/>
      </c>
      <c r="DH184" s="282" t="str">
        <f aca="false">IF(DH$8&gt;$BV184,"",IF($BR$179&gt;$BS$179,"ns",IF(ABS($BX184-INDEX(RTO4CF_ORD,DH$8,2))&gt;$BN$194,"s","ns")))</f>
        <v/>
      </c>
      <c r="DI184" s="282" t="str">
        <f aca="false">IF(DI$8&gt;$BV184,"",IF($BR$179&gt;$BS$179,"ns",IF(ABS($BX184-INDEX(RTO4CF_ORD,DI$8,2))&gt;$BN$194,"s","ns")))</f>
        <v/>
      </c>
      <c r="DJ184" s="282" t="str">
        <f aca="false">IF(DJ$8&gt;$BV184,"",IF($BR$179&gt;$BS$179,"ns",IF(ABS($BX184-INDEX(RTO4CF_ORD,DJ$8,2))&gt;$BN$194,"s","ns")))</f>
        <v/>
      </c>
      <c r="DK184" s="282" t="str">
        <f aca="false">IF(DK$8&gt;$BV184,"",IF($BR$179&gt;$BS$179,"ns",IF(ABS($BX184-INDEX(RTO4CF_ORD,DK$8,2))&gt;$BN$194,"s","ns")))</f>
        <v/>
      </c>
      <c r="DL184" s="282" t="str">
        <f aca="false">IF(DL$8&gt;$BV184,"",IF($BR$179&gt;$BS$179,"ns",IF(ABS($BX184-INDEX(RTO4CF_ORD,DL$8,2))&gt;$BN$194,"s","ns")))</f>
        <v/>
      </c>
      <c r="DM184" s="282" t="str">
        <f aca="false">IF(DM$8&gt;$BV184,"",IF($BR$179&gt;$BS$179,"ns",IF(ABS($BX184-INDEX(RTO4CF_ORD,DM$8,2))&gt;$BN$194,"s","ns")))</f>
        <v/>
      </c>
      <c r="DN184" s="282" t="str">
        <f aca="false">IF(DN$8&gt;$BV184,"",IF($BR$179&gt;$BS$179,"ns",IF(ABS($BX184-INDEX(RTO4CF_ORD,DN$8,2))&gt;$BN$194,"s","ns")))</f>
        <v/>
      </c>
      <c r="DO184" s="282" t="str">
        <f aca="false">IF(DO$8&gt;$BV184,"",IF($BR$179&gt;$BS$179,"ns",IF(ABS($BX184-INDEX(RTO4CF_ORD,DO$8,2))&gt;$BN$194,"s","ns")))</f>
        <v/>
      </c>
      <c r="DP184" s="282" t="str">
        <f aca="false">IF(DP$8&gt;$BV184,"",IF($BR$179&gt;$BS$179,"ns",IF(ABS($BX184-INDEX(RTO4CF_ORD,DP$8,2))&gt;$BN$194,"s","ns")))</f>
        <v/>
      </c>
      <c r="DQ184" s="282" t="str">
        <f aca="false">IF(DQ$8&gt;$BV184,"",IF($BR$179&gt;$BS$179,"ns",IF(ABS($BX184-INDEX(RTO4CF_ORD,DQ$8,2))&gt;$BN$194,"s","ns")))</f>
        <v/>
      </c>
      <c r="DR184" s="282" t="str">
        <f aca="false">IF(DR$8&gt;$BV184,"",IF($BR$179&gt;$BS$179,"ns",IF(ABS($BX184-INDEX(RTO4CF_ORD,DR$8,2))&gt;$BN$194,"s","ns")))</f>
        <v/>
      </c>
      <c r="DS184" s="282" t="str">
        <f aca="false">IF(DS$8&gt;$BV184,"",IF($BR$179&gt;$BS$179,"ns",IF(ABS($BX184-INDEX(RTO4CF_ORD,DS$8,2))&gt;$BN$194,"s","ns")))</f>
        <v/>
      </c>
      <c r="DT184" s="282" t="str">
        <f aca="false">IF(DT$8&gt;$BV184,"",IF($BR$179&gt;$BS$179,"ns",IF(ABS($BX184-INDEX(RTO4CF_ORD,DT$8,2))&gt;$BN$194,"s","ns")))</f>
        <v/>
      </c>
      <c r="DU184" s="282" t="str">
        <f aca="false">IF(DU$8&gt;$BV184,"",IF($BR$179&gt;$BS$179,"ns",IF(ABS($BX184-INDEX(RTO4CF_ORD,DU$8,2))&gt;$BN$194,"s","ns")))</f>
        <v/>
      </c>
      <c r="DV184" s="282" t="str">
        <f aca="false">IF(DV$8&gt;$BV184,"",IF($BR$179&gt;$BS$179,"ns",IF(ABS($BX184-INDEX(RTO4CF_ORD,DV$8,2))&gt;$BN$194,"s","ns")))</f>
        <v/>
      </c>
      <c r="DW184" s="283"/>
      <c r="DX184" s="283"/>
      <c r="DZ184" s="265" t="n">
        <f aca="false">DZ183+1</f>
        <v>11</v>
      </c>
      <c r="EA184" s="276" t="str">
        <f aca="false">IFERROR(INDEX(RTO4CV,$DZ184,1),0)</f>
        <v>Buck Mutisia</v>
      </c>
      <c r="EB184" s="277" t="n">
        <f aca="false">IFERROR(INDEX(RTO4SF,$DZ184,EB$7),0)</f>
        <v>0</v>
      </c>
      <c r="EC184" s="277" t="n">
        <f aca="false">IFERROR(INDEX(RTO4SF,$DZ184,EC$7),0)</f>
        <v>0</v>
      </c>
      <c r="ED184" s="277" t="n">
        <f aca="false">IFERROR(INDEX(RTO4SF,$DZ184,ED$7),0)</f>
        <v>0</v>
      </c>
      <c r="EE184" s="277" t="n">
        <f aca="false">IFERROR(INDEX(RTO4SF,$DZ184,EE$7),0)</f>
        <v>0</v>
      </c>
      <c r="EF184" s="277" t="n">
        <f aca="false">COUNTIFS(EB184:EE184,"&gt;1")</f>
        <v>0</v>
      </c>
      <c r="EG184" s="277" t="n">
        <f aca="false">IFERROR(SUMIFS(EB184:EE184,EB184:EE184,"&gt;1"),0)</f>
        <v>0</v>
      </c>
      <c r="EH184" s="265"/>
      <c r="EI184" s="265" t="s">
        <v>339</v>
      </c>
      <c r="EJ184" s="264" t="str">
        <f aca="false" t="array" ref="EJ184:EJ184">IF(EF224=0,"sd",SUM(IF(EG174:EG223&gt;1,(EG174:EG223)^2))/EJ175-EJ179)</f>
        <v>sd</v>
      </c>
      <c r="EK184" s="266"/>
      <c r="EL184" s="265" t="n">
        <f aca="false">EL183+1</f>
        <v>11</v>
      </c>
      <c r="EM184" s="276" t="str">
        <f aca="false">IFERROR(INDEX(RTO4CV,$EL184,1),0)</f>
        <v>Buck Mutisia</v>
      </c>
      <c r="EN184" s="277" t="n">
        <f aca="false">IFERROR(INDEX(RTO4CF,$EL184,'ANVA-MDS'!EB$7),0)</f>
        <v>1560</v>
      </c>
      <c r="EO184" s="277" t="n">
        <f aca="false">IFERROR(INDEX(RTO4CF,$EL184,'ANVA-MDS'!EC$7),0)</f>
        <v>1840.37426900585</v>
      </c>
      <c r="EP184" s="277" t="n">
        <f aca="false">IFERROR(INDEX(RTO4CF,$EL184,'ANVA-MDS'!ED$7),0)</f>
        <v>1787.66666666667</v>
      </c>
      <c r="EQ184" s="277" t="n">
        <f aca="false">IFERROR(INDEX(RTO4CF,$EL184,'ANVA-MDS'!EE$7),0)</f>
        <v>0</v>
      </c>
      <c r="ER184" s="277" t="n">
        <f aca="false">COUNTIFS(EN184:EQ184,"&gt;1")</f>
        <v>3</v>
      </c>
      <c r="ES184" s="277" t="n">
        <f aca="false">IFERROR(SUMIFS(EN184:EQ184,EN184:EQ184,"&gt;1"),0)</f>
        <v>5188.04093567251</v>
      </c>
      <c r="ET184" s="265"/>
      <c r="EU184" s="265" t="s">
        <v>339</v>
      </c>
      <c r="EV184" s="264" t="n">
        <f aca="false" t="array" ref="EV184:EV184">IF(ER224=0,"sd",SUM(IF(ES174:ES223&gt;1,(ES174:ES223)^2))/EV175-EV179)</f>
        <v>52077277.2520928</v>
      </c>
      <c r="EW184" s="266"/>
      <c r="EX184" s="277" t="n">
        <f aca="false">EG184+ES184</f>
        <v>5188.04093567251</v>
      </c>
      <c r="EY184" s="276" t="s">
        <v>340</v>
      </c>
      <c r="EZ184" s="284" t="str">
        <f aca="false" t="array" ref="EZ184:EZ184">IF(EZ193=0,"sd",(SUM(IF(EB225:EE225&gt;1,(EB225:EE225)^2))+SUM(IF(EN225:EQ225&gt;1,(EN225:EQ225)^2)))/EZ174-EZ191-EZ179)</f>
        <v>sd</v>
      </c>
    </row>
    <row r="185" customFormat="false" ht="12.75" hidden="false" customHeight="true" outlineLevel="0" collapsed="false">
      <c r="A185" s="293" t="s">
        <v>341</v>
      </c>
      <c r="J185" s="270" t="n">
        <v>11</v>
      </c>
      <c r="K185" s="280" t="str">
        <f aca="false">IFERROR(INDEX(RTO4SF_ORD,J185,1),"sd")</f>
        <v>Buck Mutisia</v>
      </c>
      <c r="L185" s="281" t="n">
        <f aca="false">IFERROR(INDEX(RTO4SF_ORD,J185,2),"sd")</f>
        <v>0.00039</v>
      </c>
      <c r="M185" s="281" t="str">
        <f aca="false">IF(M$8&gt;$J185,"",IF($F$179&gt;$G$179,"ns",IF(ABS($L185-INDEX(RTO4SF_ORD,M$8,2))&gt;$B$194,"s","ns")))</f>
        <v>ns</v>
      </c>
      <c r="N185" s="281" t="str">
        <f aca="false">IF(N$8&gt;$J185,"",IF($F$179&gt;$G$179,"ns",IF(ABS($L185-INDEX(RTO4SF_ORD,N$8,2))&gt;$B$194,"s","ns")))</f>
        <v>ns</v>
      </c>
      <c r="O185" s="281" t="str">
        <f aca="false">IF(O$8&gt;$J185,"",IF($F$179&gt;$G$179,"ns",IF(ABS($L185-INDEX(RTO4SF_ORD,O$8,2))&gt;$B$194,"s","ns")))</f>
        <v>ns</v>
      </c>
      <c r="P185" s="281" t="str">
        <f aca="false">IF(P$8&gt;$J185,"",IF($F$179&gt;$G$179,"ns",IF(ABS($L185-INDEX(RTO4SF_ORD,P$8,2))&gt;$B$194,"s","ns")))</f>
        <v>ns</v>
      </c>
      <c r="Q185" s="281" t="str">
        <f aca="false">IF(Q$8&gt;$J185,"",IF($F$179&gt;$G$179,"ns",IF(ABS($L185-INDEX(RTO4SF_ORD,Q$8,2))&gt;$B$194,"s","ns")))</f>
        <v>ns</v>
      </c>
      <c r="R185" s="281" t="str">
        <f aca="false">IF(R$8&gt;$J185,"",IF($F$179&gt;$G$179,"ns",IF(ABS($L185-INDEX(RTO4SF_ORD,R$8,2))&gt;$B$194,"s","ns")))</f>
        <v>ns</v>
      </c>
      <c r="S185" s="281" t="str">
        <f aca="false">IF(S$8&gt;$J185,"",IF($F$179&gt;$G$179,"ns",IF(ABS($L185-INDEX(RTO4SF_ORD,S$8,2))&gt;$B$194,"s","ns")))</f>
        <v>ns</v>
      </c>
      <c r="T185" s="281" t="str">
        <f aca="false">IF(T$8&gt;$J185,"",IF($F$179&gt;$G$179,"ns",IF(ABS($L185-INDEX(RTO4SF_ORD,T$8,2))&gt;$B$194,"s","ns")))</f>
        <v>ns</v>
      </c>
      <c r="U185" s="281" t="str">
        <f aca="false">IF(U$8&gt;$J185,"",IF($F$179&gt;$G$179,"ns",IF(ABS($L185-INDEX(RTO4SF_ORD,U$8,2))&gt;$B$194,"s","ns")))</f>
        <v>ns</v>
      </c>
      <c r="V185" s="281" t="str">
        <f aca="false">IF(V$8&gt;$J185,"",IF($F$179&gt;$G$179,"ns",IF(ABS($L185-INDEX(RTO4SF_ORD,V$8,2))&gt;$B$194,"s","ns")))</f>
        <v>ns</v>
      </c>
      <c r="W185" s="281" t="str">
        <f aca="false">IF(W$8&gt;$J185,"",IF($F$179&gt;$G$179,"ns",IF(ABS($L185-INDEX(RTO4SF_ORD,W$8,2))&gt;$B$194,"s","ns")))</f>
        <v>ns</v>
      </c>
      <c r="X185" s="281" t="str">
        <f aca="false">IF(X$8&gt;$J185,"",IF($F$179&gt;$G$179,"ns",IF(ABS($L185-INDEX(RTO4SF_ORD,X$8,2))&gt;$B$194,"s","ns")))</f>
        <v/>
      </c>
      <c r="Y185" s="281" t="str">
        <f aca="false">IF(Y$8&gt;$J185,"",IF($F$179&gt;$G$179,"ns",IF(ABS($L185-INDEX(RTO4SF_ORD,Y$8,2))&gt;$B$194,"s","ns")))</f>
        <v/>
      </c>
      <c r="Z185" s="281" t="str">
        <f aca="false">IF(Z$8&gt;$J185,"",IF($F$179&gt;$G$179,"ns",IF(ABS($L185-INDEX(RTO4SF_ORD,Z$8,2))&gt;$B$194,"s","ns")))</f>
        <v/>
      </c>
      <c r="AA185" s="281" t="str">
        <f aca="false">IF(AA$8&gt;$J185,"",IF($F$179&gt;$G$179,"ns",IF(ABS($L185-INDEX(RTO4SF_ORD,AA$8,2))&gt;$B$194,"s","ns")))</f>
        <v/>
      </c>
      <c r="AB185" s="281" t="str">
        <f aca="false">IF(AB$8&gt;$J185,"",IF($F$179&gt;$G$179,"ns",IF(ABS($L185-INDEX(RTO4SF_ORD,AB$8,2))&gt;$B$194,"s","ns")))</f>
        <v/>
      </c>
      <c r="AC185" s="281" t="str">
        <f aca="false">IF(AC$8&gt;$J185,"",IF($F$179&gt;$G$179,"ns",IF(ABS($L185-INDEX(RTO4SF_ORD,AC$8,2))&gt;$B$194,"s","ns")))</f>
        <v/>
      </c>
      <c r="AD185" s="281" t="str">
        <f aca="false">IF(AD$8&gt;$J185,"",IF($F$179&gt;$G$179,"ns",IF(ABS($L185-INDEX(RTO4SF_ORD,AD$8,2))&gt;$B$194,"s","ns")))</f>
        <v/>
      </c>
      <c r="AE185" s="281" t="str">
        <f aca="false">IF(AE$8&gt;$J185,"",IF($F$179&gt;$G$179,"ns",IF(ABS($L185-INDEX(RTO4SF_ORD,AE$8,2))&gt;$B$194,"s","ns")))</f>
        <v/>
      </c>
      <c r="AF185" s="281" t="str">
        <f aca="false">IF(AF$8&gt;$J185,"",IF($F$179&gt;$G$179,"ns",IF(ABS($L185-INDEX(RTO4SF_ORD,AF$8,2))&gt;$B$194,"s","ns")))</f>
        <v/>
      </c>
      <c r="AG185" s="281" t="str">
        <f aca="false">IF(AG$8&gt;$J185,"",IF($F$179&gt;$G$179,"ns",IF(ABS($L185-INDEX(RTO4SF_ORD,AG$8,2))&gt;$B$194,"s","ns")))</f>
        <v/>
      </c>
      <c r="AH185" s="281" t="str">
        <f aca="false">IF(AH$8&gt;$J185,"",IF($F$179&gt;$G$179,"ns",IF(ABS($L185-INDEX(RTO4SF_ORD,AH$8,2))&gt;$B$194,"s","ns")))</f>
        <v/>
      </c>
      <c r="AI185" s="281" t="str">
        <f aca="false">IF(AI$8&gt;$J185,"",IF($F$179&gt;$G$179,"ns",IF(ABS($L185-INDEX(RTO4SF_ORD,AI$8,2))&gt;$B$194,"s","ns")))</f>
        <v/>
      </c>
      <c r="AJ185" s="281" t="str">
        <f aca="false">IF(AJ$8&gt;$J185,"",IF($F$179&gt;$G$179,"ns",IF(ABS($L185-INDEX(RTO4SF_ORD,AJ$8,2))&gt;$B$194,"s","ns")))</f>
        <v/>
      </c>
      <c r="AK185" s="281" t="str">
        <f aca="false">IF(AK$8&gt;$J185,"",IF($F$179&gt;$G$179,"ns",IF(ABS($L185-INDEX(RTO4SF_ORD,AK$8,2))&gt;$B$194,"s","ns")))</f>
        <v/>
      </c>
      <c r="AL185" s="281" t="str">
        <f aca="false">IF(AL$8&gt;$J185,"",IF($F$179&gt;$G$179,"ns",IF(ABS($L185-INDEX(RTO4SF_ORD,AL$8,2))&gt;$B$194,"s","ns")))</f>
        <v/>
      </c>
      <c r="AM185" s="281" t="str">
        <f aca="false">IF(AM$8&gt;$J185,"",IF($F$179&gt;$G$179,"ns",IF(ABS($L185-INDEX(RTO4SF_ORD,AM$8,2))&gt;$B$194,"s","ns")))</f>
        <v/>
      </c>
      <c r="AN185" s="281" t="str">
        <f aca="false">IF(AN$8&gt;$J185,"",IF($F$179&gt;$G$179,"ns",IF(ABS($L185-INDEX(RTO4SF_ORD,AN$8,2))&gt;$B$194,"s","ns")))</f>
        <v/>
      </c>
      <c r="AO185" s="281" t="str">
        <f aca="false">IF(AO$8&gt;$J185,"",IF($F$179&gt;$G$179,"ns",IF(ABS($L185-INDEX(RTO4SF_ORD,AO$8,2))&gt;$B$194,"s","ns")))</f>
        <v/>
      </c>
      <c r="AP185" s="281" t="str">
        <f aca="false">IF(AP$8&gt;$J185,"",IF($F$179&gt;$G$179,"ns",IF(ABS($L185-INDEX(RTO4SF_ORD,AP$8,2))&gt;$B$194,"s","ns")))</f>
        <v/>
      </c>
      <c r="AQ185" s="281" t="str">
        <f aca="false">IF(AQ$8&gt;$J185,"",IF($F$179&gt;$G$179,"ns",IF(ABS($L185-INDEX(RTO4SF_ORD,AQ$8,2))&gt;$B$194,"s","ns")))</f>
        <v/>
      </c>
      <c r="AR185" s="281" t="str">
        <f aca="false">IF(AR$8&gt;$J185,"",IF($F$179&gt;$G$179,"ns",IF(ABS($L185-INDEX(RTO4SF_ORD,AR$8,2))&gt;$B$194,"s","ns")))</f>
        <v/>
      </c>
      <c r="AS185" s="281" t="str">
        <f aca="false">IF(AS$8&gt;$J185,"",IF($F$179&gt;$G$179,"ns",IF(ABS($L185-INDEX(RTO4SF_ORD,AS$8,2))&gt;$B$194,"s","ns")))</f>
        <v/>
      </c>
      <c r="AT185" s="281" t="str">
        <f aca="false">IF(AT$8&gt;$J185,"",IF($F$179&gt;$G$179,"ns",IF(ABS($L185-INDEX(RTO4SF_ORD,AT$8,2))&gt;$B$194,"s","ns")))</f>
        <v/>
      </c>
      <c r="AU185" s="281" t="str">
        <f aca="false">IF(AU$8&gt;$J185,"",IF($F$179&gt;$G$179,"ns",IF(ABS($L185-INDEX(RTO4SF_ORD,AU$8,2))&gt;$B$194,"s","ns")))</f>
        <v/>
      </c>
      <c r="AV185" s="281" t="str">
        <f aca="false">IF(AV$8&gt;$J185,"",IF($F$179&gt;$G$179,"ns",IF(ABS($L185-INDEX(RTO4SF_ORD,AV$8,2))&gt;$B$194,"s","ns")))</f>
        <v/>
      </c>
      <c r="AW185" s="281" t="str">
        <f aca="false">IF(AW$8&gt;$J185,"",IF($F$179&gt;$G$179,"ns",IF(ABS($L185-INDEX(RTO4SF_ORD,AW$8,2))&gt;$B$194,"s","ns")))</f>
        <v/>
      </c>
      <c r="AX185" s="281" t="str">
        <f aca="false">IF(AX$8&gt;$J185,"",IF($F$179&gt;$G$179,"ns",IF(ABS($L185-INDEX(RTO4SF_ORD,AX$8,2))&gt;$B$194,"s","ns")))</f>
        <v/>
      </c>
      <c r="AY185" s="281" t="str">
        <f aca="false">IF(AY$8&gt;$J185,"",IF($F$179&gt;$G$179,"ns",IF(ABS($L185-INDEX(RTO4SF_ORD,AY$8,2))&gt;$B$194,"s","ns")))</f>
        <v/>
      </c>
      <c r="AZ185" s="281" t="str">
        <f aca="false">IF(AZ$8&gt;$J185,"",IF($F$179&gt;$G$179,"ns",IF(ABS($L185-INDEX(RTO4SF_ORD,AZ$8,2))&gt;$B$194,"s","ns")))</f>
        <v/>
      </c>
      <c r="BA185" s="281" t="str">
        <f aca="false">IF(BA$8&gt;$J185,"",IF($F$179&gt;$G$179,"ns",IF(ABS($L185-INDEX(RTO4SF_ORD,BA$8,2))&gt;$B$194,"s","ns")))</f>
        <v/>
      </c>
      <c r="BB185" s="281" t="str">
        <f aca="false">IF(BB$8&gt;$J185,"",IF($F$179&gt;$G$179,"ns",IF(ABS($L185-INDEX(RTO4SF_ORD,BB$8,2))&gt;$B$194,"s","ns")))</f>
        <v/>
      </c>
      <c r="BC185" s="281" t="str">
        <f aca="false">IF(BC$8&gt;$J185,"",IF($F$179&gt;$G$179,"ns",IF(ABS($L185-INDEX(RTO4SF_ORD,BC$8,2))&gt;$B$194,"s","ns")))</f>
        <v/>
      </c>
      <c r="BD185" s="281" t="str">
        <f aca="false">IF(BD$8&gt;$J185,"",IF($F$179&gt;$G$179,"ns",IF(ABS($L185-INDEX(RTO4SF_ORD,BD$8,2))&gt;$B$194,"s","ns")))</f>
        <v/>
      </c>
      <c r="BE185" s="281" t="str">
        <f aca="false">IF(BE$8&gt;$J185,"",IF($F$179&gt;$G$179,"ns",IF(ABS($L185-INDEX(RTO4SF_ORD,BE$8,2))&gt;$B$194,"s","ns")))</f>
        <v/>
      </c>
      <c r="BF185" s="281" t="str">
        <f aca="false">IF(BF$8&gt;$J185,"",IF($F$179&gt;$G$179,"ns",IF(ABS($L185-INDEX(RTO4SF_ORD,BF$8,2))&gt;$B$194,"s","ns")))</f>
        <v/>
      </c>
      <c r="BG185" s="281" t="str">
        <f aca="false">IF(BG$8&gt;$J185,"",IF($F$179&gt;$G$179,"ns",IF(ABS($L185-INDEX(RTO4SF_ORD,BG$8,2))&gt;$B$194,"s","ns")))</f>
        <v/>
      </c>
      <c r="BH185" s="281" t="str">
        <f aca="false">IF(BH$8&gt;$J185,"",IF($F$179&gt;$G$179,"ns",IF(ABS($L185-INDEX(RTO4SF_ORD,BH$8,2))&gt;$B$194,"s","ns")))</f>
        <v/>
      </c>
      <c r="BI185" s="281" t="str">
        <f aca="false">IF(BI$8&gt;$J185,"",IF($F$179&gt;$G$179,"ns",IF(ABS($L185-INDEX(RTO4SF_ORD,BI$8,2))&gt;$B$194,"s","ns")))</f>
        <v/>
      </c>
      <c r="BJ185" s="281" t="str">
        <f aca="false">IF(BJ$8&gt;$J185,"",IF($F$179&gt;$G$179,"ns",IF(ABS($L185-INDEX(RTO4SF_ORD,BJ$8,2))&gt;$B$194,"s","ns")))</f>
        <v/>
      </c>
      <c r="BM185" s="293" t="s">
        <v>341</v>
      </c>
      <c r="BS185" s="249"/>
      <c r="BT185" s="249"/>
      <c r="BV185" s="270" t="n">
        <v>11</v>
      </c>
      <c r="BW185" s="280" t="str">
        <f aca="false">IFERROR(INDEX(RTO4CF_ORD,BV185,1),"sd")</f>
        <v>ACA 920</v>
      </c>
      <c r="BX185" s="281" t="n">
        <f aca="false">IFERROR(INDEX(RTO4CF_ORD,BV185,2),"sd")</f>
        <v>3048.59259259259</v>
      </c>
      <c r="BY185" s="282" t="str">
        <f aca="false">IF(BY$8&gt;$BV185,"",IF($BR$179&gt;$BS$179,"ns",IF(ABS($BX185-INDEX(RTO4CF_ORD,BY$8,2))&gt;$BN$194,"s","ns")))</f>
        <v>s</v>
      </c>
      <c r="BZ185" s="282" t="str">
        <f aca="false">IF(BZ$8&gt;$BV185,"",IF($BR$179&gt;$BS$179,"ns",IF(ABS($BX185-INDEX(RTO4CF_ORD,BZ$8,2))&gt;$BN$194,"s","ns")))</f>
        <v>s</v>
      </c>
      <c r="CA185" s="282" t="str">
        <f aca="false">IF(CA$8&gt;$BV185,"",IF($BR$179&gt;$BS$179,"ns",IF(ABS($BX185-INDEX(RTO4CF_ORD,CA$8,2))&gt;$BN$194,"s","ns")))</f>
        <v>ns</v>
      </c>
      <c r="CB185" s="282" t="str">
        <f aca="false">IF(CB$8&gt;$BV185,"",IF($BR$179&gt;$BS$179,"ns",IF(ABS($BX185-INDEX(RTO4CF_ORD,CB$8,2))&gt;$BN$194,"s","ns")))</f>
        <v>ns</v>
      </c>
      <c r="CC185" s="282" t="str">
        <f aca="false">IF(CC$8&gt;$BV185,"",IF($BR$179&gt;$BS$179,"ns",IF(ABS($BX185-INDEX(RTO4CF_ORD,CC$8,2))&gt;$BN$194,"s","ns")))</f>
        <v>ns</v>
      </c>
      <c r="CD185" s="282" t="str">
        <f aca="false">IF(CD$8&gt;$BV185,"",IF($BR$179&gt;$BS$179,"ns",IF(ABS($BX185-INDEX(RTO4CF_ORD,CD$8,2))&gt;$BN$194,"s","ns")))</f>
        <v>ns</v>
      </c>
      <c r="CE185" s="282" t="str">
        <f aca="false">IF(CE$8&gt;$BV185,"",IF($BR$179&gt;$BS$179,"ns",IF(ABS($BX185-INDEX(RTO4CF_ORD,CE$8,2))&gt;$BN$194,"s","ns")))</f>
        <v>ns</v>
      </c>
      <c r="CF185" s="282" t="str">
        <f aca="false">IF(CF$8&gt;$BV185,"",IF($BR$179&gt;$BS$179,"ns",IF(ABS($BX185-INDEX(RTO4CF_ORD,CF$8,2))&gt;$BN$194,"s","ns")))</f>
        <v>ns</v>
      </c>
      <c r="CG185" s="282" t="str">
        <f aca="false">IF(CG$8&gt;$BV185,"",IF($BR$179&gt;$BS$179,"ns",IF(ABS($BX185-INDEX(RTO4CF_ORD,CG$8,2))&gt;$BN$194,"s","ns")))</f>
        <v>ns</v>
      </c>
      <c r="CH185" s="282" t="str">
        <f aca="false">IF(CH$8&gt;$BV185,"",IF($BR$179&gt;$BS$179,"ns",IF(ABS($BX185-INDEX(RTO4CF_ORD,CH$8,2))&gt;$BN$194,"s","ns")))</f>
        <v>ns</v>
      </c>
      <c r="CI185" s="282" t="str">
        <f aca="false">IF(CI$8&gt;$BV185,"",IF($BR$179&gt;$BS$179,"ns",IF(ABS($BX185-INDEX(RTO4CF_ORD,CI$8,2))&gt;$BN$194,"s","ns")))</f>
        <v>ns</v>
      </c>
      <c r="CJ185" s="282" t="str">
        <f aca="false">IF(CJ$8&gt;$BV185,"",IF($BR$179&gt;$BS$179,"ns",IF(ABS($BX185-INDEX(RTO4CF_ORD,CJ$8,2))&gt;$BN$194,"s","ns")))</f>
        <v/>
      </c>
      <c r="CK185" s="282" t="str">
        <f aca="false">IF(CK$8&gt;$BV185,"",IF($BR$179&gt;$BS$179,"ns",IF(ABS($BX185-INDEX(RTO4CF_ORD,CK$8,2))&gt;$BN$194,"s","ns")))</f>
        <v/>
      </c>
      <c r="CL185" s="282" t="str">
        <f aca="false">IF(CL$8&gt;$BV185,"",IF($BR$179&gt;$BS$179,"ns",IF(ABS($BX185-INDEX(RTO4CF_ORD,CL$8,2))&gt;$BN$194,"s","ns")))</f>
        <v/>
      </c>
      <c r="CM185" s="282" t="str">
        <f aca="false">IF(CM$8&gt;$BV185,"",IF($BR$179&gt;$BS$179,"ns",IF(ABS($BX185-INDEX(RTO4CF_ORD,CM$8,2))&gt;$BN$194,"s","ns")))</f>
        <v/>
      </c>
      <c r="CN185" s="282" t="str">
        <f aca="false">IF(CN$8&gt;$BV185,"",IF($BR$179&gt;$BS$179,"ns",IF(ABS($BX185-INDEX(RTO4CF_ORD,CN$8,2))&gt;$BN$194,"s","ns")))</f>
        <v/>
      </c>
      <c r="CO185" s="282" t="str">
        <f aca="false">IF(CO$8&gt;$BV185,"",IF($BR$179&gt;$BS$179,"ns",IF(ABS($BX185-INDEX(RTO4CF_ORD,CO$8,2))&gt;$BN$194,"s","ns")))</f>
        <v/>
      </c>
      <c r="CP185" s="282" t="str">
        <f aca="false">IF(CP$8&gt;$BV185,"",IF($BR$179&gt;$BS$179,"ns",IF(ABS($BX185-INDEX(RTO4CF_ORD,CP$8,2))&gt;$BN$194,"s","ns")))</f>
        <v/>
      </c>
      <c r="CQ185" s="282" t="str">
        <f aca="false">IF(CQ$8&gt;$BV185,"",IF($BR$179&gt;$BS$179,"ns",IF(ABS($BX185-INDEX(RTO4CF_ORD,CQ$8,2))&gt;$BN$194,"s","ns")))</f>
        <v/>
      </c>
      <c r="CR185" s="282" t="str">
        <f aca="false">IF(CR$8&gt;$BV185,"",IF($BR$179&gt;$BS$179,"ns",IF(ABS($BX185-INDEX(RTO4CF_ORD,CR$8,2))&gt;$BN$194,"s","ns")))</f>
        <v/>
      </c>
      <c r="CS185" s="282" t="str">
        <f aca="false">IF(CS$8&gt;$BV185,"",IF($BR$179&gt;$BS$179,"ns",IF(ABS($BX185-INDEX(RTO4CF_ORD,CS$8,2))&gt;$BN$194,"s","ns")))</f>
        <v/>
      </c>
      <c r="CT185" s="282" t="str">
        <f aca="false">IF(CT$8&gt;$BV185,"",IF($BR$179&gt;$BS$179,"ns",IF(ABS($BX185-INDEX(RTO4CF_ORD,CT$8,2))&gt;$BN$194,"s","ns")))</f>
        <v/>
      </c>
      <c r="CU185" s="282" t="str">
        <f aca="false">IF(CU$8&gt;$BV185,"",IF($BR$179&gt;$BS$179,"ns",IF(ABS($BX185-INDEX(RTO4CF_ORD,CU$8,2))&gt;$BN$194,"s","ns")))</f>
        <v/>
      </c>
      <c r="CV185" s="282" t="str">
        <f aca="false">IF(CV$8&gt;$BV185,"",IF($BR$179&gt;$BS$179,"ns",IF(ABS($BX185-INDEX(RTO4CF_ORD,CV$8,2))&gt;$BN$194,"s","ns")))</f>
        <v/>
      </c>
      <c r="CW185" s="282" t="str">
        <f aca="false">IF(CW$8&gt;$BV185,"",IF($BR$179&gt;$BS$179,"ns",IF(ABS($BX185-INDEX(RTO4CF_ORD,CW$8,2))&gt;$BN$194,"s","ns")))</f>
        <v/>
      </c>
      <c r="CX185" s="282" t="str">
        <f aca="false">IF(CX$8&gt;$BV185,"",IF($BR$179&gt;$BS$179,"ns",IF(ABS($BX185-INDEX(RTO4CF_ORD,CX$8,2))&gt;$BN$194,"s","ns")))</f>
        <v/>
      </c>
      <c r="CY185" s="282" t="str">
        <f aca="false">IF(CY$8&gt;$BV185,"",IF($BR$179&gt;$BS$179,"ns",IF(ABS($BX185-INDEX(RTO4CF_ORD,CY$8,2))&gt;$BN$194,"s","ns")))</f>
        <v/>
      </c>
      <c r="CZ185" s="282" t="str">
        <f aca="false">IF(CZ$8&gt;$BV185,"",IF($BR$179&gt;$BS$179,"ns",IF(ABS($BX185-INDEX(RTO4CF_ORD,CZ$8,2))&gt;$BN$194,"s","ns")))</f>
        <v/>
      </c>
      <c r="DA185" s="282" t="str">
        <f aca="false">IF(DA$8&gt;$BV185,"",IF($BR$179&gt;$BS$179,"ns",IF(ABS($BX185-INDEX(RTO4CF_ORD,DA$8,2))&gt;$BN$194,"s","ns")))</f>
        <v/>
      </c>
      <c r="DB185" s="282" t="str">
        <f aca="false">IF(DB$8&gt;$BV185,"",IF($BR$179&gt;$BS$179,"ns",IF(ABS($BX185-INDEX(RTO4CF_ORD,DB$8,2))&gt;$BN$194,"s","ns")))</f>
        <v/>
      </c>
      <c r="DC185" s="282" t="str">
        <f aca="false">IF(DC$8&gt;$BV185,"",IF($BR$179&gt;$BS$179,"ns",IF(ABS($BX185-INDEX(RTO4CF_ORD,DC$8,2))&gt;$BN$194,"s","ns")))</f>
        <v/>
      </c>
      <c r="DD185" s="282" t="str">
        <f aca="false">IF(DD$8&gt;$BV185,"",IF($BR$179&gt;$BS$179,"ns",IF(ABS($BX185-INDEX(RTO4CF_ORD,DD$8,2))&gt;$BN$194,"s","ns")))</f>
        <v/>
      </c>
      <c r="DE185" s="282" t="str">
        <f aca="false">IF(DE$8&gt;$BV185,"",IF($BR$179&gt;$BS$179,"ns",IF(ABS($BX185-INDEX(RTO4CF_ORD,DE$8,2))&gt;$BN$194,"s","ns")))</f>
        <v/>
      </c>
      <c r="DF185" s="282" t="str">
        <f aca="false">IF(DF$8&gt;$BV185,"",IF($BR$179&gt;$BS$179,"ns",IF(ABS($BX185-INDEX(RTO4CF_ORD,DF$8,2))&gt;$BN$194,"s","ns")))</f>
        <v/>
      </c>
      <c r="DG185" s="282" t="str">
        <f aca="false">IF(DG$8&gt;$BV185,"",IF($BR$179&gt;$BS$179,"ns",IF(ABS($BX185-INDEX(RTO4CF_ORD,DG$8,2))&gt;$BN$194,"s","ns")))</f>
        <v/>
      </c>
      <c r="DH185" s="282" t="str">
        <f aca="false">IF(DH$8&gt;$BV185,"",IF($BR$179&gt;$BS$179,"ns",IF(ABS($BX185-INDEX(RTO4CF_ORD,DH$8,2))&gt;$BN$194,"s","ns")))</f>
        <v/>
      </c>
      <c r="DI185" s="282" t="str">
        <f aca="false">IF(DI$8&gt;$BV185,"",IF($BR$179&gt;$BS$179,"ns",IF(ABS($BX185-INDEX(RTO4CF_ORD,DI$8,2))&gt;$BN$194,"s","ns")))</f>
        <v/>
      </c>
      <c r="DJ185" s="282" t="str">
        <f aca="false">IF(DJ$8&gt;$BV185,"",IF($BR$179&gt;$BS$179,"ns",IF(ABS($BX185-INDEX(RTO4CF_ORD,DJ$8,2))&gt;$BN$194,"s","ns")))</f>
        <v/>
      </c>
      <c r="DK185" s="282" t="str">
        <f aca="false">IF(DK$8&gt;$BV185,"",IF($BR$179&gt;$BS$179,"ns",IF(ABS($BX185-INDEX(RTO4CF_ORD,DK$8,2))&gt;$BN$194,"s","ns")))</f>
        <v/>
      </c>
      <c r="DL185" s="282" t="str">
        <f aca="false">IF(DL$8&gt;$BV185,"",IF($BR$179&gt;$BS$179,"ns",IF(ABS($BX185-INDEX(RTO4CF_ORD,DL$8,2))&gt;$BN$194,"s","ns")))</f>
        <v/>
      </c>
      <c r="DM185" s="282" t="str">
        <f aca="false">IF(DM$8&gt;$BV185,"",IF($BR$179&gt;$BS$179,"ns",IF(ABS($BX185-INDEX(RTO4CF_ORD,DM$8,2))&gt;$BN$194,"s","ns")))</f>
        <v/>
      </c>
      <c r="DN185" s="282" t="str">
        <f aca="false">IF(DN$8&gt;$BV185,"",IF($BR$179&gt;$BS$179,"ns",IF(ABS($BX185-INDEX(RTO4CF_ORD,DN$8,2))&gt;$BN$194,"s","ns")))</f>
        <v/>
      </c>
      <c r="DO185" s="282" t="str">
        <f aca="false">IF(DO$8&gt;$BV185,"",IF($BR$179&gt;$BS$179,"ns",IF(ABS($BX185-INDEX(RTO4CF_ORD,DO$8,2))&gt;$BN$194,"s","ns")))</f>
        <v/>
      </c>
      <c r="DP185" s="282" t="str">
        <f aca="false">IF(DP$8&gt;$BV185,"",IF($BR$179&gt;$BS$179,"ns",IF(ABS($BX185-INDEX(RTO4CF_ORD,DP$8,2))&gt;$BN$194,"s","ns")))</f>
        <v/>
      </c>
      <c r="DQ185" s="282" t="str">
        <f aca="false">IF(DQ$8&gt;$BV185,"",IF($BR$179&gt;$BS$179,"ns",IF(ABS($BX185-INDEX(RTO4CF_ORD,DQ$8,2))&gt;$BN$194,"s","ns")))</f>
        <v/>
      </c>
      <c r="DR185" s="282" t="str">
        <f aca="false">IF(DR$8&gt;$BV185,"",IF($BR$179&gt;$BS$179,"ns",IF(ABS($BX185-INDEX(RTO4CF_ORD,DR$8,2))&gt;$BN$194,"s","ns")))</f>
        <v/>
      </c>
      <c r="DS185" s="282" t="str">
        <f aca="false">IF(DS$8&gt;$BV185,"",IF($BR$179&gt;$BS$179,"ns",IF(ABS($BX185-INDEX(RTO4CF_ORD,DS$8,2))&gt;$BN$194,"s","ns")))</f>
        <v/>
      </c>
      <c r="DT185" s="282" t="str">
        <f aca="false">IF(DT$8&gt;$BV185,"",IF($BR$179&gt;$BS$179,"ns",IF(ABS($BX185-INDEX(RTO4CF_ORD,DT$8,2))&gt;$BN$194,"s","ns")))</f>
        <v/>
      </c>
      <c r="DU185" s="282" t="str">
        <f aca="false">IF(DU$8&gt;$BV185,"",IF($BR$179&gt;$BS$179,"ns",IF(ABS($BX185-INDEX(RTO4CF_ORD,DU$8,2))&gt;$BN$194,"s","ns")))</f>
        <v/>
      </c>
      <c r="DV185" s="282" t="str">
        <f aca="false">IF(DV$8&gt;$BV185,"",IF($BR$179&gt;$BS$179,"ns",IF(ABS($BX185-INDEX(RTO4CF_ORD,DV$8,2))&gt;$BN$194,"s","ns")))</f>
        <v/>
      </c>
      <c r="DW185" s="283"/>
      <c r="DX185" s="283"/>
      <c r="DZ185" s="265" t="n">
        <f aca="false">DZ184+1</f>
        <v>12</v>
      </c>
      <c r="EA185" s="276" t="str">
        <f aca="false">IFERROR(INDEX(RTO4CV,$DZ185,1),0)</f>
        <v>Buck Saeta</v>
      </c>
      <c r="EB185" s="277" t="n">
        <f aca="false">IFERROR(INDEX(RTO4SF,$DZ185,EB$7),0)</f>
        <v>0</v>
      </c>
      <c r="EC185" s="277" t="n">
        <f aca="false">IFERROR(INDEX(RTO4SF,$DZ185,EC$7),0)</f>
        <v>0</v>
      </c>
      <c r="ED185" s="277" t="n">
        <f aca="false">IFERROR(INDEX(RTO4SF,$DZ185,ED$7),0)</f>
        <v>0</v>
      </c>
      <c r="EE185" s="277" t="n">
        <f aca="false">IFERROR(INDEX(RTO4SF,$DZ185,EE$7),0)</f>
        <v>0</v>
      </c>
      <c r="EF185" s="277" t="n">
        <f aca="false">COUNTIFS(EB185:EE185,"&gt;1")</f>
        <v>0</v>
      </c>
      <c r="EG185" s="277" t="n">
        <f aca="false">IFERROR(SUMIFS(EB185:EE185,EB185:EE185,"&gt;1"),0)</f>
        <v>0</v>
      </c>
      <c r="EH185" s="265"/>
      <c r="EI185" s="265" t="s">
        <v>342</v>
      </c>
      <c r="EJ185" s="264" t="str">
        <f aca="false" t="array" ref="EJ185:EJ185">IF(EF224=0,"sd",SUM(IF(EB225:EE225&gt;1,(EB225:EE225)^2))/EJ174-EJ179)</f>
        <v>sd</v>
      </c>
      <c r="EK185" s="266"/>
      <c r="EL185" s="265" t="n">
        <f aca="false">EL184+1</f>
        <v>12</v>
      </c>
      <c r="EM185" s="276" t="str">
        <f aca="false">IFERROR(INDEX(RTO4CV,$EL185,1),0)</f>
        <v>Buck Saeta</v>
      </c>
      <c r="EN185" s="277" t="n">
        <f aca="false">IFERROR(INDEX(RTO4CF,$EL185,'ANVA-MDS'!EB$7),0)</f>
        <v>1778.33918128655</v>
      </c>
      <c r="EO185" s="277" t="n">
        <f aca="false">IFERROR(INDEX(RTO4CF,$EL185,'ANVA-MDS'!EC$7),0)</f>
        <v>1173.70760233918</v>
      </c>
      <c r="EP185" s="277" t="n">
        <f aca="false">IFERROR(INDEX(RTO4CF,$EL185,'ANVA-MDS'!ED$7),0)</f>
        <v>1360.05847953216</v>
      </c>
      <c r="EQ185" s="277" t="n">
        <f aca="false">IFERROR(INDEX(RTO4CF,$EL185,'ANVA-MDS'!EE$7),0)</f>
        <v>0</v>
      </c>
      <c r="ER185" s="277" t="n">
        <f aca="false">COUNTIFS(EN185:EQ185,"&gt;1")</f>
        <v>3</v>
      </c>
      <c r="ES185" s="277" t="n">
        <f aca="false">IFERROR(SUMIFS(EN185:EQ185,EN185:EQ185,"&gt;1"),0)</f>
        <v>4312.10526315789</v>
      </c>
      <c r="ET185" s="265"/>
      <c r="EU185" s="265" t="s">
        <v>342</v>
      </c>
      <c r="EV185" s="264" t="n">
        <f aca="false" t="array" ref="EV185:EV185">IF(ER224=0,"sd",SUM(IF(EN225:EQ225&gt;1,(EN225:EQ225)^2))/EV174-EV179)</f>
        <v>177330.314917803</v>
      </c>
      <c r="EW185" s="266"/>
      <c r="EX185" s="277" t="n">
        <f aca="false">EG185+ES185</f>
        <v>4312.10526315789</v>
      </c>
      <c r="EY185" s="265" t="s">
        <v>343</v>
      </c>
      <c r="EZ185" s="284" t="str">
        <f aca="false">IF(EZ193=0,"sd",EZ186-EZ183-EZ191-EZ184-EZ192)</f>
        <v>sd</v>
      </c>
    </row>
    <row r="186" customFormat="false" ht="12.75" hidden="false" customHeight="true" outlineLevel="0" collapsed="false">
      <c r="A186" s="293"/>
      <c r="B186" s="294" t="str">
        <f aca="false">'ANVA-MDS'!EJ189</f>
        <v>sd</v>
      </c>
      <c r="C186" s="295" t="n">
        <v>0.15</v>
      </c>
      <c r="D186" s="248" t="str">
        <f aca="false">IF(B186&gt;C186,"ns","*")</f>
        <v>ns</v>
      </c>
      <c r="J186" s="270" t="n">
        <v>12</v>
      </c>
      <c r="K186" s="280" t="str">
        <f aca="false">IFERROR(INDEX(RTO4SF_ORD,J186,1),"sd")</f>
        <v>Buck Saeta</v>
      </c>
      <c r="L186" s="281" t="n">
        <f aca="false">IFERROR(INDEX(RTO4SF_ORD,J186,2),"sd")</f>
        <v>0.00038</v>
      </c>
      <c r="M186" s="281" t="str">
        <f aca="false">IF(M$8&gt;$J186,"",IF($F$179&gt;$G$179,"ns",IF(ABS($L186-INDEX(RTO4SF_ORD,M$8,2))&gt;$B$194,"s","ns")))</f>
        <v>ns</v>
      </c>
      <c r="N186" s="281" t="str">
        <f aca="false">IF(N$8&gt;$J186,"",IF($F$179&gt;$G$179,"ns",IF(ABS($L186-INDEX(RTO4SF_ORD,N$8,2))&gt;$B$194,"s","ns")))</f>
        <v>ns</v>
      </c>
      <c r="O186" s="281" t="str">
        <f aca="false">IF(O$8&gt;$J186,"",IF($F$179&gt;$G$179,"ns",IF(ABS($L186-INDEX(RTO4SF_ORD,O$8,2))&gt;$B$194,"s","ns")))</f>
        <v>ns</v>
      </c>
      <c r="P186" s="281" t="str">
        <f aca="false">IF(P$8&gt;$J186,"",IF($F$179&gt;$G$179,"ns",IF(ABS($L186-INDEX(RTO4SF_ORD,P$8,2))&gt;$B$194,"s","ns")))</f>
        <v>ns</v>
      </c>
      <c r="Q186" s="281" t="str">
        <f aca="false">IF(Q$8&gt;$J186,"",IF($F$179&gt;$G$179,"ns",IF(ABS($L186-INDEX(RTO4SF_ORD,Q$8,2))&gt;$B$194,"s","ns")))</f>
        <v>ns</v>
      </c>
      <c r="R186" s="281" t="str">
        <f aca="false">IF(R$8&gt;$J186,"",IF($F$179&gt;$G$179,"ns",IF(ABS($L186-INDEX(RTO4SF_ORD,R$8,2))&gt;$B$194,"s","ns")))</f>
        <v>ns</v>
      </c>
      <c r="S186" s="281" t="str">
        <f aca="false">IF(S$8&gt;$J186,"",IF($F$179&gt;$G$179,"ns",IF(ABS($L186-INDEX(RTO4SF_ORD,S$8,2))&gt;$B$194,"s","ns")))</f>
        <v>ns</v>
      </c>
      <c r="T186" s="281" t="str">
        <f aca="false">IF(T$8&gt;$J186,"",IF($F$179&gt;$G$179,"ns",IF(ABS($L186-INDEX(RTO4SF_ORD,T$8,2))&gt;$B$194,"s","ns")))</f>
        <v>ns</v>
      </c>
      <c r="U186" s="281" t="str">
        <f aca="false">IF(U$8&gt;$J186,"",IF($F$179&gt;$G$179,"ns",IF(ABS($L186-INDEX(RTO4SF_ORD,U$8,2))&gt;$B$194,"s","ns")))</f>
        <v>ns</v>
      </c>
      <c r="V186" s="281" t="str">
        <f aca="false">IF(V$8&gt;$J186,"",IF($F$179&gt;$G$179,"ns",IF(ABS($L186-INDEX(RTO4SF_ORD,V$8,2))&gt;$B$194,"s","ns")))</f>
        <v>ns</v>
      </c>
      <c r="W186" s="281" t="str">
        <f aca="false">IF(W$8&gt;$J186,"",IF($F$179&gt;$G$179,"ns",IF(ABS($L186-INDEX(RTO4SF_ORD,W$8,2))&gt;$B$194,"s","ns")))</f>
        <v>ns</v>
      </c>
      <c r="X186" s="281" t="str">
        <f aca="false">IF(X$8&gt;$J186,"",IF($F$179&gt;$G$179,"ns",IF(ABS($L186-INDEX(RTO4SF_ORD,X$8,2))&gt;$B$194,"s","ns")))</f>
        <v>ns</v>
      </c>
      <c r="Y186" s="281" t="str">
        <f aca="false">IF(Y$8&gt;$J186,"",IF($F$179&gt;$G$179,"ns",IF(ABS($L186-INDEX(RTO4SF_ORD,Y$8,2))&gt;$B$194,"s","ns")))</f>
        <v/>
      </c>
      <c r="Z186" s="281" t="str">
        <f aca="false">IF(Z$8&gt;$J186,"",IF($F$179&gt;$G$179,"ns",IF(ABS($L186-INDEX(RTO4SF_ORD,Z$8,2))&gt;$B$194,"s","ns")))</f>
        <v/>
      </c>
      <c r="AA186" s="281" t="str">
        <f aca="false">IF(AA$8&gt;$J186,"",IF($F$179&gt;$G$179,"ns",IF(ABS($L186-INDEX(RTO4SF_ORD,AA$8,2))&gt;$B$194,"s","ns")))</f>
        <v/>
      </c>
      <c r="AB186" s="281" t="str">
        <f aca="false">IF(AB$8&gt;$J186,"",IF($F$179&gt;$G$179,"ns",IF(ABS($L186-INDEX(RTO4SF_ORD,AB$8,2))&gt;$B$194,"s","ns")))</f>
        <v/>
      </c>
      <c r="AC186" s="281" t="str">
        <f aca="false">IF(AC$8&gt;$J186,"",IF($F$179&gt;$G$179,"ns",IF(ABS($L186-INDEX(RTO4SF_ORD,AC$8,2))&gt;$B$194,"s","ns")))</f>
        <v/>
      </c>
      <c r="AD186" s="281" t="str">
        <f aca="false">IF(AD$8&gt;$J186,"",IF($F$179&gt;$G$179,"ns",IF(ABS($L186-INDEX(RTO4SF_ORD,AD$8,2))&gt;$B$194,"s","ns")))</f>
        <v/>
      </c>
      <c r="AE186" s="281" t="str">
        <f aca="false">IF(AE$8&gt;$J186,"",IF($F$179&gt;$G$179,"ns",IF(ABS($L186-INDEX(RTO4SF_ORD,AE$8,2))&gt;$B$194,"s","ns")))</f>
        <v/>
      </c>
      <c r="AF186" s="281" t="str">
        <f aca="false">IF(AF$8&gt;$J186,"",IF($F$179&gt;$G$179,"ns",IF(ABS($L186-INDEX(RTO4SF_ORD,AF$8,2))&gt;$B$194,"s","ns")))</f>
        <v/>
      </c>
      <c r="AG186" s="281" t="str">
        <f aca="false">IF(AG$8&gt;$J186,"",IF($F$179&gt;$G$179,"ns",IF(ABS($L186-INDEX(RTO4SF_ORD,AG$8,2))&gt;$B$194,"s","ns")))</f>
        <v/>
      </c>
      <c r="AH186" s="281" t="str">
        <f aca="false">IF(AH$8&gt;$J186,"",IF($F$179&gt;$G$179,"ns",IF(ABS($L186-INDEX(RTO4SF_ORD,AH$8,2))&gt;$B$194,"s","ns")))</f>
        <v/>
      </c>
      <c r="AI186" s="281" t="str">
        <f aca="false">IF(AI$8&gt;$J186,"",IF($F$179&gt;$G$179,"ns",IF(ABS($L186-INDEX(RTO4SF_ORD,AI$8,2))&gt;$B$194,"s","ns")))</f>
        <v/>
      </c>
      <c r="AJ186" s="281" t="str">
        <f aca="false">IF(AJ$8&gt;$J186,"",IF($F$179&gt;$G$179,"ns",IF(ABS($L186-INDEX(RTO4SF_ORD,AJ$8,2))&gt;$B$194,"s","ns")))</f>
        <v/>
      </c>
      <c r="AK186" s="281" t="str">
        <f aca="false">IF(AK$8&gt;$J186,"",IF($F$179&gt;$G$179,"ns",IF(ABS($L186-INDEX(RTO4SF_ORD,AK$8,2))&gt;$B$194,"s","ns")))</f>
        <v/>
      </c>
      <c r="AL186" s="281" t="str">
        <f aca="false">IF(AL$8&gt;$J186,"",IF($F$179&gt;$G$179,"ns",IF(ABS($L186-INDEX(RTO4SF_ORD,AL$8,2))&gt;$B$194,"s","ns")))</f>
        <v/>
      </c>
      <c r="AM186" s="281" t="str">
        <f aca="false">IF(AM$8&gt;$J186,"",IF($F$179&gt;$G$179,"ns",IF(ABS($L186-INDEX(RTO4SF_ORD,AM$8,2))&gt;$B$194,"s","ns")))</f>
        <v/>
      </c>
      <c r="AN186" s="281" t="str">
        <f aca="false">IF(AN$8&gt;$J186,"",IF($F$179&gt;$G$179,"ns",IF(ABS($L186-INDEX(RTO4SF_ORD,AN$8,2))&gt;$B$194,"s","ns")))</f>
        <v/>
      </c>
      <c r="AO186" s="281" t="str">
        <f aca="false">IF(AO$8&gt;$J186,"",IF($F$179&gt;$G$179,"ns",IF(ABS($L186-INDEX(RTO4SF_ORD,AO$8,2))&gt;$B$194,"s","ns")))</f>
        <v/>
      </c>
      <c r="AP186" s="281" t="str">
        <f aca="false">IF(AP$8&gt;$J186,"",IF($F$179&gt;$G$179,"ns",IF(ABS($L186-INDEX(RTO4SF_ORD,AP$8,2))&gt;$B$194,"s","ns")))</f>
        <v/>
      </c>
      <c r="AQ186" s="281" t="str">
        <f aca="false">IF(AQ$8&gt;$J186,"",IF($F$179&gt;$G$179,"ns",IF(ABS($L186-INDEX(RTO4SF_ORD,AQ$8,2))&gt;$B$194,"s","ns")))</f>
        <v/>
      </c>
      <c r="AR186" s="281" t="str">
        <f aca="false">IF(AR$8&gt;$J186,"",IF($F$179&gt;$G$179,"ns",IF(ABS($L186-INDEX(RTO4SF_ORD,AR$8,2))&gt;$B$194,"s","ns")))</f>
        <v/>
      </c>
      <c r="AS186" s="281" t="str">
        <f aca="false">IF(AS$8&gt;$J186,"",IF($F$179&gt;$G$179,"ns",IF(ABS($L186-INDEX(RTO4SF_ORD,AS$8,2))&gt;$B$194,"s","ns")))</f>
        <v/>
      </c>
      <c r="AT186" s="281" t="str">
        <f aca="false">IF(AT$8&gt;$J186,"",IF($F$179&gt;$G$179,"ns",IF(ABS($L186-INDEX(RTO4SF_ORD,AT$8,2))&gt;$B$194,"s","ns")))</f>
        <v/>
      </c>
      <c r="AU186" s="281" t="str">
        <f aca="false">IF(AU$8&gt;$J186,"",IF($F$179&gt;$G$179,"ns",IF(ABS($L186-INDEX(RTO4SF_ORD,AU$8,2))&gt;$B$194,"s","ns")))</f>
        <v/>
      </c>
      <c r="AV186" s="281" t="str">
        <f aca="false">IF(AV$8&gt;$J186,"",IF($F$179&gt;$G$179,"ns",IF(ABS($L186-INDEX(RTO4SF_ORD,AV$8,2))&gt;$B$194,"s","ns")))</f>
        <v/>
      </c>
      <c r="AW186" s="281" t="str">
        <f aca="false">IF(AW$8&gt;$J186,"",IF($F$179&gt;$G$179,"ns",IF(ABS($L186-INDEX(RTO4SF_ORD,AW$8,2))&gt;$B$194,"s","ns")))</f>
        <v/>
      </c>
      <c r="AX186" s="281" t="str">
        <f aca="false">IF(AX$8&gt;$J186,"",IF($F$179&gt;$G$179,"ns",IF(ABS($L186-INDEX(RTO4SF_ORD,AX$8,2))&gt;$B$194,"s","ns")))</f>
        <v/>
      </c>
      <c r="AY186" s="281" t="str">
        <f aca="false">IF(AY$8&gt;$J186,"",IF($F$179&gt;$G$179,"ns",IF(ABS($L186-INDEX(RTO4SF_ORD,AY$8,2))&gt;$B$194,"s","ns")))</f>
        <v/>
      </c>
      <c r="AZ186" s="281" t="str">
        <f aca="false">IF(AZ$8&gt;$J186,"",IF($F$179&gt;$G$179,"ns",IF(ABS($L186-INDEX(RTO4SF_ORD,AZ$8,2))&gt;$B$194,"s","ns")))</f>
        <v/>
      </c>
      <c r="BA186" s="281" t="str">
        <f aca="false">IF(BA$8&gt;$J186,"",IF($F$179&gt;$G$179,"ns",IF(ABS($L186-INDEX(RTO4SF_ORD,BA$8,2))&gt;$B$194,"s","ns")))</f>
        <v/>
      </c>
      <c r="BB186" s="281" t="str">
        <f aca="false">IF(BB$8&gt;$J186,"",IF($F$179&gt;$G$179,"ns",IF(ABS($L186-INDEX(RTO4SF_ORD,BB$8,2))&gt;$B$194,"s","ns")))</f>
        <v/>
      </c>
      <c r="BC186" s="281" t="str">
        <f aca="false">IF(BC$8&gt;$J186,"",IF($F$179&gt;$G$179,"ns",IF(ABS($L186-INDEX(RTO4SF_ORD,BC$8,2))&gt;$B$194,"s","ns")))</f>
        <v/>
      </c>
      <c r="BD186" s="281" t="str">
        <f aca="false">IF(BD$8&gt;$J186,"",IF($F$179&gt;$G$179,"ns",IF(ABS($L186-INDEX(RTO4SF_ORD,BD$8,2))&gt;$B$194,"s","ns")))</f>
        <v/>
      </c>
      <c r="BE186" s="281" t="str">
        <f aca="false">IF(BE$8&gt;$J186,"",IF($F$179&gt;$G$179,"ns",IF(ABS($L186-INDEX(RTO4SF_ORD,BE$8,2))&gt;$B$194,"s","ns")))</f>
        <v/>
      </c>
      <c r="BF186" s="281" t="str">
        <f aca="false">IF(BF$8&gt;$J186,"",IF($F$179&gt;$G$179,"ns",IF(ABS($L186-INDEX(RTO4SF_ORD,BF$8,2))&gt;$B$194,"s","ns")))</f>
        <v/>
      </c>
      <c r="BG186" s="281" t="str">
        <f aca="false">IF(BG$8&gt;$J186,"",IF($F$179&gt;$G$179,"ns",IF(ABS($L186-INDEX(RTO4SF_ORD,BG$8,2))&gt;$B$194,"s","ns")))</f>
        <v/>
      </c>
      <c r="BH186" s="281" t="str">
        <f aca="false">IF(BH$8&gt;$J186,"",IF($F$179&gt;$G$179,"ns",IF(ABS($L186-INDEX(RTO4SF_ORD,BH$8,2))&gt;$B$194,"s","ns")))</f>
        <v/>
      </c>
      <c r="BI186" s="281" t="str">
        <f aca="false">IF(BI$8&gt;$J186,"",IF($F$179&gt;$G$179,"ns",IF(ABS($L186-INDEX(RTO4SF_ORD,BI$8,2))&gt;$B$194,"s","ns")))</f>
        <v/>
      </c>
      <c r="BJ186" s="281" t="str">
        <f aca="false">IF(BJ$8&gt;$J186,"",IF($F$179&gt;$G$179,"ns",IF(ABS($L186-INDEX(RTO4SF_ORD,BJ$8,2))&gt;$B$194,"s","ns")))</f>
        <v/>
      </c>
      <c r="BM186" s="293"/>
      <c r="BN186" s="294" t="n">
        <f aca="false">'ANVA-MDS'!EV189</f>
        <v>0.132104720056868</v>
      </c>
      <c r="BO186" s="295" t="n">
        <v>0.15</v>
      </c>
      <c r="BP186" s="248" t="str">
        <f aca="false">IF(BN186&gt;BO186,"ns","*")</f>
        <v>*</v>
      </c>
      <c r="BS186" s="249"/>
      <c r="BT186" s="249"/>
      <c r="BV186" s="270" t="n">
        <v>12</v>
      </c>
      <c r="BW186" s="280" t="str">
        <f aca="false">IFERROR(INDEX(RTO4CF_ORD,BV186,1),"sd")</f>
        <v> ALERCE</v>
      </c>
      <c r="BX186" s="281" t="n">
        <f aca="false">IFERROR(INDEX(RTO4CF_ORD,BV186,2),"sd")</f>
        <v>3027.03313840156</v>
      </c>
      <c r="BY186" s="282" t="str">
        <f aca="false">IF(BY$8&gt;$BV186,"",IF($BR$179&gt;$BS$179,"ns",IF(ABS($BX186-INDEX(RTO4CF_ORD,BY$8,2))&gt;$BN$194,"s","ns")))</f>
        <v>s</v>
      </c>
      <c r="BZ186" s="282" t="str">
        <f aca="false">IF(BZ$8&gt;$BV186,"",IF($BR$179&gt;$BS$179,"ns",IF(ABS($BX186-INDEX(RTO4CF_ORD,BZ$8,2))&gt;$BN$194,"s","ns")))</f>
        <v>s</v>
      </c>
      <c r="CA186" s="282" t="str">
        <f aca="false">IF(CA$8&gt;$BV186,"",IF($BR$179&gt;$BS$179,"ns",IF(ABS($BX186-INDEX(RTO4CF_ORD,CA$8,2))&gt;$BN$194,"s","ns")))</f>
        <v>ns</v>
      </c>
      <c r="CB186" s="282" t="str">
        <f aca="false">IF(CB$8&gt;$BV186,"",IF($BR$179&gt;$BS$179,"ns",IF(ABS($BX186-INDEX(RTO4CF_ORD,CB$8,2))&gt;$BN$194,"s","ns")))</f>
        <v>ns</v>
      </c>
      <c r="CC186" s="282" t="str">
        <f aca="false">IF(CC$8&gt;$BV186,"",IF($BR$179&gt;$BS$179,"ns",IF(ABS($BX186-INDEX(RTO4CF_ORD,CC$8,2))&gt;$BN$194,"s","ns")))</f>
        <v>ns</v>
      </c>
      <c r="CD186" s="282" t="str">
        <f aca="false">IF(CD$8&gt;$BV186,"",IF($BR$179&gt;$BS$179,"ns",IF(ABS($BX186-INDEX(RTO4CF_ORD,CD$8,2))&gt;$BN$194,"s","ns")))</f>
        <v>ns</v>
      </c>
      <c r="CE186" s="282" t="str">
        <f aca="false">IF(CE$8&gt;$BV186,"",IF($BR$179&gt;$BS$179,"ns",IF(ABS($BX186-INDEX(RTO4CF_ORD,CE$8,2))&gt;$BN$194,"s","ns")))</f>
        <v>ns</v>
      </c>
      <c r="CF186" s="282" t="str">
        <f aca="false">IF(CF$8&gt;$BV186,"",IF($BR$179&gt;$BS$179,"ns",IF(ABS($BX186-INDEX(RTO4CF_ORD,CF$8,2))&gt;$BN$194,"s","ns")))</f>
        <v>ns</v>
      </c>
      <c r="CG186" s="282" t="str">
        <f aca="false">IF(CG$8&gt;$BV186,"",IF($BR$179&gt;$BS$179,"ns",IF(ABS($BX186-INDEX(RTO4CF_ORD,CG$8,2))&gt;$BN$194,"s","ns")))</f>
        <v>ns</v>
      </c>
      <c r="CH186" s="282" t="str">
        <f aca="false">IF(CH$8&gt;$BV186,"",IF($BR$179&gt;$BS$179,"ns",IF(ABS($BX186-INDEX(RTO4CF_ORD,CH$8,2))&gt;$BN$194,"s","ns")))</f>
        <v>ns</v>
      </c>
      <c r="CI186" s="282" t="str">
        <f aca="false">IF(CI$8&gt;$BV186,"",IF($BR$179&gt;$BS$179,"ns",IF(ABS($BX186-INDEX(RTO4CF_ORD,CI$8,2))&gt;$BN$194,"s","ns")))</f>
        <v>ns</v>
      </c>
      <c r="CJ186" s="282" t="str">
        <f aca="false">IF(CJ$8&gt;$BV186,"",IF($BR$179&gt;$BS$179,"ns",IF(ABS($BX186-INDEX(RTO4CF_ORD,CJ$8,2))&gt;$BN$194,"s","ns")))</f>
        <v>ns</v>
      </c>
      <c r="CK186" s="282" t="str">
        <f aca="false">IF(CK$8&gt;$BV186,"",IF($BR$179&gt;$BS$179,"ns",IF(ABS($BX186-INDEX(RTO4CF_ORD,CK$8,2))&gt;$BN$194,"s","ns")))</f>
        <v/>
      </c>
      <c r="CL186" s="282" t="str">
        <f aca="false">IF(CL$8&gt;$BV186,"",IF($BR$179&gt;$BS$179,"ns",IF(ABS($BX186-INDEX(RTO4CF_ORD,CL$8,2))&gt;$BN$194,"s","ns")))</f>
        <v/>
      </c>
      <c r="CM186" s="282" t="str">
        <f aca="false">IF(CM$8&gt;$BV186,"",IF($BR$179&gt;$BS$179,"ns",IF(ABS($BX186-INDEX(RTO4CF_ORD,CM$8,2))&gt;$BN$194,"s","ns")))</f>
        <v/>
      </c>
      <c r="CN186" s="282" t="str">
        <f aca="false">IF(CN$8&gt;$BV186,"",IF($BR$179&gt;$BS$179,"ns",IF(ABS($BX186-INDEX(RTO4CF_ORD,CN$8,2))&gt;$BN$194,"s","ns")))</f>
        <v/>
      </c>
      <c r="CO186" s="282" t="str">
        <f aca="false">IF(CO$8&gt;$BV186,"",IF($BR$179&gt;$BS$179,"ns",IF(ABS($BX186-INDEX(RTO4CF_ORD,CO$8,2))&gt;$BN$194,"s","ns")))</f>
        <v/>
      </c>
      <c r="CP186" s="282" t="str">
        <f aca="false">IF(CP$8&gt;$BV186,"",IF($BR$179&gt;$BS$179,"ns",IF(ABS($BX186-INDEX(RTO4CF_ORD,CP$8,2))&gt;$BN$194,"s","ns")))</f>
        <v/>
      </c>
      <c r="CQ186" s="282" t="str">
        <f aca="false">IF(CQ$8&gt;$BV186,"",IF($BR$179&gt;$BS$179,"ns",IF(ABS($BX186-INDEX(RTO4CF_ORD,CQ$8,2))&gt;$BN$194,"s","ns")))</f>
        <v/>
      </c>
      <c r="CR186" s="282" t="str">
        <f aca="false">IF(CR$8&gt;$BV186,"",IF($BR$179&gt;$BS$179,"ns",IF(ABS($BX186-INDEX(RTO4CF_ORD,CR$8,2))&gt;$BN$194,"s","ns")))</f>
        <v/>
      </c>
      <c r="CS186" s="282" t="str">
        <f aca="false">IF(CS$8&gt;$BV186,"",IF($BR$179&gt;$BS$179,"ns",IF(ABS($BX186-INDEX(RTO4CF_ORD,CS$8,2))&gt;$BN$194,"s","ns")))</f>
        <v/>
      </c>
      <c r="CT186" s="282" t="str">
        <f aca="false">IF(CT$8&gt;$BV186,"",IF($BR$179&gt;$BS$179,"ns",IF(ABS($BX186-INDEX(RTO4CF_ORD,CT$8,2))&gt;$BN$194,"s","ns")))</f>
        <v/>
      </c>
      <c r="CU186" s="282" t="str">
        <f aca="false">IF(CU$8&gt;$BV186,"",IF($BR$179&gt;$BS$179,"ns",IF(ABS($BX186-INDEX(RTO4CF_ORD,CU$8,2))&gt;$BN$194,"s","ns")))</f>
        <v/>
      </c>
      <c r="CV186" s="282" t="str">
        <f aca="false">IF(CV$8&gt;$BV186,"",IF($BR$179&gt;$BS$179,"ns",IF(ABS($BX186-INDEX(RTO4CF_ORD,CV$8,2))&gt;$BN$194,"s","ns")))</f>
        <v/>
      </c>
      <c r="CW186" s="282" t="str">
        <f aca="false">IF(CW$8&gt;$BV186,"",IF($BR$179&gt;$BS$179,"ns",IF(ABS($BX186-INDEX(RTO4CF_ORD,CW$8,2))&gt;$BN$194,"s","ns")))</f>
        <v/>
      </c>
      <c r="CX186" s="282" t="str">
        <f aca="false">IF(CX$8&gt;$BV186,"",IF($BR$179&gt;$BS$179,"ns",IF(ABS($BX186-INDEX(RTO4CF_ORD,CX$8,2))&gt;$BN$194,"s","ns")))</f>
        <v/>
      </c>
      <c r="CY186" s="282" t="str">
        <f aca="false">IF(CY$8&gt;$BV186,"",IF($BR$179&gt;$BS$179,"ns",IF(ABS($BX186-INDEX(RTO4CF_ORD,CY$8,2))&gt;$BN$194,"s","ns")))</f>
        <v/>
      </c>
      <c r="CZ186" s="282" t="str">
        <f aca="false">IF(CZ$8&gt;$BV186,"",IF($BR$179&gt;$BS$179,"ns",IF(ABS($BX186-INDEX(RTO4CF_ORD,CZ$8,2))&gt;$BN$194,"s","ns")))</f>
        <v/>
      </c>
      <c r="DA186" s="282" t="str">
        <f aca="false">IF(DA$8&gt;$BV186,"",IF($BR$179&gt;$BS$179,"ns",IF(ABS($BX186-INDEX(RTO4CF_ORD,DA$8,2))&gt;$BN$194,"s","ns")))</f>
        <v/>
      </c>
      <c r="DB186" s="282" t="str">
        <f aca="false">IF(DB$8&gt;$BV186,"",IF($BR$179&gt;$BS$179,"ns",IF(ABS($BX186-INDEX(RTO4CF_ORD,DB$8,2))&gt;$BN$194,"s","ns")))</f>
        <v/>
      </c>
      <c r="DC186" s="282" t="str">
        <f aca="false">IF(DC$8&gt;$BV186,"",IF($BR$179&gt;$BS$179,"ns",IF(ABS($BX186-INDEX(RTO4CF_ORD,DC$8,2))&gt;$BN$194,"s","ns")))</f>
        <v/>
      </c>
      <c r="DD186" s="282" t="str">
        <f aca="false">IF(DD$8&gt;$BV186,"",IF($BR$179&gt;$BS$179,"ns",IF(ABS($BX186-INDEX(RTO4CF_ORD,DD$8,2))&gt;$BN$194,"s","ns")))</f>
        <v/>
      </c>
      <c r="DE186" s="282" t="str">
        <f aca="false">IF(DE$8&gt;$BV186,"",IF($BR$179&gt;$BS$179,"ns",IF(ABS($BX186-INDEX(RTO4CF_ORD,DE$8,2))&gt;$BN$194,"s","ns")))</f>
        <v/>
      </c>
      <c r="DF186" s="282" t="str">
        <f aca="false">IF(DF$8&gt;$BV186,"",IF($BR$179&gt;$BS$179,"ns",IF(ABS($BX186-INDEX(RTO4CF_ORD,DF$8,2))&gt;$BN$194,"s","ns")))</f>
        <v/>
      </c>
      <c r="DG186" s="282" t="str">
        <f aca="false">IF(DG$8&gt;$BV186,"",IF($BR$179&gt;$BS$179,"ns",IF(ABS($BX186-INDEX(RTO4CF_ORD,DG$8,2))&gt;$BN$194,"s","ns")))</f>
        <v/>
      </c>
      <c r="DH186" s="282" t="str">
        <f aca="false">IF(DH$8&gt;$BV186,"",IF($BR$179&gt;$BS$179,"ns",IF(ABS($BX186-INDEX(RTO4CF_ORD,DH$8,2))&gt;$BN$194,"s","ns")))</f>
        <v/>
      </c>
      <c r="DI186" s="282" t="str">
        <f aca="false">IF(DI$8&gt;$BV186,"",IF($BR$179&gt;$BS$179,"ns",IF(ABS($BX186-INDEX(RTO4CF_ORD,DI$8,2))&gt;$BN$194,"s","ns")))</f>
        <v/>
      </c>
      <c r="DJ186" s="282" t="str">
        <f aca="false">IF(DJ$8&gt;$BV186,"",IF($BR$179&gt;$BS$179,"ns",IF(ABS($BX186-INDEX(RTO4CF_ORD,DJ$8,2))&gt;$BN$194,"s","ns")))</f>
        <v/>
      </c>
      <c r="DK186" s="282" t="str">
        <f aca="false">IF(DK$8&gt;$BV186,"",IF($BR$179&gt;$BS$179,"ns",IF(ABS($BX186-INDEX(RTO4CF_ORD,DK$8,2))&gt;$BN$194,"s","ns")))</f>
        <v/>
      </c>
      <c r="DL186" s="282" t="str">
        <f aca="false">IF(DL$8&gt;$BV186,"",IF($BR$179&gt;$BS$179,"ns",IF(ABS($BX186-INDEX(RTO4CF_ORD,DL$8,2))&gt;$BN$194,"s","ns")))</f>
        <v/>
      </c>
      <c r="DM186" s="282" t="str">
        <f aca="false">IF(DM$8&gt;$BV186,"",IF($BR$179&gt;$BS$179,"ns",IF(ABS($BX186-INDEX(RTO4CF_ORD,DM$8,2))&gt;$BN$194,"s","ns")))</f>
        <v/>
      </c>
      <c r="DN186" s="282" t="str">
        <f aca="false">IF(DN$8&gt;$BV186,"",IF($BR$179&gt;$BS$179,"ns",IF(ABS($BX186-INDEX(RTO4CF_ORD,DN$8,2))&gt;$BN$194,"s","ns")))</f>
        <v/>
      </c>
      <c r="DO186" s="282" t="str">
        <f aca="false">IF(DO$8&gt;$BV186,"",IF($BR$179&gt;$BS$179,"ns",IF(ABS($BX186-INDEX(RTO4CF_ORD,DO$8,2))&gt;$BN$194,"s","ns")))</f>
        <v/>
      </c>
      <c r="DP186" s="282" t="str">
        <f aca="false">IF(DP$8&gt;$BV186,"",IF($BR$179&gt;$BS$179,"ns",IF(ABS($BX186-INDEX(RTO4CF_ORD,DP$8,2))&gt;$BN$194,"s","ns")))</f>
        <v/>
      </c>
      <c r="DQ186" s="282" t="str">
        <f aca="false">IF(DQ$8&gt;$BV186,"",IF($BR$179&gt;$BS$179,"ns",IF(ABS($BX186-INDEX(RTO4CF_ORD,DQ$8,2))&gt;$BN$194,"s","ns")))</f>
        <v/>
      </c>
      <c r="DR186" s="282" t="str">
        <f aca="false">IF(DR$8&gt;$BV186,"",IF($BR$179&gt;$BS$179,"ns",IF(ABS($BX186-INDEX(RTO4CF_ORD,DR$8,2))&gt;$BN$194,"s","ns")))</f>
        <v/>
      </c>
      <c r="DS186" s="282" t="str">
        <f aca="false">IF(DS$8&gt;$BV186,"",IF($BR$179&gt;$BS$179,"ns",IF(ABS($BX186-INDEX(RTO4CF_ORD,DS$8,2))&gt;$BN$194,"s","ns")))</f>
        <v/>
      </c>
      <c r="DT186" s="282" t="str">
        <f aca="false">IF(DT$8&gt;$BV186,"",IF($BR$179&gt;$BS$179,"ns",IF(ABS($BX186-INDEX(RTO4CF_ORD,DT$8,2))&gt;$BN$194,"s","ns")))</f>
        <v/>
      </c>
      <c r="DU186" s="282" t="str">
        <f aca="false">IF(DU$8&gt;$BV186,"",IF($BR$179&gt;$BS$179,"ns",IF(ABS($BX186-INDEX(RTO4CF_ORD,DU$8,2))&gt;$BN$194,"s","ns")))</f>
        <v/>
      </c>
      <c r="DV186" s="282" t="str">
        <f aca="false">IF(DV$8&gt;$BV186,"",IF($BR$179&gt;$BS$179,"ns",IF(ABS($BX186-INDEX(RTO4CF_ORD,DV$8,2))&gt;$BN$194,"s","ns")))</f>
        <v/>
      </c>
      <c r="DW186" s="283"/>
      <c r="DX186" s="283"/>
      <c r="DZ186" s="265" t="n">
        <f aca="false">DZ185+1</f>
        <v>13</v>
      </c>
      <c r="EA186" s="276" t="str">
        <f aca="false">IFERROR(INDEX(RTO4CV,$DZ186,1),0)</f>
        <v> ALERCE</v>
      </c>
      <c r="EB186" s="277" t="n">
        <f aca="false">IFERROR(INDEX(RTO4SF,$DZ186,EB$7),0)</f>
        <v>0</v>
      </c>
      <c r="EC186" s="277" t="n">
        <f aca="false">IFERROR(INDEX(RTO4SF,$DZ186,EC$7),0)</f>
        <v>0</v>
      </c>
      <c r="ED186" s="277" t="n">
        <f aca="false">IFERROR(INDEX(RTO4SF,$DZ186,ED$7),0)</f>
        <v>0</v>
      </c>
      <c r="EE186" s="277" t="n">
        <f aca="false">IFERROR(INDEX(RTO4SF,$DZ186,EE$7),0)</f>
        <v>0</v>
      </c>
      <c r="EF186" s="277" t="n">
        <f aca="false">COUNTIFS(EB186:EE186,"&gt;1")</f>
        <v>0</v>
      </c>
      <c r="EG186" s="277" t="n">
        <f aca="false">IFERROR(SUMIFS(EB186:EE186,EB186:EE186,"&gt;1"),0)</f>
        <v>0</v>
      </c>
      <c r="EH186" s="265"/>
      <c r="EI186" s="265" t="s">
        <v>343</v>
      </c>
      <c r="EJ186" s="264" t="str">
        <f aca="false">IF(EF224=0,"sd",EJ187-EJ185-EJ184)</f>
        <v>sd</v>
      </c>
      <c r="EK186" s="266"/>
      <c r="EL186" s="265" t="n">
        <f aca="false">EL185+1</f>
        <v>13</v>
      </c>
      <c r="EM186" s="276" t="str">
        <f aca="false">IFERROR(INDEX(RTO4CV,$EL186,1),0)</f>
        <v> ALERCE</v>
      </c>
      <c r="EN186" s="277" t="n">
        <f aca="false">IFERROR(INDEX(RTO4CF,$EL186,'ANVA-MDS'!EB$7),0)</f>
        <v>2671.46198830409</v>
      </c>
      <c r="EO186" s="277" t="n">
        <f aca="false">IFERROR(INDEX(RTO4CF,$EL186,'ANVA-MDS'!EC$7),0)</f>
        <v>3058.66666666667</v>
      </c>
      <c r="EP186" s="277" t="n">
        <f aca="false">IFERROR(INDEX(RTO4CF,$EL186,'ANVA-MDS'!ED$7),0)</f>
        <v>3350.97076023392</v>
      </c>
      <c r="EQ186" s="277" t="n">
        <f aca="false">IFERROR(INDEX(RTO4CF,$EL186,'ANVA-MDS'!EE$7),0)</f>
        <v>0</v>
      </c>
      <c r="ER186" s="277" t="n">
        <f aca="false">COUNTIFS(EN186:EQ186,"&gt;1")</f>
        <v>3</v>
      </c>
      <c r="ES186" s="277" t="n">
        <f aca="false">IFERROR(SUMIFS(EN186:EQ186,EN186:EQ186,"&gt;1"),0)</f>
        <v>9081.09941520468</v>
      </c>
      <c r="ET186" s="265"/>
      <c r="EU186" s="265" t="s">
        <v>343</v>
      </c>
      <c r="EV186" s="264" t="n">
        <f aca="false">IF(ER224=0,"sd",EV187-EV185-EV184)</f>
        <v>6605814.00914741</v>
      </c>
      <c r="EW186" s="266"/>
      <c r="EX186" s="277" t="n">
        <f aca="false">EG186+ES186</f>
        <v>9081.09941520468</v>
      </c>
      <c r="EY186" s="265" t="s">
        <v>344</v>
      </c>
      <c r="EZ186" s="284" t="str">
        <f aca="false" t="array" ref="EZ186:EZ186">IF(EZ193=0,"sd",_xlfn.VAR.P(IF(EB174:EE223&gt;1,EB174:EE223),IF(EN174:EQ223&gt;1,EN174:EQ223))*EZ176)</f>
        <v>sd</v>
      </c>
    </row>
    <row r="187" customFormat="false" ht="12.75" hidden="false" customHeight="true" outlineLevel="0" collapsed="false">
      <c r="A187" s="293"/>
      <c r="J187" s="270" t="n">
        <v>13</v>
      </c>
      <c r="K187" s="280" t="str">
        <f aca="false">IFERROR(INDEX(RTO4SF_ORD,J187,1),"sd")</f>
        <v> ALERCE</v>
      </c>
      <c r="L187" s="281" t="n">
        <f aca="false">IFERROR(INDEX(RTO4SF_ORD,J187,2),"sd")</f>
        <v>0.00037</v>
      </c>
      <c r="M187" s="281" t="str">
        <f aca="false">IF(M$8&gt;$J187,"",IF($F$179&gt;$G$179,"ns",IF(ABS($L187-INDEX(RTO4SF_ORD,M$8,2))&gt;$B$194,"s","ns")))</f>
        <v>ns</v>
      </c>
      <c r="N187" s="281" t="str">
        <f aca="false">IF(N$8&gt;$J187,"",IF($F$179&gt;$G$179,"ns",IF(ABS($L187-INDEX(RTO4SF_ORD,N$8,2))&gt;$B$194,"s","ns")))</f>
        <v>ns</v>
      </c>
      <c r="O187" s="281" t="str">
        <f aca="false">IF(O$8&gt;$J187,"",IF($F$179&gt;$G$179,"ns",IF(ABS($L187-INDEX(RTO4SF_ORD,O$8,2))&gt;$B$194,"s","ns")))</f>
        <v>ns</v>
      </c>
      <c r="P187" s="281" t="str">
        <f aca="false">IF(P$8&gt;$J187,"",IF($F$179&gt;$G$179,"ns",IF(ABS($L187-INDEX(RTO4SF_ORD,P$8,2))&gt;$B$194,"s","ns")))</f>
        <v>ns</v>
      </c>
      <c r="Q187" s="281" t="str">
        <f aca="false">IF(Q$8&gt;$J187,"",IF($F$179&gt;$G$179,"ns",IF(ABS($L187-INDEX(RTO4SF_ORD,Q$8,2))&gt;$B$194,"s","ns")))</f>
        <v>ns</v>
      </c>
      <c r="R187" s="281" t="str">
        <f aca="false">IF(R$8&gt;$J187,"",IF($F$179&gt;$G$179,"ns",IF(ABS($L187-INDEX(RTO4SF_ORD,R$8,2))&gt;$B$194,"s","ns")))</f>
        <v>ns</v>
      </c>
      <c r="S187" s="281" t="str">
        <f aca="false">IF(S$8&gt;$J187,"",IF($F$179&gt;$G$179,"ns",IF(ABS($L187-INDEX(RTO4SF_ORD,S$8,2))&gt;$B$194,"s","ns")))</f>
        <v>ns</v>
      </c>
      <c r="T187" s="281" t="str">
        <f aca="false">IF(T$8&gt;$J187,"",IF($F$179&gt;$G$179,"ns",IF(ABS($L187-INDEX(RTO4SF_ORD,T$8,2))&gt;$B$194,"s","ns")))</f>
        <v>ns</v>
      </c>
      <c r="U187" s="281" t="str">
        <f aca="false">IF(U$8&gt;$J187,"",IF($F$179&gt;$G$179,"ns",IF(ABS($L187-INDEX(RTO4SF_ORD,U$8,2))&gt;$B$194,"s","ns")))</f>
        <v>ns</v>
      </c>
      <c r="V187" s="281" t="str">
        <f aca="false">IF(V$8&gt;$J187,"",IF($F$179&gt;$G$179,"ns",IF(ABS($L187-INDEX(RTO4SF_ORD,V$8,2))&gt;$B$194,"s","ns")))</f>
        <v>ns</v>
      </c>
      <c r="W187" s="281" t="str">
        <f aca="false">IF(W$8&gt;$J187,"",IF($F$179&gt;$G$179,"ns",IF(ABS($L187-INDEX(RTO4SF_ORD,W$8,2))&gt;$B$194,"s","ns")))</f>
        <v>ns</v>
      </c>
      <c r="X187" s="281" t="str">
        <f aca="false">IF(X$8&gt;$J187,"",IF($F$179&gt;$G$179,"ns",IF(ABS($L187-INDEX(RTO4SF_ORD,X$8,2))&gt;$B$194,"s","ns")))</f>
        <v>ns</v>
      </c>
      <c r="Y187" s="281" t="str">
        <f aca="false">IF(Y$8&gt;$J187,"",IF($F$179&gt;$G$179,"ns",IF(ABS($L187-INDEX(RTO4SF_ORD,Y$8,2))&gt;$B$194,"s","ns")))</f>
        <v>ns</v>
      </c>
      <c r="Z187" s="281" t="str">
        <f aca="false">IF(Z$8&gt;$J187,"",IF($F$179&gt;$G$179,"ns",IF(ABS($L187-INDEX(RTO4SF_ORD,Z$8,2))&gt;$B$194,"s","ns")))</f>
        <v/>
      </c>
      <c r="AA187" s="281" t="str">
        <f aca="false">IF(AA$8&gt;$J187,"",IF($F$179&gt;$G$179,"ns",IF(ABS($L187-INDEX(RTO4SF_ORD,AA$8,2))&gt;$B$194,"s","ns")))</f>
        <v/>
      </c>
      <c r="AB187" s="281" t="str">
        <f aca="false">IF(AB$8&gt;$J187,"",IF($F$179&gt;$G$179,"ns",IF(ABS($L187-INDEX(RTO4SF_ORD,AB$8,2))&gt;$B$194,"s","ns")))</f>
        <v/>
      </c>
      <c r="AC187" s="281" t="str">
        <f aca="false">IF(AC$8&gt;$J187,"",IF($F$179&gt;$G$179,"ns",IF(ABS($L187-INDEX(RTO4SF_ORD,AC$8,2))&gt;$B$194,"s","ns")))</f>
        <v/>
      </c>
      <c r="AD187" s="281" t="str">
        <f aca="false">IF(AD$8&gt;$J187,"",IF($F$179&gt;$G$179,"ns",IF(ABS($L187-INDEX(RTO4SF_ORD,AD$8,2))&gt;$B$194,"s","ns")))</f>
        <v/>
      </c>
      <c r="AE187" s="281" t="str">
        <f aca="false">IF(AE$8&gt;$J187,"",IF($F$179&gt;$G$179,"ns",IF(ABS($L187-INDEX(RTO4SF_ORD,AE$8,2))&gt;$B$194,"s","ns")))</f>
        <v/>
      </c>
      <c r="AF187" s="281" t="str">
        <f aca="false">IF(AF$8&gt;$J187,"",IF($F$179&gt;$G$179,"ns",IF(ABS($L187-INDEX(RTO4SF_ORD,AF$8,2))&gt;$B$194,"s","ns")))</f>
        <v/>
      </c>
      <c r="AG187" s="281" t="str">
        <f aca="false">IF(AG$8&gt;$J187,"",IF($F$179&gt;$G$179,"ns",IF(ABS($L187-INDEX(RTO4SF_ORD,AG$8,2))&gt;$B$194,"s","ns")))</f>
        <v/>
      </c>
      <c r="AH187" s="281" t="str">
        <f aca="false">IF(AH$8&gt;$J187,"",IF($F$179&gt;$G$179,"ns",IF(ABS($L187-INDEX(RTO4SF_ORD,AH$8,2))&gt;$B$194,"s","ns")))</f>
        <v/>
      </c>
      <c r="AI187" s="281" t="str">
        <f aca="false">IF(AI$8&gt;$J187,"",IF($F$179&gt;$G$179,"ns",IF(ABS($L187-INDEX(RTO4SF_ORD,AI$8,2))&gt;$B$194,"s","ns")))</f>
        <v/>
      </c>
      <c r="AJ187" s="281" t="str">
        <f aca="false">IF(AJ$8&gt;$J187,"",IF($F$179&gt;$G$179,"ns",IF(ABS($L187-INDEX(RTO4SF_ORD,AJ$8,2))&gt;$B$194,"s","ns")))</f>
        <v/>
      </c>
      <c r="AK187" s="281" t="str">
        <f aca="false">IF(AK$8&gt;$J187,"",IF($F$179&gt;$G$179,"ns",IF(ABS($L187-INDEX(RTO4SF_ORD,AK$8,2))&gt;$B$194,"s","ns")))</f>
        <v/>
      </c>
      <c r="AL187" s="281" t="str">
        <f aca="false">IF(AL$8&gt;$J187,"",IF($F$179&gt;$G$179,"ns",IF(ABS($L187-INDEX(RTO4SF_ORD,AL$8,2))&gt;$B$194,"s","ns")))</f>
        <v/>
      </c>
      <c r="AM187" s="281" t="str">
        <f aca="false">IF(AM$8&gt;$J187,"",IF($F$179&gt;$G$179,"ns",IF(ABS($L187-INDEX(RTO4SF_ORD,AM$8,2))&gt;$B$194,"s","ns")))</f>
        <v/>
      </c>
      <c r="AN187" s="281" t="str">
        <f aca="false">IF(AN$8&gt;$J187,"",IF($F$179&gt;$G$179,"ns",IF(ABS($L187-INDEX(RTO4SF_ORD,AN$8,2))&gt;$B$194,"s","ns")))</f>
        <v/>
      </c>
      <c r="AO187" s="281" t="str">
        <f aca="false">IF(AO$8&gt;$J187,"",IF($F$179&gt;$G$179,"ns",IF(ABS($L187-INDEX(RTO4SF_ORD,AO$8,2))&gt;$B$194,"s","ns")))</f>
        <v/>
      </c>
      <c r="AP187" s="281" t="str">
        <f aca="false">IF(AP$8&gt;$J187,"",IF($F$179&gt;$G$179,"ns",IF(ABS($L187-INDEX(RTO4SF_ORD,AP$8,2))&gt;$B$194,"s","ns")))</f>
        <v/>
      </c>
      <c r="AQ187" s="281" t="str">
        <f aca="false">IF(AQ$8&gt;$J187,"",IF($F$179&gt;$G$179,"ns",IF(ABS($L187-INDEX(RTO4SF_ORD,AQ$8,2))&gt;$B$194,"s","ns")))</f>
        <v/>
      </c>
      <c r="AR187" s="281" t="str">
        <f aca="false">IF(AR$8&gt;$J187,"",IF($F$179&gt;$G$179,"ns",IF(ABS($L187-INDEX(RTO4SF_ORD,AR$8,2))&gt;$B$194,"s","ns")))</f>
        <v/>
      </c>
      <c r="AS187" s="281" t="str">
        <f aca="false">IF(AS$8&gt;$J187,"",IF($F$179&gt;$G$179,"ns",IF(ABS($L187-INDEX(RTO4SF_ORD,AS$8,2))&gt;$B$194,"s","ns")))</f>
        <v/>
      </c>
      <c r="AT187" s="281" t="str">
        <f aca="false">IF(AT$8&gt;$J187,"",IF($F$179&gt;$G$179,"ns",IF(ABS($L187-INDEX(RTO4SF_ORD,AT$8,2))&gt;$B$194,"s","ns")))</f>
        <v/>
      </c>
      <c r="AU187" s="281" t="str">
        <f aca="false">IF(AU$8&gt;$J187,"",IF($F$179&gt;$G$179,"ns",IF(ABS($L187-INDEX(RTO4SF_ORD,AU$8,2))&gt;$B$194,"s","ns")))</f>
        <v/>
      </c>
      <c r="AV187" s="281" t="str">
        <f aca="false">IF(AV$8&gt;$J187,"",IF($F$179&gt;$G$179,"ns",IF(ABS($L187-INDEX(RTO4SF_ORD,AV$8,2))&gt;$B$194,"s","ns")))</f>
        <v/>
      </c>
      <c r="AW187" s="281" t="str">
        <f aca="false">IF(AW$8&gt;$J187,"",IF($F$179&gt;$G$179,"ns",IF(ABS($L187-INDEX(RTO4SF_ORD,AW$8,2))&gt;$B$194,"s","ns")))</f>
        <v/>
      </c>
      <c r="AX187" s="281" t="str">
        <f aca="false">IF(AX$8&gt;$J187,"",IF($F$179&gt;$G$179,"ns",IF(ABS($L187-INDEX(RTO4SF_ORD,AX$8,2))&gt;$B$194,"s","ns")))</f>
        <v/>
      </c>
      <c r="AY187" s="281" t="str">
        <f aca="false">IF(AY$8&gt;$J187,"",IF($F$179&gt;$G$179,"ns",IF(ABS($L187-INDEX(RTO4SF_ORD,AY$8,2))&gt;$B$194,"s","ns")))</f>
        <v/>
      </c>
      <c r="AZ187" s="281" t="str">
        <f aca="false">IF(AZ$8&gt;$J187,"",IF($F$179&gt;$G$179,"ns",IF(ABS($L187-INDEX(RTO4SF_ORD,AZ$8,2))&gt;$B$194,"s","ns")))</f>
        <v/>
      </c>
      <c r="BA187" s="281" t="str">
        <f aca="false">IF(BA$8&gt;$J187,"",IF($F$179&gt;$G$179,"ns",IF(ABS($L187-INDEX(RTO4SF_ORD,BA$8,2))&gt;$B$194,"s","ns")))</f>
        <v/>
      </c>
      <c r="BB187" s="281" t="str">
        <f aca="false">IF(BB$8&gt;$J187,"",IF($F$179&gt;$G$179,"ns",IF(ABS($L187-INDEX(RTO4SF_ORD,BB$8,2))&gt;$B$194,"s","ns")))</f>
        <v/>
      </c>
      <c r="BC187" s="281" t="str">
        <f aca="false">IF(BC$8&gt;$J187,"",IF($F$179&gt;$G$179,"ns",IF(ABS($L187-INDEX(RTO4SF_ORD,BC$8,2))&gt;$B$194,"s","ns")))</f>
        <v/>
      </c>
      <c r="BD187" s="281" t="str">
        <f aca="false">IF(BD$8&gt;$J187,"",IF($F$179&gt;$G$179,"ns",IF(ABS($L187-INDEX(RTO4SF_ORD,BD$8,2))&gt;$B$194,"s","ns")))</f>
        <v/>
      </c>
      <c r="BE187" s="281" t="str">
        <f aca="false">IF(BE$8&gt;$J187,"",IF($F$179&gt;$G$179,"ns",IF(ABS($L187-INDEX(RTO4SF_ORD,BE$8,2))&gt;$B$194,"s","ns")))</f>
        <v/>
      </c>
      <c r="BF187" s="281" t="str">
        <f aca="false">IF(BF$8&gt;$J187,"",IF($F$179&gt;$G$179,"ns",IF(ABS($L187-INDEX(RTO4SF_ORD,BF$8,2))&gt;$B$194,"s","ns")))</f>
        <v/>
      </c>
      <c r="BG187" s="281" t="str">
        <f aca="false">IF(BG$8&gt;$J187,"",IF($F$179&gt;$G$179,"ns",IF(ABS($L187-INDEX(RTO4SF_ORD,BG$8,2))&gt;$B$194,"s","ns")))</f>
        <v/>
      </c>
      <c r="BH187" s="281" t="str">
        <f aca="false">IF(BH$8&gt;$J187,"",IF($F$179&gt;$G$179,"ns",IF(ABS($L187-INDEX(RTO4SF_ORD,BH$8,2))&gt;$B$194,"s","ns")))</f>
        <v/>
      </c>
      <c r="BI187" s="281" t="str">
        <f aca="false">IF(BI$8&gt;$J187,"",IF($F$179&gt;$G$179,"ns",IF(ABS($L187-INDEX(RTO4SF_ORD,BI$8,2))&gt;$B$194,"s","ns")))</f>
        <v/>
      </c>
      <c r="BJ187" s="281" t="str">
        <f aca="false">IF(BJ$8&gt;$J187,"",IF($F$179&gt;$G$179,"ns",IF(ABS($L187-INDEX(RTO4SF_ORD,BJ$8,2))&gt;$B$194,"s","ns")))</f>
        <v/>
      </c>
      <c r="BS187" s="249"/>
      <c r="BT187" s="249"/>
      <c r="BV187" s="270" t="n">
        <v>13</v>
      </c>
      <c r="BW187" s="280" t="str">
        <f aca="false">IFERROR(INDEX(RTO4CF_ORD,BV187,1),"sd")</f>
        <v>ACA 917</v>
      </c>
      <c r="BX187" s="281" t="n">
        <f aca="false">IFERROR(INDEX(RTO4CF_ORD,BV187,2),"sd")</f>
        <v>2932.7134502924</v>
      </c>
      <c r="BY187" s="282" t="str">
        <f aca="false">IF(BY$8&gt;$BV187,"",IF($BR$179&gt;$BS$179,"ns",IF(ABS($BX187-INDEX(RTO4CF_ORD,BY$8,2))&gt;$BN$194,"s","ns")))</f>
        <v>s</v>
      </c>
      <c r="BZ187" s="282" t="str">
        <f aca="false">IF(BZ$8&gt;$BV187,"",IF($BR$179&gt;$BS$179,"ns",IF(ABS($BX187-INDEX(RTO4CF_ORD,BZ$8,2))&gt;$BN$194,"s","ns")))</f>
        <v>s</v>
      </c>
      <c r="CA187" s="282" t="str">
        <f aca="false">IF(CA$8&gt;$BV187,"",IF($BR$179&gt;$BS$179,"ns",IF(ABS($BX187-INDEX(RTO4CF_ORD,CA$8,2))&gt;$BN$194,"s","ns")))</f>
        <v>ns</v>
      </c>
      <c r="CB187" s="282" t="str">
        <f aca="false">IF(CB$8&gt;$BV187,"",IF($BR$179&gt;$BS$179,"ns",IF(ABS($BX187-INDEX(RTO4CF_ORD,CB$8,2))&gt;$BN$194,"s","ns")))</f>
        <v>ns</v>
      </c>
      <c r="CC187" s="282" t="str">
        <f aca="false">IF(CC$8&gt;$BV187,"",IF($BR$179&gt;$BS$179,"ns",IF(ABS($BX187-INDEX(RTO4CF_ORD,CC$8,2))&gt;$BN$194,"s","ns")))</f>
        <v>ns</v>
      </c>
      <c r="CD187" s="282" t="str">
        <f aca="false">IF(CD$8&gt;$BV187,"",IF($BR$179&gt;$BS$179,"ns",IF(ABS($BX187-INDEX(RTO4CF_ORD,CD$8,2))&gt;$BN$194,"s","ns")))</f>
        <v>ns</v>
      </c>
      <c r="CE187" s="282" t="str">
        <f aca="false">IF(CE$8&gt;$BV187,"",IF($BR$179&gt;$BS$179,"ns",IF(ABS($BX187-INDEX(RTO4CF_ORD,CE$8,2))&gt;$BN$194,"s","ns")))</f>
        <v>ns</v>
      </c>
      <c r="CF187" s="282" t="str">
        <f aca="false">IF(CF$8&gt;$BV187,"",IF($BR$179&gt;$BS$179,"ns",IF(ABS($BX187-INDEX(RTO4CF_ORD,CF$8,2))&gt;$BN$194,"s","ns")))</f>
        <v>ns</v>
      </c>
      <c r="CG187" s="282" t="str">
        <f aca="false">IF(CG$8&gt;$BV187,"",IF($BR$179&gt;$BS$179,"ns",IF(ABS($BX187-INDEX(RTO4CF_ORD,CG$8,2))&gt;$BN$194,"s","ns")))</f>
        <v>ns</v>
      </c>
      <c r="CH187" s="282" t="str">
        <f aca="false">IF(CH$8&gt;$BV187,"",IF($BR$179&gt;$BS$179,"ns",IF(ABS($BX187-INDEX(RTO4CF_ORD,CH$8,2))&gt;$BN$194,"s","ns")))</f>
        <v>ns</v>
      </c>
      <c r="CI187" s="282" t="str">
        <f aca="false">IF(CI$8&gt;$BV187,"",IF($BR$179&gt;$BS$179,"ns",IF(ABS($BX187-INDEX(RTO4CF_ORD,CI$8,2))&gt;$BN$194,"s","ns")))</f>
        <v>ns</v>
      </c>
      <c r="CJ187" s="282" t="str">
        <f aca="false">IF(CJ$8&gt;$BV187,"",IF($BR$179&gt;$BS$179,"ns",IF(ABS($BX187-INDEX(RTO4CF_ORD,CJ$8,2))&gt;$BN$194,"s","ns")))</f>
        <v>ns</v>
      </c>
      <c r="CK187" s="282" t="str">
        <f aca="false">IF(CK$8&gt;$BV187,"",IF($BR$179&gt;$BS$179,"ns",IF(ABS($BX187-INDEX(RTO4CF_ORD,CK$8,2))&gt;$BN$194,"s","ns")))</f>
        <v>ns</v>
      </c>
      <c r="CL187" s="282" t="str">
        <f aca="false">IF(CL$8&gt;$BV187,"",IF($BR$179&gt;$BS$179,"ns",IF(ABS($BX187-INDEX(RTO4CF_ORD,CL$8,2))&gt;$BN$194,"s","ns")))</f>
        <v/>
      </c>
      <c r="CM187" s="282" t="str">
        <f aca="false">IF(CM$8&gt;$BV187,"",IF($BR$179&gt;$BS$179,"ns",IF(ABS($BX187-INDEX(RTO4CF_ORD,CM$8,2))&gt;$BN$194,"s","ns")))</f>
        <v/>
      </c>
      <c r="CN187" s="282" t="str">
        <f aca="false">IF(CN$8&gt;$BV187,"",IF($BR$179&gt;$BS$179,"ns",IF(ABS($BX187-INDEX(RTO4CF_ORD,CN$8,2))&gt;$BN$194,"s","ns")))</f>
        <v/>
      </c>
      <c r="CO187" s="282" t="str">
        <f aca="false">IF(CO$8&gt;$BV187,"",IF($BR$179&gt;$BS$179,"ns",IF(ABS($BX187-INDEX(RTO4CF_ORD,CO$8,2))&gt;$BN$194,"s","ns")))</f>
        <v/>
      </c>
      <c r="CP187" s="282" t="str">
        <f aca="false">IF(CP$8&gt;$BV187,"",IF($BR$179&gt;$BS$179,"ns",IF(ABS($BX187-INDEX(RTO4CF_ORD,CP$8,2))&gt;$BN$194,"s","ns")))</f>
        <v/>
      </c>
      <c r="CQ187" s="282" t="str">
        <f aca="false">IF(CQ$8&gt;$BV187,"",IF($BR$179&gt;$BS$179,"ns",IF(ABS($BX187-INDEX(RTO4CF_ORD,CQ$8,2))&gt;$BN$194,"s","ns")))</f>
        <v/>
      </c>
      <c r="CR187" s="282" t="str">
        <f aca="false">IF(CR$8&gt;$BV187,"",IF($BR$179&gt;$BS$179,"ns",IF(ABS($BX187-INDEX(RTO4CF_ORD,CR$8,2))&gt;$BN$194,"s","ns")))</f>
        <v/>
      </c>
      <c r="CS187" s="282" t="str">
        <f aca="false">IF(CS$8&gt;$BV187,"",IF($BR$179&gt;$BS$179,"ns",IF(ABS($BX187-INDEX(RTO4CF_ORD,CS$8,2))&gt;$BN$194,"s","ns")))</f>
        <v/>
      </c>
      <c r="CT187" s="282" t="str">
        <f aca="false">IF(CT$8&gt;$BV187,"",IF($BR$179&gt;$BS$179,"ns",IF(ABS($BX187-INDEX(RTO4CF_ORD,CT$8,2))&gt;$BN$194,"s","ns")))</f>
        <v/>
      </c>
      <c r="CU187" s="282" t="str">
        <f aca="false">IF(CU$8&gt;$BV187,"",IF($BR$179&gt;$BS$179,"ns",IF(ABS($BX187-INDEX(RTO4CF_ORD,CU$8,2))&gt;$BN$194,"s","ns")))</f>
        <v/>
      </c>
      <c r="CV187" s="282" t="str">
        <f aca="false">IF(CV$8&gt;$BV187,"",IF($BR$179&gt;$BS$179,"ns",IF(ABS($BX187-INDEX(RTO4CF_ORD,CV$8,2))&gt;$BN$194,"s","ns")))</f>
        <v/>
      </c>
      <c r="CW187" s="282" t="str">
        <f aca="false">IF(CW$8&gt;$BV187,"",IF($BR$179&gt;$BS$179,"ns",IF(ABS($BX187-INDEX(RTO4CF_ORD,CW$8,2))&gt;$BN$194,"s","ns")))</f>
        <v/>
      </c>
      <c r="CX187" s="282" t="str">
        <f aca="false">IF(CX$8&gt;$BV187,"",IF($BR$179&gt;$BS$179,"ns",IF(ABS($BX187-INDEX(RTO4CF_ORD,CX$8,2))&gt;$BN$194,"s","ns")))</f>
        <v/>
      </c>
      <c r="CY187" s="282" t="str">
        <f aca="false">IF(CY$8&gt;$BV187,"",IF($BR$179&gt;$BS$179,"ns",IF(ABS($BX187-INDEX(RTO4CF_ORD,CY$8,2))&gt;$BN$194,"s","ns")))</f>
        <v/>
      </c>
      <c r="CZ187" s="282" t="str">
        <f aca="false">IF(CZ$8&gt;$BV187,"",IF($BR$179&gt;$BS$179,"ns",IF(ABS($BX187-INDEX(RTO4CF_ORD,CZ$8,2))&gt;$BN$194,"s","ns")))</f>
        <v/>
      </c>
      <c r="DA187" s="282" t="str">
        <f aca="false">IF(DA$8&gt;$BV187,"",IF($BR$179&gt;$BS$179,"ns",IF(ABS($BX187-INDEX(RTO4CF_ORD,DA$8,2))&gt;$BN$194,"s","ns")))</f>
        <v/>
      </c>
      <c r="DB187" s="282" t="str">
        <f aca="false">IF(DB$8&gt;$BV187,"",IF($BR$179&gt;$BS$179,"ns",IF(ABS($BX187-INDEX(RTO4CF_ORD,DB$8,2))&gt;$BN$194,"s","ns")))</f>
        <v/>
      </c>
      <c r="DC187" s="282" t="str">
        <f aca="false">IF(DC$8&gt;$BV187,"",IF($BR$179&gt;$BS$179,"ns",IF(ABS($BX187-INDEX(RTO4CF_ORD,DC$8,2))&gt;$BN$194,"s","ns")))</f>
        <v/>
      </c>
      <c r="DD187" s="282" t="str">
        <f aca="false">IF(DD$8&gt;$BV187,"",IF($BR$179&gt;$BS$179,"ns",IF(ABS($BX187-INDEX(RTO4CF_ORD,DD$8,2))&gt;$BN$194,"s","ns")))</f>
        <v/>
      </c>
      <c r="DE187" s="282" t="str">
        <f aca="false">IF(DE$8&gt;$BV187,"",IF($BR$179&gt;$BS$179,"ns",IF(ABS($BX187-INDEX(RTO4CF_ORD,DE$8,2))&gt;$BN$194,"s","ns")))</f>
        <v/>
      </c>
      <c r="DF187" s="282" t="str">
        <f aca="false">IF(DF$8&gt;$BV187,"",IF($BR$179&gt;$BS$179,"ns",IF(ABS($BX187-INDEX(RTO4CF_ORD,DF$8,2))&gt;$BN$194,"s","ns")))</f>
        <v/>
      </c>
      <c r="DG187" s="282" t="str">
        <f aca="false">IF(DG$8&gt;$BV187,"",IF($BR$179&gt;$BS$179,"ns",IF(ABS($BX187-INDEX(RTO4CF_ORD,DG$8,2))&gt;$BN$194,"s","ns")))</f>
        <v/>
      </c>
      <c r="DH187" s="282" t="str">
        <f aca="false">IF(DH$8&gt;$BV187,"",IF($BR$179&gt;$BS$179,"ns",IF(ABS($BX187-INDEX(RTO4CF_ORD,DH$8,2))&gt;$BN$194,"s","ns")))</f>
        <v/>
      </c>
      <c r="DI187" s="282" t="str">
        <f aca="false">IF(DI$8&gt;$BV187,"",IF($BR$179&gt;$BS$179,"ns",IF(ABS($BX187-INDEX(RTO4CF_ORD,DI$8,2))&gt;$BN$194,"s","ns")))</f>
        <v/>
      </c>
      <c r="DJ187" s="282" t="str">
        <f aca="false">IF(DJ$8&gt;$BV187,"",IF($BR$179&gt;$BS$179,"ns",IF(ABS($BX187-INDEX(RTO4CF_ORD,DJ$8,2))&gt;$BN$194,"s","ns")))</f>
        <v/>
      </c>
      <c r="DK187" s="282" t="str">
        <f aca="false">IF(DK$8&gt;$BV187,"",IF($BR$179&gt;$BS$179,"ns",IF(ABS($BX187-INDEX(RTO4CF_ORD,DK$8,2))&gt;$BN$194,"s","ns")))</f>
        <v/>
      </c>
      <c r="DL187" s="282" t="str">
        <f aca="false">IF(DL$8&gt;$BV187,"",IF($BR$179&gt;$BS$179,"ns",IF(ABS($BX187-INDEX(RTO4CF_ORD,DL$8,2))&gt;$BN$194,"s","ns")))</f>
        <v/>
      </c>
      <c r="DM187" s="282" t="str">
        <f aca="false">IF(DM$8&gt;$BV187,"",IF($BR$179&gt;$BS$179,"ns",IF(ABS($BX187-INDEX(RTO4CF_ORD,DM$8,2))&gt;$BN$194,"s","ns")))</f>
        <v/>
      </c>
      <c r="DN187" s="282" t="str">
        <f aca="false">IF(DN$8&gt;$BV187,"",IF($BR$179&gt;$BS$179,"ns",IF(ABS($BX187-INDEX(RTO4CF_ORD,DN$8,2))&gt;$BN$194,"s","ns")))</f>
        <v/>
      </c>
      <c r="DO187" s="282" t="str">
        <f aca="false">IF(DO$8&gt;$BV187,"",IF($BR$179&gt;$BS$179,"ns",IF(ABS($BX187-INDEX(RTO4CF_ORD,DO$8,2))&gt;$BN$194,"s","ns")))</f>
        <v/>
      </c>
      <c r="DP187" s="282" t="str">
        <f aca="false">IF(DP$8&gt;$BV187,"",IF($BR$179&gt;$BS$179,"ns",IF(ABS($BX187-INDEX(RTO4CF_ORD,DP$8,2))&gt;$BN$194,"s","ns")))</f>
        <v/>
      </c>
      <c r="DQ187" s="282" t="str">
        <f aca="false">IF(DQ$8&gt;$BV187,"",IF($BR$179&gt;$BS$179,"ns",IF(ABS($BX187-INDEX(RTO4CF_ORD,DQ$8,2))&gt;$BN$194,"s","ns")))</f>
        <v/>
      </c>
      <c r="DR187" s="282" t="str">
        <f aca="false">IF(DR$8&gt;$BV187,"",IF($BR$179&gt;$BS$179,"ns",IF(ABS($BX187-INDEX(RTO4CF_ORD,DR$8,2))&gt;$BN$194,"s","ns")))</f>
        <v/>
      </c>
      <c r="DS187" s="282" t="str">
        <f aca="false">IF(DS$8&gt;$BV187,"",IF($BR$179&gt;$BS$179,"ns",IF(ABS($BX187-INDEX(RTO4CF_ORD,DS$8,2))&gt;$BN$194,"s","ns")))</f>
        <v/>
      </c>
      <c r="DT187" s="282" t="str">
        <f aca="false">IF(DT$8&gt;$BV187,"",IF($BR$179&gt;$BS$179,"ns",IF(ABS($BX187-INDEX(RTO4CF_ORD,DT$8,2))&gt;$BN$194,"s","ns")))</f>
        <v/>
      </c>
      <c r="DU187" s="282" t="str">
        <f aca="false">IF(DU$8&gt;$BV187,"",IF($BR$179&gt;$BS$179,"ns",IF(ABS($BX187-INDEX(RTO4CF_ORD,DU$8,2))&gt;$BN$194,"s","ns")))</f>
        <v/>
      </c>
      <c r="DV187" s="282" t="str">
        <f aca="false">IF(DV$8&gt;$BV187,"",IF($BR$179&gt;$BS$179,"ns",IF(ABS($BX187-INDEX(RTO4CF_ORD,DV$8,2))&gt;$BN$194,"s","ns")))</f>
        <v/>
      </c>
      <c r="DW187" s="283"/>
      <c r="DX187" s="283"/>
      <c r="DZ187" s="265" t="n">
        <f aca="false">DZ186+1</f>
        <v>14</v>
      </c>
      <c r="EA187" s="276" t="str">
        <f aca="false">IFERROR(INDEX(RTO4CV,$DZ187,1),0)</f>
        <v> CEIBO</v>
      </c>
      <c r="EB187" s="277" t="n">
        <f aca="false">IFERROR(INDEX(RTO4SF,$DZ187,EB$7),0)</f>
        <v>0</v>
      </c>
      <c r="EC187" s="277" t="n">
        <f aca="false">IFERROR(INDEX(RTO4SF,$DZ187,EC$7),0)</f>
        <v>0</v>
      </c>
      <c r="ED187" s="277" t="n">
        <f aca="false">IFERROR(INDEX(RTO4SF,$DZ187,ED$7),0)</f>
        <v>0</v>
      </c>
      <c r="EE187" s="277" t="n">
        <f aca="false">IFERROR(INDEX(RTO4SF,$DZ187,EE$7),0)</f>
        <v>0</v>
      </c>
      <c r="EF187" s="277" t="n">
        <f aca="false">COUNTIFS(EB187:EE187,"&gt;1")</f>
        <v>0</v>
      </c>
      <c r="EG187" s="277" t="n">
        <f aca="false">IFERROR(SUMIFS(EB187:EE187,EB187:EE187,"&gt;1"),0)</f>
        <v>0</v>
      </c>
      <c r="EH187" s="265"/>
      <c r="EI187" s="265" t="s">
        <v>344</v>
      </c>
      <c r="EJ187" s="264" t="str">
        <f aca="false" t="array" ref="EJ187:EJ187">IF(EF224=0,"sd",SUM(IF(EB174:EE223&gt;1,(EB174:EE223)^2))-EJ179)</f>
        <v>sd</v>
      </c>
      <c r="EK187" s="266"/>
      <c r="EL187" s="265" t="n">
        <f aca="false">EL186+1</f>
        <v>14</v>
      </c>
      <c r="EM187" s="276" t="str">
        <f aca="false">IFERROR(INDEX(RTO4CV,$EL187,1),0)</f>
        <v> CEIBO</v>
      </c>
      <c r="EN187" s="277" t="n">
        <f aca="false">IFERROR(INDEX(RTO4CF,$EL187,'ANVA-MDS'!EB$7),0)</f>
        <v>2205.98245614035</v>
      </c>
      <c r="EO187" s="277" t="n">
        <f aca="false">IFERROR(INDEX(RTO4CF,$EL187,'ANVA-MDS'!EC$7),0)</f>
        <v>1741.3918128655</v>
      </c>
      <c r="EP187" s="277" t="n">
        <f aca="false">IFERROR(INDEX(RTO4CF,$EL187,'ANVA-MDS'!ED$7),0)</f>
        <v>2009.2865497076</v>
      </c>
      <c r="EQ187" s="277" t="n">
        <f aca="false">IFERROR(INDEX(RTO4CF,$EL187,'ANVA-MDS'!EE$7),0)</f>
        <v>0</v>
      </c>
      <c r="ER187" s="277" t="n">
        <f aca="false">COUNTIFS(EN187:EQ187,"&gt;1")</f>
        <v>3</v>
      </c>
      <c r="ES187" s="277" t="n">
        <f aca="false">IFERROR(SUMIFS(EN187:EQ187,EN187:EQ187,"&gt;1"),0)</f>
        <v>5956.66081871345</v>
      </c>
      <c r="ET187" s="265"/>
      <c r="EU187" s="265" t="s">
        <v>344</v>
      </c>
      <c r="EV187" s="264" t="n">
        <f aca="false" t="array" ref="EV187:EV187">IF(ER224=0,"sd",SUM(IF(EN174:EQ223&gt;1,(EN174:EQ223)^2))-EV179)</f>
        <v>58860421.5761583</v>
      </c>
      <c r="EW187" s="266"/>
      <c r="EX187" s="277" t="n">
        <f aca="false">EG187+ES187</f>
        <v>5956.66081871345</v>
      </c>
      <c r="EY187" s="296" t="s">
        <v>345</v>
      </c>
      <c r="EZ187" s="284" t="str">
        <f aca="false">IF(EZ193=0,"sd",IF(EF224=0,0,1)+IF(ER224=0,0,1))</f>
        <v>sd</v>
      </c>
    </row>
    <row r="188" customFormat="false" ht="12.75" hidden="false" customHeight="true" outlineLevel="0" collapsed="false">
      <c r="A188" s="293" t="s">
        <v>346</v>
      </c>
      <c r="J188" s="270" t="n">
        <v>14</v>
      </c>
      <c r="K188" s="280" t="str">
        <f aca="false">IFERROR(INDEX(RTO4SF_ORD,J188,1),"sd")</f>
        <v> CEIBO</v>
      </c>
      <c r="L188" s="281" t="n">
        <f aca="false">IFERROR(INDEX(RTO4SF_ORD,J188,2),"sd")</f>
        <v>0.00036</v>
      </c>
      <c r="M188" s="281" t="str">
        <f aca="false">IF(M$8&gt;$J188,"",IF($F$179&gt;$G$179,"ns",IF(ABS($L188-INDEX(RTO4SF_ORD,M$8,2))&gt;$B$194,"s","ns")))</f>
        <v>ns</v>
      </c>
      <c r="N188" s="281" t="str">
        <f aca="false">IF(N$8&gt;$J188,"",IF($F$179&gt;$G$179,"ns",IF(ABS($L188-INDEX(RTO4SF_ORD,N$8,2))&gt;$B$194,"s","ns")))</f>
        <v>ns</v>
      </c>
      <c r="O188" s="281" t="str">
        <f aca="false">IF(O$8&gt;$J188,"",IF($F$179&gt;$G$179,"ns",IF(ABS($L188-INDEX(RTO4SF_ORD,O$8,2))&gt;$B$194,"s","ns")))</f>
        <v>ns</v>
      </c>
      <c r="P188" s="281" t="str">
        <f aca="false">IF(P$8&gt;$J188,"",IF($F$179&gt;$G$179,"ns",IF(ABS($L188-INDEX(RTO4SF_ORD,P$8,2))&gt;$B$194,"s","ns")))</f>
        <v>ns</v>
      </c>
      <c r="Q188" s="281" t="str">
        <f aca="false">IF(Q$8&gt;$J188,"",IF($F$179&gt;$G$179,"ns",IF(ABS($L188-INDEX(RTO4SF_ORD,Q$8,2))&gt;$B$194,"s","ns")))</f>
        <v>ns</v>
      </c>
      <c r="R188" s="281" t="str">
        <f aca="false">IF(R$8&gt;$J188,"",IF($F$179&gt;$G$179,"ns",IF(ABS($L188-INDEX(RTO4SF_ORD,R$8,2))&gt;$B$194,"s","ns")))</f>
        <v>ns</v>
      </c>
      <c r="S188" s="281" t="str">
        <f aca="false">IF(S$8&gt;$J188,"",IF($F$179&gt;$G$179,"ns",IF(ABS($L188-INDEX(RTO4SF_ORD,S$8,2))&gt;$B$194,"s","ns")))</f>
        <v>ns</v>
      </c>
      <c r="T188" s="281" t="str">
        <f aca="false">IF(T$8&gt;$J188,"",IF($F$179&gt;$G$179,"ns",IF(ABS($L188-INDEX(RTO4SF_ORD,T$8,2))&gt;$B$194,"s","ns")))</f>
        <v>ns</v>
      </c>
      <c r="U188" s="281" t="str">
        <f aca="false">IF(U$8&gt;$J188,"",IF($F$179&gt;$G$179,"ns",IF(ABS($L188-INDEX(RTO4SF_ORD,U$8,2))&gt;$B$194,"s","ns")))</f>
        <v>ns</v>
      </c>
      <c r="V188" s="281" t="str">
        <f aca="false">IF(V$8&gt;$J188,"",IF($F$179&gt;$G$179,"ns",IF(ABS($L188-INDEX(RTO4SF_ORD,V$8,2))&gt;$B$194,"s","ns")))</f>
        <v>ns</v>
      </c>
      <c r="W188" s="281" t="str">
        <f aca="false">IF(W$8&gt;$J188,"",IF($F$179&gt;$G$179,"ns",IF(ABS($L188-INDEX(RTO4SF_ORD,W$8,2))&gt;$B$194,"s","ns")))</f>
        <v>ns</v>
      </c>
      <c r="X188" s="281" t="str">
        <f aca="false">IF(X$8&gt;$J188,"",IF($F$179&gt;$G$179,"ns",IF(ABS($L188-INDEX(RTO4SF_ORD,X$8,2))&gt;$B$194,"s","ns")))</f>
        <v>ns</v>
      </c>
      <c r="Y188" s="281" t="str">
        <f aca="false">IF(Y$8&gt;$J188,"",IF($F$179&gt;$G$179,"ns",IF(ABS($L188-INDEX(RTO4SF_ORD,Y$8,2))&gt;$B$194,"s","ns")))</f>
        <v>ns</v>
      </c>
      <c r="Z188" s="281" t="str">
        <f aca="false">IF(Z$8&gt;$J188,"",IF($F$179&gt;$G$179,"ns",IF(ABS($L188-INDEX(RTO4SF_ORD,Z$8,2))&gt;$B$194,"s","ns")))</f>
        <v>ns</v>
      </c>
      <c r="AA188" s="281" t="str">
        <f aca="false">IF(AA$8&gt;$J188,"",IF($F$179&gt;$G$179,"ns",IF(ABS($L188-INDEX(RTO4SF_ORD,AA$8,2))&gt;$B$194,"s","ns")))</f>
        <v/>
      </c>
      <c r="AB188" s="281" t="str">
        <f aca="false">IF(AB$8&gt;$J188,"",IF($F$179&gt;$G$179,"ns",IF(ABS($L188-INDEX(RTO4SF_ORD,AB$8,2))&gt;$B$194,"s","ns")))</f>
        <v/>
      </c>
      <c r="AC188" s="281" t="str">
        <f aca="false">IF(AC$8&gt;$J188,"",IF($F$179&gt;$G$179,"ns",IF(ABS($L188-INDEX(RTO4SF_ORD,AC$8,2))&gt;$B$194,"s","ns")))</f>
        <v/>
      </c>
      <c r="AD188" s="281" t="str">
        <f aca="false">IF(AD$8&gt;$J188,"",IF($F$179&gt;$G$179,"ns",IF(ABS($L188-INDEX(RTO4SF_ORD,AD$8,2))&gt;$B$194,"s","ns")))</f>
        <v/>
      </c>
      <c r="AE188" s="281" t="str">
        <f aca="false">IF(AE$8&gt;$J188,"",IF($F$179&gt;$G$179,"ns",IF(ABS($L188-INDEX(RTO4SF_ORD,AE$8,2))&gt;$B$194,"s","ns")))</f>
        <v/>
      </c>
      <c r="AF188" s="281" t="str">
        <f aca="false">IF(AF$8&gt;$J188,"",IF($F$179&gt;$G$179,"ns",IF(ABS($L188-INDEX(RTO4SF_ORD,AF$8,2))&gt;$B$194,"s","ns")))</f>
        <v/>
      </c>
      <c r="AG188" s="281" t="str">
        <f aca="false">IF(AG$8&gt;$J188,"",IF($F$179&gt;$G$179,"ns",IF(ABS($L188-INDEX(RTO4SF_ORD,AG$8,2))&gt;$B$194,"s","ns")))</f>
        <v/>
      </c>
      <c r="AH188" s="281" t="str">
        <f aca="false">IF(AH$8&gt;$J188,"",IF($F$179&gt;$G$179,"ns",IF(ABS($L188-INDEX(RTO4SF_ORD,AH$8,2))&gt;$B$194,"s","ns")))</f>
        <v/>
      </c>
      <c r="AI188" s="281" t="str">
        <f aca="false">IF(AI$8&gt;$J188,"",IF($F$179&gt;$G$179,"ns",IF(ABS($L188-INDEX(RTO4SF_ORD,AI$8,2))&gt;$B$194,"s","ns")))</f>
        <v/>
      </c>
      <c r="AJ188" s="281" t="str">
        <f aca="false">IF(AJ$8&gt;$J188,"",IF($F$179&gt;$G$179,"ns",IF(ABS($L188-INDEX(RTO4SF_ORD,AJ$8,2))&gt;$B$194,"s","ns")))</f>
        <v/>
      </c>
      <c r="AK188" s="281" t="str">
        <f aca="false">IF(AK$8&gt;$J188,"",IF($F$179&gt;$G$179,"ns",IF(ABS($L188-INDEX(RTO4SF_ORD,AK$8,2))&gt;$B$194,"s","ns")))</f>
        <v/>
      </c>
      <c r="AL188" s="281" t="str">
        <f aca="false">IF(AL$8&gt;$J188,"",IF($F$179&gt;$G$179,"ns",IF(ABS($L188-INDEX(RTO4SF_ORD,AL$8,2))&gt;$B$194,"s","ns")))</f>
        <v/>
      </c>
      <c r="AM188" s="281" t="str">
        <f aca="false">IF(AM$8&gt;$J188,"",IF($F$179&gt;$G$179,"ns",IF(ABS($L188-INDEX(RTO4SF_ORD,AM$8,2))&gt;$B$194,"s","ns")))</f>
        <v/>
      </c>
      <c r="AN188" s="281" t="str">
        <f aca="false">IF(AN$8&gt;$J188,"",IF($F$179&gt;$G$179,"ns",IF(ABS($L188-INDEX(RTO4SF_ORD,AN$8,2))&gt;$B$194,"s","ns")))</f>
        <v/>
      </c>
      <c r="AO188" s="281" t="str">
        <f aca="false">IF(AO$8&gt;$J188,"",IF($F$179&gt;$G$179,"ns",IF(ABS($L188-INDEX(RTO4SF_ORD,AO$8,2))&gt;$B$194,"s","ns")))</f>
        <v/>
      </c>
      <c r="AP188" s="281" t="str">
        <f aca="false">IF(AP$8&gt;$J188,"",IF($F$179&gt;$G$179,"ns",IF(ABS($L188-INDEX(RTO4SF_ORD,AP$8,2))&gt;$B$194,"s","ns")))</f>
        <v/>
      </c>
      <c r="AQ188" s="281" t="str">
        <f aca="false">IF(AQ$8&gt;$J188,"",IF($F$179&gt;$G$179,"ns",IF(ABS($L188-INDEX(RTO4SF_ORD,AQ$8,2))&gt;$B$194,"s","ns")))</f>
        <v/>
      </c>
      <c r="AR188" s="281" t="str">
        <f aca="false">IF(AR$8&gt;$J188,"",IF($F$179&gt;$G$179,"ns",IF(ABS($L188-INDEX(RTO4SF_ORD,AR$8,2))&gt;$B$194,"s","ns")))</f>
        <v/>
      </c>
      <c r="AS188" s="281" t="str">
        <f aca="false">IF(AS$8&gt;$J188,"",IF($F$179&gt;$G$179,"ns",IF(ABS($L188-INDEX(RTO4SF_ORD,AS$8,2))&gt;$B$194,"s","ns")))</f>
        <v/>
      </c>
      <c r="AT188" s="281" t="str">
        <f aca="false">IF(AT$8&gt;$J188,"",IF($F$179&gt;$G$179,"ns",IF(ABS($L188-INDEX(RTO4SF_ORD,AT$8,2))&gt;$B$194,"s","ns")))</f>
        <v/>
      </c>
      <c r="AU188" s="281" t="str">
        <f aca="false">IF(AU$8&gt;$J188,"",IF($F$179&gt;$G$179,"ns",IF(ABS($L188-INDEX(RTO4SF_ORD,AU$8,2))&gt;$B$194,"s","ns")))</f>
        <v/>
      </c>
      <c r="AV188" s="281" t="str">
        <f aca="false">IF(AV$8&gt;$J188,"",IF($F$179&gt;$G$179,"ns",IF(ABS($L188-INDEX(RTO4SF_ORD,AV$8,2))&gt;$B$194,"s","ns")))</f>
        <v/>
      </c>
      <c r="AW188" s="281" t="str">
        <f aca="false">IF(AW$8&gt;$J188,"",IF($F$179&gt;$G$179,"ns",IF(ABS($L188-INDEX(RTO4SF_ORD,AW$8,2))&gt;$B$194,"s","ns")))</f>
        <v/>
      </c>
      <c r="AX188" s="281" t="str">
        <f aca="false">IF(AX$8&gt;$J188,"",IF($F$179&gt;$G$179,"ns",IF(ABS($L188-INDEX(RTO4SF_ORD,AX$8,2))&gt;$B$194,"s","ns")))</f>
        <v/>
      </c>
      <c r="AY188" s="281" t="str">
        <f aca="false">IF(AY$8&gt;$J188,"",IF($F$179&gt;$G$179,"ns",IF(ABS($L188-INDEX(RTO4SF_ORD,AY$8,2))&gt;$B$194,"s","ns")))</f>
        <v/>
      </c>
      <c r="AZ188" s="281" t="str">
        <f aca="false">IF(AZ$8&gt;$J188,"",IF($F$179&gt;$G$179,"ns",IF(ABS($L188-INDEX(RTO4SF_ORD,AZ$8,2))&gt;$B$194,"s","ns")))</f>
        <v/>
      </c>
      <c r="BA188" s="281" t="str">
        <f aca="false">IF(BA$8&gt;$J188,"",IF($F$179&gt;$G$179,"ns",IF(ABS($L188-INDEX(RTO4SF_ORD,BA$8,2))&gt;$B$194,"s","ns")))</f>
        <v/>
      </c>
      <c r="BB188" s="281" t="str">
        <f aca="false">IF(BB$8&gt;$J188,"",IF($F$179&gt;$G$179,"ns",IF(ABS($L188-INDEX(RTO4SF_ORD,BB$8,2))&gt;$B$194,"s","ns")))</f>
        <v/>
      </c>
      <c r="BC188" s="281" t="str">
        <f aca="false">IF(BC$8&gt;$J188,"",IF($F$179&gt;$G$179,"ns",IF(ABS($L188-INDEX(RTO4SF_ORD,BC$8,2))&gt;$B$194,"s","ns")))</f>
        <v/>
      </c>
      <c r="BD188" s="281" t="str">
        <f aca="false">IF(BD$8&gt;$J188,"",IF($F$179&gt;$G$179,"ns",IF(ABS($L188-INDEX(RTO4SF_ORD,BD$8,2))&gt;$B$194,"s","ns")))</f>
        <v/>
      </c>
      <c r="BE188" s="281" t="str">
        <f aca="false">IF(BE$8&gt;$J188,"",IF($F$179&gt;$G$179,"ns",IF(ABS($L188-INDEX(RTO4SF_ORD,BE$8,2))&gt;$B$194,"s","ns")))</f>
        <v/>
      </c>
      <c r="BF188" s="281" t="str">
        <f aca="false">IF(BF$8&gt;$J188,"",IF($F$179&gt;$G$179,"ns",IF(ABS($L188-INDEX(RTO4SF_ORD,BF$8,2))&gt;$B$194,"s","ns")))</f>
        <v/>
      </c>
      <c r="BG188" s="281" t="str">
        <f aca="false">IF(BG$8&gt;$J188,"",IF($F$179&gt;$G$179,"ns",IF(ABS($L188-INDEX(RTO4SF_ORD,BG$8,2))&gt;$B$194,"s","ns")))</f>
        <v/>
      </c>
      <c r="BH188" s="281" t="str">
        <f aca="false">IF(BH$8&gt;$J188,"",IF($F$179&gt;$G$179,"ns",IF(ABS($L188-INDEX(RTO4SF_ORD,BH$8,2))&gt;$B$194,"s","ns")))</f>
        <v/>
      </c>
      <c r="BI188" s="281" t="str">
        <f aca="false">IF(BI$8&gt;$J188,"",IF($F$179&gt;$G$179,"ns",IF(ABS($L188-INDEX(RTO4SF_ORD,BI$8,2))&gt;$B$194,"s","ns")))</f>
        <v/>
      </c>
      <c r="BJ188" s="281" t="str">
        <f aca="false">IF(BJ$8&gt;$J188,"",IF($F$179&gt;$G$179,"ns",IF(ABS($L188-INDEX(RTO4SF_ORD,BJ$8,2))&gt;$B$194,"s","ns")))</f>
        <v/>
      </c>
      <c r="BM188" s="293" t="s">
        <v>346</v>
      </c>
      <c r="BS188" s="249"/>
      <c r="BT188" s="249"/>
      <c r="BV188" s="270" t="n">
        <v>14</v>
      </c>
      <c r="BW188" s="280" t="str">
        <f aca="false">IFERROR(INDEX(RTO4CF_ORD,BV188,1),"sd")</f>
        <v>BIOCERES 1008</v>
      </c>
      <c r="BX188" s="281" t="n">
        <f aca="false">IFERROR(INDEX(RTO4CF_ORD,BV188,2),"sd")</f>
        <v>2789.99610136452</v>
      </c>
      <c r="BY188" s="282" t="str">
        <f aca="false">IF(BY$8&gt;$BV188,"",IF($BR$179&gt;$BS$179,"ns",IF(ABS($BX188-INDEX(RTO4CF_ORD,BY$8,2))&gt;$BN$194,"s","ns")))</f>
        <v>s</v>
      </c>
      <c r="BZ188" s="282" t="str">
        <f aca="false">IF(BZ$8&gt;$BV188,"",IF($BR$179&gt;$BS$179,"ns",IF(ABS($BX188-INDEX(RTO4CF_ORD,BZ$8,2))&gt;$BN$194,"s","ns")))</f>
        <v>s</v>
      </c>
      <c r="CA188" s="282" t="str">
        <f aca="false">IF(CA$8&gt;$BV188,"",IF($BR$179&gt;$BS$179,"ns",IF(ABS($BX188-INDEX(RTO4CF_ORD,CA$8,2))&gt;$BN$194,"s","ns")))</f>
        <v>s</v>
      </c>
      <c r="CB188" s="282" t="str">
        <f aca="false">IF(CB$8&gt;$BV188,"",IF($BR$179&gt;$BS$179,"ns",IF(ABS($BX188-INDEX(RTO4CF_ORD,CB$8,2))&gt;$BN$194,"s","ns")))</f>
        <v>ns</v>
      </c>
      <c r="CC188" s="282" t="str">
        <f aca="false">IF(CC$8&gt;$BV188,"",IF($BR$179&gt;$BS$179,"ns",IF(ABS($BX188-INDEX(RTO4CF_ORD,CC$8,2))&gt;$BN$194,"s","ns")))</f>
        <v>ns</v>
      </c>
      <c r="CD188" s="282" t="str">
        <f aca="false">IF(CD$8&gt;$BV188,"",IF($BR$179&gt;$BS$179,"ns",IF(ABS($BX188-INDEX(RTO4CF_ORD,CD$8,2))&gt;$BN$194,"s","ns")))</f>
        <v>ns</v>
      </c>
      <c r="CE188" s="282" t="str">
        <f aca="false">IF(CE$8&gt;$BV188,"",IF($BR$179&gt;$BS$179,"ns",IF(ABS($BX188-INDEX(RTO4CF_ORD,CE$8,2))&gt;$BN$194,"s","ns")))</f>
        <v>ns</v>
      </c>
      <c r="CF188" s="282" t="str">
        <f aca="false">IF(CF$8&gt;$BV188,"",IF($BR$179&gt;$BS$179,"ns",IF(ABS($BX188-INDEX(RTO4CF_ORD,CF$8,2))&gt;$BN$194,"s","ns")))</f>
        <v>ns</v>
      </c>
      <c r="CG188" s="282" t="str">
        <f aca="false">IF(CG$8&gt;$BV188,"",IF($BR$179&gt;$BS$179,"ns",IF(ABS($BX188-INDEX(RTO4CF_ORD,CG$8,2))&gt;$BN$194,"s","ns")))</f>
        <v>ns</v>
      </c>
      <c r="CH188" s="282" t="str">
        <f aca="false">IF(CH$8&gt;$BV188,"",IF($BR$179&gt;$BS$179,"ns",IF(ABS($BX188-INDEX(RTO4CF_ORD,CH$8,2))&gt;$BN$194,"s","ns")))</f>
        <v>ns</v>
      </c>
      <c r="CI188" s="282" t="str">
        <f aca="false">IF(CI$8&gt;$BV188,"",IF($BR$179&gt;$BS$179,"ns",IF(ABS($BX188-INDEX(RTO4CF_ORD,CI$8,2))&gt;$BN$194,"s","ns")))</f>
        <v>ns</v>
      </c>
      <c r="CJ188" s="282" t="str">
        <f aca="false">IF(CJ$8&gt;$BV188,"",IF($BR$179&gt;$BS$179,"ns",IF(ABS($BX188-INDEX(RTO4CF_ORD,CJ$8,2))&gt;$BN$194,"s","ns")))</f>
        <v>ns</v>
      </c>
      <c r="CK188" s="282" t="str">
        <f aca="false">IF(CK$8&gt;$BV188,"",IF($BR$179&gt;$BS$179,"ns",IF(ABS($BX188-INDEX(RTO4CF_ORD,CK$8,2))&gt;$BN$194,"s","ns")))</f>
        <v>ns</v>
      </c>
      <c r="CL188" s="282" t="str">
        <f aca="false">IF(CL$8&gt;$BV188,"",IF($BR$179&gt;$BS$179,"ns",IF(ABS($BX188-INDEX(RTO4CF_ORD,CL$8,2))&gt;$BN$194,"s","ns")))</f>
        <v>ns</v>
      </c>
      <c r="CM188" s="282" t="str">
        <f aca="false">IF(CM$8&gt;$BV188,"",IF($BR$179&gt;$BS$179,"ns",IF(ABS($BX188-INDEX(RTO4CF_ORD,CM$8,2))&gt;$BN$194,"s","ns")))</f>
        <v/>
      </c>
      <c r="CN188" s="282" t="str">
        <f aca="false">IF(CN$8&gt;$BV188,"",IF($BR$179&gt;$BS$179,"ns",IF(ABS($BX188-INDEX(RTO4CF_ORD,CN$8,2))&gt;$BN$194,"s","ns")))</f>
        <v/>
      </c>
      <c r="CO188" s="282" t="str">
        <f aca="false">IF(CO$8&gt;$BV188,"",IF($BR$179&gt;$BS$179,"ns",IF(ABS($BX188-INDEX(RTO4CF_ORD,CO$8,2))&gt;$BN$194,"s","ns")))</f>
        <v/>
      </c>
      <c r="CP188" s="282" t="str">
        <f aca="false">IF(CP$8&gt;$BV188,"",IF($BR$179&gt;$BS$179,"ns",IF(ABS($BX188-INDEX(RTO4CF_ORD,CP$8,2))&gt;$BN$194,"s","ns")))</f>
        <v/>
      </c>
      <c r="CQ188" s="282" t="str">
        <f aca="false">IF(CQ$8&gt;$BV188,"",IF($BR$179&gt;$BS$179,"ns",IF(ABS($BX188-INDEX(RTO4CF_ORD,CQ$8,2))&gt;$BN$194,"s","ns")))</f>
        <v/>
      </c>
      <c r="CR188" s="282" t="str">
        <f aca="false">IF(CR$8&gt;$BV188,"",IF($BR$179&gt;$BS$179,"ns",IF(ABS($BX188-INDEX(RTO4CF_ORD,CR$8,2))&gt;$BN$194,"s","ns")))</f>
        <v/>
      </c>
      <c r="CS188" s="282" t="str">
        <f aca="false">IF(CS$8&gt;$BV188,"",IF($BR$179&gt;$BS$179,"ns",IF(ABS($BX188-INDEX(RTO4CF_ORD,CS$8,2))&gt;$BN$194,"s","ns")))</f>
        <v/>
      </c>
      <c r="CT188" s="282" t="str">
        <f aca="false">IF(CT$8&gt;$BV188,"",IF($BR$179&gt;$BS$179,"ns",IF(ABS($BX188-INDEX(RTO4CF_ORD,CT$8,2))&gt;$BN$194,"s","ns")))</f>
        <v/>
      </c>
      <c r="CU188" s="282" t="str">
        <f aca="false">IF(CU$8&gt;$BV188,"",IF($BR$179&gt;$BS$179,"ns",IF(ABS($BX188-INDEX(RTO4CF_ORD,CU$8,2))&gt;$BN$194,"s","ns")))</f>
        <v/>
      </c>
      <c r="CV188" s="282" t="str">
        <f aca="false">IF(CV$8&gt;$BV188,"",IF($BR$179&gt;$BS$179,"ns",IF(ABS($BX188-INDEX(RTO4CF_ORD,CV$8,2))&gt;$BN$194,"s","ns")))</f>
        <v/>
      </c>
      <c r="CW188" s="282" t="str">
        <f aca="false">IF(CW$8&gt;$BV188,"",IF($BR$179&gt;$BS$179,"ns",IF(ABS($BX188-INDEX(RTO4CF_ORD,CW$8,2))&gt;$BN$194,"s","ns")))</f>
        <v/>
      </c>
      <c r="CX188" s="282" t="str">
        <f aca="false">IF(CX$8&gt;$BV188,"",IF($BR$179&gt;$BS$179,"ns",IF(ABS($BX188-INDEX(RTO4CF_ORD,CX$8,2))&gt;$BN$194,"s","ns")))</f>
        <v/>
      </c>
      <c r="CY188" s="282" t="str">
        <f aca="false">IF(CY$8&gt;$BV188,"",IF($BR$179&gt;$BS$179,"ns",IF(ABS($BX188-INDEX(RTO4CF_ORD,CY$8,2))&gt;$BN$194,"s","ns")))</f>
        <v/>
      </c>
      <c r="CZ188" s="282" t="str">
        <f aca="false">IF(CZ$8&gt;$BV188,"",IF($BR$179&gt;$BS$179,"ns",IF(ABS($BX188-INDEX(RTO4CF_ORD,CZ$8,2))&gt;$BN$194,"s","ns")))</f>
        <v/>
      </c>
      <c r="DA188" s="282" t="str">
        <f aca="false">IF(DA$8&gt;$BV188,"",IF($BR$179&gt;$BS$179,"ns",IF(ABS($BX188-INDEX(RTO4CF_ORD,DA$8,2))&gt;$BN$194,"s","ns")))</f>
        <v/>
      </c>
      <c r="DB188" s="282" t="str">
        <f aca="false">IF(DB$8&gt;$BV188,"",IF($BR$179&gt;$BS$179,"ns",IF(ABS($BX188-INDEX(RTO4CF_ORD,DB$8,2))&gt;$BN$194,"s","ns")))</f>
        <v/>
      </c>
      <c r="DC188" s="282" t="str">
        <f aca="false">IF(DC$8&gt;$BV188,"",IF($BR$179&gt;$BS$179,"ns",IF(ABS($BX188-INDEX(RTO4CF_ORD,DC$8,2))&gt;$BN$194,"s","ns")))</f>
        <v/>
      </c>
      <c r="DD188" s="282" t="str">
        <f aca="false">IF(DD$8&gt;$BV188,"",IF($BR$179&gt;$BS$179,"ns",IF(ABS($BX188-INDEX(RTO4CF_ORD,DD$8,2))&gt;$BN$194,"s","ns")))</f>
        <v/>
      </c>
      <c r="DE188" s="282" t="str">
        <f aca="false">IF(DE$8&gt;$BV188,"",IF($BR$179&gt;$BS$179,"ns",IF(ABS($BX188-INDEX(RTO4CF_ORD,DE$8,2))&gt;$BN$194,"s","ns")))</f>
        <v/>
      </c>
      <c r="DF188" s="282" t="str">
        <f aca="false">IF(DF$8&gt;$BV188,"",IF($BR$179&gt;$BS$179,"ns",IF(ABS($BX188-INDEX(RTO4CF_ORD,DF$8,2))&gt;$BN$194,"s","ns")))</f>
        <v/>
      </c>
      <c r="DG188" s="282" t="str">
        <f aca="false">IF(DG$8&gt;$BV188,"",IF($BR$179&gt;$BS$179,"ns",IF(ABS($BX188-INDEX(RTO4CF_ORD,DG$8,2))&gt;$BN$194,"s","ns")))</f>
        <v/>
      </c>
      <c r="DH188" s="282" t="str">
        <f aca="false">IF(DH$8&gt;$BV188,"",IF($BR$179&gt;$BS$179,"ns",IF(ABS($BX188-INDEX(RTO4CF_ORD,DH$8,2))&gt;$BN$194,"s","ns")))</f>
        <v/>
      </c>
      <c r="DI188" s="282" t="str">
        <f aca="false">IF(DI$8&gt;$BV188,"",IF($BR$179&gt;$BS$179,"ns",IF(ABS($BX188-INDEX(RTO4CF_ORD,DI$8,2))&gt;$BN$194,"s","ns")))</f>
        <v/>
      </c>
      <c r="DJ188" s="282" t="str">
        <f aca="false">IF(DJ$8&gt;$BV188,"",IF($BR$179&gt;$BS$179,"ns",IF(ABS($BX188-INDEX(RTO4CF_ORD,DJ$8,2))&gt;$BN$194,"s","ns")))</f>
        <v/>
      </c>
      <c r="DK188" s="282" t="str">
        <f aca="false">IF(DK$8&gt;$BV188,"",IF($BR$179&gt;$BS$179,"ns",IF(ABS($BX188-INDEX(RTO4CF_ORD,DK$8,2))&gt;$BN$194,"s","ns")))</f>
        <v/>
      </c>
      <c r="DL188" s="282" t="str">
        <f aca="false">IF(DL$8&gt;$BV188,"",IF($BR$179&gt;$BS$179,"ns",IF(ABS($BX188-INDEX(RTO4CF_ORD,DL$8,2))&gt;$BN$194,"s","ns")))</f>
        <v/>
      </c>
      <c r="DM188" s="282" t="str">
        <f aca="false">IF(DM$8&gt;$BV188,"",IF($BR$179&gt;$BS$179,"ns",IF(ABS($BX188-INDEX(RTO4CF_ORD,DM$8,2))&gt;$BN$194,"s","ns")))</f>
        <v/>
      </c>
      <c r="DN188" s="282" t="str">
        <f aca="false">IF(DN$8&gt;$BV188,"",IF($BR$179&gt;$BS$179,"ns",IF(ABS($BX188-INDEX(RTO4CF_ORD,DN$8,2))&gt;$BN$194,"s","ns")))</f>
        <v/>
      </c>
      <c r="DO188" s="282" t="str">
        <f aca="false">IF(DO$8&gt;$BV188,"",IF($BR$179&gt;$BS$179,"ns",IF(ABS($BX188-INDEX(RTO4CF_ORD,DO$8,2))&gt;$BN$194,"s","ns")))</f>
        <v/>
      </c>
      <c r="DP188" s="282" t="str">
        <f aca="false">IF(DP$8&gt;$BV188,"",IF($BR$179&gt;$BS$179,"ns",IF(ABS($BX188-INDEX(RTO4CF_ORD,DP$8,2))&gt;$BN$194,"s","ns")))</f>
        <v/>
      </c>
      <c r="DQ188" s="282" t="str">
        <f aca="false">IF(DQ$8&gt;$BV188,"",IF($BR$179&gt;$BS$179,"ns",IF(ABS($BX188-INDEX(RTO4CF_ORD,DQ$8,2))&gt;$BN$194,"s","ns")))</f>
        <v/>
      </c>
      <c r="DR188" s="282" t="str">
        <f aca="false">IF(DR$8&gt;$BV188,"",IF($BR$179&gt;$BS$179,"ns",IF(ABS($BX188-INDEX(RTO4CF_ORD,DR$8,2))&gt;$BN$194,"s","ns")))</f>
        <v/>
      </c>
      <c r="DS188" s="282" t="str">
        <f aca="false">IF(DS$8&gt;$BV188,"",IF($BR$179&gt;$BS$179,"ns",IF(ABS($BX188-INDEX(RTO4CF_ORD,DS$8,2))&gt;$BN$194,"s","ns")))</f>
        <v/>
      </c>
      <c r="DT188" s="282" t="str">
        <f aca="false">IF(DT$8&gt;$BV188,"",IF($BR$179&gt;$BS$179,"ns",IF(ABS($BX188-INDEX(RTO4CF_ORD,DT$8,2))&gt;$BN$194,"s","ns")))</f>
        <v/>
      </c>
      <c r="DU188" s="282" t="str">
        <f aca="false">IF(DU$8&gt;$BV188,"",IF($BR$179&gt;$BS$179,"ns",IF(ABS($BX188-INDEX(RTO4CF_ORD,DU$8,2))&gt;$BN$194,"s","ns")))</f>
        <v/>
      </c>
      <c r="DV188" s="282" t="str">
        <f aca="false">IF(DV$8&gt;$BV188,"",IF($BR$179&gt;$BS$179,"ns",IF(ABS($BX188-INDEX(RTO4CF_ORD,DV$8,2))&gt;$BN$194,"s","ns")))</f>
        <v/>
      </c>
      <c r="DW188" s="283"/>
      <c r="DX188" s="283"/>
      <c r="DZ188" s="265" t="n">
        <f aca="false">DZ187+1</f>
        <v>15</v>
      </c>
      <c r="EA188" s="276" t="str">
        <f aca="false">IFERROR(INDEX(RTO4CV,$DZ188,1),0)</f>
        <v> HORNERO</v>
      </c>
      <c r="EB188" s="277" t="n">
        <f aca="false">IFERROR(INDEX(RTO4SF,$DZ188,EB$7),0)</f>
        <v>0</v>
      </c>
      <c r="EC188" s="277" t="n">
        <f aca="false">IFERROR(INDEX(RTO4SF,$DZ188,EC$7),0)</f>
        <v>0</v>
      </c>
      <c r="ED188" s="277" t="n">
        <f aca="false">IFERROR(INDEX(RTO4SF,$DZ188,ED$7),0)</f>
        <v>0</v>
      </c>
      <c r="EE188" s="277" t="n">
        <f aca="false">IFERROR(INDEX(RTO4SF,$DZ188,EE$7),0)</f>
        <v>0</v>
      </c>
      <c r="EF188" s="277" t="n">
        <f aca="false">COUNTIFS(EB188:EE188,"&gt;1")</f>
        <v>0</v>
      </c>
      <c r="EG188" s="277" t="n">
        <f aca="false">IFERROR(SUMIFS(EB188:EE188,EB188:EE188,"&gt;1"),0)</f>
        <v>0</v>
      </c>
      <c r="EH188" s="265"/>
      <c r="EI188" s="265" t="s">
        <v>347</v>
      </c>
      <c r="EJ188" s="264" t="str">
        <f aca="false">IF(EF224=0,"sd",EJ186/EJ182)</f>
        <v>sd</v>
      </c>
      <c r="EK188" s="266"/>
      <c r="EL188" s="265" t="n">
        <f aca="false">EL187+1</f>
        <v>15</v>
      </c>
      <c r="EM188" s="276" t="str">
        <f aca="false">IFERROR(INDEX(RTO4CV,$EL188,1),0)</f>
        <v> HORNERO</v>
      </c>
      <c r="EN188" s="277" t="n">
        <f aca="false">IFERROR(INDEX(RTO4CF,$EL188,'ANVA-MDS'!EB$7),0)</f>
        <v>2687.41520467836</v>
      </c>
      <c r="EO188" s="277" t="n">
        <f aca="false">IFERROR(INDEX(RTO4CF,$EL188,'ANVA-MDS'!EC$7),0)</f>
        <v>2140.49122807018</v>
      </c>
      <c r="EP188" s="277" t="n">
        <f aca="false">IFERROR(INDEX(RTO4CF,$EL188,'ANVA-MDS'!ED$7),0)</f>
        <v>2025.33333333333</v>
      </c>
      <c r="EQ188" s="277" t="n">
        <f aca="false">IFERROR(INDEX(RTO4CF,$EL188,'ANVA-MDS'!EE$7),0)</f>
        <v>0</v>
      </c>
      <c r="ER188" s="277" t="n">
        <f aca="false">COUNTIFS(EN188:EQ188,"&gt;1")</f>
        <v>3</v>
      </c>
      <c r="ES188" s="277" t="n">
        <f aca="false">IFERROR(SUMIFS(EN188:EQ188,EN188:EQ188,"&gt;1"),0)</f>
        <v>6853.23976608187</v>
      </c>
      <c r="ET188" s="265"/>
      <c r="EU188" s="265" t="s">
        <v>347</v>
      </c>
      <c r="EV188" s="264" t="n">
        <f aca="false">IF(ER224=0,"sd",EV186/EV182)</f>
        <v>110096.900152457</v>
      </c>
      <c r="EW188" s="266"/>
      <c r="EX188" s="277" t="n">
        <f aca="false">EG188+ES188</f>
        <v>6853.23976608187</v>
      </c>
      <c r="EY188" s="296" t="s">
        <v>348</v>
      </c>
      <c r="EZ188" s="284" t="str">
        <f aca="false">IF(EZ193=0,"sd",EZ187-1)</f>
        <v>sd</v>
      </c>
    </row>
    <row r="189" customFormat="false" ht="12.75" hidden="false" customHeight="true" outlineLevel="0" collapsed="false">
      <c r="B189" s="289" t="str">
        <f aca="false">'ANVA-MDS'!EJ193</f>
        <v>sd</v>
      </c>
      <c r="J189" s="270" t="n">
        <v>15</v>
      </c>
      <c r="K189" s="280" t="str">
        <f aca="false">IFERROR(INDEX(RTO4SF_ORD,J189,1),"sd")</f>
        <v> HORNERO</v>
      </c>
      <c r="L189" s="281" t="n">
        <f aca="false">IFERROR(INDEX(RTO4SF_ORD,J189,2),"sd")</f>
        <v>0.00035</v>
      </c>
      <c r="M189" s="281" t="str">
        <f aca="false">IF(M$8&gt;$J189,"",IF($F$179&gt;$G$179,"ns",IF(ABS($L189-INDEX(RTO4SF_ORD,M$8,2))&gt;$B$194,"s","ns")))</f>
        <v>ns</v>
      </c>
      <c r="N189" s="281" t="str">
        <f aca="false">IF(N$8&gt;$J189,"",IF($F$179&gt;$G$179,"ns",IF(ABS($L189-INDEX(RTO4SF_ORD,N$8,2))&gt;$B$194,"s","ns")))</f>
        <v>ns</v>
      </c>
      <c r="O189" s="281" t="str">
        <f aca="false">IF(O$8&gt;$J189,"",IF($F$179&gt;$G$179,"ns",IF(ABS($L189-INDEX(RTO4SF_ORD,O$8,2))&gt;$B$194,"s","ns")))</f>
        <v>ns</v>
      </c>
      <c r="P189" s="281" t="str">
        <f aca="false">IF(P$8&gt;$J189,"",IF($F$179&gt;$G$179,"ns",IF(ABS($L189-INDEX(RTO4SF_ORD,P$8,2))&gt;$B$194,"s","ns")))</f>
        <v>ns</v>
      </c>
      <c r="Q189" s="281" t="str">
        <f aca="false">IF(Q$8&gt;$J189,"",IF($F$179&gt;$G$179,"ns",IF(ABS($L189-INDEX(RTO4SF_ORD,Q$8,2))&gt;$B$194,"s","ns")))</f>
        <v>ns</v>
      </c>
      <c r="R189" s="281" t="str">
        <f aca="false">IF(R$8&gt;$J189,"",IF($F$179&gt;$G$179,"ns",IF(ABS($L189-INDEX(RTO4SF_ORD,R$8,2))&gt;$B$194,"s","ns")))</f>
        <v>ns</v>
      </c>
      <c r="S189" s="281" t="str">
        <f aca="false">IF(S$8&gt;$J189,"",IF($F$179&gt;$G$179,"ns",IF(ABS($L189-INDEX(RTO4SF_ORD,S$8,2))&gt;$B$194,"s","ns")))</f>
        <v>ns</v>
      </c>
      <c r="T189" s="281" t="str">
        <f aca="false">IF(T$8&gt;$J189,"",IF($F$179&gt;$G$179,"ns",IF(ABS($L189-INDEX(RTO4SF_ORD,T$8,2))&gt;$B$194,"s","ns")))</f>
        <v>ns</v>
      </c>
      <c r="U189" s="281" t="str">
        <f aca="false">IF(U$8&gt;$J189,"",IF($F$179&gt;$G$179,"ns",IF(ABS($L189-INDEX(RTO4SF_ORD,U$8,2))&gt;$B$194,"s","ns")))</f>
        <v>ns</v>
      </c>
      <c r="V189" s="281" t="str">
        <f aca="false">IF(V$8&gt;$J189,"",IF($F$179&gt;$G$179,"ns",IF(ABS($L189-INDEX(RTO4SF_ORD,V$8,2))&gt;$B$194,"s","ns")))</f>
        <v>ns</v>
      </c>
      <c r="W189" s="281" t="str">
        <f aca="false">IF(W$8&gt;$J189,"",IF($F$179&gt;$G$179,"ns",IF(ABS($L189-INDEX(RTO4SF_ORD,W$8,2))&gt;$B$194,"s","ns")))</f>
        <v>ns</v>
      </c>
      <c r="X189" s="281" t="str">
        <f aca="false">IF(X$8&gt;$J189,"",IF($F$179&gt;$G$179,"ns",IF(ABS($L189-INDEX(RTO4SF_ORD,X$8,2))&gt;$B$194,"s","ns")))</f>
        <v>ns</v>
      </c>
      <c r="Y189" s="281" t="str">
        <f aca="false">IF(Y$8&gt;$J189,"",IF($F$179&gt;$G$179,"ns",IF(ABS($L189-INDEX(RTO4SF_ORD,Y$8,2))&gt;$B$194,"s","ns")))</f>
        <v>ns</v>
      </c>
      <c r="Z189" s="281" t="str">
        <f aca="false">IF(Z$8&gt;$J189,"",IF($F$179&gt;$G$179,"ns",IF(ABS($L189-INDEX(RTO4SF_ORD,Z$8,2))&gt;$B$194,"s","ns")))</f>
        <v>ns</v>
      </c>
      <c r="AA189" s="281" t="str">
        <f aca="false">IF(AA$8&gt;$J189,"",IF($F$179&gt;$G$179,"ns",IF(ABS($L189-INDEX(RTO4SF_ORD,AA$8,2))&gt;$B$194,"s","ns")))</f>
        <v>ns</v>
      </c>
      <c r="AB189" s="281" t="str">
        <f aca="false">IF(AB$8&gt;$J189,"",IF($F$179&gt;$G$179,"ns",IF(ABS($L189-INDEX(RTO4SF_ORD,AB$8,2))&gt;$B$194,"s","ns")))</f>
        <v/>
      </c>
      <c r="AC189" s="281" t="str">
        <f aca="false">IF(AC$8&gt;$J189,"",IF($F$179&gt;$G$179,"ns",IF(ABS($L189-INDEX(RTO4SF_ORD,AC$8,2))&gt;$B$194,"s","ns")))</f>
        <v/>
      </c>
      <c r="AD189" s="281" t="str">
        <f aca="false">IF(AD$8&gt;$J189,"",IF($F$179&gt;$G$179,"ns",IF(ABS($L189-INDEX(RTO4SF_ORD,AD$8,2))&gt;$B$194,"s","ns")))</f>
        <v/>
      </c>
      <c r="AE189" s="281" t="str">
        <f aca="false">IF(AE$8&gt;$J189,"",IF($F$179&gt;$G$179,"ns",IF(ABS($L189-INDEX(RTO4SF_ORD,AE$8,2))&gt;$B$194,"s","ns")))</f>
        <v/>
      </c>
      <c r="AF189" s="281" t="str">
        <f aca="false">IF(AF$8&gt;$J189,"",IF($F$179&gt;$G$179,"ns",IF(ABS($L189-INDEX(RTO4SF_ORD,AF$8,2))&gt;$B$194,"s","ns")))</f>
        <v/>
      </c>
      <c r="AG189" s="281" t="str">
        <f aca="false">IF(AG$8&gt;$J189,"",IF($F$179&gt;$G$179,"ns",IF(ABS($L189-INDEX(RTO4SF_ORD,AG$8,2))&gt;$B$194,"s","ns")))</f>
        <v/>
      </c>
      <c r="AH189" s="281" t="str">
        <f aca="false">IF(AH$8&gt;$J189,"",IF($F$179&gt;$G$179,"ns",IF(ABS($L189-INDEX(RTO4SF_ORD,AH$8,2))&gt;$B$194,"s","ns")))</f>
        <v/>
      </c>
      <c r="AI189" s="281" t="str">
        <f aca="false">IF(AI$8&gt;$J189,"",IF($F$179&gt;$G$179,"ns",IF(ABS($L189-INDEX(RTO4SF_ORD,AI$8,2))&gt;$B$194,"s","ns")))</f>
        <v/>
      </c>
      <c r="AJ189" s="281" t="str">
        <f aca="false">IF(AJ$8&gt;$J189,"",IF($F$179&gt;$G$179,"ns",IF(ABS($L189-INDEX(RTO4SF_ORD,AJ$8,2))&gt;$B$194,"s","ns")))</f>
        <v/>
      </c>
      <c r="AK189" s="281" t="str">
        <f aca="false">IF(AK$8&gt;$J189,"",IF($F$179&gt;$G$179,"ns",IF(ABS($L189-INDEX(RTO4SF_ORD,AK$8,2))&gt;$B$194,"s","ns")))</f>
        <v/>
      </c>
      <c r="AL189" s="281" t="str">
        <f aca="false">IF(AL$8&gt;$J189,"",IF($F$179&gt;$G$179,"ns",IF(ABS($L189-INDEX(RTO4SF_ORD,AL$8,2))&gt;$B$194,"s","ns")))</f>
        <v/>
      </c>
      <c r="AM189" s="281" t="str">
        <f aca="false">IF(AM$8&gt;$J189,"",IF($F$179&gt;$G$179,"ns",IF(ABS($L189-INDEX(RTO4SF_ORD,AM$8,2))&gt;$B$194,"s","ns")))</f>
        <v/>
      </c>
      <c r="AN189" s="281" t="str">
        <f aca="false">IF(AN$8&gt;$J189,"",IF($F$179&gt;$G$179,"ns",IF(ABS($L189-INDEX(RTO4SF_ORD,AN$8,2))&gt;$B$194,"s","ns")))</f>
        <v/>
      </c>
      <c r="AO189" s="281" t="str">
        <f aca="false">IF(AO$8&gt;$J189,"",IF($F$179&gt;$G$179,"ns",IF(ABS($L189-INDEX(RTO4SF_ORD,AO$8,2))&gt;$B$194,"s","ns")))</f>
        <v/>
      </c>
      <c r="AP189" s="281" t="str">
        <f aca="false">IF(AP$8&gt;$J189,"",IF($F$179&gt;$G$179,"ns",IF(ABS($L189-INDEX(RTO4SF_ORD,AP$8,2))&gt;$B$194,"s","ns")))</f>
        <v/>
      </c>
      <c r="AQ189" s="281" t="str">
        <f aca="false">IF(AQ$8&gt;$J189,"",IF($F$179&gt;$G$179,"ns",IF(ABS($L189-INDEX(RTO4SF_ORD,AQ$8,2))&gt;$B$194,"s","ns")))</f>
        <v/>
      </c>
      <c r="AR189" s="281" t="str">
        <f aca="false">IF(AR$8&gt;$J189,"",IF($F$179&gt;$G$179,"ns",IF(ABS($L189-INDEX(RTO4SF_ORD,AR$8,2))&gt;$B$194,"s","ns")))</f>
        <v/>
      </c>
      <c r="AS189" s="281" t="str">
        <f aca="false">IF(AS$8&gt;$J189,"",IF($F$179&gt;$G$179,"ns",IF(ABS($L189-INDEX(RTO4SF_ORD,AS$8,2))&gt;$B$194,"s","ns")))</f>
        <v/>
      </c>
      <c r="AT189" s="281" t="str">
        <f aca="false">IF(AT$8&gt;$J189,"",IF($F$179&gt;$G$179,"ns",IF(ABS($L189-INDEX(RTO4SF_ORD,AT$8,2))&gt;$B$194,"s","ns")))</f>
        <v/>
      </c>
      <c r="AU189" s="281" t="str">
        <f aca="false">IF(AU$8&gt;$J189,"",IF($F$179&gt;$G$179,"ns",IF(ABS($L189-INDEX(RTO4SF_ORD,AU$8,2))&gt;$B$194,"s","ns")))</f>
        <v/>
      </c>
      <c r="AV189" s="281" t="str">
        <f aca="false">IF(AV$8&gt;$J189,"",IF($F$179&gt;$G$179,"ns",IF(ABS($L189-INDEX(RTO4SF_ORD,AV$8,2))&gt;$B$194,"s","ns")))</f>
        <v/>
      </c>
      <c r="AW189" s="281" t="str">
        <f aca="false">IF(AW$8&gt;$J189,"",IF($F$179&gt;$G$179,"ns",IF(ABS($L189-INDEX(RTO4SF_ORD,AW$8,2))&gt;$B$194,"s","ns")))</f>
        <v/>
      </c>
      <c r="AX189" s="281" t="str">
        <f aca="false">IF(AX$8&gt;$J189,"",IF($F$179&gt;$G$179,"ns",IF(ABS($L189-INDEX(RTO4SF_ORD,AX$8,2))&gt;$B$194,"s","ns")))</f>
        <v/>
      </c>
      <c r="AY189" s="281" t="str">
        <f aca="false">IF(AY$8&gt;$J189,"",IF($F$179&gt;$G$179,"ns",IF(ABS($L189-INDEX(RTO4SF_ORD,AY$8,2))&gt;$B$194,"s","ns")))</f>
        <v/>
      </c>
      <c r="AZ189" s="281" t="str">
        <f aca="false">IF(AZ$8&gt;$J189,"",IF($F$179&gt;$G$179,"ns",IF(ABS($L189-INDEX(RTO4SF_ORD,AZ$8,2))&gt;$B$194,"s","ns")))</f>
        <v/>
      </c>
      <c r="BA189" s="281" t="str">
        <f aca="false">IF(BA$8&gt;$J189,"",IF($F$179&gt;$G$179,"ns",IF(ABS($L189-INDEX(RTO4SF_ORD,BA$8,2))&gt;$B$194,"s","ns")))</f>
        <v/>
      </c>
      <c r="BB189" s="281" t="str">
        <f aca="false">IF(BB$8&gt;$J189,"",IF($F$179&gt;$G$179,"ns",IF(ABS($L189-INDEX(RTO4SF_ORD,BB$8,2))&gt;$B$194,"s","ns")))</f>
        <v/>
      </c>
      <c r="BC189" s="281" t="str">
        <f aca="false">IF(BC$8&gt;$J189,"",IF($F$179&gt;$G$179,"ns",IF(ABS($L189-INDEX(RTO4SF_ORD,BC$8,2))&gt;$B$194,"s","ns")))</f>
        <v/>
      </c>
      <c r="BD189" s="281" t="str">
        <f aca="false">IF(BD$8&gt;$J189,"",IF($F$179&gt;$G$179,"ns",IF(ABS($L189-INDEX(RTO4SF_ORD,BD$8,2))&gt;$B$194,"s","ns")))</f>
        <v/>
      </c>
      <c r="BE189" s="281" t="str">
        <f aca="false">IF(BE$8&gt;$J189,"",IF($F$179&gt;$G$179,"ns",IF(ABS($L189-INDEX(RTO4SF_ORD,BE$8,2))&gt;$B$194,"s","ns")))</f>
        <v/>
      </c>
      <c r="BF189" s="281" t="str">
        <f aca="false">IF(BF$8&gt;$J189,"",IF($F$179&gt;$G$179,"ns",IF(ABS($L189-INDEX(RTO4SF_ORD,BF$8,2))&gt;$B$194,"s","ns")))</f>
        <v/>
      </c>
      <c r="BG189" s="281" t="str">
        <f aca="false">IF(BG$8&gt;$J189,"",IF($F$179&gt;$G$179,"ns",IF(ABS($L189-INDEX(RTO4SF_ORD,BG$8,2))&gt;$B$194,"s","ns")))</f>
        <v/>
      </c>
      <c r="BH189" s="281" t="str">
        <f aca="false">IF(BH$8&gt;$J189,"",IF($F$179&gt;$G$179,"ns",IF(ABS($L189-INDEX(RTO4SF_ORD,BH$8,2))&gt;$B$194,"s","ns")))</f>
        <v/>
      </c>
      <c r="BI189" s="281" t="str">
        <f aca="false">IF(BI$8&gt;$J189,"",IF($F$179&gt;$G$179,"ns",IF(ABS($L189-INDEX(RTO4SF_ORD,BI$8,2))&gt;$B$194,"s","ns")))</f>
        <v/>
      </c>
      <c r="BJ189" s="281" t="str">
        <f aca="false">IF(BJ$8&gt;$J189,"",IF($F$179&gt;$G$179,"ns",IF(ABS($L189-INDEX(RTO4SF_ORD,BJ$8,2))&gt;$B$194,"s","ns")))</f>
        <v/>
      </c>
      <c r="BM189" s="293"/>
      <c r="BN189" s="289" t="n">
        <f aca="false">'ANVA-MDS'!EV193</f>
        <v>0.884758821931155</v>
      </c>
      <c r="BS189" s="249"/>
      <c r="BT189" s="249"/>
      <c r="BV189" s="270" t="n">
        <v>15</v>
      </c>
      <c r="BW189" s="280" t="str">
        <f aca="false">IFERROR(INDEX(RTO4CF_ORD,BV189,1),"sd")</f>
        <v> TORDO</v>
      </c>
      <c r="BX189" s="281" t="n">
        <f aca="false">IFERROR(INDEX(RTO4CF_ORD,BV189,2),"sd")</f>
        <v>2635.3216374269</v>
      </c>
      <c r="BY189" s="282" t="str">
        <f aca="false">IF(BY$8&gt;$BV189,"",IF($BR$179&gt;$BS$179,"ns",IF(ABS($BX189-INDEX(RTO4CF_ORD,BY$8,2))&gt;$BN$194,"s","ns")))</f>
        <v>s</v>
      </c>
      <c r="BZ189" s="282" t="str">
        <f aca="false">IF(BZ$8&gt;$BV189,"",IF($BR$179&gt;$BS$179,"ns",IF(ABS($BX189-INDEX(RTO4CF_ORD,BZ$8,2))&gt;$BN$194,"s","ns")))</f>
        <v>s</v>
      </c>
      <c r="CA189" s="282" t="str">
        <f aca="false">IF(CA$8&gt;$BV189,"",IF($BR$179&gt;$BS$179,"ns",IF(ABS($BX189-INDEX(RTO4CF_ORD,CA$8,2))&gt;$BN$194,"s","ns")))</f>
        <v>s</v>
      </c>
      <c r="CB189" s="282" t="str">
        <f aca="false">IF(CB$8&gt;$BV189,"",IF($BR$179&gt;$BS$179,"ns",IF(ABS($BX189-INDEX(RTO4CF_ORD,CB$8,2))&gt;$BN$194,"s","ns")))</f>
        <v>s</v>
      </c>
      <c r="CC189" s="282" t="str">
        <f aca="false">IF(CC$8&gt;$BV189,"",IF($BR$179&gt;$BS$179,"ns",IF(ABS($BX189-INDEX(RTO4CF_ORD,CC$8,2))&gt;$BN$194,"s","ns")))</f>
        <v>s</v>
      </c>
      <c r="CD189" s="282" t="str">
        <f aca="false">IF(CD$8&gt;$BV189,"",IF($BR$179&gt;$BS$179,"ns",IF(ABS($BX189-INDEX(RTO4CF_ORD,CD$8,2))&gt;$BN$194,"s","ns")))</f>
        <v>s</v>
      </c>
      <c r="CE189" s="282" t="str">
        <f aca="false">IF(CE$8&gt;$BV189,"",IF($BR$179&gt;$BS$179,"ns",IF(ABS($BX189-INDEX(RTO4CF_ORD,CE$8,2))&gt;$BN$194,"s","ns")))</f>
        <v>ns</v>
      </c>
      <c r="CF189" s="282" t="str">
        <f aca="false">IF(CF$8&gt;$BV189,"",IF($BR$179&gt;$BS$179,"ns",IF(ABS($BX189-INDEX(RTO4CF_ORD,CF$8,2))&gt;$BN$194,"s","ns")))</f>
        <v>ns</v>
      </c>
      <c r="CG189" s="282" t="str">
        <f aca="false">IF(CG$8&gt;$BV189,"",IF($BR$179&gt;$BS$179,"ns",IF(ABS($BX189-INDEX(RTO4CF_ORD,CG$8,2))&gt;$BN$194,"s","ns")))</f>
        <v>ns</v>
      </c>
      <c r="CH189" s="282" t="str">
        <f aca="false">IF(CH$8&gt;$BV189,"",IF($BR$179&gt;$BS$179,"ns",IF(ABS($BX189-INDEX(RTO4CF_ORD,CH$8,2))&gt;$BN$194,"s","ns")))</f>
        <v>ns</v>
      </c>
      <c r="CI189" s="282" t="str">
        <f aca="false">IF(CI$8&gt;$BV189,"",IF($BR$179&gt;$BS$179,"ns",IF(ABS($BX189-INDEX(RTO4CF_ORD,CI$8,2))&gt;$BN$194,"s","ns")))</f>
        <v>ns</v>
      </c>
      <c r="CJ189" s="282" t="str">
        <f aca="false">IF(CJ$8&gt;$BV189,"",IF($BR$179&gt;$BS$179,"ns",IF(ABS($BX189-INDEX(RTO4CF_ORD,CJ$8,2))&gt;$BN$194,"s","ns")))</f>
        <v>ns</v>
      </c>
      <c r="CK189" s="282" t="str">
        <f aca="false">IF(CK$8&gt;$BV189,"",IF($BR$179&gt;$BS$179,"ns",IF(ABS($BX189-INDEX(RTO4CF_ORD,CK$8,2))&gt;$BN$194,"s","ns")))</f>
        <v>ns</v>
      </c>
      <c r="CL189" s="282" t="str">
        <f aca="false">IF(CL$8&gt;$BV189,"",IF($BR$179&gt;$BS$179,"ns",IF(ABS($BX189-INDEX(RTO4CF_ORD,CL$8,2))&gt;$BN$194,"s","ns")))</f>
        <v>ns</v>
      </c>
      <c r="CM189" s="282" t="str">
        <f aca="false">IF(CM$8&gt;$BV189,"",IF($BR$179&gt;$BS$179,"ns",IF(ABS($BX189-INDEX(RTO4CF_ORD,CM$8,2))&gt;$BN$194,"s","ns")))</f>
        <v>ns</v>
      </c>
      <c r="CN189" s="282" t="str">
        <f aca="false">IF(CN$8&gt;$BV189,"",IF($BR$179&gt;$BS$179,"ns",IF(ABS($BX189-INDEX(RTO4CF_ORD,CN$8,2))&gt;$BN$194,"s","ns")))</f>
        <v/>
      </c>
      <c r="CO189" s="282" t="str">
        <f aca="false">IF(CO$8&gt;$BV189,"",IF($BR$179&gt;$BS$179,"ns",IF(ABS($BX189-INDEX(RTO4CF_ORD,CO$8,2))&gt;$BN$194,"s","ns")))</f>
        <v/>
      </c>
      <c r="CP189" s="282" t="str">
        <f aca="false">IF(CP$8&gt;$BV189,"",IF($BR$179&gt;$BS$179,"ns",IF(ABS($BX189-INDEX(RTO4CF_ORD,CP$8,2))&gt;$BN$194,"s","ns")))</f>
        <v/>
      </c>
      <c r="CQ189" s="282" t="str">
        <f aca="false">IF(CQ$8&gt;$BV189,"",IF($BR$179&gt;$BS$179,"ns",IF(ABS($BX189-INDEX(RTO4CF_ORD,CQ$8,2))&gt;$BN$194,"s","ns")))</f>
        <v/>
      </c>
      <c r="CR189" s="282" t="str">
        <f aca="false">IF(CR$8&gt;$BV189,"",IF($BR$179&gt;$BS$179,"ns",IF(ABS($BX189-INDEX(RTO4CF_ORD,CR$8,2))&gt;$BN$194,"s","ns")))</f>
        <v/>
      </c>
      <c r="CS189" s="282" t="str">
        <f aca="false">IF(CS$8&gt;$BV189,"",IF($BR$179&gt;$BS$179,"ns",IF(ABS($BX189-INDEX(RTO4CF_ORD,CS$8,2))&gt;$BN$194,"s","ns")))</f>
        <v/>
      </c>
      <c r="CT189" s="282" t="str">
        <f aca="false">IF(CT$8&gt;$BV189,"",IF($BR$179&gt;$BS$179,"ns",IF(ABS($BX189-INDEX(RTO4CF_ORD,CT$8,2))&gt;$BN$194,"s","ns")))</f>
        <v/>
      </c>
      <c r="CU189" s="282" t="str">
        <f aca="false">IF(CU$8&gt;$BV189,"",IF($BR$179&gt;$BS$179,"ns",IF(ABS($BX189-INDEX(RTO4CF_ORD,CU$8,2))&gt;$BN$194,"s","ns")))</f>
        <v/>
      </c>
      <c r="CV189" s="282" t="str">
        <f aca="false">IF(CV$8&gt;$BV189,"",IF($BR$179&gt;$BS$179,"ns",IF(ABS($BX189-INDEX(RTO4CF_ORD,CV$8,2))&gt;$BN$194,"s","ns")))</f>
        <v/>
      </c>
      <c r="CW189" s="282" t="str">
        <f aca="false">IF(CW$8&gt;$BV189,"",IF($BR$179&gt;$BS$179,"ns",IF(ABS($BX189-INDEX(RTO4CF_ORD,CW$8,2))&gt;$BN$194,"s","ns")))</f>
        <v/>
      </c>
      <c r="CX189" s="282" t="str">
        <f aca="false">IF(CX$8&gt;$BV189,"",IF($BR$179&gt;$BS$179,"ns",IF(ABS($BX189-INDEX(RTO4CF_ORD,CX$8,2))&gt;$BN$194,"s","ns")))</f>
        <v/>
      </c>
      <c r="CY189" s="282" t="str">
        <f aca="false">IF(CY$8&gt;$BV189,"",IF($BR$179&gt;$BS$179,"ns",IF(ABS($BX189-INDEX(RTO4CF_ORD,CY$8,2))&gt;$BN$194,"s","ns")))</f>
        <v/>
      </c>
      <c r="CZ189" s="282" t="str">
        <f aca="false">IF(CZ$8&gt;$BV189,"",IF($BR$179&gt;$BS$179,"ns",IF(ABS($BX189-INDEX(RTO4CF_ORD,CZ$8,2))&gt;$BN$194,"s","ns")))</f>
        <v/>
      </c>
      <c r="DA189" s="282" t="str">
        <f aca="false">IF(DA$8&gt;$BV189,"",IF($BR$179&gt;$BS$179,"ns",IF(ABS($BX189-INDEX(RTO4CF_ORD,DA$8,2))&gt;$BN$194,"s","ns")))</f>
        <v/>
      </c>
      <c r="DB189" s="282" t="str">
        <f aca="false">IF(DB$8&gt;$BV189,"",IF($BR$179&gt;$BS$179,"ns",IF(ABS($BX189-INDEX(RTO4CF_ORD,DB$8,2))&gt;$BN$194,"s","ns")))</f>
        <v/>
      </c>
      <c r="DC189" s="282" t="str">
        <f aca="false">IF(DC$8&gt;$BV189,"",IF($BR$179&gt;$BS$179,"ns",IF(ABS($BX189-INDEX(RTO4CF_ORD,DC$8,2))&gt;$BN$194,"s","ns")))</f>
        <v/>
      </c>
      <c r="DD189" s="282" t="str">
        <f aca="false">IF(DD$8&gt;$BV189,"",IF($BR$179&gt;$BS$179,"ns",IF(ABS($BX189-INDEX(RTO4CF_ORD,DD$8,2))&gt;$BN$194,"s","ns")))</f>
        <v/>
      </c>
      <c r="DE189" s="282" t="str">
        <f aca="false">IF(DE$8&gt;$BV189,"",IF($BR$179&gt;$BS$179,"ns",IF(ABS($BX189-INDEX(RTO4CF_ORD,DE$8,2))&gt;$BN$194,"s","ns")))</f>
        <v/>
      </c>
      <c r="DF189" s="282" t="str">
        <f aca="false">IF(DF$8&gt;$BV189,"",IF($BR$179&gt;$BS$179,"ns",IF(ABS($BX189-INDEX(RTO4CF_ORD,DF$8,2))&gt;$BN$194,"s","ns")))</f>
        <v/>
      </c>
      <c r="DG189" s="282" t="str">
        <f aca="false">IF(DG$8&gt;$BV189,"",IF($BR$179&gt;$BS$179,"ns",IF(ABS($BX189-INDEX(RTO4CF_ORD,DG$8,2))&gt;$BN$194,"s","ns")))</f>
        <v/>
      </c>
      <c r="DH189" s="282" t="str">
        <f aca="false">IF(DH$8&gt;$BV189,"",IF($BR$179&gt;$BS$179,"ns",IF(ABS($BX189-INDEX(RTO4CF_ORD,DH$8,2))&gt;$BN$194,"s","ns")))</f>
        <v/>
      </c>
      <c r="DI189" s="282" t="str">
        <f aca="false">IF(DI$8&gt;$BV189,"",IF($BR$179&gt;$BS$179,"ns",IF(ABS($BX189-INDEX(RTO4CF_ORD,DI$8,2))&gt;$BN$194,"s","ns")))</f>
        <v/>
      </c>
      <c r="DJ189" s="282" t="str">
        <f aca="false">IF(DJ$8&gt;$BV189,"",IF($BR$179&gt;$BS$179,"ns",IF(ABS($BX189-INDEX(RTO4CF_ORD,DJ$8,2))&gt;$BN$194,"s","ns")))</f>
        <v/>
      </c>
      <c r="DK189" s="282" t="str">
        <f aca="false">IF(DK$8&gt;$BV189,"",IF($BR$179&gt;$BS$179,"ns",IF(ABS($BX189-INDEX(RTO4CF_ORD,DK$8,2))&gt;$BN$194,"s","ns")))</f>
        <v/>
      </c>
      <c r="DL189" s="282" t="str">
        <f aca="false">IF(DL$8&gt;$BV189,"",IF($BR$179&gt;$BS$179,"ns",IF(ABS($BX189-INDEX(RTO4CF_ORD,DL$8,2))&gt;$BN$194,"s","ns")))</f>
        <v/>
      </c>
      <c r="DM189" s="282" t="str">
        <f aca="false">IF(DM$8&gt;$BV189,"",IF($BR$179&gt;$BS$179,"ns",IF(ABS($BX189-INDEX(RTO4CF_ORD,DM$8,2))&gt;$BN$194,"s","ns")))</f>
        <v/>
      </c>
      <c r="DN189" s="282" t="str">
        <f aca="false">IF(DN$8&gt;$BV189,"",IF($BR$179&gt;$BS$179,"ns",IF(ABS($BX189-INDEX(RTO4CF_ORD,DN$8,2))&gt;$BN$194,"s","ns")))</f>
        <v/>
      </c>
      <c r="DO189" s="282" t="str">
        <f aca="false">IF(DO$8&gt;$BV189,"",IF($BR$179&gt;$BS$179,"ns",IF(ABS($BX189-INDEX(RTO4CF_ORD,DO$8,2))&gt;$BN$194,"s","ns")))</f>
        <v/>
      </c>
      <c r="DP189" s="282" t="str">
        <f aca="false">IF(DP$8&gt;$BV189,"",IF($BR$179&gt;$BS$179,"ns",IF(ABS($BX189-INDEX(RTO4CF_ORD,DP$8,2))&gt;$BN$194,"s","ns")))</f>
        <v/>
      </c>
      <c r="DQ189" s="282" t="str">
        <f aca="false">IF(DQ$8&gt;$BV189,"",IF($BR$179&gt;$BS$179,"ns",IF(ABS($BX189-INDEX(RTO4CF_ORD,DQ$8,2))&gt;$BN$194,"s","ns")))</f>
        <v/>
      </c>
      <c r="DR189" s="282" t="str">
        <f aca="false">IF(DR$8&gt;$BV189,"",IF($BR$179&gt;$BS$179,"ns",IF(ABS($BX189-INDEX(RTO4CF_ORD,DR$8,2))&gt;$BN$194,"s","ns")))</f>
        <v/>
      </c>
      <c r="DS189" s="282" t="str">
        <f aca="false">IF(DS$8&gt;$BV189,"",IF($BR$179&gt;$BS$179,"ns",IF(ABS($BX189-INDEX(RTO4CF_ORD,DS$8,2))&gt;$BN$194,"s","ns")))</f>
        <v/>
      </c>
      <c r="DT189" s="282" t="str">
        <f aca="false">IF(DT$8&gt;$BV189,"",IF($BR$179&gt;$BS$179,"ns",IF(ABS($BX189-INDEX(RTO4CF_ORD,DT$8,2))&gt;$BN$194,"s","ns")))</f>
        <v/>
      </c>
      <c r="DU189" s="282" t="str">
        <f aca="false">IF(DU$8&gt;$BV189,"",IF($BR$179&gt;$BS$179,"ns",IF(ABS($BX189-INDEX(RTO4CF_ORD,DU$8,2))&gt;$BN$194,"s","ns")))</f>
        <v/>
      </c>
      <c r="DV189" s="282" t="str">
        <f aca="false">IF(DV$8&gt;$BV189,"",IF($BR$179&gt;$BS$179,"ns",IF(ABS($BX189-INDEX(RTO4CF_ORD,DV$8,2))&gt;$BN$194,"s","ns")))</f>
        <v/>
      </c>
      <c r="DW189" s="283"/>
      <c r="DX189" s="283"/>
      <c r="DZ189" s="265" t="n">
        <f aca="false">DZ188+1</f>
        <v>16</v>
      </c>
      <c r="EA189" s="276" t="str">
        <f aca="false">IFERROR(INDEX(RTO4CV,$DZ189,1),0)</f>
        <v> MAITEN</v>
      </c>
      <c r="EB189" s="277" t="n">
        <f aca="false">IFERROR(INDEX(RTO4SF,$DZ189,EB$7),0)</f>
        <v>0</v>
      </c>
      <c r="EC189" s="277" t="n">
        <f aca="false">IFERROR(INDEX(RTO4SF,$DZ189,EC$7),0)</f>
        <v>0</v>
      </c>
      <c r="ED189" s="277" t="n">
        <f aca="false">IFERROR(INDEX(RTO4SF,$DZ189,ED$7),0)</f>
        <v>0</v>
      </c>
      <c r="EE189" s="277" t="n">
        <f aca="false">IFERROR(INDEX(RTO4SF,$DZ189,EE$7),0)</f>
        <v>0</v>
      </c>
      <c r="EF189" s="277" t="n">
        <f aca="false">COUNTIFS(EB189:EE189,"&gt;1")</f>
        <v>0</v>
      </c>
      <c r="EG189" s="277" t="n">
        <f aca="false">IFERROR(SUMIFS(EB189:EE189,EB189:EE189,"&gt;1"),0)</f>
        <v>0</v>
      </c>
      <c r="EH189" s="265"/>
      <c r="EI189" s="265" t="s">
        <v>349</v>
      </c>
      <c r="EJ189" s="297" t="str">
        <f aca="false">IF(EF224=0,"sd",SQRT(EJ188)/EJ178)</f>
        <v>sd</v>
      </c>
      <c r="EK189" s="266"/>
      <c r="EL189" s="265" t="n">
        <f aca="false">EL188+1</f>
        <v>16</v>
      </c>
      <c r="EM189" s="276" t="str">
        <f aca="false">IFERROR(INDEX(RTO4CV,$EL189,1),0)</f>
        <v> MAITEN</v>
      </c>
      <c r="EN189" s="277" t="n">
        <f aca="false">IFERROR(INDEX(RTO4CF,$EL189,'ANVA-MDS'!EB$7),0)</f>
        <v>1101.53216374269</v>
      </c>
      <c r="EO189" s="277" t="n">
        <f aca="false">IFERROR(INDEX(RTO4CF,$EL189,'ANVA-MDS'!EC$7),0)</f>
        <v>1601.9649122807</v>
      </c>
      <c r="EP189" s="277" t="n">
        <f aca="false">IFERROR(INDEX(RTO4CF,$EL189,'ANVA-MDS'!ED$7),0)</f>
        <v>1338.28070175439</v>
      </c>
      <c r="EQ189" s="277" t="n">
        <f aca="false">IFERROR(INDEX(RTO4CF,$EL189,'ANVA-MDS'!EE$7),0)</f>
        <v>0</v>
      </c>
      <c r="ER189" s="277" t="n">
        <f aca="false">COUNTIFS(EN189:EQ189,"&gt;1")</f>
        <v>3</v>
      </c>
      <c r="ES189" s="277" t="n">
        <f aca="false">IFERROR(SUMIFS(EN189:EQ189,EN189:EQ189,"&gt;1"),0)</f>
        <v>4041.77777777778</v>
      </c>
      <c r="ET189" s="265"/>
      <c r="EU189" s="265" t="s">
        <v>349</v>
      </c>
      <c r="EV189" s="297" t="n">
        <f aca="false">IF(ER224=0,"sd",SQRT(EV188)/EV178)</f>
        <v>0.132104720056868</v>
      </c>
      <c r="EW189" s="266"/>
      <c r="EX189" s="277" t="n">
        <f aca="false">EG189+ES189</f>
        <v>4041.77777777778</v>
      </c>
      <c r="EY189" s="296" t="s">
        <v>350</v>
      </c>
      <c r="EZ189" s="284" t="str">
        <f aca="false">IF(EZ193=0,"sd",EZ188*EZ180)</f>
        <v>sd</v>
      </c>
    </row>
    <row r="190" customFormat="false" ht="12.75" hidden="false" customHeight="true" outlineLevel="0" collapsed="false">
      <c r="A190" s="293"/>
      <c r="J190" s="270" t="n">
        <v>16</v>
      </c>
      <c r="K190" s="280" t="str">
        <f aca="false">IFERROR(INDEX(RTO4SF_ORD,J190,1),"sd")</f>
        <v> MAITEN</v>
      </c>
      <c r="L190" s="281" t="n">
        <f aca="false">IFERROR(INDEX(RTO4SF_ORD,J190,2),"sd")</f>
        <v>0.00034</v>
      </c>
      <c r="M190" s="281" t="str">
        <f aca="false">IF(M$8&gt;$J190,"",IF($F$179&gt;$G$179,"ns",IF(ABS($L190-INDEX(RTO4SF_ORD,M$8,2))&gt;$B$194,"s","ns")))</f>
        <v>ns</v>
      </c>
      <c r="N190" s="281" t="str">
        <f aca="false">IF(N$8&gt;$J190,"",IF($F$179&gt;$G$179,"ns",IF(ABS($L190-INDEX(RTO4SF_ORD,N$8,2))&gt;$B$194,"s","ns")))</f>
        <v>ns</v>
      </c>
      <c r="O190" s="281" t="str">
        <f aca="false">IF(O$8&gt;$J190,"",IF($F$179&gt;$G$179,"ns",IF(ABS($L190-INDEX(RTO4SF_ORD,O$8,2))&gt;$B$194,"s","ns")))</f>
        <v>ns</v>
      </c>
      <c r="P190" s="281" t="str">
        <f aca="false">IF(P$8&gt;$J190,"",IF($F$179&gt;$G$179,"ns",IF(ABS($L190-INDEX(RTO4SF_ORD,P$8,2))&gt;$B$194,"s","ns")))</f>
        <v>ns</v>
      </c>
      <c r="Q190" s="281" t="str">
        <f aca="false">IF(Q$8&gt;$J190,"",IF($F$179&gt;$G$179,"ns",IF(ABS($L190-INDEX(RTO4SF_ORD,Q$8,2))&gt;$B$194,"s","ns")))</f>
        <v>ns</v>
      </c>
      <c r="R190" s="281" t="str">
        <f aca="false">IF(R$8&gt;$J190,"",IF($F$179&gt;$G$179,"ns",IF(ABS($L190-INDEX(RTO4SF_ORD,R$8,2))&gt;$B$194,"s","ns")))</f>
        <v>ns</v>
      </c>
      <c r="S190" s="281" t="str">
        <f aca="false">IF(S$8&gt;$J190,"",IF($F$179&gt;$G$179,"ns",IF(ABS($L190-INDEX(RTO4SF_ORD,S$8,2))&gt;$B$194,"s","ns")))</f>
        <v>ns</v>
      </c>
      <c r="T190" s="281" t="str">
        <f aca="false">IF(T$8&gt;$J190,"",IF($F$179&gt;$G$179,"ns",IF(ABS($L190-INDEX(RTO4SF_ORD,T$8,2))&gt;$B$194,"s","ns")))</f>
        <v>ns</v>
      </c>
      <c r="U190" s="281" t="str">
        <f aca="false">IF(U$8&gt;$J190,"",IF($F$179&gt;$G$179,"ns",IF(ABS($L190-INDEX(RTO4SF_ORD,U$8,2))&gt;$B$194,"s","ns")))</f>
        <v>ns</v>
      </c>
      <c r="V190" s="281" t="str">
        <f aca="false">IF(V$8&gt;$J190,"",IF($F$179&gt;$G$179,"ns",IF(ABS($L190-INDEX(RTO4SF_ORD,V$8,2))&gt;$B$194,"s","ns")))</f>
        <v>ns</v>
      </c>
      <c r="W190" s="281" t="str">
        <f aca="false">IF(W$8&gt;$J190,"",IF($F$179&gt;$G$179,"ns",IF(ABS($L190-INDEX(RTO4SF_ORD,W$8,2))&gt;$B$194,"s","ns")))</f>
        <v>ns</v>
      </c>
      <c r="X190" s="281" t="str">
        <f aca="false">IF(X$8&gt;$J190,"",IF($F$179&gt;$G$179,"ns",IF(ABS($L190-INDEX(RTO4SF_ORD,X$8,2))&gt;$B$194,"s","ns")))</f>
        <v>ns</v>
      </c>
      <c r="Y190" s="281" t="str">
        <f aca="false">IF(Y$8&gt;$J190,"",IF($F$179&gt;$G$179,"ns",IF(ABS($L190-INDEX(RTO4SF_ORD,Y$8,2))&gt;$B$194,"s","ns")))</f>
        <v>ns</v>
      </c>
      <c r="Z190" s="281" t="str">
        <f aca="false">IF(Z$8&gt;$J190,"",IF($F$179&gt;$G$179,"ns",IF(ABS($L190-INDEX(RTO4SF_ORD,Z$8,2))&gt;$B$194,"s","ns")))</f>
        <v>ns</v>
      </c>
      <c r="AA190" s="281" t="str">
        <f aca="false">IF(AA$8&gt;$J190,"",IF($F$179&gt;$G$179,"ns",IF(ABS($L190-INDEX(RTO4SF_ORD,AA$8,2))&gt;$B$194,"s","ns")))</f>
        <v>ns</v>
      </c>
      <c r="AB190" s="281" t="str">
        <f aca="false">IF(AB$8&gt;$J190,"",IF($F$179&gt;$G$179,"ns",IF(ABS($L190-INDEX(RTO4SF_ORD,AB$8,2))&gt;$B$194,"s","ns")))</f>
        <v>ns</v>
      </c>
      <c r="AC190" s="281" t="str">
        <f aca="false">IF(AC$8&gt;$J190,"",IF($F$179&gt;$G$179,"ns",IF(ABS($L190-INDEX(RTO4SF_ORD,AC$8,2))&gt;$B$194,"s","ns")))</f>
        <v/>
      </c>
      <c r="AD190" s="281" t="str">
        <f aca="false">IF(AD$8&gt;$J190,"",IF($F$179&gt;$G$179,"ns",IF(ABS($L190-INDEX(RTO4SF_ORD,AD$8,2))&gt;$B$194,"s","ns")))</f>
        <v/>
      </c>
      <c r="AE190" s="281" t="str">
        <f aca="false">IF(AE$8&gt;$J190,"",IF($F$179&gt;$G$179,"ns",IF(ABS($L190-INDEX(RTO4SF_ORD,AE$8,2))&gt;$B$194,"s","ns")))</f>
        <v/>
      </c>
      <c r="AF190" s="281" t="str">
        <f aca="false">IF(AF$8&gt;$J190,"",IF($F$179&gt;$G$179,"ns",IF(ABS($L190-INDEX(RTO4SF_ORD,AF$8,2))&gt;$B$194,"s","ns")))</f>
        <v/>
      </c>
      <c r="AG190" s="281" t="str">
        <f aca="false">IF(AG$8&gt;$J190,"",IF($F$179&gt;$G$179,"ns",IF(ABS($L190-INDEX(RTO4SF_ORD,AG$8,2))&gt;$B$194,"s","ns")))</f>
        <v/>
      </c>
      <c r="AH190" s="281" t="str">
        <f aca="false">IF(AH$8&gt;$J190,"",IF($F$179&gt;$G$179,"ns",IF(ABS($L190-INDEX(RTO4SF_ORD,AH$8,2))&gt;$B$194,"s","ns")))</f>
        <v/>
      </c>
      <c r="AI190" s="281" t="str">
        <f aca="false">IF(AI$8&gt;$J190,"",IF($F$179&gt;$G$179,"ns",IF(ABS($L190-INDEX(RTO4SF_ORD,AI$8,2))&gt;$B$194,"s","ns")))</f>
        <v/>
      </c>
      <c r="AJ190" s="281" t="str">
        <f aca="false">IF(AJ$8&gt;$J190,"",IF($F$179&gt;$G$179,"ns",IF(ABS($L190-INDEX(RTO4SF_ORD,AJ$8,2))&gt;$B$194,"s","ns")))</f>
        <v/>
      </c>
      <c r="AK190" s="281" t="str">
        <f aca="false">IF(AK$8&gt;$J190,"",IF($F$179&gt;$G$179,"ns",IF(ABS($L190-INDEX(RTO4SF_ORD,AK$8,2))&gt;$B$194,"s","ns")))</f>
        <v/>
      </c>
      <c r="AL190" s="281" t="str">
        <f aca="false">IF(AL$8&gt;$J190,"",IF($F$179&gt;$G$179,"ns",IF(ABS($L190-INDEX(RTO4SF_ORD,AL$8,2))&gt;$B$194,"s","ns")))</f>
        <v/>
      </c>
      <c r="AM190" s="281" t="str">
        <f aca="false">IF(AM$8&gt;$J190,"",IF($F$179&gt;$G$179,"ns",IF(ABS($L190-INDEX(RTO4SF_ORD,AM$8,2))&gt;$B$194,"s","ns")))</f>
        <v/>
      </c>
      <c r="AN190" s="281" t="str">
        <f aca="false">IF(AN$8&gt;$J190,"",IF($F$179&gt;$G$179,"ns",IF(ABS($L190-INDEX(RTO4SF_ORD,AN$8,2))&gt;$B$194,"s","ns")))</f>
        <v/>
      </c>
      <c r="AO190" s="281" t="str">
        <f aca="false">IF(AO$8&gt;$J190,"",IF($F$179&gt;$G$179,"ns",IF(ABS($L190-INDEX(RTO4SF_ORD,AO$8,2))&gt;$B$194,"s","ns")))</f>
        <v/>
      </c>
      <c r="AP190" s="281" t="str">
        <f aca="false">IF(AP$8&gt;$J190,"",IF($F$179&gt;$G$179,"ns",IF(ABS($L190-INDEX(RTO4SF_ORD,AP$8,2))&gt;$B$194,"s","ns")))</f>
        <v/>
      </c>
      <c r="AQ190" s="281" t="str">
        <f aca="false">IF(AQ$8&gt;$J190,"",IF($F$179&gt;$G$179,"ns",IF(ABS($L190-INDEX(RTO4SF_ORD,AQ$8,2))&gt;$B$194,"s","ns")))</f>
        <v/>
      </c>
      <c r="AR190" s="281" t="str">
        <f aca="false">IF(AR$8&gt;$J190,"",IF($F$179&gt;$G$179,"ns",IF(ABS($L190-INDEX(RTO4SF_ORD,AR$8,2))&gt;$B$194,"s","ns")))</f>
        <v/>
      </c>
      <c r="AS190" s="281" t="str">
        <f aca="false">IF(AS$8&gt;$J190,"",IF($F$179&gt;$G$179,"ns",IF(ABS($L190-INDEX(RTO4SF_ORD,AS$8,2))&gt;$B$194,"s","ns")))</f>
        <v/>
      </c>
      <c r="AT190" s="281" t="str">
        <f aca="false">IF(AT$8&gt;$J190,"",IF($F$179&gt;$G$179,"ns",IF(ABS($L190-INDEX(RTO4SF_ORD,AT$8,2))&gt;$B$194,"s","ns")))</f>
        <v/>
      </c>
      <c r="AU190" s="281" t="str">
        <f aca="false">IF(AU$8&gt;$J190,"",IF($F$179&gt;$G$179,"ns",IF(ABS($L190-INDEX(RTO4SF_ORD,AU$8,2))&gt;$B$194,"s","ns")))</f>
        <v/>
      </c>
      <c r="AV190" s="281" t="str">
        <f aca="false">IF(AV$8&gt;$J190,"",IF($F$179&gt;$G$179,"ns",IF(ABS($L190-INDEX(RTO4SF_ORD,AV$8,2))&gt;$B$194,"s","ns")))</f>
        <v/>
      </c>
      <c r="AW190" s="281" t="str">
        <f aca="false">IF(AW$8&gt;$J190,"",IF($F$179&gt;$G$179,"ns",IF(ABS($L190-INDEX(RTO4SF_ORD,AW$8,2))&gt;$B$194,"s","ns")))</f>
        <v/>
      </c>
      <c r="AX190" s="281" t="str">
        <f aca="false">IF(AX$8&gt;$J190,"",IF($F$179&gt;$G$179,"ns",IF(ABS($L190-INDEX(RTO4SF_ORD,AX$8,2))&gt;$B$194,"s","ns")))</f>
        <v/>
      </c>
      <c r="AY190" s="281" t="str">
        <f aca="false">IF(AY$8&gt;$J190,"",IF($F$179&gt;$G$179,"ns",IF(ABS($L190-INDEX(RTO4SF_ORD,AY$8,2))&gt;$B$194,"s","ns")))</f>
        <v/>
      </c>
      <c r="AZ190" s="281" t="str">
        <f aca="false">IF(AZ$8&gt;$J190,"",IF($F$179&gt;$G$179,"ns",IF(ABS($L190-INDEX(RTO4SF_ORD,AZ$8,2))&gt;$B$194,"s","ns")))</f>
        <v/>
      </c>
      <c r="BA190" s="281" t="str">
        <f aca="false">IF(BA$8&gt;$J190,"",IF($F$179&gt;$G$179,"ns",IF(ABS($L190-INDEX(RTO4SF_ORD,BA$8,2))&gt;$B$194,"s","ns")))</f>
        <v/>
      </c>
      <c r="BB190" s="281" t="str">
        <f aca="false">IF(BB$8&gt;$J190,"",IF($F$179&gt;$G$179,"ns",IF(ABS($L190-INDEX(RTO4SF_ORD,BB$8,2))&gt;$B$194,"s","ns")))</f>
        <v/>
      </c>
      <c r="BC190" s="281" t="str">
        <f aca="false">IF(BC$8&gt;$J190,"",IF($F$179&gt;$G$179,"ns",IF(ABS($L190-INDEX(RTO4SF_ORD,BC$8,2))&gt;$B$194,"s","ns")))</f>
        <v/>
      </c>
      <c r="BD190" s="281" t="str">
        <f aca="false">IF(BD$8&gt;$J190,"",IF($F$179&gt;$G$179,"ns",IF(ABS($L190-INDEX(RTO4SF_ORD,BD$8,2))&gt;$B$194,"s","ns")))</f>
        <v/>
      </c>
      <c r="BE190" s="281" t="str">
        <f aca="false">IF(BE$8&gt;$J190,"",IF($F$179&gt;$G$179,"ns",IF(ABS($L190-INDEX(RTO4SF_ORD,BE$8,2))&gt;$B$194,"s","ns")))</f>
        <v/>
      </c>
      <c r="BF190" s="281" t="str">
        <f aca="false">IF(BF$8&gt;$J190,"",IF($F$179&gt;$G$179,"ns",IF(ABS($L190-INDEX(RTO4SF_ORD,BF$8,2))&gt;$B$194,"s","ns")))</f>
        <v/>
      </c>
      <c r="BG190" s="281" t="str">
        <f aca="false">IF(BG$8&gt;$J190,"",IF($F$179&gt;$G$179,"ns",IF(ABS($L190-INDEX(RTO4SF_ORD,BG$8,2))&gt;$B$194,"s","ns")))</f>
        <v/>
      </c>
      <c r="BH190" s="281" t="str">
        <f aca="false">IF(BH$8&gt;$J190,"",IF($F$179&gt;$G$179,"ns",IF(ABS($L190-INDEX(RTO4SF_ORD,BH$8,2))&gt;$B$194,"s","ns")))</f>
        <v/>
      </c>
      <c r="BI190" s="281" t="str">
        <f aca="false">IF(BI$8&gt;$J190,"",IF($F$179&gt;$G$179,"ns",IF(ABS($L190-INDEX(RTO4SF_ORD,BI$8,2))&gt;$B$194,"s","ns")))</f>
        <v/>
      </c>
      <c r="BJ190" s="281" t="str">
        <f aca="false">IF(BJ$8&gt;$J190,"",IF($F$179&gt;$G$179,"ns",IF(ABS($L190-INDEX(RTO4SF_ORD,BJ$8,2))&gt;$B$194,"s","ns")))</f>
        <v/>
      </c>
      <c r="BM190" s="293"/>
      <c r="BS190" s="249"/>
      <c r="BT190" s="249"/>
      <c r="BV190" s="270" t="n">
        <v>16</v>
      </c>
      <c r="BW190" s="280" t="str">
        <f aca="false">IFERROR(INDEX(RTO4CF_ORD,BV190,1),"sd")</f>
        <v>ACA 916</v>
      </c>
      <c r="BX190" s="281" t="n">
        <f aca="false">IFERROR(INDEX(RTO4CF_ORD,BV190,2),"sd")</f>
        <v>2431.43859649123</v>
      </c>
      <c r="BY190" s="282" t="str">
        <f aca="false">IF(BY$8&gt;$BV190,"",IF($BR$179&gt;$BS$179,"ns",IF(ABS($BX190-INDEX(RTO4CF_ORD,BY$8,2))&gt;$BN$194,"s","ns")))</f>
        <v>s</v>
      </c>
      <c r="BZ190" s="282" t="str">
        <f aca="false">IF(BZ$8&gt;$BV190,"",IF($BR$179&gt;$BS$179,"ns",IF(ABS($BX190-INDEX(RTO4CF_ORD,BZ$8,2))&gt;$BN$194,"s","ns")))</f>
        <v>s</v>
      </c>
      <c r="CA190" s="282" t="str">
        <f aca="false">IF(CA$8&gt;$BV190,"",IF($BR$179&gt;$BS$179,"ns",IF(ABS($BX190-INDEX(RTO4CF_ORD,CA$8,2))&gt;$BN$194,"s","ns")))</f>
        <v>s</v>
      </c>
      <c r="CB190" s="282" t="str">
        <f aca="false">IF(CB$8&gt;$BV190,"",IF($BR$179&gt;$BS$179,"ns",IF(ABS($BX190-INDEX(RTO4CF_ORD,CB$8,2))&gt;$BN$194,"s","ns")))</f>
        <v>s</v>
      </c>
      <c r="CC190" s="282" t="str">
        <f aca="false">IF(CC$8&gt;$BV190,"",IF($BR$179&gt;$BS$179,"ns",IF(ABS($BX190-INDEX(RTO4CF_ORD,CC$8,2))&gt;$BN$194,"s","ns")))</f>
        <v>s</v>
      </c>
      <c r="CD190" s="282" t="str">
        <f aca="false">IF(CD$8&gt;$BV190,"",IF($BR$179&gt;$BS$179,"ns",IF(ABS($BX190-INDEX(RTO4CF_ORD,CD$8,2))&gt;$BN$194,"s","ns")))</f>
        <v>s</v>
      </c>
      <c r="CE190" s="282" t="str">
        <f aca="false">IF(CE$8&gt;$BV190,"",IF($BR$179&gt;$BS$179,"ns",IF(ABS($BX190-INDEX(RTO4CF_ORD,CE$8,2))&gt;$BN$194,"s","ns")))</f>
        <v>s</v>
      </c>
      <c r="CF190" s="282" t="str">
        <f aca="false">IF(CF$8&gt;$BV190,"",IF($BR$179&gt;$BS$179,"ns",IF(ABS($BX190-INDEX(RTO4CF_ORD,CF$8,2))&gt;$BN$194,"s","ns")))</f>
        <v>s</v>
      </c>
      <c r="CG190" s="282" t="str">
        <f aca="false">IF(CG$8&gt;$BV190,"",IF($BR$179&gt;$BS$179,"ns",IF(ABS($BX190-INDEX(RTO4CF_ORD,CG$8,2))&gt;$BN$194,"s","ns")))</f>
        <v>s</v>
      </c>
      <c r="CH190" s="282" t="str">
        <f aca="false">IF(CH$8&gt;$BV190,"",IF($BR$179&gt;$BS$179,"ns",IF(ABS($BX190-INDEX(RTO4CF_ORD,CH$8,2))&gt;$BN$194,"s","ns")))</f>
        <v>s</v>
      </c>
      <c r="CI190" s="282" t="str">
        <f aca="false">IF(CI$8&gt;$BV190,"",IF($BR$179&gt;$BS$179,"ns",IF(ABS($BX190-INDEX(RTO4CF_ORD,CI$8,2))&gt;$BN$194,"s","ns")))</f>
        <v>s</v>
      </c>
      <c r="CJ190" s="282" t="str">
        <f aca="false">IF(CJ$8&gt;$BV190,"",IF($BR$179&gt;$BS$179,"ns",IF(ABS($BX190-INDEX(RTO4CF_ORD,CJ$8,2))&gt;$BN$194,"s","ns")))</f>
        <v>s</v>
      </c>
      <c r="CK190" s="282" t="str">
        <f aca="false">IF(CK$8&gt;$BV190,"",IF($BR$179&gt;$BS$179,"ns",IF(ABS($BX190-INDEX(RTO4CF_ORD,CK$8,2))&gt;$BN$194,"s","ns")))</f>
        <v>ns</v>
      </c>
      <c r="CL190" s="282" t="str">
        <f aca="false">IF(CL$8&gt;$BV190,"",IF($BR$179&gt;$BS$179,"ns",IF(ABS($BX190-INDEX(RTO4CF_ORD,CL$8,2))&gt;$BN$194,"s","ns")))</f>
        <v>ns</v>
      </c>
      <c r="CM190" s="282" t="str">
        <f aca="false">IF(CM$8&gt;$BV190,"",IF($BR$179&gt;$BS$179,"ns",IF(ABS($BX190-INDEX(RTO4CF_ORD,CM$8,2))&gt;$BN$194,"s","ns")))</f>
        <v>ns</v>
      </c>
      <c r="CN190" s="282" t="str">
        <f aca="false">IF(CN$8&gt;$BV190,"",IF($BR$179&gt;$BS$179,"ns",IF(ABS($BX190-INDEX(RTO4CF_ORD,CN$8,2))&gt;$BN$194,"s","ns")))</f>
        <v>ns</v>
      </c>
      <c r="CO190" s="282" t="str">
        <f aca="false">IF(CO$8&gt;$BV190,"",IF($BR$179&gt;$BS$179,"ns",IF(ABS($BX190-INDEX(RTO4CF_ORD,CO$8,2))&gt;$BN$194,"s","ns")))</f>
        <v/>
      </c>
      <c r="CP190" s="282" t="str">
        <f aca="false">IF(CP$8&gt;$BV190,"",IF($BR$179&gt;$BS$179,"ns",IF(ABS($BX190-INDEX(RTO4CF_ORD,CP$8,2))&gt;$BN$194,"s","ns")))</f>
        <v/>
      </c>
      <c r="CQ190" s="282" t="str">
        <f aca="false">IF(CQ$8&gt;$BV190,"",IF($BR$179&gt;$BS$179,"ns",IF(ABS($BX190-INDEX(RTO4CF_ORD,CQ$8,2))&gt;$BN$194,"s","ns")))</f>
        <v/>
      </c>
      <c r="CR190" s="282" t="str">
        <f aca="false">IF(CR$8&gt;$BV190,"",IF($BR$179&gt;$BS$179,"ns",IF(ABS($BX190-INDEX(RTO4CF_ORD,CR$8,2))&gt;$BN$194,"s","ns")))</f>
        <v/>
      </c>
      <c r="CS190" s="282" t="str">
        <f aca="false">IF(CS$8&gt;$BV190,"",IF($BR$179&gt;$BS$179,"ns",IF(ABS($BX190-INDEX(RTO4CF_ORD,CS$8,2))&gt;$BN$194,"s","ns")))</f>
        <v/>
      </c>
      <c r="CT190" s="282" t="str">
        <f aca="false">IF(CT$8&gt;$BV190,"",IF($BR$179&gt;$BS$179,"ns",IF(ABS($BX190-INDEX(RTO4CF_ORD,CT$8,2))&gt;$BN$194,"s","ns")))</f>
        <v/>
      </c>
      <c r="CU190" s="282" t="str">
        <f aca="false">IF(CU$8&gt;$BV190,"",IF($BR$179&gt;$BS$179,"ns",IF(ABS($BX190-INDEX(RTO4CF_ORD,CU$8,2))&gt;$BN$194,"s","ns")))</f>
        <v/>
      </c>
      <c r="CV190" s="282" t="str">
        <f aca="false">IF(CV$8&gt;$BV190,"",IF($BR$179&gt;$BS$179,"ns",IF(ABS($BX190-INDEX(RTO4CF_ORD,CV$8,2))&gt;$BN$194,"s","ns")))</f>
        <v/>
      </c>
      <c r="CW190" s="282" t="str">
        <f aca="false">IF(CW$8&gt;$BV190,"",IF($BR$179&gt;$BS$179,"ns",IF(ABS($BX190-INDEX(RTO4CF_ORD,CW$8,2))&gt;$BN$194,"s","ns")))</f>
        <v/>
      </c>
      <c r="CX190" s="282" t="str">
        <f aca="false">IF(CX$8&gt;$BV190,"",IF($BR$179&gt;$BS$179,"ns",IF(ABS($BX190-INDEX(RTO4CF_ORD,CX$8,2))&gt;$BN$194,"s","ns")))</f>
        <v/>
      </c>
      <c r="CY190" s="282" t="str">
        <f aca="false">IF(CY$8&gt;$BV190,"",IF($BR$179&gt;$BS$179,"ns",IF(ABS($BX190-INDEX(RTO4CF_ORD,CY$8,2))&gt;$BN$194,"s","ns")))</f>
        <v/>
      </c>
      <c r="CZ190" s="282" t="str">
        <f aca="false">IF(CZ$8&gt;$BV190,"",IF($BR$179&gt;$BS$179,"ns",IF(ABS($BX190-INDEX(RTO4CF_ORD,CZ$8,2))&gt;$BN$194,"s","ns")))</f>
        <v/>
      </c>
      <c r="DA190" s="282" t="str">
        <f aca="false">IF(DA$8&gt;$BV190,"",IF($BR$179&gt;$BS$179,"ns",IF(ABS($BX190-INDEX(RTO4CF_ORD,DA$8,2))&gt;$BN$194,"s","ns")))</f>
        <v/>
      </c>
      <c r="DB190" s="282" t="str">
        <f aca="false">IF(DB$8&gt;$BV190,"",IF($BR$179&gt;$BS$179,"ns",IF(ABS($BX190-INDEX(RTO4CF_ORD,DB$8,2))&gt;$BN$194,"s","ns")))</f>
        <v/>
      </c>
      <c r="DC190" s="282" t="str">
        <f aca="false">IF(DC$8&gt;$BV190,"",IF($BR$179&gt;$BS$179,"ns",IF(ABS($BX190-INDEX(RTO4CF_ORD,DC$8,2))&gt;$BN$194,"s","ns")))</f>
        <v/>
      </c>
      <c r="DD190" s="282" t="str">
        <f aca="false">IF(DD$8&gt;$BV190,"",IF($BR$179&gt;$BS$179,"ns",IF(ABS($BX190-INDEX(RTO4CF_ORD,DD$8,2))&gt;$BN$194,"s","ns")))</f>
        <v/>
      </c>
      <c r="DE190" s="282" t="str">
        <f aca="false">IF(DE$8&gt;$BV190,"",IF($BR$179&gt;$BS$179,"ns",IF(ABS($BX190-INDEX(RTO4CF_ORD,DE$8,2))&gt;$BN$194,"s","ns")))</f>
        <v/>
      </c>
      <c r="DF190" s="282" t="str">
        <f aca="false">IF(DF$8&gt;$BV190,"",IF($BR$179&gt;$BS$179,"ns",IF(ABS($BX190-INDEX(RTO4CF_ORD,DF$8,2))&gt;$BN$194,"s","ns")))</f>
        <v/>
      </c>
      <c r="DG190" s="282" t="str">
        <f aca="false">IF(DG$8&gt;$BV190,"",IF($BR$179&gt;$BS$179,"ns",IF(ABS($BX190-INDEX(RTO4CF_ORD,DG$8,2))&gt;$BN$194,"s","ns")))</f>
        <v/>
      </c>
      <c r="DH190" s="282" t="str">
        <f aca="false">IF(DH$8&gt;$BV190,"",IF($BR$179&gt;$BS$179,"ns",IF(ABS($BX190-INDEX(RTO4CF_ORD,DH$8,2))&gt;$BN$194,"s","ns")))</f>
        <v/>
      </c>
      <c r="DI190" s="282" t="str">
        <f aca="false">IF(DI$8&gt;$BV190,"",IF($BR$179&gt;$BS$179,"ns",IF(ABS($BX190-INDEX(RTO4CF_ORD,DI$8,2))&gt;$BN$194,"s","ns")))</f>
        <v/>
      </c>
      <c r="DJ190" s="282" t="str">
        <f aca="false">IF(DJ$8&gt;$BV190,"",IF($BR$179&gt;$BS$179,"ns",IF(ABS($BX190-INDEX(RTO4CF_ORD,DJ$8,2))&gt;$BN$194,"s","ns")))</f>
        <v/>
      </c>
      <c r="DK190" s="282" t="str">
        <f aca="false">IF(DK$8&gt;$BV190,"",IF($BR$179&gt;$BS$179,"ns",IF(ABS($BX190-INDEX(RTO4CF_ORD,DK$8,2))&gt;$BN$194,"s","ns")))</f>
        <v/>
      </c>
      <c r="DL190" s="282" t="str">
        <f aca="false">IF(DL$8&gt;$BV190,"",IF($BR$179&gt;$BS$179,"ns",IF(ABS($BX190-INDEX(RTO4CF_ORD,DL$8,2))&gt;$BN$194,"s","ns")))</f>
        <v/>
      </c>
      <c r="DM190" s="282" t="str">
        <f aca="false">IF(DM$8&gt;$BV190,"",IF($BR$179&gt;$BS$179,"ns",IF(ABS($BX190-INDEX(RTO4CF_ORD,DM$8,2))&gt;$BN$194,"s","ns")))</f>
        <v/>
      </c>
      <c r="DN190" s="282" t="str">
        <f aca="false">IF(DN$8&gt;$BV190,"",IF($BR$179&gt;$BS$179,"ns",IF(ABS($BX190-INDEX(RTO4CF_ORD,DN$8,2))&gt;$BN$194,"s","ns")))</f>
        <v/>
      </c>
      <c r="DO190" s="282" t="str">
        <f aca="false">IF(DO$8&gt;$BV190,"",IF($BR$179&gt;$BS$179,"ns",IF(ABS($BX190-INDEX(RTO4CF_ORD,DO$8,2))&gt;$BN$194,"s","ns")))</f>
        <v/>
      </c>
      <c r="DP190" s="282" t="str">
        <f aca="false">IF(DP$8&gt;$BV190,"",IF($BR$179&gt;$BS$179,"ns",IF(ABS($BX190-INDEX(RTO4CF_ORD,DP$8,2))&gt;$BN$194,"s","ns")))</f>
        <v/>
      </c>
      <c r="DQ190" s="282" t="str">
        <f aca="false">IF(DQ$8&gt;$BV190,"",IF($BR$179&gt;$BS$179,"ns",IF(ABS($BX190-INDEX(RTO4CF_ORD,DQ$8,2))&gt;$BN$194,"s","ns")))</f>
        <v/>
      </c>
      <c r="DR190" s="282" t="str">
        <f aca="false">IF(DR$8&gt;$BV190,"",IF($BR$179&gt;$BS$179,"ns",IF(ABS($BX190-INDEX(RTO4CF_ORD,DR$8,2))&gt;$BN$194,"s","ns")))</f>
        <v/>
      </c>
      <c r="DS190" s="282" t="str">
        <f aca="false">IF(DS$8&gt;$BV190,"",IF($BR$179&gt;$BS$179,"ns",IF(ABS($BX190-INDEX(RTO4CF_ORD,DS$8,2))&gt;$BN$194,"s","ns")))</f>
        <v/>
      </c>
      <c r="DT190" s="282" t="str">
        <f aca="false">IF(DT$8&gt;$BV190,"",IF($BR$179&gt;$BS$179,"ns",IF(ABS($BX190-INDEX(RTO4CF_ORD,DT$8,2))&gt;$BN$194,"s","ns")))</f>
        <v/>
      </c>
      <c r="DU190" s="282" t="str">
        <f aca="false">IF(DU$8&gt;$BV190,"",IF($BR$179&gt;$BS$179,"ns",IF(ABS($BX190-INDEX(RTO4CF_ORD,DU$8,2))&gt;$BN$194,"s","ns")))</f>
        <v/>
      </c>
      <c r="DV190" s="282" t="str">
        <f aca="false">IF(DV$8&gt;$BV190,"",IF($BR$179&gt;$BS$179,"ns",IF(ABS($BX190-INDEX(RTO4CF_ORD,DV$8,2))&gt;$BN$194,"s","ns")))</f>
        <v/>
      </c>
      <c r="DW190" s="283"/>
      <c r="DX190" s="283"/>
      <c r="DZ190" s="265" t="n">
        <f aca="false">DZ189+1</f>
        <v>17</v>
      </c>
      <c r="EA190" s="276" t="str">
        <f aca="false">IFERROR(INDEX(RTO4CV,$DZ190,1),0)</f>
        <v> TBIO AUDAZ</v>
      </c>
      <c r="EB190" s="277" t="n">
        <f aca="false">IFERROR(INDEX(RTO4SF,$DZ190,EB$7),0)</f>
        <v>0</v>
      </c>
      <c r="EC190" s="277" t="n">
        <f aca="false">IFERROR(INDEX(RTO4SF,$DZ190,EC$7),0)</f>
        <v>0</v>
      </c>
      <c r="ED190" s="277" t="n">
        <f aca="false">IFERROR(INDEX(RTO4SF,$DZ190,ED$7),0)</f>
        <v>0</v>
      </c>
      <c r="EE190" s="277" t="n">
        <f aca="false">IFERROR(INDEX(RTO4SF,$DZ190,EE$7),0)</f>
        <v>0</v>
      </c>
      <c r="EF190" s="277" t="n">
        <f aca="false">COUNTIFS(EB190:EE190,"&gt;1")</f>
        <v>0</v>
      </c>
      <c r="EG190" s="277" t="n">
        <f aca="false">IFERROR(SUMIFS(EB190:EE190,EB190:EE190,"&gt;1"),0)</f>
        <v>0</v>
      </c>
      <c r="EH190" s="265"/>
      <c r="EI190" s="265" t="s">
        <v>351</v>
      </c>
      <c r="EJ190" s="264" t="str">
        <f aca="false">IF(EF224=0,"sd",SQRT(EJ188/EJ175))</f>
        <v>sd</v>
      </c>
      <c r="EK190" s="266"/>
      <c r="EL190" s="265" t="n">
        <f aca="false">EL189+1</f>
        <v>17</v>
      </c>
      <c r="EM190" s="276" t="str">
        <f aca="false">IFERROR(INDEX(RTO4CV,$EL190,1),0)</f>
        <v> TBIO AUDAZ</v>
      </c>
      <c r="EN190" s="277" t="n">
        <f aca="false">IFERROR(INDEX(RTO4CF,$EL190,'ANVA-MDS'!EB$7),0)</f>
        <v>3021.82456140351</v>
      </c>
      <c r="EO190" s="277" t="n">
        <f aca="false">IFERROR(INDEX(RTO4CF,$EL190,'ANVA-MDS'!EC$7),0)</f>
        <v>3299.01754385965</v>
      </c>
      <c r="EP190" s="277" t="n">
        <f aca="false">IFERROR(INDEX(RTO4CF,$EL190,'ANVA-MDS'!ED$7),0)</f>
        <v>2979.70760233918</v>
      </c>
      <c r="EQ190" s="277" t="n">
        <f aca="false">IFERROR(INDEX(RTO4CF,$EL190,'ANVA-MDS'!EE$7),0)</f>
        <v>0</v>
      </c>
      <c r="ER190" s="277" t="n">
        <f aca="false">COUNTIFS(EN190:EQ190,"&gt;1")</f>
        <v>3</v>
      </c>
      <c r="ES190" s="277" t="n">
        <f aca="false">IFERROR(SUMIFS(EN190:EQ190,EN190:EQ190,"&gt;1"),0)</f>
        <v>9300.54970760234</v>
      </c>
      <c r="ET190" s="265"/>
      <c r="EU190" s="265" t="s">
        <v>351</v>
      </c>
      <c r="EV190" s="264" t="n">
        <f aca="false">IF(ER224=0,"sd",SQRT(EV188/EV175))</f>
        <v>191.569743742287</v>
      </c>
      <c r="EW190" s="266"/>
      <c r="EX190" s="277" t="n">
        <f aca="false">EG190+ES190</f>
        <v>9300.54970760234</v>
      </c>
      <c r="EY190" s="265" t="s">
        <v>338</v>
      </c>
      <c r="EZ190" s="284" t="str">
        <f aca="false">IF(EZ193=0,"sd",EZ180+EZ181+EZ182+EZ188+EZ189)</f>
        <v>sd</v>
      </c>
    </row>
    <row r="191" customFormat="false" ht="12.75" hidden="false" customHeight="true" outlineLevel="0" collapsed="false">
      <c r="A191" s="293"/>
      <c r="J191" s="270" t="n">
        <v>17</v>
      </c>
      <c r="K191" s="280" t="str">
        <f aca="false">IFERROR(INDEX(RTO4SF_ORD,J191,1),"sd")</f>
        <v> TBIO AUDAZ</v>
      </c>
      <c r="L191" s="281" t="n">
        <f aca="false">IFERROR(INDEX(RTO4SF_ORD,J191,2),"sd")</f>
        <v>0.00033</v>
      </c>
      <c r="M191" s="281" t="str">
        <f aca="false">IF(M$8&gt;$J191,"",IF($F$179&gt;$G$179,"ns",IF(ABS($L191-INDEX(RTO4SF_ORD,M$8,2))&gt;$B$194,"s","ns")))</f>
        <v>ns</v>
      </c>
      <c r="N191" s="281" t="str">
        <f aca="false">IF(N$8&gt;$J191,"",IF($F$179&gt;$G$179,"ns",IF(ABS($L191-INDEX(RTO4SF_ORD,N$8,2))&gt;$B$194,"s","ns")))</f>
        <v>ns</v>
      </c>
      <c r="O191" s="281" t="str">
        <f aca="false">IF(O$8&gt;$J191,"",IF($F$179&gt;$G$179,"ns",IF(ABS($L191-INDEX(RTO4SF_ORD,O$8,2))&gt;$B$194,"s","ns")))</f>
        <v>ns</v>
      </c>
      <c r="P191" s="281" t="str">
        <f aca="false">IF(P$8&gt;$J191,"",IF($F$179&gt;$G$179,"ns",IF(ABS($L191-INDEX(RTO4SF_ORD,P$8,2))&gt;$B$194,"s","ns")))</f>
        <v>ns</v>
      </c>
      <c r="Q191" s="281" t="str">
        <f aca="false">IF(Q$8&gt;$J191,"",IF($F$179&gt;$G$179,"ns",IF(ABS($L191-INDEX(RTO4SF_ORD,Q$8,2))&gt;$B$194,"s","ns")))</f>
        <v>ns</v>
      </c>
      <c r="R191" s="281" t="str">
        <f aca="false">IF(R$8&gt;$J191,"",IF($F$179&gt;$G$179,"ns",IF(ABS($L191-INDEX(RTO4SF_ORD,R$8,2))&gt;$B$194,"s","ns")))</f>
        <v>ns</v>
      </c>
      <c r="S191" s="281" t="str">
        <f aca="false">IF(S$8&gt;$J191,"",IF($F$179&gt;$G$179,"ns",IF(ABS($L191-INDEX(RTO4SF_ORD,S$8,2))&gt;$B$194,"s","ns")))</f>
        <v>ns</v>
      </c>
      <c r="T191" s="281" t="str">
        <f aca="false">IF(T$8&gt;$J191,"",IF($F$179&gt;$G$179,"ns",IF(ABS($L191-INDEX(RTO4SF_ORD,T$8,2))&gt;$B$194,"s","ns")))</f>
        <v>ns</v>
      </c>
      <c r="U191" s="281" t="str">
        <f aca="false">IF(U$8&gt;$J191,"",IF($F$179&gt;$G$179,"ns",IF(ABS($L191-INDEX(RTO4SF_ORD,U$8,2))&gt;$B$194,"s","ns")))</f>
        <v>ns</v>
      </c>
      <c r="V191" s="281" t="str">
        <f aca="false">IF(V$8&gt;$J191,"",IF($F$179&gt;$G$179,"ns",IF(ABS($L191-INDEX(RTO4SF_ORD,V$8,2))&gt;$B$194,"s","ns")))</f>
        <v>ns</v>
      </c>
      <c r="W191" s="281" t="str">
        <f aca="false">IF(W$8&gt;$J191,"",IF($F$179&gt;$G$179,"ns",IF(ABS($L191-INDEX(RTO4SF_ORD,W$8,2))&gt;$B$194,"s","ns")))</f>
        <v>ns</v>
      </c>
      <c r="X191" s="281" t="str">
        <f aca="false">IF(X$8&gt;$J191,"",IF($F$179&gt;$G$179,"ns",IF(ABS($L191-INDEX(RTO4SF_ORD,X$8,2))&gt;$B$194,"s","ns")))</f>
        <v>ns</v>
      </c>
      <c r="Y191" s="281" t="str">
        <f aca="false">IF(Y$8&gt;$J191,"",IF($F$179&gt;$G$179,"ns",IF(ABS($L191-INDEX(RTO4SF_ORD,Y$8,2))&gt;$B$194,"s","ns")))</f>
        <v>ns</v>
      </c>
      <c r="Z191" s="281" t="str">
        <f aca="false">IF(Z$8&gt;$J191,"",IF($F$179&gt;$G$179,"ns",IF(ABS($L191-INDEX(RTO4SF_ORD,Z$8,2))&gt;$B$194,"s","ns")))</f>
        <v>ns</v>
      </c>
      <c r="AA191" s="281" t="str">
        <f aca="false">IF(AA$8&gt;$J191,"",IF($F$179&gt;$G$179,"ns",IF(ABS($L191-INDEX(RTO4SF_ORD,AA$8,2))&gt;$B$194,"s","ns")))</f>
        <v>ns</v>
      </c>
      <c r="AB191" s="281" t="str">
        <f aca="false">IF(AB$8&gt;$J191,"",IF($F$179&gt;$G$179,"ns",IF(ABS($L191-INDEX(RTO4SF_ORD,AB$8,2))&gt;$B$194,"s","ns")))</f>
        <v>ns</v>
      </c>
      <c r="AC191" s="281" t="str">
        <f aca="false">IF(AC$8&gt;$J191,"",IF($F$179&gt;$G$179,"ns",IF(ABS($L191-INDEX(RTO4SF_ORD,AC$8,2))&gt;$B$194,"s","ns")))</f>
        <v>ns</v>
      </c>
      <c r="AD191" s="281" t="str">
        <f aca="false">IF(AD$8&gt;$J191,"",IF($F$179&gt;$G$179,"ns",IF(ABS($L191-INDEX(RTO4SF_ORD,AD$8,2))&gt;$B$194,"s","ns")))</f>
        <v/>
      </c>
      <c r="AE191" s="281" t="str">
        <f aca="false">IF(AE$8&gt;$J191,"",IF($F$179&gt;$G$179,"ns",IF(ABS($L191-INDEX(RTO4SF_ORD,AE$8,2))&gt;$B$194,"s","ns")))</f>
        <v/>
      </c>
      <c r="AF191" s="281" t="str">
        <f aca="false">IF(AF$8&gt;$J191,"",IF($F$179&gt;$G$179,"ns",IF(ABS($L191-INDEX(RTO4SF_ORD,AF$8,2))&gt;$B$194,"s","ns")))</f>
        <v/>
      </c>
      <c r="AG191" s="281" t="str">
        <f aca="false">IF(AG$8&gt;$J191,"",IF($F$179&gt;$G$179,"ns",IF(ABS($L191-INDEX(RTO4SF_ORD,AG$8,2))&gt;$B$194,"s","ns")))</f>
        <v/>
      </c>
      <c r="AH191" s="281" t="str">
        <f aca="false">IF(AH$8&gt;$J191,"",IF($F$179&gt;$G$179,"ns",IF(ABS($L191-INDEX(RTO4SF_ORD,AH$8,2))&gt;$B$194,"s","ns")))</f>
        <v/>
      </c>
      <c r="AI191" s="281" t="str">
        <f aca="false">IF(AI$8&gt;$J191,"",IF($F$179&gt;$G$179,"ns",IF(ABS($L191-INDEX(RTO4SF_ORD,AI$8,2))&gt;$B$194,"s","ns")))</f>
        <v/>
      </c>
      <c r="AJ191" s="281" t="str">
        <f aca="false">IF(AJ$8&gt;$J191,"",IF($F$179&gt;$G$179,"ns",IF(ABS($L191-INDEX(RTO4SF_ORD,AJ$8,2))&gt;$B$194,"s","ns")))</f>
        <v/>
      </c>
      <c r="AK191" s="281" t="str">
        <f aca="false">IF(AK$8&gt;$J191,"",IF($F$179&gt;$G$179,"ns",IF(ABS($L191-INDEX(RTO4SF_ORD,AK$8,2))&gt;$B$194,"s","ns")))</f>
        <v/>
      </c>
      <c r="AL191" s="281" t="str">
        <f aca="false">IF(AL$8&gt;$J191,"",IF($F$179&gt;$G$179,"ns",IF(ABS($L191-INDEX(RTO4SF_ORD,AL$8,2))&gt;$B$194,"s","ns")))</f>
        <v/>
      </c>
      <c r="AM191" s="281" t="str">
        <f aca="false">IF(AM$8&gt;$J191,"",IF($F$179&gt;$G$179,"ns",IF(ABS($L191-INDEX(RTO4SF_ORD,AM$8,2))&gt;$B$194,"s","ns")))</f>
        <v/>
      </c>
      <c r="AN191" s="281" t="str">
        <f aca="false">IF(AN$8&gt;$J191,"",IF($F$179&gt;$G$179,"ns",IF(ABS($L191-INDEX(RTO4SF_ORD,AN$8,2))&gt;$B$194,"s","ns")))</f>
        <v/>
      </c>
      <c r="AO191" s="281" t="str">
        <f aca="false">IF(AO$8&gt;$J191,"",IF($F$179&gt;$G$179,"ns",IF(ABS($L191-INDEX(RTO4SF_ORD,AO$8,2))&gt;$B$194,"s","ns")))</f>
        <v/>
      </c>
      <c r="AP191" s="281" t="str">
        <f aca="false">IF(AP$8&gt;$J191,"",IF($F$179&gt;$G$179,"ns",IF(ABS($L191-INDEX(RTO4SF_ORD,AP$8,2))&gt;$B$194,"s","ns")))</f>
        <v/>
      </c>
      <c r="AQ191" s="281" t="str">
        <f aca="false">IF(AQ$8&gt;$J191,"",IF($F$179&gt;$G$179,"ns",IF(ABS($L191-INDEX(RTO4SF_ORD,AQ$8,2))&gt;$B$194,"s","ns")))</f>
        <v/>
      </c>
      <c r="AR191" s="281" t="str">
        <f aca="false">IF(AR$8&gt;$J191,"",IF($F$179&gt;$G$179,"ns",IF(ABS($L191-INDEX(RTO4SF_ORD,AR$8,2))&gt;$B$194,"s","ns")))</f>
        <v/>
      </c>
      <c r="AS191" s="281" t="str">
        <f aca="false">IF(AS$8&gt;$J191,"",IF($F$179&gt;$G$179,"ns",IF(ABS($L191-INDEX(RTO4SF_ORD,AS$8,2))&gt;$B$194,"s","ns")))</f>
        <v/>
      </c>
      <c r="AT191" s="281" t="str">
        <f aca="false">IF(AT$8&gt;$J191,"",IF($F$179&gt;$G$179,"ns",IF(ABS($L191-INDEX(RTO4SF_ORD,AT$8,2))&gt;$B$194,"s","ns")))</f>
        <v/>
      </c>
      <c r="AU191" s="281" t="str">
        <f aca="false">IF(AU$8&gt;$J191,"",IF($F$179&gt;$G$179,"ns",IF(ABS($L191-INDEX(RTO4SF_ORD,AU$8,2))&gt;$B$194,"s","ns")))</f>
        <v/>
      </c>
      <c r="AV191" s="281" t="str">
        <f aca="false">IF(AV$8&gt;$J191,"",IF($F$179&gt;$G$179,"ns",IF(ABS($L191-INDEX(RTO4SF_ORD,AV$8,2))&gt;$B$194,"s","ns")))</f>
        <v/>
      </c>
      <c r="AW191" s="281" t="str">
        <f aca="false">IF(AW$8&gt;$J191,"",IF($F$179&gt;$G$179,"ns",IF(ABS($L191-INDEX(RTO4SF_ORD,AW$8,2))&gt;$B$194,"s","ns")))</f>
        <v/>
      </c>
      <c r="AX191" s="281" t="str">
        <f aca="false">IF(AX$8&gt;$J191,"",IF($F$179&gt;$G$179,"ns",IF(ABS($L191-INDEX(RTO4SF_ORD,AX$8,2))&gt;$B$194,"s","ns")))</f>
        <v/>
      </c>
      <c r="AY191" s="281" t="str">
        <f aca="false">IF(AY$8&gt;$J191,"",IF($F$179&gt;$G$179,"ns",IF(ABS($L191-INDEX(RTO4SF_ORD,AY$8,2))&gt;$B$194,"s","ns")))</f>
        <v/>
      </c>
      <c r="AZ191" s="281" t="str">
        <f aca="false">IF(AZ$8&gt;$J191,"",IF($F$179&gt;$G$179,"ns",IF(ABS($L191-INDEX(RTO4SF_ORD,AZ$8,2))&gt;$B$194,"s","ns")))</f>
        <v/>
      </c>
      <c r="BA191" s="281" t="str">
        <f aca="false">IF(BA$8&gt;$J191,"",IF($F$179&gt;$G$179,"ns",IF(ABS($L191-INDEX(RTO4SF_ORD,BA$8,2))&gt;$B$194,"s","ns")))</f>
        <v/>
      </c>
      <c r="BB191" s="281" t="str">
        <f aca="false">IF(BB$8&gt;$J191,"",IF($F$179&gt;$G$179,"ns",IF(ABS($L191-INDEX(RTO4SF_ORD,BB$8,2))&gt;$B$194,"s","ns")))</f>
        <v/>
      </c>
      <c r="BC191" s="281" t="str">
        <f aca="false">IF(BC$8&gt;$J191,"",IF($F$179&gt;$G$179,"ns",IF(ABS($L191-INDEX(RTO4SF_ORD,BC$8,2))&gt;$B$194,"s","ns")))</f>
        <v/>
      </c>
      <c r="BD191" s="281" t="str">
        <f aca="false">IF(BD$8&gt;$J191,"",IF($F$179&gt;$G$179,"ns",IF(ABS($L191-INDEX(RTO4SF_ORD,BD$8,2))&gt;$B$194,"s","ns")))</f>
        <v/>
      </c>
      <c r="BE191" s="281" t="str">
        <f aca="false">IF(BE$8&gt;$J191,"",IF($F$179&gt;$G$179,"ns",IF(ABS($L191-INDEX(RTO4SF_ORD,BE$8,2))&gt;$B$194,"s","ns")))</f>
        <v/>
      </c>
      <c r="BF191" s="281" t="str">
        <f aca="false">IF(BF$8&gt;$J191,"",IF($F$179&gt;$G$179,"ns",IF(ABS($L191-INDEX(RTO4SF_ORD,BF$8,2))&gt;$B$194,"s","ns")))</f>
        <v/>
      </c>
      <c r="BG191" s="281" t="str">
        <f aca="false">IF(BG$8&gt;$J191,"",IF($F$179&gt;$G$179,"ns",IF(ABS($L191-INDEX(RTO4SF_ORD,BG$8,2))&gt;$B$194,"s","ns")))</f>
        <v/>
      </c>
      <c r="BH191" s="281" t="str">
        <f aca="false">IF(BH$8&gt;$J191,"",IF($F$179&gt;$G$179,"ns",IF(ABS($L191-INDEX(RTO4SF_ORD,BH$8,2))&gt;$B$194,"s","ns")))</f>
        <v/>
      </c>
      <c r="BI191" s="281" t="str">
        <f aca="false">IF(BI$8&gt;$J191,"",IF($F$179&gt;$G$179,"ns",IF(ABS($L191-INDEX(RTO4SF_ORD,BI$8,2))&gt;$B$194,"s","ns")))</f>
        <v/>
      </c>
      <c r="BJ191" s="281" t="str">
        <f aca="false">IF(BJ$8&gt;$J191,"",IF($F$179&gt;$G$179,"ns",IF(ABS($L191-INDEX(RTO4SF_ORD,BJ$8,2))&gt;$B$194,"s","ns")))</f>
        <v/>
      </c>
      <c r="BM191" s="293"/>
      <c r="BS191" s="249"/>
      <c r="BT191" s="249"/>
      <c r="BV191" s="270" t="n">
        <v>17</v>
      </c>
      <c r="BW191" s="280" t="str">
        <f aca="false">IFERROR(INDEX(RTO4CF_ORD,BV191,1),"sd")</f>
        <v>ACA 915</v>
      </c>
      <c r="BX191" s="281" t="n">
        <f aca="false">IFERROR(INDEX(RTO4CF_ORD,BV191,2),"sd")</f>
        <v>2423.92592592593</v>
      </c>
      <c r="BY191" s="282" t="str">
        <f aca="false">IF(BY$8&gt;$BV191,"",IF($BR$179&gt;$BS$179,"ns",IF(ABS($BX191-INDEX(RTO4CF_ORD,BY$8,2))&gt;$BN$194,"s","ns")))</f>
        <v>s</v>
      </c>
      <c r="BZ191" s="282" t="str">
        <f aca="false">IF(BZ$8&gt;$BV191,"",IF($BR$179&gt;$BS$179,"ns",IF(ABS($BX191-INDEX(RTO4CF_ORD,BZ$8,2))&gt;$BN$194,"s","ns")))</f>
        <v>s</v>
      </c>
      <c r="CA191" s="282" t="str">
        <f aca="false">IF(CA$8&gt;$BV191,"",IF($BR$179&gt;$BS$179,"ns",IF(ABS($BX191-INDEX(RTO4CF_ORD,CA$8,2))&gt;$BN$194,"s","ns")))</f>
        <v>s</v>
      </c>
      <c r="CB191" s="282" t="str">
        <f aca="false">IF(CB$8&gt;$BV191,"",IF($BR$179&gt;$BS$179,"ns",IF(ABS($BX191-INDEX(RTO4CF_ORD,CB$8,2))&gt;$BN$194,"s","ns")))</f>
        <v>s</v>
      </c>
      <c r="CC191" s="282" t="str">
        <f aca="false">IF(CC$8&gt;$BV191,"",IF($BR$179&gt;$BS$179,"ns",IF(ABS($BX191-INDEX(RTO4CF_ORD,CC$8,2))&gt;$BN$194,"s","ns")))</f>
        <v>s</v>
      </c>
      <c r="CD191" s="282" t="str">
        <f aca="false">IF(CD$8&gt;$BV191,"",IF($BR$179&gt;$BS$179,"ns",IF(ABS($BX191-INDEX(RTO4CF_ORD,CD$8,2))&gt;$BN$194,"s","ns")))</f>
        <v>s</v>
      </c>
      <c r="CE191" s="282" t="str">
        <f aca="false">IF(CE$8&gt;$BV191,"",IF($BR$179&gt;$BS$179,"ns",IF(ABS($BX191-INDEX(RTO4CF_ORD,CE$8,2))&gt;$BN$194,"s","ns")))</f>
        <v>s</v>
      </c>
      <c r="CF191" s="282" t="str">
        <f aca="false">IF(CF$8&gt;$BV191,"",IF($BR$179&gt;$BS$179,"ns",IF(ABS($BX191-INDEX(RTO4CF_ORD,CF$8,2))&gt;$BN$194,"s","ns")))</f>
        <v>s</v>
      </c>
      <c r="CG191" s="282" t="str">
        <f aca="false">IF(CG$8&gt;$BV191,"",IF($BR$179&gt;$BS$179,"ns",IF(ABS($BX191-INDEX(RTO4CF_ORD,CG$8,2))&gt;$BN$194,"s","ns")))</f>
        <v>s</v>
      </c>
      <c r="CH191" s="282" t="str">
        <f aca="false">IF(CH$8&gt;$BV191,"",IF($BR$179&gt;$BS$179,"ns",IF(ABS($BX191-INDEX(RTO4CF_ORD,CH$8,2))&gt;$BN$194,"s","ns")))</f>
        <v>s</v>
      </c>
      <c r="CI191" s="282" t="str">
        <f aca="false">IF(CI$8&gt;$BV191,"",IF($BR$179&gt;$BS$179,"ns",IF(ABS($BX191-INDEX(RTO4CF_ORD,CI$8,2))&gt;$BN$194,"s","ns")))</f>
        <v>s</v>
      </c>
      <c r="CJ191" s="282" t="str">
        <f aca="false">IF(CJ$8&gt;$BV191,"",IF($BR$179&gt;$BS$179,"ns",IF(ABS($BX191-INDEX(RTO4CF_ORD,CJ$8,2))&gt;$BN$194,"s","ns")))</f>
        <v>s</v>
      </c>
      <c r="CK191" s="282" t="str">
        <f aca="false">IF(CK$8&gt;$BV191,"",IF($BR$179&gt;$BS$179,"ns",IF(ABS($BX191-INDEX(RTO4CF_ORD,CK$8,2))&gt;$BN$194,"s","ns")))</f>
        <v>ns</v>
      </c>
      <c r="CL191" s="282" t="str">
        <f aca="false">IF(CL$8&gt;$BV191,"",IF($BR$179&gt;$BS$179,"ns",IF(ABS($BX191-INDEX(RTO4CF_ORD,CL$8,2))&gt;$BN$194,"s","ns")))</f>
        <v>ns</v>
      </c>
      <c r="CM191" s="282" t="str">
        <f aca="false">IF(CM$8&gt;$BV191,"",IF($BR$179&gt;$BS$179,"ns",IF(ABS($BX191-INDEX(RTO4CF_ORD,CM$8,2))&gt;$BN$194,"s","ns")))</f>
        <v>ns</v>
      </c>
      <c r="CN191" s="282" t="str">
        <f aca="false">IF(CN$8&gt;$BV191,"",IF($BR$179&gt;$BS$179,"ns",IF(ABS($BX191-INDEX(RTO4CF_ORD,CN$8,2))&gt;$BN$194,"s","ns")))</f>
        <v>ns</v>
      </c>
      <c r="CO191" s="282" t="str">
        <f aca="false">IF(CO$8&gt;$BV191,"",IF($BR$179&gt;$BS$179,"ns",IF(ABS($BX191-INDEX(RTO4CF_ORD,CO$8,2))&gt;$BN$194,"s","ns")))</f>
        <v>ns</v>
      </c>
      <c r="CP191" s="282" t="str">
        <f aca="false">IF(CP$8&gt;$BV191,"",IF($BR$179&gt;$BS$179,"ns",IF(ABS($BX191-INDEX(RTO4CF_ORD,CP$8,2))&gt;$BN$194,"s","ns")))</f>
        <v/>
      </c>
      <c r="CQ191" s="282" t="str">
        <f aca="false">IF(CQ$8&gt;$BV191,"",IF($BR$179&gt;$BS$179,"ns",IF(ABS($BX191-INDEX(RTO4CF_ORD,CQ$8,2))&gt;$BN$194,"s","ns")))</f>
        <v/>
      </c>
      <c r="CR191" s="282" t="str">
        <f aca="false">IF(CR$8&gt;$BV191,"",IF($BR$179&gt;$BS$179,"ns",IF(ABS($BX191-INDEX(RTO4CF_ORD,CR$8,2))&gt;$BN$194,"s","ns")))</f>
        <v/>
      </c>
      <c r="CS191" s="282" t="str">
        <f aca="false">IF(CS$8&gt;$BV191,"",IF($BR$179&gt;$BS$179,"ns",IF(ABS($BX191-INDEX(RTO4CF_ORD,CS$8,2))&gt;$BN$194,"s","ns")))</f>
        <v/>
      </c>
      <c r="CT191" s="282" t="str">
        <f aca="false">IF(CT$8&gt;$BV191,"",IF($BR$179&gt;$BS$179,"ns",IF(ABS($BX191-INDEX(RTO4CF_ORD,CT$8,2))&gt;$BN$194,"s","ns")))</f>
        <v/>
      </c>
      <c r="CU191" s="282" t="str">
        <f aca="false">IF(CU$8&gt;$BV191,"",IF($BR$179&gt;$BS$179,"ns",IF(ABS($BX191-INDEX(RTO4CF_ORD,CU$8,2))&gt;$BN$194,"s","ns")))</f>
        <v/>
      </c>
      <c r="CV191" s="282" t="str">
        <f aca="false">IF(CV$8&gt;$BV191,"",IF($BR$179&gt;$BS$179,"ns",IF(ABS($BX191-INDEX(RTO4CF_ORD,CV$8,2))&gt;$BN$194,"s","ns")))</f>
        <v/>
      </c>
      <c r="CW191" s="282" t="str">
        <f aca="false">IF(CW$8&gt;$BV191,"",IF($BR$179&gt;$BS$179,"ns",IF(ABS($BX191-INDEX(RTO4CF_ORD,CW$8,2))&gt;$BN$194,"s","ns")))</f>
        <v/>
      </c>
      <c r="CX191" s="282" t="str">
        <f aca="false">IF(CX$8&gt;$BV191,"",IF($BR$179&gt;$BS$179,"ns",IF(ABS($BX191-INDEX(RTO4CF_ORD,CX$8,2))&gt;$BN$194,"s","ns")))</f>
        <v/>
      </c>
      <c r="CY191" s="282" t="str">
        <f aca="false">IF(CY$8&gt;$BV191,"",IF($BR$179&gt;$BS$179,"ns",IF(ABS($BX191-INDEX(RTO4CF_ORD,CY$8,2))&gt;$BN$194,"s","ns")))</f>
        <v/>
      </c>
      <c r="CZ191" s="282" t="str">
        <f aca="false">IF(CZ$8&gt;$BV191,"",IF($BR$179&gt;$BS$179,"ns",IF(ABS($BX191-INDEX(RTO4CF_ORD,CZ$8,2))&gt;$BN$194,"s","ns")))</f>
        <v/>
      </c>
      <c r="DA191" s="282" t="str">
        <f aca="false">IF(DA$8&gt;$BV191,"",IF($BR$179&gt;$BS$179,"ns",IF(ABS($BX191-INDEX(RTO4CF_ORD,DA$8,2))&gt;$BN$194,"s","ns")))</f>
        <v/>
      </c>
      <c r="DB191" s="282" t="str">
        <f aca="false">IF(DB$8&gt;$BV191,"",IF($BR$179&gt;$BS$179,"ns",IF(ABS($BX191-INDEX(RTO4CF_ORD,DB$8,2))&gt;$BN$194,"s","ns")))</f>
        <v/>
      </c>
      <c r="DC191" s="282" t="str">
        <f aca="false">IF(DC$8&gt;$BV191,"",IF($BR$179&gt;$BS$179,"ns",IF(ABS($BX191-INDEX(RTO4CF_ORD,DC$8,2))&gt;$BN$194,"s","ns")))</f>
        <v/>
      </c>
      <c r="DD191" s="282" t="str">
        <f aca="false">IF(DD$8&gt;$BV191,"",IF($BR$179&gt;$BS$179,"ns",IF(ABS($BX191-INDEX(RTO4CF_ORD,DD$8,2))&gt;$BN$194,"s","ns")))</f>
        <v/>
      </c>
      <c r="DE191" s="282" t="str">
        <f aca="false">IF(DE$8&gt;$BV191,"",IF($BR$179&gt;$BS$179,"ns",IF(ABS($BX191-INDEX(RTO4CF_ORD,DE$8,2))&gt;$BN$194,"s","ns")))</f>
        <v/>
      </c>
      <c r="DF191" s="282" t="str">
        <f aca="false">IF(DF$8&gt;$BV191,"",IF($BR$179&gt;$BS$179,"ns",IF(ABS($BX191-INDEX(RTO4CF_ORD,DF$8,2))&gt;$BN$194,"s","ns")))</f>
        <v/>
      </c>
      <c r="DG191" s="282" t="str">
        <f aca="false">IF(DG$8&gt;$BV191,"",IF($BR$179&gt;$BS$179,"ns",IF(ABS($BX191-INDEX(RTO4CF_ORD,DG$8,2))&gt;$BN$194,"s","ns")))</f>
        <v/>
      </c>
      <c r="DH191" s="282" t="str">
        <f aca="false">IF(DH$8&gt;$BV191,"",IF($BR$179&gt;$BS$179,"ns",IF(ABS($BX191-INDEX(RTO4CF_ORD,DH$8,2))&gt;$BN$194,"s","ns")))</f>
        <v/>
      </c>
      <c r="DI191" s="282" t="str">
        <f aca="false">IF(DI$8&gt;$BV191,"",IF($BR$179&gt;$BS$179,"ns",IF(ABS($BX191-INDEX(RTO4CF_ORD,DI$8,2))&gt;$BN$194,"s","ns")))</f>
        <v/>
      </c>
      <c r="DJ191" s="282" t="str">
        <f aca="false">IF(DJ$8&gt;$BV191,"",IF($BR$179&gt;$BS$179,"ns",IF(ABS($BX191-INDEX(RTO4CF_ORD,DJ$8,2))&gt;$BN$194,"s","ns")))</f>
        <v/>
      </c>
      <c r="DK191" s="282" t="str">
        <f aca="false">IF(DK$8&gt;$BV191,"",IF($BR$179&gt;$BS$179,"ns",IF(ABS($BX191-INDEX(RTO4CF_ORD,DK$8,2))&gt;$BN$194,"s","ns")))</f>
        <v/>
      </c>
      <c r="DL191" s="282" t="str">
        <f aca="false">IF(DL$8&gt;$BV191,"",IF($BR$179&gt;$BS$179,"ns",IF(ABS($BX191-INDEX(RTO4CF_ORD,DL$8,2))&gt;$BN$194,"s","ns")))</f>
        <v/>
      </c>
      <c r="DM191" s="282" t="str">
        <f aca="false">IF(DM$8&gt;$BV191,"",IF($BR$179&gt;$BS$179,"ns",IF(ABS($BX191-INDEX(RTO4CF_ORD,DM$8,2))&gt;$BN$194,"s","ns")))</f>
        <v/>
      </c>
      <c r="DN191" s="282" t="str">
        <f aca="false">IF(DN$8&gt;$BV191,"",IF($BR$179&gt;$BS$179,"ns",IF(ABS($BX191-INDEX(RTO4CF_ORD,DN$8,2))&gt;$BN$194,"s","ns")))</f>
        <v/>
      </c>
      <c r="DO191" s="282" t="str">
        <f aca="false">IF(DO$8&gt;$BV191,"",IF($BR$179&gt;$BS$179,"ns",IF(ABS($BX191-INDEX(RTO4CF_ORD,DO$8,2))&gt;$BN$194,"s","ns")))</f>
        <v/>
      </c>
      <c r="DP191" s="282" t="str">
        <f aca="false">IF(DP$8&gt;$BV191,"",IF($BR$179&gt;$BS$179,"ns",IF(ABS($BX191-INDEX(RTO4CF_ORD,DP$8,2))&gt;$BN$194,"s","ns")))</f>
        <v/>
      </c>
      <c r="DQ191" s="282" t="str">
        <f aca="false">IF(DQ$8&gt;$BV191,"",IF($BR$179&gt;$BS$179,"ns",IF(ABS($BX191-INDEX(RTO4CF_ORD,DQ$8,2))&gt;$BN$194,"s","ns")))</f>
        <v/>
      </c>
      <c r="DR191" s="282" t="str">
        <f aca="false">IF(DR$8&gt;$BV191,"",IF($BR$179&gt;$BS$179,"ns",IF(ABS($BX191-INDEX(RTO4CF_ORD,DR$8,2))&gt;$BN$194,"s","ns")))</f>
        <v/>
      </c>
      <c r="DS191" s="282" t="str">
        <f aca="false">IF(DS$8&gt;$BV191,"",IF($BR$179&gt;$BS$179,"ns",IF(ABS($BX191-INDEX(RTO4CF_ORD,DS$8,2))&gt;$BN$194,"s","ns")))</f>
        <v/>
      </c>
      <c r="DT191" s="282" t="str">
        <f aca="false">IF(DT$8&gt;$BV191,"",IF($BR$179&gt;$BS$179,"ns",IF(ABS($BX191-INDEX(RTO4CF_ORD,DT$8,2))&gt;$BN$194,"s","ns")))</f>
        <v/>
      </c>
      <c r="DU191" s="282" t="str">
        <f aca="false">IF(DU$8&gt;$BV191,"",IF($BR$179&gt;$BS$179,"ns",IF(ABS($BX191-INDEX(RTO4CF_ORD,DU$8,2))&gt;$BN$194,"s","ns")))</f>
        <v/>
      </c>
      <c r="DV191" s="282" t="str">
        <f aca="false">IF(DV$8&gt;$BV191,"",IF($BR$179&gt;$BS$179,"ns",IF(ABS($BX191-INDEX(RTO4CF_ORD,DV$8,2))&gt;$BN$194,"s","ns")))</f>
        <v/>
      </c>
      <c r="DW191" s="283"/>
      <c r="DX191" s="283"/>
      <c r="DZ191" s="265" t="n">
        <f aca="false">DZ190+1</f>
        <v>18</v>
      </c>
      <c r="EA191" s="276" t="str">
        <f aca="false">IFERROR(INDEX(RTO4CV,$DZ191,1),0)</f>
        <v> TORDO</v>
      </c>
      <c r="EB191" s="277" t="n">
        <f aca="false">IFERROR(INDEX(RTO4SF,$DZ191,EB$7),0)</f>
        <v>0</v>
      </c>
      <c r="EC191" s="277" t="n">
        <f aca="false">IFERROR(INDEX(RTO4SF,$DZ191,EC$7),0)</f>
        <v>0</v>
      </c>
      <c r="ED191" s="277" t="n">
        <f aca="false">IFERROR(INDEX(RTO4SF,$DZ191,ED$7),0)</f>
        <v>0</v>
      </c>
      <c r="EE191" s="277" t="n">
        <f aca="false">IFERROR(INDEX(RTO4SF,$DZ191,EE$7),0)</f>
        <v>0</v>
      </c>
      <c r="EF191" s="277" t="n">
        <f aca="false">COUNTIFS(EB191:EE191,"&gt;1")</f>
        <v>0</v>
      </c>
      <c r="EG191" s="277" t="n">
        <f aca="false">IFERROR(SUMIFS(EB191:EE191,EB191:EE191,"&gt;1"),0)</f>
        <v>0</v>
      </c>
      <c r="EH191" s="265"/>
      <c r="EI191" s="265" t="s">
        <v>352</v>
      </c>
      <c r="EJ191" s="264" t="str">
        <f aca="false">IF(EF224=0,"sd",EJ190*SQRT(2))</f>
        <v>sd</v>
      </c>
      <c r="EK191" s="266"/>
      <c r="EL191" s="265" t="n">
        <f aca="false">EL190+1</f>
        <v>18</v>
      </c>
      <c r="EM191" s="276" t="str">
        <f aca="false">IFERROR(INDEX(RTO4CV,$EL191,1),0)</f>
        <v> TORDO</v>
      </c>
      <c r="EN191" s="277" t="n">
        <f aca="false">IFERROR(INDEX(RTO4CF,$EL191,'ANVA-MDS'!EB$7),0)</f>
        <v>2270.68421052632</v>
      </c>
      <c r="EO191" s="277" t="n">
        <f aca="false">IFERROR(INDEX(RTO4CF,$EL191,'ANVA-MDS'!EC$7),0)</f>
        <v>2540.26315789474</v>
      </c>
      <c r="EP191" s="277" t="n">
        <f aca="false">IFERROR(INDEX(RTO4CF,$EL191,'ANVA-MDS'!ED$7),0)</f>
        <v>3095.01754385965</v>
      </c>
      <c r="EQ191" s="277" t="n">
        <f aca="false">IFERROR(INDEX(RTO4CF,$EL191,'ANVA-MDS'!EE$7),0)</f>
        <v>0</v>
      </c>
      <c r="ER191" s="277" t="n">
        <f aca="false">COUNTIFS(EN191:EQ191,"&gt;1")</f>
        <v>3</v>
      </c>
      <c r="ES191" s="277" t="n">
        <f aca="false">IFERROR(SUMIFS(EN191:EQ191,EN191:EQ191,"&gt;1"),0)</f>
        <v>7905.9649122807</v>
      </c>
      <c r="ET191" s="265"/>
      <c r="EU191" s="265" t="s">
        <v>352</v>
      </c>
      <c r="EV191" s="264" t="n">
        <f aca="false">IF(ER224=0,"sd",EV190*SQRT(2))</f>
        <v>270.920529740681</v>
      </c>
      <c r="EW191" s="266"/>
      <c r="EX191" s="277" t="n">
        <f aca="false">EG191+ES191</f>
        <v>7905.9649122807</v>
      </c>
      <c r="EY191" s="296" t="s">
        <v>353</v>
      </c>
      <c r="EZ191" s="284" t="str">
        <f aca="false">IF(EZ193=0,"sd",(EJ177^2+EV177^2)/(EZ174*EZ175)-EZ179)</f>
        <v>sd</v>
      </c>
    </row>
    <row r="192" customFormat="false" ht="12.75" hidden="false" customHeight="true" outlineLevel="0" collapsed="false">
      <c r="A192" s="293" t="s">
        <v>354</v>
      </c>
      <c r="J192" s="270" t="n">
        <v>18</v>
      </c>
      <c r="K192" s="280" t="str">
        <f aca="false">IFERROR(INDEX(RTO4SF_ORD,J192,1),"sd")</f>
        <v> TORDO</v>
      </c>
      <c r="L192" s="281" t="n">
        <f aca="false">IFERROR(INDEX(RTO4SF_ORD,J192,2),"sd")</f>
        <v>0.00032</v>
      </c>
      <c r="M192" s="281" t="str">
        <f aca="false">IF(M$8&gt;$J192,"",IF($F$179&gt;$G$179,"ns",IF(ABS($L192-INDEX(RTO4SF_ORD,M$8,2))&gt;$B$194,"s","ns")))</f>
        <v>ns</v>
      </c>
      <c r="N192" s="281" t="str">
        <f aca="false">IF(N$8&gt;$J192,"",IF($F$179&gt;$G$179,"ns",IF(ABS($L192-INDEX(RTO4SF_ORD,N$8,2))&gt;$B$194,"s","ns")))</f>
        <v>ns</v>
      </c>
      <c r="O192" s="281" t="str">
        <f aca="false">IF(O$8&gt;$J192,"",IF($F$179&gt;$G$179,"ns",IF(ABS($L192-INDEX(RTO4SF_ORD,O$8,2))&gt;$B$194,"s","ns")))</f>
        <v>ns</v>
      </c>
      <c r="P192" s="281" t="str">
        <f aca="false">IF(P$8&gt;$J192,"",IF($F$179&gt;$G$179,"ns",IF(ABS($L192-INDEX(RTO4SF_ORD,P$8,2))&gt;$B$194,"s","ns")))</f>
        <v>ns</v>
      </c>
      <c r="Q192" s="281" t="str">
        <f aca="false">IF(Q$8&gt;$J192,"",IF($F$179&gt;$G$179,"ns",IF(ABS($L192-INDEX(RTO4SF_ORD,Q$8,2))&gt;$B$194,"s","ns")))</f>
        <v>ns</v>
      </c>
      <c r="R192" s="281" t="str">
        <f aca="false">IF(R$8&gt;$J192,"",IF($F$179&gt;$G$179,"ns",IF(ABS($L192-INDEX(RTO4SF_ORD,R$8,2))&gt;$B$194,"s","ns")))</f>
        <v>ns</v>
      </c>
      <c r="S192" s="281" t="str">
        <f aca="false">IF(S$8&gt;$J192,"",IF($F$179&gt;$G$179,"ns",IF(ABS($L192-INDEX(RTO4SF_ORD,S$8,2))&gt;$B$194,"s","ns")))</f>
        <v>ns</v>
      </c>
      <c r="T192" s="281" t="str">
        <f aca="false">IF(T$8&gt;$J192,"",IF($F$179&gt;$G$179,"ns",IF(ABS($L192-INDEX(RTO4SF_ORD,T$8,2))&gt;$B$194,"s","ns")))</f>
        <v>ns</v>
      </c>
      <c r="U192" s="281" t="str">
        <f aca="false">IF(U$8&gt;$J192,"",IF($F$179&gt;$G$179,"ns",IF(ABS($L192-INDEX(RTO4SF_ORD,U$8,2))&gt;$B$194,"s","ns")))</f>
        <v>ns</v>
      </c>
      <c r="V192" s="281" t="str">
        <f aca="false">IF(V$8&gt;$J192,"",IF($F$179&gt;$G$179,"ns",IF(ABS($L192-INDEX(RTO4SF_ORD,V$8,2))&gt;$B$194,"s","ns")))</f>
        <v>ns</v>
      </c>
      <c r="W192" s="281" t="str">
        <f aca="false">IF(W$8&gt;$J192,"",IF($F$179&gt;$G$179,"ns",IF(ABS($L192-INDEX(RTO4SF_ORD,W$8,2))&gt;$B$194,"s","ns")))</f>
        <v>ns</v>
      </c>
      <c r="X192" s="281" t="str">
        <f aca="false">IF(X$8&gt;$J192,"",IF($F$179&gt;$G$179,"ns",IF(ABS($L192-INDEX(RTO4SF_ORD,X$8,2))&gt;$B$194,"s","ns")))</f>
        <v>ns</v>
      </c>
      <c r="Y192" s="281" t="str">
        <f aca="false">IF(Y$8&gt;$J192,"",IF($F$179&gt;$G$179,"ns",IF(ABS($L192-INDEX(RTO4SF_ORD,Y$8,2))&gt;$B$194,"s","ns")))</f>
        <v>ns</v>
      </c>
      <c r="Z192" s="281" t="str">
        <f aca="false">IF(Z$8&gt;$J192,"",IF($F$179&gt;$G$179,"ns",IF(ABS($L192-INDEX(RTO4SF_ORD,Z$8,2))&gt;$B$194,"s","ns")))</f>
        <v>ns</v>
      </c>
      <c r="AA192" s="281" t="str">
        <f aca="false">IF(AA$8&gt;$J192,"",IF($F$179&gt;$G$179,"ns",IF(ABS($L192-INDEX(RTO4SF_ORD,AA$8,2))&gt;$B$194,"s","ns")))</f>
        <v>ns</v>
      </c>
      <c r="AB192" s="281" t="str">
        <f aca="false">IF(AB$8&gt;$J192,"",IF($F$179&gt;$G$179,"ns",IF(ABS($L192-INDEX(RTO4SF_ORD,AB$8,2))&gt;$B$194,"s","ns")))</f>
        <v>ns</v>
      </c>
      <c r="AC192" s="281" t="str">
        <f aca="false">IF(AC$8&gt;$J192,"",IF($F$179&gt;$G$179,"ns",IF(ABS($L192-INDEX(RTO4SF_ORD,AC$8,2))&gt;$B$194,"s","ns")))</f>
        <v>ns</v>
      </c>
      <c r="AD192" s="281" t="str">
        <f aca="false">IF(AD$8&gt;$J192,"",IF($F$179&gt;$G$179,"ns",IF(ABS($L192-INDEX(RTO4SF_ORD,AD$8,2))&gt;$B$194,"s","ns")))</f>
        <v>ns</v>
      </c>
      <c r="AE192" s="281" t="str">
        <f aca="false">IF(AE$8&gt;$J192,"",IF($F$179&gt;$G$179,"ns",IF(ABS($L192-INDEX(RTO4SF_ORD,AE$8,2))&gt;$B$194,"s","ns")))</f>
        <v/>
      </c>
      <c r="AF192" s="281" t="str">
        <f aca="false">IF(AF$8&gt;$J192,"",IF($F$179&gt;$G$179,"ns",IF(ABS($L192-INDEX(RTO4SF_ORD,AF$8,2))&gt;$B$194,"s","ns")))</f>
        <v/>
      </c>
      <c r="AG192" s="281" t="str">
        <f aca="false">IF(AG$8&gt;$J192,"",IF($F$179&gt;$G$179,"ns",IF(ABS($L192-INDEX(RTO4SF_ORD,AG$8,2))&gt;$B$194,"s","ns")))</f>
        <v/>
      </c>
      <c r="AH192" s="281" t="str">
        <f aca="false">IF(AH$8&gt;$J192,"",IF($F$179&gt;$G$179,"ns",IF(ABS($L192-INDEX(RTO4SF_ORD,AH$8,2))&gt;$B$194,"s","ns")))</f>
        <v/>
      </c>
      <c r="AI192" s="281" t="str">
        <f aca="false">IF(AI$8&gt;$J192,"",IF($F$179&gt;$G$179,"ns",IF(ABS($L192-INDEX(RTO4SF_ORD,AI$8,2))&gt;$B$194,"s","ns")))</f>
        <v/>
      </c>
      <c r="AJ192" s="281" t="str">
        <f aca="false">IF(AJ$8&gt;$J192,"",IF($F$179&gt;$G$179,"ns",IF(ABS($L192-INDEX(RTO4SF_ORD,AJ$8,2))&gt;$B$194,"s","ns")))</f>
        <v/>
      </c>
      <c r="AK192" s="281" t="str">
        <f aca="false">IF(AK$8&gt;$J192,"",IF($F$179&gt;$G$179,"ns",IF(ABS($L192-INDEX(RTO4SF_ORD,AK$8,2))&gt;$B$194,"s","ns")))</f>
        <v/>
      </c>
      <c r="AL192" s="281" t="str">
        <f aca="false">IF(AL$8&gt;$J192,"",IF($F$179&gt;$G$179,"ns",IF(ABS($L192-INDEX(RTO4SF_ORD,AL$8,2))&gt;$B$194,"s","ns")))</f>
        <v/>
      </c>
      <c r="AM192" s="281" t="str">
        <f aca="false">IF(AM$8&gt;$J192,"",IF($F$179&gt;$G$179,"ns",IF(ABS($L192-INDEX(RTO4SF_ORD,AM$8,2))&gt;$B$194,"s","ns")))</f>
        <v/>
      </c>
      <c r="AN192" s="281" t="str">
        <f aca="false">IF(AN$8&gt;$J192,"",IF($F$179&gt;$G$179,"ns",IF(ABS($L192-INDEX(RTO4SF_ORD,AN$8,2))&gt;$B$194,"s","ns")))</f>
        <v/>
      </c>
      <c r="AO192" s="281" t="str">
        <f aca="false">IF(AO$8&gt;$J192,"",IF($F$179&gt;$G$179,"ns",IF(ABS($L192-INDEX(RTO4SF_ORD,AO$8,2))&gt;$B$194,"s","ns")))</f>
        <v/>
      </c>
      <c r="AP192" s="281" t="str">
        <f aca="false">IF(AP$8&gt;$J192,"",IF($F$179&gt;$G$179,"ns",IF(ABS($L192-INDEX(RTO4SF_ORD,AP$8,2))&gt;$B$194,"s","ns")))</f>
        <v/>
      </c>
      <c r="AQ192" s="281" t="str">
        <f aca="false">IF(AQ$8&gt;$J192,"",IF($F$179&gt;$G$179,"ns",IF(ABS($L192-INDEX(RTO4SF_ORD,AQ$8,2))&gt;$B$194,"s","ns")))</f>
        <v/>
      </c>
      <c r="AR192" s="281" t="str">
        <f aca="false">IF(AR$8&gt;$J192,"",IF($F$179&gt;$G$179,"ns",IF(ABS($L192-INDEX(RTO4SF_ORD,AR$8,2))&gt;$B$194,"s","ns")))</f>
        <v/>
      </c>
      <c r="AS192" s="281" t="str">
        <f aca="false">IF(AS$8&gt;$J192,"",IF($F$179&gt;$G$179,"ns",IF(ABS($L192-INDEX(RTO4SF_ORD,AS$8,2))&gt;$B$194,"s","ns")))</f>
        <v/>
      </c>
      <c r="AT192" s="281" t="str">
        <f aca="false">IF(AT$8&gt;$J192,"",IF($F$179&gt;$G$179,"ns",IF(ABS($L192-INDEX(RTO4SF_ORD,AT$8,2))&gt;$B$194,"s","ns")))</f>
        <v/>
      </c>
      <c r="AU192" s="281" t="str">
        <f aca="false">IF(AU$8&gt;$J192,"",IF($F$179&gt;$G$179,"ns",IF(ABS($L192-INDEX(RTO4SF_ORD,AU$8,2))&gt;$B$194,"s","ns")))</f>
        <v/>
      </c>
      <c r="AV192" s="281" t="str">
        <f aca="false">IF(AV$8&gt;$J192,"",IF($F$179&gt;$G$179,"ns",IF(ABS($L192-INDEX(RTO4SF_ORD,AV$8,2))&gt;$B$194,"s","ns")))</f>
        <v/>
      </c>
      <c r="AW192" s="281" t="str">
        <f aca="false">IF(AW$8&gt;$J192,"",IF($F$179&gt;$G$179,"ns",IF(ABS($L192-INDEX(RTO4SF_ORD,AW$8,2))&gt;$B$194,"s","ns")))</f>
        <v/>
      </c>
      <c r="AX192" s="281" t="str">
        <f aca="false">IF(AX$8&gt;$J192,"",IF($F$179&gt;$G$179,"ns",IF(ABS($L192-INDEX(RTO4SF_ORD,AX$8,2))&gt;$B$194,"s","ns")))</f>
        <v/>
      </c>
      <c r="AY192" s="281" t="str">
        <f aca="false">IF(AY$8&gt;$J192,"",IF($F$179&gt;$G$179,"ns",IF(ABS($L192-INDEX(RTO4SF_ORD,AY$8,2))&gt;$B$194,"s","ns")))</f>
        <v/>
      </c>
      <c r="AZ192" s="281" t="str">
        <f aca="false">IF(AZ$8&gt;$J192,"",IF($F$179&gt;$G$179,"ns",IF(ABS($L192-INDEX(RTO4SF_ORD,AZ$8,2))&gt;$B$194,"s","ns")))</f>
        <v/>
      </c>
      <c r="BA192" s="281" t="str">
        <f aca="false">IF(BA$8&gt;$J192,"",IF($F$179&gt;$G$179,"ns",IF(ABS($L192-INDEX(RTO4SF_ORD,BA$8,2))&gt;$B$194,"s","ns")))</f>
        <v/>
      </c>
      <c r="BB192" s="281" t="str">
        <f aca="false">IF(BB$8&gt;$J192,"",IF($F$179&gt;$G$179,"ns",IF(ABS($L192-INDEX(RTO4SF_ORD,BB$8,2))&gt;$B$194,"s","ns")))</f>
        <v/>
      </c>
      <c r="BC192" s="281" t="str">
        <f aca="false">IF(BC$8&gt;$J192,"",IF($F$179&gt;$G$179,"ns",IF(ABS($L192-INDEX(RTO4SF_ORD,BC$8,2))&gt;$B$194,"s","ns")))</f>
        <v/>
      </c>
      <c r="BD192" s="281" t="str">
        <f aca="false">IF(BD$8&gt;$J192,"",IF($F$179&gt;$G$179,"ns",IF(ABS($L192-INDEX(RTO4SF_ORD,BD$8,2))&gt;$B$194,"s","ns")))</f>
        <v/>
      </c>
      <c r="BE192" s="281" t="str">
        <f aca="false">IF(BE$8&gt;$J192,"",IF($F$179&gt;$G$179,"ns",IF(ABS($L192-INDEX(RTO4SF_ORD,BE$8,2))&gt;$B$194,"s","ns")))</f>
        <v/>
      </c>
      <c r="BF192" s="281" t="str">
        <f aca="false">IF(BF$8&gt;$J192,"",IF($F$179&gt;$G$179,"ns",IF(ABS($L192-INDEX(RTO4SF_ORD,BF$8,2))&gt;$B$194,"s","ns")))</f>
        <v/>
      </c>
      <c r="BG192" s="281" t="str">
        <f aca="false">IF(BG$8&gt;$J192,"",IF($F$179&gt;$G$179,"ns",IF(ABS($L192-INDEX(RTO4SF_ORD,BG$8,2))&gt;$B$194,"s","ns")))</f>
        <v/>
      </c>
      <c r="BH192" s="281" t="str">
        <f aca="false">IF(BH$8&gt;$J192,"",IF($F$179&gt;$G$179,"ns",IF(ABS($L192-INDEX(RTO4SF_ORD,BH$8,2))&gt;$B$194,"s","ns")))</f>
        <v/>
      </c>
      <c r="BI192" s="281" t="str">
        <f aca="false">IF(BI$8&gt;$J192,"",IF($F$179&gt;$G$179,"ns",IF(ABS($L192-INDEX(RTO4SF_ORD,BI$8,2))&gt;$B$194,"s","ns")))</f>
        <v/>
      </c>
      <c r="BJ192" s="281" t="str">
        <f aca="false">IF(BJ$8&gt;$J192,"",IF($F$179&gt;$G$179,"ns",IF(ABS($L192-INDEX(RTO4SF_ORD,BJ$8,2))&gt;$B$194,"s","ns")))</f>
        <v/>
      </c>
      <c r="BM192" s="293" t="s">
        <v>354</v>
      </c>
      <c r="BS192" s="249"/>
      <c r="BT192" s="249"/>
      <c r="BV192" s="270" t="n">
        <v>18</v>
      </c>
      <c r="BW192" s="280" t="str">
        <f aca="false">IFERROR(INDEX(RTO4CF_ORD,BV192,1),"sd")</f>
        <v>PAMPERO</v>
      </c>
      <c r="BX192" s="281" t="n">
        <f aca="false">IFERROR(INDEX(RTO4CF_ORD,BV192,2),"sd")</f>
        <v>2367.29824561403</v>
      </c>
      <c r="BY192" s="282" t="str">
        <f aca="false">IF(BY$8&gt;$BV192,"",IF($BR$179&gt;$BS$179,"ns",IF(ABS($BX192-INDEX(RTO4CF_ORD,BY$8,2))&gt;$BN$194,"s","ns")))</f>
        <v>s</v>
      </c>
      <c r="BZ192" s="282" t="str">
        <f aca="false">IF(BZ$8&gt;$BV192,"",IF($BR$179&gt;$BS$179,"ns",IF(ABS($BX192-INDEX(RTO4CF_ORD,BZ$8,2))&gt;$BN$194,"s","ns")))</f>
        <v>s</v>
      </c>
      <c r="CA192" s="282" t="str">
        <f aca="false">IF(CA$8&gt;$BV192,"",IF($BR$179&gt;$BS$179,"ns",IF(ABS($BX192-INDEX(RTO4CF_ORD,CA$8,2))&gt;$BN$194,"s","ns")))</f>
        <v>s</v>
      </c>
      <c r="CB192" s="282" t="str">
        <f aca="false">IF(CB$8&gt;$BV192,"",IF($BR$179&gt;$BS$179,"ns",IF(ABS($BX192-INDEX(RTO4CF_ORD,CB$8,2))&gt;$BN$194,"s","ns")))</f>
        <v>s</v>
      </c>
      <c r="CC192" s="282" t="str">
        <f aca="false">IF(CC$8&gt;$BV192,"",IF($BR$179&gt;$BS$179,"ns",IF(ABS($BX192-INDEX(RTO4CF_ORD,CC$8,2))&gt;$BN$194,"s","ns")))</f>
        <v>s</v>
      </c>
      <c r="CD192" s="282" t="str">
        <f aca="false">IF(CD$8&gt;$BV192,"",IF($BR$179&gt;$BS$179,"ns",IF(ABS($BX192-INDEX(RTO4CF_ORD,CD$8,2))&gt;$BN$194,"s","ns")))</f>
        <v>s</v>
      </c>
      <c r="CE192" s="282" t="str">
        <f aca="false">IF(CE$8&gt;$BV192,"",IF($BR$179&gt;$BS$179,"ns",IF(ABS($BX192-INDEX(RTO4CF_ORD,CE$8,2))&gt;$BN$194,"s","ns")))</f>
        <v>s</v>
      </c>
      <c r="CF192" s="282" t="str">
        <f aca="false">IF(CF$8&gt;$BV192,"",IF($BR$179&gt;$BS$179,"ns",IF(ABS($BX192-INDEX(RTO4CF_ORD,CF$8,2))&gt;$BN$194,"s","ns")))</f>
        <v>s</v>
      </c>
      <c r="CG192" s="282" t="str">
        <f aca="false">IF(CG$8&gt;$BV192,"",IF($BR$179&gt;$BS$179,"ns",IF(ABS($BX192-INDEX(RTO4CF_ORD,CG$8,2))&gt;$BN$194,"s","ns")))</f>
        <v>s</v>
      </c>
      <c r="CH192" s="282" t="str">
        <f aca="false">IF(CH$8&gt;$BV192,"",IF($BR$179&gt;$BS$179,"ns",IF(ABS($BX192-INDEX(RTO4CF_ORD,CH$8,2))&gt;$BN$194,"s","ns")))</f>
        <v>s</v>
      </c>
      <c r="CI192" s="282" t="str">
        <f aca="false">IF(CI$8&gt;$BV192,"",IF($BR$179&gt;$BS$179,"ns",IF(ABS($BX192-INDEX(RTO4CF_ORD,CI$8,2))&gt;$BN$194,"s","ns")))</f>
        <v>s</v>
      </c>
      <c r="CJ192" s="282" t="str">
        <f aca="false">IF(CJ$8&gt;$BV192,"",IF($BR$179&gt;$BS$179,"ns",IF(ABS($BX192-INDEX(RTO4CF_ORD,CJ$8,2))&gt;$BN$194,"s","ns")))</f>
        <v>s</v>
      </c>
      <c r="CK192" s="282" t="str">
        <f aca="false">IF(CK$8&gt;$BV192,"",IF($BR$179&gt;$BS$179,"ns",IF(ABS($BX192-INDEX(RTO4CF_ORD,CK$8,2))&gt;$BN$194,"s","ns")))</f>
        <v>s</v>
      </c>
      <c r="CL192" s="282" t="str">
        <f aca="false">IF(CL$8&gt;$BV192,"",IF($BR$179&gt;$BS$179,"ns",IF(ABS($BX192-INDEX(RTO4CF_ORD,CL$8,2))&gt;$BN$194,"s","ns")))</f>
        <v>ns</v>
      </c>
      <c r="CM192" s="282" t="str">
        <f aca="false">IF(CM$8&gt;$BV192,"",IF($BR$179&gt;$BS$179,"ns",IF(ABS($BX192-INDEX(RTO4CF_ORD,CM$8,2))&gt;$BN$194,"s","ns")))</f>
        <v>ns</v>
      </c>
      <c r="CN192" s="282" t="str">
        <f aca="false">IF(CN$8&gt;$BV192,"",IF($BR$179&gt;$BS$179,"ns",IF(ABS($BX192-INDEX(RTO4CF_ORD,CN$8,2))&gt;$BN$194,"s","ns")))</f>
        <v>ns</v>
      </c>
      <c r="CO192" s="282" t="str">
        <f aca="false">IF(CO$8&gt;$BV192,"",IF($BR$179&gt;$BS$179,"ns",IF(ABS($BX192-INDEX(RTO4CF_ORD,CO$8,2))&gt;$BN$194,"s","ns")))</f>
        <v>ns</v>
      </c>
      <c r="CP192" s="282" t="str">
        <f aca="false">IF(CP$8&gt;$BV192,"",IF($BR$179&gt;$BS$179,"ns",IF(ABS($BX192-INDEX(RTO4CF_ORD,CP$8,2))&gt;$BN$194,"s","ns")))</f>
        <v>ns</v>
      </c>
      <c r="CQ192" s="282" t="str">
        <f aca="false">IF(CQ$8&gt;$BV192,"",IF($BR$179&gt;$BS$179,"ns",IF(ABS($BX192-INDEX(RTO4CF_ORD,CQ$8,2))&gt;$BN$194,"s","ns")))</f>
        <v/>
      </c>
      <c r="CR192" s="282" t="str">
        <f aca="false">IF(CR$8&gt;$BV192,"",IF($BR$179&gt;$BS$179,"ns",IF(ABS($BX192-INDEX(RTO4CF_ORD,CR$8,2))&gt;$BN$194,"s","ns")))</f>
        <v/>
      </c>
      <c r="CS192" s="282" t="str">
        <f aca="false">IF(CS$8&gt;$BV192,"",IF($BR$179&gt;$BS$179,"ns",IF(ABS($BX192-INDEX(RTO4CF_ORD,CS$8,2))&gt;$BN$194,"s","ns")))</f>
        <v/>
      </c>
      <c r="CT192" s="282" t="str">
        <f aca="false">IF(CT$8&gt;$BV192,"",IF($BR$179&gt;$BS$179,"ns",IF(ABS($BX192-INDEX(RTO4CF_ORD,CT$8,2))&gt;$BN$194,"s","ns")))</f>
        <v/>
      </c>
      <c r="CU192" s="282" t="str">
        <f aca="false">IF(CU$8&gt;$BV192,"",IF($BR$179&gt;$BS$179,"ns",IF(ABS($BX192-INDEX(RTO4CF_ORD,CU$8,2))&gt;$BN$194,"s","ns")))</f>
        <v/>
      </c>
      <c r="CV192" s="282" t="str">
        <f aca="false">IF(CV$8&gt;$BV192,"",IF($BR$179&gt;$BS$179,"ns",IF(ABS($BX192-INDEX(RTO4CF_ORD,CV$8,2))&gt;$BN$194,"s","ns")))</f>
        <v/>
      </c>
      <c r="CW192" s="282" t="str">
        <f aca="false">IF(CW$8&gt;$BV192,"",IF($BR$179&gt;$BS$179,"ns",IF(ABS($BX192-INDEX(RTO4CF_ORD,CW$8,2))&gt;$BN$194,"s","ns")))</f>
        <v/>
      </c>
      <c r="CX192" s="282" t="str">
        <f aca="false">IF(CX$8&gt;$BV192,"",IF($BR$179&gt;$BS$179,"ns",IF(ABS($BX192-INDEX(RTO4CF_ORD,CX$8,2))&gt;$BN$194,"s","ns")))</f>
        <v/>
      </c>
      <c r="CY192" s="282" t="str">
        <f aca="false">IF(CY$8&gt;$BV192,"",IF($BR$179&gt;$BS$179,"ns",IF(ABS($BX192-INDEX(RTO4CF_ORD,CY$8,2))&gt;$BN$194,"s","ns")))</f>
        <v/>
      </c>
      <c r="CZ192" s="282" t="str">
        <f aca="false">IF(CZ$8&gt;$BV192,"",IF($BR$179&gt;$BS$179,"ns",IF(ABS($BX192-INDEX(RTO4CF_ORD,CZ$8,2))&gt;$BN$194,"s","ns")))</f>
        <v/>
      </c>
      <c r="DA192" s="282" t="str">
        <f aca="false">IF(DA$8&gt;$BV192,"",IF($BR$179&gt;$BS$179,"ns",IF(ABS($BX192-INDEX(RTO4CF_ORD,DA$8,2))&gt;$BN$194,"s","ns")))</f>
        <v/>
      </c>
      <c r="DB192" s="282" t="str">
        <f aca="false">IF(DB$8&gt;$BV192,"",IF($BR$179&gt;$BS$179,"ns",IF(ABS($BX192-INDEX(RTO4CF_ORD,DB$8,2))&gt;$BN$194,"s","ns")))</f>
        <v/>
      </c>
      <c r="DC192" s="282" t="str">
        <f aca="false">IF(DC$8&gt;$BV192,"",IF($BR$179&gt;$BS$179,"ns",IF(ABS($BX192-INDEX(RTO4CF_ORD,DC$8,2))&gt;$BN$194,"s","ns")))</f>
        <v/>
      </c>
      <c r="DD192" s="282" t="str">
        <f aca="false">IF(DD$8&gt;$BV192,"",IF($BR$179&gt;$BS$179,"ns",IF(ABS($BX192-INDEX(RTO4CF_ORD,DD$8,2))&gt;$BN$194,"s","ns")))</f>
        <v/>
      </c>
      <c r="DE192" s="282" t="str">
        <f aca="false">IF(DE$8&gt;$BV192,"",IF($BR$179&gt;$BS$179,"ns",IF(ABS($BX192-INDEX(RTO4CF_ORD,DE$8,2))&gt;$BN$194,"s","ns")))</f>
        <v/>
      </c>
      <c r="DF192" s="282" t="str">
        <f aca="false">IF(DF$8&gt;$BV192,"",IF($BR$179&gt;$BS$179,"ns",IF(ABS($BX192-INDEX(RTO4CF_ORD,DF$8,2))&gt;$BN$194,"s","ns")))</f>
        <v/>
      </c>
      <c r="DG192" s="282" t="str">
        <f aca="false">IF(DG$8&gt;$BV192,"",IF($BR$179&gt;$BS$179,"ns",IF(ABS($BX192-INDEX(RTO4CF_ORD,DG$8,2))&gt;$BN$194,"s","ns")))</f>
        <v/>
      </c>
      <c r="DH192" s="282" t="str">
        <f aca="false">IF(DH$8&gt;$BV192,"",IF($BR$179&gt;$BS$179,"ns",IF(ABS($BX192-INDEX(RTO4CF_ORD,DH$8,2))&gt;$BN$194,"s","ns")))</f>
        <v/>
      </c>
      <c r="DI192" s="282" t="str">
        <f aca="false">IF(DI$8&gt;$BV192,"",IF($BR$179&gt;$BS$179,"ns",IF(ABS($BX192-INDEX(RTO4CF_ORD,DI$8,2))&gt;$BN$194,"s","ns")))</f>
        <v/>
      </c>
      <c r="DJ192" s="282" t="str">
        <f aca="false">IF(DJ$8&gt;$BV192,"",IF($BR$179&gt;$BS$179,"ns",IF(ABS($BX192-INDEX(RTO4CF_ORD,DJ$8,2))&gt;$BN$194,"s","ns")))</f>
        <v/>
      </c>
      <c r="DK192" s="282" t="str">
        <f aca="false">IF(DK$8&gt;$BV192,"",IF($BR$179&gt;$BS$179,"ns",IF(ABS($BX192-INDEX(RTO4CF_ORD,DK$8,2))&gt;$BN$194,"s","ns")))</f>
        <v/>
      </c>
      <c r="DL192" s="282" t="str">
        <f aca="false">IF(DL$8&gt;$BV192,"",IF($BR$179&gt;$BS$179,"ns",IF(ABS($BX192-INDEX(RTO4CF_ORD,DL$8,2))&gt;$BN$194,"s","ns")))</f>
        <v/>
      </c>
      <c r="DM192" s="282" t="str">
        <f aca="false">IF(DM$8&gt;$BV192,"",IF($BR$179&gt;$BS$179,"ns",IF(ABS($BX192-INDEX(RTO4CF_ORD,DM$8,2))&gt;$BN$194,"s","ns")))</f>
        <v/>
      </c>
      <c r="DN192" s="282" t="str">
        <f aca="false">IF(DN$8&gt;$BV192,"",IF($BR$179&gt;$BS$179,"ns",IF(ABS($BX192-INDEX(RTO4CF_ORD,DN$8,2))&gt;$BN$194,"s","ns")))</f>
        <v/>
      </c>
      <c r="DO192" s="282" t="str">
        <f aca="false">IF(DO$8&gt;$BV192,"",IF($BR$179&gt;$BS$179,"ns",IF(ABS($BX192-INDEX(RTO4CF_ORD,DO$8,2))&gt;$BN$194,"s","ns")))</f>
        <v/>
      </c>
      <c r="DP192" s="282" t="str">
        <f aca="false">IF(DP$8&gt;$BV192,"",IF($BR$179&gt;$BS$179,"ns",IF(ABS($BX192-INDEX(RTO4CF_ORD,DP$8,2))&gt;$BN$194,"s","ns")))</f>
        <v/>
      </c>
      <c r="DQ192" s="282" t="str">
        <f aca="false">IF(DQ$8&gt;$BV192,"",IF($BR$179&gt;$BS$179,"ns",IF(ABS($BX192-INDEX(RTO4CF_ORD,DQ$8,2))&gt;$BN$194,"s","ns")))</f>
        <v/>
      </c>
      <c r="DR192" s="282" t="str">
        <f aca="false">IF(DR$8&gt;$BV192,"",IF($BR$179&gt;$BS$179,"ns",IF(ABS($BX192-INDEX(RTO4CF_ORD,DR$8,2))&gt;$BN$194,"s","ns")))</f>
        <v/>
      </c>
      <c r="DS192" s="282" t="str">
        <f aca="false">IF(DS$8&gt;$BV192,"",IF($BR$179&gt;$BS$179,"ns",IF(ABS($BX192-INDEX(RTO4CF_ORD,DS$8,2))&gt;$BN$194,"s","ns")))</f>
        <v/>
      </c>
      <c r="DT192" s="282" t="str">
        <f aca="false">IF(DT$8&gt;$BV192,"",IF($BR$179&gt;$BS$179,"ns",IF(ABS($BX192-INDEX(RTO4CF_ORD,DT$8,2))&gt;$BN$194,"s","ns")))</f>
        <v/>
      </c>
      <c r="DU192" s="282" t="str">
        <f aca="false">IF(DU$8&gt;$BV192,"",IF($BR$179&gt;$BS$179,"ns",IF(ABS($BX192-INDEX(RTO4CF_ORD,DU$8,2))&gt;$BN$194,"s","ns")))</f>
        <v/>
      </c>
      <c r="DV192" s="282" t="str">
        <f aca="false">IF(DV$8&gt;$BV192,"",IF($BR$179&gt;$BS$179,"ns",IF(ABS($BX192-INDEX(RTO4CF_ORD,DV$8,2))&gt;$BN$194,"s","ns")))</f>
        <v/>
      </c>
      <c r="DW192" s="283"/>
      <c r="DX192" s="283"/>
      <c r="DZ192" s="265" t="n">
        <f aca="false">DZ191+1</f>
        <v>19</v>
      </c>
      <c r="EA192" s="276" t="str">
        <f aca="false">IFERROR(INDEX(RTO4CV,$DZ192,1),0)</f>
        <v>GINGKO</v>
      </c>
      <c r="EB192" s="277" t="n">
        <f aca="false">IFERROR(INDEX(RTO4SF,$DZ192,EB$7),0)</f>
        <v>0</v>
      </c>
      <c r="EC192" s="277" t="n">
        <f aca="false">IFERROR(INDEX(RTO4SF,$DZ192,EC$7),0)</f>
        <v>0</v>
      </c>
      <c r="ED192" s="277" t="n">
        <f aca="false">IFERROR(INDEX(RTO4SF,$DZ192,ED$7),0)</f>
        <v>0</v>
      </c>
      <c r="EE192" s="277" t="n">
        <f aca="false">IFERROR(INDEX(RTO4SF,$DZ192,EE$7),0)</f>
        <v>0</v>
      </c>
      <c r="EF192" s="277" t="n">
        <f aca="false">COUNTIFS(EB192:EE192,"&gt;1")</f>
        <v>0</v>
      </c>
      <c r="EG192" s="277" t="n">
        <f aca="false">IFERROR(SUMIFS(EB192:EE192,EB192:EE192,"&gt;1"),0)</f>
        <v>0</v>
      </c>
      <c r="EH192" s="265"/>
      <c r="EI192" s="265" t="s">
        <v>355</v>
      </c>
      <c r="EJ192" s="264" t="str">
        <f aca="false">IF(EF224=0,"sd",TINV(0.05,EJ182)*EJ191)</f>
        <v>sd</v>
      </c>
      <c r="EK192" s="266"/>
      <c r="EL192" s="265" t="n">
        <f aca="false">EL191+1</f>
        <v>19</v>
      </c>
      <c r="EM192" s="276" t="str">
        <f aca="false">IFERROR(INDEX(RTO4CV,$EL192,1),0)</f>
        <v>GINGKO</v>
      </c>
      <c r="EN192" s="277" t="n">
        <f aca="false">IFERROR(INDEX(RTO4CF,$EL192,'ANVA-MDS'!EB$7),0)</f>
        <v>3641.36842105263</v>
      </c>
      <c r="EO192" s="277" t="n">
        <f aca="false">IFERROR(INDEX(RTO4CF,$EL192,'ANVA-MDS'!EC$7),0)</f>
        <v>3111.50877192982</v>
      </c>
      <c r="EP192" s="277" t="n">
        <f aca="false">IFERROR(INDEX(RTO4CF,$EL192,'ANVA-MDS'!ED$7),0)</f>
        <v>2651.40350877193</v>
      </c>
      <c r="EQ192" s="277" t="n">
        <f aca="false">IFERROR(INDEX(RTO4CF,$EL192,'ANVA-MDS'!EE$7),0)</f>
        <v>0</v>
      </c>
      <c r="ER192" s="277" t="n">
        <f aca="false">COUNTIFS(EN192:EQ192,"&gt;1")</f>
        <v>3</v>
      </c>
      <c r="ES192" s="277" t="n">
        <f aca="false">IFERROR(SUMIFS(EN192:EQ192,EN192:EQ192,"&gt;1"),0)</f>
        <v>9404.28070175439</v>
      </c>
      <c r="ET192" s="265"/>
      <c r="EU192" s="265" t="s">
        <v>355</v>
      </c>
      <c r="EV192" s="264" t="n">
        <f aca="false">IF(ER224=0,"sd",TINV(0.05,EV182)*EV191)</f>
        <v>541.921745579234</v>
      </c>
      <c r="EW192" s="266"/>
      <c r="EX192" s="277" t="n">
        <f aca="false">EG192+ES192</f>
        <v>9404.28070175439</v>
      </c>
      <c r="EY192" s="296" t="s">
        <v>356</v>
      </c>
      <c r="EZ192" s="284" t="str">
        <f aca="false" t="array" ref="EZ192:EZ192">IF(EZ193=0,"sd",(SUM(IF(EG174:EG223&gt;1,(EG174:EG223)^2))+SUM(IF(ES174:ES223&gt;1,(ES174:ES223)^2)))/EZ175-EZ183-EZ191-EZ179)</f>
        <v>sd</v>
      </c>
    </row>
    <row r="193" customFormat="false" ht="12.75" hidden="false" customHeight="true" outlineLevel="0" collapsed="false">
      <c r="A193" s="293" t="s">
        <v>357</v>
      </c>
      <c r="J193" s="270" t="n">
        <v>19</v>
      </c>
      <c r="K193" s="280" t="str">
        <f aca="false">IFERROR(INDEX(RTO4SF_ORD,J193,1),"sd")</f>
        <v>GINGKO</v>
      </c>
      <c r="L193" s="281" t="n">
        <f aca="false">IFERROR(INDEX(RTO4SF_ORD,J193,2),"sd")</f>
        <v>0.00031</v>
      </c>
      <c r="M193" s="281" t="str">
        <f aca="false">IF(M$8&gt;$J193,"",IF($F$179&gt;$G$179,"ns",IF(ABS($L193-INDEX(RTO4SF_ORD,M$8,2))&gt;$B$194,"s","ns")))</f>
        <v>ns</v>
      </c>
      <c r="N193" s="281" t="str">
        <f aca="false">IF(N$8&gt;$J193,"",IF($F$179&gt;$G$179,"ns",IF(ABS($L193-INDEX(RTO4SF_ORD,N$8,2))&gt;$B$194,"s","ns")))</f>
        <v>ns</v>
      </c>
      <c r="O193" s="281" t="str">
        <f aca="false">IF(O$8&gt;$J193,"",IF($F$179&gt;$G$179,"ns",IF(ABS($L193-INDEX(RTO4SF_ORD,O$8,2))&gt;$B$194,"s","ns")))</f>
        <v>ns</v>
      </c>
      <c r="P193" s="281" t="str">
        <f aca="false">IF(P$8&gt;$J193,"",IF($F$179&gt;$G$179,"ns",IF(ABS($L193-INDEX(RTO4SF_ORD,P$8,2))&gt;$B$194,"s","ns")))</f>
        <v>ns</v>
      </c>
      <c r="Q193" s="281" t="str">
        <f aca="false">IF(Q$8&gt;$J193,"",IF($F$179&gt;$G$179,"ns",IF(ABS($L193-INDEX(RTO4SF_ORD,Q$8,2))&gt;$B$194,"s","ns")))</f>
        <v>ns</v>
      </c>
      <c r="R193" s="281" t="str">
        <f aca="false">IF(R$8&gt;$J193,"",IF($F$179&gt;$G$179,"ns",IF(ABS($L193-INDEX(RTO4SF_ORD,R$8,2))&gt;$B$194,"s","ns")))</f>
        <v>ns</v>
      </c>
      <c r="S193" s="281" t="str">
        <f aca="false">IF(S$8&gt;$J193,"",IF($F$179&gt;$G$179,"ns",IF(ABS($L193-INDEX(RTO4SF_ORD,S$8,2))&gt;$B$194,"s","ns")))</f>
        <v>ns</v>
      </c>
      <c r="T193" s="281" t="str">
        <f aca="false">IF(T$8&gt;$J193,"",IF($F$179&gt;$G$179,"ns",IF(ABS($L193-INDEX(RTO4SF_ORD,T$8,2))&gt;$B$194,"s","ns")))</f>
        <v>ns</v>
      </c>
      <c r="U193" s="281" t="str">
        <f aca="false">IF(U$8&gt;$J193,"",IF($F$179&gt;$G$179,"ns",IF(ABS($L193-INDEX(RTO4SF_ORD,U$8,2))&gt;$B$194,"s","ns")))</f>
        <v>ns</v>
      </c>
      <c r="V193" s="281" t="str">
        <f aca="false">IF(V$8&gt;$J193,"",IF($F$179&gt;$G$179,"ns",IF(ABS($L193-INDEX(RTO4SF_ORD,V$8,2))&gt;$B$194,"s","ns")))</f>
        <v>ns</v>
      </c>
      <c r="W193" s="281" t="str">
        <f aca="false">IF(W$8&gt;$J193,"",IF($F$179&gt;$G$179,"ns",IF(ABS($L193-INDEX(RTO4SF_ORD,W$8,2))&gt;$B$194,"s","ns")))</f>
        <v>ns</v>
      </c>
      <c r="X193" s="281" t="str">
        <f aca="false">IF(X$8&gt;$J193,"",IF($F$179&gt;$G$179,"ns",IF(ABS($L193-INDEX(RTO4SF_ORD,X$8,2))&gt;$B$194,"s","ns")))</f>
        <v>ns</v>
      </c>
      <c r="Y193" s="281" t="str">
        <f aca="false">IF(Y$8&gt;$J193,"",IF($F$179&gt;$G$179,"ns",IF(ABS($L193-INDEX(RTO4SF_ORD,Y$8,2))&gt;$B$194,"s","ns")))</f>
        <v>ns</v>
      </c>
      <c r="Z193" s="281" t="str">
        <f aca="false">IF(Z$8&gt;$J193,"",IF($F$179&gt;$G$179,"ns",IF(ABS($L193-INDEX(RTO4SF_ORD,Z$8,2))&gt;$B$194,"s","ns")))</f>
        <v>ns</v>
      </c>
      <c r="AA193" s="281" t="str">
        <f aca="false">IF(AA$8&gt;$J193,"",IF($F$179&gt;$G$179,"ns",IF(ABS($L193-INDEX(RTO4SF_ORD,AA$8,2))&gt;$B$194,"s","ns")))</f>
        <v>ns</v>
      </c>
      <c r="AB193" s="281" t="str">
        <f aca="false">IF(AB$8&gt;$J193,"",IF($F$179&gt;$G$179,"ns",IF(ABS($L193-INDEX(RTO4SF_ORD,AB$8,2))&gt;$B$194,"s","ns")))</f>
        <v>ns</v>
      </c>
      <c r="AC193" s="281" t="str">
        <f aca="false">IF(AC$8&gt;$J193,"",IF($F$179&gt;$G$179,"ns",IF(ABS($L193-INDEX(RTO4SF_ORD,AC$8,2))&gt;$B$194,"s","ns")))</f>
        <v>ns</v>
      </c>
      <c r="AD193" s="281" t="str">
        <f aca="false">IF(AD$8&gt;$J193,"",IF($F$179&gt;$G$179,"ns",IF(ABS($L193-INDEX(RTO4SF_ORD,AD$8,2))&gt;$B$194,"s","ns")))</f>
        <v>ns</v>
      </c>
      <c r="AE193" s="281" t="str">
        <f aca="false">IF(AE$8&gt;$J193,"",IF($F$179&gt;$G$179,"ns",IF(ABS($L193-INDEX(RTO4SF_ORD,AE$8,2))&gt;$B$194,"s","ns")))</f>
        <v>ns</v>
      </c>
      <c r="AF193" s="281" t="str">
        <f aca="false">IF(AF$8&gt;$J193,"",IF($F$179&gt;$G$179,"ns",IF(ABS($L193-INDEX(RTO4SF_ORD,AF$8,2))&gt;$B$194,"s","ns")))</f>
        <v/>
      </c>
      <c r="AG193" s="281" t="str">
        <f aca="false">IF(AG$8&gt;$J193,"",IF($F$179&gt;$G$179,"ns",IF(ABS($L193-INDEX(RTO4SF_ORD,AG$8,2))&gt;$B$194,"s","ns")))</f>
        <v/>
      </c>
      <c r="AH193" s="281" t="str">
        <f aca="false">IF(AH$8&gt;$J193,"",IF($F$179&gt;$G$179,"ns",IF(ABS($L193-INDEX(RTO4SF_ORD,AH$8,2))&gt;$B$194,"s","ns")))</f>
        <v/>
      </c>
      <c r="AI193" s="281" t="str">
        <f aca="false">IF(AI$8&gt;$J193,"",IF($F$179&gt;$G$179,"ns",IF(ABS($L193-INDEX(RTO4SF_ORD,AI$8,2))&gt;$B$194,"s","ns")))</f>
        <v/>
      </c>
      <c r="AJ193" s="281" t="str">
        <f aca="false">IF(AJ$8&gt;$J193,"",IF($F$179&gt;$G$179,"ns",IF(ABS($L193-INDEX(RTO4SF_ORD,AJ$8,2))&gt;$B$194,"s","ns")))</f>
        <v/>
      </c>
      <c r="AK193" s="281" t="str">
        <f aca="false">IF(AK$8&gt;$J193,"",IF($F$179&gt;$G$179,"ns",IF(ABS($L193-INDEX(RTO4SF_ORD,AK$8,2))&gt;$B$194,"s","ns")))</f>
        <v/>
      </c>
      <c r="AL193" s="281" t="str">
        <f aca="false">IF(AL$8&gt;$J193,"",IF($F$179&gt;$G$179,"ns",IF(ABS($L193-INDEX(RTO4SF_ORD,AL$8,2))&gt;$B$194,"s","ns")))</f>
        <v/>
      </c>
      <c r="AM193" s="281" t="str">
        <f aca="false">IF(AM$8&gt;$J193,"",IF($F$179&gt;$G$179,"ns",IF(ABS($L193-INDEX(RTO4SF_ORD,AM$8,2))&gt;$B$194,"s","ns")))</f>
        <v/>
      </c>
      <c r="AN193" s="281" t="str">
        <f aca="false">IF(AN$8&gt;$J193,"",IF($F$179&gt;$G$179,"ns",IF(ABS($L193-INDEX(RTO4SF_ORD,AN$8,2))&gt;$B$194,"s","ns")))</f>
        <v/>
      </c>
      <c r="AO193" s="281" t="str">
        <f aca="false">IF(AO$8&gt;$J193,"",IF($F$179&gt;$G$179,"ns",IF(ABS($L193-INDEX(RTO4SF_ORD,AO$8,2))&gt;$B$194,"s","ns")))</f>
        <v/>
      </c>
      <c r="AP193" s="281" t="str">
        <f aca="false">IF(AP$8&gt;$J193,"",IF($F$179&gt;$G$179,"ns",IF(ABS($L193-INDEX(RTO4SF_ORD,AP$8,2))&gt;$B$194,"s","ns")))</f>
        <v/>
      </c>
      <c r="AQ193" s="281" t="str">
        <f aca="false">IF(AQ$8&gt;$J193,"",IF($F$179&gt;$G$179,"ns",IF(ABS($L193-INDEX(RTO4SF_ORD,AQ$8,2))&gt;$B$194,"s","ns")))</f>
        <v/>
      </c>
      <c r="AR193" s="281" t="str">
        <f aca="false">IF(AR$8&gt;$J193,"",IF($F$179&gt;$G$179,"ns",IF(ABS($L193-INDEX(RTO4SF_ORD,AR$8,2))&gt;$B$194,"s","ns")))</f>
        <v/>
      </c>
      <c r="AS193" s="281" t="str">
        <f aca="false">IF(AS$8&gt;$J193,"",IF($F$179&gt;$G$179,"ns",IF(ABS($L193-INDEX(RTO4SF_ORD,AS$8,2))&gt;$B$194,"s","ns")))</f>
        <v/>
      </c>
      <c r="AT193" s="281" t="str">
        <f aca="false">IF(AT$8&gt;$J193,"",IF($F$179&gt;$G$179,"ns",IF(ABS($L193-INDEX(RTO4SF_ORD,AT$8,2))&gt;$B$194,"s","ns")))</f>
        <v/>
      </c>
      <c r="AU193" s="281" t="str">
        <f aca="false">IF(AU$8&gt;$J193,"",IF($F$179&gt;$G$179,"ns",IF(ABS($L193-INDEX(RTO4SF_ORD,AU$8,2))&gt;$B$194,"s","ns")))</f>
        <v/>
      </c>
      <c r="AV193" s="281" t="str">
        <f aca="false">IF(AV$8&gt;$J193,"",IF($F$179&gt;$G$179,"ns",IF(ABS($L193-INDEX(RTO4SF_ORD,AV$8,2))&gt;$B$194,"s","ns")))</f>
        <v/>
      </c>
      <c r="AW193" s="281" t="str">
        <f aca="false">IF(AW$8&gt;$J193,"",IF($F$179&gt;$G$179,"ns",IF(ABS($L193-INDEX(RTO4SF_ORD,AW$8,2))&gt;$B$194,"s","ns")))</f>
        <v/>
      </c>
      <c r="AX193" s="281" t="str">
        <f aca="false">IF(AX$8&gt;$J193,"",IF($F$179&gt;$G$179,"ns",IF(ABS($L193-INDEX(RTO4SF_ORD,AX$8,2))&gt;$B$194,"s","ns")))</f>
        <v/>
      </c>
      <c r="AY193" s="281" t="str">
        <f aca="false">IF(AY$8&gt;$J193,"",IF($F$179&gt;$G$179,"ns",IF(ABS($L193-INDEX(RTO4SF_ORD,AY$8,2))&gt;$B$194,"s","ns")))</f>
        <v/>
      </c>
      <c r="AZ193" s="281" t="str">
        <f aca="false">IF(AZ$8&gt;$J193,"",IF($F$179&gt;$G$179,"ns",IF(ABS($L193-INDEX(RTO4SF_ORD,AZ$8,2))&gt;$B$194,"s","ns")))</f>
        <v/>
      </c>
      <c r="BA193" s="281" t="str">
        <f aca="false">IF(BA$8&gt;$J193,"",IF($F$179&gt;$G$179,"ns",IF(ABS($L193-INDEX(RTO4SF_ORD,BA$8,2))&gt;$B$194,"s","ns")))</f>
        <v/>
      </c>
      <c r="BB193" s="281" t="str">
        <f aca="false">IF(BB$8&gt;$J193,"",IF($F$179&gt;$G$179,"ns",IF(ABS($L193-INDEX(RTO4SF_ORD,BB$8,2))&gt;$B$194,"s","ns")))</f>
        <v/>
      </c>
      <c r="BC193" s="281" t="str">
        <f aca="false">IF(BC$8&gt;$J193,"",IF($F$179&gt;$G$179,"ns",IF(ABS($L193-INDEX(RTO4SF_ORD,BC$8,2))&gt;$B$194,"s","ns")))</f>
        <v/>
      </c>
      <c r="BD193" s="281" t="str">
        <f aca="false">IF(BD$8&gt;$J193,"",IF($F$179&gt;$G$179,"ns",IF(ABS($L193-INDEX(RTO4SF_ORD,BD$8,2))&gt;$B$194,"s","ns")))</f>
        <v/>
      </c>
      <c r="BE193" s="281" t="str">
        <f aca="false">IF(BE$8&gt;$J193,"",IF($F$179&gt;$G$179,"ns",IF(ABS($L193-INDEX(RTO4SF_ORD,BE$8,2))&gt;$B$194,"s","ns")))</f>
        <v/>
      </c>
      <c r="BF193" s="281" t="str">
        <f aca="false">IF(BF$8&gt;$J193,"",IF($F$179&gt;$G$179,"ns",IF(ABS($L193-INDEX(RTO4SF_ORD,BF$8,2))&gt;$B$194,"s","ns")))</f>
        <v/>
      </c>
      <c r="BG193" s="281" t="str">
        <f aca="false">IF(BG$8&gt;$J193,"",IF($F$179&gt;$G$179,"ns",IF(ABS($L193-INDEX(RTO4SF_ORD,BG$8,2))&gt;$B$194,"s","ns")))</f>
        <v/>
      </c>
      <c r="BH193" s="281" t="str">
        <f aca="false">IF(BH$8&gt;$J193,"",IF($F$179&gt;$G$179,"ns",IF(ABS($L193-INDEX(RTO4SF_ORD,BH$8,2))&gt;$B$194,"s","ns")))</f>
        <v/>
      </c>
      <c r="BI193" s="281" t="str">
        <f aca="false">IF(BI$8&gt;$J193,"",IF($F$179&gt;$G$179,"ns",IF(ABS($L193-INDEX(RTO4SF_ORD,BI$8,2))&gt;$B$194,"s","ns")))</f>
        <v/>
      </c>
      <c r="BJ193" s="281" t="str">
        <f aca="false">IF(BJ$8&gt;$J193,"",IF($F$179&gt;$G$179,"ns",IF(ABS($L193-INDEX(RTO4SF_ORD,BJ$8,2))&gt;$B$194,"s","ns")))</f>
        <v/>
      </c>
      <c r="BM193" s="293" t="s">
        <v>357</v>
      </c>
      <c r="BS193" s="249"/>
      <c r="BT193" s="249"/>
      <c r="BV193" s="270" t="n">
        <v>19</v>
      </c>
      <c r="BW193" s="280" t="str">
        <f aca="false">IFERROR(INDEX(RTO4CF_ORD,BV193,1),"sd")</f>
        <v>BAGUETTE 450</v>
      </c>
      <c r="BX193" s="281" t="n">
        <f aca="false">IFERROR(INDEX(RTO4CF_ORD,BV193,2),"sd")</f>
        <v>2311.91812865497</v>
      </c>
      <c r="BY193" s="282" t="str">
        <f aca="false">IF(BY$8&gt;$BV193,"",IF($BR$179&gt;$BS$179,"ns",IF(ABS($BX193-INDEX(RTO4CF_ORD,BY$8,2))&gt;$BN$194,"s","ns")))</f>
        <v>s</v>
      </c>
      <c r="BZ193" s="282" t="str">
        <f aca="false">IF(BZ$8&gt;$BV193,"",IF($BR$179&gt;$BS$179,"ns",IF(ABS($BX193-INDEX(RTO4CF_ORD,BZ$8,2))&gt;$BN$194,"s","ns")))</f>
        <v>s</v>
      </c>
      <c r="CA193" s="282" t="str">
        <f aca="false">IF(CA$8&gt;$BV193,"",IF($BR$179&gt;$BS$179,"ns",IF(ABS($BX193-INDEX(RTO4CF_ORD,CA$8,2))&gt;$BN$194,"s","ns")))</f>
        <v>s</v>
      </c>
      <c r="CB193" s="282" t="str">
        <f aca="false">IF(CB$8&gt;$BV193,"",IF($BR$179&gt;$BS$179,"ns",IF(ABS($BX193-INDEX(RTO4CF_ORD,CB$8,2))&gt;$BN$194,"s","ns")))</f>
        <v>s</v>
      </c>
      <c r="CC193" s="282" t="str">
        <f aca="false">IF(CC$8&gt;$BV193,"",IF($BR$179&gt;$BS$179,"ns",IF(ABS($BX193-INDEX(RTO4CF_ORD,CC$8,2))&gt;$BN$194,"s","ns")))</f>
        <v>s</v>
      </c>
      <c r="CD193" s="282" t="str">
        <f aca="false">IF(CD$8&gt;$BV193,"",IF($BR$179&gt;$BS$179,"ns",IF(ABS($BX193-INDEX(RTO4CF_ORD,CD$8,2))&gt;$BN$194,"s","ns")))</f>
        <v>s</v>
      </c>
      <c r="CE193" s="282" t="str">
        <f aca="false">IF(CE$8&gt;$BV193,"",IF($BR$179&gt;$BS$179,"ns",IF(ABS($BX193-INDEX(RTO4CF_ORD,CE$8,2))&gt;$BN$194,"s","ns")))</f>
        <v>s</v>
      </c>
      <c r="CF193" s="282" t="str">
        <f aca="false">IF(CF$8&gt;$BV193,"",IF($BR$179&gt;$BS$179,"ns",IF(ABS($BX193-INDEX(RTO4CF_ORD,CF$8,2))&gt;$BN$194,"s","ns")))</f>
        <v>s</v>
      </c>
      <c r="CG193" s="282" t="str">
        <f aca="false">IF(CG$8&gt;$BV193,"",IF($BR$179&gt;$BS$179,"ns",IF(ABS($BX193-INDEX(RTO4CF_ORD,CG$8,2))&gt;$BN$194,"s","ns")))</f>
        <v>s</v>
      </c>
      <c r="CH193" s="282" t="str">
        <f aca="false">IF(CH$8&gt;$BV193,"",IF($BR$179&gt;$BS$179,"ns",IF(ABS($BX193-INDEX(RTO4CF_ORD,CH$8,2))&gt;$BN$194,"s","ns")))</f>
        <v>s</v>
      </c>
      <c r="CI193" s="282" t="str">
        <f aca="false">IF(CI$8&gt;$BV193,"",IF($BR$179&gt;$BS$179,"ns",IF(ABS($BX193-INDEX(RTO4CF_ORD,CI$8,2))&gt;$BN$194,"s","ns")))</f>
        <v>s</v>
      </c>
      <c r="CJ193" s="282" t="str">
        <f aca="false">IF(CJ$8&gt;$BV193,"",IF($BR$179&gt;$BS$179,"ns",IF(ABS($BX193-INDEX(RTO4CF_ORD,CJ$8,2))&gt;$BN$194,"s","ns")))</f>
        <v>s</v>
      </c>
      <c r="CK193" s="282" t="str">
        <f aca="false">IF(CK$8&gt;$BV193,"",IF($BR$179&gt;$BS$179,"ns",IF(ABS($BX193-INDEX(RTO4CF_ORD,CK$8,2))&gt;$BN$194,"s","ns")))</f>
        <v>s</v>
      </c>
      <c r="CL193" s="282" t="str">
        <f aca="false">IF(CL$8&gt;$BV193,"",IF($BR$179&gt;$BS$179,"ns",IF(ABS($BX193-INDEX(RTO4CF_ORD,CL$8,2))&gt;$BN$194,"s","ns")))</f>
        <v>ns</v>
      </c>
      <c r="CM193" s="282" t="str">
        <f aca="false">IF(CM$8&gt;$BV193,"",IF($BR$179&gt;$BS$179,"ns",IF(ABS($BX193-INDEX(RTO4CF_ORD,CM$8,2))&gt;$BN$194,"s","ns")))</f>
        <v>ns</v>
      </c>
      <c r="CN193" s="282" t="str">
        <f aca="false">IF(CN$8&gt;$BV193,"",IF($BR$179&gt;$BS$179,"ns",IF(ABS($BX193-INDEX(RTO4CF_ORD,CN$8,2))&gt;$BN$194,"s","ns")))</f>
        <v>ns</v>
      </c>
      <c r="CO193" s="282" t="str">
        <f aca="false">IF(CO$8&gt;$BV193,"",IF($BR$179&gt;$BS$179,"ns",IF(ABS($BX193-INDEX(RTO4CF_ORD,CO$8,2))&gt;$BN$194,"s","ns")))</f>
        <v>ns</v>
      </c>
      <c r="CP193" s="282" t="str">
        <f aca="false">IF(CP$8&gt;$BV193,"",IF($BR$179&gt;$BS$179,"ns",IF(ABS($BX193-INDEX(RTO4CF_ORD,CP$8,2))&gt;$BN$194,"s","ns")))</f>
        <v>ns</v>
      </c>
      <c r="CQ193" s="282" t="str">
        <f aca="false">IF(CQ$8&gt;$BV193,"",IF($BR$179&gt;$BS$179,"ns",IF(ABS($BX193-INDEX(RTO4CF_ORD,CQ$8,2))&gt;$BN$194,"s","ns")))</f>
        <v>ns</v>
      </c>
      <c r="CR193" s="282" t="str">
        <f aca="false">IF(CR$8&gt;$BV193,"",IF($BR$179&gt;$BS$179,"ns",IF(ABS($BX193-INDEX(RTO4CF_ORD,CR$8,2))&gt;$BN$194,"s","ns")))</f>
        <v/>
      </c>
      <c r="CS193" s="282" t="str">
        <f aca="false">IF(CS$8&gt;$BV193,"",IF($BR$179&gt;$BS$179,"ns",IF(ABS($BX193-INDEX(RTO4CF_ORD,CS$8,2))&gt;$BN$194,"s","ns")))</f>
        <v/>
      </c>
      <c r="CT193" s="282" t="str">
        <f aca="false">IF(CT$8&gt;$BV193,"",IF($BR$179&gt;$BS$179,"ns",IF(ABS($BX193-INDEX(RTO4CF_ORD,CT$8,2))&gt;$BN$194,"s","ns")))</f>
        <v/>
      </c>
      <c r="CU193" s="282" t="str">
        <f aca="false">IF(CU$8&gt;$BV193,"",IF($BR$179&gt;$BS$179,"ns",IF(ABS($BX193-INDEX(RTO4CF_ORD,CU$8,2))&gt;$BN$194,"s","ns")))</f>
        <v/>
      </c>
      <c r="CV193" s="282" t="str">
        <f aca="false">IF(CV$8&gt;$BV193,"",IF($BR$179&gt;$BS$179,"ns",IF(ABS($BX193-INDEX(RTO4CF_ORD,CV$8,2))&gt;$BN$194,"s","ns")))</f>
        <v/>
      </c>
      <c r="CW193" s="282" t="str">
        <f aca="false">IF(CW$8&gt;$BV193,"",IF($BR$179&gt;$BS$179,"ns",IF(ABS($BX193-INDEX(RTO4CF_ORD,CW$8,2))&gt;$BN$194,"s","ns")))</f>
        <v/>
      </c>
      <c r="CX193" s="282" t="str">
        <f aca="false">IF(CX$8&gt;$BV193,"",IF($BR$179&gt;$BS$179,"ns",IF(ABS($BX193-INDEX(RTO4CF_ORD,CX$8,2))&gt;$BN$194,"s","ns")))</f>
        <v/>
      </c>
      <c r="CY193" s="282" t="str">
        <f aca="false">IF(CY$8&gt;$BV193,"",IF($BR$179&gt;$BS$179,"ns",IF(ABS($BX193-INDEX(RTO4CF_ORD,CY$8,2))&gt;$BN$194,"s","ns")))</f>
        <v/>
      </c>
      <c r="CZ193" s="282" t="str">
        <f aca="false">IF(CZ$8&gt;$BV193,"",IF($BR$179&gt;$BS$179,"ns",IF(ABS($BX193-INDEX(RTO4CF_ORD,CZ$8,2))&gt;$BN$194,"s","ns")))</f>
        <v/>
      </c>
      <c r="DA193" s="282" t="str">
        <f aca="false">IF(DA$8&gt;$BV193,"",IF($BR$179&gt;$BS$179,"ns",IF(ABS($BX193-INDEX(RTO4CF_ORD,DA$8,2))&gt;$BN$194,"s","ns")))</f>
        <v/>
      </c>
      <c r="DB193" s="282" t="str">
        <f aca="false">IF(DB$8&gt;$BV193,"",IF($BR$179&gt;$BS$179,"ns",IF(ABS($BX193-INDEX(RTO4CF_ORD,DB$8,2))&gt;$BN$194,"s","ns")))</f>
        <v/>
      </c>
      <c r="DC193" s="282" t="str">
        <f aca="false">IF(DC$8&gt;$BV193,"",IF($BR$179&gt;$BS$179,"ns",IF(ABS($BX193-INDEX(RTO4CF_ORD,DC$8,2))&gt;$BN$194,"s","ns")))</f>
        <v/>
      </c>
      <c r="DD193" s="282" t="str">
        <f aca="false">IF(DD$8&gt;$BV193,"",IF($BR$179&gt;$BS$179,"ns",IF(ABS($BX193-INDEX(RTO4CF_ORD,DD$8,2))&gt;$BN$194,"s","ns")))</f>
        <v/>
      </c>
      <c r="DE193" s="282" t="str">
        <f aca="false">IF(DE$8&gt;$BV193,"",IF($BR$179&gt;$BS$179,"ns",IF(ABS($BX193-INDEX(RTO4CF_ORD,DE$8,2))&gt;$BN$194,"s","ns")))</f>
        <v/>
      </c>
      <c r="DF193" s="282" t="str">
        <f aca="false">IF(DF$8&gt;$BV193,"",IF($BR$179&gt;$BS$179,"ns",IF(ABS($BX193-INDEX(RTO4CF_ORD,DF$8,2))&gt;$BN$194,"s","ns")))</f>
        <v/>
      </c>
      <c r="DG193" s="282" t="str">
        <f aca="false">IF(DG$8&gt;$BV193,"",IF($BR$179&gt;$BS$179,"ns",IF(ABS($BX193-INDEX(RTO4CF_ORD,DG$8,2))&gt;$BN$194,"s","ns")))</f>
        <v/>
      </c>
      <c r="DH193" s="282" t="str">
        <f aca="false">IF(DH$8&gt;$BV193,"",IF($BR$179&gt;$BS$179,"ns",IF(ABS($BX193-INDEX(RTO4CF_ORD,DH$8,2))&gt;$BN$194,"s","ns")))</f>
        <v/>
      </c>
      <c r="DI193" s="282" t="str">
        <f aca="false">IF(DI$8&gt;$BV193,"",IF($BR$179&gt;$BS$179,"ns",IF(ABS($BX193-INDEX(RTO4CF_ORD,DI$8,2))&gt;$BN$194,"s","ns")))</f>
        <v/>
      </c>
      <c r="DJ193" s="282" t="str">
        <f aca="false">IF(DJ$8&gt;$BV193,"",IF($BR$179&gt;$BS$179,"ns",IF(ABS($BX193-INDEX(RTO4CF_ORD,DJ$8,2))&gt;$BN$194,"s","ns")))</f>
        <v/>
      </c>
      <c r="DK193" s="282" t="str">
        <f aca="false">IF(DK$8&gt;$BV193,"",IF($BR$179&gt;$BS$179,"ns",IF(ABS($BX193-INDEX(RTO4CF_ORD,DK$8,2))&gt;$BN$194,"s","ns")))</f>
        <v/>
      </c>
      <c r="DL193" s="282" t="str">
        <f aca="false">IF(DL$8&gt;$BV193,"",IF($BR$179&gt;$BS$179,"ns",IF(ABS($BX193-INDEX(RTO4CF_ORD,DL$8,2))&gt;$BN$194,"s","ns")))</f>
        <v/>
      </c>
      <c r="DM193" s="282" t="str">
        <f aca="false">IF(DM$8&gt;$BV193,"",IF($BR$179&gt;$BS$179,"ns",IF(ABS($BX193-INDEX(RTO4CF_ORD,DM$8,2))&gt;$BN$194,"s","ns")))</f>
        <v/>
      </c>
      <c r="DN193" s="282" t="str">
        <f aca="false">IF(DN$8&gt;$BV193,"",IF($BR$179&gt;$BS$179,"ns",IF(ABS($BX193-INDEX(RTO4CF_ORD,DN$8,2))&gt;$BN$194,"s","ns")))</f>
        <v/>
      </c>
      <c r="DO193" s="282" t="str">
        <f aca="false">IF(DO$8&gt;$BV193,"",IF($BR$179&gt;$BS$179,"ns",IF(ABS($BX193-INDEX(RTO4CF_ORD,DO$8,2))&gt;$BN$194,"s","ns")))</f>
        <v/>
      </c>
      <c r="DP193" s="282" t="str">
        <f aca="false">IF(DP$8&gt;$BV193,"",IF($BR$179&gt;$BS$179,"ns",IF(ABS($BX193-INDEX(RTO4CF_ORD,DP$8,2))&gt;$BN$194,"s","ns")))</f>
        <v/>
      </c>
      <c r="DQ193" s="282" t="str">
        <f aca="false">IF(DQ$8&gt;$BV193,"",IF($BR$179&gt;$BS$179,"ns",IF(ABS($BX193-INDEX(RTO4CF_ORD,DQ$8,2))&gt;$BN$194,"s","ns")))</f>
        <v/>
      </c>
      <c r="DR193" s="282" t="str">
        <f aca="false">IF(DR$8&gt;$BV193,"",IF($BR$179&gt;$BS$179,"ns",IF(ABS($BX193-INDEX(RTO4CF_ORD,DR$8,2))&gt;$BN$194,"s","ns")))</f>
        <v/>
      </c>
      <c r="DS193" s="282" t="str">
        <f aca="false">IF(DS$8&gt;$BV193,"",IF($BR$179&gt;$BS$179,"ns",IF(ABS($BX193-INDEX(RTO4CF_ORD,DS$8,2))&gt;$BN$194,"s","ns")))</f>
        <v/>
      </c>
      <c r="DT193" s="282" t="str">
        <f aca="false">IF(DT$8&gt;$BV193,"",IF($BR$179&gt;$BS$179,"ns",IF(ABS($BX193-INDEX(RTO4CF_ORD,DT$8,2))&gt;$BN$194,"s","ns")))</f>
        <v/>
      </c>
      <c r="DU193" s="282" t="str">
        <f aca="false">IF(DU$8&gt;$BV193,"",IF($BR$179&gt;$BS$179,"ns",IF(ABS($BX193-INDEX(RTO4CF_ORD,DU$8,2))&gt;$BN$194,"s","ns")))</f>
        <v/>
      </c>
      <c r="DV193" s="282" t="str">
        <f aca="false">IF(DV$8&gt;$BV193,"",IF($BR$179&gt;$BS$179,"ns",IF(ABS($BX193-INDEX(RTO4CF_ORD,DV$8,2))&gt;$BN$194,"s","ns")))</f>
        <v/>
      </c>
      <c r="DW193" s="283"/>
      <c r="DX193" s="283"/>
      <c r="DZ193" s="265" t="n">
        <f aca="false">DZ192+1</f>
        <v>20</v>
      </c>
      <c r="EA193" s="276" t="str">
        <f aca="false">IFERROR(INDEX(RTO4CV,$DZ193,1),0)</f>
        <v>Klein Nutria</v>
      </c>
      <c r="EB193" s="277" t="n">
        <f aca="false">IFERROR(INDEX(RTO4SF,$DZ193,EB$7),0)</f>
        <v>0</v>
      </c>
      <c r="EC193" s="277" t="n">
        <f aca="false">IFERROR(INDEX(RTO4SF,$DZ193,EC$7),0)</f>
        <v>0</v>
      </c>
      <c r="ED193" s="277" t="n">
        <f aca="false">IFERROR(INDEX(RTO4SF,$DZ193,ED$7),0)</f>
        <v>0</v>
      </c>
      <c r="EE193" s="277" t="n">
        <f aca="false">IFERROR(INDEX(RTO4SF,$DZ193,EE$7),0)</f>
        <v>0</v>
      </c>
      <c r="EF193" s="277" t="n">
        <f aca="false">COUNTIFS(EB193:EE193,"&gt;1")</f>
        <v>0</v>
      </c>
      <c r="EG193" s="277" t="n">
        <f aca="false">IFERROR(SUMIFS(EB193:EE193,EB193:EE193,"&gt;1"),0)</f>
        <v>0</v>
      </c>
      <c r="EH193" s="265"/>
      <c r="EI193" s="265" t="s">
        <v>358</v>
      </c>
      <c r="EJ193" s="264" t="str">
        <f aca="false">IF(EF224=0,"sd",EJ184/EJ187)</f>
        <v>sd</v>
      </c>
      <c r="EK193" s="266"/>
      <c r="EL193" s="265" t="n">
        <f aca="false">EL192+1</f>
        <v>20</v>
      </c>
      <c r="EM193" s="276" t="str">
        <f aca="false">IFERROR(INDEX(RTO4CV,$EL193,1),0)</f>
        <v>Klein Nutria</v>
      </c>
      <c r="EN193" s="277" t="n">
        <f aca="false">IFERROR(INDEX(RTO4CF,$EL193,'ANVA-MDS'!EB$7),0)</f>
        <v>3072.18128654971</v>
      </c>
      <c r="EO193" s="277" t="n">
        <f aca="false">IFERROR(INDEX(RTO4CF,$EL193,'ANVA-MDS'!EC$7),0)</f>
        <v>2941.30994152047</v>
      </c>
      <c r="EP193" s="277" t="n">
        <f aca="false">IFERROR(INDEX(RTO4CF,$EL193,'ANVA-MDS'!ED$7),0)</f>
        <v>3286.08187134503</v>
      </c>
      <c r="EQ193" s="277" t="n">
        <f aca="false">IFERROR(INDEX(RTO4CF,$EL193,'ANVA-MDS'!EE$7),0)</f>
        <v>0</v>
      </c>
      <c r="ER193" s="277" t="n">
        <f aca="false">COUNTIFS(EN193:EQ193,"&gt;1")</f>
        <v>3</v>
      </c>
      <c r="ES193" s="277" t="n">
        <f aca="false">IFERROR(SUMIFS(EN193:EQ193,EN193:EQ193,"&gt;1"),0)</f>
        <v>9299.5730994152</v>
      </c>
      <c r="ET193" s="265"/>
      <c r="EU193" s="265" t="s">
        <v>358</v>
      </c>
      <c r="EV193" s="264" t="n">
        <f aca="false">IF(ER224=0,"sd",EV184/EV187)</f>
        <v>0.884758821931155</v>
      </c>
      <c r="EW193" s="266"/>
      <c r="EX193" s="277" t="n">
        <f aca="false">EG193+ES193</f>
        <v>9299.5730994152</v>
      </c>
      <c r="EY193" s="266" t="s">
        <v>359</v>
      </c>
      <c r="EZ193" s="298" t="n">
        <f aca="false">IF(EF224=0,0,IF(ER224=0,0,1))</f>
        <v>0</v>
      </c>
    </row>
    <row r="194" customFormat="false" ht="12.75" hidden="false" customHeight="true" outlineLevel="0" collapsed="false">
      <c r="A194" s="293"/>
      <c r="B194" s="289" t="str">
        <f aca="false">'ANVA-MDS'!EJ192</f>
        <v>sd</v>
      </c>
      <c r="J194" s="270" t="n">
        <v>20</v>
      </c>
      <c r="K194" s="280" t="str">
        <f aca="false">IFERROR(INDEX(RTO4SF_ORD,J194,1),"sd")</f>
        <v>Klein Nutria</v>
      </c>
      <c r="L194" s="281" t="n">
        <f aca="false">IFERROR(INDEX(RTO4SF_ORD,J194,2),"sd")</f>
        <v>0.0003</v>
      </c>
      <c r="M194" s="281" t="str">
        <f aca="false">IF(M$8&gt;$J194,"",IF($F$179&gt;$G$179,"ns",IF(ABS($L194-INDEX(RTO4SF_ORD,M$8,2))&gt;$B$194,"s","ns")))</f>
        <v>ns</v>
      </c>
      <c r="N194" s="281" t="str">
        <f aca="false">IF(N$8&gt;$J194,"",IF($F$179&gt;$G$179,"ns",IF(ABS($L194-INDEX(RTO4SF_ORD,N$8,2))&gt;$B$194,"s","ns")))</f>
        <v>ns</v>
      </c>
      <c r="O194" s="281" t="str">
        <f aca="false">IF(O$8&gt;$J194,"",IF($F$179&gt;$G$179,"ns",IF(ABS($L194-INDEX(RTO4SF_ORD,O$8,2))&gt;$B$194,"s","ns")))</f>
        <v>ns</v>
      </c>
      <c r="P194" s="281" t="str">
        <f aca="false">IF(P$8&gt;$J194,"",IF($F$179&gt;$G$179,"ns",IF(ABS($L194-INDEX(RTO4SF_ORD,P$8,2))&gt;$B$194,"s","ns")))</f>
        <v>ns</v>
      </c>
      <c r="Q194" s="281" t="str">
        <f aca="false">IF(Q$8&gt;$J194,"",IF($F$179&gt;$G$179,"ns",IF(ABS($L194-INDEX(RTO4SF_ORD,Q$8,2))&gt;$B$194,"s","ns")))</f>
        <v>ns</v>
      </c>
      <c r="R194" s="281" t="str">
        <f aca="false">IF(R$8&gt;$J194,"",IF($F$179&gt;$G$179,"ns",IF(ABS($L194-INDEX(RTO4SF_ORD,R$8,2))&gt;$B$194,"s","ns")))</f>
        <v>ns</v>
      </c>
      <c r="S194" s="281" t="str">
        <f aca="false">IF(S$8&gt;$J194,"",IF($F$179&gt;$G$179,"ns",IF(ABS($L194-INDEX(RTO4SF_ORD,S$8,2))&gt;$B$194,"s","ns")))</f>
        <v>ns</v>
      </c>
      <c r="T194" s="281" t="str">
        <f aca="false">IF(T$8&gt;$J194,"",IF($F$179&gt;$G$179,"ns",IF(ABS($L194-INDEX(RTO4SF_ORD,T$8,2))&gt;$B$194,"s","ns")))</f>
        <v>ns</v>
      </c>
      <c r="U194" s="281" t="str">
        <f aca="false">IF(U$8&gt;$J194,"",IF($F$179&gt;$G$179,"ns",IF(ABS($L194-INDEX(RTO4SF_ORD,U$8,2))&gt;$B$194,"s","ns")))</f>
        <v>ns</v>
      </c>
      <c r="V194" s="281" t="str">
        <f aca="false">IF(V$8&gt;$J194,"",IF($F$179&gt;$G$179,"ns",IF(ABS($L194-INDEX(RTO4SF_ORD,V$8,2))&gt;$B$194,"s","ns")))</f>
        <v>ns</v>
      </c>
      <c r="W194" s="281" t="str">
        <f aca="false">IF(W$8&gt;$J194,"",IF($F$179&gt;$G$179,"ns",IF(ABS($L194-INDEX(RTO4SF_ORD,W$8,2))&gt;$B$194,"s","ns")))</f>
        <v>ns</v>
      </c>
      <c r="X194" s="281" t="str">
        <f aca="false">IF(X$8&gt;$J194,"",IF($F$179&gt;$G$179,"ns",IF(ABS($L194-INDEX(RTO4SF_ORD,X$8,2))&gt;$B$194,"s","ns")))</f>
        <v>ns</v>
      </c>
      <c r="Y194" s="281" t="str">
        <f aca="false">IF(Y$8&gt;$J194,"",IF($F$179&gt;$G$179,"ns",IF(ABS($L194-INDEX(RTO4SF_ORD,Y$8,2))&gt;$B$194,"s","ns")))</f>
        <v>ns</v>
      </c>
      <c r="Z194" s="281" t="str">
        <f aca="false">IF(Z$8&gt;$J194,"",IF($F$179&gt;$G$179,"ns",IF(ABS($L194-INDEX(RTO4SF_ORD,Z$8,2))&gt;$B$194,"s","ns")))</f>
        <v>ns</v>
      </c>
      <c r="AA194" s="281" t="str">
        <f aca="false">IF(AA$8&gt;$J194,"",IF($F$179&gt;$G$179,"ns",IF(ABS($L194-INDEX(RTO4SF_ORD,AA$8,2))&gt;$B$194,"s","ns")))</f>
        <v>ns</v>
      </c>
      <c r="AB194" s="281" t="str">
        <f aca="false">IF(AB$8&gt;$J194,"",IF($F$179&gt;$G$179,"ns",IF(ABS($L194-INDEX(RTO4SF_ORD,AB$8,2))&gt;$B$194,"s","ns")))</f>
        <v>ns</v>
      </c>
      <c r="AC194" s="281" t="str">
        <f aca="false">IF(AC$8&gt;$J194,"",IF($F$179&gt;$G$179,"ns",IF(ABS($L194-INDEX(RTO4SF_ORD,AC$8,2))&gt;$B$194,"s","ns")))</f>
        <v>ns</v>
      </c>
      <c r="AD194" s="281" t="str">
        <f aca="false">IF(AD$8&gt;$J194,"",IF($F$179&gt;$G$179,"ns",IF(ABS($L194-INDEX(RTO4SF_ORD,AD$8,2))&gt;$B$194,"s","ns")))</f>
        <v>ns</v>
      </c>
      <c r="AE194" s="281" t="str">
        <f aca="false">IF(AE$8&gt;$J194,"",IF($F$179&gt;$G$179,"ns",IF(ABS($L194-INDEX(RTO4SF_ORD,AE$8,2))&gt;$B$194,"s","ns")))</f>
        <v>ns</v>
      </c>
      <c r="AF194" s="281" t="str">
        <f aca="false">IF(AF$8&gt;$J194,"",IF($F$179&gt;$G$179,"ns",IF(ABS($L194-INDEX(RTO4SF_ORD,AF$8,2))&gt;$B$194,"s","ns")))</f>
        <v>ns</v>
      </c>
      <c r="AG194" s="281" t="str">
        <f aca="false">IF(AG$8&gt;$J194,"",IF($F$179&gt;$G$179,"ns",IF(ABS($L194-INDEX(RTO4SF_ORD,AG$8,2))&gt;$B$194,"s","ns")))</f>
        <v/>
      </c>
      <c r="AH194" s="281" t="str">
        <f aca="false">IF(AH$8&gt;$J194,"",IF($F$179&gt;$G$179,"ns",IF(ABS($L194-INDEX(RTO4SF_ORD,AH$8,2))&gt;$B$194,"s","ns")))</f>
        <v/>
      </c>
      <c r="AI194" s="281" t="str">
        <f aca="false">IF(AI$8&gt;$J194,"",IF($F$179&gt;$G$179,"ns",IF(ABS($L194-INDEX(RTO4SF_ORD,AI$8,2))&gt;$B$194,"s","ns")))</f>
        <v/>
      </c>
      <c r="AJ194" s="281" t="str">
        <f aca="false">IF(AJ$8&gt;$J194,"",IF($F$179&gt;$G$179,"ns",IF(ABS($L194-INDEX(RTO4SF_ORD,AJ$8,2))&gt;$B$194,"s","ns")))</f>
        <v/>
      </c>
      <c r="AK194" s="281" t="str">
        <f aca="false">IF(AK$8&gt;$J194,"",IF($F$179&gt;$G$179,"ns",IF(ABS($L194-INDEX(RTO4SF_ORD,AK$8,2))&gt;$B$194,"s","ns")))</f>
        <v/>
      </c>
      <c r="AL194" s="281" t="str">
        <f aca="false">IF(AL$8&gt;$J194,"",IF($F$179&gt;$G$179,"ns",IF(ABS($L194-INDEX(RTO4SF_ORD,AL$8,2))&gt;$B$194,"s","ns")))</f>
        <v/>
      </c>
      <c r="AM194" s="281" t="str">
        <f aca="false">IF(AM$8&gt;$J194,"",IF($F$179&gt;$G$179,"ns",IF(ABS($L194-INDEX(RTO4SF_ORD,AM$8,2))&gt;$B$194,"s","ns")))</f>
        <v/>
      </c>
      <c r="AN194" s="281" t="str">
        <f aca="false">IF(AN$8&gt;$J194,"",IF($F$179&gt;$G$179,"ns",IF(ABS($L194-INDEX(RTO4SF_ORD,AN$8,2))&gt;$B$194,"s","ns")))</f>
        <v/>
      </c>
      <c r="AO194" s="281" t="str">
        <f aca="false">IF(AO$8&gt;$J194,"",IF($F$179&gt;$G$179,"ns",IF(ABS($L194-INDEX(RTO4SF_ORD,AO$8,2))&gt;$B$194,"s","ns")))</f>
        <v/>
      </c>
      <c r="AP194" s="281" t="str">
        <f aca="false">IF(AP$8&gt;$J194,"",IF($F$179&gt;$G$179,"ns",IF(ABS($L194-INDEX(RTO4SF_ORD,AP$8,2))&gt;$B$194,"s","ns")))</f>
        <v/>
      </c>
      <c r="AQ194" s="281" t="str">
        <f aca="false">IF(AQ$8&gt;$J194,"",IF($F$179&gt;$G$179,"ns",IF(ABS($L194-INDEX(RTO4SF_ORD,AQ$8,2))&gt;$B$194,"s","ns")))</f>
        <v/>
      </c>
      <c r="AR194" s="281" t="str">
        <f aca="false">IF(AR$8&gt;$J194,"",IF($F$179&gt;$G$179,"ns",IF(ABS($L194-INDEX(RTO4SF_ORD,AR$8,2))&gt;$B$194,"s","ns")))</f>
        <v/>
      </c>
      <c r="AS194" s="281" t="str">
        <f aca="false">IF(AS$8&gt;$J194,"",IF($F$179&gt;$G$179,"ns",IF(ABS($L194-INDEX(RTO4SF_ORD,AS$8,2))&gt;$B$194,"s","ns")))</f>
        <v/>
      </c>
      <c r="AT194" s="281" t="str">
        <f aca="false">IF(AT$8&gt;$J194,"",IF($F$179&gt;$G$179,"ns",IF(ABS($L194-INDEX(RTO4SF_ORD,AT$8,2))&gt;$B$194,"s","ns")))</f>
        <v/>
      </c>
      <c r="AU194" s="281" t="str">
        <f aca="false">IF(AU$8&gt;$J194,"",IF($F$179&gt;$G$179,"ns",IF(ABS($L194-INDEX(RTO4SF_ORD,AU$8,2))&gt;$B$194,"s","ns")))</f>
        <v/>
      </c>
      <c r="AV194" s="281" t="str">
        <f aca="false">IF(AV$8&gt;$J194,"",IF($F$179&gt;$G$179,"ns",IF(ABS($L194-INDEX(RTO4SF_ORD,AV$8,2))&gt;$B$194,"s","ns")))</f>
        <v/>
      </c>
      <c r="AW194" s="281" t="str">
        <f aca="false">IF(AW$8&gt;$J194,"",IF($F$179&gt;$G$179,"ns",IF(ABS($L194-INDEX(RTO4SF_ORD,AW$8,2))&gt;$B$194,"s","ns")))</f>
        <v/>
      </c>
      <c r="AX194" s="281" t="str">
        <f aca="false">IF(AX$8&gt;$J194,"",IF($F$179&gt;$G$179,"ns",IF(ABS($L194-INDEX(RTO4SF_ORD,AX$8,2))&gt;$B$194,"s","ns")))</f>
        <v/>
      </c>
      <c r="AY194" s="281" t="str">
        <f aca="false">IF(AY$8&gt;$J194,"",IF($F$179&gt;$G$179,"ns",IF(ABS($L194-INDEX(RTO4SF_ORD,AY$8,2))&gt;$B$194,"s","ns")))</f>
        <v/>
      </c>
      <c r="AZ194" s="281" t="str">
        <f aca="false">IF(AZ$8&gt;$J194,"",IF($F$179&gt;$G$179,"ns",IF(ABS($L194-INDEX(RTO4SF_ORD,AZ$8,2))&gt;$B$194,"s","ns")))</f>
        <v/>
      </c>
      <c r="BA194" s="281" t="str">
        <f aca="false">IF(BA$8&gt;$J194,"",IF($F$179&gt;$G$179,"ns",IF(ABS($L194-INDEX(RTO4SF_ORD,BA$8,2))&gt;$B$194,"s","ns")))</f>
        <v/>
      </c>
      <c r="BB194" s="281" t="str">
        <f aca="false">IF(BB$8&gt;$J194,"",IF($F$179&gt;$G$179,"ns",IF(ABS($L194-INDEX(RTO4SF_ORD,BB$8,2))&gt;$B$194,"s","ns")))</f>
        <v/>
      </c>
      <c r="BC194" s="281" t="str">
        <f aca="false">IF(BC$8&gt;$J194,"",IF($F$179&gt;$G$179,"ns",IF(ABS($L194-INDEX(RTO4SF_ORD,BC$8,2))&gt;$B$194,"s","ns")))</f>
        <v/>
      </c>
      <c r="BD194" s="281" t="str">
        <f aca="false">IF(BD$8&gt;$J194,"",IF($F$179&gt;$G$179,"ns",IF(ABS($L194-INDEX(RTO4SF_ORD,BD$8,2))&gt;$B$194,"s","ns")))</f>
        <v/>
      </c>
      <c r="BE194" s="281" t="str">
        <f aca="false">IF(BE$8&gt;$J194,"",IF($F$179&gt;$G$179,"ns",IF(ABS($L194-INDEX(RTO4SF_ORD,BE$8,2))&gt;$B$194,"s","ns")))</f>
        <v/>
      </c>
      <c r="BF194" s="281" t="str">
        <f aca="false">IF(BF$8&gt;$J194,"",IF($F$179&gt;$G$179,"ns",IF(ABS($L194-INDEX(RTO4SF_ORD,BF$8,2))&gt;$B$194,"s","ns")))</f>
        <v/>
      </c>
      <c r="BG194" s="281" t="str">
        <f aca="false">IF(BG$8&gt;$J194,"",IF($F$179&gt;$G$179,"ns",IF(ABS($L194-INDEX(RTO4SF_ORD,BG$8,2))&gt;$B$194,"s","ns")))</f>
        <v/>
      </c>
      <c r="BH194" s="281" t="str">
        <f aca="false">IF(BH$8&gt;$J194,"",IF($F$179&gt;$G$179,"ns",IF(ABS($L194-INDEX(RTO4SF_ORD,BH$8,2))&gt;$B$194,"s","ns")))</f>
        <v/>
      </c>
      <c r="BI194" s="281" t="str">
        <f aca="false">IF(BI$8&gt;$J194,"",IF($F$179&gt;$G$179,"ns",IF(ABS($L194-INDEX(RTO4SF_ORD,BI$8,2))&gt;$B$194,"s","ns")))</f>
        <v/>
      </c>
      <c r="BJ194" s="281" t="str">
        <f aca="false">IF(BJ$8&gt;$J194,"",IF($F$179&gt;$G$179,"ns",IF(ABS($L194-INDEX(RTO4SF_ORD,BJ$8,2))&gt;$B$194,"s","ns")))</f>
        <v/>
      </c>
      <c r="BM194" s="293"/>
      <c r="BN194" s="289" t="n">
        <f aca="false">'ANVA-MDS'!EV192</f>
        <v>541.921745579234</v>
      </c>
      <c r="BS194" s="249"/>
      <c r="BT194" s="249"/>
      <c r="BV194" s="270" t="n">
        <v>20</v>
      </c>
      <c r="BW194" s="280" t="str">
        <f aca="false">IFERROR(INDEX(RTO4CF_ORD,BV194,1),"sd")</f>
        <v> HORNERO</v>
      </c>
      <c r="BX194" s="281" t="n">
        <f aca="false">IFERROR(INDEX(RTO4CF_ORD,BV194,2),"sd")</f>
        <v>2284.41325536062</v>
      </c>
      <c r="BY194" s="282" t="str">
        <f aca="false">IF(BY$8&gt;$BV194,"",IF($BR$179&gt;$BS$179,"ns",IF(ABS($BX194-INDEX(RTO4CF_ORD,BY$8,2))&gt;$BN$194,"s","ns")))</f>
        <v>s</v>
      </c>
      <c r="BZ194" s="282" t="str">
        <f aca="false">IF(BZ$8&gt;$BV194,"",IF($BR$179&gt;$BS$179,"ns",IF(ABS($BX194-INDEX(RTO4CF_ORD,BZ$8,2))&gt;$BN$194,"s","ns")))</f>
        <v>s</v>
      </c>
      <c r="CA194" s="282" t="str">
        <f aca="false">IF(CA$8&gt;$BV194,"",IF($BR$179&gt;$BS$179,"ns",IF(ABS($BX194-INDEX(RTO4CF_ORD,CA$8,2))&gt;$BN$194,"s","ns")))</f>
        <v>s</v>
      </c>
      <c r="CB194" s="282" t="str">
        <f aca="false">IF(CB$8&gt;$BV194,"",IF($BR$179&gt;$BS$179,"ns",IF(ABS($BX194-INDEX(RTO4CF_ORD,CB$8,2))&gt;$BN$194,"s","ns")))</f>
        <v>s</v>
      </c>
      <c r="CC194" s="282" t="str">
        <f aca="false">IF(CC$8&gt;$BV194,"",IF($BR$179&gt;$BS$179,"ns",IF(ABS($BX194-INDEX(RTO4CF_ORD,CC$8,2))&gt;$BN$194,"s","ns")))</f>
        <v>s</v>
      </c>
      <c r="CD194" s="282" t="str">
        <f aca="false">IF(CD$8&gt;$BV194,"",IF($BR$179&gt;$BS$179,"ns",IF(ABS($BX194-INDEX(RTO4CF_ORD,CD$8,2))&gt;$BN$194,"s","ns")))</f>
        <v>s</v>
      </c>
      <c r="CE194" s="282" t="str">
        <f aca="false">IF(CE$8&gt;$BV194,"",IF($BR$179&gt;$BS$179,"ns",IF(ABS($BX194-INDEX(RTO4CF_ORD,CE$8,2))&gt;$BN$194,"s","ns")))</f>
        <v>s</v>
      </c>
      <c r="CF194" s="282" t="str">
        <f aca="false">IF(CF$8&gt;$BV194,"",IF($BR$179&gt;$BS$179,"ns",IF(ABS($BX194-INDEX(RTO4CF_ORD,CF$8,2))&gt;$BN$194,"s","ns")))</f>
        <v>s</v>
      </c>
      <c r="CG194" s="282" t="str">
        <f aca="false">IF(CG$8&gt;$BV194,"",IF($BR$179&gt;$BS$179,"ns",IF(ABS($BX194-INDEX(RTO4CF_ORD,CG$8,2))&gt;$BN$194,"s","ns")))</f>
        <v>s</v>
      </c>
      <c r="CH194" s="282" t="str">
        <f aca="false">IF(CH$8&gt;$BV194,"",IF($BR$179&gt;$BS$179,"ns",IF(ABS($BX194-INDEX(RTO4CF_ORD,CH$8,2))&gt;$BN$194,"s","ns")))</f>
        <v>s</v>
      </c>
      <c r="CI194" s="282" t="str">
        <f aca="false">IF(CI$8&gt;$BV194,"",IF($BR$179&gt;$BS$179,"ns",IF(ABS($BX194-INDEX(RTO4CF_ORD,CI$8,2))&gt;$BN$194,"s","ns")))</f>
        <v>s</v>
      </c>
      <c r="CJ194" s="282" t="str">
        <f aca="false">IF(CJ$8&gt;$BV194,"",IF($BR$179&gt;$BS$179,"ns",IF(ABS($BX194-INDEX(RTO4CF_ORD,CJ$8,2))&gt;$BN$194,"s","ns")))</f>
        <v>s</v>
      </c>
      <c r="CK194" s="282" t="str">
        <f aca="false">IF(CK$8&gt;$BV194,"",IF($BR$179&gt;$BS$179,"ns",IF(ABS($BX194-INDEX(RTO4CF_ORD,CK$8,2))&gt;$BN$194,"s","ns")))</f>
        <v>s</v>
      </c>
      <c r="CL194" s="282" t="str">
        <f aca="false">IF(CL$8&gt;$BV194,"",IF($BR$179&gt;$BS$179,"ns",IF(ABS($BX194-INDEX(RTO4CF_ORD,CL$8,2))&gt;$BN$194,"s","ns")))</f>
        <v>ns</v>
      </c>
      <c r="CM194" s="282" t="str">
        <f aca="false">IF(CM$8&gt;$BV194,"",IF($BR$179&gt;$BS$179,"ns",IF(ABS($BX194-INDEX(RTO4CF_ORD,CM$8,2))&gt;$BN$194,"s","ns")))</f>
        <v>ns</v>
      </c>
      <c r="CN194" s="282" t="str">
        <f aca="false">IF(CN$8&gt;$BV194,"",IF($BR$179&gt;$BS$179,"ns",IF(ABS($BX194-INDEX(RTO4CF_ORD,CN$8,2))&gt;$BN$194,"s","ns")))</f>
        <v>ns</v>
      </c>
      <c r="CO194" s="282" t="str">
        <f aca="false">IF(CO$8&gt;$BV194,"",IF($BR$179&gt;$BS$179,"ns",IF(ABS($BX194-INDEX(RTO4CF_ORD,CO$8,2))&gt;$BN$194,"s","ns")))</f>
        <v>ns</v>
      </c>
      <c r="CP194" s="282" t="str">
        <f aca="false">IF(CP$8&gt;$BV194,"",IF($BR$179&gt;$BS$179,"ns",IF(ABS($BX194-INDEX(RTO4CF_ORD,CP$8,2))&gt;$BN$194,"s","ns")))</f>
        <v>ns</v>
      </c>
      <c r="CQ194" s="282" t="str">
        <f aca="false">IF(CQ$8&gt;$BV194,"",IF($BR$179&gt;$BS$179,"ns",IF(ABS($BX194-INDEX(RTO4CF_ORD,CQ$8,2))&gt;$BN$194,"s","ns")))</f>
        <v>ns</v>
      </c>
      <c r="CR194" s="282" t="str">
        <f aca="false">IF(CR$8&gt;$BV194,"",IF($BR$179&gt;$BS$179,"ns",IF(ABS($BX194-INDEX(RTO4CF_ORD,CR$8,2))&gt;$BN$194,"s","ns")))</f>
        <v>ns</v>
      </c>
      <c r="CS194" s="282" t="str">
        <f aca="false">IF(CS$8&gt;$BV194,"",IF($BR$179&gt;$BS$179,"ns",IF(ABS($BX194-INDEX(RTO4CF_ORD,CS$8,2))&gt;$BN$194,"s","ns")))</f>
        <v/>
      </c>
      <c r="CT194" s="282" t="str">
        <f aca="false">IF(CT$8&gt;$BV194,"",IF($BR$179&gt;$BS$179,"ns",IF(ABS($BX194-INDEX(RTO4CF_ORD,CT$8,2))&gt;$BN$194,"s","ns")))</f>
        <v/>
      </c>
      <c r="CU194" s="282" t="str">
        <f aca="false">IF(CU$8&gt;$BV194,"",IF($BR$179&gt;$BS$179,"ns",IF(ABS($BX194-INDEX(RTO4CF_ORD,CU$8,2))&gt;$BN$194,"s","ns")))</f>
        <v/>
      </c>
      <c r="CV194" s="282" t="str">
        <f aca="false">IF(CV$8&gt;$BV194,"",IF($BR$179&gt;$BS$179,"ns",IF(ABS($BX194-INDEX(RTO4CF_ORD,CV$8,2))&gt;$BN$194,"s","ns")))</f>
        <v/>
      </c>
      <c r="CW194" s="282" t="str">
        <f aca="false">IF(CW$8&gt;$BV194,"",IF($BR$179&gt;$BS$179,"ns",IF(ABS($BX194-INDEX(RTO4CF_ORD,CW$8,2))&gt;$BN$194,"s","ns")))</f>
        <v/>
      </c>
      <c r="CX194" s="282" t="str">
        <f aca="false">IF(CX$8&gt;$BV194,"",IF($BR$179&gt;$BS$179,"ns",IF(ABS($BX194-INDEX(RTO4CF_ORD,CX$8,2))&gt;$BN$194,"s","ns")))</f>
        <v/>
      </c>
      <c r="CY194" s="282" t="str">
        <f aca="false">IF(CY$8&gt;$BV194,"",IF($BR$179&gt;$BS$179,"ns",IF(ABS($BX194-INDEX(RTO4CF_ORD,CY$8,2))&gt;$BN$194,"s","ns")))</f>
        <v/>
      </c>
      <c r="CZ194" s="282" t="str">
        <f aca="false">IF(CZ$8&gt;$BV194,"",IF($BR$179&gt;$BS$179,"ns",IF(ABS($BX194-INDEX(RTO4CF_ORD,CZ$8,2))&gt;$BN$194,"s","ns")))</f>
        <v/>
      </c>
      <c r="DA194" s="282" t="str">
        <f aca="false">IF(DA$8&gt;$BV194,"",IF($BR$179&gt;$BS$179,"ns",IF(ABS($BX194-INDEX(RTO4CF_ORD,DA$8,2))&gt;$BN$194,"s","ns")))</f>
        <v/>
      </c>
      <c r="DB194" s="282" t="str">
        <f aca="false">IF(DB$8&gt;$BV194,"",IF($BR$179&gt;$BS$179,"ns",IF(ABS($BX194-INDEX(RTO4CF_ORD,DB$8,2))&gt;$BN$194,"s","ns")))</f>
        <v/>
      </c>
      <c r="DC194" s="282" t="str">
        <f aca="false">IF(DC$8&gt;$BV194,"",IF($BR$179&gt;$BS$179,"ns",IF(ABS($BX194-INDEX(RTO4CF_ORD,DC$8,2))&gt;$BN$194,"s","ns")))</f>
        <v/>
      </c>
      <c r="DD194" s="282" t="str">
        <f aca="false">IF(DD$8&gt;$BV194,"",IF($BR$179&gt;$BS$179,"ns",IF(ABS($BX194-INDEX(RTO4CF_ORD,DD$8,2))&gt;$BN$194,"s","ns")))</f>
        <v/>
      </c>
      <c r="DE194" s="282" t="str">
        <f aca="false">IF(DE$8&gt;$BV194,"",IF($BR$179&gt;$BS$179,"ns",IF(ABS($BX194-INDEX(RTO4CF_ORD,DE$8,2))&gt;$BN$194,"s","ns")))</f>
        <v/>
      </c>
      <c r="DF194" s="282" t="str">
        <f aca="false">IF(DF$8&gt;$BV194,"",IF($BR$179&gt;$BS$179,"ns",IF(ABS($BX194-INDEX(RTO4CF_ORD,DF$8,2))&gt;$BN$194,"s","ns")))</f>
        <v/>
      </c>
      <c r="DG194" s="282" t="str">
        <f aca="false">IF(DG$8&gt;$BV194,"",IF($BR$179&gt;$BS$179,"ns",IF(ABS($BX194-INDEX(RTO4CF_ORD,DG$8,2))&gt;$BN$194,"s","ns")))</f>
        <v/>
      </c>
      <c r="DH194" s="282" t="str">
        <f aca="false">IF(DH$8&gt;$BV194,"",IF($BR$179&gt;$BS$179,"ns",IF(ABS($BX194-INDEX(RTO4CF_ORD,DH$8,2))&gt;$BN$194,"s","ns")))</f>
        <v/>
      </c>
      <c r="DI194" s="282" t="str">
        <f aca="false">IF(DI$8&gt;$BV194,"",IF($BR$179&gt;$BS$179,"ns",IF(ABS($BX194-INDEX(RTO4CF_ORD,DI$8,2))&gt;$BN$194,"s","ns")))</f>
        <v/>
      </c>
      <c r="DJ194" s="282" t="str">
        <f aca="false">IF(DJ$8&gt;$BV194,"",IF($BR$179&gt;$BS$179,"ns",IF(ABS($BX194-INDEX(RTO4CF_ORD,DJ$8,2))&gt;$BN$194,"s","ns")))</f>
        <v/>
      </c>
      <c r="DK194" s="282" t="str">
        <f aca="false">IF(DK$8&gt;$BV194,"",IF($BR$179&gt;$BS$179,"ns",IF(ABS($BX194-INDEX(RTO4CF_ORD,DK$8,2))&gt;$BN$194,"s","ns")))</f>
        <v/>
      </c>
      <c r="DL194" s="282" t="str">
        <f aca="false">IF(DL$8&gt;$BV194,"",IF($BR$179&gt;$BS$179,"ns",IF(ABS($BX194-INDEX(RTO4CF_ORD,DL$8,2))&gt;$BN$194,"s","ns")))</f>
        <v/>
      </c>
      <c r="DM194" s="282" t="str">
        <f aca="false">IF(DM$8&gt;$BV194,"",IF($BR$179&gt;$BS$179,"ns",IF(ABS($BX194-INDEX(RTO4CF_ORD,DM$8,2))&gt;$BN$194,"s","ns")))</f>
        <v/>
      </c>
      <c r="DN194" s="282" t="str">
        <f aca="false">IF(DN$8&gt;$BV194,"",IF($BR$179&gt;$BS$179,"ns",IF(ABS($BX194-INDEX(RTO4CF_ORD,DN$8,2))&gt;$BN$194,"s","ns")))</f>
        <v/>
      </c>
      <c r="DO194" s="282" t="str">
        <f aca="false">IF(DO$8&gt;$BV194,"",IF($BR$179&gt;$BS$179,"ns",IF(ABS($BX194-INDEX(RTO4CF_ORD,DO$8,2))&gt;$BN$194,"s","ns")))</f>
        <v/>
      </c>
      <c r="DP194" s="282" t="str">
        <f aca="false">IF(DP$8&gt;$BV194,"",IF($BR$179&gt;$BS$179,"ns",IF(ABS($BX194-INDEX(RTO4CF_ORD,DP$8,2))&gt;$BN$194,"s","ns")))</f>
        <v/>
      </c>
      <c r="DQ194" s="282" t="str">
        <f aca="false">IF(DQ$8&gt;$BV194,"",IF($BR$179&gt;$BS$179,"ns",IF(ABS($BX194-INDEX(RTO4CF_ORD,DQ$8,2))&gt;$BN$194,"s","ns")))</f>
        <v/>
      </c>
      <c r="DR194" s="282" t="str">
        <f aca="false">IF(DR$8&gt;$BV194,"",IF($BR$179&gt;$BS$179,"ns",IF(ABS($BX194-INDEX(RTO4CF_ORD,DR$8,2))&gt;$BN$194,"s","ns")))</f>
        <v/>
      </c>
      <c r="DS194" s="282" t="str">
        <f aca="false">IF(DS$8&gt;$BV194,"",IF($BR$179&gt;$BS$179,"ns",IF(ABS($BX194-INDEX(RTO4CF_ORD,DS$8,2))&gt;$BN$194,"s","ns")))</f>
        <v/>
      </c>
      <c r="DT194" s="282" t="str">
        <f aca="false">IF(DT$8&gt;$BV194,"",IF($BR$179&gt;$BS$179,"ns",IF(ABS($BX194-INDEX(RTO4CF_ORD,DT$8,2))&gt;$BN$194,"s","ns")))</f>
        <v/>
      </c>
      <c r="DU194" s="282" t="str">
        <f aca="false">IF(DU$8&gt;$BV194,"",IF($BR$179&gt;$BS$179,"ns",IF(ABS($BX194-INDEX(RTO4CF_ORD,DU$8,2))&gt;$BN$194,"s","ns")))</f>
        <v/>
      </c>
      <c r="DV194" s="282" t="str">
        <f aca="false">IF(DV$8&gt;$BV194,"",IF($BR$179&gt;$BS$179,"ns",IF(ABS($BX194-INDEX(RTO4CF_ORD,DV$8,2))&gt;$BN$194,"s","ns")))</f>
        <v/>
      </c>
      <c r="DW194" s="283"/>
      <c r="DX194" s="283"/>
      <c r="DZ194" s="265" t="n">
        <f aca="false">DZ193+1</f>
        <v>21</v>
      </c>
      <c r="EA194" s="276" t="str">
        <f aca="false">IFERROR(INDEX(RTO4CV,$DZ194,1),0)</f>
        <v>Klein Potro</v>
      </c>
      <c r="EB194" s="277" t="n">
        <f aca="false">IFERROR(INDEX(RTO4SF,$DZ194,EB$7),0)</f>
        <v>0</v>
      </c>
      <c r="EC194" s="277" t="n">
        <f aca="false">IFERROR(INDEX(RTO4SF,$DZ194,EC$7),0)</f>
        <v>0</v>
      </c>
      <c r="ED194" s="277" t="n">
        <f aca="false">IFERROR(INDEX(RTO4SF,$DZ194,ED$7),0)</f>
        <v>0</v>
      </c>
      <c r="EE194" s="277" t="n">
        <f aca="false">IFERROR(INDEX(RTO4SF,$DZ194,EE$7),0)</f>
        <v>0</v>
      </c>
      <c r="EF194" s="277" t="n">
        <f aca="false">COUNTIFS(EB194:EE194,"&gt;1")</f>
        <v>0</v>
      </c>
      <c r="EG194" s="277" t="n">
        <f aca="false">IFERROR(SUMIFS(EB194:EE194,EB194:EE194,"&gt;1"),0)</f>
        <v>0</v>
      </c>
      <c r="EH194" s="265"/>
      <c r="EI194" s="266"/>
      <c r="EJ194" s="266"/>
      <c r="EK194" s="266"/>
      <c r="EL194" s="265" t="n">
        <f aca="false">EL193+1</f>
        <v>21</v>
      </c>
      <c r="EM194" s="276" t="str">
        <f aca="false">IFERROR(INDEX(RTO4CV,$EL194,1),0)</f>
        <v>Klein Potro</v>
      </c>
      <c r="EN194" s="277" t="n">
        <f aca="false">IFERROR(INDEX(RTO4CF,$EL194,'ANVA-MDS'!EB$7),0)</f>
        <v>1382.11111111111</v>
      </c>
      <c r="EO194" s="277" t="n">
        <f aca="false">IFERROR(INDEX(RTO4CF,$EL194,'ANVA-MDS'!EC$7),0)</f>
        <v>1720.87719298246</v>
      </c>
      <c r="EP194" s="277" t="n">
        <f aca="false">IFERROR(INDEX(RTO4CF,$EL194,'ANVA-MDS'!ED$7),0)</f>
        <v>1872.15204678363</v>
      </c>
      <c r="EQ194" s="277" t="n">
        <f aca="false">IFERROR(INDEX(RTO4CF,$EL194,'ANVA-MDS'!EE$7),0)</f>
        <v>0</v>
      </c>
      <c r="ER194" s="277" t="n">
        <f aca="false">COUNTIFS(EN194:EQ194,"&gt;1")</f>
        <v>3</v>
      </c>
      <c r="ES194" s="277" t="n">
        <f aca="false">IFERROR(SUMIFS(EN194:EQ194,EN194:EQ194,"&gt;1"),0)</f>
        <v>4975.14035087719</v>
      </c>
      <c r="ET194" s="265"/>
      <c r="EU194" s="266"/>
      <c r="EV194" s="266"/>
      <c r="EW194" s="266"/>
      <c r="EX194" s="277" t="n">
        <f aca="false">EG194+ES194</f>
        <v>4975.14035087719</v>
      </c>
    </row>
    <row r="195" customFormat="false" ht="12.75" hidden="false" customHeight="true" outlineLevel="0" collapsed="false">
      <c r="A195" s="293" t="s">
        <v>360</v>
      </c>
      <c r="J195" s="270" t="n">
        <v>21</v>
      </c>
      <c r="K195" s="280" t="str">
        <f aca="false">IFERROR(INDEX(RTO4SF_ORD,J195,1),"sd")</f>
        <v>Klein Potro</v>
      </c>
      <c r="L195" s="281" t="n">
        <f aca="false">IFERROR(INDEX(RTO4SF_ORD,J195,2),"sd")</f>
        <v>0.00029</v>
      </c>
      <c r="M195" s="281" t="str">
        <f aca="false">IF(M$8&gt;$J195,"",IF($F$179&gt;$G$179,"ns",IF(ABS($L195-INDEX(RTO4SF_ORD,M$8,2))&gt;$B$194,"s","ns")))</f>
        <v>ns</v>
      </c>
      <c r="N195" s="281" t="str">
        <f aca="false">IF(N$8&gt;$J195,"",IF($F$179&gt;$G$179,"ns",IF(ABS($L195-INDEX(RTO4SF_ORD,N$8,2))&gt;$B$194,"s","ns")))</f>
        <v>ns</v>
      </c>
      <c r="O195" s="281" t="str">
        <f aca="false">IF(O$8&gt;$J195,"",IF($F$179&gt;$G$179,"ns",IF(ABS($L195-INDEX(RTO4SF_ORD,O$8,2))&gt;$B$194,"s","ns")))</f>
        <v>ns</v>
      </c>
      <c r="P195" s="281" t="str">
        <f aca="false">IF(P$8&gt;$J195,"",IF($F$179&gt;$G$179,"ns",IF(ABS($L195-INDEX(RTO4SF_ORD,P$8,2))&gt;$B$194,"s","ns")))</f>
        <v>ns</v>
      </c>
      <c r="Q195" s="281" t="str">
        <f aca="false">IF(Q$8&gt;$J195,"",IF($F$179&gt;$G$179,"ns",IF(ABS($L195-INDEX(RTO4SF_ORD,Q$8,2))&gt;$B$194,"s","ns")))</f>
        <v>ns</v>
      </c>
      <c r="R195" s="281" t="str">
        <f aca="false">IF(R$8&gt;$J195,"",IF($F$179&gt;$G$179,"ns",IF(ABS($L195-INDEX(RTO4SF_ORD,R$8,2))&gt;$B$194,"s","ns")))</f>
        <v>ns</v>
      </c>
      <c r="S195" s="281" t="str">
        <f aca="false">IF(S$8&gt;$J195,"",IF($F$179&gt;$G$179,"ns",IF(ABS($L195-INDEX(RTO4SF_ORD,S$8,2))&gt;$B$194,"s","ns")))</f>
        <v>ns</v>
      </c>
      <c r="T195" s="281" t="str">
        <f aca="false">IF(T$8&gt;$J195,"",IF($F$179&gt;$G$179,"ns",IF(ABS($L195-INDEX(RTO4SF_ORD,T$8,2))&gt;$B$194,"s","ns")))</f>
        <v>ns</v>
      </c>
      <c r="U195" s="281" t="str">
        <f aca="false">IF(U$8&gt;$J195,"",IF($F$179&gt;$G$179,"ns",IF(ABS($L195-INDEX(RTO4SF_ORD,U$8,2))&gt;$B$194,"s","ns")))</f>
        <v>ns</v>
      </c>
      <c r="V195" s="281" t="str">
        <f aca="false">IF(V$8&gt;$J195,"",IF($F$179&gt;$G$179,"ns",IF(ABS($L195-INDEX(RTO4SF_ORD,V$8,2))&gt;$B$194,"s","ns")))</f>
        <v>ns</v>
      </c>
      <c r="W195" s="281" t="str">
        <f aca="false">IF(W$8&gt;$J195,"",IF($F$179&gt;$G$179,"ns",IF(ABS($L195-INDEX(RTO4SF_ORD,W$8,2))&gt;$B$194,"s","ns")))</f>
        <v>ns</v>
      </c>
      <c r="X195" s="281" t="str">
        <f aca="false">IF(X$8&gt;$J195,"",IF($F$179&gt;$G$179,"ns",IF(ABS($L195-INDEX(RTO4SF_ORD,X$8,2))&gt;$B$194,"s","ns")))</f>
        <v>ns</v>
      </c>
      <c r="Y195" s="281" t="str">
        <f aca="false">IF(Y$8&gt;$J195,"",IF($F$179&gt;$G$179,"ns",IF(ABS($L195-INDEX(RTO4SF_ORD,Y$8,2))&gt;$B$194,"s","ns")))</f>
        <v>ns</v>
      </c>
      <c r="Z195" s="281" t="str">
        <f aca="false">IF(Z$8&gt;$J195,"",IF($F$179&gt;$G$179,"ns",IF(ABS($L195-INDEX(RTO4SF_ORD,Z$8,2))&gt;$B$194,"s","ns")))</f>
        <v>ns</v>
      </c>
      <c r="AA195" s="281" t="str">
        <f aca="false">IF(AA$8&gt;$J195,"",IF($F$179&gt;$G$179,"ns",IF(ABS($L195-INDEX(RTO4SF_ORD,AA$8,2))&gt;$B$194,"s","ns")))</f>
        <v>ns</v>
      </c>
      <c r="AB195" s="281" t="str">
        <f aca="false">IF(AB$8&gt;$J195,"",IF($F$179&gt;$G$179,"ns",IF(ABS($L195-INDEX(RTO4SF_ORD,AB$8,2))&gt;$B$194,"s","ns")))</f>
        <v>ns</v>
      </c>
      <c r="AC195" s="281" t="str">
        <f aca="false">IF(AC$8&gt;$J195,"",IF($F$179&gt;$G$179,"ns",IF(ABS($L195-INDEX(RTO4SF_ORD,AC$8,2))&gt;$B$194,"s","ns")))</f>
        <v>ns</v>
      </c>
      <c r="AD195" s="281" t="str">
        <f aca="false">IF(AD$8&gt;$J195,"",IF($F$179&gt;$G$179,"ns",IF(ABS($L195-INDEX(RTO4SF_ORD,AD$8,2))&gt;$B$194,"s","ns")))</f>
        <v>ns</v>
      </c>
      <c r="AE195" s="281" t="str">
        <f aca="false">IF(AE$8&gt;$J195,"",IF($F$179&gt;$G$179,"ns",IF(ABS($L195-INDEX(RTO4SF_ORD,AE$8,2))&gt;$B$194,"s","ns")))</f>
        <v>ns</v>
      </c>
      <c r="AF195" s="281" t="str">
        <f aca="false">IF(AF$8&gt;$J195,"",IF($F$179&gt;$G$179,"ns",IF(ABS($L195-INDEX(RTO4SF_ORD,AF$8,2))&gt;$B$194,"s","ns")))</f>
        <v>ns</v>
      </c>
      <c r="AG195" s="281" t="str">
        <f aca="false">IF(AG$8&gt;$J195,"",IF($F$179&gt;$G$179,"ns",IF(ABS($L195-INDEX(RTO4SF_ORD,AG$8,2))&gt;$B$194,"s","ns")))</f>
        <v>ns</v>
      </c>
      <c r="AH195" s="281" t="str">
        <f aca="false">IF(AH$8&gt;$J195,"",IF($F$179&gt;$G$179,"ns",IF(ABS($L195-INDEX(RTO4SF_ORD,AH$8,2))&gt;$B$194,"s","ns")))</f>
        <v/>
      </c>
      <c r="AI195" s="281" t="str">
        <f aca="false">IF(AI$8&gt;$J195,"",IF($F$179&gt;$G$179,"ns",IF(ABS($L195-INDEX(RTO4SF_ORD,AI$8,2))&gt;$B$194,"s","ns")))</f>
        <v/>
      </c>
      <c r="AJ195" s="281" t="str">
        <f aca="false">IF(AJ$8&gt;$J195,"",IF($F$179&gt;$G$179,"ns",IF(ABS($L195-INDEX(RTO4SF_ORD,AJ$8,2))&gt;$B$194,"s","ns")))</f>
        <v/>
      </c>
      <c r="AK195" s="281" t="str">
        <f aca="false">IF(AK$8&gt;$J195,"",IF($F$179&gt;$G$179,"ns",IF(ABS($L195-INDEX(RTO4SF_ORD,AK$8,2))&gt;$B$194,"s","ns")))</f>
        <v/>
      </c>
      <c r="AL195" s="281" t="str">
        <f aca="false">IF(AL$8&gt;$J195,"",IF($F$179&gt;$G$179,"ns",IF(ABS($L195-INDEX(RTO4SF_ORD,AL$8,2))&gt;$B$194,"s","ns")))</f>
        <v/>
      </c>
      <c r="AM195" s="281" t="str">
        <f aca="false">IF(AM$8&gt;$J195,"",IF($F$179&gt;$G$179,"ns",IF(ABS($L195-INDEX(RTO4SF_ORD,AM$8,2))&gt;$B$194,"s","ns")))</f>
        <v/>
      </c>
      <c r="AN195" s="281" t="str">
        <f aca="false">IF(AN$8&gt;$J195,"",IF($F$179&gt;$G$179,"ns",IF(ABS($L195-INDEX(RTO4SF_ORD,AN$8,2))&gt;$B$194,"s","ns")))</f>
        <v/>
      </c>
      <c r="AO195" s="281" t="str">
        <f aca="false">IF(AO$8&gt;$J195,"",IF($F$179&gt;$G$179,"ns",IF(ABS($L195-INDEX(RTO4SF_ORD,AO$8,2))&gt;$B$194,"s","ns")))</f>
        <v/>
      </c>
      <c r="AP195" s="281" t="str">
        <f aca="false">IF(AP$8&gt;$J195,"",IF($F$179&gt;$G$179,"ns",IF(ABS($L195-INDEX(RTO4SF_ORD,AP$8,2))&gt;$B$194,"s","ns")))</f>
        <v/>
      </c>
      <c r="AQ195" s="281" t="str">
        <f aca="false">IF(AQ$8&gt;$J195,"",IF($F$179&gt;$G$179,"ns",IF(ABS($L195-INDEX(RTO4SF_ORD,AQ$8,2))&gt;$B$194,"s","ns")))</f>
        <v/>
      </c>
      <c r="AR195" s="281" t="str">
        <f aca="false">IF(AR$8&gt;$J195,"",IF($F$179&gt;$G$179,"ns",IF(ABS($L195-INDEX(RTO4SF_ORD,AR$8,2))&gt;$B$194,"s","ns")))</f>
        <v/>
      </c>
      <c r="AS195" s="281" t="str">
        <f aca="false">IF(AS$8&gt;$J195,"",IF($F$179&gt;$G$179,"ns",IF(ABS($L195-INDEX(RTO4SF_ORD,AS$8,2))&gt;$B$194,"s","ns")))</f>
        <v/>
      </c>
      <c r="AT195" s="281" t="str">
        <f aca="false">IF(AT$8&gt;$J195,"",IF($F$179&gt;$G$179,"ns",IF(ABS($L195-INDEX(RTO4SF_ORD,AT$8,2))&gt;$B$194,"s","ns")))</f>
        <v/>
      </c>
      <c r="AU195" s="281" t="str">
        <f aca="false">IF(AU$8&gt;$J195,"",IF($F$179&gt;$G$179,"ns",IF(ABS($L195-INDEX(RTO4SF_ORD,AU$8,2))&gt;$B$194,"s","ns")))</f>
        <v/>
      </c>
      <c r="AV195" s="281" t="str">
        <f aca="false">IF(AV$8&gt;$J195,"",IF($F$179&gt;$G$179,"ns",IF(ABS($L195-INDEX(RTO4SF_ORD,AV$8,2))&gt;$B$194,"s","ns")))</f>
        <v/>
      </c>
      <c r="AW195" s="281" t="str">
        <f aca="false">IF(AW$8&gt;$J195,"",IF($F$179&gt;$G$179,"ns",IF(ABS($L195-INDEX(RTO4SF_ORD,AW$8,2))&gt;$B$194,"s","ns")))</f>
        <v/>
      </c>
      <c r="AX195" s="281" t="str">
        <f aca="false">IF(AX$8&gt;$J195,"",IF($F$179&gt;$G$179,"ns",IF(ABS($L195-INDEX(RTO4SF_ORD,AX$8,2))&gt;$B$194,"s","ns")))</f>
        <v/>
      </c>
      <c r="AY195" s="281" t="str">
        <f aca="false">IF(AY$8&gt;$J195,"",IF($F$179&gt;$G$179,"ns",IF(ABS($L195-INDEX(RTO4SF_ORD,AY$8,2))&gt;$B$194,"s","ns")))</f>
        <v/>
      </c>
      <c r="AZ195" s="281" t="str">
        <f aca="false">IF(AZ$8&gt;$J195,"",IF($F$179&gt;$G$179,"ns",IF(ABS($L195-INDEX(RTO4SF_ORD,AZ$8,2))&gt;$B$194,"s","ns")))</f>
        <v/>
      </c>
      <c r="BA195" s="281" t="str">
        <f aca="false">IF(BA$8&gt;$J195,"",IF($F$179&gt;$G$179,"ns",IF(ABS($L195-INDEX(RTO4SF_ORD,BA$8,2))&gt;$B$194,"s","ns")))</f>
        <v/>
      </c>
      <c r="BB195" s="281" t="str">
        <f aca="false">IF(BB$8&gt;$J195,"",IF($F$179&gt;$G$179,"ns",IF(ABS($L195-INDEX(RTO4SF_ORD,BB$8,2))&gt;$B$194,"s","ns")))</f>
        <v/>
      </c>
      <c r="BC195" s="281" t="str">
        <f aca="false">IF(BC$8&gt;$J195,"",IF($F$179&gt;$G$179,"ns",IF(ABS($L195-INDEX(RTO4SF_ORD,BC$8,2))&gt;$B$194,"s","ns")))</f>
        <v/>
      </c>
      <c r="BD195" s="281" t="str">
        <f aca="false">IF(BD$8&gt;$J195,"",IF($F$179&gt;$G$179,"ns",IF(ABS($L195-INDEX(RTO4SF_ORD,BD$8,2))&gt;$B$194,"s","ns")))</f>
        <v/>
      </c>
      <c r="BE195" s="281" t="str">
        <f aca="false">IF(BE$8&gt;$J195,"",IF($F$179&gt;$G$179,"ns",IF(ABS($L195-INDEX(RTO4SF_ORD,BE$8,2))&gt;$B$194,"s","ns")))</f>
        <v/>
      </c>
      <c r="BF195" s="281" t="str">
        <f aca="false">IF(BF$8&gt;$J195,"",IF($F$179&gt;$G$179,"ns",IF(ABS($L195-INDEX(RTO4SF_ORD,BF$8,2))&gt;$B$194,"s","ns")))</f>
        <v/>
      </c>
      <c r="BG195" s="281" t="str">
        <f aca="false">IF(BG$8&gt;$J195,"",IF($F$179&gt;$G$179,"ns",IF(ABS($L195-INDEX(RTO4SF_ORD,BG$8,2))&gt;$B$194,"s","ns")))</f>
        <v/>
      </c>
      <c r="BH195" s="281" t="str">
        <f aca="false">IF(BH$8&gt;$J195,"",IF($F$179&gt;$G$179,"ns",IF(ABS($L195-INDEX(RTO4SF_ORD,BH$8,2))&gt;$B$194,"s","ns")))</f>
        <v/>
      </c>
      <c r="BI195" s="281" t="str">
        <f aca="false">IF(BI$8&gt;$J195,"",IF($F$179&gt;$G$179,"ns",IF(ABS($L195-INDEX(RTO4SF_ORD,BI$8,2))&gt;$B$194,"s","ns")))</f>
        <v/>
      </c>
      <c r="BJ195" s="281" t="str">
        <f aca="false">IF(BJ$8&gt;$J195,"",IF($F$179&gt;$G$179,"ns",IF(ABS($L195-INDEX(RTO4SF_ORD,BJ$8,2))&gt;$B$194,"s","ns")))</f>
        <v/>
      </c>
      <c r="BM195" s="293" t="s">
        <v>360</v>
      </c>
      <c r="BS195" s="249"/>
      <c r="BT195" s="249"/>
      <c r="BV195" s="270" t="n">
        <v>21</v>
      </c>
      <c r="BW195" s="280" t="str">
        <f aca="false">IFERROR(INDEX(RTO4CF_ORD,BV195,1),"sd")</f>
        <v>ACA 460</v>
      </c>
      <c r="BX195" s="281" t="n">
        <f aca="false">IFERROR(INDEX(RTO4CF_ORD,BV195,2),"sd")</f>
        <v>2150.73294346979</v>
      </c>
      <c r="BY195" s="282" t="str">
        <f aca="false">IF(BY$8&gt;$BV195,"",IF($BR$179&gt;$BS$179,"ns",IF(ABS($BX195-INDEX(RTO4CF_ORD,BY$8,2))&gt;$BN$194,"s","ns")))</f>
        <v>s</v>
      </c>
      <c r="BZ195" s="282" t="str">
        <f aca="false">IF(BZ$8&gt;$BV195,"",IF($BR$179&gt;$BS$179,"ns",IF(ABS($BX195-INDEX(RTO4CF_ORD,BZ$8,2))&gt;$BN$194,"s","ns")))</f>
        <v>s</v>
      </c>
      <c r="CA195" s="282" t="str">
        <f aca="false">IF(CA$8&gt;$BV195,"",IF($BR$179&gt;$BS$179,"ns",IF(ABS($BX195-INDEX(RTO4CF_ORD,CA$8,2))&gt;$BN$194,"s","ns")))</f>
        <v>s</v>
      </c>
      <c r="CB195" s="282" t="str">
        <f aca="false">IF(CB$8&gt;$BV195,"",IF($BR$179&gt;$BS$179,"ns",IF(ABS($BX195-INDEX(RTO4CF_ORD,CB$8,2))&gt;$BN$194,"s","ns")))</f>
        <v>s</v>
      </c>
      <c r="CC195" s="282" t="str">
        <f aca="false">IF(CC$8&gt;$BV195,"",IF($BR$179&gt;$BS$179,"ns",IF(ABS($BX195-INDEX(RTO4CF_ORD,CC$8,2))&gt;$BN$194,"s","ns")))</f>
        <v>s</v>
      </c>
      <c r="CD195" s="282" t="str">
        <f aca="false">IF(CD$8&gt;$BV195,"",IF($BR$179&gt;$BS$179,"ns",IF(ABS($BX195-INDEX(RTO4CF_ORD,CD$8,2))&gt;$BN$194,"s","ns")))</f>
        <v>s</v>
      </c>
      <c r="CE195" s="282" t="str">
        <f aca="false">IF(CE$8&gt;$BV195,"",IF($BR$179&gt;$BS$179,"ns",IF(ABS($BX195-INDEX(RTO4CF_ORD,CE$8,2))&gt;$BN$194,"s","ns")))</f>
        <v>s</v>
      </c>
      <c r="CF195" s="282" t="str">
        <f aca="false">IF(CF$8&gt;$BV195,"",IF($BR$179&gt;$BS$179,"ns",IF(ABS($BX195-INDEX(RTO4CF_ORD,CF$8,2))&gt;$BN$194,"s","ns")))</f>
        <v>s</v>
      </c>
      <c r="CG195" s="282" t="str">
        <f aca="false">IF(CG$8&gt;$BV195,"",IF($BR$179&gt;$BS$179,"ns",IF(ABS($BX195-INDEX(RTO4CF_ORD,CG$8,2))&gt;$BN$194,"s","ns")))</f>
        <v>s</v>
      </c>
      <c r="CH195" s="282" t="str">
        <f aca="false">IF(CH$8&gt;$BV195,"",IF($BR$179&gt;$BS$179,"ns",IF(ABS($BX195-INDEX(RTO4CF_ORD,CH$8,2))&gt;$BN$194,"s","ns")))</f>
        <v>s</v>
      </c>
      <c r="CI195" s="282" t="str">
        <f aca="false">IF(CI$8&gt;$BV195,"",IF($BR$179&gt;$BS$179,"ns",IF(ABS($BX195-INDEX(RTO4CF_ORD,CI$8,2))&gt;$BN$194,"s","ns")))</f>
        <v>s</v>
      </c>
      <c r="CJ195" s="282" t="str">
        <f aca="false">IF(CJ$8&gt;$BV195,"",IF($BR$179&gt;$BS$179,"ns",IF(ABS($BX195-INDEX(RTO4CF_ORD,CJ$8,2))&gt;$BN$194,"s","ns")))</f>
        <v>s</v>
      </c>
      <c r="CK195" s="282" t="str">
        <f aca="false">IF(CK$8&gt;$BV195,"",IF($BR$179&gt;$BS$179,"ns",IF(ABS($BX195-INDEX(RTO4CF_ORD,CK$8,2))&gt;$BN$194,"s","ns")))</f>
        <v>s</v>
      </c>
      <c r="CL195" s="282" t="str">
        <f aca="false">IF(CL$8&gt;$BV195,"",IF($BR$179&gt;$BS$179,"ns",IF(ABS($BX195-INDEX(RTO4CF_ORD,CL$8,2))&gt;$BN$194,"s","ns")))</f>
        <v>s</v>
      </c>
      <c r="CM195" s="282" t="str">
        <f aca="false">IF(CM$8&gt;$BV195,"",IF($BR$179&gt;$BS$179,"ns",IF(ABS($BX195-INDEX(RTO4CF_ORD,CM$8,2))&gt;$BN$194,"s","ns")))</f>
        <v>ns</v>
      </c>
      <c r="CN195" s="282" t="str">
        <f aca="false">IF(CN$8&gt;$BV195,"",IF($BR$179&gt;$BS$179,"ns",IF(ABS($BX195-INDEX(RTO4CF_ORD,CN$8,2))&gt;$BN$194,"s","ns")))</f>
        <v>ns</v>
      </c>
      <c r="CO195" s="282" t="str">
        <f aca="false">IF(CO$8&gt;$BV195,"",IF($BR$179&gt;$BS$179,"ns",IF(ABS($BX195-INDEX(RTO4CF_ORD,CO$8,2))&gt;$BN$194,"s","ns")))</f>
        <v>ns</v>
      </c>
      <c r="CP195" s="282" t="str">
        <f aca="false">IF(CP$8&gt;$BV195,"",IF($BR$179&gt;$BS$179,"ns",IF(ABS($BX195-INDEX(RTO4CF_ORD,CP$8,2))&gt;$BN$194,"s","ns")))</f>
        <v>ns</v>
      </c>
      <c r="CQ195" s="282" t="str">
        <f aca="false">IF(CQ$8&gt;$BV195,"",IF($BR$179&gt;$BS$179,"ns",IF(ABS($BX195-INDEX(RTO4CF_ORD,CQ$8,2))&gt;$BN$194,"s","ns")))</f>
        <v>ns</v>
      </c>
      <c r="CR195" s="282" t="str">
        <f aca="false">IF(CR$8&gt;$BV195,"",IF($BR$179&gt;$BS$179,"ns",IF(ABS($BX195-INDEX(RTO4CF_ORD,CR$8,2))&gt;$BN$194,"s","ns")))</f>
        <v>ns</v>
      </c>
      <c r="CS195" s="282" t="str">
        <f aca="false">IF(CS$8&gt;$BV195,"",IF($BR$179&gt;$BS$179,"ns",IF(ABS($BX195-INDEX(RTO4CF_ORD,CS$8,2))&gt;$BN$194,"s","ns")))</f>
        <v>ns</v>
      </c>
      <c r="CT195" s="282" t="str">
        <f aca="false">IF(CT$8&gt;$BV195,"",IF($BR$179&gt;$BS$179,"ns",IF(ABS($BX195-INDEX(RTO4CF_ORD,CT$8,2))&gt;$BN$194,"s","ns")))</f>
        <v/>
      </c>
      <c r="CU195" s="282" t="str">
        <f aca="false">IF(CU$8&gt;$BV195,"",IF($BR$179&gt;$BS$179,"ns",IF(ABS($BX195-INDEX(RTO4CF_ORD,CU$8,2))&gt;$BN$194,"s","ns")))</f>
        <v/>
      </c>
      <c r="CV195" s="282" t="str">
        <f aca="false">IF(CV$8&gt;$BV195,"",IF($BR$179&gt;$BS$179,"ns",IF(ABS($BX195-INDEX(RTO4CF_ORD,CV$8,2))&gt;$BN$194,"s","ns")))</f>
        <v/>
      </c>
      <c r="CW195" s="282" t="str">
        <f aca="false">IF(CW$8&gt;$BV195,"",IF($BR$179&gt;$BS$179,"ns",IF(ABS($BX195-INDEX(RTO4CF_ORD,CW$8,2))&gt;$BN$194,"s","ns")))</f>
        <v/>
      </c>
      <c r="CX195" s="282" t="str">
        <f aca="false">IF(CX$8&gt;$BV195,"",IF($BR$179&gt;$BS$179,"ns",IF(ABS($BX195-INDEX(RTO4CF_ORD,CX$8,2))&gt;$BN$194,"s","ns")))</f>
        <v/>
      </c>
      <c r="CY195" s="282" t="str">
        <f aca="false">IF(CY$8&gt;$BV195,"",IF($BR$179&gt;$BS$179,"ns",IF(ABS($BX195-INDEX(RTO4CF_ORD,CY$8,2))&gt;$BN$194,"s","ns")))</f>
        <v/>
      </c>
      <c r="CZ195" s="282" t="str">
        <f aca="false">IF(CZ$8&gt;$BV195,"",IF($BR$179&gt;$BS$179,"ns",IF(ABS($BX195-INDEX(RTO4CF_ORD,CZ$8,2))&gt;$BN$194,"s","ns")))</f>
        <v/>
      </c>
      <c r="DA195" s="282" t="str">
        <f aca="false">IF(DA$8&gt;$BV195,"",IF($BR$179&gt;$BS$179,"ns",IF(ABS($BX195-INDEX(RTO4CF_ORD,DA$8,2))&gt;$BN$194,"s","ns")))</f>
        <v/>
      </c>
      <c r="DB195" s="282" t="str">
        <f aca="false">IF(DB$8&gt;$BV195,"",IF($BR$179&gt;$BS$179,"ns",IF(ABS($BX195-INDEX(RTO4CF_ORD,DB$8,2))&gt;$BN$194,"s","ns")))</f>
        <v/>
      </c>
      <c r="DC195" s="282" t="str">
        <f aca="false">IF(DC$8&gt;$BV195,"",IF($BR$179&gt;$BS$179,"ns",IF(ABS($BX195-INDEX(RTO4CF_ORD,DC$8,2))&gt;$BN$194,"s","ns")))</f>
        <v/>
      </c>
      <c r="DD195" s="282" t="str">
        <f aca="false">IF(DD$8&gt;$BV195,"",IF($BR$179&gt;$BS$179,"ns",IF(ABS($BX195-INDEX(RTO4CF_ORD,DD$8,2))&gt;$BN$194,"s","ns")))</f>
        <v/>
      </c>
      <c r="DE195" s="282" t="str">
        <f aca="false">IF(DE$8&gt;$BV195,"",IF($BR$179&gt;$BS$179,"ns",IF(ABS($BX195-INDEX(RTO4CF_ORD,DE$8,2))&gt;$BN$194,"s","ns")))</f>
        <v/>
      </c>
      <c r="DF195" s="282" t="str">
        <f aca="false">IF(DF$8&gt;$BV195,"",IF($BR$179&gt;$BS$179,"ns",IF(ABS($BX195-INDEX(RTO4CF_ORD,DF$8,2))&gt;$BN$194,"s","ns")))</f>
        <v/>
      </c>
      <c r="DG195" s="282" t="str">
        <f aca="false">IF(DG$8&gt;$BV195,"",IF($BR$179&gt;$BS$179,"ns",IF(ABS($BX195-INDEX(RTO4CF_ORD,DG$8,2))&gt;$BN$194,"s","ns")))</f>
        <v/>
      </c>
      <c r="DH195" s="282" t="str">
        <f aca="false">IF(DH$8&gt;$BV195,"",IF($BR$179&gt;$BS$179,"ns",IF(ABS($BX195-INDEX(RTO4CF_ORD,DH$8,2))&gt;$BN$194,"s","ns")))</f>
        <v/>
      </c>
      <c r="DI195" s="282" t="str">
        <f aca="false">IF(DI$8&gt;$BV195,"",IF($BR$179&gt;$BS$179,"ns",IF(ABS($BX195-INDEX(RTO4CF_ORD,DI$8,2))&gt;$BN$194,"s","ns")))</f>
        <v/>
      </c>
      <c r="DJ195" s="282" t="str">
        <f aca="false">IF(DJ$8&gt;$BV195,"",IF($BR$179&gt;$BS$179,"ns",IF(ABS($BX195-INDEX(RTO4CF_ORD,DJ$8,2))&gt;$BN$194,"s","ns")))</f>
        <v/>
      </c>
      <c r="DK195" s="282" t="str">
        <f aca="false">IF(DK$8&gt;$BV195,"",IF($BR$179&gt;$BS$179,"ns",IF(ABS($BX195-INDEX(RTO4CF_ORD,DK$8,2))&gt;$BN$194,"s","ns")))</f>
        <v/>
      </c>
      <c r="DL195" s="282" t="str">
        <f aca="false">IF(DL$8&gt;$BV195,"",IF($BR$179&gt;$BS$179,"ns",IF(ABS($BX195-INDEX(RTO4CF_ORD,DL$8,2))&gt;$BN$194,"s","ns")))</f>
        <v/>
      </c>
      <c r="DM195" s="282" t="str">
        <f aca="false">IF(DM$8&gt;$BV195,"",IF($BR$179&gt;$BS$179,"ns",IF(ABS($BX195-INDEX(RTO4CF_ORD,DM$8,2))&gt;$BN$194,"s","ns")))</f>
        <v/>
      </c>
      <c r="DN195" s="282" t="str">
        <f aca="false">IF(DN$8&gt;$BV195,"",IF($BR$179&gt;$BS$179,"ns",IF(ABS($BX195-INDEX(RTO4CF_ORD,DN$8,2))&gt;$BN$194,"s","ns")))</f>
        <v/>
      </c>
      <c r="DO195" s="282" t="str">
        <f aca="false">IF(DO$8&gt;$BV195,"",IF($BR$179&gt;$BS$179,"ns",IF(ABS($BX195-INDEX(RTO4CF_ORD,DO$8,2))&gt;$BN$194,"s","ns")))</f>
        <v/>
      </c>
      <c r="DP195" s="282" t="str">
        <f aca="false">IF(DP$8&gt;$BV195,"",IF($BR$179&gt;$BS$179,"ns",IF(ABS($BX195-INDEX(RTO4CF_ORD,DP$8,2))&gt;$BN$194,"s","ns")))</f>
        <v/>
      </c>
      <c r="DQ195" s="282" t="str">
        <f aca="false">IF(DQ$8&gt;$BV195,"",IF($BR$179&gt;$BS$179,"ns",IF(ABS($BX195-INDEX(RTO4CF_ORD,DQ$8,2))&gt;$BN$194,"s","ns")))</f>
        <v/>
      </c>
      <c r="DR195" s="282" t="str">
        <f aca="false">IF(DR$8&gt;$BV195,"",IF($BR$179&gt;$BS$179,"ns",IF(ABS($BX195-INDEX(RTO4CF_ORD,DR$8,2))&gt;$BN$194,"s","ns")))</f>
        <v/>
      </c>
      <c r="DS195" s="282" t="str">
        <f aca="false">IF(DS$8&gt;$BV195,"",IF($BR$179&gt;$BS$179,"ns",IF(ABS($BX195-INDEX(RTO4CF_ORD,DS$8,2))&gt;$BN$194,"s","ns")))</f>
        <v/>
      </c>
      <c r="DT195" s="282" t="str">
        <f aca="false">IF(DT$8&gt;$BV195,"",IF($BR$179&gt;$BS$179,"ns",IF(ABS($BX195-INDEX(RTO4CF_ORD,DT$8,2))&gt;$BN$194,"s","ns")))</f>
        <v/>
      </c>
      <c r="DU195" s="282" t="str">
        <f aca="false">IF(DU$8&gt;$BV195,"",IF($BR$179&gt;$BS$179,"ns",IF(ABS($BX195-INDEX(RTO4CF_ORD,DU$8,2))&gt;$BN$194,"s","ns")))</f>
        <v/>
      </c>
      <c r="DV195" s="282" t="str">
        <f aca="false">IF(DV$8&gt;$BV195,"",IF($BR$179&gt;$BS$179,"ns",IF(ABS($BX195-INDEX(RTO4CF_ORD,DV$8,2))&gt;$BN$194,"s","ns")))</f>
        <v/>
      </c>
      <c r="DW195" s="283"/>
      <c r="DX195" s="283"/>
      <c r="DZ195" s="265" t="n">
        <f aca="false">DZ194+1</f>
        <v>22</v>
      </c>
      <c r="EA195" s="276" t="str">
        <f aca="false">IFERROR(INDEX(RTO4CV,$DZ195,1),0)</f>
        <v>Klein Prometeo</v>
      </c>
      <c r="EB195" s="277" t="n">
        <f aca="false">IFERROR(INDEX(RTO4SF,$DZ195,EB$7),0)</f>
        <v>0</v>
      </c>
      <c r="EC195" s="277" t="n">
        <f aca="false">IFERROR(INDEX(RTO4SF,$DZ195,EC$7),0)</f>
        <v>0</v>
      </c>
      <c r="ED195" s="277" t="n">
        <f aca="false">IFERROR(INDEX(RTO4SF,$DZ195,ED$7),0)</f>
        <v>0</v>
      </c>
      <c r="EE195" s="277" t="n">
        <f aca="false">IFERROR(INDEX(RTO4SF,$DZ195,EE$7),0)</f>
        <v>0</v>
      </c>
      <c r="EF195" s="277" t="n">
        <f aca="false">COUNTIFS(EB195:EE195,"&gt;1")</f>
        <v>0</v>
      </c>
      <c r="EG195" s="277" t="n">
        <f aca="false">IFERROR(SUMIFS(EB195:EE195,EB195:EE195,"&gt;1"),0)</f>
        <v>0</v>
      </c>
      <c r="EH195" s="265"/>
      <c r="EI195" s="266"/>
      <c r="EJ195" s="266"/>
      <c r="EK195" s="266"/>
      <c r="EL195" s="265" t="n">
        <f aca="false">EL194+1</f>
        <v>22</v>
      </c>
      <c r="EM195" s="276" t="str">
        <f aca="false">IFERROR(INDEX(RTO4CV,$EL195,1),0)</f>
        <v>Klein Prometeo</v>
      </c>
      <c r="EN195" s="277" t="n">
        <f aca="false">IFERROR(INDEX(RTO4CF,$EL195,'ANVA-MDS'!EB$7),0)</f>
        <v>1254.57894736842</v>
      </c>
      <c r="EO195" s="277" t="n">
        <f aca="false">IFERROR(INDEX(RTO4CF,$EL195,'ANVA-MDS'!EC$7),0)</f>
        <v>1906.77192982456</v>
      </c>
      <c r="EP195" s="277" t="n">
        <f aca="false">IFERROR(INDEX(RTO4CF,$EL195,'ANVA-MDS'!ED$7),0)</f>
        <v>1755.64912280702</v>
      </c>
      <c r="EQ195" s="277" t="n">
        <f aca="false">IFERROR(INDEX(RTO4CF,$EL195,'ANVA-MDS'!EE$7),0)</f>
        <v>0</v>
      </c>
      <c r="ER195" s="277" t="n">
        <f aca="false">COUNTIFS(EN195:EQ195,"&gt;1")</f>
        <v>3</v>
      </c>
      <c r="ES195" s="277" t="n">
        <f aca="false">IFERROR(SUMIFS(EN195:EQ195,EN195:EQ195,"&gt;1"),0)</f>
        <v>4917</v>
      </c>
      <c r="ET195" s="265"/>
      <c r="EU195" s="266"/>
      <c r="EV195" s="266"/>
      <c r="EW195" s="266"/>
      <c r="EX195" s="277" t="n">
        <f aca="false">EG195+ES195</f>
        <v>4917</v>
      </c>
    </row>
    <row r="196" customFormat="false" ht="12.75" hidden="false" customHeight="true" outlineLevel="0" collapsed="false">
      <c r="A196" s="293" t="s">
        <v>361</v>
      </c>
      <c r="J196" s="270" t="n">
        <v>22</v>
      </c>
      <c r="K196" s="280" t="str">
        <f aca="false">IFERROR(INDEX(RTO4SF_ORD,J196,1),"sd")</f>
        <v>Klein Prometeo</v>
      </c>
      <c r="L196" s="281" t="n">
        <f aca="false">IFERROR(INDEX(RTO4SF_ORD,J196,2),"sd")</f>
        <v>0.00028</v>
      </c>
      <c r="M196" s="281" t="str">
        <f aca="false">IF(M$8&gt;$J196,"",IF($F$179&gt;$G$179,"ns",IF(ABS($L196-INDEX(RTO4SF_ORD,M$8,2))&gt;$B$194,"s","ns")))</f>
        <v>ns</v>
      </c>
      <c r="N196" s="281" t="str">
        <f aca="false">IF(N$8&gt;$J196,"",IF($F$179&gt;$G$179,"ns",IF(ABS($L196-INDEX(RTO4SF_ORD,N$8,2))&gt;$B$194,"s","ns")))</f>
        <v>ns</v>
      </c>
      <c r="O196" s="281" t="str">
        <f aca="false">IF(O$8&gt;$J196,"",IF($F$179&gt;$G$179,"ns",IF(ABS($L196-INDEX(RTO4SF_ORD,O$8,2))&gt;$B$194,"s","ns")))</f>
        <v>ns</v>
      </c>
      <c r="P196" s="281" t="str">
        <f aca="false">IF(P$8&gt;$J196,"",IF($F$179&gt;$G$179,"ns",IF(ABS($L196-INDEX(RTO4SF_ORD,P$8,2))&gt;$B$194,"s","ns")))</f>
        <v>ns</v>
      </c>
      <c r="Q196" s="281" t="str">
        <f aca="false">IF(Q$8&gt;$J196,"",IF($F$179&gt;$G$179,"ns",IF(ABS($L196-INDEX(RTO4SF_ORD,Q$8,2))&gt;$B$194,"s","ns")))</f>
        <v>ns</v>
      </c>
      <c r="R196" s="281" t="str">
        <f aca="false">IF(R$8&gt;$J196,"",IF($F$179&gt;$G$179,"ns",IF(ABS($L196-INDEX(RTO4SF_ORD,R$8,2))&gt;$B$194,"s","ns")))</f>
        <v>ns</v>
      </c>
      <c r="S196" s="281" t="str">
        <f aca="false">IF(S$8&gt;$J196,"",IF($F$179&gt;$G$179,"ns",IF(ABS($L196-INDEX(RTO4SF_ORD,S$8,2))&gt;$B$194,"s","ns")))</f>
        <v>ns</v>
      </c>
      <c r="T196" s="281" t="str">
        <f aca="false">IF(T$8&gt;$J196,"",IF($F$179&gt;$G$179,"ns",IF(ABS($L196-INDEX(RTO4SF_ORD,T$8,2))&gt;$B$194,"s","ns")))</f>
        <v>ns</v>
      </c>
      <c r="U196" s="281" t="str">
        <f aca="false">IF(U$8&gt;$J196,"",IF($F$179&gt;$G$179,"ns",IF(ABS($L196-INDEX(RTO4SF_ORD,U$8,2))&gt;$B$194,"s","ns")))</f>
        <v>ns</v>
      </c>
      <c r="V196" s="281" t="str">
        <f aca="false">IF(V$8&gt;$J196,"",IF($F$179&gt;$G$179,"ns",IF(ABS($L196-INDEX(RTO4SF_ORD,V$8,2))&gt;$B$194,"s","ns")))</f>
        <v>ns</v>
      </c>
      <c r="W196" s="281" t="str">
        <f aca="false">IF(W$8&gt;$J196,"",IF($F$179&gt;$G$179,"ns",IF(ABS($L196-INDEX(RTO4SF_ORD,W$8,2))&gt;$B$194,"s","ns")))</f>
        <v>ns</v>
      </c>
      <c r="X196" s="281" t="str">
        <f aca="false">IF(X$8&gt;$J196,"",IF($F$179&gt;$G$179,"ns",IF(ABS($L196-INDEX(RTO4SF_ORD,X$8,2))&gt;$B$194,"s","ns")))</f>
        <v>ns</v>
      </c>
      <c r="Y196" s="281" t="str">
        <f aca="false">IF(Y$8&gt;$J196,"",IF($F$179&gt;$G$179,"ns",IF(ABS($L196-INDEX(RTO4SF_ORD,Y$8,2))&gt;$B$194,"s","ns")))</f>
        <v>ns</v>
      </c>
      <c r="Z196" s="281" t="str">
        <f aca="false">IF(Z$8&gt;$J196,"",IF($F$179&gt;$G$179,"ns",IF(ABS($L196-INDEX(RTO4SF_ORD,Z$8,2))&gt;$B$194,"s","ns")))</f>
        <v>ns</v>
      </c>
      <c r="AA196" s="281" t="str">
        <f aca="false">IF(AA$8&gt;$J196,"",IF($F$179&gt;$G$179,"ns",IF(ABS($L196-INDEX(RTO4SF_ORD,AA$8,2))&gt;$B$194,"s","ns")))</f>
        <v>ns</v>
      </c>
      <c r="AB196" s="281" t="str">
        <f aca="false">IF(AB$8&gt;$J196,"",IF($F$179&gt;$G$179,"ns",IF(ABS($L196-INDEX(RTO4SF_ORD,AB$8,2))&gt;$B$194,"s","ns")))</f>
        <v>ns</v>
      </c>
      <c r="AC196" s="281" t="str">
        <f aca="false">IF(AC$8&gt;$J196,"",IF($F$179&gt;$G$179,"ns",IF(ABS($L196-INDEX(RTO4SF_ORD,AC$8,2))&gt;$B$194,"s","ns")))</f>
        <v>ns</v>
      </c>
      <c r="AD196" s="281" t="str">
        <f aca="false">IF(AD$8&gt;$J196,"",IF($F$179&gt;$G$179,"ns",IF(ABS($L196-INDEX(RTO4SF_ORD,AD$8,2))&gt;$B$194,"s","ns")))</f>
        <v>ns</v>
      </c>
      <c r="AE196" s="281" t="str">
        <f aca="false">IF(AE$8&gt;$J196,"",IF($F$179&gt;$G$179,"ns",IF(ABS($L196-INDEX(RTO4SF_ORD,AE$8,2))&gt;$B$194,"s","ns")))</f>
        <v>ns</v>
      </c>
      <c r="AF196" s="281" t="str">
        <f aca="false">IF(AF$8&gt;$J196,"",IF($F$179&gt;$G$179,"ns",IF(ABS($L196-INDEX(RTO4SF_ORD,AF$8,2))&gt;$B$194,"s","ns")))</f>
        <v>ns</v>
      </c>
      <c r="AG196" s="281" t="str">
        <f aca="false">IF(AG$8&gt;$J196,"",IF($F$179&gt;$G$179,"ns",IF(ABS($L196-INDEX(RTO4SF_ORD,AG$8,2))&gt;$B$194,"s","ns")))</f>
        <v>ns</v>
      </c>
      <c r="AH196" s="281" t="str">
        <f aca="false">IF(AH$8&gt;$J196,"",IF($F$179&gt;$G$179,"ns",IF(ABS($L196-INDEX(RTO4SF_ORD,AH$8,2))&gt;$B$194,"s","ns")))</f>
        <v>ns</v>
      </c>
      <c r="AI196" s="281" t="str">
        <f aca="false">IF(AI$8&gt;$J196,"",IF($F$179&gt;$G$179,"ns",IF(ABS($L196-INDEX(RTO4SF_ORD,AI$8,2))&gt;$B$194,"s","ns")))</f>
        <v/>
      </c>
      <c r="AJ196" s="281" t="str">
        <f aca="false">IF(AJ$8&gt;$J196,"",IF($F$179&gt;$G$179,"ns",IF(ABS($L196-INDEX(RTO4SF_ORD,AJ$8,2))&gt;$B$194,"s","ns")))</f>
        <v/>
      </c>
      <c r="AK196" s="281" t="str">
        <f aca="false">IF(AK$8&gt;$J196,"",IF($F$179&gt;$G$179,"ns",IF(ABS($L196-INDEX(RTO4SF_ORD,AK$8,2))&gt;$B$194,"s","ns")))</f>
        <v/>
      </c>
      <c r="AL196" s="281" t="str">
        <f aca="false">IF(AL$8&gt;$J196,"",IF($F$179&gt;$G$179,"ns",IF(ABS($L196-INDEX(RTO4SF_ORD,AL$8,2))&gt;$B$194,"s","ns")))</f>
        <v/>
      </c>
      <c r="AM196" s="281" t="str">
        <f aca="false">IF(AM$8&gt;$J196,"",IF($F$179&gt;$G$179,"ns",IF(ABS($L196-INDEX(RTO4SF_ORD,AM$8,2))&gt;$B$194,"s","ns")))</f>
        <v/>
      </c>
      <c r="AN196" s="281" t="str">
        <f aca="false">IF(AN$8&gt;$J196,"",IF($F$179&gt;$G$179,"ns",IF(ABS($L196-INDEX(RTO4SF_ORD,AN$8,2))&gt;$B$194,"s","ns")))</f>
        <v/>
      </c>
      <c r="AO196" s="281" t="str">
        <f aca="false">IF(AO$8&gt;$J196,"",IF($F$179&gt;$G$179,"ns",IF(ABS($L196-INDEX(RTO4SF_ORD,AO$8,2))&gt;$B$194,"s","ns")))</f>
        <v/>
      </c>
      <c r="AP196" s="281" t="str">
        <f aca="false">IF(AP$8&gt;$J196,"",IF($F$179&gt;$G$179,"ns",IF(ABS($L196-INDEX(RTO4SF_ORD,AP$8,2))&gt;$B$194,"s","ns")))</f>
        <v/>
      </c>
      <c r="AQ196" s="281" t="str">
        <f aca="false">IF(AQ$8&gt;$J196,"",IF($F$179&gt;$G$179,"ns",IF(ABS($L196-INDEX(RTO4SF_ORD,AQ$8,2))&gt;$B$194,"s","ns")))</f>
        <v/>
      </c>
      <c r="AR196" s="281" t="str">
        <f aca="false">IF(AR$8&gt;$J196,"",IF($F$179&gt;$G$179,"ns",IF(ABS($L196-INDEX(RTO4SF_ORD,AR$8,2))&gt;$B$194,"s","ns")))</f>
        <v/>
      </c>
      <c r="AS196" s="281" t="str">
        <f aca="false">IF(AS$8&gt;$J196,"",IF($F$179&gt;$G$179,"ns",IF(ABS($L196-INDEX(RTO4SF_ORD,AS$8,2))&gt;$B$194,"s","ns")))</f>
        <v/>
      </c>
      <c r="AT196" s="281" t="str">
        <f aca="false">IF(AT$8&gt;$J196,"",IF($F$179&gt;$G$179,"ns",IF(ABS($L196-INDEX(RTO4SF_ORD,AT$8,2))&gt;$B$194,"s","ns")))</f>
        <v/>
      </c>
      <c r="AU196" s="281" t="str">
        <f aca="false">IF(AU$8&gt;$J196,"",IF($F$179&gt;$G$179,"ns",IF(ABS($L196-INDEX(RTO4SF_ORD,AU$8,2))&gt;$B$194,"s","ns")))</f>
        <v/>
      </c>
      <c r="AV196" s="281" t="str">
        <f aca="false">IF(AV$8&gt;$J196,"",IF($F$179&gt;$G$179,"ns",IF(ABS($L196-INDEX(RTO4SF_ORD,AV$8,2))&gt;$B$194,"s","ns")))</f>
        <v/>
      </c>
      <c r="AW196" s="281" t="str">
        <f aca="false">IF(AW$8&gt;$J196,"",IF($F$179&gt;$G$179,"ns",IF(ABS($L196-INDEX(RTO4SF_ORD,AW$8,2))&gt;$B$194,"s","ns")))</f>
        <v/>
      </c>
      <c r="AX196" s="281" t="str">
        <f aca="false">IF(AX$8&gt;$J196,"",IF($F$179&gt;$G$179,"ns",IF(ABS($L196-INDEX(RTO4SF_ORD,AX$8,2))&gt;$B$194,"s","ns")))</f>
        <v/>
      </c>
      <c r="AY196" s="281" t="str">
        <f aca="false">IF(AY$8&gt;$J196,"",IF($F$179&gt;$G$179,"ns",IF(ABS($L196-INDEX(RTO4SF_ORD,AY$8,2))&gt;$B$194,"s","ns")))</f>
        <v/>
      </c>
      <c r="AZ196" s="281" t="str">
        <f aca="false">IF(AZ$8&gt;$J196,"",IF($F$179&gt;$G$179,"ns",IF(ABS($L196-INDEX(RTO4SF_ORD,AZ$8,2))&gt;$B$194,"s","ns")))</f>
        <v/>
      </c>
      <c r="BA196" s="281" t="str">
        <f aca="false">IF(BA$8&gt;$J196,"",IF($F$179&gt;$G$179,"ns",IF(ABS($L196-INDEX(RTO4SF_ORD,BA$8,2))&gt;$B$194,"s","ns")))</f>
        <v/>
      </c>
      <c r="BB196" s="281" t="str">
        <f aca="false">IF(BB$8&gt;$J196,"",IF($F$179&gt;$G$179,"ns",IF(ABS($L196-INDEX(RTO4SF_ORD,BB$8,2))&gt;$B$194,"s","ns")))</f>
        <v/>
      </c>
      <c r="BC196" s="281" t="str">
        <f aca="false">IF(BC$8&gt;$J196,"",IF($F$179&gt;$G$179,"ns",IF(ABS($L196-INDEX(RTO4SF_ORD,BC$8,2))&gt;$B$194,"s","ns")))</f>
        <v/>
      </c>
      <c r="BD196" s="281" t="str">
        <f aca="false">IF(BD$8&gt;$J196,"",IF($F$179&gt;$G$179,"ns",IF(ABS($L196-INDEX(RTO4SF_ORD,BD$8,2))&gt;$B$194,"s","ns")))</f>
        <v/>
      </c>
      <c r="BE196" s="281" t="str">
        <f aca="false">IF(BE$8&gt;$J196,"",IF($F$179&gt;$G$179,"ns",IF(ABS($L196-INDEX(RTO4SF_ORD,BE$8,2))&gt;$B$194,"s","ns")))</f>
        <v/>
      </c>
      <c r="BF196" s="281" t="str">
        <f aca="false">IF(BF$8&gt;$J196,"",IF($F$179&gt;$G$179,"ns",IF(ABS($L196-INDEX(RTO4SF_ORD,BF$8,2))&gt;$B$194,"s","ns")))</f>
        <v/>
      </c>
      <c r="BG196" s="281" t="str">
        <f aca="false">IF(BG$8&gt;$J196,"",IF($F$179&gt;$G$179,"ns",IF(ABS($L196-INDEX(RTO4SF_ORD,BG$8,2))&gt;$B$194,"s","ns")))</f>
        <v/>
      </c>
      <c r="BH196" s="281" t="str">
        <f aca="false">IF(BH$8&gt;$J196,"",IF($F$179&gt;$G$179,"ns",IF(ABS($L196-INDEX(RTO4SF_ORD,BH$8,2))&gt;$B$194,"s","ns")))</f>
        <v/>
      </c>
      <c r="BI196" s="281" t="str">
        <f aca="false">IF(BI$8&gt;$J196,"",IF($F$179&gt;$G$179,"ns",IF(ABS($L196-INDEX(RTO4SF_ORD,BI$8,2))&gt;$B$194,"s","ns")))</f>
        <v/>
      </c>
      <c r="BJ196" s="281" t="str">
        <f aca="false">IF(BJ$8&gt;$J196,"",IF($F$179&gt;$G$179,"ns",IF(ABS($L196-INDEX(RTO4SF_ORD,BJ$8,2))&gt;$B$194,"s","ns")))</f>
        <v/>
      </c>
      <c r="BM196" s="293" t="s">
        <v>361</v>
      </c>
      <c r="BS196" s="249"/>
      <c r="BT196" s="249"/>
      <c r="BV196" s="270" t="n">
        <v>22</v>
      </c>
      <c r="BW196" s="280" t="str">
        <f aca="false">IFERROR(INDEX(RTO4CF_ORD,BV196,1),"sd")</f>
        <v>Klein Valor</v>
      </c>
      <c r="BX196" s="281" t="n">
        <f aca="false">IFERROR(INDEX(RTO4CF_ORD,BV196,2),"sd")</f>
        <v>2096.48148148148</v>
      </c>
      <c r="BY196" s="282" t="str">
        <f aca="false">IF(BY$8&gt;$BV196,"",IF($BR$179&gt;$BS$179,"ns",IF(ABS($BX196-INDEX(RTO4CF_ORD,BY$8,2))&gt;$BN$194,"s","ns")))</f>
        <v>s</v>
      </c>
      <c r="BZ196" s="282" t="str">
        <f aca="false">IF(BZ$8&gt;$BV196,"",IF($BR$179&gt;$BS$179,"ns",IF(ABS($BX196-INDEX(RTO4CF_ORD,BZ$8,2))&gt;$BN$194,"s","ns")))</f>
        <v>s</v>
      </c>
      <c r="CA196" s="282" t="str">
        <f aca="false">IF(CA$8&gt;$BV196,"",IF($BR$179&gt;$BS$179,"ns",IF(ABS($BX196-INDEX(RTO4CF_ORD,CA$8,2))&gt;$BN$194,"s","ns")))</f>
        <v>s</v>
      </c>
      <c r="CB196" s="282" t="str">
        <f aca="false">IF(CB$8&gt;$BV196,"",IF($BR$179&gt;$BS$179,"ns",IF(ABS($BX196-INDEX(RTO4CF_ORD,CB$8,2))&gt;$BN$194,"s","ns")))</f>
        <v>s</v>
      </c>
      <c r="CC196" s="282" t="str">
        <f aca="false">IF(CC$8&gt;$BV196,"",IF($BR$179&gt;$BS$179,"ns",IF(ABS($BX196-INDEX(RTO4CF_ORD,CC$8,2))&gt;$BN$194,"s","ns")))</f>
        <v>s</v>
      </c>
      <c r="CD196" s="282" t="str">
        <f aca="false">IF(CD$8&gt;$BV196,"",IF($BR$179&gt;$BS$179,"ns",IF(ABS($BX196-INDEX(RTO4CF_ORD,CD$8,2))&gt;$BN$194,"s","ns")))</f>
        <v>s</v>
      </c>
      <c r="CE196" s="282" t="str">
        <f aca="false">IF(CE$8&gt;$BV196,"",IF($BR$179&gt;$BS$179,"ns",IF(ABS($BX196-INDEX(RTO4CF_ORD,CE$8,2))&gt;$BN$194,"s","ns")))</f>
        <v>s</v>
      </c>
      <c r="CF196" s="282" t="str">
        <f aca="false">IF(CF$8&gt;$BV196,"",IF($BR$179&gt;$BS$179,"ns",IF(ABS($BX196-INDEX(RTO4CF_ORD,CF$8,2))&gt;$BN$194,"s","ns")))</f>
        <v>s</v>
      </c>
      <c r="CG196" s="282" t="str">
        <f aca="false">IF(CG$8&gt;$BV196,"",IF($BR$179&gt;$BS$179,"ns",IF(ABS($BX196-INDEX(RTO4CF_ORD,CG$8,2))&gt;$BN$194,"s","ns")))</f>
        <v>s</v>
      </c>
      <c r="CH196" s="282" t="str">
        <f aca="false">IF(CH$8&gt;$BV196,"",IF($BR$179&gt;$BS$179,"ns",IF(ABS($BX196-INDEX(RTO4CF_ORD,CH$8,2))&gt;$BN$194,"s","ns")))</f>
        <v>s</v>
      </c>
      <c r="CI196" s="282" t="str">
        <f aca="false">IF(CI$8&gt;$BV196,"",IF($BR$179&gt;$BS$179,"ns",IF(ABS($BX196-INDEX(RTO4CF_ORD,CI$8,2))&gt;$BN$194,"s","ns")))</f>
        <v>s</v>
      </c>
      <c r="CJ196" s="282" t="str">
        <f aca="false">IF(CJ$8&gt;$BV196,"",IF($BR$179&gt;$BS$179,"ns",IF(ABS($BX196-INDEX(RTO4CF_ORD,CJ$8,2))&gt;$BN$194,"s","ns")))</f>
        <v>s</v>
      </c>
      <c r="CK196" s="282" t="str">
        <f aca="false">IF(CK$8&gt;$BV196,"",IF($BR$179&gt;$BS$179,"ns",IF(ABS($BX196-INDEX(RTO4CF_ORD,CK$8,2))&gt;$BN$194,"s","ns")))</f>
        <v>s</v>
      </c>
      <c r="CL196" s="282" t="str">
        <f aca="false">IF(CL$8&gt;$BV196,"",IF($BR$179&gt;$BS$179,"ns",IF(ABS($BX196-INDEX(RTO4CF_ORD,CL$8,2))&gt;$BN$194,"s","ns")))</f>
        <v>s</v>
      </c>
      <c r="CM196" s="282" t="str">
        <f aca="false">IF(CM$8&gt;$BV196,"",IF($BR$179&gt;$BS$179,"ns",IF(ABS($BX196-INDEX(RTO4CF_ORD,CM$8,2))&gt;$BN$194,"s","ns")))</f>
        <v>ns</v>
      </c>
      <c r="CN196" s="282" t="str">
        <f aca="false">IF(CN$8&gt;$BV196,"",IF($BR$179&gt;$BS$179,"ns",IF(ABS($BX196-INDEX(RTO4CF_ORD,CN$8,2))&gt;$BN$194,"s","ns")))</f>
        <v>ns</v>
      </c>
      <c r="CO196" s="282" t="str">
        <f aca="false">IF(CO$8&gt;$BV196,"",IF($BR$179&gt;$BS$179,"ns",IF(ABS($BX196-INDEX(RTO4CF_ORD,CO$8,2))&gt;$BN$194,"s","ns")))</f>
        <v>ns</v>
      </c>
      <c r="CP196" s="282" t="str">
        <f aca="false">IF(CP$8&gt;$BV196,"",IF($BR$179&gt;$BS$179,"ns",IF(ABS($BX196-INDEX(RTO4CF_ORD,CP$8,2))&gt;$BN$194,"s","ns")))</f>
        <v>ns</v>
      </c>
      <c r="CQ196" s="282" t="str">
        <f aca="false">IF(CQ$8&gt;$BV196,"",IF($BR$179&gt;$BS$179,"ns",IF(ABS($BX196-INDEX(RTO4CF_ORD,CQ$8,2))&gt;$BN$194,"s","ns")))</f>
        <v>ns</v>
      </c>
      <c r="CR196" s="282" t="str">
        <f aca="false">IF(CR$8&gt;$BV196,"",IF($BR$179&gt;$BS$179,"ns",IF(ABS($BX196-INDEX(RTO4CF_ORD,CR$8,2))&gt;$BN$194,"s","ns")))</f>
        <v>ns</v>
      </c>
      <c r="CS196" s="282" t="str">
        <f aca="false">IF(CS$8&gt;$BV196,"",IF($BR$179&gt;$BS$179,"ns",IF(ABS($BX196-INDEX(RTO4CF_ORD,CS$8,2))&gt;$BN$194,"s","ns")))</f>
        <v>ns</v>
      </c>
      <c r="CT196" s="282" t="str">
        <f aca="false">IF(CT$8&gt;$BV196,"",IF($BR$179&gt;$BS$179,"ns",IF(ABS($BX196-INDEX(RTO4CF_ORD,CT$8,2))&gt;$BN$194,"s","ns")))</f>
        <v>ns</v>
      </c>
      <c r="CU196" s="282" t="str">
        <f aca="false">IF(CU$8&gt;$BV196,"",IF($BR$179&gt;$BS$179,"ns",IF(ABS($BX196-INDEX(RTO4CF_ORD,CU$8,2))&gt;$BN$194,"s","ns")))</f>
        <v/>
      </c>
      <c r="CV196" s="282" t="str">
        <f aca="false">IF(CV$8&gt;$BV196,"",IF($BR$179&gt;$BS$179,"ns",IF(ABS($BX196-INDEX(RTO4CF_ORD,CV$8,2))&gt;$BN$194,"s","ns")))</f>
        <v/>
      </c>
      <c r="CW196" s="282" t="str">
        <f aca="false">IF(CW$8&gt;$BV196,"",IF($BR$179&gt;$BS$179,"ns",IF(ABS($BX196-INDEX(RTO4CF_ORD,CW$8,2))&gt;$BN$194,"s","ns")))</f>
        <v/>
      </c>
      <c r="CX196" s="282" t="str">
        <f aca="false">IF(CX$8&gt;$BV196,"",IF($BR$179&gt;$BS$179,"ns",IF(ABS($BX196-INDEX(RTO4CF_ORD,CX$8,2))&gt;$BN$194,"s","ns")))</f>
        <v/>
      </c>
      <c r="CY196" s="282" t="str">
        <f aca="false">IF(CY$8&gt;$BV196,"",IF($BR$179&gt;$BS$179,"ns",IF(ABS($BX196-INDEX(RTO4CF_ORD,CY$8,2))&gt;$BN$194,"s","ns")))</f>
        <v/>
      </c>
      <c r="CZ196" s="282" t="str">
        <f aca="false">IF(CZ$8&gt;$BV196,"",IF($BR$179&gt;$BS$179,"ns",IF(ABS($BX196-INDEX(RTO4CF_ORD,CZ$8,2))&gt;$BN$194,"s","ns")))</f>
        <v/>
      </c>
      <c r="DA196" s="282" t="str">
        <f aca="false">IF(DA$8&gt;$BV196,"",IF($BR$179&gt;$BS$179,"ns",IF(ABS($BX196-INDEX(RTO4CF_ORD,DA$8,2))&gt;$BN$194,"s","ns")))</f>
        <v/>
      </c>
      <c r="DB196" s="282" t="str">
        <f aca="false">IF(DB$8&gt;$BV196,"",IF($BR$179&gt;$BS$179,"ns",IF(ABS($BX196-INDEX(RTO4CF_ORD,DB$8,2))&gt;$BN$194,"s","ns")))</f>
        <v/>
      </c>
      <c r="DC196" s="282" t="str">
        <f aca="false">IF(DC$8&gt;$BV196,"",IF($BR$179&gt;$BS$179,"ns",IF(ABS($BX196-INDEX(RTO4CF_ORD,DC$8,2))&gt;$BN$194,"s","ns")))</f>
        <v/>
      </c>
      <c r="DD196" s="282" t="str">
        <f aca="false">IF(DD$8&gt;$BV196,"",IF($BR$179&gt;$BS$179,"ns",IF(ABS($BX196-INDEX(RTO4CF_ORD,DD$8,2))&gt;$BN$194,"s","ns")))</f>
        <v/>
      </c>
      <c r="DE196" s="282" t="str">
        <f aca="false">IF(DE$8&gt;$BV196,"",IF($BR$179&gt;$BS$179,"ns",IF(ABS($BX196-INDEX(RTO4CF_ORD,DE$8,2))&gt;$BN$194,"s","ns")))</f>
        <v/>
      </c>
      <c r="DF196" s="282" t="str">
        <f aca="false">IF(DF$8&gt;$BV196,"",IF($BR$179&gt;$BS$179,"ns",IF(ABS($BX196-INDEX(RTO4CF_ORD,DF$8,2))&gt;$BN$194,"s","ns")))</f>
        <v/>
      </c>
      <c r="DG196" s="282" t="str">
        <f aca="false">IF(DG$8&gt;$BV196,"",IF($BR$179&gt;$BS$179,"ns",IF(ABS($BX196-INDEX(RTO4CF_ORD,DG$8,2))&gt;$BN$194,"s","ns")))</f>
        <v/>
      </c>
      <c r="DH196" s="282" t="str">
        <f aca="false">IF(DH$8&gt;$BV196,"",IF($BR$179&gt;$BS$179,"ns",IF(ABS($BX196-INDEX(RTO4CF_ORD,DH$8,2))&gt;$BN$194,"s","ns")))</f>
        <v/>
      </c>
      <c r="DI196" s="282" t="str">
        <f aca="false">IF(DI$8&gt;$BV196,"",IF($BR$179&gt;$BS$179,"ns",IF(ABS($BX196-INDEX(RTO4CF_ORD,DI$8,2))&gt;$BN$194,"s","ns")))</f>
        <v/>
      </c>
      <c r="DJ196" s="282" t="str">
        <f aca="false">IF(DJ$8&gt;$BV196,"",IF($BR$179&gt;$BS$179,"ns",IF(ABS($BX196-INDEX(RTO4CF_ORD,DJ$8,2))&gt;$BN$194,"s","ns")))</f>
        <v/>
      </c>
      <c r="DK196" s="282" t="str">
        <f aca="false">IF(DK$8&gt;$BV196,"",IF($BR$179&gt;$BS$179,"ns",IF(ABS($BX196-INDEX(RTO4CF_ORD,DK$8,2))&gt;$BN$194,"s","ns")))</f>
        <v/>
      </c>
      <c r="DL196" s="282" t="str">
        <f aca="false">IF(DL$8&gt;$BV196,"",IF($BR$179&gt;$BS$179,"ns",IF(ABS($BX196-INDEX(RTO4CF_ORD,DL$8,2))&gt;$BN$194,"s","ns")))</f>
        <v/>
      </c>
      <c r="DM196" s="282" t="str">
        <f aca="false">IF(DM$8&gt;$BV196,"",IF($BR$179&gt;$BS$179,"ns",IF(ABS($BX196-INDEX(RTO4CF_ORD,DM$8,2))&gt;$BN$194,"s","ns")))</f>
        <v/>
      </c>
      <c r="DN196" s="282" t="str">
        <f aca="false">IF(DN$8&gt;$BV196,"",IF($BR$179&gt;$BS$179,"ns",IF(ABS($BX196-INDEX(RTO4CF_ORD,DN$8,2))&gt;$BN$194,"s","ns")))</f>
        <v/>
      </c>
      <c r="DO196" s="282" t="str">
        <f aca="false">IF(DO$8&gt;$BV196,"",IF($BR$179&gt;$BS$179,"ns",IF(ABS($BX196-INDEX(RTO4CF_ORD,DO$8,2))&gt;$BN$194,"s","ns")))</f>
        <v/>
      </c>
      <c r="DP196" s="282" t="str">
        <f aca="false">IF(DP$8&gt;$BV196,"",IF($BR$179&gt;$BS$179,"ns",IF(ABS($BX196-INDEX(RTO4CF_ORD,DP$8,2))&gt;$BN$194,"s","ns")))</f>
        <v/>
      </c>
      <c r="DQ196" s="282" t="str">
        <f aca="false">IF(DQ$8&gt;$BV196,"",IF($BR$179&gt;$BS$179,"ns",IF(ABS($BX196-INDEX(RTO4CF_ORD,DQ$8,2))&gt;$BN$194,"s","ns")))</f>
        <v/>
      </c>
      <c r="DR196" s="282" t="str">
        <f aca="false">IF(DR$8&gt;$BV196,"",IF($BR$179&gt;$BS$179,"ns",IF(ABS($BX196-INDEX(RTO4CF_ORD,DR$8,2))&gt;$BN$194,"s","ns")))</f>
        <v/>
      </c>
      <c r="DS196" s="282" t="str">
        <f aca="false">IF(DS$8&gt;$BV196,"",IF($BR$179&gt;$BS$179,"ns",IF(ABS($BX196-INDEX(RTO4CF_ORD,DS$8,2))&gt;$BN$194,"s","ns")))</f>
        <v/>
      </c>
      <c r="DT196" s="282" t="str">
        <f aca="false">IF(DT$8&gt;$BV196,"",IF($BR$179&gt;$BS$179,"ns",IF(ABS($BX196-INDEX(RTO4CF_ORD,DT$8,2))&gt;$BN$194,"s","ns")))</f>
        <v/>
      </c>
      <c r="DU196" s="282" t="str">
        <f aca="false">IF(DU$8&gt;$BV196,"",IF($BR$179&gt;$BS$179,"ns",IF(ABS($BX196-INDEX(RTO4CF_ORD,DU$8,2))&gt;$BN$194,"s","ns")))</f>
        <v/>
      </c>
      <c r="DV196" s="282" t="str">
        <f aca="false">IF(DV$8&gt;$BV196,"",IF($BR$179&gt;$BS$179,"ns",IF(ABS($BX196-INDEX(RTO4CF_ORD,DV$8,2))&gt;$BN$194,"s","ns")))</f>
        <v/>
      </c>
      <c r="DW196" s="283"/>
      <c r="DX196" s="283"/>
      <c r="DZ196" s="265" t="n">
        <f aca="false">DZ195+1</f>
        <v>23</v>
      </c>
      <c r="EA196" s="276" t="str">
        <f aca="false">IFERROR(INDEX(RTO4CV,$DZ196,1),0)</f>
        <v>Klein Selenio</v>
      </c>
      <c r="EB196" s="277" t="n">
        <f aca="false">IFERROR(INDEX(RTO4SF,$DZ196,EB$7),0)</f>
        <v>0</v>
      </c>
      <c r="EC196" s="277" t="n">
        <f aca="false">IFERROR(INDEX(RTO4SF,$DZ196,EC$7),0)</f>
        <v>0</v>
      </c>
      <c r="ED196" s="277" t="n">
        <f aca="false">IFERROR(INDEX(RTO4SF,$DZ196,ED$7),0)</f>
        <v>0</v>
      </c>
      <c r="EE196" s="277" t="n">
        <f aca="false">IFERROR(INDEX(RTO4SF,$DZ196,EE$7),0)</f>
        <v>0</v>
      </c>
      <c r="EF196" s="277" t="n">
        <f aca="false">COUNTIFS(EB196:EE196,"&gt;1")</f>
        <v>0</v>
      </c>
      <c r="EG196" s="277" t="n">
        <f aca="false">IFERROR(SUMIFS(EB196:EE196,EB196:EE196,"&gt;1"),0)</f>
        <v>0</v>
      </c>
      <c r="EH196" s="265"/>
      <c r="EI196" s="266"/>
      <c r="EJ196" s="266"/>
      <c r="EK196" s="266"/>
      <c r="EL196" s="265" t="n">
        <f aca="false">EL195+1</f>
        <v>23</v>
      </c>
      <c r="EM196" s="276" t="str">
        <f aca="false">IFERROR(INDEX(RTO4CV,$EL196,1),0)</f>
        <v>Klein Selenio</v>
      </c>
      <c r="EN196" s="277" t="n">
        <f aca="false">IFERROR(INDEX(RTO4CF,$EL196,'ANVA-MDS'!EB$7),0)</f>
        <v>1201.38011695906</v>
      </c>
      <c r="EO196" s="277" t="n">
        <f aca="false">IFERROR(INDEX(RTO4CF,$EL196,'ANVA-MDS'!EC$7),0)</f>
        <v>1780.70175438596</v>
      </c>
      <c r="EP196" s="277" t="n">
        <f aca="false">IFERROR(INDEX(RTO4CF,$EL196,'ANVA-MDS'!ED$7),0)</f>
        <v>1316.04678362573</v>
      </c>
      <c r="EQ196" s="277" t="n">
        <f aca="false">IFERROR(INDEX(RTO4CF,$EL196,'ANVA-MDS'!EE$7),0)</f>
        <v>0</v>
      </c>
      <c r="ER196" s="277" t="n">
        <f aca="false">COUNTIFS(EN196:EQ196,"&gt;1")</f>
        <v>3</v>
      </c>
      <c r="ES196" s="277" t="n">
        <f aca="false">IFERROR(SUMIFS(EN196:EQ196,EN196:EQ196,"&gt;1"),0)</f>
        <v>4298.12865497076</v>
      </c>
      <c r="ET196" s="265"/>
      <c r="EU196" s="266"/>
      <c r="EV196" s="266"/>
      <c r="EW196" s="266"/>
      <c r="EX196" s="277" t="n">
        <f aca="false">EG196+ES196</f>
        <v>4298.12865497076</v>
      </c>
    </row>
    <row r="197" customFormat="false" ht="12.75" hidden="false" customHeight="true" outlineLevel="0" collapsed="false">
      <c r="A197" s="249"/>
      <c r="J197" s="270" t="n">
        <v>23</v>
      </c>
      <c r="K197" s="280" t="str">
        <f aca="false">IFERROR(INDEX(RTO4SF_ORD,J197,1),"sd")</f>
        <v>Klein Selenio</v>
      </c>
      <c r="L197" s="281" t="n">
        <f aca="false">IFERROR(INDEX(RTO4SF_ORD,J197,2),"sd")</f>
        <v>0.00027</v>
      </c>
      <c r="M197" s="281" t="str">
        <f aca="false">IF(M$8&gt;$J197,"",IF($F$179&gt;$G$179,"ns",IF(ABS($L197-INDEX(RTO4SF_ORD,M$8,2))&gt;$B$194,"s","ns")))</f>
        <v>ns</v>
      </c>
      <c r="N197" s="281" t="str">
        <f aca="false">IF(N$8&gt;$J197,"",IF($F$179&gt;$G$179,"ns",IF(ABS($L197-INDEX(RTO4SF_ORD,N$8,2))&gt;$B$194,"s","ns")))</f>
        <v>ns</v>
      </c>
      <c r="O197" s="281" t="str">
        <f aca="false">IF(O$8&gt;$J197,"",IF($F$179&gt;$G$179,"ns",IF(ABS($L197-INDEX(RTO4SF_ORD,O$8,2))&gt;$B$194,"s","ns")))</f>
        <v>ns</v>
      </c>
      <c r="P197" s="281" t="str">
        <f aca="false">IF(P$8&gt;$J197,"",IF($F$179&gt;$G$179,"ns",IF(ABS($L197-INDEX(RTO4SF_ORD,P$8,2))&gt;$B$194,"s","ns")))</f>
        <v>ns</v>
      </c>
      <c r="Q197" s="281" t="str">
        <f aca="false">IF(Q$8&gt;$J197,"",IF($F$179&gt;$G$179,"ns",IF(ABS($L197-INDEX(RTO4SF_ORD,Q$8,2))&gt;$B$194,"s","ns")))</f>
        <v>ns</v>
      </c>
      <c r="R197" s="281" t="str">
        <f aca="false">IF(R$8&gt;$J197,"",IF($F$179&gt;$G$179,"ns",IF(ABS($L197-INDEX(RTO4SF_ORD,R$8,2))&gt;$B$194,"s","ns")))</f>
        <v>ns</v>
      </c>
      <c r="S197" s="281" t="str">
        <f aca="false">IF(S$8&gt;$J197,"",IF($F$179&gt;$G$179,"ns",IF(ABS($L197-INDEX(RTO4SF_ORD,S$8,2))&gt;$B$194,"s","ns")))</f>
        <v>ns</v>
      </c>
      <c r="T197" s="281" t="str">
        <f aca="false">IF(T$8&gt;$J197,"",IF($F$179&gt;$G$179,"ns",IF(ABS($L197-INDEX(RTO4SF_ORD,T$8,2))&gt;$B$194,"s","ns")))</f>
        <v>ns</v>
      </c>
      <c r="U197" s="281" t="str">
        <f aca="false">IF(U$8&gt;$J197,"",IF($F$179&gt;$G$179,"ns",IF(ABS($L197-INDEX(RTO4SF_ORD,U$8,2))&gt;$B$194,"s","ns")))</f>
        <v>ns</v>
      </c>
      <c r="V197" s="281" t="str">
        <f aca="false">IF(V$8&gt;$J197,"",IF($F$179&gt;$G$179,"ns",IF(ABS($L197-INDEX(RTO4SF_ORD,V$8,2))&gt;$B$194,"s","ns")))</f>
        <v>ns</v>
      </c>
      <c r="W197" s="281" t="str">
        <f aca="false">IF(W$8&gt;$J197,"",IF($F$179&gt;$G$179,"ns",IF(ABS($L197-INDEX(RTO4SF_ORD,W$8,2))&gt;$B$194,"s","ns")))</f>
        <v>ns</v>
      </c>
      <c r="X197" s="281" t="str">
        <f aca="false">IF(X$8&gt;$J197,"",IF($F$179&gt;$G$179,"ns",IF(ABS($L197-INDEX(RTO4SF_ORD,X$8,2))&gt;$B$194,"s","ns")))</f>
        <v>ns</v>
      </c>
      <c r="Y197" s="281" t="str">
        <f aca="false">IF(Y$8&gt;$J197,"",IF($F$179&gt;$G$179,"ns",IF(ABS($L197-INDEX(RTO4SF_ORD,Y$8,2))&gt;$B$194,"s","ns")))</f>
        <v>ns</v>
      </c>
      <c r="Z197" s="281" t="str">
        <f aca="false">IF(Z$8&gt;$J197,"",IF($F$179&gt;$G$179,"ns",IF(ABS($L197-INDEX(RTO4SF_ORD,Z$8,2))&gt;$B$194,"s","ns")))</f>
        <v>ns</v>
      </c>
      <c r="AA197" s="281" t="str">
        <f aca="false">IF(AA$8&gt;$J197,"",IF($F$179&gt;$G$179,"ns",IF(ABS($L197-INDEX(RTO4SF_ORD,AA$8,2))&gt;$B$194,"s","ns")))</f>
        <v>ns</v>
      </c>
      <c r="AB197" s="281" t="str">
        <f aca="false">IF(AB$8&gt;$J197,"",IF($F$179&gt;$G$179,"ns",IF(ABS($L197-INDEX(RTO4SF_ORD,AB$8,2))&gt;$B$194,"s","ns")))</f>
        <v>ns</v>
      </c>
      <c r="AC197" s="281" t="str">
        <f aca="false">IF(AC$8&gt;$J197,"",IF($F$179&gt;$G$179,"ns",IF(ABS($L197-INDEX(RTO4SF_ORD,AC$8,2))&gt;$B$194,"s","ns")))</f>
        <v>ns</v>
      </c>
      <c r="AD197" s="281" t="str">
        <f aca="false">IF(AD$8&gt;$J197,"",IF($F$179&gt;$G$179,"ns",IF(ABS($L197-INDEX(RTO4SF_ORD,AD$8,2))&gt;$B$194,"s","ns")))</f>
        <v>ns</v>
      </c>
      <c r="AE197" s="281" t="str">
        <f aca="false">IF(AE$8&gt;$J197,"",IF($F$179&gt;$G$179,"ns",IF(ABS($L197-INDEX(RTO4SF_ORD,AE$8,2))&gt;$B$194,"s","ns")))</f>
        <v>ns</v>
      </c>
      <c r="AF197" s="281" t="str">
        <f aca="false">IF(AF$8&gt;$J197,"",IF($F$179&gt;$G$179,"ns",IF(ABS($L197-INDEX(RTO4SF_ORD,AF$8,2))&gt;$B$194,"s","ns")))</f>
        <v>ns</v>
      </c>
      <c r="AG197" s="281" t="str">
        <f aca="false">IF(AG$8&gt;$J197,"",IF($F$179&gt;$G$179,"ns",IF(ABS($L197-INDEX(RTO4SF_ORD,AG$8,2))&gt;$B$194,"s","ns")))</f>
        <v>ns</v>
      </c>
      <c r="AH197" s="281" t="str">
        <f aca="false">IF(AH$8&gt;$J197,"",IF($F$179&gt;$G$179,"ns",IF(ABS($L197-INDEX(RTO4SF_ORD,AH$8,2))&gt;$B$194,"s","ns")))</f>
        <v>ns</v>
      </c>
      <c r="AI197" s="281" t="str">
        <f aca="false">IF(AI$8&gt;$J197,"",IF($F$179&gt;$G$179,"ns",IF(ABS($L197-INDEX(RTO4SF_ORD,AI$8,2))&gt;$B$194,"s","ns")))</f>
        <v>ns</v>
      </c>
      <c r="AJ197" s="281" t="str">
        <f aca="false">IF(AJ$8&gt;$J197,"",IF($F$179&gt;$G$179,"ns",IF(ABS($L197-INDEX(RTO4SF_ORD,AJ$8,2))&gt;$B$194,"s","ns")))</f>
        <v/>
      </c>
      <c r="AK197" s="281" t="str">
        <f aca="false">IF(AK$8&gt;$J197,"",IF($F$179&gt;$G$179,"ns",IF(ABS($L197-INDEX(RTO4SF_ORD,AK$8,2))&gt;$B$194,"s","ns")))</f>
        <v/>
      </c>
      <c r="AL197" s="281" t="str">
        <f aca="false">IF(AL$8&gt;$J197,"",IF($F$179&gt;$G$179,"ns",IF(ABS($L197-INDEX(RTO4SF_ORD,AL$8,2))&gt;$B$194,"s","ns")))</f>
        <v/>
      </c>
      <c r="AM197" s="281" t="str">
        <f aca="false">IF(AM$8&gt;$J197,"",IF($F$179&gt;$G$179,"ns",IF(ABS($L197-INDEX(RTO4SF_ORD,AM$8,2))&gt;$B$194,"s","ns")))</f>
        <v/>
      </c>
      <c r="AN197" s="281" t="str">
        <f aca="false">IF(AN$8&gt;$J197,"",IF($F$179&gt;$G$179,"ns",IF(ABS($L197-INDEX(RTO4SF_ORD,AN$8,2))&gt;$B$194,"s","ns")))</f>
        <v/>
      </c>
      <c r="AO197" s="281" t="str">
        <f aca="false">IF(AO$8&gt;$J197,"",IF($F$179&gt;$G$179,"ns",IF(ABS($L197-INDEX(RTO4SF_ORD,AO$8,2))&gt;$B$194,"s","ns")))</f>
        <v/>
      </c>
      <c r="AP197" s="281" t="str">
        <f aca="false">IF(AP$8&gt;$J197,"",IF($F$179&gt;$G$179,"ns",IF(ABS($L197-INDEX(RTO4SF_ORD,AP$8,2))&gt;$B$194,"s","ns")))</f>
        <v/>
      </c>
      <c r="AQ197" s="281" t="str">
        <f aca="false">IF(AQ$8&gt;$J197,"",IF($F$179&gt;$G$179,"ns",IF(ABS($L197-INDEX(RTO4SF_ORD,AQ$8,2))&gt;$B$194,"s","ns")))</f>
        <v/>
      </c>
      <c r="AR197" s="281" t="str">
        <f aca="false">IF(AR$8&gt;$J197,"",IF($F$179&gt;$G$179,"ns",IF(ABS($L197-INDEX(RTO4SF_ORD,AR$8,2))&gt;$B$194,"s","ns")))</f>
        <v/>
      </c>
      <c r="AS197" s="281" t="str">
        <f aca="false">IF(AS$8&gt;$J197,"",IF($F$179&gt;$G$179,"ns",IF(ABS($L197-INDEX(RTO4SF_ORD,AS$8,2))&gt;$B$194,"s","ns")))</f>
        <v/>
      </c>
      <c r="AT197" s="281" t="str">
        <f aca="false">IF(AT$8&gt;$J197,"",IF($F$179&gt;$G$179,"ns",IF(ABS($L197-INDEX(RTO4SF_ORD,AT$8,2))&gt;$B$194,"s","ns")))</f>
        <v/>
      </c>
      <c r="AU197" s="281" t="str">
        <f aca="false">IF(AU$8&gt;$J197,"",IF($F$179&gt;$G$179,"ns",IF(ABS($L197-INDEX(RTO4SF_ORD,AU$8,2))&gt;$B$194,"s","ns")))</f>
        <v/>
      </c>
      <c r="AV197" s="281" t="str">
        <f aca="false">IF(AV$8&gt;$J197,"",IF($F$179&gt;$G$179,"ns",IF(ABS($L197-INDEX(RTO4SF_ORD,AV$8,2))&gt;$B$194,"s","ns")))</f>
        <v/>
      </c>
      <c r="AW197" s="281" t="str">
        <f aca="false">IF(AW$8&gt;$J197,"",IF($F$179&gt;$G$179,"ns",IF(ABS($L197-INDEX(RTO4SF_ORD,AW$8,2))&gt;$B$194,"s","ns")))</f>
        <v/>
      </c>
      <c r="AX197" s="281" t="str">
        <f aca="false">IF(AX$8&gt;$J197,"",IF($F$179&gt;$G$179,"ns",IF(ABS($L197-INDEX(RTO4SF_ORD,AX$8,2))&gt;$B$194,"s","ns")))</f>
        <v/>
      </c>
      <c r="AY197" s="281" t="str">
        <f aca="false">IF(AY$8&gt;$J197,"",IF($F$179&gt;$G$179,"ns",IF(ABS($L197-INDEX(RTO4SF_ORD,AY$8,2))&gt;$B$194,"s","ns")))</f>
        <v/>
      </c>
      <c r="AZ197" s="281" t="str">
        <f aca="false">IF(AZ$8&gt;$J197,"",IF($F$179&gt;$G$179,"ns",IF(ABS($L197-INDEX(RTO4SF_ORD,AZ$8,2))&gt;$B$194,"s","ns")))</f>
        <v/>
      </c>
      <c r="BA197" s="281" t="str">
        <f aca="false">IF(BA$8&gt;$J197,"",IF($F$179&gt;$G$179,"ns",IF(ABS($L197-INDEX(RTO4SF_ORD,BA$8,2))&gt;$B$194,"s","ns")))</f>
        <v/>
      </c>
      <c r="BB197" s="281" t="str">
        <f aca="false">IF(BB$8&gt;$J197,"",IF($F$179&gt;$G$179,"ns",IF(ABS($L197-INDEX(RTO4SF_ORD,BB$8,2))&gt;$B$194,"s","ns")))</f>
        <v/>
      </c>
      <c r="BC197" s="281" t="str">
        <f aca="false">IF(BC$8&gt;$J197,"",IF($F$179&gt;$G$179,"ns",IF(ABS($L197-INDEX(RTO4SF_ORD,BC$8,2))&gt;$B$194,"s","ns")))</f>
        <v/>
      </c>
      <c r="BD197" s="281" t="str">
        <f aca="false">IF(BD$8&gt;$J197,"",IF($F$179&gt;$G$179,"ns",IF(ABS($L197-INDEX(RTO4SF_ORD,BD$8,2))&gt;$B$194,"s","ns")))</f>
        <v/>
      </c>
      <c r="BE197" s="281" t="str">
        <f aca="false">IF(BE$8&gt;$J197,"",IF($F$179&gt;$G$179,"ns",IF(ABS($L197-INDEX(RTO4SF_ORD,BE$8,2))&gt;$B$194,"s","ns")))</f>
        <v/>
      </c>
      <c r="BF197" s="281" t="str">
        <f aca="false">IF(BF$8&gt;$J197,"",IF($F$179&gt;$G$179,"ns",IF(ABS($L197-INDEX(RTO4SF_ORD,BF$8,2))&gt;$B$194,"s","ns")))</f>
        <v/>
      </c>
      <c r="BG197" s="281" t="str">
        <f aca="false">IF(BG$8&gt;$J197,"",IF($F$179&gt;$G$179,"ns",IF(ABS($L197-INDEX(RTO4SF_ORD,BG$8,2))&gt;$B$194,"s","ns")))</f>
        <v/>
      </c>
      <c r="BH197" s="281" t="str">
        <f aca="false">IF(BH$8&gt;$J197,"",IF($F$179&gt;$G$179,"ns",IF(ABS($L197-INDEX(RTO4SF_ORD,BH$8,2))&gt;$B$194,"s","ns")))</f>
        <v/>
      </c>
      <c r="BI197" s="281" t="str">
        <f aca="false">IF(BI$8&gt;$J197,"",IF($F$179&gt;$G$179,"ns",IF(ABS($L197-INDEX(RTO4SF_ORD,BI$8,2))&gt;$B$194,"s","ns")))</f>
        <v/>
      </c>
      <c r="BJ197" s="281" t="str">
        <f aca="false">IF(BJ$8&gt;$J197,"",IF($F$179&gt;$G$179,"ns",IF(ABS($L197-INDEX(RTO4SF_ORD,BJ$8,2))&gt;$B$194,"s","ns")))</f>
        <v/>
      </c>
      <c r="BM197" s="249"/>
      <c r="BS197" s="249"/>
      <c r="BT197" s="249"/>
      <c r="BU197" s="263"/>
      <c r="BV197" s="270" t="n">
        <v>23</v>
      </c>
      <c r="BW197" s="280" t="str">
        <f aca="false">IFERROR(INDEX(RTO4CF_ORD,BV197,1),"sd")</f>
        <v> CEIBO</v>
      </c>
      <c r="BX197" s="281" t="n">
        <f aca="false">IFERROR(INDEX(RTO4CF_ORD,BV197,2),"sd")</f>
        <v>1985.55360623782</v>
      </c>
      <c r="BY197" s="282" t="str">
        <f aca="false">IF(BY$8&gt;$BV197,"",IF($BR$179&gt;$BS$179,"ns",IF(ABS($BX197-INDEX(RTO4CF_ORD,BY$8,2))&gt;$BN$194,"s","ns")))</f>
        <v>s</v>
      </c>
      <c r="BZ197" s="282" t="str">
        <f aca="false">IF(BZ$8&gt;$BV197,"",IF($BR$179&gt;$BS$179,"ns",IF(ABS($BX197-INDEX(RTO4CF_ORD,BZ$8,2))&gt;$BN$194,"s","ns")))</f>
        <v>s</v>
      </c>
      <c r="CA197" s="282" t="str">
        <f aca="false">IF(CA$8&gt;$BV197,"",IF($BR$179&gt;$BS$179,"ns",IF(ABS($BX197-INDEX(RTO4CF_ORD,CA$8,2))&gt;$BN$194,"s","ns")))</f>
        <v>s</v>
      </c>
      <c r="CB197" s="282" t="str">
        <f aca="false">IF(CB$8&gt;$BV197,"",IF($BR$179&gt;$BS$179,"ns",IF(ABS($BX197-INDEX(RTO4CF_ORD,CB$8,2))&gt;$BN$194,"s","ns")))</f>
        <v>s</v>
      </c>
      <c r="CC197" s="282" t="str">
        <f aca="false">IF(CC$8&gt;$BV197,"",IF($BR$179&gt;$BS$179,"ns",IF(ABS($BX197-INDEX(RTO4CF_ORD,CC$8,2))&gt;$BN$194,"s","ns")))</f>
        <v>s</v>
      </c>
      <c r="CD197" s="282" t="str">
        <f aca="false">IF(CD$8&gt;$BV197,"",IF($BR$179&gt;$BS$179,"ns",IF(ABS($BX197-INDEX(RTO4CF_ORD,CD$8,2))&gt;$BN$194,"s","ns")))</f>
        <v>s</v>
      </c>
      <c r="CE197" s="282" t="str">
        <f aca="false">IF(CE$8&gt;$BV197,"",IF($BR$179&gt;$BS$179,"ns",IF(ABS($BX197-INDEX(RTO4CF_ORD,CE$8,2))&gt;$BN$194,"s","ns")))</f>
        <v>s</v>
      </c>
      <c r="CF197" s="282" t="str">
        <f aca="false">IF(CF$8&gt;$BV197,"",IF($BR$179&gt;$BS$179,"ns",IF(ABS($BX197-INDEX(RTO4CF_ORD,CF$8,2))&gt;$BN$194,"s","ns")))</f>
        <v>s</v>
      </c>
      <c r="CG197" s="282" t="str">
        <f aca="false">IF(CG$8&gt;$BV197,"",IF($BR$179&gt;$BS$179,"ns",IF(ABS($BX197-INDEX(RTO4CF_ORD,CG$8,2))&gt;$BN$194,"s","ns")))</f>
        <v>s</v>
      </c>
      <c r="CH197" s="282" t="str">
        <f aca="false">IF(CH$8&gt;$BV197,"",IF($BR$179&gt;$BS$179,"ns",IF(ABS($BX197-INDEX(RTO4CF_ORD,CH$8,2))&gt;$BN$194,"s","ns")))</f>
        <v>s</v>
      </c>
      <c r="CI197" s="282" t="str">
        <f aca="false">IF(CI$8&gt;$BV197,"",IF($BR$179&gt;$BS$179,"ns",IF(ABS($BX197-INDEX(RTO4CF_ORD,CI$8,2))&gt;$BN$194,"s","ns")))</f>
        <v>s</v>
      </c>
      <c r="CJ197" s="282" t="str">
        <f aca="false">IF(CJ$8&gt;$BV197,"",IF($BR$179&gt;$BS$179,"ns",IF(ABS($BX197-INDEX(RTO4CF_ORD,CJ$8,2))&gt;$BN$194,"s","ns")))</f>
        <v>s</v>
      </c>
      <c r="CK197" s="282" t="str">
        <f aca="false">IF(CK$8&gt;$BV197,"",IF($BR$179&gt;$BS$179,"ns",IF(ABS($BX197-INDEX(RTO4CF_ORD,CK$8,2))&gt;$BN$194,"s","ns")))</f>
        <v>s</v>
      </c>
      <c r="CL197" s="282" t="str">
        <f aca="false">IF(CL$8&gt;$BV197,"",IF($BR$179&gt;$BS$179,"ns",IF(ABS($BX197-INDEX(RTO4CF_ORD,CL$8,2))&gt;$BN$194,"s","ns")))</f>
        <v>s</v>
      </c>
      <c r="CM197" s="282" t="str">
        <f aca="false">IF(CM$8&gt;$BV197,"",IF($BR$179&gt;$BS$179,"ns",IF(ABS($BX197-INDEX(RTO4CF_ORD,CM$8,2))&gt;$BN$194,"s","ns")))</f>
        <v>s</v>
      </c>
      <c r="CN197" s="282" t="str">
        <f aca="false">IF(CN$8&gt;$BV197,"",IF($BR$179&gt;$BS$179,"ns",IF(ABS($BX197-INDEX(RTO4CF_ORD,CN$8,2))&gt;$BN$194,"s","ns")))</f>
        <v>ns</v>
      </c>
      <c r="CO197" s="282" t="str">
        <f aca="false">IF(CO$8&gt;$BV197,"",IF($BR$179&gt;$BS$179,"ns",IF(ABS($BX197-INDEX(RTO4CF_ORD,CO$8,2))&gt;$BN$194,"s","ns")))</f>
        <v>ns</v>
      </c>
      <c r="CP197" s="282" t="str">
        <f aca="false">IF(CP$8&gt;$BV197,"",IF($BR$179&gt;$BS$179,"ns",IF(ABS($BX197-INDEX(RTO4CF_ORD,CP$8,2))&gt;$BN$194,"s","ns")))</f>
        <v>ns</v>
      </c>
      <c r="CQ197" s="282" t="str">
        <f aca="false">IF(CQ$8&gt;$BV197,"",IF($BR$179&gt;$BS$179,"ns",IF(ABS($BX197-INDEX(RTO4CF_ORD,CQ$8,2))&gt;$BN$194,"s","ns")))</f>
        <v>ns</v>
      </c>
      <c r="CR197" s="282" t="str">
        <f aca="false">IF(CR$8&gt;$BV197,"",IF($BR$179&gt;$BS$179,"ns",IF(ABS($BX197-INDEX(RTO4CF_ORD,CR$8,2))&gt;$BN$194,"s","ns")))</f>
        <v>ns</v>
      </c>
      <c r="CS197" s="282" t="str">
        <f aca="false">IF(CS$8&gt;$BV197,"",IF($BR$179&gt;$BS$179,"ns",IF(ABS($BX197-INDEX(RTO4CF_ORD,CS$8,2))&gt;$BN$194,"s","ns")))</f>
        <v>ns</v>
      </c>
      <c r="CT197" s="282" t="str">
        <f aca="false">IF(CT$8&gt;$BV197,"",IF($BR$179&gt;$BS$179,"ns",IF(ABS($BX197-INDEX(RTO4CF_ORD,CT$8,2))&gt;$BN$194,"s","ns")))</f>
        <v>ns</v>
      </c>
      <c r="CU197" s="282" t="str">
        <f aca="false">IF(CU$8&gt;$BV197,"",IF($BR$179&gt;$BS$179,"ns",IF(ABS($BX197-INDEX(RTO4CF_ORD,CU$8,2))&gt;$BN$194,"s","ns")))</f>
        <v>ns</v>
      </c>
      <c r="CV197" s="282" t="str">
        <f aca="false">IF(CV$8&gt;$BV197,"",IF($BR$179&gt;$BS$179,"ns",IF(ABS($BX197-INDEX(RTO4CF_ORD,CV$8,2))&gt;$BN$194,"s","ns")))</f>
        <v/>
      </c>
      <c r="CW197" s="282" t="str">
        <f aca="false">IF(CW$8&gt;$BV197,"",IF($BR$179&gt;$BS$179,"ns",IF(ABS($BX197-INDEX(RTO4CF_ORD,CW$8,2))&gt;$BN$194,"s","ns")))</f>
        <v/>
      </c>
      <c r="CX197" s="282" t="str">
        <f aca="false">IF(CX$8&gt;$BV197,"",IF($BR$179&gt;$BS$179,"ns",IF(ABS($BX197-INDEX(RTO4CF_ORD,CX$8,2))&gt;$BN$194,"s","ns")))</f>
        <v/>
      </c>
      <c r="CY197" s="282" t="str">
        <f aca="false">IF(CY$8&gt;$BV197,"",IF($BR$179&gt;$BS$179,"ns",IF(ABS($BX197-INDEX(RTO4CF_ORD,CY$8,2))&gt;$BN$194,"s","ns")))</f>
        <v/>
      </c>
      <c r="CZ197" s="282" t="str">
        <f aca="false">IF(CZ$8&gt;$BV197,"",IF($BR$179&gt;$BS$179,"ns",IF(ABS($BX197-INDEX(RTO4CF_ORD,CZ$8,2))&gt;$BN$194,"s","ns")))</f>
        <v/>
      </c>
      <c r="DA197" s="282" t="str">
        <f aca="false">IF(DA$8&gt;$BV197,"",IF($BR$179&gt;$BS$179,"ns",IF(ABS($BX197-INDEX(RTO4CF_ORD,DA$8,2))&gt;$BN$194,"s","ns")))</f>
        <v/>
      </c>
      <c r="DB197" s="282" t="str">
        <f aca="false">IF(DB$8&gt;$BV197,"",IF($BR$179&gt;$BS$179,"ns",IF(ABS($BX197-INDEX(RTO4CF_ORD,DB$8,2))&gt;$BN$194,"s","ns")))</f>
        <v/>
      </c>
      <c r="DC197" s="282" t="str">
        <f aca="false">IF(DC$8&gt;$BV197,"",IF($BR$179&gt;$BS$179,"ns",IF(ABS($BX197-INDEX(RTO4CF_ORD,DC$8,2))&gt;$BN$194,"s","ns")))</f>
        <v/>
      </c>
      <c r="DD197" s="282" t="str">
        <f aca="false">IF(DD$8&gt;$BV197,"",IF($BR$179&gt;$BS$179,"ns",IF(ABS($BX197-INDEX(RTO4CF_ORD,DD$8,2))&gt;$BN$194,"s","ns")))</f>
        <v/>
      </c>
      <c r="DE197" s="282" t="str">
        <f aca="false">IF(DE$8&gt;$BV197,"",IF($BR$179&gt;$BS$179,"ns",IF(ABS($BX197-INDEX(RTO4CF_ORD,DE$8,2))&gt;$BN$194,"s","ns")))</f>
        <v/>
      </c>
      <c r="DF197" s="282" t="str">
        <f aca="false">IF(DF$8&gt;$BV197,"",IF($BR$179&gt;$BS$179,"ns",IF(ABS($BX197-INDEX(RTO4CF_ORD,DF$8,2))&gt;$BN$194,"s","ns")))</f>
        <v/>
      </c>
      <c r="DG197" s="282" t="str">
        <f aca="false">IF(DG$8&gt;$BV197,"",IF($BR$179&gt;$BS$179,"ns",IF(ABS($BX197-INDEX(RTO4CF_ORD,DG$8,2))&gt;$BN$194,"s","ns")))</f>
        <v/>
      </c>
      <c r="DH197" s="282" t="str">
        <f aca="false">IF(DH$8&gt;$BV197,"",IF($BR$179&gt;$BS$179,"ns",IF(ABS($BX197-INDEX(RTO4CF_ORD,DH$8,2))&gt;$BN$194,"s","ns")))</f>
        <v/>
      </c>
      <c r="DI197" s="282" t="str">
        <f aca="false">IF(DI$8&gt;$BV197,"",IF($BR$179&gt;$BS$179,"ns",IF(ABS($BX197-INDEX(RTO4CF_ORD,DI$8,2))&gt;$BN$194,"s","ns")))</f>
        <v/>
      </c>
      <c r="DJ197" s="282" t="str">
        <f aca="false">IF(DJ$8&gt;$BV197,"",IF($BR$179&gt;$BS$179,"ns",IF(ABS($BX197-INDEX(RTO4CF_ORD,DJ$8,2))&gt;$BN$194,"s","ns")))</f>
        <v/>
      </c>
      <c r="DK197" s="282" t="str">
        <f aca="false">IF(DK$8&gt;$BV197,"",IF($BR$179&gt;$BS$179,"ns",IF(ABS($BX197-INDEX(RTO4CF_ORD,DK$8,2))&gt;$BN$194,"s","ns")))</f>
        <v/>
      </c>
      <c r="DL197" s="282" t="str">
        <f aca="false">IF(DL$8&gt;$BV197,"",IF($BR$179&gt;$BS$179,"ns",IF(ABS($BX197-INDEX(RTO4CF_ORD,DL$8,2))&gt;$BN$194,"s","ns")))</f>
        <v/>
      </c>
      <c r="DM197" s="282" t="str">
        <f aca="false">IF(DM$8&gt;$BV197,"",IF($BR$179&gt;$BS$179,"ns",IF(ABS($BX197-INDEX(RTO4CF_ORD,DM$8,2))&gt;$BN$194,"s","ns")))</f>
        <v/>
      </c>
      <c r="DN197" s="282" t="str">
        <f aca="false">IF(DN$8&gt;$BV197,"",IF($BR$179&gt;$BS$179,"ns",IF(ABS($BX197-INDEX(RTO4CF_ORD,DN$8,2))&gt;$BN$194,"s","ns")))</f>
        <v/>
      </c>
      <c r="DO197" s="282" t="str">
        <f aca="false">IF(DO$8&gt;$BV197,"",IF($BR$179&gt;$BS$179,"ns",IF(ABS($BX197-INDEX(RTO4CF_ORD,DO$8,2))&gt;$BN$194,"s","ns")))</f>
        <v/>
      </c>
      <c r="DP197" s="282" t="str">
        <f aca="false">IF(DP$8&gt;$BV197,"",IF($BR$179&gt;$BS$179,"ns",IF(ABS($BX197-INDEX(RTO4CF_ORD,DP$8,2))&gt;$BN$194,"s","ns")))</f>
        <v/>
      </c>
      <c r="DQ197" s="282" t="str">
        <f aca="false">IF(DQ$8&gt;$BV197,"",IF($BR$179&gt;$BS$179,"ns",IF(ABS($BX197-INDEX(RTO4CF_ORD,DQ$8,2))&gt;$BN$194,"s","ns")))</f>
        <v/>
      </c>
      <c r="DR197" s="282" t="str">
        <f aca="false">IF(DR$8&gt;$BV197,"",IF($BR$179&gt;$BS$179,"ns",IF(ABS($BX197-INDEX(RTO4CF_ORD,DR$8,2))&gt;$BN$194,"s","ns")))</f>
        <v/>
      </c>
      <c r="DS197" s="282" t="str">
        <f aca="false">IF(DS$8&gt;$BV197,"",IF($BR$179&gt;$BS$179,"ns",IF(ABS($BX197-INDEX(RTO4CF_ORD,DS$8,2))&gt;$BN$194,"s","ns")))</f>
        <v/>
      </c>
      <c r="DT197" s="282" t="str">
        <f aca="false">IF(DT$8&gt;$BV197,"",IF($BR$179&gt;$BS$179,"ns",IF(ABS($BX197-INDEX(RTO4CF_ORD,DT$8,2))&gt;$BN$194,"s","ns")))</f>
        <v/>
      </c>
      <c r="DU197" s="282" t="str">
        <f aca="false">IF(DU$8&gt;$BV197,"",IF($BR$179&gt;$BS$179,"ns",IF(ABS($BX197-INDEX(RTO4CF_ORD,DU$8,2))&gt;$BN$194,"s","ns")))</f>
        <v/>
      </c>
      <c r="DV197" s="282" t="str">
        <f aca="false">IF(DV$8&gt;$BV197,"",IF($BR$179&gt;$BS$179,"ns",IF(ABS($BX197-INDEX(RTO4CF_ORD,DV$8,2))&gt;$BN$194,"s","ns")))</f>
        <v/>
      </c>
      <c r="DW197" s="283"/>
      <c r="DX197" s="283"/>
      <c r="DZ197" s="265" t="n">
        <f aca="false">DZ196+1</f>
        <v>24</v>
      </c>
      <c r="EA197" s="276" t="str">
        <f aca="false">IFERROR(INDEX(RTO4CV,$DZ197,1),0)</f>
        <v>Klein Valor</v>
      </c>
      <c r="EB197" s="277" t="n">
        <f aca="false">IFERROR(INDEX(RTO4SF,$DZ197,EB$7),0)</f>
        <v>0</v>
      </c>
      <c r="EC197" s="277" t="n">
        <f aca="false">IFERROR(INDEX(RTO4SF,$DZ197,EC$7),0)</f>
        <v>0</v>
      </c>
      <c r="ED197" s="277" t="n">
        <f aca="false">IFERROR(INDEX(RTO4SF,$DZ197,ED$7),0)</f>
        <v>0</v>
      </c>
      <c r="EE197" s="277" t="n">
        <f aca="false">IFERROR(INDEX(RTO4SF,$DZ197,EE$7),0)</f>
        <v>0</v>
      </c>
      <c r="EF197" s="277" t="n">
        <f aca="false">COUNTIFS(EB197:EE197,"&gt;1")</f>
        <v>0</v>
      </c>
      <c r="EG197" s="277" t="n">
        <f aca="false">IFERROR(SUMIFS(EB197:EE197,EB197:EE197,"&gt;1"),0)</f>
        <v>0</v>
      </c>
      <c r="EH197" s="265"/>
      <c r="EI197" s="266"/>
      <c r="EJ197" s="266"/>
      <c r="EK197" s="266"/>
      <c r="EL197" s="265" t="n">
        <f aca="false">EL196+1</f>
        <v>24</v>
      </c>
      <c r="EM197" s="276" t="str">
        <f aca="false">IFERROR(INDEX(RTO4CV,$EL197,1),0)</f>
        <v>Klein Valor</v>
      </c>
      <c r="EN197" s="277" t="n">
        <f aca="false">IFERROR(INDEX(RTO4CF,$EL197,'ANVA-MDS'!EB$7),0)</f>
        <v>2426.21052631579</v>
      </c>
      <c r="EO197" s="277" t="n">
        <f aca="false">IFERROR(INDEX(RTO4CF,$EL197,'ANVA-MDS'!EC$7),0)</f>
        <v>2011.47368421053</v>
      </c>
      <c r="EP197" s="277" t="n">
        <f aca="false">IFERROR(INDEX(RTO4CF,$EL197,'ANVA-MDS'!ED$7),0)</f>
        <v>1851.76023391813</v>
      </c>
      <c r="EQ197" s="277" t="n">
        <f aca="false">IFERROR(INDEX(RTO4CF,$EL197,'ANVA-MDS'!EE$7),0)</f>
        <v>0</v>
      </c>
      <c r="ER197" s="277" t="n">
        <f aca="false">COUNTIFS(EN197:EQ197,"&gt;1")</f>
        <v>3</v>
      </c>
      <c r="ES197" s="277" t="n">
        <f aca="false">IFERROR(SUMIFS(EN197:EQ197,EN197:EQ197,"&gt;1"),0)</f>
        <v>6289.44444444444</v>
      </c>
      <c r="ET197" s="265"/>
      <c r="EU197" s="266"/>
      <c r="EV197" s="266"/>
      <c r="EW197" s="266"/>
      <c r="EX197" s="277" t="n">
        <f aca="false">EG197+ES197</f>
        <v>6289.44444444444</v>
      </c>
      <c r="EY197" s="296"/>
      <c r="EZ197" s="266"/>
    </row>
    <row r="198" customFormat="false" ht="12.75" hidden="false" customHeight="true" outlineLevel="0" collapsed="false">
      <c r="A198" s="293" t="s">
        <v>362</v>
      </c>
      <c r="J198" s="270" t="n">
        <v>24</v>
      </c>
      <c r="K198" s="280" t="str">
        <f aca="false">IFERROR(INDEX(RTO4SF_ORD,J198,1),"sd")</f>
        <v>Klein Valor</v>
      </c>
      <c r="L198" s="281" t="n">
        <f aca="false">IFERROR(INDEX(RTO4SF_ORD,J198,2),"sd")</f>
        <v>0.00026</v>
      </c>
      <c r="M198" s="281" t="str">
        <f aca="false">IF(M$8&gt;$J198,"",IF($F$179&gt;$G$179,"ns",IF(ABS($L198-INDEX(RTO4SF_ORD,M$8,2))&gt;$B$194,"s","ns")))</f>
        <v>ns</v>
      </c>
      <c r="N198" s="281" t="str">
        <f aca="false">IF(N$8&gt;$J198,"",IF($F$179&gt;$G$179,"ns",IF(ABS($L198-INDEX(RTO4SF_ORD,N$8,2))&gt;$B$194,"s","ns")))</f>
        <v>ns</v>
      </c>
      <c r="O198" s="281" t="str">
        <f aca="false">IF(O$8&gt;$J198,"",IF($F$179&gt;$G$179,"ns",IF(ABS($L198-INDEX(RTO4SF_ORD,O$8,2))&gt;$B$194,"s","ns")))</f>
        <v>ns</v>
      </c>
      <c r="P198" s="281" t="str">
        <f aca="false">IF(P$8&gt;$J198,"",IF($F$179&gt;$G$179,"ns",IF(ABS($L198-INDEX(RTO4SF_ORD,P$8,2))&gt;$B$194,"s","ns")))</f>
        <v>ns</v>
      </c>
      <c r="Q198" s="281" t="str">
        <f aca="false">IF(Q$8&gt;$J198,"",IF($F$179&gt;$G$179,"ns",IF(ABS($L198-INDEX(RTO4SF_ORD,Q$8,2))&gt;$B$194,"s","ns")))</f>
        <v>ns</v>
      </c>
      <c r="R198" s="281" t="str">
        <f aca="false">IF(R$8&gt;$J198,"",IF($F$179&gt;$G$179,"ns",IF(ABS($L198-INDEX(RTO4SF_ORD,R$8,2))&gt;$B$194,"s","ns")))</f>
        <v>ns</v>
      </c>
      <c r="S198" s="281" t="str">
        <f aca="false">IF(S$8&gt;$J198,"",IF($F$179&gt;$G$179,"ns",IF(ABS($L198-INDEX(RTO4SF_ORD,S$8,2))&gt;$B$194,"s","ns")))</f>
        <v>ns</v>
      </c>
      <c r="T198" s="281" t="str">
        <f aca="false">IF(T$8&gt;$J198,"",IF($F$179&gt;$G$179,"ns",IF(ABS($L198-INDEX(RTO4SF_ORD,T$8,2))&gt;$B$194,"s","ns")))</f>
        <v>ns</v>
      </c>
      <c r="U198" s="281" t="str">
        <f aca="false">IF(U$8&gt;$J198,"",IF($F$179&gt;$G$179,"ns",IF(ABS($L198-INDEX(RTO4SF_ORD,U$8,2))&gt;$B$194,"s","ns")))</f>
        <v>ns</v>
      </c>
      <c r="V198" s="281" t="str">
        <f aca="false">IF(V$8&gt;$J198,"",IF($F$179&gt;$G$179,"ns",IF(ABS($L198-INDEX(RTO4SF_ORD,V$8,2))&gt;$B$194,"s","ns")))</f>
        <v>ns</v>
      </c>
      <c r="W198" s="281" t="str">
        <f aca="false">IF(W$8&gt;$J198,"",IF($F$179&gt;$G$179,"ns",IF(ABS($L198-INDEX(RTO4SF_ORD,W$8,2))&gt;$B$194,"s","ns")))</f>
        <v>ns</v>
      </c>
      <c r="X198" s="281" t="str">
        <f aca="false">IF(X$8&gt;$J198,"",IF($F$179&gt;$G$179,"ns",IF(ABS($L198-INDEX(RTO4SF_ORD,X$8,2))&gt;$B$194,"s","ns")))</f>
        <v>ns</v>
      </c>
      <c r="Y198" s="281" t="str">
        <f aca="false">IF(Y$8&gt;$J198,"",IF($F$179&gt;$G$179,"ns",IF(ABS($L198-INDEX(RTO4SF_ORD,Y$8,2))&gt;$B$194,"s","ns")))</f>
        <v>ns</v>
      </c>
      <c r="Z198" s="281" t="str">
        <f aca="false">IF(Z$8&gt;$J198,"",IF($F$179&gt;$G$179,"ns",IF(ABS($L198-INDEX(RTO4SF_ORD,Z$8,2))&gt;$B$194,"s","ns")))</f>
        <v>ns</v>
      </c>
      <c r="AA198" s="281" t="str">
        <f aca="false">IF(AA$8&gt;$J198,"",IF($F$179&gt;$G$179,"ns",IF(ABS($L198-INDEX(RTO4SF_ORD,AA$8,2))&gt;$B$194,"s","ns")))</f>
        <v>ns</v>
      </c>
      <c r="AB198" s="281" t="str">
        <f aca="false">IF(AB$8&gt;$J198,"",IF($F$179&gt;$G$179,"ns",IF(ABS($L198-INDEX(RTO4SF_ORD,AB$8,2))&gt;$B$194,"s","ns")))</f>
        <v>ns</v>
      </c>
      <c r="AC198" s="281" t="str">
        <f aca="false">IF(AC$8&gt;$J198,"",IF($F$179&gt;$G$179,"ns",IF(ABS($L198-INDEX(RTO4SF_ORD,AC$8,2))&gt;$B$194,"s","ns")))</f>
        <v>ns</v>
      </c>
      <c r="AD198" s="281" t="str">
        <f aca="false">IF(AD$8&gt;$J198,"",IF($F$179&gt;$G$179,"ns",IF(ABS($L198-INDEX(RTO4SF_ORD,AD$8,2))&gt;$B$194,"s","ns")))</f>
        <v>ns</v>
      </c>
      <c r="AE198" s="281" t="str">
        <f aca="false">IF(AE$8&gt;$J198,"",IF($F$179&gt;$G$179,"ns",IF(ABS($L198-INDEX(RTO4SF_ORD,AE$8,2))&gt;$B$194,"s","ns")))</f>
        <v>ns</v>
      </c>
      <c r="AF198" s="281" t="str">
        <f aca="false">IF(AF$8&gt;$J198,"",IF($F$179&gt;$G$179,"ns",IF(ABS($L198-INDEX(RTO4SF_ORD,AF$8,2))&gt;$B$194,"s","ns")))</f>
        <v>ns</v>
      </c>
      <c r="AG198" s="281" t="str">
        <f aca="false">IF(AG$8&gt;$J198,"",IF($F$179&gt;$G$179,"ns",IF(ABS($L198-INDEX(RTO4SF_ORD,AG$8,2))&gt;$B$194,"s","ns")))</f>
        <v>ns</v>
      </c>
      <c r="AH198" s="281" t="str">
        <f aca="false">IF(AH$8&gt;$J198,"",IF($F$179&gt;$G$179,"ns",IF(ABS($L198-INDEX(RTO4SF_ORD,AH$8,2))&gt;$B$194,"s","ns")))</f>
        <v>ns</v>
      </c>
      <c r="AI198" s="281" t="str">
        <f aca="false">IF(AI$8&gt;$J198,"",IF($F$179&gt;$G$179,"ns",IF(ABS($L198-INDEX(RTO4SF_ORD,AI$8,2))&gt;$B$194,"s","ns")))</f>
        <v>ns</v>
      </c>
      <c r="AJ198" s="281" t="str">
        <f aca="false">IF(AJ$8&gt;$J198,"",IF($F$179&gt;$G$179,"ns",IF(ABS($L198-INDEX(RTO4SF_ORD,AJ$8,2))&gt;$B$194,"s","ns")))</f>
        <v>ns</v>
      </c>
      <c r="AK198" s="281" t="str">
        <f aca="false">IF(AK$8&gt;$J198,"",IF($F$179&gt;$G$179,"ns",IF(ABS($L198-INDEX(RTO4SF_ORD,AK$8,2))&gt;$B$194,"s","ns")))</f>
        <v/>
      </c>
      <c r="AL198" s="281" t="str">
        <f aca="false">IF(AL$8&gt;$J198,"",IF($F$179&gt;$G$179,"ns",IF(ABS($L198-INDEX(RTO4SF_ORD,AL$8,2))&gt;$B$194,"s","ns")))</f>
        <v/>
      </c>
      <c r="AM198" s="281" t="str">
        <f aca="false">IF(AM$8&gt;$J198,"",IF($F$179&gt;$G$179,"ns",IF(ABS($L198-INDEX(RTO4SF_ORD,AM$8,2))&gt;$B$194,"s","ns")))</f>
        <v/>
      </c>
      <c r="AN198" s="281" t="str">
        <f aca="false">IF(AN$8&gt;$J198,"",IF($F$179&gt;$G$179,"ns",IF(ABS($L198-INDEX(RTO4SF_ORD,AN$8,2))&gt;$B$194,"s","ns")))</f>
        <v/>
      </c>
      <c r="AO198" s="281" t="str">
        <f aca="false">IF(AO$8&gt;$J198,"",IF($F$179&gt;$G$179,"ns",IF(ABS($L198-INDEX(RTO4SF_ORD,AO$8,2))&gt;$B$194,"s","ns")))</f>
        <v/>
      </c>
      <c r="AP198" s="281" t="str">
        <f aca="false">IF(AP$8&gt;$J198,"",IF($F$179&gt;$G$179,"ns",IF(ABS($L198-INDEX(RTO4SF_ORD,AP$8,2))&gt;$B$194,"s","ns")))</f>
        <v/>
      </c>
      <c r="AQ198" s="281" t="str">
        <f aca="false">IF(AQ$8&gt;$J198,"",IF($F$179&gt;$G$179,"ns",IF(ABS($L198-INDEX(RTO4SF_ORD,AQ$8,2))&gt;$B$194,"s","ns")))</f>
        <v/>
      </c>
      <c r="AR198" s="281" t="str">
        <f aca="false">IF(AR$8&gt;$J198,"",IF($F$179&gt;$G$179,"ns",IF(ABS($L198-INDEX(RTO4SF_ORD,AR$8,2))&gt;$B$194,"s","ns")))</f>
        <v/>
      </c>
      <c r="AS198" s="281" t="str">
        <f aca="false">IF(AS$8&gt;$J198,"",IF($F$179&gt;$G$179,"ns",IF(ABS($L198-INDEX(RTO4SF_ORD,AS$8,2))&gt;$B$194,"s","ns")))</f>
        <v/>
      </c>
      <c r="AT198" s="281" t="str">
        <f aca="false">IF(AT$8&gt;$J198,"",IF($F$179&gt;$G$179,"ns",IF(ABS($L198-INDEX(RTO4SF_ORD,AT$8,2))&gt;$B$194,"s","ns")))</f>
        <v/>
      </c>
      <c r="AU198" s="281" t="str">
        <f aca="false">IF(AU$8&gt;$J198,"",IF($F$179&gt;$G$179,"ns",IF(ABS($L198-INDEX(RTO4SF_ORD,AU$8,2))&gt;$B$194,"s","ns")))</f>
        <v/>
      </c>
      <c r="AV198" s="281" t="str">
        <f aca="false">IF(AV$8&gt;$J198,"",IF($F$179&gt;$G$179,"ns",IF(ABS($L198-INDEX(RTO4SF_ORD,AV$8,2))&gt;$B$194,"s","ns")))</f>
        <v/>
      </c>
      <c r="AW198" s="281" t="str">
        <f aca="false">IF(AW$8&gt;$J198,"",IF($F$179&gt;$G$179,"ns",IF(ABS($L198-INDEX(RTO4SF_ORD,AW$8,2))&gt;$B$194,"s","ns")))</f>
        <v/>
      </c>
      <c r="AX198" s="281" t="str">
        <f aca="false">IF(AX$8&gt;$J198,"",IF($F$179&gt;$G$179,"ns",IF(ABS($L198-INDEX(RTO4SF_ORD,AX$8,2))&gt;$B$194,"s","ns")))</f>
        <v/>
      </c>
      <c r="AY198" s="281" t="str">
        <f aca="false">IF(AY$8&gt;$J198,"",IF($F$179&gt;$G$179,"ns",IF(ABS($L198-INDEX(RTO4SF_ORD,AY$8,2))&gt;$B$194,"s","ns")))</f>
        <v/>
      </c>
      <c r="AZ198" s="281" t="str">
        <f aca="false">IF(AZ$8&gt;$J198,"",IF($F$179&gt;$G$179,"ns",IF(ABS($L198-INDEX(RTO4SF_ORD,AZ$8,2))&gt;$B$194,"s","ns")))</f>
        <v/>
      </c>
      <c r="BA198" s="281" t="str">
        <f aca="false">IF(BA$8&gt;$J198,"",IF($F$179&gt;$G$179,"ns",IF(ABS($L198-INDEX(RTO4SF_ORD,BA$8,2))&gt;$B$194,"s","ns")))</f>
        <v/>
      </c>
      <c r="BB198" s="281" t="str">
        <f aca="false">IF(BB$8&gt;$J198,"",IF($F$179&gt;$G$179,"ns",IF(ABS($L198-INDEX(RTO4SF_ORD,BB$8,2))&gt;$B$194,"s","ns")))</f>
        <v/>
      </c>
      <c r="BC198" s="281" t="str">
        <f aca="false">IF(BC$8&gt;$J198,"",IF($F$179&gt;$G$179,"ns",IF(ABS($L198-INDEX(RTO4SF_ORD,BC$8,2))&gt;$B$194,"s","ns")))</f>
        <v/>
      </c>
      <c r="BD198" s="281" t="str">
        <f aca="false">IF(BD$8&gt;$J198,"",IF($F$179&gt;$G$179,"ns",IF(ABS($L198-INDEX(RTO4SF_ORD,BD$8,2))&gt;$B$194,"s","ns")))</f>
        <v/>
      </c>
      <c r="BE198" s="281" t="str">
        <f aca="false">IF(BE$8&gt;$J198,"",IF($F$179&gt;$G$179,"ns",IF(ABS($L198-INDEX(RTO4SF_ORD,BE$8,2))&gt;$B$194,"s","ns")))</f>
        <v/>
      </c>
      <c r="BF198" s="281" t="str">
        <f aca="false">IF(BF$8&gt;$J198,"",IF($F$179&gt;$G$179,"ns",IF(ABS($L198-INDEX(RTO4SF_ORD,BF$8,2))&gt;$B$194,"s","ns")))</f>
        <v/>
      </c>
      <c r="BG198" s="281" t="str">
        <f aca="false">IF(BG$8&gt;$J198,"",IF($F$179&gt;$G$179,"ns",IF(ABS($L198-INDEX(RTO4SF_ORD,BG$8,2))&gt;$B$194,"s","ns")))</f>
        <v/>
      </c>
      <c r="BH198" s="281" t="str">
        <f aca="false">IF(BH$8&gt;$J198,"",IF($F$179&gt;$G$179,"ns",IF(ABS($L198-INDEX(RTO4SF_ORD,BH$8,2))&gt;$B$194,"s","ns")))</f>
        <v/>
      </c>
      <c r="BI198" s="281" t="str">
        <f aca="false">IF(BI$8&gt;$J198,"",IF($F$179&gt;$G$179,"ns",IF(ABS($L198-INDEX(RTO4SF_ORD,BI$8,2))&gt;$B$194,"s","ns")))</f>
        <v/>
      </c>
      <c r="BJ198" s="281" t="str">
        <f aca="false">IF(BJ$8&gt;$J198,"",IF($F$179&gt;$G$179,"ns",IF(ABS($L198-INDEX(RTO4SF_ORD,BJ$8,2))&gt;$B$194,"s","ns")))</f>
        <v/>
      </c>
      <c r="BM198" s="293" t="s">
        <v>362</v>
      </c>
      <c r="BS198" s="249"/>
      <c r="BT198" s="249"/>
      <c r="BU198" s="249"/>
      <c r="BV198" s="270" t="n">
        <v>24</v>
      </c>
      <c r="BW198" s="280" t="str">
        <f aca="false">IFERROR(INDEX(RTO4CF_ORD,BV198,1),"sd")</f>
        <v>Buck Mutisia</v>
      </c>
      <c r="BX198" s="281" t="n">
        <f aca="false">IFERROR(INDEX(RTO4CF_ORD,BV198,2),"sd")</f>
        <v>1729.3469785575</v>
      </c>
      <c r="BY198" s="282" t="str">
        <f aca="false">IF(BY$8&gt;$BV198,"",IF($BR$179&gt;$BS$179,"ns",IF(ABS($BX198-INDEX(RTO4CF_ORD,BY$8,2))&gt;$BN$194,"s","ns")))</f>
        <v>s</v>
      </c>
      <c r="BZ198" s="282" t="str">
        <f aca="false">IF(BZ$8&gt;$BV198,"",IF($BR$179&gt;$BS$179,"ns",IF(ABS($BX198-INDEX(RTO4CF_ORD,BZ$8,2))&gt;$BN$194,"s","ns")))</f>
        <v>s</v>
      </c>
      <c r="CA198" s="282" t="str">
        <f aca="false">IF(CA$8&gt;$BV198,"",IF($BR$179&gt;$BS$179,"ns",IF(ABS($BX198-INDEX(RTO4CF_ORD,CA$8,2))&gt;$BN$194,"s","ns")))</f>
        <v>s</v>
      </c>
      <c r="CB198" s="282" t="str">
        <f aca="false">IF(CB$8&gt;$BV198,"",IF($BR$179&gt;$BS$179,"ns",IF(ABS($BX198-INDEX(RTO4CF_ORD,CB$8,2))&gt;$BN$194,"s","ns")))</f>
        <v>s</v>
      </c>
      <c r="CC198" s="282" t="str">
        <f aca="false">IF(CC$8&gt;$BV198,"",IF($BR$179&gt;$BS$179,"ns",IF(ABS($BX198-INDEX(RTO4CF_ORD,CC$8,2))&gt;$BN$194,"s","ns")))</f>
        <v>s</v>
      </c>
      <c r="CD198" s="282" t="str">
        <f aca="false">IF(CD$8&gt;$BV198,"",IF($BR$179&gt;$BS$179,"ns",IF(ABS($BX198-INDEX(RTO4CF_ORD,CD$8,2))&gt;$BN$194,"s","ns")))</f>
        <v>s</v>
      </c>
      <c r="CE198" s="282" t="str">
        <f aca="false">IF(CE$8&gt;$BV198,"",IF($BR$179&gt;$BS$179,"ns",IF(ABS($BX198-INDEX(RTO4CF_ORD,CE$8,2))&gt;$BN$194,"s","ns")))</f>
        <v>s</v>
      </c>
      <c r="CF198" s="282" t="str">
        <f aca="false">IF(CF$8&gt;$BV198,"",IF($BR$179&gt;$BS$179,"ns",IF(ABS($BX198-INDEX(RTO4CF_ORD,CF$8,2))&gt;$BN$194,"s","ns")))</f>
        <v>s</v>
      </c>
      <c r="CG198" s="282" t="str">
        <f aca="false">IF(CG$8&gt;$BV198,"",IF($BR$179&gt;$BS$179,"ns",IF(ABS($BX198-INDEX(RTO4CF_ORD,CG$8,2))&gt;$BN$194,"s","ns")))</f>
        <v>s</v>
      </c>
      <c r="CH198" s="282" t="str">
        <f aca="false">IF(CH$8&gt;$BV198,"",IF($BR$179&gt;$BS$179,"ns",IF(ABS($BX198-INDEX(RTO4CF_ORD,CH$8,2))&gt;$BN$194,"s","ns")))</f>
        <v>s</v>
      </c>
      <c r="CI198" s="282" t="str">
        <f aca="false">IF(CI$8&gt;$BV198,"",IF($BR$179&gt;$BS$179,"ns",IF(ABS($BX198-INDEX(RTO4CF_ORD,CI$8,2))&gt;$BN$194,"s","ns")))</f>
        <v>s</v>
      </c>
      <c r="CJ198" s="282" t="str">
        <f aca="false">IF(CJ$8&gt;$BV198,"",IF($BR$179&gt;$BS$179,"ns",IF(ABS($BX198-INDEX(RTO4CF_ORD,CJ$8,2))&gt;$BN$194,"s","ns")))</f>
        <v>s</v>
      </c>
      <c r="CK198" s="282" t="str">
        <f aca="false">IF(CK$8&gt;$BV198,"",IF($BR$179&gt;$BS$179,"ns",IF(ABS($BX198-INDEX(RTO4CF_ORD,CK$8,2))&gt;$BN$194,"s","ns")))</f>
        <v>s</v>
      </c>
      <c r="CL198" s="282" t="str">
        <f aca="false">IF(CL$8&gt;$BV198,"",IF($BR$179&gt;$BS$179,"ns",IF(ABS($BX198-INDEX(RTO4CF_ORD,CL$8,2))&gt;$BN$194,"s","ns")))</f>
        <v>s</v>
      </c>
      <c r="CM198" s="282" t="str">
        <f aca="false">IF(CM$8&gt;$BV198,"",IF($BR$179&gt;$BS$179,"ns",IF(ABS($BX198-INDEX(RTO4CF_ORD,CM$8,2))&gt;$BN$194,"s","ns")))</f>
        <v>s</v>
      </c>
      <c r="CN198" s="282" t="str">
        <f aca="false">IF(CN$8&gt;$BV198,"",IF($BR$179&gt;$BS$179,"ns",IF(ABS($BX198-INDEX(RTO4CF_ORD,CN$8,2))&gt;$BN$194,"s","ns")))</f>
        <v>s</v>
      </c>
      <c r="CO198" s="282" t="str">
        <f aca="false">IF(CO$8&gt;$BV198,"",IF($BR$179&gt;$BS$179,"ns",IF(ABS($BX198-INDEX(RTO4CF_ORD,CO$8,2))&gt;$BN$194,"s","ns")))</f>
        <v>s</v>
      </c>
      <c r="CP198" s="282" t="str">
        <f aca="false">IF(CP$8&gt;$BV198,"",IF($BR$179&gt;$BS$179,"ns",IF(ABS($BX198-INDEX(RTO4CF_ORD,CP$8,2))&gt;$BN$194,"s","ns")))</f>
        <v>s</v>
      </c>
      <c r="CQ198" s="282" t="str">
        <f aca="false">IF(CQ$8&gt;$BV198,"",IF($BR$179&gt;$BS$179,"ns",IF(ABS($BX198-INDEX(RTO4CF_ORD,CQ$8,2))&gt;$BN$194,"s","ns")))</f>
        <v>s</v>
      </c>
      <c r="CR198" s="282" t="str">
        <f aca="false">IF(CR$8&gt;$BV198,"",IF($BR$179&gt;$BS$179,"ns",IF(ABS($BX198-INDEX(RTO4CF_ORD,CR$8,2))&gt;$BN$194,"s","ns")))</f>
        <v>s</v>
      </c>
      <c r="CS198" s="282" t="str">
        <f aca="false">IF(CS$8&gt;$BV198,"",IF($BR$179&gt;$BS$179,"ns",IF(ABS($BX198-INDEX(RTO4CF_ORD,CS$8,2))&gt;$BN$194,"s","ns")))</f>
        <v>ns</v>
      </c>
      <c r="CT198" s="282" t="str">
        <f aca="false">IF(CT$8&gt;$BV198,"",IF($BR$179&gt;$BS$179,"ns",IF(ABS($BX198-INDEX(RTO4CF_ORD,CT$8,2))&gt;$BN$194,"s","ns")))</f>
        <v>ns</v>
      </c>
      <c r="CU198" s="282" t="str">
        <f aca="false">IF(CU$8&gt;$BV198,"",IF($BR$179&gt;$BS$179,"ns",IF(ABS($BX198-INDEX(RTO4CF_ORD,CU$8,2))&gt;$BN$194,"s","ns")))</f>
        <v>ns</v>
      </c>
      <c r="CV198" s="282" t="str">
        <f aca="false">IF(CV$8&gt;$BV198,"",IF($BR$179&gt;$BS$179,"ns",IF(ABS($BX198-INDEX(RTO4CF_ORD,CV$8,2))&gt;$BN$194,"s","ns")))</f>
        <v>ns</v>
      </c>
      <c r="CW198" s="282" t="str">
        <f aca="false">IF(CW$8&gt;$BV198,"",IF($BR$179&gt;$BS$179,"ns",IF(ABS($BX198-INDEX(RTO4CF_ORD,CW$8,2))&gt;$BN$194,"s","ns")))</f>
        <v/>
      </c>
      <c r="CX198" s="282" t="str">
        <f aca="false">IF(CX$8&gt;$BV198,"",IF($BR$179&gt;$BS$179,"ns",IF(ABS($BX198-INDEX(RTO4CF_ORD,CX$8,2))&gt;$BN$194,"s","ns")))</f>
        <v/>
      </c>
      <c r="CY198" s="282" t="str">
        <f aca="false">IF(CY$8&gt;$BV198,"",IF($BR$179&gt;$BS$179,"ns",IF(ABS($BX198-INDEX(RTO4CF_ORD,CY$8,2))&gt;$BN$194,"s","ns")))</f>
        <v/>
      </c>
      <c r="CZ198" s="282" t="str">
        <f aca="false">IF(CZ$8&gt;$BV198,"",IF($BR$179&gt;$BS$179,"ns",IF(ABS($BX198-INDEX(RTO4CF_ORD,CZ$8,2))&gt;$BN$194,"s","ns")))</f>
        <v/>
      </c>
      <c r="DA198" s="282" t="str">
        <f aca="false">IF(DA$8&gt;$BV198,"",IF($BR$179&gt;$BS$179,"ns",IF(ABS($BX198-INDEX(RTO4CF_ORD,DA$8,2))&gt;$BN$194,"s","ns")))</f>
        <v/>
      </c>
      <c r="DB198" s="282" t="str">
        <f aca="false">IF(DB$8&gt;$BV198,"",IF($BR$179&gt;$BS$179,"ns",IF(ABS($BX198-INDEX(RTO4CF_ORD,DB$8,2))&gt;$BN$194,"s","ns")))</f>
        <v/>
      </c>
      <c r="DC198" s="282" t="str">
        <f aca="false">IF(DC$8&gt;$BV198,"",IF($BR$179&gt;$BS$179,"ns",IF(ABS($BX198-INDEX(RTO4CF_ORD,DC$8,2))&gt;$BN$194,"s","ns")))</f>
        <v/>
      </c>
      <c r="DD198" s="282" t="str">
        <f aca="false">IF(DD$8&gt;$BV198,"",IF($BR$179&gt;$BS$179,"ns",IF(ABS($BX198-INDEX(RTO4CF_ORD,DD$8,2))&gt;$BN$194,"s","ns")))</f>
        <v/>
      </c>
      <c r="DE198" s="282" t="str">
        <f aca="false">IF(DE$8&gt;$BV198,"",IF($BR$179&gt;$BS$179,"ns",IF(ABS($BX198-INDEX(RTO4CF_ORD,DE$8,2))&gt;$BN$194,"s","ns")))</f>
        <v/>
      </c>
      <c r="DF198" s="282" t="str">
        <f aca="false">IF(DF$8&gt;$BV198,"",IF($BR$179&gt;$BS$179,"ns",IF(ABS($BX198-INDEX(RTO4CF_ORD,DF$8,2))&gt;$BN$194,"s","ns")))</f>
        <v/>
      </c>
      <c r="DG198" s="282" t="str">
        <f aca="false">IF(DG$8&gt;$BV198,"",IF($BR$179&gt;$BS$179,"ns",IF(ABS($BX198-INDEX(RTO4CF_ORD,DG$8,2))&gt;$BN$194,"s","ns")))</f>
        <v/>
      </c>
      <c r="DH198" s="282" t="str">
        <f aca="false">IF(DH$8&gt;$BV198,"",IF($BR$179&gt;$BS$179,"ns",IF(ABS($BX198-INDEX(RTO4CF_ORD,DH$8,2))&gt;$BN$194,"s","ns")))</f>
        <v/>
      </c>
      <c r="DI198" s="282" t="str">
        <f aca="false">IF(DI$8&gt;$BV198,"",IF($BR$179&gt;$BS$179,"ns",IF(ABS($BX198-INDEX(RTO4CF_ORD,DI$8,2))&gt;$BN$194,"s","ns")))</f>
        <v/>
      </c>
      <c r="DJ198" s="282" t="str">
        <f aca="false">IF(DJ$8&gt;$BV198,"",IF($BR$179&gt;$BS$179,"ns",IF(ABS($BX198-INDEX(RTO4CF_ORD,DJ$8,2))&gt;$BN$194,"s","ns")))</f>
        <v/>
      </c>
      <c r="DK198" s="282" t="str">
        <f aca="false">IF(DK$8&gt;$BV198,"",IF($BR$179&gt;$BS$179,"ns",IF(ABS($BX198-INDEX(RTO4CF_ORD,DK$8,2))&gt;$BN$194,"s","ns")))</f>
        <v/>
      </c>
      <c r="DL198" s="282" t="str">
        <f aca="false">IF(DL$8&gt;$BV198,"",IF($BR$179&gt;$BS$179,"ns",IF(ABS($BX198-INDEX(RTO4CF_ORD,DL$8,2))&gt;$BN$194,"s","ns")))</f>
        <v/>
      </c>
      <c r="DM198" s="282" t="str">
        <f aca="false">IF(DM$8&gt;$BV198,"",IF($BR$179&gt;$BS$179,"ns",IF(ABS($BX198-INDEX(RTO4CF_ORD,DM$8,2))&gt;$BN$194,"s","ns")))</f>
        <v/>
      </c>
      <c r="DN198" s="282" t="str">
        <f aca="false">IF(DN$8&gt;$BV198,"",IF($BR$179&gt;$BS$179,"ns",IF(ABS($BX198-INDEX(RTO4CF_ORD,DN$8,2))&gt;$BN$194,"s","ns")))</f>
        <v/>
      </c>
      <c r="DO198" s="282" t="str">
        <f aca="false">IF(DO$8&gt;$BV198,"",IF($BR$179&gt;$BS$179,"ns",IF(ABS($BX198-INDEX(RTO4CF_ORD,DO$8,2))&gt;$BN$194,"s","ns")))</f>
        <v/>
      </c>
      <c r="DP198" s="282" t="str">
        <f aca="false">IF(DP$8&gt;$BV198,"",IF($BR$179&gt;$BS$179,"ns",IF(ABS($BX198-INDEX(RTO4CF_ORD,DP$8,2))&gt;$BN$194,"s","ns")))</f>
        <v/>
      </c>
      <c r="DQ198" s="282" t="str">
        <f aca="false">IF(DQ$8&gt;$BV198,"",IF($BR$179&gt;$BS$179,"ns",IF(ABS($BX198-INDEX(RTO4CF_ORD,DQ$8,2))&gt;$BN$194,"s","ns")))</f>
        <v/>
      </c>
      <c r="DR198" s="282" t="str">
        <f aca="false">IF(DR$8&gt;$BV198,"",IF($BR$179&gt;$BS$179,"ns",IF(ABS($BX198-INDEX(RTO4CF_ORD,DR$8,2))&gt;$BN$194,"s","ns")))</f>
        <v/>
      </c>
      <c r="DS198" s="282" t="str">
        <f aca="false">IF(DS$8&gt;$BV198,"",IF($BR$179&gt;$BS$179,"ns",IF(ABS($BX198-INDEX(RTO4CF_ORD,DS$8,2))&gt;$BN$194,"s","ns")))</f>
        <v/>
      </c>
      <c r="DT198" s="282" t="str">
        <f aca="false">IF(DT$8&gt;$BV198,"",IF($BR$179&gt;$BS$179,"ns",IF(ABS($BX198-INDEX(RTO4CF_ORD,DT$8,2))&gt;$BN$194,"s","ns")))</f>
        <v/>
      </c>
      <c r="DU198" s="282" t="str">
        <f aca="false">IF(DU$8&gt;$BV198,"",IF($BR$179&gt;$BS$179,"ns",IF(ABS($BX198-INDEX(RTO4CF_ORD,DU$8,2))&gt;$BN$194,"s","ns")))</f>
        <v/>
      </c>
      <c r="DV198" s="282" t="str">
        <f aca="false">IF(DV$8&gt;$BV198,"",IF($BR$179&gt;$BS$179,"ns",IF(ABS($BX198-INDEX(RTO4CF_ORD,DV$8,2))&gt;$BN$194,"s","ns")))</f>
        <v/>
      </c>
      <c r="DW198" s="283"/>
      <c r="DX198" s="283"/>
      <c r="DZ198" s="265" t="n">
        <f aca="false">DZ197+1</f>
        <v>25</v>
      </c>
      <c r="EA198" s="276" t="str">
        <f aca="false">IFERROR(INDEX(RTO4CV,$DZ198,1),0)</f>
        <v>MS INTA 815</v>
      </c>
      <c r="EB198" s="277" t="n">
        <f aca="false">IFERROR(INDEX(RTO4SF,$DZ198,EB$7),0)</f>
        <v>0</v>
      </c>
      <c r="EC198" s="277" t="n">
        <f aca="false">IFERROR(INDEX(RTO4SF,$DZ198,EC$7),0)</f>
        <v>0</v>
      </c>
      <c r="ED198" s="277" t="n">
        <f aca="false">IFERROR(INDEX(RTO4SF,$DZ198,ED$7),0)</f>
        <v>0</v>
      </c>
      <c r="EE198" s="277" t="n">
        <f aca="false">IFERROR(INDEX(RTO4SF,$DZ198,EE$7),0)</f>
        <v>0</v>
      </c>
      <c r="EF198" s="277" t="n">
        <f aca="false">COUNTIFS(EB198:EE198,"&gt;1")</f>
        <v>0</v>
      </c>
      <c r="EG198" s="277" t="n">
        <f aca="false">IFERROR(SUMIFS(EB198:EE198,EB198:EE198,"&gt;1"),0)</f>
        <v>0</v>
      </c>
      <c r="EH198" s="265"/>
      <c r="EI198" s="266"/>
      <c r="EJ198" s="266"/>
      <c r="EK198" s="266"/>
      <c r="EL198" s="265" t="n">
        <f aca="false">EL197+1</f>
        <v>25</v>
      </c>
      <c r="EM198" s="276" t="str">
        <f aca="false">IFERROR(INDEX(RTO4CV,$EL198,1),0)</f>
        <v>MS INTA 815</v>
      </c>
      <c r="EN198" s="277" t="n">
        <f aca="false">IFERROR(INDEX(RTO4CF,$EL198,'ANVA-MDS'!EB$7),0)</f>
        <v>3516.2514619883</v>
      </c>
      <c r="EO198" s="277" t="n">
        <f aca="false">IFERROR(INDEX(RTO4CF,$EL198,'ANVA-MDS'!EC$7),0)</f>
        <v>3294.94736842105</v>
      </c>
      <c r="EP198" s="277" t="n">
        <f aca="false">IFERROR(INDEX(RTO4CF,$EL198,'ANVA-MDS'!ED$7),0)</f>
        <v>2723.81871345029</v>
      </c>
      <c r="EQ198" s="277" t="n">
        <f aca="false">IFERROR(INDEX(RTO4CF,$EL198,'ANVA-MDS'!EE$7),0)</f>
        <v>0</v>
      </c>
      <c r="ER198" s="277" t="n">
        <f aca="false">COUNTIFS(EN198:EQ198,"&gt;1")</f>
        <v>3</v>
      </c>
      <c r="ES198" s="277" t="n">
        <f aca="false">IFERROR(SUMIFS(EN198:EQ198,EN198:EQ198,"&gt;1"),0)</f>
        <v>9535.01754385965</v>
      </c>
      <c r="ET198" s="265"/>
      <c r="EU198" s="266"/>
      <c r="EV198" s="266"/>
      <c r="EW198" s="266"/>
      <c r="EX198" s="277" t="n">
        <f aca="false">EG198+ES198</f>
        <v>9535.01754385965</v>
      </c>
    </row>
    <row r="199" customFormat="false" ht="12.75" hidden="false" customHeight="true" outlineLevel="0" collapsed="false">
      <c r="B199" s="289" t="str">
        <f aca="false">'ANVA-MDS'!EJ178</f>
        <v>sd</v>
      </c>
      <c r="J199" s="270" t="n">
        <v>25</v>
      </c>
      <c r="K199" s="280" t="str">
        <f aca="false">IFERROR(INDEX(RTO4SF_ORD,J199,1),"sd")</f>
        <v>MS INTA 815</v>
      </c>
      <c r="L199" s="281" t="n">
        <f aca="false">IFERROR(INDEX(RTO4SF_ORD,J199,2),"sd")</f>
        <v>0.00025</v>
      </c>
      <c r="M199" s="281" t="str">
        <f aca="false">IF(M$8&gt;$J199,"",IF($F$179&gt;$G$179,"ns",IF(ABS($L199-INDEX(RTO4SF_ORD,M$8,2))&gt;$B$194,"s","ns")))</f>
        <v>ns</v>
      </c>
      <c r="N199" s="281" t="str">
        <f aca="false">IF(N$8&gt;$J199,"",IF($F$179&gt;$G$179,"ns",IF(ABS($L199-INDEX(RTO4SF_ORD,N$8,2))&gt;$B$194,"s","ns")))</f>
        <v>ns</v>
      </c>
      <c r="O199" s="281" t="str">
        <f aca="false">IF(O$8&gt;$J199,"",IF($F$179&gt;$G$179,"ns",IF(ABS($L199-INDEX(RTO4SF_ORD,O$8,2))&gt;$B$194,"s","ns")))</f>
        <v>ns</v>
      </c>
      <c r="P199" s="281" t="str">
        <f aca="false">IF(P$8&gt;$J199,"",IF($F$179&gt;$G$179,"ns",IF(ABS($L199-INDEX(RTO4SF_ORD,P$8,2))&gt;$B$194,"s","ns")))</f>
        <v>ns</v>
      </c>
      <c r="Q199" s="281" t="str">
        <f aca="false">IF(Q$8&gt;$J199,"",IF($F$179&gt;$G$179,"ns",IF(ABS($L199-INDEX(RTO4SF_ORD,Q$8,2))&gt;$B$194,"s","ns")))</f>
        <v>ns</v>
      </c>
      <c r="R199" s="281" t="str">
        <f aca="false">IF(R$8&gt;$J199,"",IF($F$179&gt;$G$179,"ns",IF(ABS($L199-INDEX(RTO4SF_ORD,R$8,2))&gt;$B$194,"s","ns")))</f>
        <v>ns</v>
      </c>
      <c r="S199" s="281" t="str">
        <f aca="false">IF(S$8&gt;$J199,"",IF($F$179&gt;$G$179,"ns",IF(ABS($L199-INDEX(RTO4SF_ORD,S$8,2))&gt;$B$194,"s","ns")))</f>
        <v>ns</v>
      </c>
      <c r="T199" s="281" t="str">
        <f aca="false">IF(T$8&gt;$J199,"",IF($F$179&gt;$G$179,"ns",IF(ABS($L199-INDEX(RTO4SF_ORD,T$8,2))&gt;$B$194,"s","ns")))</f>
        <v>ns</v>
      </c>
      <c r="U199" s="281" t="str">
        <f aca="false">IF(U$8&gt;$J199,"",IF($F$179&gt;$G$179,"ns",IF(ABS($L199-INDEX(RTO4SF_ORD,U$8,2))&gt;$B$194,"s","ns")))</f>
        <v>ns</v>
      </c>
      <c r="V199" s="281" t="str">
        <f aca="false">IF(V$8&gt;$J199,"",IF($F$179&gt;$G$179,"ns",IF(ABS($L199-INDEX(RTO4SF_ORD,V$8,2))&gt;$B$194,"s","ns")))</f>
        <v>ns</v>
      </c>
      <c r="W199" s="281" t="str">
        <f aca="false">IF(W$8&gt;$J199,"",IF($F$179&gt;$G$179,"ns",IF(ABS($L199-INDEX(RTO4SF_ORD,W$8,2))&gt;$B$194,"s","ns")))</f>
        <v>ns</v>
      </c>
      <c r="X199" s="281" t="str">
        <f aca="false">IF(X$8&gt;$J199,"",IF($F$179&gt;$G$179,"ns",IF(ABS($L199-INDEX(RTO4SF_ORD,X$8,2))&gt;$B$194,"s","ns")))</f>
        <v>ns</v>
      </c>
      <c r="Y199" s="281" t="str">
        <f aca="false">IF(Y$8&gt;$J199,"",IF($F$179&gt;$G$179,"ns",IF(ABS($L199-INDEX(RTO4SF_ORD,Y$8,2))&gt;$B$194,"s","ns")))</f>
        <v>ns</v>
      </c>
      <c r="Z199" s="281" t="str">
        <f aca="false">IF(Z$8&gt;$J199,"",IF($F$179&gt;$G$179,"ns",IF(ABS($L199-INDEX(RTO4SF_ORD,Z$8,2))&gt;$B$194,"s","ns")))</f>
        <v>ns</v>
      </c>
      <c r="AA199" s="281" t="str">
        <f aca="false">IF(AA$8&gt;$J199,"",IF($F$179&gt;$G$179,"ns",IF(ABS($L199-INDEX(RTO4SF_ORD,AA$8,2))&gt;$B$194,"s","ns")))</f>
        <v>ns</v>
      </c>
      <c r="AB199" s="281" t="str">
        <f aca="false">IF(AB$8&gt;$J199,"",IF($F$179&gt;$G$179,"ns",IF(ABS($L199-INDEX(RTO4SF_ORD,AB$8,2))&gt;$B$194,"s","ns")))</f>
        <v>ns</v>
      </c>
      <c r="AC199" s="281" t="str">
        <f aca="false">IF(AC$8&gt;$J199,"",IF($F$179&gt;$G$179,"ns",IF(ABS($L199-INDEX(RTO4SF_ORD,AC$8,2))&gt;$B$194,"s","ns")))</f>
        <v>ns</v>
      </c>
      <c r="AD199" s="281" t="str">
        <f aca="false">IF(AD$8&gt;$J199,"",IF($F$179&gt;$G$179,"ns",IF(ABS($L199-INDEX(RTO4SF_ORD,AD$8,2))&gt;$B$194,"s","ns")))</f>
        <v>ns</v>
      </c>
      <c r="AE199" s="281" t="str">
        <f aca="false">IF(AE$8&gt;$J199,"",IF($F$179&gt;$G$179,"ns",IF(ABS($L199-INDEX(RTO4SF_ORD,AE$8,2))&gt;$B$194,"s","ns")))</f>
        <v>ns</v>
      </c>
      <c r="AF199" s="281" t="str">
        <f aca="false">IF(AF$8&gt;$J199,"",IF($F$179&gt;$G$179,"ns",IF(ABS($L199-INDEX(RTO4SF_ORD,AF$8,2))&gt;$B$194,"s","ns")))</f>
        <v>ns</v>
      </c>
      <c r="AG199" s="281" t="str">
        <f aca="false">IF(AG$8&gt;$J199,"",IF($F$179&gt;$G$179,"ns",IF(ABS($L199-INDEX(RTO4SF_ORD,AG$8,2))&gt;$B$194,"s","ns")))</f>
        <v>ns</v>
      </c>
      <c r="AH199" s="281" t="str">
        <f aca="false">IF(AH$8&gt;$J199,"",IF($F$179&gt;$G$179,"ns",IF(ABS($L199-INDEX(RTO4SF_ORD,AH$8,2))&gt;$B$194,"s","ns")))</f>
        <v>ns</v>
      </c>
      <c r="AI199" s="281" t="str">
        <f aca="false">IF(AI$8&gt;$J199,"",IF($F$179&gt;$G$179,"ns",IF(ABS($L199-INDEX(RTO4SF_ORD,AI$8,2))&gt;$B$194,"s","ns")))</f>
        <v>ns</v>
      </c>
      <c r="AJ199" s="281" t="str">
        <f aca="false">IF(AJ$8&gt;$J199,"",IF($F$179&gt;$G$179,"ns",IF(ABS($L199-INDEX(RTO4SF_ORD,AJ$8,2))&gt;$B$194,"s","ns")))</f>
        <v>ns</v>
      </c>
      <c r="AK199" s="281" t="str">
        <f aca="false">IF(AK$8&gt;$J199,"",IF($F$179&gt;$G$179,"ns",IF(ABS($L199-INDEX(RTO4SF_ORD,AK$8,2))&gt;$B$194,"s","ns")))</f>
        <v>ns</v>
      </c>
      <c r="AL199" s="281" t="str">
        <f aca="false">IF(AL$8&gt;$J199,"",IF($F$179&gt;$G$179,"ns",IF(ABS($L199-INDEX(RTO4SF_ORD,AL$8,2))&gt;$B$194,"s","ns")))</f>
        <v/>
      </c>
      <c r="AM199" s="281" t="str">
        <f aca="false">IF(AM$8&gt;$J199,"",IF($F$179&gt;$G$179,"ns",IF(ABS($L199-INDEX(RTO4SF_ORD,AM$8,2))&gt;$B$194,"s","ns")))</f>
        <v/>
      </c>
      <c r="AN199" s="281" t="str">
        <f aca="false">IF(AN$8&gt;$J199,"",IF($F$179&gt;$G$179,"ns",IF(ABS($L199-INDEX(RTO4SF_ORD,AN$8,2))&gt;$B$194,"s","ns")))</f>
        <v/>
      </c>
      <c r="AO199" s="281" t="str">
        <f aca="false">IF(AO$8&gt;$J199,"",IF($F$179&gt;$G$179,"ns",IF(ABS($L199-INDEX(RTO4SF_ORD,AO$8,2))&gt;$B$194,"s","ns")))</f>
        <v/>
      </c>
      <c r="AP199" s="281" t="str">
        <f aca="false">IF(AP$8&gt;$J199,"",IF($F$179&gt;$G$179,"ns",IF(ABS($L199-INDEX(RTO4SF_ORD,AP$8,2))&gt;$B$194,"s","ns")))</f>
        <v/>
      </c>
      <c r="AQ199" s="281" t="str">
        <f aca="false">IF(AQ$8&gt;$J199,"",IF($F$179&gt;$G$179,"ns",IF(ABS($L199-INDEX(RTO4SF_ORD,AQ$8,2))&gt;$B$194,"s","ns")))</f>
        <v/>
      </c>
      <c r="AR199" s="281" t="str">
        <f aca="false">IF(AR$8&gt;$J199,"",IF($F$179&gt;$G$179,"ns",IF(ABS($L199-INDEX(RTO4SF_ORD,AR$8,2))&gt;$B$194,"s","ns")))</f>
        <v/>
      </c>
      <c r="AS199" s="281" t="str">
        <f aca="false">IF(AS$8&gt;$J199,"",IF($F$179&gt;$G$179,"ns",IF(ABS($L199-INDEX(RTO4SF_ORD,AS$8,2))&gt;$B$194,"s","ns")))</f>
        <v/>
      </c>
      <c r="AT199" s="281" t="str">
        <f aca="false">IF(AT$8&gt;$J199,"",IF($F$179&gt;$G$179,"ns",IF(ABS($L199-INDEX(RTO4SF_ORD,AT$8,2))&gt;$B$194,"s","ns")))</f>
        <v/>
      </c>
      <c r="AU199" s="281" t="str">
        <f aca="false">IF(AU$8&gt;$J199,"",IF($F$179&gt;$G$179,"ns",IF(ABS($L199-INDEX(RTO4SF_ORD,AU$8,2))&gt;$B$194,"s","ns")))</f>
        <v/>
      </c>
      <c r="AV199" s="281" t="str">
        <f aca="false">IF(AV$8&gt;$J199,"",IF($F$179&gt;$G$179,"ns",IF(ABS($L199-INDEX(RTO4SF_ORD,AV$8,2))&gt;$B$194,"s","ns")))</f>
        <v/>
      </c>
      <c r="AW199" s="281" t="str">
        <f aca="false">IF(AW$8&gt;$J199,"",IF($F$179&gt;$G$179,"ns",IF(ABS($L199-INDEX(RTO4SF_ORD,AW$8,2))&gt;$B$194,"s","ns")))</f>
        <v/>
      </c>
      <c r="AX199" s="281" t="str">
        <f aca="false">IF(AX$8&gt;$J199,"",IF($F$179&gt;$G$179,"ns",IF(ABS($L199-INDEX(RTO4SF_ORD,AX$8,2))&gt;$B$194,"s","ns")))</f>
        <v/>
      </c>
      <c r="AY199" s="281" t="str">
        <f aca="false">IF(AY$8&gt;$J199,"",IF($F$179&gt;$G$179,"ns",IF(ABS($L199-INDEX(RTO4SF_ORD,AY$8,2))&gt;$B$194,"s","ns")))</f>
        <v/>
      </c>
      <c r="AZ199" s="281" t="str">
        <f aca="false">IF(AZ$8&gt;$J199,"",IF($F$179&gt;$G$179,"ns",IF(ABS($L199-INDEX(RTO4SF_ORD,AZ$8,2))&gt;$B$194,"s","ns")))</f>
        <v/>
      </c>
      <c r="BA199" s="281" t="str">
        <f aca="false">IF(BA$8&gt;$J199,"",IF($F$179&gt;$G$179,"ns",IF(ABS($L199-INDEX(RTO4SF_ORD,BA$8,2))&gt;$B$194,"s","ns")))</f>
        <v/>
      </c>
      <c r="BB199" s="281" t="str">
        <f aca="false">IF(BB$8&gt;$J199,"",IF($F$179&gt;$G$179,"ns",IF(ABS($L199-INDEX(RTO4SF_ORD,BB$8,2))&gt;$B$194,"s","ns")))</f>
        <v/>
      </c>
      <c r="BC199" s="281" t="str">
        <f aca="false">IF(BC$8&gt;$J199,"",IF($F$179&gt;$G$179,"ns",IF(ABS($L199-INDEX(RTO4SF_ORD,BC$8,2))&gt;$B$194,"s","ns")))</f>
        <v/>
      </c>
      <c r="BD199" s="281" t="str">
        <f aca="false">IF(BD$8&gt;$J199,"",IF($F$179&gt;$G$179,"ns",IF(ABS($L199-INDEX(RTO4SF_ORD,BD$8,2))&gt;$B$194,"s","ns")))</f>
        <v/>
      </c>
      <c r="BE199" s="281" t="str">
        <f aca="false">IF(BE$8&gt;$J199,"",IF($F$179&gt;$G$179,"ns",IF(ABS($L199-INDEX(RTO4SF_ORD,BE$8,2))&gt;$B$194,"s","ns")))</f>
        <v/>
      </c>
      <c r="BF199" s="281" t="str">
        <f aca="false">IF(BF$8&gt;$J199,"",IF($F$179&gt;$G$179,"ns",IF(ABS($L199-INDEX(RTO4SF_ORD,BF$8,2))&gt;$B$194,"s","ns")))</f>
        <v/>
      </c>
      <c r="BG199" s="281" t="str">
        <f aca="false">IF(BG$8&gt;$J199,"",IF($F$179&gt;$G$179,"ns",IF(ABS($L199-INDEX(RTO4SF_ORD,BG$8,2))&gt;$B$194,"s","ns")))</f>
        <v/>
      </c>
      <c r="BH199" s="281" t="str">
        <f aca="false">IF(BH$8&gt;$J199,"",IF($F$179&gt;$G$179,"ns",IF(ABS($L199-INDEX(RTO4SF_ORD,BH$8,2))&gt;$B$194,"s","ns")))</f>
        <v/>
      </c>
      <c r="BI199" s="281" t="str">
        <f aca="false">IF(BI$8&gt;$J199,"",IF($F$179&gt;$G$179,"ns",IF(ABS($L199-INDEX(RTO4SF_ORD,BI$8,2))&gt;$B$194,"s","ns")))</f>
        <v/>
      </c>
      <c r="BJ199" s="281" t="str">
        <f aca="false">IF(BJ$8&gt;$J199,"",IF($F$179&gt;$G$179,"ns",IF(ABS($L199-INDEX(RTO4SF_ORD,BJ$8,2))&gt;$B$194,"s","ns")))</f>
        <v/>
      </c>
      <c r="BN199" s="289" t="n">
        <f aca="false">'ANVA-MDS'!EV178</f>
        <v>2511.70835691379</v>
      </c>
      <c r="BS199" s="249"/>
      <c r="BT199" s="249"/>
      <c r="BV199" s="270" t="n">
        <v>25</v>
      </c>
      <c r="BW199" s="280" t="str">
        <f aca="false">IFERROR(INDEX(RTO4CF_ORD,BV199,1),"sd")</f>
        <v>Klein Potro</v>
      </c>
      <c r="BX199" s="281" t="n">
        <f aca="false">IFERROR(INDEX(RTO4CF_ORD,BV199,2),"sd")</f>
        <v>1658.38011695906</v>
      </c>
      <c r="BY199" s="282" t="str">
        <f aca="false">IF(BY$8&gt;$BV199,"",IF($BR$179&gt;$BS$179,"ns",IF(ABS($BX199-INDEX(RTO4CF_ORD,BY$8,2))&gt;$BN$194,"s","ns")))</f>
        <v>s</v>
      </c>
      <c r="BZ199" s="282" t="str">
        <f aca="false">IF(BZ$8&gt;$BV199,"",IF($BR$179&gt;$BS$179,"ns",IF(ABS($BX199-INDEX(RTO4CF_ORD,BZ$8,2))&gt;$BN$194,"s","ns")))</f>
        <v>s</v>
      </c>
      <c r="CA199" s="282" t="str">
        <f aca="false">IF(CA$8&gt;$BV199,"",IF($BR$179&gt;$BS$179,"ns",IF(ABS($BX199-INDEX(RTO4CF_ORD,CA$8,2))&gt;$BN$194,"s","ns")))</f>
        <v>s</v>
      </c>
      <c r="CB199" s="282" t="str">
        <f aca="false">IF(CB$8&gt;$BV199,"",IF($BR$179&gt;$BS$179,"ns",IF(ABS($BX199-INDEX(RTO4CF_ORD,CB$8,2))&gt;$BN$194,"s","ns")))</f>
        <v>s</v>
      </c>
      <c r="CC199" s="282" t="str">
        <f aca="false">IF(CC$8&gt;$BV199,"",IF($BR$179&gt;$BS$179,"ns",IF(ABS($BX199-INDEX(RTO4CF_ORD,CC$8,2))&gt;$BN$194,"s","ns")))</f>
        <v>s</v>
      </c>
      <c r="CD199" s="282" t="str">
        <f aca="false">IF(CD$8&gt;$BV199,"",IF($BR$179&gt;$BS$179,"ns",IF(ABS($BX199-INDEX(RTO4CF_ORD,CD$8,2))&gt;$BN$194,"s","ns")))</f>
        <v>s</v>
      </c>
      <c r="CE199" s="282" t="str">
        <f aca="false">IF(CE$8&gt;$BV199,"",IF($BR$179&gt;$BS$179,"ns",IF(ABS($BX199-INDEX(RTO4CF_ORD,CE$8,2))&gt;$BN$194,"s","ns")))</f>
        <v>s</v>
      </c>
      <c r="CF199" s="282" t="str">
        <f aca="false">IF(CF$8&gt;$BV199,"",IF($BR$179&gt;$BS$179,"ns",IF(ABS($BX199-INDEX(RTO4CF_ORD,CF$8,2))&gt;$BN$194,"s","ns")))</f>
        <v>s</v>
      </c>
      <c r="CG199" s="282" t="str">
        <f aca="false">IF(CG$8&gt;$BV199,"",IF($BR$179&gt;$BS$179,"ns",IF(ABS($BX199-INDEX(RTO4CF_ORD,CG$8,2))&gt;$BN$194,"s","ns")))</f>
        <v>s</v>
      </c>
      <c r="CH199" s="282" t="str">
        <f aca="false">IF(CH$8&gt;$BV199,"",IF($BR$179&gt;$BS$179,"ns",IF(ABS($BX199-INDEX(RTO4CF_ORD,CH$8,2))&gt;$BN$194,"s","ns")))</f>
        <v>s</v>
      </c>
      <c r="CI199" s="282" t="str">
        <f aca="false">IF(CI$8&gt;$BV199,"",IF($BR$179&gt;$BS$179,"ns",IF(ABS($BX199-INDEX(RTO4CF_ORD,CI$8,2))&gt;$BN$194,"s","ns")))</f>
        <v>s</v>
      </c>
      <c r="CJ199" s="282" t="str">
        <f aca="false">IF(CJ$8&gt;$BV199,"",IF($BR$179&gt;$BS$179,"ns",IF(ABS($BX199-INDEX(RTO4CF_ORD,CJ$8,2))&gt;$BN$194,"s","ns")))</f>
        <v>s</v>
      </c>
      <c r="CK199" s="282" t="str">
        <f aca="false">IF(CK$8&gt;$BV199,"",IF($BR$179&gt;$BS$179,"ns",IF(ABS($BX199-INDEX(RTO4CF_ORD,CK$8,2))&gt;$BN$194,"s","ns")))</f>
        <v>s</v>
      </c>
      <c r="CL199" s="282" t="str">
        <f aca="false">IF(CL$8&gt;$BV199,"",IF($BR$179&gt;$BS$179,"ns",IF(ABS($BX199-INDEX(RTO4CF_ORD,CL$8,2))&gt;$BN$194,"s","ns")))</f>
        <v>s</v>
      </c>
      <c r="CM199" s="282" t="str">
        <f aca="false">IF(CM$8&gt;$BV199,"",IF($BR$179&gt;$BS$179,"ns",IF(ABS($BX199-INDEX(RTO4CF_ORD,CM$8,2))&gt;$BN$194,"s","ns")))</f>
        <v>s</v>
      </c>
      <c r="CN199" s="282" t="str">
        <f aca="false">IF(CN$8&gt;$BV199,"",IF($BR$179&gt;$BS$179,"ns",IF(ABS($BX199-INDEX(RTO4CF_ORD,CN$8,2))&gt;$BN$194,"s","ns")))</f>
        <v>s</v>
      </c>
      <c r="CO199" s="282" t="str">
        <f aca="false">IF(CO$8&gt;$BV199,"",IF($BR$179&gt;$BS$179,"ns",IF(ABS($BX199-INDEX(RTO4CF_ORD,CO$8,2))&gt;$BN$194,"s","ns")))</f>
        <v>s</v>
      </c>
      <c r="CP199" s="282" t="str">
        <f aca="false">IF(CP$8&gt;$BV199,"",IF($BR$179&gt;$BS$179,"ns",IF(ABS($BX199-INDEX(RTO4CF_ORD,CP$8,2))&gt;$BN$194,"s","ns")))</f>
        <v>s</v>
      </c>
      <c r="CQ199" s="282" t="str">
        <f aca="false">IF(CQ$8&gt;$BV199,"",IF($BR$179&gt;$BS$179,"ns",IF(ABS($BX199-INDEX(RTO4CF_ORD,CQ$8,2))&gt;$BN$194,"s","ns")))</f>
        <v>s</v>
      </c>
      <c r="CR199" s="282" t="str">
        <f aca="false">IF(CR$8&gt;$BV199,"",IF($BR$179&gt;$BS$179,"ns",IF(ABS($BX199-INDEX(RTO4CF_ORD,CR$8,2))&gt;$BN$194,"s","ns")))</f>
        <v>s</v>
      </c>
      <c r="CS199" s="282" t="str">
        <f aca="false">IF(CS$8&gt;$BV199,"",IF($BR$179&gt;$BS$179,"ns",IF(ABS($BX199-INDEX(RTO4CF_ORD,CS$8,2))&gt;$BN$194,"s","ns")))</f>
        <v>ns</v>
      </c>
      <c r="CT199" s="282" t="str">
        <f aca="false">IF(CT$8&gt;$BV199,"",IF($BR$179&gt;$BS$179,"ns",IF(ABS($BX199-INDEX(RTO4CF_ORD,CT$8,2))&gt;$BN$194,"s","ns")))</f>
        <v>ns</v>
      </c>
      <c r="CU199" s="282" t="str">
        <f aca="false">IF(CU$8&gt;$BV199,"",IF($BR$179&gt;$BS$179,"ns",IF(ABS($BX199-INDEX(RTO4CF_ORD,CU$8,2))&gt;$BN$194,"s","ns")))</f>
        <v>ns</v>
      </c>
      <c r="CV199" s="282" t="str">
        <f aca="false">IF(CV$8&gt;$BV199,"",IF($BR$179&gt;$BS$179,"ns",IF(ABS($BX199-INDEX(RTO4CF_ORD,CV$8,2))&gt;$BN$194,"s","ns")))</f>
        <v>ns</v>
      </c>
      <c r="CW199" s="282" t="str">
        <f aca="false">IF(CW$8&gt;$BV199,"",IF($BR$179&gt;$BS$179,"ns",IF(ABS($BX199-INDEX(RTO4CF_ORD,CW$8,2))&gt;$BN$194,"s","ns")))</f>
        <v>ns</v>
      </c>
      <c r="CX199" s="282" t="str">
        <f aca="false">IF(CX$8&gt;$BV199,"",IF($BR$179&gt;$BS$179,"ns",IF(ABS($BX199-INDEX(RTO4CF_ORD,CX$8,2))&gt;$BN$194,"s","ns")))</f>
        <v/>
      </c>
      <c r="CY199" s="282" t="str">
        <f aca="false">IF(CY$8&gt;$BV199,"",IF($BR$179&gt;$BS$179,"ns",IF(ABS($BX199-INDEX(RTO4CF_ORD,CY$8,2))&gt;$BN$194,"s","ns")))</f>
        <v/>
      </c>
      <c r="CZ199" s="282" t="str">
        <f aca="false">IF(CZ$8&gt;$BV199,"",IF($BR$179&gt;$BS$179,"ns",IF(ABS($BX199-INDEX(RTO4CF_ORD,CZ$8,2))&gt;$BN$194,"s","ns")))</f>
        <v/>
      </c>
      <c r="DA199" s="282" t="str">
        <f aca="false">IF(DA$8&gt;$BV199,"",IF($BR$179&gt;$BS$179,"ns",IF(ABS($BX199-INDEX(RTO4CF_ORD,DA$8,2))&gt;$BN$194,"s","ns")))</f>
        <v/>
      </c>
      <c r="DB199" s="282" t="str">
        <f aca="false">IF(DB$8&gt;$BV199,"",IF($BR$179&gt;$BS$179,"ns",IF(ABS($BX199-INDEX(RTO4CF_ORD,DB$8,2))&gt;$BN$194,"s","ns")))</f>
        <v/>
      </c>
      <c r="DC199" s="282" t="str">
        <f aca="false">IF(DC$8&gt;$BV199,"",IF($BR$179&gt;$BS$179,"ns",IF(ABS($BX199-INDEX(RTO4CF_ORD,DC$8,2))&gt;$BN$194,"s","ns")))</f>
        <v/>
      </c>
      <c r="DD199" s="282" t="str">
        <f aca="false">IF(DD$8&gt;$BV199,"",IF($BR$179&gt;$BS$179,"ns",IF(ABS($BX199-INDEX(RTO4CF_ORD,DD$8,2))&gt;$BN$194,"s","ns")))</f>
        <v/>
      </c>
      <c r="DE199" s="282" t="str">
        <f aca="false">IF(DE$8&gt;$BV199,"",IF($BR$179&gt;$BS$179,"ns",IF(ABS($BX199-INDEX(RTO4CF_ORD,DE$8,2))&gt;$BN$194,"s","ns")))</f>
        <v/>
      </c>
      <c r="DF199" s="282" t="str">
        <f aca="false">IF(DF$8&gt;$BV199,"",IF($BR$179&gt;$BS$179,"ns",IF(ABS($BX199-INDEX(RTO4CF_ORD,DF$8,2))&gt;$BN$194,"s","ns")))</f>
        <v/>
      </c>
      <c r="DG199" s="282" t="str">
        <f aca="false">IF(DG$8&gt;$BV199,"",IF($BR$179&gt;$BS$179,"ns",IF(ABS($BX199-INDEX(RTO4CF_ORD,DG$8,2))&gt;$BN$194,"s","ns")))</f>
        <v/>
      </c>
      <c r="DH199" s="282" t="str">
        <f aca="false">IF(DH$8&gt;$BV199,"",IF($BR$179&gt;$BS$179,"ns",IF(ABS($BX199-INDEX(RTO4CF_ORD,DH$8,2))&gt;$BN$194,"s","ns")))</f>
        <v/>
      </c>
      <c r="DI199" s="282" t="str">
        <f aca="false">IF(DI$8&gt;$BV199,"",IF($BR$179&gt;$BS$179,"ns",IF(ABS($BX199-INDEX(RTO4CF_ORD,DI$8,2))&gt;$BN$194,"s","ns")))</f>
        <v/>
      </c>
      <c r="DJ199" s="282" t="str">
        <f aca="false">IF(DJ$8&gt;$BV199,"",IF($BR$179&gt;$BS$179,"ns",IF(ABS($BX199-INDEX(RTO4CF_ORD,DJ$8,2))&gt;$BN$194,"s","ns")))</f>
        <v/>
      </c>
      <c r="DK199" s="282" t="str">
        <f aca="false">IF(DK$8&gt;$BV199,"",IF($BR$179&gt;$BS$179,"ns",IF(ABS($BX199-INDEX(RTO4CF_ORD,DK$8,2))&gt;$BN$194,"s","ns")))</f>
        <v/>
      </c>
      <c r="DL199" s="282" t="str">
        <f aca="false">IF(DL$8&gt;$BV199,"",IF($BR$179&gt;$BS$179,"ns",IF(ABS($BX199-INDEX(RTO4CF_ORD,DL$8,2))&gt;$BN$194,"s","ns")))</f>
        <v/>
      </c>
      <c r="DM199" s="282" t="str">
        <f aca="false">IF(DM$8&gt;$BV199,"",IF($BR$179&gt;$BS$179,"ns",IF(ABS($BX199-INDEX(RTO4CF_ORD,DM$8,2))&gt;$BN$194,"s","ns")))</f>
        <v/>
      </c>
      <c r="DN199" s="282" t="str">
        <f aca="false">IF(DN$8&gt;$BV199,"",IF($BR$179&gt;$BS$179,"ns",IF(ABS($BX199-INDEX(RTO4CF_ORD,DN$8,2))&gt;$BN$194,"s","ns")))</f>
        <v/>
      </c>
      <c r="DO199" s="282" t="str">
        <f aca="false">IF(DO$8&gt;$BV199,"",IF($BR$179&gt;$BS$179,"ns",IF(ABS($BX199-INDEX(RTO4CF_ORD,DO$8,2))&gt;$BN$194,"s","ns")))</f>
        <v/>
      </c>
      <c r="DP199" s="282" t="str">
        <f aca="false">IF(DP$8&gt;$BV199,"",IF($BR$179&gt;$BS$179,"ns",IF(ABS($BX199-INDEX(RTO4CF_ORD,DP$8,2))&gt;$BN$194,"s","ns")))</f>
        <v/>
      </c>
      <c r="DQ199" s="282" t="str">
        <f aca="false">IF(DQ$8&gt;$BV199,"",IF($BR$179&gt;$BS$179,"ns",IF(ABS($BX199-INDEX(RTO4CF_ORD,DQ$8,2))&gt;$BN$194,"s","ns")))</f>
        <v/>
      </c>
      <c r="DR199" s="282" t="str">
        <f aca="false">IF(DR$8&gt;$BV199,"",IF($BR$179&gt;$BS$179,"ns",IF(ABS($BX199-INDEX(RTO4CF_ORD,DR$8,2))&gt;$BN$194,"s","ns")))</f>
        <v/>
      </c>
      <c r="DS199" s="282" t="str">
        <f aca="false">IF(DS$8&gt;$BV199,"",IF($BR$179&gt;$BS$179,"ns",IF(ABS($BX199-INDEX(RTO4CF_ORD,DS$8,2))&gt;$BN$194,"s","ns")))</f>
        <v/>
      </c>
      <c r="DT199" s="282" t="str">
        <f aca="false">IF(DT$8&gt;$BV199,"",IF($BR$179&gt;$BS$179,"ns",IF(ABS($BX199-INDEX(RTO4CF_ORD,DT$8,2))&gt;$BN$194,"s","ns")))</f>
        <v/>
      </c>
      <c r="DU199" s="282" t="str">
        <f aca="false">IF(DU$8&gt;$BV199,"",IF($BR$179&gt;$BS$179,"ns",IF(ABS($BX199-INDEX(RTO4CF_ORD,DU$8,2))&gt;$BN$194,"s","ns")))</f>
        <v/>
      </c>
      <c r="DV199" s="282" t="str">
        <f aca="false">IF(DV$8&gt;$BV199,"",IF($BR$179&gt;$BS$179,"ns",IF(ABS($BX199-INDEX(RTO4CF_ORD,DV$8,2))&gt;$BN$194,"s","ns")))</f>
        <v/>
      </c>
      <c r="DW199" s="283"/>
      <c r="DX199" s="283"/>
      <c r="DZ199" s="265" t="n">
        <f aca="false">DZ198+1</f>
        <v>26</v>
      </c>
      <c r="EA199" s="276" t="str">
        <f aca="false">IFERROR(INDEX(RTO4CV,$DZ199,1),0)</f>
        <v>MS INTA 817</v>
      </c>
      <c r="EB199" s="277" t="n">
        <f aca="false">IFERROR(INDEX(RTO4SF,$DZ199,EB$7),0)</f>
        <v>0</v>
      </c>
      <c r="EC199" s="277" t="n">
        <f aca="false">IFERROR(INDEX(RTO4SF,$DZ199,EC$7),0)</f>
        <v>0</v>
      </c>
      <c r="ED199" s="277" t="n">
        <f aca="false">IFERROR(INDEX(RTO4SF,$DZ199,ED$7),0)</f>
        <v>0</v>
      </c>
      <c r="EE199" s="277" t="n">
        <f aca="false">IFERROR(INDEX(RTO4SF,$DZ199,EE$7),0)</f>
        <v>0</v>
      </c>
      <c r="EF199" s="277" t="n">
        <f aca="false">COUNTIFS(EB199:EE199,"&gt;1")</f>
        <v>0</v>
      </c>
      <c r="EG199" s="277" t="n">
        <f aca="false">IFERROR(SUMIFS(EB199:EE199,EB199:EE199,"&gt;1"),0)</f>
        <v>0</v>
      </c>
      <c r="EH199" s="265"/>
      <c r="EI199" s="266"/>
      <c r="EJ199" s="266"/>
      <c r="EK199" s="266"/>
      <c r="EL199" s="265" t="n">
        <f aca="false">EL198+1</f>
        <v>26</v>
      </c>
      <c r="EM199" s="276" t="str">
        <f aca="false">IFERROR(INDEX(RTO4CV,$EL199,1),0)</f>
        <v>MS INTA 817</v>
      </c>
      <c r="EN199" s="277" t="n">
        <f aca="false">IFERROR(INDEX(RTO4CF,$EL199,'ANVA-MDS'!EB$7),0)</f>
        <v>3962.14619883041</v>
      </c>
      <c r="EO199" s="277" t="n">
        <f aca="false">IFERROR(INDEX(RTO4CF,$EL199,'ANVA-MDS'!EC$7),0)</f>
        <v>3635.22807017544</v>
      </c>
      <c r="EP199" s="277" t="n">
        <f aca="false">IFERROR(INDEX(RTO4CF,$EL199,'ANVA-MDS'!ED$7),0)</f>
        <v>4192.22222222222</v>
      </c>
      <c r="EQ199" s="277" t="n">
        <f aca="false">IFERROR(INDEX(RTO4CF,$EL199,'ANVA-MDS'!EE$7),0)</f>
        <v>0</v>
      </c>
      <c r="ER199" s="277" t="n">
        <f aca="false">COUNTIFS(EN199:EQ199,"&gt;1")</f>
        <v>3</v>
      </c>
      <c r="ES199" s="277" t="n">
        <f aca="false">IFERROR(SUMIFS(EN199:EQ199,EN199:EQ199,"&gt;1"),0)</f>
        <v>11789.5964912281</v>
      </c>
      <c r="ET199" s="265"/>
      <c r="EU199" s="266"/>
      <c r="EV199" s="266"/>
      <c r="EW199" s="266"/>
      <c r="EX199" s="277" t="n">
        <f aca="false">EG199+ES199</f>
        <v>11789.5964912281</v>
      </c>
      <c r="EY199" s="266"/>
      <c r="EZ199" s="266"/>
    </row>
    <row r="200" customFormat="false" ht="12.75" hidden="false" customHeight="true" outlineLevel="0" collapsed="false">
      <c r="J200" s="270" t="n">
        <v>26</v>
      </c>
      <c r="K200" s="280" t="str">
        <f aca="false">IFERROR(INDEX(RTO4SF_ORD,J200,1),"sd")</f>
        <v>MS INTA 817</v>
      </c>
      <c r="L200" s="281" t="n">
        <f aca="false">IFERROR(INDEX(RTO4SF_ORD,J200,2),"sd")</f>
        <v>0.00024</v>
      </c>
      <c r="M200" s="281" t="str">
        <f aca="false">IF(M$8&gt;$J200,"",IF($F$179&gt;$G$179,"ns",IF(ABS($L200-INDEX(RTO4SF_ORD,M$8,2))&gt;$B$194,"s","ns")))</f>
        <v>ns</v>
      </c>
      <c r="N200" s="281" t="str">
        <f aca="false">IF(N$8&gt;$J200,"",IF($F$179&gt;$G$179,"ns",IF(ABS($L200-INDEX(RTO4SF_ORD,N$8,2))&gt;$B$194,"s","ns")))</f>
        <v>ns</v>
      </c>
      <c r="O200" s="281" t="str">
        <f aca="false">IF(O$8&gt;$J200,"",IF($F$179&gt;$G$179,"ns",IF(ABS($L200-INDEX(RTO4SF_ORD,O$8,2))&gt;$B$194,"s","ns")))</f>
        <v>ns</v>
      </c>
      <c r="P200" s="281" t="str">
        <f aca="false">IF(P$8&gt;$J200,"",IF($F$179&gt;$G$179,"ns",IF(ABS($L200-INDEX(RTO4SF_ORD,P$8,2))&gt;$B$194,"s","ns")))</f>
        <v>ns</v>
      </c>
      <c r="Q200" s="281" t="str">
        <f aca="false">IF(Q$8&gt;$J200,"",IF($F$179&gt;$G$179,"ns",IF(ABS($L200-INDEX(RTO4SF_ORD,Q$8,2))&gt;$B$194,"s","ns")))</f>
        <v>ns</v>
      </c>
      <c r="R200" s="281" t="str">
        <f aca="false">IF(R$8&gt;$J200,"",IF($F$179&gt;$G$179,"ns",IF(ABS($L200-INDEX(RTO4SF_ORD,R$8,2))&gt;$B$194,"s","ns")))</f>
        <v>ns</v>
      </c>
      <c r="S200" s="281" t="str">
        <f aca="false">IF(S$8&gt;$J200,"",IF($F$179&gt;$G$179,"ns",IF(ABS($L200-INDEX(RTO4SF_ORD,S$8,2))&gt;$B$194,"s","ns")))</f>
        <v>ns</v>
      </c>
      <c r="T200" s="281" t="str">
        <f aca="false">IF(T$8&gt;$J200,"",IF($F$179&gt;$G$179,"ns",IF(ABS($L200-INDEX(RTO4SF_ORD,T$8,2))&gt;$B$194,"s","ns")))</f>
        <v>ns</v>
      </c>
      <c r="U200" s="281" t="str">
        <f aca="false">IF(U$8&gt;$J200,"",IF($F$179&gt;$G$179,"ns",IF(ABS($L200-INDEX(RTO4SF_ORD,U$8,2))&gt;$B$194,"s","ns")))</f>
        <v>ns</v>
      </c>
      <c r="V200" s="281" t="str">
        <f aca="false">IF(V$8&gt;$J200,"",IF($F$179&gt;$G$179,"ns",IF(ABS($L200-INDEX(RTO4SF_ORD,V$8,2))&gt;$B$194,"s","ns")))</f>
        <v>ns</v>
      </c>
      <c r="W200" s="281" t="str">
        <f aca="false">IF(W$8&gt;$J200,"",IF($F$179&gt;$G$179,"ns",IF(ABS($L200-INDEX(RTO4SF_ORD,W$8,2))&gt;$B$194,"s","ns")))</f>
        <v>ns</v>
      </c>
      <c r="X200" s="281" t="str">
        <f aca="false">IF(X$8&gt;$J200,"",IF($F$179&gt;$G$179,"ns",IF(ABS($L200-INDEX(RTO4SF_ORD,X$8,2))&gt;$B$194,"s","ns")))</f>
        <v>ns</v>
      </c>
      <c r="Y200" s="281" t="str">
        <f aca="false">IF(Y$8&gt;$J200,"",IF($F$179&gt;$G$179,"ns",IF(ABS($L200-INDEX(RTO4SF_ORD,Y$8,2))&gt;$B$194,"s","ns")))</f>
        <v>ns</v>
      </c>
      <c r="Z200" s="281" t="str">
        <f aca="false">IF(Z$8&gt;$J200,"",IF($F$179&gt;$G$179,"ns",IF(ABS($L200-INDEX(RTO4SF_ORD,Z$8,2))&gt;$B$194,"s","ns")))</f>
        <v>ns</v>
      </c>
      <c r="AA200" s="281" t="str">
        <f aca="false">IF(AA$8&gt;$J200,"",IF($F$179&gt;$G$179,"ns",IF(ABS($L200-INDEX(RTO4SF_ORD,AA$8,2))&gt;$B$194,"s","ns")))</f>
        <v>ns</v>
      </c>
      <c r="AB200" s="281" t="str">
        <f aca="false">IF(AB$8&gt;$J200,"",IF($F$179&gt;$G$179,"ns",IF(ABS($L200-INDEX(RTO4SF_ORD,AB$8,2))&gt;$B$194,"s","ns")))</f>
        <v>ns</v>
      </c>
      <c r="AC200" s="281" t="str">
        <f aca="false">IF(AC$8&gt;$J200,"",IF($F$179&gt;$G$179,"ns",IF(ABS($L200-INDEX(RTO4SF_ORD,AC$8,2))&gt;$B$194,"s","ns")))</f>
        <v>ns</v>
      </c>
      <c r="AD200" s="281" t="str">
        <f aca="false">IF(AD$8&gt;$J200,"",IF($F$179&gt;$G$179,"ns",IF(ABS($L200-INDEX(RTO4SF_ORD,AD$8,2))&gt;$B$194,"s","ns")))</f>
        <v>ns</v>
      </c>
      <c r="AE200" s="281" t="str">
        <f aca="false">IF(AE$8&gt;$J200,"",IF($F$179&gt;$G$179,"ns",IF(ABS($L200-INDEX(RTO4SF_ORD,AE$8,2))&gt;$B$194,"s","ns")))</f>
        <v>ns</v>
      </c>
      <c r="AF200" s="281" t="str">
        <f aca="false">IF(AF$8&gt;$J200,"",IF($F$179&gt;$G$179,"ns",IF(ABS($L200-INDEX(RTO4SF_ORD,AF$8,2))&gt;$B$194,"s","ns")))</f>
        <v>ns</v>
      </c>
      <c r="AG200" s="281" t="str">
        <f aca="false">IF(AG$8&gt;$J200,"",IF($F$179&gt;$G$179,"ns",IF(ABS($L200-INDEX(RTO4SF_ORD,AG$8,2))&gt;$B$194,"s","ns")))</f>
        <v>ns</v>
      </c>
      <c r="AH200" s="281" t="str">
        <f aca="false">IF(AH$8&gt;$J200,"",IF($F$179&gt;$G$179,"ns",IF(ABS($L200-INDEX(RTO4SF_ORD,AH$8,2))&gt;$B$194,"s","ns")))</f>
        <v>ns</v>
      </c>
      <c r="AI200" s="281" t="str">
        <f aca="false">IF(AI$8&gt;$J200,"",IF($F$179&gt;$G$179,"ns",IF(ABS($L200-INDEX(RTO4SF_ORD,AI$8,2))&gt;$B$194,"s","ns")))</f>
        <v>ns</v>
      </c>
      <c r="AJ200" s="281" t="str">
        <f aca="false">IF(AJ$8&gt;$J200,"",IF($F$179&gt;$G$179,"ns",IF(ABS($L200-INDEX(RTO4SF_ORD,AJ$8,2))&gt;$B$194,"s","ns")))</f>
        <v>ns</v>
      </c>
      <c r="AK200" s="281" t="str">
        <f aca="false">IF(AK$8&gt;$J200,"",IF($F$179&gt;$G$179,"ns",IF(ABS($L200-INDEX(RTO4SF_ORD,AK$8,2))&gt;$B$194,"s","ns")))</f>
        <v>ns</v>
      </c>
      <c r="AL200" s="281" t="str">
        <f aca="false">IF(AL$8&gt;$J200,"",IF($F$179&gt;$G$179,"ns",IF(ABS($L200-INDEX(RTO4SF_ORD,AL$8,2))&gt;$B$194,"s","ns")))</f>
        <v>ns</v>
      </c>
      <c r="AM200" s="281" t="str">
        <f aca="false">IF(AM$8&gt;$J200,"",IF($F$179&gt;$G$179,"ns",IF(ABS($L200-INDEX(RTO4SF_ORD,AM$8,2))&gt;$B$194,"s","ns")))</f>
        <v/>
      </c>
      <c r="AN200" s="281" t="str">
        <f aca="false">IF(AN$8&gt;$J200,"",IF($F$179&gt;$G$179,"ns",IF(ABS($L200-INDEX(RTO4SF_ORD,AN$8,2))&gt;$B$194,"s","ns")))</f>
        <v/>
      </c>
      <c r="AO200" s="281" t="str">
        <f aca="false">IF(AO$8&gt;$J200,"",IF($F$179&gt;$G$179,"ns",IF(ABS($L200-INDEX(RTO4SF_ORD,AO$8,2))&gt;$B$194,"s","ns")))</f>
        <v/>
      </c>
      <c r="AP200" s="281" t="str">
        <f aca="false">IF(AP$8&gt;$J200,"",IF($F$179&gt;$G$179,"ns",IF(ABS($L200-INDEX(RTO4SF_ORD,AP$8,2))&gt;$B$194,"s","ns")))</f>
        <v/>
      </c>
      <c r="AQ200" s="281" t="str">
        <f aca="false">IF(AQ$8&gt;$J200,"",IF($F$179&gt;$G$179,"ns",IF(ABS($L200-INDEX(RTO4SF_ORD,AQ$8,2))&gt;$B$194,"s","ns")))</f>
        <v/>
      </c>
      <c r="AR200" s="281" t="str">
        <f aca="false">IF(AR$8&gt;$J200,"",IF($F$179&gt;$G$179,"ns",IF(ABS($L200-INDEX(RTO4SF_ORD,AR$8,2))&gt;$B$194,"s","ns")))</f>
        <v/>
      </c>
      <c r="AS200" s="281" t="str">
        <f aca="false">IF(AS$8&gt;$J200,"",IF($F$179&gt;$G$179,"ns",IF(ABS($L200-INDEX(RTO4SF_ORD,AS$8,2))&gt;$B$194,"s","ns")))</f>
        <v/>
      </c>
      <c r="AT200" s="281" t="str">
        <f aca="false">IF(AT$8&gt;$J200,"",IF($F$179&gt;$G$179,"ns",IF(ABS($L200-INDEX(RTO4SF_ORD,AT$8,2))&gt;$B$194,"s","ns")))</f>
        <v/>
      </c>
      <c r="AU200" s="281" t="str">
        <f aca="false">IF(AU$8&gt;$J200,"",IF($F$179&gt;$G$179,"ns",IF(ABS($L200-INDEX(RTO4SF_ORD,AU$8,2))&gt;$B$194,"s","ns")))</f>
        <v/>
      </c>
      <c r="AV200" s="281" t="str">
        <f aca="false">IF(AV$8&gt;$J200,"",IF($F$179&gt;$G$179,"ns",IF(ABS($L200-INDEX(RTO4SF_ORD,AV$8,2))&gt;$B$194,"s","ns")))</f>
        <v/>
      </c>
      <c r="AW200" s="281" t="str">
        <f aca="false">IF(AW$8&gt;$J200,"",IF($F$179&gt;$G$179,"ns",IF(ABS($L200-INDEX(RTO4SF_ORD,AW$8,2))&gt;$B$194,"s","ns")))</f>
        <v/>
      </c>
      <c r="AX200" s="281" t="str">
        <f aca="false">IF(AX$8&gt;$J200,"",IF($F$179&gt;$G$179,"ns",IF(ABS($L200-INDEX(RTO4SF_ORD,AX$8,2))&gt;$B$194,"s","ns")))</f>
        <v/>
      </c>
      <c r="AY200" s="281" t="str">
        <f aca="false">IF(AY$8&gt;$J200,"",IF($F$179&gt;$G$179,"ns",IF(ABS($L200-INDEX(RTO4SF_ORD,AY$8,2))&gt;$B$194,"s","ns")))</f>
        <v/>
      </c>
      <c r="AZ200" s="281" t="str">
        <f aca="false">IF(AZ$8&gt;$J200,"",IF($F$179&gt;$G$179,"ns",IF(ABS($L200-INDEX(RTO4SF_ORD,AZ$8,2))&gt;$B$194,"s","ns")))</f>
        <v/>
      </c>
      <c r="BA200" s="281" t="str">
        <f aca="false">IF(BA$8&gt;$J200,"",IF($F$179&gt;$G$179,"ns",IF(ABS($L200-INDEX(RTO4SF_ORD,BA$8,2))&gt;$B$194,"s","ns")))</f>
        <v/>
      </c>
      <c r="BB200" s="281" t="str">
        <f aca="false">IF(BB$8&gt;$J200,"",IF($F$179&gt;$G$179,"ns",IF(ABS($L200-INDEX(RTO4SF_ORD,BB$8,2))&gt;$B$194,"s","ns")))</f>
        <v/>
      </c>
      <c r="BC200" s="281" t="str">
        <f aca="false">IF(BC$8&gt;$J200,"",IF($F$179&gt;$G$179,"ns",IF(ABS($L200-INDEX(RTO4SF_ORD,BC$8,2))&gt;$B$194,"s","ns")))</f>
        <v/>
      </c>
      <c r="BD200" s="281" t="str">
        <f aca="false">IF(BD$8&gt;$J200,"",IF($F$179&gt;$G$179,"ns",IF(ABS($L200-INDEX(RTO4SF_ORD,BD$8,2))&gt;$B$194,"s","ns")))</f>
        <v/>
      </c>
      <c r="BE200" s="281" t="str">
        <f aca="false">IF(BE$8&gt;$J200,"",IF($F$179&gt;$G$179,"ns",IF(ABS($L200-INDEX(RTO4SF_ORD,BE$8,2))&gt;$B$194,"s","ns")))</f>
        <v/>
      </c>
      <c r="BF200" s="281" t="str">
        <f aca="false">IF(BF$8&gt;$J200,"",IF($F$179&gt;$G$179,"ns",IF(ABS($L200-INDEX(RTO4SF_ORD,BF$8,2))&gt;$B$194,"s","ns")))</f>
        <v/>
      </c>
      <c r="BG200" s="281" t="str">
        <f aca="false">IF(BG$8&gt;$J200,"",IF($F$179&gt;$G$179,"ns",IF(ABS($L200-INDEX(RTO4SF_ORD,BG$8,2))&gt;$B$194,"s","ns")))</f>
        <v/>
      </c>
      <c r="BH200" s="281" t="str">
        <f aca="false">IF(BH$8&gt;$J200,"",IF($F$179&gt;$G$179,"ns",IF(ABS($L200-INDEX(RTO4SF_ORD,BH$8,2))&gt;$B$194,"s","ns")))</f>
        <v/>
      </c>
      <c r="BI200" s="281" t="str">
        <f aca="false">IF(BI$8&gt;$J200,"",IF($F$179&gt;$G$179,"ns",IF(ABS($L200-INDEX(RTO4SF_ORD,BI$8,2))&gt;$B$194,"s","ns")))</f>
        <v/>
      </c>
      <c r="BJ200" s="281" t="str">
        <f aca="false">IF(BJ$8&gt;$J200,"",IF($F$179&gt;$G$179,"ns",IF(ABS($L200-INDEX(RTO4SF_ORD,BJ$8,2))&gt;$B$194,"s","ns")))</f>
        <v/>
      </c>
      <c r="BS200" s="249"/>
      <c r="BT200" s="249"/>
      <c r="BV200" s="270" t="n">
        <v>26</v>
      </c>
      <c r="BW200" s="280" t="str">
        <f aca="false">IFERROR(INDEX(RTO4CF_ORD,BV200,1),"sd")</f>
        <v>Klein Prometeo</v>
      </c>
      <c r="BX200" s="281" t="n">
        <f aca="false">IFERROR(INDEX(RTO4CF_ORD,BV200,2),"sd")</f>
        <v>1639</v>
      </c>
      <c r="BY200" s="282" t="str">
        <f aca="false">IF(BY$8&gt;$BV200,"",IF($BR$179&gt;$BS$179,"ns",IF(ABS($BX200-INDEX(RTO4CF_ORD,BY$8,2))&gt;$BN$194,"s","ns")))</f>
        <v>s</v>
      </c>
      <c r="BZ200" s="282" t="str">
        <f aca="false">IF(BZ$8&gt;$BV200,"",IF($BR$179&gt;$BS$179,"ns",IF(ABS($BX200-INDEX(RTO4CF_ORD,BZ$8,2))&gt;$BN$194,"s","ns")))</f>
        <v>s</v>
      </c>
      <c r="CA200" s="282" t="str">
        <f aca="false">IF(CA$8&gt;$BV200,"",IF($BR$179&gt;$BS$179,"ns",IF(ABS($BX200-INDEX(RTO4CF_ORD,CA$8,2))&gt;$BN$194,"s","ns")))</f>
        <v>s</v>
      </c>
      <c r="CB200" s="282" t="str">
        <f aca="false">IF(CB$8&gt;$BV200,"",IF($BR$179&gt;$BS$179,"ns",IF(ABS($BX200-INDEX(RTO4CF_ORD,CB$8,2))&gt;$BN$194,"s","ns")))</f>
        <v>s</v>
      </c>
      <c r="CC200" s="282" t="str">
        <f aca="false">IF(CC$8&gt;$BV200,"",IF($BR$179&gt;$BS$179,"ns",IF(ABS($BX200-INDEX(RTO4CF_ORD,CC$8,2))&gt;$BN$194,"s","ns")))</f>
        <v>s</v>
      </c>
      <c r="CD200" s="282" t="str">
        <f aca="false">IF(CD$8&gt;$BV200,"",IF($BR$179&gt;$BS$179,"ns",IF(ABS($BX200-INDEX(RTO4CF_ORD,CD$8,2))&gt;$BN$194,"s","ns")))</f>
        <v>s</v>
      </c>
      <c r="CE200" s="282" t="str">
        <f aca="false">IF(CE$8&gt;$BV200,"",IF($BR$179&gt;$BS$179,"ns",IF(ABS($BX200-INDEX(RTO4CF_ORD,CE$8,2))&gt;$BN$194,"s","ns")))</f>
        <v>s</v>
      </c>
      <c r="CF200" s="282" t="str">
        <f aca="false">IF(CF$8&gt;$BV200,"",IF($BR$179&gt;$BS$179,"ns",IF(ABS($BX200-INDEX(RTO4CF_ORD,CF$8,2))&gt;$BN$194,"s","ns")))</f>
        <v>s</v>
      </c>
      <c r="CG200" s="282" t="str">
        <f aca="false">IF(CG$8&gt;$BV200,"",IF($BR$179&gt;$BS$179,"ns",IF(ABS($BX200-INDEX(RTO4CF_ORD,CG$8,2))&gt;$BN$194,"s","ns")))</f>
        <v>s</v>
      </c>
      <c r="CH200" s="282" t="str">
        <f aca="false">IF(CH$8&gt;$BV200,"",IF($BR$179&gt;$BS$179,"ns",IF(ABS($BX200-INDEX(RTO4CF_ORD,CH$8,2))&gt;$BN$194,"s","ns")))</f>
        <v>s</v>
      </c>
      <c r="CI200" s="282" t="str">
        <f aca="false">IF(CI$8&gt;$BV200,"",IF($BR$179&gt;$BS$179,"ns",IF(ABS($BX200-INDEX(RTO4CF_ORD,CI$8,2))&gt;$BN$194,"s","ns")))</f>
        <v>s</v>
      </c>
      <c r="CJ200" s="282" t="str">
        <f aca="false">IF(CJ$8&gt;$BV200,"",IF($BR$179&gt;$BS$179,"ns",IF(ABS($BX200-INDEX(RTO4CF_ORD,CJ$8,2))&gt;$BN$194,"s","ns")))</f>
        <v>s</v>
      </c>
      <c r="CK200" s="282" t="str">
        <f aca="false">IF(CK$8&gt;$BV200,"",IF($BR$179&gt;$BS$179,"ns",IF(ABS($BX200-INDEX(RTO4CF_ORD,CK$8,2))&gt;$BN$194,"s","ns")))</f>
        <v>s</v>
      </c>
      <c r="CL200" s="282" t="str">
        <f aca="false">IF(CL$8&gt;$BV200,"",IF($BR$179&gt;$BS$179,"ns",IF(ABS($BX200-INDEX(RTO4CF_ORD,CL$8,2))&gt;$BN$194,"s","ns")))</f>
        <v>s</v>
      </c>
      <c r="CM200" s="282" t="str">
        <f aca="false">IF(CM$8&gt;$BV200,"",IF($BR$179&gt;$BS$179,"ns",IF(ABS($BX200-INDEX(RTO4CF_ORD,CM$8,2))&gt;$BN$194,"s","ns")))</f>
        <v>s</v>
      </c>
      <c r="CN200" s="282" t="str">
        <f aca="false">IF(CN$8&gt;$BV200,"",IF($BR$179&gt;$BS$179,"ns",IF(ABS($BX200-INDEX(RTO4CF_ORD,CN$8,2))&gt;$BN$194,"s","ns")))</f>
        <v>s</v>
      </c>
      <c r="CO200" s="282" t="str">
        <f aca="false">IF(CO$8&gt;$BV200,"",IF($BR$179&gt;$BS$179,"ns",IF(ABS($BX200-INDEX(RTO4CF_ORD,CO$8,2))&gt;$BN$194,"s","ns")))</f>
        <v>s</v>
      </c>
      <c r="CP200" s="282" t="str">
        <f aca="false">IF(CP$8&gt;$BV200,"",IF($BR$179&gt;$BS$179,"ns",IF(ABS($BX200-INDEX(RTO4CF_ORD,CP$8,2))&gt;$BN$194,"s","ns")))</f>
        <v>s</v>
      </c>
      <c r="CQ200" s="282" t="str">
        <f aca="false">IF(CQ$8&gt;$BV200,"",IF($BR$179&gt;$BS$179,"ns",IF(ABS($BX200-INDEX(RTO4CF_ORD,CQ$8,2))&gt;$BN$194,"s","ns")))</f>
        <v>s</v>
      </c>
      <c r="CR200" s="282" t="str">
        <f aca="false">IF(CR$8&gt;$BV200,"",IF($BR$179&gt;$BS$179,"ns",IF(ABS($BX200-INDEX(RTO4CF_ORD,CR$8,2))&gt;$BN$194,"s","ns")))</f>
        <v>s</v>
      </c>
      <c r="CS200" s="282" t="str">
        <f aca="false">IF(CS$8&gt;$BV200,"",IF($BR$179&gt;$BS$179,"ns",IF(ABS($BX200-INDEX(RTO4CF_ORD,CS$8,2))&gt;$BN$194,"s","ns")))</f>
        <v>ns</v>
      </c>
      <c r="CT200" s="282" t="str">
        <f aca="false">IF(CT$8&gt;$BV200,"",IF($BR$179&gt;$BS$179,"ns",IF(ABS($BX200-INDEX(RTO4CF_ORD,CT$8,2))&gt;$BN$194,"s","ns")))</f>
        <v>ns</v>
      </c>
      <c r="CU200" s="282" t="str">
        <f aca="false">IF(CU$8&gt;$BV200,"",IF($BR$179&gt;$BS$179,"ns",IF(ABS($BX200-INDEX(RTO4CF_ORD,CU$8,2))&gt;$BN$194,"s","ns")))</f>
        <v>ns</v>
      </c>
      <c r="CV200" s="282" t="str">
        <f aca="false">IF(CV$8&gt;$BV200,"",IF($BR$179&gt;$BS$179,"ns",IF(ABS($BX200-INDEX(RTO4CF_ORD,CV$8,2))&gt;$BN$194,"s","ns")))</f>
        <v>ns</v>
      </c>
      <c r="CW200" s="282" t="str">
        <f aca="false">IF(CW$8&gt;$BV200,"",IF($BR$179&gt;$BS$179,"ns",IF(ABS($BX200-INDEX(RTO4CF_ORD,CW$8,2))&gt;$BN$194,"s","ns")))</f>
        <v>ns</v>
      </c>
      <c r="CX200" s="282" t="str">
        <f aca="false">IF(CX$8&gt;$BV200,"",IF($BR$179&gt;$BS$179,"ns",IF(ABS($BX200-INDEX(RTO4CF_ORD,CX$8,2))&gt;$BN$194,"s","ns")))</f>
        <v>ns</v>
      </c>
      <c r="CY200" s="282" t="str">
        <f aca="false">IF(CY$8&gt;$BV200,"",IF($BR$179&gt;$BS$179,"ns",IF(ABS($BX200-INDEX(RTO4CF_ORD,CY$8,2))&gt;$BN$194,"s","ns")))</f>
        <v/>
      </c>
      <c r="CZ200" s="282" t="str">
        <f aca="false">IF(CZ$8&gt;$BV200,"",IF($BR$179&gt;$BS$179,"ns",IF(ABS($BX200-INDEX(RTO4CF_ORD,CZ$8,2))&gt;$BN$194,"s","ns")))</f>
        <v/>
      </c>
      <c r="DA200" s="282" t="str">
        <f aca="false">IF(DA$8&gt;$BV200,"",IF($BR$179&gt;$BS$179,"ns",IF(ABS($BX200-INDEX(RTO4CF_ORD,DA$8,2))&gt;$BN$194,"s","ns")))</f>
        <v/>
      </c>
      <c r="DB200" s="282" t="str">
        <f aca="false">IF(DB$8&gt;$BV200,"",IF($BR$179&gt;$BS$179,"ns",IF(ABS($BX200-INDEX(RTO4CF_ORD,DB$8,2))&gt;$BN$194,"s","ns")))</f>
        <v/>
      </c>
      <c r="DC200" s="282" t="str">
        <f aca="false">IF(DC$8&gt;$BV200,"",IF($BR$179&gt;$BS$179,"ns",IF(ABS($BX200-INDEX(RTO4CF_ORD,DC$8,2))&gt;$BN$194,"s","ns")))</f>
        <v/>
      </c>
      <c r="DD200" s="282" t="str">
        <f aca="false">IF(DD$8&gt;$BV200,"",IF($BR$179&gt;$BS$179,"ns",IF(ABS($BX200-INDEX(RTO4CF_ORD,DD$8,2))&gt;$BN$194,"s","ns")))</f>
        <v/>
      </c>
      <c r="DE200" s="282" t="str">
        <f aca="false">IF(DE$8&gt;$BV200,"",IF($BR$179&gt;$BS$179,"ns",IF(ABS($BX200-INDEX(RTO4CF_ORD,DE$8,2))&gt;$BN$194,"s","ns")))</f>
        <v/>
      </c>
      <c r="DF200" s="282" t="str">
        <f aca="false">IF(DF$8&gt;$BV200,"",IF($BR$179&gt;$BS$179,"ns",IF(ABS($BX200-INDEX(RTO4CF_ORD,DF$8,2))&gt;$BN$194,"s","ns")))</f>
        <v/>
      </c>
      <c r="DG200" s="282" t="str">
        <f aca="false">IF(DG$8&gt;$BV200,"",IF($BR$179&gt;$BS$179,"ns",IF(ABS($BX200-INDEX(RTO4CF_ORD,DG$8,2))&gt;$BN$194,"s","ns")))</f>
        <v/>
      </c>
      <c r="DH200" s="282" t="str">
        <f aca="false">IF(DH$8&gt;$BV200,"",IF($BR$179&gt;$BS$179,"ns",IF(ABS($BX200-INDEX(RTO4CF_ORD,DH$8,2))&gt;$BN$194,"s","ns")))</f>
        <v/>
      </c>
      <c r="DI200" s="282" t="str">
        <f aca="false">IF(DI$8&gt;$BV200,"",IF($BR$179&gt;$BS$179,"ns",IF(ABS($BX200-INDEX(RTO4CF_ORD,DI$8,2))&gt;$BN$194,"s","ns")))</f>
        <v/>
      </c>
      <c r="DJ200" s="282" t="str">
        <f aca="false">IF(DJ$8&gt;$BV200,"",IF($BR$179&gt;$BS$179,"ns",IF(ABS($BX200-INDEX(RTO4CF_ORD,DJ$8,2))&gt;$BN$194,"s","ns")))</f>
        <v/>
      </c>
      <c r="DK200" s="282" t="str">
        <f aca="false">IF(DK$8&gt;$BV200,"",IF($BR$179&gt;$BS$179,"ns",IF(ABS($BX200-INDEX(RTO4CF_ORD,DK$8,2))&gt;$BN$194,"s","ns")))</f>
        <v/>
      </c>
      <c r="DL200" s="282" t="str">
        <f aca="false">IF(DL$8&gt;$BV200,"",IF($BR$179&gt;$BS$179,"ns",IF(ABS($BX200-INDEX(RTO4CF_ORD,DL$8,2))&gt;$BN$194,"s","ns")))</f>
        <v/>
      </c>
      <c r="DM200" s="282" t="str">
        <f aca="false">IF(DM$8&gt;$BV200,"",IF($BR$179&gt;$BS$179,"ns",IF(ABS($BX200-INDEX(RTO4CF_ORD,DM$8,2))&gt;$BN$194,"s","ns")))</f>
        <v/>
      </c>
      <c r="DN200" s="282" t="str">
        <f aca="false">IF(DN$8&gt;$BV200,"",IF($BR$179&gt;$BS$179,"ns",IF(ABS($BX200-INDEX(RTO4CF_ORD,DN$8,2))&gt;$BN$194,"s","ns")))</f>
        <v/>
      </c>
      <c r="DO200" s="282" t="str">
        <f aca="false">IF(DO$8&gt;$BV200,"",IF($BR$179&gt;$BS$179,"ns",IF(ABS($BX200-INDEX(RTO4CF_ORD,DO$8,2))&gt;$BN$194,"s","ns")))</f>
        <v/>
      </c>
      <c r="DP200" s="282" t="str">
        <f aca="false">IF(DP$8&gt;$BV200,"",IF($BR$179&gt;$BS$179,"ns",IF(ABS($BX200-INDEX(RTO4CF_ORD,DP$8,2))&gt;$BN$194,"s","ns")))</f>
        <v/>
      </c>
      <c r="DQ200" s="282" t="str">
        <f aca="false">IF(DQ$8&gt;$BV200,"",IF($BR$179&gt;$BS$179,"ns",IF(ABS($BX200-INDEX(RTO4CF_ORD,DQ$8,2))&gt;$BN$194,"s","ns")))</f>
        <v/>
      </c>
      <c r="DR200" s="282" t="str">
        <f aca="false">IF(DR$8&gt;$BV200,"",IF($BR$179&gt;$BS$179,"ns",IF(ABS($BX200-INDEX(RTO4CF_ORD,DR$8,2))&gt;$BN$194,"s","ns")))</f>
        <v/>
      </c>
      <c r="DS200" s="282" t="str">
        <f aca="false">IF(DS$8&gt;$BV200,"",IF($BR$179&gt;$BS$179,"ns",IF(ABS($BX200-INDEX(RTO4CF_ORD,DS$8,2))&gt;$BN$194,"s","ns")))</f>
        <v/>
      </c>
      <c r="DT200" s="282" t="str">
        <f aca="false">IF(DT$8&gt;$BV200,"",IF($BR$179&gt;$BS$179,"ns",IF(ABS($BX200-INDEX(RTO4CF_ORD,DT$8,2))&gt;$BN$194,"s","ns")))</f>
        <v/>
      </c>
      <c r="DU200" s="282" t="str">
        <f aca="false">IF(DU$8&gt;$BV200,"",IF($BR$179&gt;$BS$179,"ns",IF(ABS($BX200-INDEX(RTO4CF_ORD,DU$8,2))&gt;$BN$194,"s","ns")))</f>
        <v/>
      </c>
      <c r="DV200" s="282" t="str">
        <f aca="false">IF(DV$8&gt;$BV200,"",IF($BR$179&gt;$BS$179,"ns",IF(ABS($BX200-INDEX(RTO4CF_ORD,DV$8,2))&gt;$BN$194,"s","ns")))</f>
        <v/>
      </c>
      <c r="DW200" s="283"/>
      <c r="DX200" s="283"/>
      <c r="DY200" s="293"/>
      <c r="DZ200" s="265" t="n">
        <f aca="false">DZ199+1</f>
        <v>27</v>
      </c>
      <c r="EA200" s="276" t="str">
        <f aca="false">IFERROR(INDEX(RTO4CV,$DZ200,1),0)</f>
        <v>PAMPERO</v>
      </c>
      <c r="EB200" s="277" t="n">
        <f aca="false">IFERROR(INDEX(RTO4SF,$DZ200,EB$7),0)</f>
        <v>0</v>
      </c>
      <c r="EC200" s="277" t="n">
        <f aca="false">IFERROR(INDEX(RTO4SF,$DZ200,EC$7),0)</f>
        <v>0</v>
      </c>
      <c r="ED200" s="277" t="n">
        <f aca="false">IFERROR(INDEX(RTO4SF,$DZ200,ED$7),0)</f>
        <v>0</v>
      </c>
      <c r="EE200" s="277" t="n">
        <f aca="false">IFERROR(INDEX(RTO4SF,$DZ200,EE$7),0)</f>
        <v>0</v>
      </c>
      <c r="EF200" s="277" t="n">
        <f aca="false">COUNTIFS(EB200:EE200,"&gt;1")</f>
        <v>0</v>
      </c>
      <c r="EG200" s="277" t="n">
        <f aca="false">IFERROR(SUMIFS(EB200:EE200,EB200:EE200,"&gt;1"),0)</f>
        <v>0</v>
      </c>
      <c r="EH200" s="265"/>
      <c r="EI200" s="266"/>
      <c r="EJ200" s="266"/>
      <c r="EK200" s="266"/>
      <c r="EL200" s="265" t="n">
        <f aca="false">EL199+1</f>
        <v>27</v>
      </c>
      <c r="EM200" s="276" t="str">
        <f aca="false">IFERROR(INDEX(RTO4CV,$EL200,1),0)</f>
        <v>PAMPERO</v>
      </c>
      <c r="EN200" s="277" t="n">
        <f aca="false">IFERROR(INDEX(RTO4CF,$EL200,'ANVA-MDS'!EB$7),0)</f>
        <v>2350.97660818713</v>
      </c>
      <c r="EO200" s="277" t="n">
        <f aca="false">IFERROR(INDEX(RTO4CF,$EL200,'ANVA-MDS'!EC$7),0)</f>
        <v>2257.76608187134</v>
      </c>
      <c r="EP200" s="277" t="n">
        <f aca="false">IFERROR(INDEX(RTO4CF,$EL200,'ANVA-MDS'!ED$7),0)</f>
        <v>2493.15204678363</v>
      </c>
      <c r="EQ200" s="277" t="n">
        <f aca="false">IFERROR(INDEX(RTO4CF,$EL200,'ANVA-MDS'!EE$7),0)</f>
        <v>0</v>
      </c>
      <c r="ER200" s="277" t="n">
        <f aca="false">COUNTIFS(EN200:EQ200,"&gt;1")</f>
        <v>3</v>
      </c>
      <c r="ES200" s="277" t="n">
        <f aca="false">IFERROR(SUMIFS(EN200:EQ200,EN200:EQ200,"&gt;1"),0)</f>
        <v>7101.8947368421</v>
      </c>
      <c r="ET200" s="265"/>
      <c r="EU200" s="266"/>
      <c r="EV200" s="266"/>
      <c r="EW200" s="266"/>
      <c r="EX200" s="277" t="n">
        <f aca="false">EG200+ES200</f>
        <v>7101.8947368421</v>
      </c>
      <c r="EY200" s="266"/>
      <c r="EZ200" s="266"/>
    </row>
    <row r="201" customFormat="false" ht="12.75" hidden="false" customHeight="true" outlineLevel="0" collapsed="false">
      <c r="J201" s="270" t="n">
        <v>27</v>
      </c>
      <c r="K201" s="280" t="str">
        <f aca="false">IFERROR(INDEX(RTO4SF_ORD,J201,1),"sd")</f>
        <v>PAMPERO</v>
      </c>
      <c r="L201" s="281" t="n">
        <f aca="false">IFERROR(INDEX(RTO4SF_ORD,J201,2),"sd")</f>
        <v>0.00023</v>
      </c>
      <c r="M201" s="281" t="str">
        <f aca="false">IF(M$8&gt;$J201,"",IF($F$179&gt;$G$179,"ns",IF(ABS($L201-INDEX(RTO4SF_ORD,M$8,2))&gt;$B$194,"s","ns")))</f>
        <v>ns</v>
      </c>
      <c r="N201" s="281" t="str">
        <f aca="false">IF(N$8&gt;$J201,"",IF($F$179&gt;$G$179,"ns",IF(ABS($L201-INDEX(RTO4SF_ORD,N$8,2))&gt;$B$194,"s","ns")))</f>
        <v>ns</v>
      </c>
      <c r="O201" s="281" t="str">
        <f aca="false">IF(O$8&gt;$J201,"",IF($F$179&gt;$G$179,"ns",IF(ABS($L201-INDEX(RTO4SF_ORD,O$8,2))&gt;$B$194,"s","ns")))</f>
        <v>ns</v>
      </c>
      <c r="P201" s="281" t="str">
        <f aca="false">IF(P$8&gt;$J201,"",IF($F$179&gt;$G$179,"ns",IF(ABS($L201-INDEX(RTO4SF_ORD,P$8,2))&gt;$B$194,"s","ns")))</f>
        <v>ns</v>
      </c>
      <c r="Q201" s="281" t="str">
        <f aca="false">IF(Q$8&gt;$J201,"",IF($F$179&gt;$G$179,"ns",IF(ABS($L201-INDEX(RTO4SF_ORD,Q$8,2))&gt;$B$194,"s","ns")))</f>
        <v>ns</v>
      </c>
      <c r="R201" s="281" t="str">
        <f aca="false">IF(R$8&gt;$J201,"",IF($F$179&gt;$G$179,"ns",IF(ABS($L201-INDEX(RTO4SF_ORD,R$8,2))&gt;$B$194,"s","ns")))</f>
        <v>ns</v>
      </c>
      <c r="S201" s="281" t="str">
        <f aca="false">IF(S$8&gt;$J201,"",IF($F$179&gt;$G$179,"ns",IF(ABS($L201-INDEX(RTO4SF_ORD,S$8,2))&gt;$B$194,"s","ns")))</f>
        <v>ns</v>
      </c>
      <c r="T201" s="281" t="str">
        <f aca="false">IF(T$8&gt;$J201,"",IF($F$179&gt;$G$179,"ns",IF(ABS($L201-INDEX(RTO4SF_ORD,T$8,2))&gt;$B$194,"s","ns")))</f>
        <v>ns</v>
      </c>
      <c r="U201" s="281" t="str">
        <f aca="false">IF(U$8&gt;$J201,"",IF($F$179&gt;$G$179,"ns",IF(ABS($L201-INDEX(RTO4SF_ORD,U$8,2))&gt;$B$194,"s","ns")))</f>
        <v>ns</v>
      </c>
      <c r="V201" s="281" t="str">
        <f aca="false">IF(V$8&gt;$J201,"",IF($F$179&gt;$G$179,"ns",IF(ABS($L201-INDEX(RTO4SF_ORD,V$8,2))&gt;$B$194,"s","ns")))</f>
        <v>ns</v>
      </c>
      <c r="W201" s="281" t="str">
        <f aca="false">IF(W$8&gt;$J201,"",IF($F$179&gt;$G$179,"ns",IF(ABS($L201-INDEX(RTO4SF_ORD,W$8,2))&gt;$B$194,"s","ns")))</f>
        <v>ns</v>
      </c>
      <c r="X201" s="281" t="str">
        <f aca="false">IF(X$8&gt;$J201,"",IF($F$179&gt;$G$179,"ns",IF(ABS($L201-INDEX(RTO4SF_ORD,X$8,2))&gt;$B$194,"s","ns")))</f>
        <v>ns</v>
      </c>
      <c r="Y201" s="281" t="str">
        <f aca="false">IF(Y$8&gt;$J201,"",IF($F$179&gt;$G$179,"ns",IF(ABS($L201-INDEX(RTO4SF_ORD,Y$8,2))&gt;$B$194,"s","ns")))</f>
        <v>ns</v>
      </c>
      <c r="Z201" s="281" t="str">
        <f aca="false">IF(Z$8&gt;$J201,"",IF($F$179&gt;$G$179,"ns",IF(ABS($L201-INDEX(RTO4SF_ORD,Z$8,2))&gt;$B$194,"s","ns")))</f>
        <v>ns</v>
      </c>
      <c r="AA201" s="281" t="str">
        <f aca="false">IF(AA$8&gt;$J201,"",IF($F$179&gt;$G$179,"ns",IF(ABS($L201-INDEX(RTO4SF_ORD,AA$8,2))&gt;$B$194,"s","ns")))</f>
        <v>ns</v>
      </c>
      <c r="AB201" s="281" t="str">
        <f aca="false">IF(AB$8&gt;$J201,"",IF($F$179&gt;$G$179,"ns",IF(ABS($L201-INDEX(RTO4SF_ORD,AB$8,2))&gt;$B$194,"s","ns")))</f>
        <v>ns</v>
      </c>
      <c r="AC201" s="281" t="str">
        <f aca="false">IF(AC$8&gt;$J201,"",IF($F$179&gt;$G$179,"ns",IF(ABS($L201-INDEX(RTO4SF_ORD,AC$8,2))&gt;$B$194,"s","ns")))</f>
        <v>ns</v>
      </c>
      <c r="AD201" s="281" t="str">
        <f aca="false">IF(AD$8&gt;$J201,"",IF($F$179&gt;$G$179,"ns",IF(ABS($L201-INDEX(RTO4SF_ORD,AD$8,2))&gt;$B$194,"s","ns")))</f>
        <v>ns</v>
      </c>
      <c r="AE201" s="281" t="str">
        <f aca="false">IF(AE$8&gt;$J201,"",IF($F$179&gt;$G$179,"ns",IF(ABS($L201-INDEX(RTO4SF_ORD,AE$8,2))&gt;$B$194,"s","ns")))</f>
        <v>ns</v>
      </c>
      <c r="AF201" s="281" t="str">
        <f aca="false">IF(AF$8&gt;$J201,"",IF($F$179&gt;$G$179,"ns",IF(ABS($L201-INDEX(RTO4SF_ORD,AF$8,2))&gt;$B$194,"s","ns")))</f>
        <v>ns</v>
      </c>
      <c r="AG201" s="281" t="str">
        <f aca="false">IF(AG$8&gt;$J201,"",IF($F$179&gt;$G$179,"ns",IF(ABS($L201-INDEX(RTO4SF_ORD,AG$8,2))&gt;$B$194,"s","ns")))</f>
        <v>ns</v>
      </c>
      <c r="AH201" s="281" t="str">
        <f aca="false">IF(AH$8&gt;$J201,"",IF($F$179&gt;$G$179,"ns",IF(ABS($L201-INDEX(RTO4SF_ORD,AH$8,2))&gt;$B$194,"s","ns")))</f>
        <v>ns</v>
      </c>
      <c r="AI201" s="281" t="str">
        <f aca="false">IF(AI$8&gt;$J201,"",IF($F$179&gt;$G$179,"ns",IF(ABS($L201-INDEX(RTO4SF_ORD,AI$8,2))&gt;$B$194,"s","ns")))</f>
        <v>ns</v>
      </c>
      <c r="AJ201" s="281" t="str">
        <f aca="false">IF(AJ$8&gt;$J201,"",IF($F$179&gt;$G$179,"ns",IF(ABS($L201-INDEX(RTO4SF_ORD,AJ$8,2))&gt;$B$194,"s","ns")))</f>
        <v>ns</v>
      </c>
      <c r="AK201" s="281" t="str">
        <f aca="false">IF(AK$8&gt;$J201,"",IF($F$179&gt;$G$179,"ns",IF(ABS($L201-INDEX(RTO4SF_ORD,AK$8,2))&gt;$B$194,"s","ns")))</f>
        <v>ns</v>
      </c>
      <c r="AL201" s="281" t="str">
        <f aca="false">IF(AL$8&gt;$J201,"",IF($F$179&gt;$G$179,"ns",IF(ABS($L201-INDEX(RTO4SF_ORD,AL$8,2))&gt;$B$194,"s","ns")))</f>
        <v>ns</v>
      </c>
      <c r="AM201" s="281" t="str">
        <f aca="false">IF(AM$8&gt;$J201,"",IF($F$179&gt;$G$179,"ns",IF(ABS($L201-INDEX(RTO4SF_ORD,AM$8,2))&gt;$B$194,"s","ns")))</f>
        <v>ns</v>
      </c>
      <c r="AN201" s="281" t="str">
        <f aca="false">IF(AN$8&gt;$J201,"",IF($F$179&gt;$G$179,"ns",IF(ABS($L201-INDEX(RTO4SF_ORD,AN$8,2))&gt;$B$194,"s","ns")))</f>
        <v/>
      </c>
      <c r="AO201" s="281" t="str">
        <f aca="false">IF(AO$8&gt;$J201,"",IF($F$179&gt;$G$179,"ns",IF(ABS($L201-INDEX(RTO4SF_ORD,AO$8,2))&gt;$B$194,"s","ns")))</f>
        <v/>
      </c>
      <c r="AP201" s="281" t="str">
        <f aca="false">IF(AP$8&gt;$J201,"",IF($F$179&gt;$G$179,"ns",IF(ABS($L201-INDEX(RTO4SF_ORD,AP$8,2))&gt;$B$194,"s","ns")))</f>
        <v/>
      </c>
      <c r="AQ201" s="281" t="str">
        <f aca="false">IF(AQ$8&gt;$J201,"",IF($F$179&gt;$G$179,"ns",IF(ABS($L201-INDEX(RTO4SF_ORD,AQ$8,2))&gt;$B$194,"s","ns")))</f>
        <v/>
      </c>
      <c r="AR201" s="281" t="str">
        <f aca="false">IF(AR$8&gt;$J201,"",IF($F$179&gt;$G$179,"ns",IF(ABS($L201-INDEX(RTO4SF_ORD,AR$8,2))&gt;$B$194,"s","ns")))</f>
        <v/>
      </c>
      <c r="AS201" s="281" t="str">
        <f aca="false">IF(AS$8&gt;$J201,"",IF($F$179&gt;$G$179,"ns",IF(ABS($L201-INDEX(RTO4SF_ORD,AS$8,2))&gt;$B$194,"s","ns")))</f>
        <v/>
      </c>
      <c r="AT201" s="281" t="str">
        <f aca="false">IF(AT$8&gt;$J201,"",IF($F$179&gt;$G$179,"ns",IF(ABS($L201-INDEX(RTO4SF_ORD,AT$8,2))&gt;$B$194,"s","ns")))</f>
        <v/>
      </c>
      <c r="AU201" s="281" t="str">
        <f aca="false">IF(AU$8&gt;$J201,"",IF($F$179&gt;$G$179,"ns",IF(ABS($L201-INDEX(RTO4SF_ORD,AU$8,2))&gt;$B$194,"s","ns")))</f>
        <v/>
      </c>
      <c r="AV201" s="281" t="str">
        <f aca="false">IF(AV$8&gt;$J201,"",IF($F$179&gt;$G$179,"ns",IF(ABS($L201-INDEX(RTO4SF_ORD,AV$8,2))&gt;$B$194,"s","ns")))</f>
        <v/>
      </c>
      <c r="AW201" s="281" t="str">
        <f aca="false">IF(AW$8&gt;$J201,"",IF($F$179&gt;$G$179,"ns",IF(ABS($L201-INDEX(RTO4SF_ORD,AW$8,2))&gt;$B$194,"s","ns")))</f>
        <v/>
      </c>
      <c r="AX201" s="281" t="str">
        <f aca="false">IF(AX$8&gt;$J201,"",IF($F$179&gt;$G$179,"ns",IF(ABS($L201-INDEX(RTO4SF_ORD,AX$8,2))&gt;$B$194,"s","ns")))</f>
        <v/>
      </c>
      <c r="AY201" s="281" t="str">
        <f aca="false">IF(AY$8&gt;$J201,"",IF($F$179&gt;$G$179,"ns",IF(ABS($L201-INDEX(RTO4SF_ORD,AY$8,2))&gt;$B$194,"s","ns")))</f>
        <v/>
      </c>
      <c r="AZ201" s="281" t="str">
        <f aca="false">IF(AZ$8&gt;$J201,"",IF($F$179&gt;$G$179,"ns",IF(ABS($L201-INDEX(RTO4SF_ORD,AZ$8,2))&gt;$B$194,"s","ns")))</f>
        <v/>
      </c>
      <c r="BA201" s="281" t="str">
        <f aca="false">IF(BA$8&gt;$J201,"",IF($F$179&gt;$G$179,"ns",IF(ABS($L201-INDEX(RTO4SF_ORD,BA$8,2))&gt;$B$194,"s","ns")))</f>
        <v/>
      </c>
      <c r="BB201" s="281" t="str">
        <f aca="false">IF(BB$8&gt;$J201,"",IF($F$179&gt;$G$179,"ns",IF(ABS($L201-INDEX(RTO4SF_ORD,BB$8,2))&gt;$B$194,"s","ns")))</f>
        <v/>
      </c>
      <c r="BC201" s="281" t="str">
        <f aca="false">IF(BC$8&gt;$J201,"",IF($F$179&gt;$G$179,"ns",IF(ABS($L201-INDEX(RTO4SF_ORD,BC$8,2))&gt;$B$194,"s","ns")))</f>
        <v/>
      </c>
      <c r="BD201" s="281" t="str">
        <f aca="false">IF(BD$8&gt;$J201,"",IF($F$179&gt;$G$179,"ns",IF(ABS($L201-INDEX(RTO4SF_ORD,BD$8,2))&gt;$B$194,"s","ns")))</f>
        <v/>
      </c>
      <c r="BE201" s="281" t="str">
        <f aca="false">IF(BE$8&gt;$J201,"",IF($F$179&gt;$G$179,"ns",IF(ABS($L201-INDEX(RTO4SF_ORD,BE$8,2))&gt;$B$194,"s","ns")))</f>
        <v/>
      </c>
      <c r="BF201" s="281" t="str">
        <f aca="false">IF(BF$8&gt;$J201,"",IF($F$179&gt;$G$179,"ns",IF(ABS($L201-INDEX(RTO4SF_ORD,BF$8,2))&gt;$B$194,"s","ns")))</f>
        <v/>
      </c>
      <c r="BG201" s="281" t="str">
        <f aca="false">IF(BG$8&gt;$J201,"",IF($F$179&gt;$G$179,"ns",IF(ABS($L201-INDEX(RTO4SF_ORD,BG$8,2))&gt;$B$194,"s","ns")))</f>
        <v/>
      </c>
      <c r="BH201" s="281" t="str">
        <f aca="false">IF(BH$8&gt;$J201,"",IF($F$179&gt;$G$179,"ns",IF(ABS($L201-INDEX(RTO4SF_ORD,BH$8,2))&gt;$B$194,"s","ns")))</f>
        <v/>
      </c>
      <c r="BI201" s="281" t="str">
        <f aca="false">IF(BI$8&gt;$J201,"",IF($F$179&gt;$G$179,"ns",IF(ABS($L201-INDEX(RTO4SF_ORD,BI$8,2))&gt;$B$194,"s","ns")))</f>
        <v/>
      </c>
      <c r="BJ201" s="281" t="str">
        <f aca="false">IF(BJ$8&gt;$J201,"",IF($F$179&gt;$G$179,"ns",IF(ABS($L201-INDEX(RTO4SF_ORD,BJ$8,2))&gt;$B$194,"s","ns")))</f>
        <v/>
      </c>
      <c r="BS201" s="249"/>
      <c r="BT201" s="249"/>
      <c r="BV201" s="270" t="n">
        <v>27</v>
      </c>
      <c r="BW201" s="280" t="str">
        <f aca="false">IFERROR(INDEX(RTO4CF_ORD,BV201,1),"sd")</f>
        <v>Buck Fulgor</v>
      </c>
      <c r="BX201" s="281" t="n">
        <f aca="false">IFERROR(INDEX(RTO4CF_ORD,BV201,2),"sd")</f>
        <v>1509.82066276803</v>
      </c>
      <c r="BY201" s="282" t="str">
        <f aca="false">IF(BY$8&gt;$BV201,"",IF($BR$179&gt;$BS$179,"ns",IF(ABS($BX201-INDEX(RTO4CF_ORD,BY$8,2))&gt;$BN$194,"s","ns")))</f>
        <v>s</v>
      </c>
      <c r="BZ201" s="282" t="str">
        <f aca="false">IF(BZ$8&gt;$BV201,"",IF($BR$179&gt;$BS$179,"ns",IF(ABS($BX201-INDEX(RTO4CF_ORD,BZ$8,2))&gt;$BN$194,"s","ns")))</f>
        <v>s</v>
      </c>
      <c r="CA201" s="282" t="str">
        <f aca="false">IF(CA$8&gt;$BV201,"",IF($BR$179&gt;$BS$179,"ns",IF(ABS($BX201-INDEX(RTO4CF_ORD,CA$8,2))&gt;$BN$194,"s","ns")))</f>
        <v>s</v>
      </c>
      <c r="CB201" s="282" t="str">
        <f aca="false">IF(CB$8&gt;$BV201,"",IF($BR$179&gt;$BS$179,"ns",IF(ABS($BX201-INDEX(RTO4CF_ORD,CB$8,2))&gt;$BN$194,"s","ns")))</f>
        <v>s</v>
      </c>
      <c r="CC201" s="282" t="str">
        <f aca="false">IF(CC$8&gt;$BV201,"",IF($BR$179&gt;$BS$179,"ns",IF(ABS($BX201-INDEX(RTO4CF_ORD,CC$8,2))&gt;$BN$194,"s","ns")))</f>
        <v>s</v>
      </c>
      <c r="CD201" s="282" t="str">
        <f aca="false">IF(CD$8&gt;$BV201,"",IF($BR$179&gt;$BS$179,"ns",IF(ABS($BX201-INDEX(RTO4CF_ORD,CD$8,2))&gt;$BN$194,"s","ns")))</f>
        <v>s</v>
      </c>
      <c r="CE201" s="282" t="str">
        <f aca="false">IF(CE$8&gt;$BV201,"",IF($BR$179&gt;$BS$179,"ns",IF(ABS($BX201-INDEX(RTO4CF_ORD,CE$8,2))&gt;$BN$194,"s","ns")))</f>
        <v>s</v>
      </c>
      <c r="CF201" s="282" t="str">
        <f aca="false">IF(CF$8&gt;$BV201,"",IF($BR$179&gt;$BS$179,"ns",IF(ABS($BX201-INDEX(RTO4CF_ORD,CF$8,2))&gt;$BN$194,"s","ns")))</f>
        <v>s</v>
      </c>
      <c r="CG201" s="282" t="str">
        <f aca="false">IF(CG$8&gt;$BV201,"",IF($BR$179&gt;$BS$179,"ns",IF(ABS($BX201-INDEX(RTO4CF_ORD,CG$8,2))&gt;$BN$194,"s","ns")))</f>
        <v>s</v>
      </c>
      <c r="CH201" s="282" t="str">
        <f aca="false">IF(CH$8&gt;$BV201,"",IF($BR$179&gt;$BS$179,"ns",IF(ABS($BX201-INDEX(RTO4CF_ORD,CH$8,2))&gt;$BN$194,"s","ns")))</f>
        <v>s</v>
      </c>
      <c r="CI201" s="282" t="str">
        <f aca="false">IF(CI$8&gt;$BV201,"",IF($BR$179&gt;$BS$179,"ns",IF(ABS($BX201-INDEX(RTO4CF_ORD,CI$8,2))&gt;$BN$194,"s","ns")))</f>
        <v>s</v>
      </c>
      <c r="CJ201" s="282" t="str">
        <f aca="false">IF(CJ$8&gt;$BV201,"",IF($BR$179&gt;$BS$179,"ns",IF(ABS($BX201-INDEX(RTO4CF_ORD,CJ$8,2))&gt;$BN$194,"s","ns")))</f>
        <v>s</v>
      </c>
      <c r="CK201" s="282" t="str">
        <f aca="false">IF(CK$8&gt;$BV201,"",IF($BR$179&gt;$BS$179,"ns",IF(ABS($BX201-INDEX(RTO4CF_ORD,CK$8,2))&gt;$BN$194,"s","ns")))</f>
        <v>s</v>
      </c>
      <c r="CL201" s="282" t="str">
        <f aca="false">IF(CL$8&gt;$BV201,"",IF($BR$179&gt;$BS$179,"ns",IF(ABS($BX201-INDEX(RTO4CF_ORD,CL$8,2))&gt;$BN$194,"s","ns")))</f>
        <v>s</v>
      </c>
      <c r="CM201" s="282" t="str">
        <f aca="false">IF(CM$8&gt;$BV201,"",IF($BR$179&gt;$BS$179,"ns",IF(ABS($BX201-INDEX(RTO4CF_ORD,CM$8,2))&gt;$BN$194,"s","ns")))</f>
        <v>s</v>
      </c>
      <c r="CN201" s="282" t="str">
        <f aca="false">IF(CN$8&gt;$BV201,"",IF($BR$179&gt;$BS$179,"ns",IF(ABS($BX201-INDEX(RTO4CF_ORD,CN$8,2))&gt;$BN$194,"s","ns")))</f>
        <v>s</v>
      </c>
      <c r="CO201" s="282" t="str">
        <f aca="false">IF(CO$8&gt;$BV201,"",IF($BR$179&gt;$BS$179,"ns",IF(ABS($BX201-INDEX(RTO4CF_ORD,CO$8,2))&gt;$BN$194,"s","ns")))</f>
        <v>s</v>
      </c>
      <c r="CP201" s="282" t="str">
        <f aca="false">IF(CP$8&gt;$BV201,"",IF($BR$179&gt;$BS$179,"ns",IF(ABS($BX201-INDEX(RTO4CF_ORD,CP$8,2))&gt;$BN$194,"s","ns")))</f>
        <v>s</v>
      </c>
      <c r="CQ201" s="282" t="str">
        <f aca="false">IF(CQ$8&gt;$BV201,"",IF($BR$179&gt;$BS$179,"ns",IF(ABS($BX201-INDEX(RTO4CF_ORD,CQ$8,2))&gt;$BN$194,"s","ns")))</f>
        <v>s</v>
      </c>
      <c r="CR201" s="282" t="str">
        <f aca="false">IF(CR$8&gt;$BV201,"",IF($BR$179&gt;$BS$179,"ns",IF(ABS($BX201-INDEX(RTO4CF_ORD,CR$8,2))&gt;$BN$194,"s","ns")))</f>
        <v>s</v>
      </c>
      <c r="CS201" s="282" t="str">
        <f aca="false">IF(CS$8&gt;$BV201,"",IF($BR$179&gt;$BS$179,"ns",IF(ABS($BX201-INDEX(RTO4CF_ORD,CS$8,2))&gt;$BN$194,"s","ns")))</f>
        <v>s</v>
      </c>
      <c r="CT201" s="282" t="str">
        <f aca="false">IF(CT$8&gt;$BV201,"",IF($BR$179&gt;$BS$179,"ns",IF(ABS($BX201-INDEX(RTO4CF_ORD,CT$8,2))&gt;$BN$194,"s","ns")))</f>
        <v>s</v>
      </c>
      <c r="CU201" s="282" t="str">
        <f aca="false">IF(CU$8&gt;$BV201,"",IF($BR$179&gt;$BS$179,"ns",IF(ABS($BX201-INDEX(RTO4CF_ORD,CU$8,2))&gt;$BN$194,"s","ns")))</f>
        <v>ns</v>
      </c>
      <c r="CV201" s="282" t="str">
        <f aca="false">IF(CV$8&gt;$BV201,"",IF($BR$179&gt;$BS$179,"ns",IF(ABS($BX201-INDEX(RTO4CF_ORD,CV$8,2))&gt;$BN$194,"s","ns")))</f>
        <v>ns</v>
      </c>
      <c r="CW201" s="282" t="str">
        <f aca="false">IF(CW$8&gt;$BV201,"",IF($BR$179&gt;$BS$179,"ns",IF(ABS($BX201-INDEX(RTO4CF_ORD,CW$8,2))&gt;$BN$194,"s","ns")))</f>
        <v>ns</v>
      </c>
      <c r="CX201" s="282" t="str">
        <f aca="false">IF(CX$8&gt;$BV201,"",IF($BR$179&gt;$BS$179,"ns",IF(ABS($BX201-INDEX(RTO4CF_ORD,CX$8,2))&gt;$BN$194,"s","ns")))</f>
        <v>ns</v>
      </c>
      <c r="CY201" s="282" t="str">
        <f aca="false">IF(CY$8&gt;$BV201,"",IF($BR$179&gt;$BS$179,"ns",IF(ABS($BX201-INDEX(RTO4CF_ORD,CY$8,2))&gt;$BN$194,"s","ns")))</f>
        <v>ns</v>
      </c>
      <c r="CZ201" s="282" t="str">
        <f aca="false">IF(CZ$8&gt;$BV201,"",IF($BR$179&gt;$BS$179,"ns",IF(ABS($BX201-INDEX(RTO4CF_ORD,CZ$8,2))&gt;$BN$194,"s","ns")))</f>
        <v/>
      </c>
      <c r="DA201" s="282" t="str">
        <f aca="false">IF(DA$8&gt;$BV201,"",IF($BR$179&gt;$BS$179,"ns",IF(ABS($BX201-INDEX(RTO4CF_ORD,DA$8,2))&gt;$BN$194,"s","ns")))</f>
        <v/>
      </c>
      <c r="DB201" s="282" t="str">
        <f aca="false">IF(DB$8&gt;$BV201,"",IF($BR$179&gt;$BS$179,"ns",IF(ABS($BX201-INDEX(RTO4CF_ORD,DB$8,2))&gt;$BN$194,"s","ns")))</f>
        <v/>
      </c>
      <c r="DC201" s="282" t="str">
        <f aca="false">IF(DC$8&gt;$BV201,"",IF($BR$179&gt;$BS$179,"ns",IF(ABS($BX201-INDEX(RTO4CF_ORD,DC$8,2))&gt;$BN$194,"s","ns")))</f>
        <v/>
      </c>
      <c r="DD201" s="282" t="str">
        <f aca="false">IF(DD$8&gt;$BV201,"",IF($BR$179&gt;$BS$179,"ns",IF(ABS($BX201-INDEX(RTO4CF_ORD,DD$8,2))&gt;$BN$194,"s","ns")))</f>
        <v/>
      </c>
      <c r="DE201" s="282" t="str">
        <f aca="false">IF(DE$8&gt;$BV201,"",IF($BR$179&gt;$BS$179,"ns",IF(ABS($BX201-INDEX(RTO4CF_ORD,DE$8,2))&gt;$BN$194,"s","ns")))</f>
        <v/>
      </c>
      <c r="DF201" s="282" t="str">
        <f aca="false">IF(DF$8&gt;$BV201,"",IF($BR$179&gt;$BS$179,"ns",IF(ABS($BX201-INDEX(RTO4CF_ORD,DF$8,2))&gt;$BN$194,"s","ns")))</f>
        <v/>
      </c>
      <c r="DG201" s="282" t="str">
        <f aca="false">IF(DG$8&gt;$BV201,"",IF($BR$179&gt;$BS$179,"ns",IF(ABS($BX201-INDEX(RTO4CF_ORD,DG$8,2))&gt;$BN$194,"s","ns")))</f>
        <v/>
      </c>
      <c r="DH201" s="282" t="str">
        <f aca="false">IF(DH$8&gt;$BV201,"",IF($BR$179&gt;$BS$179,"ns",IF(ABS($BX201-INDEX(RTO4CF_ORD,DH$8,2))&gt;$BN$194,"s","ns")))</f>
        <v/>
      </c>
      <c r="DI201" s="282" t="str">
        <f aca="false">IF(DI$8&gt;$BV201,"",IF($BR$179&gt;$BS$179,"ns",IF(ABS($BX201-INDEX(RTO4CF_ORD,DI$8,2))&gt;$BN$194,"s","ns")))</f>
        <v/>
      </c>
      <c r="DJ201" s="282" t="str">
        <f aca="false">IF(DJ$8&gt;$BV201,"",IF($BR$179&gt;$BS$179,"ns",IF(ABS($BX201-INDEX(RTO4CF_ORD,DJ$8,2))&gt;$BN$194,"s","ns")))</f>
        <v/>
      </c>
      <c r="DK201" s="282" t="str">
        <f aca="false">IF(DK$8&gt;$BV201,"",IF($BR$179&gt;$BS$179,"ns",IF(ABS($BX201-INDEX(RTO4CF_ORD,DK$8,2))&gt;$BN$194,"s","ns")))</f>
        <v/>
      </c>
      <c r="DL201" s="282" t="str">
        <f aca="false">IF(DL$8&gt;$BV201,"",IF($BR$179&gt;$BS$179,"ns",IF(ABS($BX201-INDEX(RTO4CF_ORD,DL$8,2))&gt;$BN$194,"s","ns")))</f>
        <v/>
      </c>
      <c r="DM201" s="282" t="str">
        <f aca="false">IF(DM$8&gt;$BV201,"",IF($BR$179&gt;$BS$179,"ns",IF(ABS($BX201-INDEX(RTO4CF_ORD,DM$8,2))&gt;$BN$194,"s","ns")))</f>
        <v/>
      </c>
      <c r="DN201" s="282" t="str">
        <f aca="false">IF(DN$8&gt;$BV201,"",IF($BR$179&gt;$BS$179,"ns",IF(ABS($BX201-INDEX(RTO4CF_ORD,DN$8,2))&gt;$BN$194,"s","ns")))</f>
        <v/>
      </c>
      <c r="DO201" s="282" t="str">
        <f aca="false">IF(DO$8&gt;$BV201,"",IF($BR$179&gt;$BS$179,"ns",IF(ABS($BX201-INDEX(RTO4CF_ORD,DO$8,2))&gt;$BN$194,"s","ns")))</f>
        <v/>
      </c>
      <c r="DP201" s="282" t="str">
        <f aca="false">IF(DP$8&gt;$BV201,"",IF($BR$179&gt;$BS$179,"ns",IF(ABS($BX201-INDEX(RTO4CF_ORD,DP$8,2))&gt;$BN$194,"s","ns")))</f>
        <v/>
      </c>
      <c r="DQ201" s="282" t="str">
        <f aca="false">IF(DQ$8&gt;$BV201,"",IF($BR$179&gt;$BS$179,"ns",IF(ABS($BX201-INDEX(RTO4CF_ORD,DQ$8,2))&gt;$BN$194,"s","ns")))</f>
        <v/>
      </c>
      <c r="DR201" s="282" t="str">
        <f aca="false">IF(DR$8&gt;$BV201,"",IF($BR$179&gt;$BS$179,"ns",IF(ABS($BX201-INDEX(RTO4CF_ORD,DR$8,2))&gt;$BN$194,"s","ns")))</f>
        <v/>
      </c>
      <c r="DS201" s="282" t="str">
        <f aca="false">IF(DS$8&gt;$BV201,"",IF($BR$179&gt;$BS$179,"ns",IF(ABS($BX201-INDEX(RTO4CF_ORD,DS$8,2))&gt;$BN$194,"s","ns")))</f>
        <v/>
      </c>
      <c r="DT201" s="282" t="str">
        <f aca="false">IF(DT$8&gt;$BV201,"",IF($BR$179&gt;$BS$179,"ns",IF(ABS($BX201-INDEX(RTO4CF_ORD,DT$8,2))&gt;$BN$194,"s","ns")))</f>
        <v/>
      </c>
      <c r="DU201" s="282" t="str">
        <f aca="false">IF(DU$8&gt;$BV201,"",IF($BR$179&gt;$BS$179,"ns",IF(ABS($BX201-INDEX(RTO4CF_ORD,DU$8,2))&gt;$BN$194,"s","ns")))</f>
        <v/>
      </c>
      <c r="DV201" s="282" t="str">
        <f aca="false">IF(DV$8&gt;$BV201,"",IF($BR$179&gt;$BS$179,"ns",IF(ABS($BX201-INDEX(RTO4CF_ORD,DV$8,2))&gt;$BN$194,"s","ns")))</f>
        <v/>
      </c>
      <c r="DW201" s="283"/>
      <c r="DX201" s="283"/>
      <c r="DZ201" s="265" t="n">
        <f aca="false">DZ200+1</f>
        <v>28</v>
      </c>
      <c r="EA201" s="276" t="str">
        <f aca="false">IFERROR(INDEX(RTO4CV,$DZ201,1),0)</f>
        <v>SY 330</v>
      </c>
      <c r="EB201" s="277" t="n">
        <f aca="false">IFERROR(INDEX(RTO4SF,$DZ201,EB$7),0)</f>
        <v>0</v>
      </c>
      <c r="EC201" s="277" t="n">
        <f aca="false">IFERROR(INDEX(RTO4SF,$DZ201,EC$7),0)</f>
        <v>0</v>
      </c>
      <c r="ED201" s="277" t="n">
        <f aca="false">IFERROR(INDEX(RTO4SF,$DZ201,ED$7),0)</f>
        <v>0</v>
      </c>
      <c r="EE201" s="277" t="n">
        <f aca="false">IFERROR(INDEX(RTO4SF,$DZ201,EE$7),0)</f>
        <v>0</v>
      </c>
      <c r="EF201" s="277" t="n">
        <f aca="false">COUNTIFS(EB201:EE201,"&gt;1")</f>
        <v>0</v>
      </c>
      <c r="EG201" s="277" t="n">
        <f aca="false">IFERROR(SUMIFS(EB201:EE201,EB201:EE201,"&gt;1"),0)</f>
        <v>0</v>
      </c>
      <c r="EH201" s="265"/>
      <c r="EI201" s="265"/>
      <c r="EJ201" s="265"/>
      <c r="EK201" s="266"/>
      <c r="EL201" s="265" t="n">
        <f aca="false">EL200+1</f>
        <v>28</v>
      </c>
      <c r="EM201" s="276" t="str">
        <f aca="false">IFERROR(INDEX(RTO4CV,$EL201,1),0)</f>
        <v>SY 330</v>
      </c>
      <c r="EN201" s="277" t="n">
        <f aca="false">IFERROR(INDEX(RTO4CF,$EL201,'ANVA-MDS'!EB$7),0)</f>
        <v>3633.15789473684</v>
      </c>
      <c r="EO201" s="277" t="n">
        <f aca="false">IFERROR(INDEX(RTO4CF,$EL201,'ANVA-MDS'!EC$7),0)</f>
        <v>3343.33333333333</v>
      </c>
      <c r="EP201" s="277" t="n">
        <f aca="false">IFERROR(INDEX(RTO4CF,$EL201,'ANVA-MDS'!ED$7),0)</f>
        <v>3442.80701754386</v>
      </c>
      <c r="EQ201" s="277" t="n">
        <f aca="false">IFERROR(INDEX(RTO4CF,$EL201,'ANVA-MDS'!EE$7),0)</f>
        <v>0</v>
      </c>
      <c r="ER201" s="277" t="n">
        <f aca="false">COUNTIFS(EN201:EQ201,"&gt;1")</f>
        <v>3</v>
      </c>
      <c r="ES201" s="277" t="n">
        <f aca="false">IFERROR(SUMIFS(EN201:EQ201,EN201:EQ201,"&gt;1"),0)</f>
        <v>10419.298245614</v>
      </c>
      <c r="ET201" s="265"/>
      <c r="EU201" s="265"/>
      <c r="EV201" s="265"/>
      <c r="EW201" s="266"/>
      <c r="EX201" s="277" t="n">
        <f aca="false">EG201+ES201</f>
        <v>10419.298245614</v>
      </c>
      <c r="EY201" s="266"/>
      <c r="EZ201" s="266"/>
    </row>
    <row r="202" customFormat="false" ht="12.75" hidden="false" customHeight="true" outlineLevel="0" collapsed="false">
      <c r="J202" s="270" t="n">
        <v>28</v>
      </c>
      <c r="K202" s="280" t="str">
        <f aca="false">IFERROR(INDEX(RTO4SF_ORD,J202,1),"sd")</f>
        <v>SY 330</v>
      </c>
      <c r="L202" s="281" t="n">
        <f aca="false">IFERROR(INDEX(RTO4SF_ORD,J202,2),"sd")</f>
        <v>0.00022</v>
      </c>
      <c r="M202" s="281" t="str">
        <f aca="false">IF(M$8&gt;$J202,"",IF($F$179&gt;$G$179,"ns",IF(ABS($L202-INDEX(RTO4SF_ORD,M$8,2))&gt;$B$194,"s","ns")))</f>
        <v>ns</v>
      </c>
      <c r="N202" s="281" t="str">
        <f aca="false">IF(N$8&gt;$J202,"",IF($F$179&gt;$G$179,"ns",IF(ABS($L202-INDEX(RTO4SF_ORD,N$8,2))&gt;$B$194,"s","ns")))</f>
        <v>ns</v>
      </c>
      <c r="O202" s="281" t="str">
        <f aca="false">IF(O$8&gt;$J202,"",IF($F$179&gt;$G$179,"ns",IF(ABS($L202-INDEX(RTO4SF_ORD,O$8,2))&gt;$B$194,"s","ns")))</f>
        <v>ns</v>
      </c>
      <c r="P202" s="281" t="str">
        <f aca="false">IF(P$8&gt;$J202,"",IF($F$179&gt;$G$179,"ns",IF(ABS($L202-INDEX(RTO4SF_ORD,P$8,2))&gt;$B$194,"s","ns")))</f>
        <v>ns</v>
      </c>
      <c r="Q202" s="281" t="str">
        <f aca="false">IF(Q$8&gt;$J202,"",IF($F$179&gt;$G$179,"ns",IF(ABS($L202-INDEX(RTO4SF_ORD,Q$8,2))&gt;$B$194,"s","ns")))</f>
        <v>ns</v>
      </c>
      <c r="R202" s="281" t="str">
        <f aca="false">IF(R$8&gt;$J202,"",IF($F$179&gt;$G$179,"ns",IF(ABS($L202-INDEX(RTO4SF_ORD,R$8,2))&gt;$B$194,"s","ns")))</f>
        <v>ns</v>
      </c>
      <c r="S202" s="281" t="str">
        <f aca="false">IF(S$8&gt;$J202,"",IF($F$179&gt;$G$179,"ns",IF(ABS($L202-INDEX(RTO4SF_ORD,S$8,2))&gt;$B$194,"s","ns")))</f>
        <v>ns</v>
      </c>
      <c r="T202" s="281" t="str">
        <f aca="false">IF(T$8&gt;$J202,"",IF($F$179&gt;$G$179,"ns",IF(ABS($L202-INDEX(RTO4SF_ORD,T$8,2))&gt;$B$194,"s","ns")))</f>
        <v>ns</v>
      </c>
      <c r="U202" s="281" t="str">
        <f aca="false">IF(U$8&gt;$J202,"",IF($F$179&gt;$G$179,"ns",IF(ABS($L202-INDEX(RTO4SF_ORD,U$8,2))&gt;$B$194,"s","ns")))</f>
        <v>ns</v>
      </c>
      <c r="V202" s="281" t="str">
        <f aca="false">IF(V$8&gt;$J202,"",IF($F$179&gt;$G$179,"ns",IF(ABS($L202-INDEX(RTO4SF_ORD,V$8,2))&gt;$B$194,"s","ns")))</f>
        <v>ns</v>
      </c>
      <c r="W202" s="281" t="str">
        <f aca="false">IF(W$8&gt;$J202,"",IF($F$179&gt;$G$179,"ns",IF(ABS($L202-INDEX(RTO4SF_ORD,W$8,2))&gt;$B$194,"s","ns")))</f>
        <v>ns</v>
      </c>
      <c r="X202" s="281" t="str">
        <f aca="false">IF(X$8&gt;$J202,"",IF($F$179&gt;$G$179,"ns",IF(ABS($L202-INDEX(RTO4SF_ORD,X$8,2))&gt;$B$194,"s","ns")))</f>
        <v>ns</v>
      </c>
      <c r="Y202" s="281" t="str">
        <f aca="false">IF(Y$8&gt;$J202,"",IF($F$179&gt;$G$179,"ns",IF(ABS($L202-INDEX(RTO4SF_ORD,Y$8,2))&gt;$B$194,"s","ns")))</f>
        <v>ns</v>
      </c>
      <c r="Z202" s="281" t="str">
        <f aca="false">IF(Z$8&gt;$J202,"",IF($F$179&gt;$G$179,"ns",IF(ABS($L202-INDEX(RTO4SF_ORD,Z$8,2))&gt;$B$194,"s","ns")))</f>
        <v>ns</v>
      </c>
      <c r="AA202" s="281" t="str">
        <f aca="false">IF(AA$8&gt;$J202,"",IF($F$179&gt;$G$179,"ns",IF(ABS($L202-INDEX(RTO4SF_ORD,AA$8,2))&gt;$B$194,"s","ns")))</f>
        <v>ns</v>
      </c>
      <c r="AB202" s="281" t="str">
        <f aca="false">IF(AB$8&gt;$J202,"",IF($F$179&gt;$G$179,"ns",IF(ABS($L202-INDEX(RTO4SF_ORD,AB$8,2))&gt;$B$194,"s","ns")))</f>
        <v>ns</v>
      </c>
      <c r="AC202" s="281" t="str">
        <f aca="false">IF(AC$8&gt;$J202,"",IF($F$179&gt;$G$179,"ns",IF(ABS($L202-INDEX(RTO4SF_ORD,AC$8,2))&gt;$B$194,"s","ns")))</f>
        <v>ns</v>
      </c>
      <c r="AD202" s="281" t="str">
        <f aca="false">IF(AD$8&gt;$J202,"",IF($F$179&gt;$G$179,"ns",IF(ABS($L202-INDEX(RTO4SF_ORD,AD$8,2))&gt;$B$194,"s","ns")))</f>
        <v>ns</v>
      </c>
      <c r="AE202" s="281" t="str">
        <f aca="false">IF(AE$8&gt;$J202,"",IF($F$179&gt;$G$179,"ns",IF(ABS($L202-INDEX(RTO4SF_ORD,AE$8,2))&gt;$B$194,"s","ns")))</f>
        <v>ns</v>
      </c>
      <c r="AF202" s="281" t="str">
        <f aca="false">IF(AF$8&gt;$J202,"",IF($F$179&gt;$G$179,"ns",IF(ABS($L202-INDEX(RTO4SF_ORD,AF$8,2))&gt;$B$194,"s","ns")))</f>
        <v>ns</v>
      </c>
      <c r="AG202" s="281" t="str">
        <f aca="false">IF(AG$8&gt;$J202,"",IF($F$179&gt;$G$179,"ns",IF(ABS($L202-INDEX(RTO4SF_ORD,AG$8,2))&gt;$B$194,"s","ns")))</f>
        <v>ns</v>
      </c>
      <c r="AH202" s="281" t="str">
        <f aca="false">IF(AH$8&gt;$J202,"",IF($F$179&gt;$G$179,"ns",IF(ABS($L202-INDEX(RTO4SF_ORD,AH$8,2))&gt;$B$194,"s","ns")))</f>
        <v>ns</v>
      </c>
      <c r="AI202" s="281" t="str">
        <f aca="false">IF(AI$8&gt;$J202,"",IF($F$179&gt;$G$179,"ns",IF(ABS($L202-INDEX(RTO4SF_ORD,AI$8,2))&gt;$B$194,"s","ns")))</f>
        <v>ns</v>
      </c>
      <c r="AJ202" s="281" t="str">
        <f aca="false">IF(AJ$8&gt;$J202,"",IF($F$179&gt;$G$179,"ns",IF(ABS($L202-INDEX(RTO4SF_ORD,AJ$8,2))&gt;$B$194,"s","ns")))</f>
        <v>ns</v>
      </c>
      <c r="AK202" s="281" t="str">
        <f aca="false">IF(AK$8&gt;$J202,"",IF($F$179&gt;$G$179,"ns",IF(ABS($L202-INDEX(RTO4SF_ORD,AK$8,2))&gt;$B$194,"s","ns")))</f>
        <v>ns</v>
      </c>
      <c r="AL202" s="281" t="str">
        <f aca="false">IF(AL$8&gt;$J202,"",IF($F$179&gt;$G$179,"ns",IF(ABS($L202-INDEX(RTO4SF_ORD,AL$8,2))&gt;$B$194,"s","ns")))</f>
        <v>ns</v>
      </c>
      <c r="AM202" s="281" t="str">
        <f aca="false">IF(AM$8&gt;$J202,"",IF($F$179&gt;$G$179,"ns",IF(ABS($L202-INDEX(RTO4SF_ORD,AM$8,2))&gt;$B$194,"s","ns")))</f>
        <v>ns</v>
      </c>
      <c r="AN202" s="281" t="str">
        <f aca="false">IF(AN$8&gt;$J202,"",IF($F$179&gt;$G$179,"ns",IF(ABS($L202-INDEX(RTO4SF_ORD,AN$8,2))&gt;$B$194,"s","ns")))</f>
        <v>ns</v>
      </c>
      <c r="AO202" s="281" t="str">
        <f aca="false">IF(AO$8&gt;$J202,"",IF($F$179&gt;$G$179,"ns",IF(ABS($L202-INDEX(RTO4SF_ORD,AO$8,2))&gt;$B$194,"s","ns")))</f>
        <v/>
      </c>
      <c r="AP202" s="281" t="str">
        <f aca="false">IF(AP$8&gt;$J202,"",IF($F$179&gt;$G$179,"ns",IF(ABS($L202-INDEX(RTO4SF_ORD,AP$8,2))&gt;$B$194,"s","ns")))</f>
        <v/>
      </c>
      <c r="AQ202" s="281" t="str">
        <f aca="false">IF(AQ$8&gt;$J202,"",IF($F$179&gt;$G$179,"ns",IF(ABS($L202-INDEX(RTO4SF_ORD,AQ$8,2))&gt;$B$194,"s","ns")))</f>
        <v/>
      </c>
      <c r="AR202" s="281" t="str">
        <f aca="false">IF(AR$8&gt;$J202,"",IF($F$179&gt;$G$179,"ns",IF(ABS($L202-INDEX(RTO4SF_ORD,AR$8,2))&gt;$B$194,"s","ns")))</f>
        <v/>
      </c>
      <c r="AS202" s="281" t="str">
        <f aca="false">IF(AS$8&gt;$J202,"",IF($F$179&gt;$G$179,"ns",IF(ABS($L202-INDEX(RTO4SF_ORD,AS$8,2))&gt;$B$194,"s","ns")))</f>
        <v/>
      </c>
      <c r="AT202" s="281" t="str">
        <f aca="false">IF(AT$8&gt;$J202,"",IF($F$179&gt;$G$179,"ns",IF(ABS($L202-INDEX(RTO4SF_ORD,AT$8,2))&gt;$B$194,"s","ns")))</f>
        <v/>
      </c>
      <c r="AU202" s="281" t="str">
        <f aca="false">IF(AU$8&gt;$J202,"",IF($F$179&gt;$G$179,"ns",IF(ABS($L202-INDEX(RTO4SF_ORD,AU$8,2))&gt;$B$194,"s","ns")))</f>
        <v/>
      </c>
      <c r="AV202" s="281" t="str">
        <f aca="false">IF(AV$8&gt;$J202,"",IF($F$179&gt;$G$179,"ns",IF(ABS($L202-INDEX(RTO4SF_ORD,AV$8,2))&gt;$B$194,"s","ns")))</f>
        <v/>
      </c>
      <c r="AW202" s="281" t="str">
        <f aca="false">IF(AW$8&gt;$J202,"",IF($F$179&gt;$G$179,"ns",IF(ABS($L202-INDEX(RTO4SF_ORD,AW$8,2))&gt;$B$194,"s","ns")))</f>
        <v/>
      </c>
      <c r="AX202" s="281" t="str">
        <f aca="false">IF(AX$8&gt;$J202,"",IF($F$179&gt;$G$179,"ns",IF(ABS($L202-INDEX(RTO4SF_ORD,AX$8,2))&gt;$B$194,"s","ns")))</f>
        <v/>
      </c>
      <c r="AY202" s="281" t="str">
        <f aca="false">IF(AY$8&gt;$J202,"",IF($F$179&gt;$G$179,"ns",IF(ABS($L202-INDEX(RTO4SF_ORD,AY$8,2))&gt;$B$194,"s","ns")))</f>
        <v/>
      </c>
      <c r="AZ202" s="281" t="str">
        <f aca="false">IF(AZ$8&gt;$J202,"",IF($F$179&gt;$G$179,"ns",IF(ABS($L202-INDEX(RTO4SF_ORD,AZ$8,2))&gt;$B$194,"s","ns")))</f>
        <v/>
      </c>
      <c r="BA202" s="281" t="str">
        <f aca="false">IF(BA$8&gt;$J202,"",IF($F$179&gt;$G$179,"ns",IF(ABS($L202-INDEX(RTO4SF_ORD,BA$8,2))&gt;$B$194,"s","ns")))</f>
        <v/>
      </c>
      <c r="BB202" s="281" t="str">
        <f aca="false">IF(BB$8&gt;$J202,"",IF($F$179&gt;$G$179,"ns",IF(ABS($L202-INDEX(RTO4SF_ORD,BB$8,2))&gt;$B$194,"s","ns")))</f>
        <v/>
      </c>
      <c r="BC202" s="281" t="str">
        <f aca="false">IF(BC$8&gt;$J202,"",IF($F$179&gt;$G$179,"ns",IF(ABS($L202-INDEX(RTO4SF_ORD,BC$8,2))&gt;$B$194,"s","ns")))</f>
        <v/>
      </c>
      <c r="BD202" s="281" t="str">
        <f aca="false">IF(BD$8&gt;$J202,"",IF($F$179&gt;$G$179,"ns",IF(ABS($L202-INDEX(RTO4SF_ORD,BD$8,2))&gt;$B$194,"s","ns")))</f>
        <v/>
      </c>
      <c r="BE202" s="281" t="str">
        <f aca="false">IF(BE$8&gt;$J202,"",IF($F$179&gt;$G$179,"ns",IF(ABS($L202-INDEX(RTO4SF_ORD,BE$8,2))&gt;$B$194,"s","ns")))</f>
        <v/>
      </c>
      <c r="BF202" s="281" t="str">
        <f aca="false">IF(BF$8&gt;$J202,"",IF($F$179&gt;$G$179,"ns",IF(ABS($L202-INDEX(RTO4SF_ORD,BF$8,2))&gt;$B$194,"s","ns")))</f>
        <v/>
      </c>
      <c r="BG202" s="281" t="str">
        <f aca="false">IF(BG$8&gt;$J202,"",IF($F$179&gt;$G$179,"ns",IF(ABS($L202-INDEX(RTO4SF_ORD,BG$8,2))&gt;$B$194,"s","ns")))</f>
        <v/>
      </c>
      <c r="BH202" s="281" t="str">
        <f aca="false">IF(BH$8&gt;$J202,"",IF($F$179&gt;$G$179,"ns",IF(ABS($L202-INDEX(RTO4SF_ORD,BH$8,2))&gt;$B$194,"s","ns")))</f>
        <v/>
      </c>
      <c r="BI202" s="281" t="str">
        <f aca="false">IF(BI$8&gt;$J202,"",IF($F$179&gt;$G$179,"ns",IF(ABS($L202-INDEX(RTO4SF_ORD,BI$8,2))&gt;$B$194,"s","ns")))</f>
        <v/>
      </c>
      <c r="BJ202" s="281" t="str">
        <f aca="false">IF(BJ$8&gt;$J202,"",IF($F$179&gt;$G$179,"ns",IF(ABS($L202-INDEX(RTO4SF_ORD,BJ$8,2))&gt;$B$194,"s","ns")))</f>
        <v/>
      </c>
      <c r="BS202" s="249"/>
      <c r="BT202" s="249"/>
      <c r="BV202" s="270" t="n">
        <v>28</v>
      </c>
      <c r="BW202" s="280" t="str">
        <f aca="false">IFERROR(INDEX(RTO4CF_ORD,BV202,1),"sd")</f>
        <v>Buck Saeta</v>
      </c>
      <c r="BX202" s="281" t="n">
        <f aca="false">IFERROR(INDEX(RTO4CF_ORD,BV202,2),"sd")</f>
        <v>1437.36842105263</v>
      </c>
      <c r="BY202" s="282" t="str">
        <f aca="false">IF(BY$8&gt;$BV202,"",IF($BR$179&gt;$BS$179,"ns",IF(ABS($BX202-INDEX(RTO4CF_ORD,BY$8,2))&gt;$BN$194,"s","ns")))</f>
        <v>s</v>
      </c>
      <c r="BZ202" s="282" t="str">
        <f aca="false">IF(BZ$8&gt;$BV202,"",IF($BR$179&gt;$BS$179,"ns",IF(ABS($BX202-INDEX(RTO4CF_ORD,BZ$8,2))&gt;$BN$194,"s","ns")))</f>
        <v>s</v>
      </c>
      <c r="CA202" s="282" t="str">
        <f aca="false">IF(CA$8&gt;$BV202,"",IF($BR$179&gt;$BS$179,"ns",IF(ABS($BX202-INDEX(RTO4CF_ORD,CA$8,2))&gt;$BN$194,"s","ns")))</f>
        <v>s</v>
      </c>
      <c r="CB202" s="282" t="str">
        <f aca="false">IF(CB$8&gt;$BV202,"",IF($BR$179&gt;$BS$179,"ns",IF(ABS($BX202-INDEX(RTO4CF_ORD,CB$8,2))&gt;$BN$194,"s","ns")))</f>
        <v>s</v>
      </c>
      <c r="CC202" s="282" t="str">
        <f aca="false">IF(CC$8&gt;$BV202,"",IF($BR$179&gt;$BS$179,"ns",IF(ABS($BX202-INDEX(RTO4CF_ORD,CC$8,2))&gt;$BN$194,"s","ns")))</f>
        <v>s</v>
      </c>
      <c r="CD202" s="282" t="str">
        <f aca="false">IF(CD$8&gt;$BV202,"",IF($BR$179&gt;$BS$179,"ns",IF(ABS($BX202-INDEX(RTO4CF_ORD,CD$8,2))&gt;$BN$194,"s","ns")))</f>
        <v>s</v>
      </c>
      <c r="CE202" s="282" t="str">
        <f aca="false">IF(CE$8&gt;$BV202,"",IF($BR$179&gt;$BS$179,"ns",IF(ABS($BX202-INDEX(RTO4CF_ORD,CE$8,2))&gt;$BN$194,"s","ns")))</f>
        <v>s</v>
      </c>
      <c r="CF202" s="282" t="str">
        <f aca="false">IF(CF$8&gt;$BV202,"",IF($BR$179&gt;$BS$179,"ns",IF(ABS($BX202-INDEX(RTO4CF_ORD,CF$8,2))&gt;$BN$194,"s","ns")))</f>
        <v>s</v>
      </c>
      <c r="CG202" s="282" t="str">
        <f aca="false">IF(CG$8&gt;$BV202,"",IF($BR$179&gt;$BS$179,"ns",IF(ABS($BX202-INDEX(RTO4CF_ORD,CG$8,2))&gt;$BN$194,"s","ns")))</f>
        <v>s</v>
      </c>
      <c r="CH202" s="282" t="str">
        <f aca="false">IF(CH$8&gt;$BV202,"",IF($BR$179&gt;$BS$179,"ns",IF(ABS($BX202-INDEX(RTO4CF_ORD,CH$8,2))&gt;$BN$194,"s","ns")))</f>
        <v>s</v>
      </c>
      <c r="CI202" s="282" t="str">
        <f aca="false">IF(CI$8&gt;$BV202,"",IF($BR$179&gt;$BS$179,"ns",IF(ABS($BX202-INDEX(RTO4CF_ORD,CI$8,2))&gt;$BN$194,"s","ns")))</f>
        <v>s</v>
      </c>
      <c r="CJ202" s="282" t="str">
        <f aca="false">IF(CJ$8&gt;$BV202,"",IF($BR$179&gt;$BS$179,"ns",IF(ABS($BX202-INDEX(RTO4CF_ORD,CJ$8,2))&gt;$BN$194,"s","ns")))</f>
        <v>s</v>
      </c>
      <c r="CK202" s="282" t="str">
        <f aca="false">IF(CK$8&gt;$BV202,"",IF($BR$179&gt;$BS$179,"ns",IF(ABS($BX202-INDEX(RTO4CF_ORD,CK$8,2))&gt;$BN$194,"s","ns")))</f>
        <v>s</v>
      </c>
      <c r="CL202" s="282" t="str">
        <f aca="false">IF(CL$8&gt;$BV202,"",IF($BR$179&gt;$BS$179,"ns",IF(ABS($BX202-INDEX(RTO4CF_ORD,CL$8,2))&gt;$BN$194,"s","ns")))</f>
        <v>s</v>
      </c>
      <c r="CM202" s="282" t="str">
        <f aca="false">IF(CM$8&gt;$BV202,"",IF($BR$179&gt;$BS$179,"ns",IF(ABS($BX202-INDEX(RTO4CF_ORD,CM$8,2))&gt;$BN$194,"s","ns")))</f>
        <v>s</v>
      </c>
      <c r="CN202" s="282" t="str">
        <f aca="false">IF(CN$8&gt;$BV202,"",IF($BR$179&gt;$BS$179,"ns",IF(ABS($BX202-INDEX(RTO4CF_ORD,CN$8,2))&gt;$BN$194,"s","ns")))</f>
        <v>s</v>
      </c>
      <c r="CO202" s="282" t="str">
        <f aca="false">IF(CO$8&gt;$BV202,"",IF($BR$179&gt;$BS$179,"ns",IF(ABS($BX202-INDEX(RTO4CF_ORD,CO$8,2))&gt;$BN$194,"s","ns")))</f>
        <v>s</v>
      </c>
      <c r="CP202" s="282" t="str">
        <f aca="false">IF(CP$8&gt;$BV202,"",IF($BR$179&gt;$BS$179,"ns",IF(ABS($BX202-INDEX(RTO4CF_ORD,CP$8,2))&gt;$BN$194,"s","ns")))</f>
        <v>s</v>
      </c>
      <c r="CQ202" s="282" t="str">
        <f aca="false">IF(CQ$8&gt;$BV202,"",IF($BR$179&gt;$BS$179,"ns",IF(ABS($BX202-INDEX(RTO4CF_ORD,CQ$8,2))&gt;$BN$194,"s","ns")))</f>
        <v>s</v>
      </c>
      <c r="CR202" s="282" t="str">
        <f aca="false">IF(CR$8&gt;$BV202,"",IF($BR$179&gt;$BS$179,"ns",IF(ABS($BX202-INDEX(RTO4CF_ORD,CR$8,2))&gt;$BN$194,"s","ns")))</f>
        <v>s</v>
      </c>
      <c r="CS202" s="282" t="str">
        <f aca="false">IF(CS$8&gt;$BV202,"",IF($BR$179&gt;$BS$179,"ns",IF(ABS($BX202-INDEX(RTO4CF_ORD,CS$8,2))&gt;$BN$194,"s","ns")))</f>
        <v>s</v>
      </c>
      <c r="CT202" s="282" t="str">
        <f aca="false">IF(CT$8&gt;$BV202,"",IF($BR$179&gt;$BS$179,"ns",IF(ABS($BX202-INDEX(RTO4CF_ORD,CT$8,2))&gt;$BN$194,"s","ns")))</f>
        <v>s</v>
      </c>
      <c r="CU202" s="282" t="str">
        <f aca="false">IF(CU$8&gt;$BV202,"",IF($BR$179&gt;$BS$179,"ns",IF(ABS($BX202-INDEX(RTO4CF_ORD,CU$8,2))&gt;$BN$194,"s","ns")))</f>
        <v>s</v>
      </c>
      <c r="CV202" s="282" t="str">
        <f aca="false">IF(CV$8&gt;$BV202,"",IF($BR$179&gt;$BS$179,"ns",IF(ABS($BX202-INDEX(RTO4CF_ORD,CV$8,2))&gt;$BN$194,"s","ns")))</f>
        <v>ns</v>
      </c>
      <c r="CW202" s="282" t="str">
        <f aca="false">IF(CW$8&gt;$BV202,"",IF($BR$179&gt;$BS$179,"ns",IF(ABS($BX202-INDEX(RTO4CF_ORD,CW$8,2))&gt;$BN$194,"s","ns")))</f>
        <v>ns</v>
      </c>
      <c r="CX202" s="282" t="str">
        <f aca="false">IF(CX$8&gt;$BV202,"",IF($BR$179&gt;$BS$179,"ns",IF(ABS($BX202-INDEX(RTO4CF_ORD,CX$8,2))&gt;$BN$194,"s","ns")))</f>
        <v>ns</v>
      </c>
      <c r="CY202" s="282" t="str">
        <f aca="false">IF(CY$8&gt;$BV202,"",IF($BR$179&gt;$BS$179,"ns",IF(ABS($BX202-INDEX(RTO4CF_ORD,CY$8,2))&gt;$BN$194,"s","ns")))</f>
        <v>ns</v>
      </c>
      <c r="CZ202" s="282" t="str">
        <f aca="false">IF(CZ$8&gt;$BV202,"",IF($BR$179&gt;$BS$179,"ns",IF(ABS($BX202-INDEX(RTO4CF_ORD,CZ$8,2))&gt;$BN$194,"s","ns")))</f>
        <v>ns</v>
      </c>
      <c r="DA202" s="282" t="str">
        <f aca="false">IF(DA$8&gt;$BV202,"",IF($BR$179&gt;$BS$179,"ns",IF(ABS($BX202-INDEX(RTO4CF_ORD,DA$8,2))&gt;$BN$194,"s","ns")))</f>
        <v/>
      </c>
      <c r="DB202" s="282" t="str">
        <f aca="false">IF(DB$8&gt;$BV202,"",IF($BR$179&gt;$BS$179,"ns",IF(ABS($BX202-INDEX(RTO4CF_ORD,DB$8,2))&gt;$BN$194,"s","ns")))</f>
        <v/>
      </c>
      <c r="DC202" s="282" t="str">
        <f aca="false">IF(DC$8&gt;$BV202,"",IF($BR$179&gt;$BS$179,"ns",IF(ABS($BX202-INDEX(RTO4CF_ORD,DC$8,2))&gt;$BN$194,"s","ns")))</f>
        <v/>
      </c>
      <c r="DD202" s="282" t="str">
        <f aca="false">IF(DD$8&gt;$BV202,"",IF($BR$179&gt;$BS$179,"ns",IF(ABS($BX202-INDEX(RTO4CF_ORD,DD$8,2))&gt;$BN$194,"s","ns")))</f>
        <v/>
      </c>
      <c r="DE202" s="282" t="str">
        <f aca="false">IF(DE$8&gt;$BV202,"",IF($BR$179&gt;$BS$179,"ns",IF(ABS($BX202-INDEX(RTO4CF_ORD,DE$8,2))&gt;$BN$194,"s","ns")))</f>
        <v/>
      </c>
      <c r="DF202" s="282" t="str">
        <f aca="false">IF(DF$8&gt;$BV202,"",IF($BR$179&gt;$BS$179,"ns",IF(ABS($BX202-INDEX(RTO4CF_ORD,DF$8,2))&gt;$BN$194,"s","ns")))</f>
        <v/>
      </c>
      <c r="DG202" s="282" t="str">
        <f aca="false">IF(DG$8&gt;$BV202,"",IF($BR$179&gt;$BS$179,"ns",IF(ABS($BX202-INDEX(RTO4CF_ORD,DG$8,2))&gt;$BN$194,"s","ns")))</f>
        <v/>
      </c>
      <c r="DH202" s="282" t="str">
        <f aca="false">IF(DH$8&gt;$BV202,"",IF($BR$179&gt;$BS$179,"ns",IF(ABS($BX202-INDEX(RTO4CF_ORD,DH$8,2))&gt;$BN$194,"s","ns")))</f>
        <v/>
      </c>
      <c r="DI202" s="282" t="str">
        <f aca="false">IF(DI$8&gt;$BV202,"",IF($BR$179&gt;$BS$179,"ns",IF(ABS($BX202-INDEX(RTO4CF_ORD,DI$8,2))&gt;$BN$194,"s","ns")))</f>
        <v/>
      </c>
      <c r="DJ202" s="282" t="str">
        <f aca="false">IF(DJ$8&gt;$BV202,"",IF($BR$179&gt;$BS$179,"ns",IF(ABS($BX202-INDEX(RTO4CF_ORD,DJ$8,2))&gt;$BN$194,"s","ns")))</f>
        <v/>
      </c>
      <c r="DK202" s="282" t="str">
        <f aca="false">IF(DK$8&gt;$BV202,"",IF($BR$179&gt;$BS$179,"ns",IF(ABS($BX202-INDEX(RTO4CF_ORD,DK$8,2))&gt;$BN$194,"s","ns")))</f>
        <v/>
      </c>
      <c r="DL202" s="282" t="str">
        <f aca="false">IF(DL$8&gt;$BV202,"",IF($BR$179&gt;$BS$179,"ns",IF(ABS($BX202-INDEX(RTO4CF_ORD,DL$8,2))&gt;$BN$194,"s","ns")))</f>
        <v/>
      </c>
      <c r="DM202" s="282" t="str">
        <f aca="false">IF(DM$8&gt;$BV202,"",IF($BR$179&gt;$BS$179,"ns",IF(ABS($BX202-INDEX(RTO4CF_ORD,DM$8,2))&gt;$BN$194,"s","ns")))</f>
        <v/>
      </c>
      <c r="DN202" s="282" t="str">
        <f aca="false">IF(DN$8&gt;$BV202,"",IF($BR$179&gt;$BS$179,"ns",IF(ABS($BX202-INDEX(RTO4CF_ORD,DN$8,2))&gt;$BN$194,"s","ns")))</f>
        <v/>
      </c>
      <c r="DO202" s="282" t="str">
        <f aca="false">IF(DO$8&gt;$BV202,"",IF($BR$179&gt;$BS$179,"ns",IF(ABS($BX202-INDEX(RTO4CF_ORD,DO$8,2))&gt;$BN$194,"s","ns")))</f>
        <v/>
      </c>
      <c r="DP202" s="282" t="str">
        <f aca="false">IF(DP$8&gt;$BV202,"",IF($BR$179&gt;$BS$179,"ns",IF(ABS($BX202-INDEX(RTO4CF_ORD,DP$8,2))&gt;$BN$194,"s","ns")))</f>
        <v/>
      </c>
      <c r="DQ202" s="282" t="str">
        <f aca="false">IF(DQ$8&gt;$BV202,"",IF($BR$179&gt;$BS$179,"ns",IF(ABS($BX202-INDEX(RTO4CF_ORD,DQ$8,2))&gt;$BN$194,"s","ns")))</f>
        <v/>
      </c>
      <c r="DR202" s="282" t="str">
        <f aca="false">IF(DR$8&gt;$BV202,"",IF($BR$179&gt;$BS$179,"ns",IF(ABS($BX202-INDEX(RTO4CF_ORD,DR$8,2))&gt;$BN$194,"s","ns")))</f>
        <v/>
      </c>
      <c r="DS202" s="282" t="str">
        <f aca="false">IF(DS$8&gt;$BV202,"",IF($BR$179&gt;$BS$179,"ns",IF(ABS($BX202-INDEX(RTO4CF_ORD,DS$8,2))&gt;$BN$194,"s","ns")))</f>
        <v/>
      </c>
      <c r="DT202" s="282" t="str">
        <f aca="false">IF(DT$8&gt;$BV202,"",IF($BR$179&gt;$BS$179,"ns",IF(ABS($BX202-INDEX(RTO4CF_ORD,DT$8,2))&gt;$BN$194,"s","ns")))</f>
        <v/>
      </c>
      <c r="DU202" s="282" t="str">
        <f aca="false">IF(DU$8&gt;$BV202,"",IF($BR$179&gt;$BS$179,"ns",IF(ABS($BX202-INDEX(RTO4CF_ORD,DU$8,2))&gt;$BN$194,"s","ns")))</f>
        <v/>
      </c>
      <c r="DV202" s="282" t="str">
        <f aca="false">IF(DV$8&gt;$BV202,"",IF($BR$179&gt;$BS$179,"ns",IF(ABS($BX202-INDEX(RTO4CF_ORD,DV$8,2))&gt;$BN$194,"s","ns")))</f>
        <v/>
      </c>
      <c r="DW202" s="283"/>
      <c r="DX202" s="283"/>
      <c r="DZ202" s="265" t="n">
        <f aca="false">DZ201+1</f>
        <v>29</v>
      </c>
      <c r="EA202" s="276" t="str">
        <f aca="false">IFERROR(INDEX(RTO4CV,$DZ202,1),0)</f>
        <v>Tuc Elitte 17</v>
      </c>
      <c r="EB202" s="277" t="n">
        <f aca="false">IFERROR(INDEX(RTO4SF,$DZ202,EB$7),0)</f>
        <v>0</v>
      </c>
      <c r="EC202" s="277" t="n">
        <f aca="false">IFERROR(INDEX(RTO4SF,$DZ202,EC$7),0)</f>
        <v>0</v>
      </c>
      <c r="ED202" s="277" t="n">
        <f aca="false">IFERROR(INDEX(RTO4SF,$DZ202,ED$7),0)</f>
        <v>0</v>
      </c>
      <c r="EE202" s="277" t="n">
        <f aca="false">IFERROR(INDEX(RTO4SF,$DZ202,EE$7),0)</f>
        <v>0</v>
      </c>
      <c r="EF202" s="277" t="n">
        <f aca="false">COUNTIFS(EB202:EE202,"&gt;1")</f>
        <v>0</v>
      </c>
      <c r="EG202" s="277" t="n">
        <f aca="false">IFERROR(SUMIFS(EB202:EE202,EB202:EE202,"&gt;1"),0)</f>
        <v>0</v>
      </c>
      <c r="EH202" s="265"/>
      <c r="EI202" s="265"/>
      <c r="EJ202" s="265"/>
      <c r="EK202" s="266"/>
      <c r="EL202" s="265" t="n">
        <f aca="false">EL201+1</f>
        <v>29</v>
      </c>
      <c r="EM202" s="276" t="str">
        <f aca="false">IFERROR(INDEX(RTO4CV,$EL202,1),0)</f>
        <v>Tuc Elitte 17</v>
      </c>
      <c r="EN202" s="277" t="n">
        <f aca="false">IFERROR(INDEX(RTO4CF,$EL202,'ANVA-MDS'!EB$7),0)</f>
        <v>3485.49707602339</v>
      </c>
      <c r="EO202" s="277" t="n">
        <f aca="false">IFERROR(INDEX(RTO4CF,$EL202,'ANVA-MDS'!EC$7),0)</f>
        <v>2533.09941520468</v>
      </c>
      <c r="EP202" s="277" t="n">
        <f aca="false">IFERROR(INDEX(RTO4CF,$EL202,'ANVA-MDS'!ED$7),0)</f>
        <v>3282.90058479532</v>
      </c>
      <c r="EQ202" s="277" t="n">
        <f aca="false">IFERROR(INDEX(RTO4CF,$EL202,'ANVA-MDS'!EE$7),0)</f>
        <v>0</v>
      </c>
      <c r="ER202" s="277" t="n">
        <f aca="false">COUNTIFS(EN202:EQ202,"&gt;1")</f>
        <v>3</v>
      </c>
      <c r="ES202" s="277" t="n">
        <f aca="false">IFERROR(SUMIFS(EN202:EQ202,EN202:EQ202,"&gt;1"),0)</f>
        <v>9301.49707602339</v>
      </c>
      <c r="ET202" s="265"/>
      <c r="EU202" s="265"/>
      <c r="EV202" s="265"/>
      <c r="EW202" s="266"/>
      <c r="EX202" s="277" t="n">
        <f aca="false">EG202+ES202</f>
        <v>9301.49707602339</v>
      </c>
      <c r="EY202" s="266"/>
      <c r="EZ202" s="266"/>
    </row>
    <row r="203" customFormat="false" ht="12.75" hidden="false" customHeight="true" outlineLevel="0" collapsed="false">
      <c r="J203" s="270" t="n">
        <v>29</v>
      </c>
      <c r="K203" s="280" t="str">
        <f aca="false">IFERROR(INDEX(RTO4SF_ORD,J203,1),"sd")</f>
        <v>Tuc Elitte 17</v>
      </c>
      <c r="L203" s="281" t="n">
        <f aca="false">IFERROR(INDEX(RTO4SF_ORD,J203,2),"sd")</f>
        <v>0.00021</v>
      </c>
      <c r="M203" s="281" t="str">
        <f aca="false">IF(M$8&gt;$J203,"",IF($F$179&gt;$G$179,"ns",IF(ABS($L203-INDEX(RTO4SF_ORD,M$8,2))&gt;$B$194,"s","ns")))</f>
        <v>ns</v>
      </c>
      <c r="N203" s="281" t="str">
        <f aca="false">IF(N$8&gt;$J203,"",IF($F$179&gt;$G$179,"ns",IF(ABS($L203-INDEX(RTO4SF_ORD,N$8,2))&gt;$B$194,"s","ns")))</f>
        <v>ns</v>
      </c>
      <c r="O203" s="281" t="str">
        <f aca="false">IF(O$8&gt;$J203,"",IF($F$179&gt;$G$179,"ns",IF(ABS($L203-INDEX(RTO4SF_ORD,O$8,2))&gt;$B$194,"s","ns")))</f>
        <v>ns</v>
      </c>
      <c r="P203" s="281" t="str">
        <f aca="false">IF(P$8&gt;$J203,"",IF($F$179&gt;$G$179,"ns",IF(ABS($L203-INDEX(RTO4SF_ORD,P$8,2))&gt;$B$194,"s","ns")))</f>
        <v>ns</v>
      </c>
      <c r="Q203" s="281" t="str">
        <f aca="false">IF(Q$8&gt;$J203,"",IF($F$179&gt;$G$179,"ns",IF(ABS($L203-INDEX(RTO4SF_ORD,Q$8,2))&gt;$B$194,"s","ns")))</f>
        <v>ns</v>
      </c>
      <c r="R203" s="281" t="str">
        <f aca="false">IF(R$8&gt;$J203,"",IF($F$179&gt;$G$179,"ns",IF(ABS($L203-INDEX(RTO4SF_ORD,R$8,2))&gt;$B$194,"s","ns")))</f>
        <v>ns</v>
      </c>
      <c r="S203" s="281" t="str">
        <f aca="false">IF(S$8&gt;$J203,"",IF($F$179&gt;$G$179,"ns",IF(ABS($L203-INDEX(RTO4SF_ORD,S$8,2))&gt;$B$194,"s","ns")))</f>
        <v>ns</v>
      </c>
      <c r="T203" s="281" t="str">
        <f aca="false">IF(T$8&gt;$J203,"",IF($F$179&gt;$G$179,"ns",IF(ABS($L203-INDEX(RTO4SF_ORD,T$8,2))&gt;$B$194,"s","ns")))</f>
        <v>ns</v>
      </c>
      <c r="U203" s="281" t="str">
        <f aca="false">IF(U$8&gt;$J203,"",IF($F$179&gt;$G$179,"ns",IF(ABS($L203-INDEX(RTO4SF_ORD,U$8,2))&gt;$B$194,"s","ns")))</f>
        <v>ns</v>
      </c>
      <c r="V203" s="281" t="str">
        <f aca="false">IF(V$8&gt;$J203,"",IF($F$179&gt;$G$179,"ns",IF(ABS($L203-INDEX(RTO4SF_ORD,V$8,2))&gt;$B$194,"s","ns")))</f>
        <v>ns</v>
      </c>
      <c r="W203" s="281" t="str">
        <f aca="false">IF(W$8&gt;$J203,"",IF($F$179&gt;$G$179,"ns",IF(ABS($L203-INDEX(RTO4SF_ORD,W$8,2))&gt;$B$194,"s","ns")))</f>
        <v>ns</v>
      </c>
      <c r="X203" s="281" t="str">
        <f aca="false">IF(X$8&gt;$J203,"",IF($F$179&gt;$G$179,"ns",IF(ABS($L203-INDEX(RTO4SF_ORD,X$8,2))&gt;$B$194,"s","ns")))</f>
        <v>ns</v>
      </c>
      <c r="Y203" s="281" t="str">
        <f aca="false">IF(Y$8&gt;$J203,"",IF($F$179&gt;$G$179,"ns",IF(ABS($L203-INDEX(RTO4SF_ORD,Y$8,2))&gt;$B$194,"s","ns")))</f>
        <v>ns</v>
      </c>
      <c r="Z203" s="281" t="str">
        <f aca="false">IF(Z$8&gt;$J203,"",IF($F$179&gt;$G$179,"ns",IF(ABS($L203-INDEX(RTO4SF_ORD,Z$8,2))&gt;$B$194,"s","ns")))</f>
        <v>ns</v>
      </c>
      <c r="AA203" s="281" t="str">
        <f aca="false">IF(AA$8&gt;$J203,"",IF($F$179&gt;$G$179,"ns",IF(ABS($L203-INDEX(RTO4SF_ORD,AA$8,2))&gt;$B$194,"s","ns")))</f>
        <v>ns</v>
      </c>
      <c r="AB203" s="281" t="str">
        <f aca="false">IF(AB$8&gt;$J203,"",IF($F$179&gt;$G$179,"ns",IF(ABS($L203-INDEX(RTO4SF_ORD,AB$8,2))&gt;$B$194,"s","ns")))</f>
        <v>ns</v>
      </c>
      <c r="AC203" s="281" t="str">
        <f aca="false">IF(AC$8&gt;$J203,"",IF($F$179&gt;$G$179,"ns",IF(ABS($L203-INDEX(RTO4SF_ORD,AC$8,2))&gt;$B$194,"s","ns")))</f>
        <v>ns</v>
      </c>
      <c r="AD203" s="281" t="str">
        <f aca="false">IF(AD$8&gt;$J203,"",IF($F$179&gt;$G$179,"ns",IF(ABS($L203-INDEX(RTO4SF_ORD,AD$8,2))&gt;$B$194,"s","ns")))</f>
        <v>ns</v>
      </c>
      <c r="AE203" s="281" t="str">
        <f aca="false">IF(AE$8&gt;$J203,"",IF($F$179&gt;$G$179,"ns",IF(ABS($L203-INDEX(RTO4SF_ORD,AE$8,2))&gt;$B$194,"s","ns")))</f>
        <v>ns</v>
      </c>
      <c r="AF203" s="281" t="str">
        <f aca="false">IF(AF$8&gt;$J203,"",IF($F$179&gt;$G$179,"ns",IF(ABS($L203-INDEX(RTO4SF_ORD,AF$8,2))&gt;$B$194,"s","ns")))</f>
        <v>ns</v>
      </c>
      <c r="AG203" s="281" t="str">
        <f aca="false">IF(AG$8&gt;$J203,"",IF($F$179&gt;$G$179,"ns",IF(ABS($L203-INDEX(RTO4SF_ORD,AG$8,2))&gt;$B$194,"s","ns")))</f>
        <v>ns</v>
      </c>
      <c r="AH203" s="281" t="str">
        <f aca="false">IF(AH$8&gt;$J203,"",IF($F$179&gt;$G$179,"ns",IF(ABS($L203-INDEX(RTO4SF_ORD,AH$8,2))&gt;$B$194,"s","ns")))</f>
        <v>ns</v>
      </c>
      <c r="AI203" s="281" t="str">
        <f aca="false">IF(AI$8&gt;$J203,"",IF($F$179&gt;$G$179,"ns",IF(ABS($L203-INDEX(RTO4SF_ORD,AI$8,2))&gt;$B$194,"s","ns")))</f>
        <v>ns</v>
      </c>
      <c r="AJ203" s="281" t="str">
        <f aca="false">IF(AJ$8&gt;$J203,"",IF($F$179&gt;$G$179,"ns",IF(ABS($L203-INDEX(RTO4SF_ORD,AJ$8,2))&gt;$B$194,"s","ns")))</f>
        <v>ns</v>
      </c>
      <c r="AK203" s="281" t="str">
        <f aca="false">IF(AK$8&gt;$J203,"",IF($F$179&gt;$G$179,"ns",IF(ABS($L203-INDEX(RTO4SF_ORD,AK$8,2))&gt;$B$194,"s","ns")))</f>
        <v>ns</v>
      </c>
      <c r="AL203" s="281" t="str">
        <f aca="false">IF(AL$8&gt;$J203,"",IF($F$179&gt;$G$179,"ns",IF(ABS($L203-INDEX(RTO4SF_ORD,AL$8,2))&gt;$B$194,"s","ns")))</f>
        <v>ns</v>
      </c>
      <c r="AM203" s="281" t="str">
        <f aca="false">IF(AM$8&gt;$J203,"",IF($F$179&gt;$G$179,"ns",IF(ABS($L203-INDEX(RTO4SF_ORD,AM$8,2))&gt;$B$194,"s","ns")))</f>
        <v>ns</v>
      </c>
      <c r="AN203" s="281" t="str">
        <f aca="false">IF(AN$8&gt;$J203,"",IF($F$179&gt;$G$179,"ns",IF(ABS($L203-INDEX(RTO4SF_ORD,AN$8,2))&gt;$B$194,"s","ns")))</f>
        <v>ns</v>
      </c>
      <c r="AO203" s="281" t="str">
        <f aca="false">IF(AO$8&gt;$J203,"",IF($F$179&gt;$G$179,"ns",IF(ABS($L203-INDEX(RTO4SF_ORD,AO$8,2))&gt;$B$194,"s","ns")))</f>
        <v>ns</v>
      </c>
      <c r="AP203" s="281" t="str">
        <f aca="false">IF(AP$8&gt;$J203,"",IF($F$179&gt;$G$179,"ns",IF(ABS($L203-INDEX(RTO4SF_ORD,AP$8,2))&gt;$B$194,"s","ns")))</f>
        <v/>
      </c>
      <c r="AQ203" s="281" t="str">
        <f aca="false">IF(AQ$8&gt;$J203,"",IF($F$179&gt;$G$179,"ns",IF(ABS($L203-INDEX(RTO4SF_ORD,AQ$8,2))&gt;$B$194,"s","ns")))</f>
        <v/>
      </c>
      <c r="AR203" s="281" t="str">
        <f aca="false">IF(AR$8&gt;$J203,"",IF($F$179&gt;$G$179,"ns",IF(ABS($L203-INDEX(RTO4SF_ORD,AR$8,2))&gt;$B$194,"s","ns")))</f>
        <v/>
      </c>
      <c r="AS203" s="281" t="str">
        <f aca="false">IF(AS$8&gt;$J203,"",IF($F$179&gt;$G$179,"ns",IF(ABS($L203-INDEX(RTO4SF_ORD,AS$8,2))&gt;$B$194,"s","ns")))</f>
        <v/>
      </c>
      <c r="AT203" s="281" t="str">
        <f aca="false">IF(AT$8&gt;$J203,"",IF($F$179&gt;$G$179,"ns",IF(ABS($L203-INDEX(RTO4SF_ORD,AT$8,2))&gt;$B$194,"s","ns")))</f>
        <v/>
      </c>
      <c r="AU203" s="281" t="str">
        <f aca="false">IF(AU$8&gt;$J203,"",IF($F$179&gt;$G$179,"ns",IF(ABS($L203-INDEX(RTO4SF_ORD,AU$8,2))&gt;$B$194,"s","ns")))</f>
        <v/>
      </c>
      <c r="AV203" s="281" t="str">
        <f aca="false">IF(AV$8&gt;$J203,"",IF($F$179&gt;$G$179,"ns",IF(ABS($L203-INDEX(RTO4SF_ORD,AV$8,2))&gt;$B$194,"s","ns")))</f>
        <v/>
      </c>
      <c r="AW203" s="281" t="str">
        <f aca="false">IF(AW$8&gt;$J203,"",IF($F$179&gt;$G$179,"ns",IF(ABS($L203-INDEX(RTO4SF_ORD,AW$8,2))&gt;$B$194,"s","ns")))</f>
        <v/>
      </c>
      <c r="AX203" s="281" t="str">
        <f aca="false">IF(AX$8&gt;$J203,"",IF($F$179&gt;$G$179,"ns",IF(ABS($L203-INDEX(RTO4SF_ORD,AX$8,2))&gt;$B$194,"s","ns")))</f>
        <v/>
      </c>
      <c r="AY203" s="281" t="str">
        <f aca="false">IF(AY$8&gt;$J203,"",IF($F$179&gt;$G$179,"ns",IF(ABS($L203-INDEX(RTO4SF_ORD,AY$8,2))&gt;$B$194,"s","ns")))</f>
        <v/>
      </c>
      <c r="AZ203" s="281" t="str">
        <f aca="false">IF(AZ$8&gt;$J203,"",IF($F$179&gt;$G$179,"ns",IF(ABS($L203-INDEX(RTO4SF_ORD,AZ$8,2))&gt;$B$194,"s","ns")))</f>
        <v/>
      </c>
      <c r="BA203" s="281" t="str">
        <f aca="false">IF(BA$8&gt;$J203,"",IF($F$179&gt;$G$179,"ns",IF(ABS($L203-INDEX(RTO4SF_ORD,BA$8,2))&gt;$B$194,"s","ns")))</f>
        <v/>
      </c>
      <c r="BB203" s="281" t="str">
        <f aca="false">IF(BB$8&gt;$J203,"",IF($F$179&gt;$G$179,"ns",IF(ABS($L203-INDEX(RTO4SF_ORD,BB$8,2))&gt;$B$194,"s","ns")))</f>
        <v/>
      </c>
      <c r="BC203" s="281" t="str">
        <f aca="false">IF(BC$8&gt;$J203,"",IF($F$179&gt;$G$179,"ns",IF(ABS($L203-INDEX(RTO4SF_ORD,BC$8,2))&gt;$B$194,"s","ns")))</f>
        <v/>
      </c>
      <c r="BD203" s="281" t="str">
        <f aca="false">IF(BD$8&gt;$J203,"",IF($F$179&gt;$G$179,"ns",IF(ABS($L203-INDEX(RTO4SF_ORD,BD$8,2))&gt;$B$194,"s","ns")))</f>
        <v/>
      </c>
      <c r="BE203" s="281" t="str">
        <f aca="false">IF(BE$8&gt;$J203,"",IF($F$179&gt;$G$179,"ns",IF(ABS($L203-INDEX(RTO4SF_ORD,BE$8,2))&gt;$B$194,"s","ns")))</f>
        <v/>
      </c>
      <c r="BF203" s="281" t="str">
        <f aca="false">IF(BF$8&gt;$J203,"",IF($F$179&gt;$G$179,"ns",IF(ABS($L203-INDEX(RTO4SF_ORD,BF$8,2))&gt;$B$194,"s","ns")))</f>
        <v/>
      </c>
      <c r="BG203" s="281" t="str">
        <f aca="false">IF(BG$8&gt;$J203,"",IF($F$179&gt;$G$179,"ns",IF(ABS($L203-INDEX(RTO4SF_ORD,BG$8,2))&gt;$B$194,"s","ns")))</f>
        <v/>
      </c>
      <c r="BH203" s="281" t="str">
        <f aca="false">IF(BH$8&gt;$J203,"",IF($F$179&gt;$G$179,"ns",IF(ABS($L203-INDEX(RTO4SF_ORD,BH$8,2))&gt;$B$194,"s","ns")))</f>
        <v/>
      </c>
      <c r="BI203" s="281" t="str">
        <f aca="false">IF(BI$8&gt;$J203,"",IF($F$179&gt;$G$179,"ns",IF(ABS($L203-INDEX(RTO4SF_ORD,BI$8,2))&gt;$B$194,"s","ns")))</f>
        <v/>
      </c>
      <c r="BJ203" s="281" t="str">
        <f aca="false">IF(BJ$8&gt;$J203,"",IF($F$179&gt;$G$179,"ns",IF(ABS($L203-INDEX(RTO4SF_ORD,BJ$8,2))&gt;$B$194,"s","ns")))</f>
        <v/>
      </c>
      <c r="BS203" s="249"/>
      <c r="BT203" s="249"/>
      <c r="BV203" s="270" t="n">
        <v>29</v>
      </c>
      <c r="BW203" s="280" t="str">
        <f aca="false">IFERROR(INDEX(RTO4CF_ORD,BV203,1),"sd")</f>
        <v>Klein Selenio</v>
      </c>
      <c r="BX203" s="281" t="n">
        <f aca="false">IFERROR(INDEX(RTO4CF_ORD,BV203,2),"sd")</f>
        <v>1432.70955165692</v>
      </c>
      <c r="BY203" s="282" t="str">
        <f aca="false">IF(BY$8&gt;$BV203,"",IF($BR$179&gt;$BS$179,"ns",IF(ABS($BX203-INDEX(RTO4CF_ORD,BY$8,2))&gt;$BN$194,"s","ns")))</f>
        <v>s</v>
      </c>
      <c r="BZ203" s="282" t="str">
        <f aca="false">IF(BZ$8&gt;$BV203,"",IF($BR$179&gt;$BS$179,"ns",IF(ABS($BX203-INDEX(RTO4CF_ORD,BZ$8,2))&gt;$BN$194,"s","ns")))</f>
        <v>s</v>
      </c>
      <c r="CA203" s="282" t="str">
        <f aca="false">IF(CA$8&gt;$BV203,"",IF($BR$179&gt;$BS$179,"ns",IF(ABS($BX203-INDEX(RTO4CF_ORD,CA$8,2))&gt;$BN$194,"s","ns")))</f>
        <v>s</v>
      </c>
      <c r="CB203" s="282" t="str">
        <f aca="false">IF(CB$8&gt;$BV203,"",IF($BR$179&gt;$BS$179,"ns",IF(ABS($BX203-INDEX(RTO4CF_ORD,CB$8,2))&gt;$BN$194,"s","ns")))</f>
        <v>s</v>
      </c>
      <c r="CC203" s="282" t="str">
        <f aca="false">IF(CC$8&gt;$BV203,"",IF($BR$179&gt;$BS$179,"ns",IF(ABS($BX203-INDEX(RTO4CF_ORD,CC$8,2))&gt;$BN$194,"s","ns")))</f>
        <v>s</v>
      </c>
      <c r="CD203" s="282" t="str">
        <f aca="false">IF(CD$8&gt;$BV203,"",IF($BR$179&gt;$BS$179,"ns",IF(ABS($BX203-INDEX(RTO4CF_ORD,CD$8,2))&gt;$BN$194,"s","ns")))</f>
        <v>s</v>
      </c>
      <c r="CE203" s="282" t="str">
        <f aca="false">IF(CE$8&gt;$BV203,"",IF($BR$179&gt;$BS$179,"ns",IF(ABS($BX203-INDEX(RTO4CF_ORD,CE$8,2))&gt;$BN$194,"s","ns")))</f>
        <v>s</v>
      </c>
      <c r="CF203" s="282" t="str">
        <f aca="false">IF(CF$8&gt;$BV203,"",IF($BR$179&gt;$BS$179,"ns",IF(ABS($BX203-INDEX(RTO4CF_ORD,CF$8,2))&gt;$BN$194,"s","ns")))</f>
        <v>s</v>
      </c>
      <c r="CG203" s="282" t="str">
        <f aca="false">IF(CG$8&gt;$BV203,"",IF($BR$179&gt;$BS$179,"ns",IF(ABS($BX203-INDEX(RTO4CF_ORD,CG$8,2))&gt;$BN$194,"s","ns")))</f>
        <v>s</v>
      </c>
      <c r="CH203" s="282" t="str">
        <f aca="false">IF(CH$8&gt;$BV203,"",IF($BR$179&gt;$BS$179,"ns",IF(ABS($BX203-INDEX(RTO4CF_ORD,CH$8,2))&gt;$BN$194,"s","ns")))</f>
        <v>s</v>
      </c>
      <c r="CI203" s="282" t="str">
        <f aca="false">IF(CI$8&gt;$BV203,"",IF($BR$179&gt;$BS$179,"ns",IF(ABS($BX203-INDEX(RTO4CF_ORD,CI$8,2))&gt;$BN$194,"s","ns")))</f>
        <v>s</v>
      </c>
      <c r="CJ203" s="282" t="str">
        <f aca="false">IF(CJ$8&gt;$BV203,"",IF($BR$179&gt;$BS$179,"ns",IF(ABS($BX203-INDEX(RTO4CF_ORD,CJ$8,2))&gt;$BN$194,"s","ns")))</f>
        <v>s</v>
      </c>
      <c r="CK203" s="282" t="str">
        <f aca="false">IF(CK$8&gt;$BV203,"",IF($BR$179&gt;$BS$179,"ns",IF(ABS($BX203-INDEX(RTO4CF_ORD,CK$8,2))&gt;$BN$194,"s","ns")))</f>
        <v>s</v>
      </c>
      <c r="CL203" s="282" t="str">
        <f aca="false">IF(CL$8&gt;$BV203,"",IF($BR$179&gt;$BS$179,"ns",IF(ABS($BX203-INDEX(RTO4CF_ORD,CL$8,2))&gt;$BN$194,"s","ns")))</f>
        <v>s</v>
      </c>
      <c r="CM203" s="282" t="str">
        <f aca="false">IF(CM$8&gt;$BV203,"",IF($BR$179&gt;$BS$179,"ns",IF(ABS($BX203-INDEX(RTO4CF_ORD,CM$8,2))&gt;$BN$194,"s","ns")))</f>
        <v>s</v>
      </c>
      <c r="CN203" s="282" t="str">
        <f aca="false">IF(CN$8&gt;$BV203,"",IF($BR$179&gt;$BS$179,"ns",IF(ABS($BX203-INDEX(RTO4CF_ORD,CN$8,2))&gt;$BN$194,"s","ns")))</f>
        <v>s</v>
      </c>
      <c r="CO203" s="282" t="str">
        <f aca="false">IF(CO$8&gt;$BV203,"",IF($BR$179&gt;$BS$179,"ns",IF(ABS($BX203-INDEX(RTO4CF_ORD,CO$8,2))&gt;$BN$194,"s","ns")))</f>
        <v>s</v>
      </c>
      <c r="CP203" s="282" t="str">
        <f aca="false">IF(CP$8&gt;$BV203,"",IF($BR$179&gt;$BS$179,"ns",IF(ABS($BX203-INDEX(RTO4CF_ORD,CP$8,2))&gt;$BN$194,"s","ns")))</f>
        <v>s</v>
      </c>
      <c r="CQ203" s="282" t="str">
        <f aca="false">IF(CQ$8&gt;$BV203,"",IF($BR$179&gt;$BS$179,"ns",IF(ABS($BX203-INDEX(RTO4CF_ORD,CQ$8,2))&gt;$BN$194,"s","ns")))</f>
        <v>s</v>
      </c>
      <c r="CR203" s="282" t="str">
        <f aca="false">IF(CR$8&gt;$BV203,"",IF($BR$179&gt;$BS$179,"ns",IF(ABS($BX203-INDEX(RTO4CF_ORD,CR$8,2))&gt;$BN$194,"s","ns")))</f>
        <v>s</v>
      </c>
      <c r="CS203" s="282" t="str">
        <f aca="false">IF(CS$8&gt;$BV203,"",IF($BR$179&gt;$BS$179,"ns",IF(ABS($BX203-INDEX(RTO4CF_ORD,CS$8,2))&gt;$BN$194,"s","ns")))</f>
        <v>s</v>
      </c>
      <c r="CT203" s="282" t="str">
        <f aca="false">IF(CT$8&gt;$BV203,"",IF($BR$179&gt;$BS$179,"ns",IF(ABS($BX203-INDEX(RTO4CF_ORD,CT$8,2))&gt;$BN$194,"s","ns")))</f>
        <v>s</v>
      </c>
      <c r="CU203" s="282" t="str">
        <f aca="false">IF(CU$8&gt;$BV203,"",IF($BR$179&gt;$BS$179,"ns",IF(ABS($BX203-INDEX(RTO4CF_ORD,CU$8,2))&gt;$BN$194,"s","ns")))</f>
        <v>s</v>
      </c>
      <c r="CV203" s="282" t="str">
        <f aca="false">IF(CV$8&gt;$BV203,"",IF($BR$179&gt;$BS$179,"ns",IF(ABS($BX203-INDEX(RTO4CF_ORD,CV$8,2))&gt;$BN$194,"s","ns")))</f>
        <v>ns</v>
      </c>
      <c r="CW203" s="282" t="str">
        <f aca="false">IF(CW$8&gt;$BV203,"",IF($BR$179&gt;$BS$179,"ns",IF(ABS($BX203-INDEX(RTO4CF_ORD,CW$8,2))&gt;$BN$194,"s","ns")))</f>
        <v>ns</v>
      </c>
      <c r="CX203" s="282" t="str">
        <f aca="false">IF(CX$8&gt;$BV203,"",IF($BR$179&gt;$BS$179,"ns",IF(ABS($BX203-INDEX(RTO4CF_ORD,CX$8,2))&gt;$BN$194,"s","ns")))</f>
        <v>ns</v>
      </c>
      <c r="CY203" s="282" t="str">
        <f aca="false">IF(CY$8&gt;$BV203,"",IF($BR$179&gt;$BS$179,"ns",IF(ABS($BX203-INDEX(RTO4CF_ORD,CY$8,2))&gt;$BN$194,"s","ns")))</f>
        <v>ns</v>
      </c>
      <c r="CZ203" s="282" t="str">
        <f aca="false">IF(CZ$8&gt;$BV203,"",IF($BR$179&gt;$BS$179,"ns",IF(ABS($BX203-INDEX(RTO4CF_ORD,CZ$8,2))&gt;$BN$194,"s","ns")))</f>
        <v>ns</v>
      </c>
      <c r="DA203" s="282" t="str">
        <f aca="false">IF(DA$8&gt;$BV203,"",IF($BR$179&gt;$BS$179,"ns",IF(ABS($BX203-INDEX(RTO4CF_ORD,DA$8,2))&gt;$BN$194,"s","ns")))</f>
        <v>ns</v>
      </c>
      <c r="DB203" s="282" t="str">
        <f aca="false">IF(DB$8&gt;$BV203,"",IF($BR$179&gt;$BS$179,"ns",IF(ABS($BX203-INDEX(RTO4CF_ORD,DB$8,2))&gt;$BN$194,"s","ns")))</f>
        <v/>
      </c>
      <c r="DC203" s="282" t="str">
        <f aca="false">IF(DC$8&gt;$BV203,"",IF($BR$179&gt;$BS$179,"ns",IF(ABS($BX203-INDEX(RTO4CF_ORD,DC$8,2))&gt;$BN$194,"s","ns")))</f>
        <v/>
      </c>
      <c r="DD203" s="282" t="str">
        <f aca="false">IF(DD$8&gt;$BV203,"",IF($BR$179&gt;$BS$179,"ns",IF(ABS($BX203-INDEX(RTO4CF_ORD,DD$8,2))&gt;$BN$194,"s","ns")))</f>
        <v/>
      </c>
      <c r="DE203" s="282" t="str">
        <f aca="false">IF(DE$8&gt;$BV203,"",IF($BR$179&gt;$BS$179,"ns",IF(ABS($BX203-INDEX(RTO4CF_ORD,DE$8,2))&gt;$BN$194,"s","ns")))</f>
        <v/>
      </c>
      <c r="DF203" s="282" t="str">
        <f aca="false">IF(DF$8&gt;$BV203,"",IF($BR$179&gt;$BS$179,"ns",IF(ABS($BX203-INDEX(RTO4CF_ORD,DF$8,2))&gt;$BN$194,"s","ns")))</f>
        <v/>
      </c>
      <c r="DG203" s="282" t="str">
        <f aca="false">IF(DG$8&gt;$BV203,"",IF($BR$179&gt;$BS$179,"ns",IF(ABS($BX203-INDEX(RTO4CF_ORD,DG$8,2))&gt;$BN$194,"s","ns")))</f>
        <v/>
      </c>
      <c r="DH203" s="282" t="str">
        <f aca="false">IF(DH$8&gt;$BV203,"",IF($BR$179&gt;$BS$179,"ns",IF(ABS($BX203-INDEX(RTO4CF_ORD,DH$8,2))&gt;$BN$194,"s","ns")))</f>
        <v/>
      </c>
      <c r="DI203" s="282" t="str">
        <f aca="false">IF(DI$8&gt;$BV203,"",IF($BR$179&gt;$BS$179,"ns",IF(ABS($BX203-INDEX(RTO4CF_ORD,DI$8,2))&gt;$BN$194,"s","ns")))</f>
        <v/>
      </c>
      <c r="DJ203" s="282" t="str">
        <f aca="false">IF(DJ$8&gt;$BV203,"",IF($BR$179&gt;$BS$179,"ns",IF(ABS($BX203-INDEX(RTO4CF_ORD,DJ$8,2))&gt;$BN$194,"s","ns")))</f>
        <v/>
      </c>
      <c r="DK203" s="282" t="str">
        <f aca="false">IF(DK$8&gt;$BV203,"",IF($BR$179&gt;$BS$179,"ns",IF(ABS($BX203-INDEX(RTO4CF_ORD,DK$8,2))&gt;$BN$194,"s","ns")))</f>
        <v/>
      </c>
      <c r="DL203" s="282" t="str">
        <f aca="false">IF(DL$8&gt;$BV203,"",IF($BR$179&gt;$BS$179,"ns",IF(ABS($BX203-INDEX(RTO4CF_ORD,DL$8,2))&gt;$BN$194,"s","ns")))</f>
        <v/>
      </c>
      <c r="DM203" s="282" t="str">
        <f aca="false">IF(DM$8&gt;$BV203,"",IF($BR$179&gt;$BS$179,"ns",IF(ABS($BX203-INDEX(RTO4CF_ORD,DM$8,2))&gt;$BN$194,"s","ns")))</f>
        <v/>
      </c>
      <c r="DN203" s="282" t="str">
        <f aca="false">IF(DN$8&gt;$BV203,"",IF($BR$179&gt;$BS$179,"ns",IF(ABS($BX203-INDEX(RTO4CF_ORD,DN$8,2))&gt;$BN$194,"s","ns")))</f>
        <v/>
      </c>
      <c r="DO203" s="282" t="str">
        <f aca="false">IF(DO$8&gt;$BV203,"",IF($BR$179&gt;$BS$179,"ns",IF(ABS($BX203-INDEX(RTO4CF_ORD,DO$8,2))&gt;$BN$194,"s","ns")))</f>
        <v/>
      </c>
      <c r="DP203" s="282" t="str">
        <f aca="false">IF(DP$8&gt;$BV203,"",IF($BR$179&gt;$BS$179,"ns",IF(ABS($BX203-INDEX(RTO4CF_ORD,DP$8,2))&gt;$BN$194,"s","ns")))</f>
        <v/>
      </c>
      <c r="DQ203" s="282" t="str">
        <f aca="false">IF(DQ$8&gt;$BV203,"",IF($BR$179&gt;$BS$179,"ns",IF(ABS($BX203-INDEX(RTO4CF_ORD,DQ$8,2))&gt;$BN$194,"s","ns")))</f>
        <v/>
      </c>
      <c r="DR203" s="282" t="str">
        <f aca="false">IF(DR$8&gt;$BV203,"",IF($BR$179&gt;$BS$179,"ns",IF(ABS($BX203-INDEX(RTO4CF_ORD,DR$8,2))&gt;$BN$194,"s","ns")))</f>
        <v/>
      </c>
      <c r="DS203" s="282" t="str">
        <f aca="false">IF(DS$8&gt;$BV203,"",IF($BR$179&gt;$BS$179,"ns",IF(ABS($BX203-INDEX(RTO4CF_ORD,DS$8,2))&gt;$BN$194,"s","ns")))</f>
        <v/>
      </c>
      <c r="DT203" s="282" t="str">
        <f aca="false">IF(DT$8&gt;$BV203,"",IF($BR$179&gt;$BS$179,"ns",IF(ABS($BX203-INDEX(RTO4CF_ORD,DT$8,2))&gt;$BN$194,"s","ns")))</f>
        <v/>
      </c>
      <c r="DU203" s="282" t="str">
        <f aca="false">IF(DU$8&gt;$BV203,"",IF($BR$179&gt;$BS$179,"ns",IF(ABS($BX203-INDEX(RTO4CF_ORD,DU$8,2))&gt;$BN$194,"s","ns")))</f>
        <v/>
      </c>
      <c r="DV203" s="282" t="str">
        <f aca="false">IF(DV$8&gt;$BV203,"",IF($BR$179&gt;$BS$179,"ns",IF(ABS($BX203-INDEX(RTO4CF_ORD,DV$8,2))&gt;$BN$194,"s","ns")))</f>
        <v/>
      </c>
      <c r="DW203" s="283"/>
      <c r="DX203" s="283"/>
      <c r="DY203" s="249"/>
      <c r="DZ203" s="265" t="n">
        <f aca="false">DZ202+1</f>
        <v>30</v>
      </c>
      <c r="EA203" s="276" t="str">
        <f aca="false">IFERROR(INDEX(RTO4CV,$DZ203,1),0)</f>
        <v>Tuc Elitte 43</v>
      </c>
      <c r="EB203" s="277" t="n">
        <f aca="false">IFERROR(INDEX(RTO4SF,$DZ203,EB$7),0)</f>
        <v>0</v>
      </c>
      <c r="EC203" s="277" t="n">
        <f aca="false">IFERROR(INDEX(RTO4SF,$DZ203,EC$7),0)</f>
        <v>0</v>
      </c>
      <c r="ED203" s="277" t="n">
        <f aca="false">IFERROR(INDEX(RTO4SF,$DZ203,ED$7),0)</f>
        <v>0</v>
      </c>
      <c r="EE203" s="277" t="n">
        <f aca="false">IFERROR(INDEX(RTO4SF,$DZ203,EE$7),0)</f>
        <v>0</v>
      </c>
      <c r="EF203" s="277" t="n">
        <f aca="false">COUNTIFS(EB203:EE203,"&gt;1")</f>
        <v>0</v>
      </c>
      <c r="EG203" s="277" t="n">
        <f aca="false">IFERROR(SUMIFS(EB203:EE203,EB203:EE203,"&gt;1"),0)</f>
        <v>0</v>
      </c>
      <c r="EH203" s="265"/>
      <c r="EI203" s="265"/>
      <c r="EJ203" s="265"/>
      <c r="EK203" s="266"/>
      <c r="EL203" s="265" t="n">
        <f aca="false">EL202+1</f>
        <v>30</v>
      </c>
      <c r="EM203" s="276" t="str">
        <f aca="false">IFERROR(INDEX(RTO4CV,$EL203,1),0)</f>
        <v>Tuc Elitte 43</v>
      </c>
      <c r="EN203" s="277" t="n">
        <f aca="false">IFERROR(INDEX(RTO4CF,$EL203,'ANVA-MDS'!EB$7),0)</f>
        <v>3581.40350877193</v>
      </c>
      <c r="EO203" s="277" t="n">
        <f aca="false">IFERROR(INDEX(RTO4CF,$EL203,'ANVA-MDS'!EC$7),0)</f>
        <v>2590.6432748538</v>
      </c>
      <c r="EP203" s="277" t="n">
        <f aca="false">IFERROR(INDEX(RTO4CF,$EL203,'ANVA-MDS'!ED$7),0)</f>
        <v>3411.54970760234</v>
      </c>
      <c r="EQ203" s="277" t="n">
        <f aca="false">IFERROR(INDEX(RTO4CF,$EL203,'ANVA-MDS'!EE$7),0)</f>
        <v>0</v>
      </c>
      <c r="ER203" s="277" t="n">
        <f aca="false">COUNTIFS(EN203:EQ203,"&gt;1")</f>
        <v>3</v>
      </c>
      <c r="ES203" s="277" t="n">
        <f aca="false">IFERROR(SUMIFS(EN203:EQ203,EN203:EQ203,"&gt;1"),0)</f>
        <v>9583.59649122807</v>
      </c>
      <c r="ET203" s="265"/>
      <c r="EU203" s="265"/>
      <c r="EV203" s="265"/>
      <c r="EW203" s="266"/>
      <c r="EX203" s="277" t="n">
        <f aca="false">EG203+ES203</f>
        <v>9583.59649122807</v>
      </c>
      <c r="EY203" s="266"/>
      <c r="EZ203" s="266"/>
    </row>
    <row r="204" customFormat="false" ht="12.75" hidden="false" customHeight="true" outlineLevel="0" collapsed="false">
      <c r="J204" s="270" t="n">
        <v>30</v>
      </c>
      <c r="K204" s="280" t="str">
        <f aca="false">IFERROR(INDEX(RTO4SF_ORD,J204,1),"sd")</f>
        <v>Tuc Elitte 43</v>
      </c>
      <c r="L204" s="281" t="n">
        <f aca="false">IFERROR(INDEX(RTO4SF_ORD,J204,2),"sd")</f>
        <v>0.0002</v>
      </c>
      <c r="M204" s="281" t="str">
        <f aca="false">IF(M$8&gt;$J204,"",IF($F$179&gt;$G$179,"ns",IF(ABS($L204-INDEX(RTO4SF_ORD,M$8,2))&gt;$B$194,"s","ns")))</f>
        <v>ns</v>
      </c>
      <c r="N204" s="281" t="str">
        <f aca="false">IF(N$8&gt;$J204,"",IF($F$179&gt;$G$179,"ns",IF(ABS($L204-INDEX(RTO4SF_ORD,N$8,2))&gt;$B$194,"s","ns")))</f>
        <v>ns</v>
      </c>
      <c r="O204" s="281" t="str">
        <f aca="false">IF(O$8&gt;$J204,"",IF($F$179&gt;$G$179,"ns",IF(ABS($L204-INDEX(RTO4SF_ORD,O$8,2))&gt;$B$194,"s","ns")))</f>
        <v>ns</v>
      </c>
      <c r="P204" s="281" t="str">
        <f aca="false">IF(P$8&gt;$J204,"",IF($F$179&gt;$G$179,"ns",IF(ABS($L204-INDEX(RTO4SF_ORD,P$8,2))&gt;$B$194,"s","ns")))</f>
        <v>ns</v>
      </c>
      <c r="Q204" s="281" t="str">
        <f aca="false">IF(Q$8&gt;$J204,"",IF($F$179&gt;$G$179,"ns",IF(ABS($L204-INDEX(RTO4SF_ORD,Q$8,2))&gt;$B$194,"s","ns")))</f>
        <v>ns</v>
      </c>
      <c r="R204" s="281" t="str">
        <f aca="false">IF(R$8&gt;$J204,"",IF($F$179&gt;$G$179,"ns",IF(ABS($L204-INDEX(RTO4SF_ORD,R$8,2))&gt;$B$194,"s","ns")))</f>
        <v>ns</v>
      </c>
      <c r="S204" s="281" t="str">
        <f aca="false">IF(S$8&gt;$J204,"",IF($F$179&gt;$G$179,"ns",IF(ABS($L204-INDEX(RTO4SF_ORD,S$8,2))&gt;$B$194,"s","ns")))</f>
        <v>ns</v>
      </c>
      <c r="T204" s="281" t="str">
        <f aca="false">IF(T$8&gt;$J204,"",IF($F$179&gt;$G$179,"ns",IF(ABS($L204-INDEX(RTO4SF_ORD,T$8,2))&gt;$B$194,"s","ns")))</f>
        <v>ns</v>
      </c>
      <c r="U204" s="281" t="str">
        <f aca="false">IF(U$8&gt;$J204,"",IF($F$179&gt;$G$179,"ns",IF(ABS($L204-INDEX(RTO4SF_ORD,U$8,2))&gt;$B$194,"s","ns")))</f>
        <v>ns</v>
      </c>
      <c r="V204" s="281" t="str">
        <f aca="false">IF(V$8&gt;$J204,"",IF($F$179&gt;$G$179,"ns",IF(ABS($L204-INDEX(RTO4SF_ORD,V$8,2))&gt;$B$194,"s","ns")))</f>
        <v>ns</v>
      </c>
      <c r="W204" s="281" t="str">
        <f aca="false">IF(W$8&gt;$J204,"",IF($F$179&gt;$G$179,"ns",IF(ABS($L204-INDEX(RTO4SF_ORD,W$8,2))&gt;$B$194,"s","ns")))</f>
        <v>ns</v>
      </c>
      <c r="X204" s="281" t="str">
        <f aca="false">IF(X$8&gt;$J204,"",IF($F$179&gt;$G$179,"ns",IF(ABS($L204-INDEX(RTO4SF_ORD,X$8,2))&gt;$B$194,"s","ns")))</f>
        <v>ns</v>
      </c>
      <c r="Y204" s="281" t="str">
        <f aca="false">IF(Y$8&gt;$J204,"",IF($F$179&gt;$G$179,"ns",IF(ABS($L204-INDEX(RTO4SF_ORD,Y$8,2))&gt;$B$194,"s","ns")))</f>
        <v>ns</v>
      </c>
      <c r="Z204" s="281" t="str">
        <f aca="false">IF(Z$8&gt;$J204,"",IF($F$179&gt;$G$179,"ns",IF(ABS($L204-INDEX(RTO4SF_ORD,Z$8,2))&gt;$B$194,"s","ns")))</f>
        <v>ns</v>
      </c>
      <c r="AA204" s="281" t="str">
        <f aca="false">IF(AA$8&gt;$J204,"",IF($F$179&gt;$G$179,"ns",IF(ABS($L204-INDEX(RTO4SF_ORD,AA$8,2))&gt;$B$194,"s","ns")))</f>
        <v>ns</v>
      </c>
      <c r="AB204" s="281" t="str">
        <f aca="false">IF(AB$8&gt;$J204,"",IF($F$179&gt;$G$179,"ns",IF(ABS($L204-INDEX(RTO4SF_ORD,AB$8,2))&gt;$B$194,"s","ns")))</f>
        <v>ns</v>
      </c>
      <c r="AC204" s="281" t="str">
        <f aca="false">IF(AC$8&gt;$J204,"",IF($F$179&gt;$G$179,"ns",IF(ABS($L204-INDEX(RTO4SF_ORD,AC$8,2))&gt;$B$194,"s","ns")))</f>
        <v>ns</v>
      </c>
      <c r="AD204" s="281" t="str">
        <f aca="false">IF(AD$8&gt;$J204,"",IF($F$179&gt;$G$179,"ns",IF(ABS($L204-INDEX(RTO4SF_ORD,AD$8,2))&gt;$B$194,"s","ns")))</f>
        <v>ns</v>
      </c>
      <c r="AE204" s="281" t="str">
        <f aca="false">IF(AE$8&gt;$J204,"",IF($F$179&gt;$G$179,"ns",IF(ABS($L204-INDEX(RTO4SF_ORD,AE$8,2))&gt;$B$194,"s","ns")))</f>
        <v>ns</v>
      </c>
      <c r="AF204" s="281" t="str">
        <f aca="false">IF(AF$8&gt;$J204,"",IF($F$179&gt;$G$179,"ns",IF(ABS($L204-INDEX(RTO4SF_ORD,AF$8,2))&gt;$B$194,"s","ns")))</f>
        <v>ns</v>
      </c>
      <c r="AG204" s="281" t="str">
        <f aca="false">IF(AG$8&gt;$J204,"",IF($F$179&gt;$G$179,"ns",IF(ABS($L204-INDEX(RTO4SF_ORD,AG$8,2))&gt;$B$194,"s","ns")))</f>
        <v>ns</v>
      </c>
      <c r="AH204" s="281" t="str">
        <f aca="false">IF(AH$8&gt;$J204,"",IF($F$179&gt;$G$179,"ns",IF(ABS($L204-INDEX(RTO4SF_ORD,AH$8,2))&gt;$B$194,"s","ns")))</f>
        <v>ns</v>
      </c>
      <c r="AI204" s="281" t="str">
        <f aca="false">IF(AI$8&gt;$J204,"",IF($F$179&gt;$G$179,"ns",IF(ABS($L204-INDEX(RTO4SF_ORD,AI$8,2))&gt;$B$194,"s","ns")))</f>
        <v>ns</v>
      </c>
      <c r="AJ204" s="281" t="str">
        <f aca="false">IF(AJ$8&gt;$J204,"",IF($F$179&gt;$G$179,"ns",IF(ABS($L204-INDEX(RTO4SF_ORD,AJ$8,2))&gt;$B$194,"s","ns")))</f>
        <v>ns</v>
      </c>
      <c r="AK204" s="281" t="str">
        <f aca="false">IF(AK$8&gt;$J204,"",IF($F$179&gt;$G$179,"ns",IF(ABS($L204-INDEX(RTO4SF_ORD,AK$8,2))&gt;$B$194,"s","ns")))</f>
        <v>ns</v>
      </c>
      <c r="AL204" s="281" t="str">
        <f aca="false">IF(AL$8&gt;$J204,"",IF($F$179&gt;$G$179,"ns",IF(ABS($L204-INDEX(RTO4SF_ORD,AL$8,2))&gt;$B$194,"s","ns")))</f>
        <v>ns</v>
      </c>
      <c r="AM204" s="281" t="str">
        <f aca="false">IF(AM$8&gt;$J204,"",IF($F$179&gt;$G$179,"ns",IF(ABS($L204-INDEX(RTO4SF_ORD,AM$8,2))&gt;$B$194,"s","ns")))</f>
        <v>ns</v>
      </c>
      <c r="AN204" s="281" t="str">
        <f aca="false">IF(AN$8&gt;$J204,"",IF($F$179&gt;$G$179,"ns",IF(ABS($L204-INDEX(RTO4SF_ORD,AN$8,2))&gt;$B$194,"s","ns")))</f>
        <v>ns</v>
      </c>
      <c r="AO204" s="281" t="str">
        <f aca="false">IF(AO$8&gt;$J204,"",IF($F$179&gt;$G$179,"ns",IF(ABS($L204-INDEX(RTO4SF_ORD,AO$8,2))&gt;$B$194,"s","ns")))</f>
        <v>ns</v>
      </c>
      <c r="AP204" s="281" t="str">
        <f aca="false">IF(AP$8&gt;$J204,"",IF($F$179&gt;$G$179,"ns",IF(ABS($L204-INDEX(RTO4SF_ORD,AP$8,2))&gt;$B$194,"s","ns")))</f>
        <v>ns</v>
      </c>
      <c r="AQ204" s="281" t="str">
        <f aca="false">IF(AQ$8&gt;$J204,"",IF($F$179&gt;$G$179,"ns",IF(ABS($L204-INDEX(RTO4SF_ORD,AQ$8,2))&gt;$B$194,"s","ns")))</f>
        <v/>
      </c>
      <c r="AR204" s="281" t="str">
        <f aca="false">IF(AR$8&gt;$J204,"",IF($F$179&gt;$G$179,"ns",IF(ABS($L204-INDEX(RTO4SF_ORD,AR$8,2))&gt;$B$194,"s","ns")))</f>
        <v/>
      </c>
      <c r="AS204" s="281" t="str">
        <f aca="false">IF(AS$8&gt;$J204,"",IF($F$179&gt;$G$179,"ns",IF(ABS($L204-INDEX(RTO4SF_ORD,AS$8,2))&gt;$B$194,"s","ns")))</f>
        <v/>
      </c>
      <c r="AT204" s="281" t="str">
        <f aca="false">IF(AT$8&gt;$J204,"",IF($F$179&gt;$G$179,"ns",IF(ABS($L204-INDEX(RTO4SF_ORD,AT$8,2))&gt;$B$194,"s","ns")))</f>
        <v/>
      </c>
      <c r="AU204" s="281" t="str">
        <f aca="false">IF(AU$8&gt;$J204,"",IF($F$179&gt;$G$179,"ns",IF(ABS($L204-INDEX(RTO4SF_ORD,AU$8,2))&gt;$B$194,"s","ns")))</f>
        <v/>
      </c>
      <c r="AV204" s="281" t="str">
        <f aca="false">IF(AV$8&gt;$J204,"",IF($F$179&gt;$G$179,"ns",IF(ABS($L204-INDEX(RTO4SF_ORD,AV$8,2))&gt;$B$194,"s","ns")))</f>
        <v/>
      </c>
      <c r="AW204" s="281" t="str">
        <f aca="false">IF(AW$8&gt;$J204,"",IF($F$179&gt;$G$179,"ns",IF(ABS($L204-INDEX(RTO4SF_ORD,AW$8,2))&gt;$B$194,"s","ns")))</f>
        <v/>
      </c>
      <c r="AX204" s="281" t="str">
        <f aca="false">IF(AX$8&gt;$J204,"",IF($F$179&gt;$G$179,"ns",IF(ABS($L204-INDEX(RTO4SF_ORD,AX$8,2))&gt;$B$194,"s","ns")))</f>
        <v/>
      </c>
      <c r="AY204" s="281" t="str">
        <f aca="false">IF(AY$8&gt;$J204,"",IF($F$179&gt;$G$179,"ns",IF(ABS($L204-INDEX(RTO4SF_ORD,AY$8,2))&gt;$B$194,"s","ns")))</f>
        <v/>
      </c>
      <c r="AZ204" s="281" t="str">
        <f aca="false">IF(AZ$8&gt;$J204,"",IF($F$179&gt;$G$179,"ns",IF(ABS($L204-INDEX(RTO4SF_ORD,AZ$8,2))&gt;$B$194,"s","ns")))</f>
        <v/>
      </c>
      <c r="BA204" s="281" t="str">
        <f aca="false">IF(BA$8&gt;$J204,"",IF($F$179&gt;$G$179,"ns",IF(ABS($L204-INDEX(RTO4SF_ORD,BA$8,2))&gt;$B$194,"s","ns")))</f>
        <v/>
      </c>
      <c r="BB204" s="281" t="str">
        <f aca="false">IF(BB$8&gt;$J204,"",IF($F$179&gt;$G$179,"ns",IF(ABS($L204-INDEX(RTO4SF_ORD,BB$8,2))&gt;$B$194,"s","ns")))</f>
        <v/>
      </c>
      <c r="BC204" s="281" t="str">
        <f aca="false">IF(BC$8&gt;$J204,"",IF($F$179&gt;$G$179,"ns",IF(ABS($L204-INDEX(RTO4SF_ORD,BC$8,2))&gt;$B$194,"s","ns")))</f>
        <v/>
      </c>
      <c r="BD204" s="281" t="str">
        <f aca="false">IF(BD$8&gt;$J204,"",IF($F$179&gt;$G$179,"ns",IF(ABS($L204-INDEX(RTO4SF_ORD,BD$8,2))&gt;$B$194,"s","ns")))</f>
        <v/>
      </c>
      <c r="BE204" s="281" t="str">
        <f aca="false">IF(BE$8&gt;$J204,"",IF($F$179&gt;$G$179,"ns",IF(ABS($L204-INDEX(RTO4SF_ORD,BE$8,2))&gt;$B$194,"s","ns")))</f>
        <v/>
      </c>
      <c r="BF204" s="281" t="str">
        <f aca="false">IF(BF$8&gt;$J204,"",IF($F$179&gt;$G$179,"ns",IF(ABS($L204-INDEX(RTO4SF_ORD,BF$8,2))&gt;$B$194,"s","ns")))</f>
        <v/>
      </c>
      <c r="BG204" s="281" t="str">
        <f aca="false">IF(BG$8&gt;$J204,"",IF($F$179&gt;$G$179,"ns",IF(ABS($L204-INDEX(RTO4SF_ORD,BG$8,2))&gt;$B$194,"s","ns")))</f>
        <v/>
      </c>
      <c r="BH204" s="281" t="str">
        <f aca="false">IF(BH$8&gt;$J204,"",IF($F$179&gt;$G$179,"ns",IF(ABS($L204-INDEX(RTO4SF_ORD,BH$8,2))&gt;$B$194,"s","ns")))</f>
        <v/>
      </c>
      <c r="BI204" s="281" t="str">
        <f aca="false">IF(BI$8&gt;$J204,"",IF($F$179&gt;$G$179,"ns",IF(ABS($L204-INDEX(RTO4SF_ORD,BI$8,2))&gt;$B$194,"s","ns")))</f>
        <v/>
      </c>
      <c r="BJ204" s="281" t="str">
        <f aca="false">IF(BJ$8&gt;$J204,"",IF($F$179&gt;$G$179,"ns",IF(ABS($L204-INDEX(RTO4SF_ORD,BJ$8,2))&gt;$B$194,"s","ns")))</f>
        <v/>
      </c>
      <c r="BS204" s="249"/>
      <c r="BT204" s="249"/>
      <c r="BV204" s="270" t="n">
        <v>30</v>
      </c>
      <c r="BW204" s="280" t="str">
        <f aca="false">IFERROR(INDEX(RTO4CF_ORD,BV204,1),"sd")</f>
        <v> MAITEN</v>
      </c>
      <c r="BX204" s="281" t="n">
        <f aca="false">IFERROR(INDEX(RTO4CF_ORD,BV204,2),"sd")</f>
        <v>1347.25925925926</v>
      </c>
      <c r="BY204" s="282" t="str">
        <f aca="false">IF(BY$8&gt;$BV204,"",IF($BR$179&gt;$BS$179,"ns",IF(ABS($BX204-INDEX(RTO4CF_ORD,BY$8,2))&gt;$BN$194,"s","ns")))</f>
        <v>s</v>
      </c>
      <c r="BZ204" s="282" t="str">
        <f aca="false">IF(BZ$8&gt;$BV204,"",IF($BR$179&gt;$BS$179,"ns",IF(ABS($BX204-INDEX(RTO4CF_ORD,BZ$8,2))&gt;$BN$194,"s","ns")))</f>
        <v>s</v>
      </c>
      <c r="CA204" s="282" t="str">
        <f aca="false">IF(CA$8&gt;$BV204,"",IF($BR$179&gt;$BS$179,"ns",IF(ABS($BX204-INDEX(RTO4CF_ORD,CA$8,2))&gt;$BN$194,"s","ns")))</f>
        <v>s</v>
      </c>
      <c r="CB204" s="282" t="str">
        <f aca="false">IF(CB$8&gt;$BV204,"",IF($BR$179&gt;$BS$179,"ns",IF(ABS($BX204-INDEX(RTO4CF_ORD,CB$8,2))&gt;$BN$194,"s","ns")))</f>
        <v>s</v>
      </c>
      <c r="CC204" s="282" t="str">
        <f aca="false">IF(CC$8&gt;$BV204,"",IF($BR$179&gt;$BS$179,"ns",IF(ABS($BX204-INDEX(RTO4CF_ORD,CC$8,2))&gt;$BN$194,"s","ns")))</f>
        <v>s</v>
      </c>
      <c r="CD204" s="282" t="str">
        <f aca="false">IF(CD$8&gt;$BV204,"",IF($BR$179&gt;$BS$179,"ns",IF(ABS($BX204-INDEX(RTO4CF_ORD,CD$8,2))&gt;$BN$194,"s","ns")))</f>
        <v>s</v>
      </c>
      <c r="CE204" s="282" t="str">
        <f aca="false">IF(CE$8&gt;$BV204,"",IF($BR$179&gt;$BS$179,"ns",IF(ABS($BX204-INDEX(RTO4CF_ORD,CE$8,2))&gt;$BN$194,"s","ns")))</f>
        <v>s</v>
      </c>
      <c r="CF204" s="282" t="str">
        <f aca="false">IF(CF$8&gt;$BV204,"",IF($BR$179&gt;$BS$179,"ns",IF(ABS($BX204-INDEX(RTO4CF_ORD,CF$8,2))&gt;$BN$194,"s","ns")))</f>
        <v>s</v>
      </c>
      <c r="CG204" s="282" t="str">
        <f aca="false">IF(CG$8&gt;$BV204,"",IF($BR$179&gt;$BS$179,"ns",IF(ABS($BX204-INDEX(RTO4CF_ORD,CG$8,2))&gt;$BN$194,"s","ns")))</f>
        <v>s</v>
      </c>
      <c r="CH204" s="282" t="str">
        <f aca="false">IF(CH$8&gt;$BV204,"",IF($BR$179&gt;$BS$179,"ns",IF(ABS($BX204-INDEX(RTO4CF_ORD,CH$8,2))&gt;$BN$194,"s","ns")))</f>
        <v>s</v>
      </c>
      <c r="CI204" s="282" t="str">
        <f aca="false">IF(CI$8&gt;$BV204,"",IF($BR$179&gt;$BS$179,"ns",IF(ABS($BX204-INDEX(RTO4CF_ORD,CI$8,2))&gt;$BN$194,"s","ns")))</f>
        <v>s</v>
      </c>
      <c r="CJ204" s="282" t="str">
        <f aca="false">IF(CJ$8&gt;$BV204,"",IF($BR$179&gt;$BS$179,"ns",IF(ABS($BX204-INDEX(RTO4CF_ORD,CJ$8,2))&gt;$BN$194,"s","ns")))</f>
        <v>s</v>
      </c>
      <c r="CK204" s="282" t="str">
        <f aca="false">IF(CK$8&gt;$BV204,"",IF($BR$179&gt;$BS$179,"ns",IF(ABS($BX204-INDEX(RTO4CF_ORD,CK$8,2))&gt;$BN$194,"s","ns")))</f>
        <v>s</v>
      </c>
      <c r="CL204" s="282" t="str">
        <f aca="false">IF(CL$8&gt;$BV204,"",IF($BR$179&gt;$BS$179,"ns",IF(ABS($BX204-INDEX(RTO4CF_ORD,CL$8,2))&gt;$BN$194,"s","ns")))</f>
        <v>s</v>
      </c>
      <c r="CM204" s="282" t="str">
        <f aca="false">IF(CM$8&gt;$BV204,"",IF($BR$179&gt;$BS$179,"ns",IF(ABS($BX204-INDEX(RTO4CF_ORD,CM$8,2))&gt;$BN$194,"s","ns")))</f>
        <v>s</v>
      </c>
      <c r="CN204" s="282" t="str">
        <f aca="false">IF(CN$8&gt;$BV204,"",IF($BR$179&gt;$BS$179,"ns",IF(ABS($BX204-INDEX(RTO4CF_ORD,CN$8,2))&gt;$BN$194,"s","ns")))</f>
        <v>s</v>
      </c>
      <c r="CO204" s="282" t="str">
        <f aca="false">IF(CO$8&gt;$BV204,"",IF($BR$179&gt;$BS$179,"ns",IF(ABS($BX204-INDEX(RTO4CF_ORD,CO$8,2))&gt;$BN$194,"s","ns")))</f>
        <v>s</v>
      </c>
      <c r="CP204" s="282" t="str">
        <f aca="false">IF(CP$8&gt;$BV204,"",IF($BR$179&gt;$BS$179,"ns",IF(ABS($BX204-INDEX(RTO4CF_ORD,CP$8,2))&gt;$BN$194,"s","ns")))</f>
        <v>s</v>
      </c>
      <c r="CQ204" s="282" t="str">
        <f aca="false">IF(CQ$8&gt;$BV204,"",IF($BR$179&gt;$BS$179,"ns",IF(ABS($BX204-INDEX(RTO4CF_ORD,CQ$8,2))&gt;$BN$194,"s","ns")))</f>
        <v>s</v>
      </c>
      <c r="CR204" s="282" t="str">
        <f aca="false">IF(CR$8&gt;$BV204,"",IF($BR$179&gt;$BS$179,"ns",IF(ABS($BX204-INDEX(RTO4CF_ORD,CR$8,2))&gt;$BN$194,"s","ns")))</f>
        <v>s</v>
      </c>
      <c r="CS204" s="282" t="str">
        <f aca="false">IF(CS$8&gt;$BV204,"",IF($BR$179&gt;$BS$179,"ns",IF(ABS($BX204-INDEX(RTO4CF_ORD,CS$8,2))&gt;$BN$194,"s","ns")))</f>
        <v>s</v>
      </c>
      <c r="CT204" s="282" t="str">
        <f aca="false">IF(CT$8&gt;$BV204,"",IF($BR$179&gt;$BS$179,"ns",IF(ABS($BX204-INDEX(RTO4CF_ORD,CT$8,2))&gt;$BN$194,"s","ns")))</f>
        <v>s</v>
      </c>
      <c r="CU204" s="282" t="str">
        <f aca="false">IF(CU$8&gt;$BV204,"",IF($BR$179&gt;$BS$179,"ns",IF(ABS($BX204-INDEX(RTO4CF_ORD,CU$8,2))&gt;$BN$194,"s","ns")))</f>
        <v>s</v>
      </c>
      <c r="CV204" s="282" t="str">
        <f aca="false">IF(CV$8&gt;$BV204,"",IF($BR$179&gt;$BS$179,"ns",IF(ABS($BX204-INDEX(RTO4CF_ORD,CV$8,2))&gt;$BN$194,"s","ns")))</f>
        <v>ns</v>
      </c>
      <c r="CW204" s="282" t="str">
        <f aca="false">IF(CW$8&gt;$BV204,"",IF($BR$179&gt;$BS$179,"ns",IF(ABS($BX204-INDEX(RTO4CF_ORD,CW$8,2))&gt;$BN$194,"s","ns")))</f>
        <v>ns</v>
      </c>
      <c r="CX204" s="282" t="str">
        <f aca="false">IF(CX$8&gt;$BV204,"",IF($BR$179&gt;$BS$179,"ns",IF(ABS($BX204-INDEX(RTO4CF_ORD,CX$8,2))&gt;$BN$194,"s","ns")))</f>
        <v>ns</v>
      </c>
      <c r="CY204" s="282" t="str">
        <f aca="false">IF(CY$8&gt;$BV204,"",IF($BR$179&gt;$BS$179,"ns",IF(ABS($BX204-INDEX(RTO4CF_ORD,CY$8,2))&gt;$BN$194,"s","ns")))</f>
        <v>ns</v>
      </c>
      <c r="CZ204" s="282" t="str">
        <f aca="false">IF(CZ$8&gt;$BV204,"",IF($BR$179&gt;$BS$179,"ns",IF(ABS($BX204-INDEX(RTO4CF_ORD,CZ$8,2))&gt;$BN$194,"s","ns")))</f>
        <v>ns</v>
      </c>
      <c r="DA204" s="282" t="str">
        <f aca="false">IF(DA$8&gt;$BV204,"",IF($BR$179&gt;$BS$179,"ns",IF(ABS($BX204-INDEX(RTO4CF_ORD,DA$8,2))&gt;$BN$194,"s","ns")))</f>
        <v>ns</v>
      </c>
      <c r="DB204" s="282" t="str">
        <f aca="false">IF(DB$8&gt;$BV204,"",IF($BR$179&gt;$BS$179,"ns",IF(ABS($BX204-INDEX(RTO4CF_ORD,DB$8,2))&gt;$BN$194,"s","ns")))</f>
        <v>ns</v>
      </c>
      <c r="DC204" s="282" t="str">
        <f aca="false">IF(DC$8&gt;$BV204,"",IF($BR$179&gt;$BS$179,"ns",IF(ABS($BX204-INDEX(RTO4CF_ORD,DC$8,2))&gt;$BN$194,"s","ns")))</f>
        <v/>
      </c>
      <c r="DD204" s="282" t="str">
        <f aca="false">IF(DD$8&gt;$BV204,"",IF($BR$179&gt;$BS$179,"ns",IF(ABS($BX204-INDEX(RTO4CF_ORD,DD$8,2))&gt;$BN$194,"s","ns")))</f>
        <v/>
      </c>
      <c r="DE204" s="282" t="str">
        <f aca="false">IF(DE$8&gt;$BV204,"",IF($BR$179&gt;$BS$179,"ns",IF(ABS($BX204-INDEX(RTO4CF_ORD,DE$8,2))&gt;$BN$194,"s","ns")))</f>
        <v/>
      </c>
      <c r="DF204" s="282" t="str">
        <f aca="false">IF(DF$8&gt;$BV204,"",IF($BR$179&gt;$BS$179,"ns",IF(ABS($BX204-INDEX(RTO4CF_ORD,DF$8,2))&gt;$BN$194,"s","ns")))</f>
        <v/>
      </c>
      <c r="DG204" s="282" t="str">
        <f aca="false">IF(DG$8&gt;$BV204,"",IF($BR$179&gt;$BS$179,"ns",IF(ABS($BX204-INDEX(RTO4CF_ORD,DG$8,2))&gt;$BN$194,"s","ns")))</f>
        <v/>
      </c>
      <c r="DH204" s="282" t="str">
        <f aca="false">IF(DH$8&gt;$BV204,"",IF($BR$179&gt;$BS$179,"ns",IF(ABS($BX204-INDEX(RTO4CF_ORD,DH$8,2))&gt;$BN$194,"s","ns")))</f>
        <v/>
      </c>
      <c r="DI204" s="282" t="str">
        <f aca="false">IF(DI$8&gt;$BV204,"",IF($BR$179&gt;$BS$179,"ns",IF(ABS($BX204-INDEX(RTO4CF_ORD,DI$8,2))&gt;$BN$194,"s","ns")))</f>
        <v/>
      </c>
      <c r="DJ204" s="282" t="str">
        <f aca="false">IF(DJ$8&gt;$BV204,"",IF($BR$179&gt;$BS$179,"ns",IF(ABS($BX204-INDEX(RTO4CF_ORD,DJ$8,2))&gt;$BN$194,"s","ns")))</f>
        <v/>
      </c>
      <c r="DK204" s="282" t="str">
        <f aca="false">IF(DK$8&gt;$BV204,"",IF($BR$179&gt;$BS$179,"ns",IF(ABS($BX204-INDEX(RTO4CF_ORD,DK$8,2))&gt;$BN$194,"s","ns")))</f>
        <v/>
      </c>
      <c r="DL204" s="282" t="str">
        <f aca="false">IF(DL$8&gt;$BV204,"",IF($BR$179&gt;$BS$179,"ns",IF(ABS($BX204-INDEX(RTO4CF_ORD,DL$8,2))&gt;$BN$194,"s","ns")))</f>
        <v/>
      </c>
      <c r="DM204" s="282" t="str">
        <f aca="false">IF(DM$8&gt;$BV204,"",IF($BR$179&gt;$BS$179,"ns",IF(ABS($BX204-INDEX(RTO4CF_ORD,DM$8,2))&gt;$BN$194,"s","ns")))</f>
        <v/>
      </c>
      <c r="DN204" s="282" t="str">
        <f aca="false">IF(DN$8&gt;$BV204,"",IF($BR$179&gt;$BS$179,"ns",IF(ABS($BX204-INDEX(RTO4CF_ORD,DN$8,2))&gt;$BN$194,"s","ns")))</f>
        <v/>
      </c>
      <c r="DO204" s="282" t="str">
        <f aca="false">IF(DO$8&gt;$BV204,"",IF($BR$179&gt;$BS$179,"ns",IF(ABS($BX204-INDEX(RTO4CF_ORD,DO$8,2))&gt;$BN$194,"s","ns")))</f>
        <v/>
      </c>
      <c r="DP204" s="282" t="str">
        <f aca="false">IF(DP$8&gt;$BV204,"",IF($BR$179&gt;$BS$179,"ns",IF(ABS($BX204-INDEX(RTO4CF_ORD,DP$8,2))&gt;$BN$194,"s","ns")))</f>
        <v/>
      </c>
      <c r="DQ204" s="282" t="str">
        <f aca="false">IF(DQ$8&gt;$BV204,"",IF($BR$179&gt;$BS$179,"ns",IF(ABS($BX204-INDEX(RTO4CF_ORD,DQ$8,2))&gt;$BN$194,"s","ns")))</f>
        <v/>
      </c>
      <c r="DR204" s="282" t="str">
        <f aca="false">IF(DR$8&gt;$BV204,"",IF($BR$179&gt;$BS$179,"ns",IF(ABS($BX204-INDEX(RTO4CF_ORD,DR$8,2))&gt;$BN$194,"s","ns")))</f>
        <v/>
      </c>
      <c r="DS204" s="282" t="str">
        <f aca="false">IF(DS$8&gt;$BV204,"",IF($BR$179&gt;$BS$179,"ns",IF(ABS($BX204-INDEX(RTO4CF_ORD,DS$8,2))&gt;$BN$194,"s","ns")))</f>
        <v/>
      </c>
      <c r="DT204" s="282" t="str">
        <f aca="false">IF(DT$8&gt;$BV204,"",IF($BR$179&gt;$BS$179,"ns",IF(ABS($BX204-INDEX(RTO4CF_ORD,DT$8,2))&gt;$BN$194,"s","ns")))</f>
        <v/>
      </c>
      <c r="DU204" s="282" t="str">
        <f aca="false">IF(DU$8&gt;$BV204,"",IF($BR$179&gt;$BS$179,"ns",IF(ABS($BX204-INDEX(RTO4CF_ORD,DU$8,2))&gt;$BN$194,"s","ns")))</f>
        <v/>
      </c>
      <c r="DV204" s="282" t="str">
        <f aca="false">IF(DV$8&gt;$BV204,"",IF($BR$179&gt;$BS$179,"ns",IF(ABS($BX204-INDEX(RTO4CF_ORD,DV$8,2))&gt;$BN$194,"s","ns")))</f>
        <v/>
      </c>
      <c r="DW204" s="283"/>
      <c r="DX204" s="283"/>
      <c r="DY204" s="293"/>
      <c r="DZ204" s="265" t="n">
        <f aca="false">DZ203+1</f>
        <v>31</v>
      </c>
      <c r="EA204" s="276" t="str">
        <f aca="false">IFERROR(INDEX(RTO4CV,$DZ204,1),0)</f>
        <v>Tuc Granivo</v>
      </c>
      <c r="EB204" s="277" t="n">
        <f aca="false">IFERROR(INDEX(RTO4SF,$DZ204,EB$7),0)</f>
        <v>0</v>
      </c>
      <c r="EC204" s="277" t="n">
        <f aca="false">IFERROR(INDEX(RTO4SF,$DZ204,EC$7),0)</f>
        <v>0</v>
      </c>
      <c r="ED204" s="277" t="n">
        <f aca="false">IFERROR(INDEX(RTO4SF,$DZ204,ED$7),0)</f>
        <v>0</v>
      </c>
      <c r="EE204" s="277" t="n">
        <f aca="false">IFERROR(INDEX(RTO4SF,$DZ204,EE$7),0)</f>
        <v>0</v>
      </c>
      <c r="EF204" s="277" t="n">
        <f aca="false">COUNTIFS(EB204:EE204,"&gt;1")</f>
        <v>0</v>
      </c>
      <c r="EG204" s="277" t="n">
        <f aca="false">IFERROR(SUMIFS(EB204:EE204,EB204:EE204,"&gt;1"),0)</f>
        <v>0</v>
      </c>
      <c r="EH204" s="265"/>
      <c r="EI204" s="265"/>
      <c r="EJ204" s="265"/>
      <c r="EK204" s="266"/>
      <c r="EL204" s="265" t="n">
        <f aca="false">EL203+1</f>
        <v>31</v>
      </c>
      <c r="EM204" s="276" t="str">
        <f aca="false">IFERROR(INDEX(RTO4CV,$EL204,1),0)</f>
        <v>Tuc Granivo</v>
      </c>
      <c r="EN204" s="277" t="n">
        <f aca="false">IFERROR(INDEX(RTO4CF,$EL204,'ANVA-MDS'!EB$7),0)</f>
        <v>3561.31578947368</v>
      </c>
      <c r="EO204" s="277" t="n">
        <f aca="false">IFERROR(INDEX(RTO4CF,$EL204,'ANVA-MDS'!EC$7),0)</f>
        <v>3174.32748538012</v>
      </c>
      <c r="EP204" s="277" t="n">
        <f aca="false">IFERROR(INDEX(RTO4CF,$EL204,'ANVA-MDS'!ED$7),0)</f>
        <v>2979.54385964912</v>
      </c>
      <c r="EQ204" s="277" t="n">
        <f aca="false">IFERROR(INDEX(RTO4CF,$EL204,'ANVA-MDS'!EE$7),0)</f>
        <v>0</v>
      </c>
      <c r="ER204" s="277" t="n">
        <f aca="false">COUNTIFS(EN204:EQ204,"&gt;1")</f>
        <v>3</v>
      </c>
      <c r="ES204" s="277" t="n">
        <f aca="false">IFERROR(SUMIFS(EN204:EQ204,EN204:EQ204,"&gt;1"),0)</f>
        <v>9715.18713450292</v>
      </c>
      <c r="ET204" s="265"/>
      <c r="EU204" s="265"/>
      <c r="EV204" s="265"/>
      <c r="EW204" s="266"/>
      <c r="EX204" s="277" t="n">
        <f aca="false">EG204+ES204</f>
        <v>9715.18713450292</v>
      </c>
      <c r="EY204" s="266"/>
      <c r="EZ204" s="266"/>
    </row>
    <row r="205" customFormat="false" ht="12.75" hidden="false" customHeight="true" outlineLevel="0" collapsed="false">
      <c r="J205" s="270" t="n">
        <v>31</v>
      </c>
      <c r="K205" s="280" t="str">
        <f aca="false">IFERROR(INDEX(RTO4SF_ORD,J205,1),"sd")</f>
        <v>Tuc Granivo</v>
      </c>
      <c r="L205" s="281" t="n">
        <f aca="false">IFERROR(INDEX(RTO4SF_ORD,J205,2),"sd")</f>
        <v>0.00019</v>
      </c>
      <c r="M205" s="281" t="str">
        <f aca="false">IF(M$8&gt;$J205,"",IF($F$179&gt;$G$179,"ns",IF(ABS($L205-INDEX(RTO4SF_ORD,M$8,2))&gt;$B$194,"s","ns")))</f>
        <v>ns</v>
      </c>
      <c r="N205" s="281" t="str">
        <f aca="false">IF(N$8&gt;$J205,"",IF($F$179&gt;$G$179,"ns",IF(ABS($L205-INDEX(RTO4SF_ORD,N$8,2))&gt;$B$194,"s","ns")))</f>
        <v>ns</v>
      </c>
      <c r="O205" s="281" t="str">
        <f aca="false">IF(O$8&gt;$J205,"",IF($F$179&gt;$G$179,"ns",IF(ABS($L205-INDEX(RTO4SF_ORD,O$8,2))&gt;$B$194,"s","ns")))</f>
        <v>ns</v>
      </c>
      <c r="P205" s="281" t="str">
        <f aca="false">IF(P$8&gt;$J205,"",IF($F$179&gt;$G$179,"ns",IF(ABS($L205-INDEX(RTO4SF_ORD,P$8,2))&gt;$B$194,"s","ns")))</f>
        <v>ns</v>
      </c>
      <c r="Q205" s="281" t="str">
        <f aca="false">IF(Q$8&gt;$J205,"",IF($F$179&gt;$G$179,"ns",IF(ABS($L205-INDEX(RTO4SF_ORD,Q$8,2))&gt;$B$194,"s","ns")))</f>
        <v>ns</v>
      </c>
      <c r="R205" s="281" t="str">
        <f aca="false">IF(R$8&gt;$J205,"",IF($F$179&gt;$G$179,"ns",IF(ABS($L205-INDEX(RTO4SF_ORD,R$8,2))&gt;$B$194,"s","ns")))</f>
        <v>ns</v>
      </c>
      <c r="S205" s="281" t="str">
        <f aca="false">IF(S$8&gt;$J205,"",IF($F$179&gt;$G$179,"ns",IF(ABS($L205-INDEX(RTO4SF_ORD,S$8,2))&gt;$B$194,"s","ns")))</f>
        <v>ns</v>
      </c>
      <c r="T205" s="281" t="str">
        <f aca="false">IF(T$8&gt;$J205,"",IF($F$179&gt;$G$179,"ns",IF(ABS($L205-INDEX(RTO4SF_ORD,T$8,2))&gt;$B$194,"s","ns")))</f>
        <v>ns</v>
      </c>
      <c r="U205" s="281" t="str">
        <f aca="false">IF(U$8&gt;$J205,"",IF($F$179&gt;$G$179,"ns",IF(ABS($L205-INDEX(RTO4SF_ORD,U$8,2))&gt;$B$194,"s","ns")))</f>
        <v>ns</v>
      </c>
      <c r="V205" s="281" t="str">
        <f aca="false">IF(V$8&gt;$J205,"",IF($F$179&gt;$G$179,"ns",IF(ABS($L205-INDEX(RTO4SF_ORD,V$8,2))&gt;$B$194,"s","ns")))</f>
        <v>ns</v>
      </c>
      <c r="W205" s="281" t="str">
        <f aca="false">IF(W$8&gt;$J205,"",IF($F$179&gt;$G$179,"ns",IF(ABS($L205-INDEX(RTO4SF_ORD,W$8,2))&gt;$B$194,"s","ns")))</f>
        <v>ns</v>
      </c>
      <c r="X205" s="281" t="str">
        <f aca="false">IF(X$8&gt;$J205,"",IF($F$179&gt;$G$179,"ns",IF(ABS($L205-INDEX(RTO4SF_ORD,X$8,2))&gt;$B$194,"s","ns")))</f>
        <v>ns</v>
      </c>
      <c r="Y205" s="281" t="str">
        <f aca="false">IF(Y$8&gt;$J205,"",IF($F$179&gt;$G$179,"ns",IF(ABS($L205-INDEX(RTO4SF_ORD,Y$8,2))&gt;$B$194,"s","ns")))</f>
        <v>ns</v>
      </c>
      <c r="Z205" s="281" t="str">
        <f aca="false">IF(Z$8&gt;$J205,"",IF($F$179&gt;$G$179,"ns",IF(ABS($L205-INDEX(RTO4SF_ORD,Z$8,2))&gt;$B$194,"s","ns")))</f>
        <v>ns</v>
      </c>
      <c r="AA205" s="281" t="str">
        <f aca="false">IF(AA$8&gt;$J205,"",IF($F$179&gt;$G$179,"ns",IF(ABS($L205-INDEX(RTO4SF_ORD,AA$8,2))&gt;$B$194,"s","ns")))</f>
        <v>ns</v>
      </c>
      <c r="AB205" s="281" t="str">
        <f aca="false">IF(AB$8&gt;$J205,"",IF($F$179&gt;$G$179,"ns",IF(ABS($L205-INDEX(RTO4SF_ORD,AB$8,2))&gt;$B$194,"s","ns")))</f>
        <v>ns</v>
      </c>
      <c r="AC205" s="281" t="str">
        <f aca="false">IF(AC$8&gt;$J205,"",IF($F$179&gt;$G$179,"ns",IF(ABS($L205-INDEX(RTO4SF_ORD,AC$8,2))&gt;$B$194,"s","ns")))</f>
        <v>ns</v>
      </c>
      <c r="AD205" s="281" t="str">
        <f aca="false">IF(AD$8&gt;$J205,"",IF($F$179&gt;$G$179,"ns",IF(ABS($L205-INDEX(RTO4SF_ORD,AD$8,2))&gt;$B$194,"s","ns")))</f>
        <v>ns</v>
      </c>
      <c r="AE205" s="281" t="str">
        <f aca="false">IF(AE$8&gt;$J205,"",IF($F$179&gt;$G$179,"ns",IF(ABS($L205-INDEX(RTO4SF_ORD,AE$8,2))&gt;$B$194,"s","ns")))</f>
        <v>ns</v>
      </c>
      <c r="AF205" s="281" t="str">
        <f aca="false">IF(AF$8&gt;$J205,"",IF($F$179&gt;$G$179,"ns",IF(ABS($L205-INDEX(RTO4SF_ORD,AF$8,2))&gt;$B$194,"s","ns")))</f>
        <v>ns</v>
      </c>
      <c r="AG205" s="281" t="str">
        <f aca="false">IF(AG$8&gt;$J205,"",IF($F$179&gt;$G$179,"ns",IF(ABS($L205-INDEX(RTO4SF_ORD,AG$8,2))&gt;$B$194,"s","ns")))</f>
        <v>ns</v>
      </c>
      <c r="AH205" s="281" t="str">
        <f aca="false">IF(AH$8&gt;$J205,"",IF($F$179&gt;$G$179,"ns",IF(ABS($L205-INDEX(RTO4SF_ORD,AH$8,2))&gt;$B$194,"s","ns")))</f>
        <v>ns</v>
      </c>
      <c r="AI205" s="281" t="str">
        <f aca="false">IF(AI$8&gt;$J205,"",IF($F$179&gt;$G$179,"ns",IF(ABS($L205-INDEX(RTO4SF_ORD,AI$8,2))&gt;$B$194,"s","ns")))</f>
        <v>ns</v>
      </c>
      <c r="AJ205" s="281" t="str">
        <f aca="false">IF(AJ$8&gt;$J205,"",IF($F$179&gt;$G$179,"ns",IF(ABS($L205-INDEX(RTO4SF_ORD,AJ$8,2))&gt;$B$194,"s","ns")))</f>
        <v>ns</v>
      </c>
      <c r="AK205" s="281" t="str">
        <f aca="false">IF(AK$8&gt;$J205,"",IF($F$179&gt;$G$179,"ns",IF(ABS($L205-INDEX(RTO4SF_ORD,AK$8,2))&gt;$B$194,"s","ns")))</f>
        <v>ns</v>
      </c>
      <c r="AL205" s="281" t="str">
        <f aca="false">IF(AL$8&gt;$J205,"",IF($F$179&gt;$G$179,"ns",IF(ABS($L205-INDEX(RTO4SF_ORD,AL$8,2))&gt;$B$194,"s","ns")))</f>
        <v>ns</v>
      </c>
      <c r="AM205" s="281" t="str">
        <f aca="false">IF(AM$8&gt;$J205,"",IF($F$179&gt;$G$179,"ns",IF(ABS($L205-INDEX(RTO4SF_ORD,AM$8,2))&gt;$B$194,"s","ns")))</f>
        <v>ns</v>
      </c>
      <c r="AN205" s="281" t="str">
        <f aca="false">IF(AN$8&gt;$J205,"",IF($F$179&gt;$G$179,"ns",IF(ABS($L205-INDEX(RTO4SF_ORD,AN$8,2))&gt;$B$194,"s","ns")))</f>
        <v>ns</v>
      </c>
      <c r="AO205" s="281" t="str">
        <f aca="false">IF(AO$8&gt;$J205,"",IF($F$179&gt;$G$179,"ns",IF(ABS($L205-INDEX(RTO4SF_ORD,AO$8,2))&gt;$B$194,"s","ns")))</f>
        <v>ns</v>
      </c>
      <c r="AP205" s="281" t="str">
        <f aca="false">IF(AP$8&gt;$J205,"",IF($F$179&gt;$G$179,"ns",IF(ABS($L205-INDEX(RTO4SF_ORD,AP$8,2))&gt;$B$194,"s","ns")))</f>
        <v>ns</v>
      </c>
      <c r="AQ205" s="281" t="str">
        <f aca="false">IF(AQ$8&gt;$J205,"",IF($F$179&gt;$G$179,"ns",IF(ABS($L205-INDEX(RTO4SF_ORD,AQ$8,2))&gt;$B$194,"s","ns")))</f>
        <v>ns</v>
      </c>
      <c r="AR205" s="281" t="str">
        <f aca="false">IF(AR$8&gt;$J205,"",IF($F$179&gt;$G$179,"ns",IF(ABS($L205-INDEX(RTO4SF_ORD,AR$8,2))&gt;$B$194,"s","ns")))</f>
        <v/>
      </c>
      <c r="AS205" s="281" t="str">
        <f aca="false">IF(AS$8&gt;$J205,"",IF($F$179&gt;$G$179,"ns",IF(ABS($L205-INDEX(RTO4SF_ORD,AS$8,2))&gt;$B$194,"s","ns")))</f>
        <v/>
      </c>
      <c r="AT205" s="281" t="str">
        <f aca="false">IF(AT$8&gt;$J205,"",IF($F$179&gt;$G$179,"ns",IF(ABS($L205-INDEX(RTO4SF_ORD,AT$8,2))&gt;$B$194,"s","ns")))</f>
        <v/>
      </c>
      <c r="AU205" s="281" t="str">
        <f aca="false">IF(AU$8&gt;$J205,"",IF($F$179&gt;$G$179,"ns",IF(ABS($L205-INDEX(RTO4SF_ORD,AU$8,2))&gt;$B$194,"s","ns")))</f>
        <v/>
      </c>
      <c r="AV205" s="281" t="str">
        <f aca="false">IF(AV$8&gt;$J205,"",IF($F$179&gt;$G$179,"ns",IF(ABS($L205-INDEX(RTO4SF_ORD,AV$8,2))&gt;$B$194,"s","ns")))</f>
        <v/>
      </c>
      <c r="AW205" s="281" t="str">
        <f aca="false">IF(AW$8&gt;$J205,"",IF($F$179&gt;$G$179,"ns",IF(ABS($L205-INDEX(RTO4SF_ORD,AW$8,2))&gt;$B$194,"s","ns")))</f>
        <v/>
      </c>
      <c r="AX205" s="281" t="str">
        <f aca="false">IF(AX$8&gt;$J205,"",IF($F$179&gt;$G$179,"ns",IF(ABS($L205-INDEX(RTO4SF_ORD,AX$8,2))&gt;$B$194,"s","ns")))</f>
        <v/>
      </c>
      <c r="AY205" s="281" t="str">
        <f aca="false">IF(AY$8&gt;$J205,"",IF($F$179&gt;$G$179,"ns",IF(ABS($L205-INDEX(RTO4SF_ORD,AY$8,2))&gt;$B$194,"s","ns")))</f>
        <v/>
      </c>
      <c r="AZ205" s="281" t="str">
        <f aca="false">IF(AZ$8&gt;$J205,"",IF($F$179&gt;$G$179,"ns",IF(ABS($L205-INDEX(RTO4SF_ORD,AZ$8,2))&gt;$B$194,"s","ns")))</f>
        <v/>
      </c>
      <c r="BA205" s="281" t="str">
        <f aca="false">IF(BA$8&gt;$J205,"",IF($F$179&gt;$G$179,"ns",IF(ABS($L205-INDEX(RTO4SF_ORD,BA$8,2))&gt;$B$194,"s","ns")))</f>
        <v/>
      </c>
      <c r="BB205" s="281" t="str">
        <f aca="false">IF(BB$8&gt;$J205,"",IF($F$179&gt;$G$179,"ns",IF(ABS($L205-INDEX(RTO4SF_ORD,BB$8,2))&gt;$B$194,"s","ns")))</f>
        <v/>
      </c>
      <c r="BC205" s="281" t="str">
        <f aca="false">IF(BC$8&gt;$J205,"",IF($F$179&gt;$G$179,"ns",IF(ABS($L205-INDEX(RTO4SF_ORD,BC$8,2))&gt;$B$194,"s","ns")))</f>
        <v/>
      </c>
      <c r="BD205" s="281" t="str">
        <f aca="false">IF(BD$8&gt;$J205,"",IF($F$179&gt;$G$179,"ns",IF(ABS($L205-INDEX(RTO4SF_ORD,BD$8,2))&gt;$B$194,"s","ns")))</f>
        <v/>
      </c>
      <c r="BE205" s="281" t="str">
        <f aca="false">IF(BE$8&gt;$J205,"",IF($F$179&gt;$G$179,"ns",IF(ABS($L205-INDEX(RTO4SF_ORD,BE$8,2))&gt;$B$194,"s","ns")))</f>
        <v/>
      </c>
      <c r="BF205" s="281" t="str">
        <f aca="false">IF(BF$8&gt;$J205,"",IF($F$179&gt;$G$179,"ns",IF(ABS($L205-INDEX(RTO4SF_ORD,BF$8,2))&gt;$B$194,"s","ns")))</f>
        <v/>
      </c>
      <c r="BG205" s="281" t="str">
        <f aca="false">IF(BG$8&gt;$J205,"",IF($F$179&gt;$G$179,"ns",IF(ABS($L205-INDEX(RTO4SF_ORD,BG$8,2))&gt;$B$194,"s","ns")))</f>
        <v/>
      </c>
      <c r="BH205" s="281" t="str">
        <f aca="false">IF(BH$8&gt;$J205,"",IF($F$179&gt;$G$179,"ns",IF(ABS($L205-INDEX(RTO4SF_ORD,BH$8,2))&gt;$B$194,"s","ns")))</f>
        <v/>
      </c>
      <c r="BI205" s="281" t="str">
        <f aca="false">IF(BI$8&gt;$J205,"",IF($F$179&gt;$G$179,"ns",IF(ABS($L205-INDEX(RTO4SF_ORD,BI$8,2))&gt;$B$194,"s","ns")))</f>
        <v/>
      </c>
      <c r="BJ205" s="281" t="str">
        <f aca="false">IF(BJ$8&gt;$J205,"",IF($F$179&gt;$G$179,"ns",IF(ABS($L205-INDEX(RTO4SF_ORD,BJ$8,2))&gt;$B$194,"s","ns")))</f>
        <v/>
      </c>
      <c r="BS205" s="249"/>
      <c r="BT205" s="249"/>
      <c r="BV205" s="270" t="n">
        <v>31</v>
      </c>
      <c r="BW205" s="280" t="str">
        <f aca="false">IFERROR(INDEX(RTO4CF_ORD,BV205,1),"sd")</f>
        <v>BAGUETTE 550</v>
      </c>
      <c r="BX205" s="281" t="n">
        <f aca="false">IFERROR(INDEX(RTO4CF_ORD,BV205,2),"sd")</f>
        <v>1314.95126705653</v>
      </c>
      <c r="BY205" s="282" t="str">
        <f aca="false">IF(BY$8&gt;$BV205,"",IF($BR$179&gt;$BS$179,"ns",IF(ABS($BX205-INDEX(RTO4CF_ORD,BY$8,2))&gt;$BN$194,"s","ns")))</f>
        <v>s</v>
      </c>
      <c r="BZ205" s="282" t="str">
        <f aca="false">IF(BZ$8&gt;$BV205,"",IF($BR$179&gt;$BS$179,"ns",IF(ABS($BX205-INDEX(RTO4CF_ORD,BZ$8,2))&gt;$BN$194,"s","ns")))</f>
        <v>s</v>
      </c>
      <c r="CA205" s="282" t="str">
        <f aca="false">IF(CA$8&gt;$BV205,"",IF($BR$179&gt;$BS$179,"ns",IF(ABS($BX205-INDEX(RTO4CF_ORD,CA$8,2))&gt;$BN$194,"s","ns")))</f>
        <v>s</v>
      </c>
      <c r="CB205" s="282" t="str">
        <f aca="false">IF(CB$8&gt;$BV205,"",IF($BR$179&gt;$BS$179,"ns",IF(ABS($BX205-INDEX(RTO4CF_ORD,CB$8,2))&gt;$BN$194,"s","ns")))</f>
        <v>s</v>
      </c>
      <c r="CC205" s="282" t="str">
        <f aca="false">IF(CC$8&gt;$BV205,"",IF($BR$179&gt;$BS$179,"ns",IF(ABS($BX205-INDEX(RTO4CF_ORD,CC$8,2))&gt;$BN$194,"s","ns")))</f>
        <v>s</v>
      </c>
      <c r="CD205" s="282" t="str">
        <f aca="false">IF(CD$8&gt;$BV205,"",IF($BR$179&gt;$BS$179,"ns",IF(ABS($BX205-INDEX(RTO4CF_ORD,CD$8,2))&gt;$BN$194,"s","ns")))</f>
        <v>s</v>
      </c>
      <c r="CE205" s="282" t="str">
        <f aca="false">IF(CE$8&gt;$BV205,"",IF($BR$179&gt;$BS$179,"ns",IF(ABS($BX205-INDEX(RTO4CF_ORD,CE$8,2))&gt;$BN$194,"s","ns")))</f>
        <v>s</v>
      </c>
      <c r="CF205" s="282" t="str">
        <f aca="false">IF(CF$8&gt;$BV205,"",IF($BR$179&gt;$BS$179,"ns",IF(ABS($BX205-INDEX(RTO4CF_ORD,CF$8,2))&gt;$BN$194,"s","ns")))</f>
        <v>s</v>
      </c>
      <c r="CG205" s="282" t="str">
        <f aca="false">IF(CG$8&gt;$BV205,"",IF($BR$179&gt;$BS$179,"ns",IF(ABS($BX205-INDEX(RTO4CF_ORD,CG$8,2))&gt;$BN$194,"s","ns")))</f>
        <v>s</v>
      </c>
      <c r="CH205" s="282" t="str">
        <f aca="false">IF(CH$8&gt;$BV205,"",IF($BR$179&gt;$BS$179,"ns",IF(ABS($BX205-INDEX(RTO4CF_ORD,CH$8,2))&gt;$BN$194,"s","ns")))</f>
        <v>s</v>
      </c>
      <c r="CI205" s="282" t="str">
        <f aca="false">IF(CI$8&gt;$BV205,"",IF($BR$179&gt;$BS$179,"ns",IF(ABS($BX205-INDEX(RTO4CF_ORD,CI$8,2))&gt;$BN$194,"s","ns")))</f>
        <v>s</v>
      </c>
      <c r="CJ205" s="282" t="str">
        <f aca="false">IF(CJ$8&gt;$BV205,"",IF($BR$179&gt;$BS$179,"ns",IF(ABS($BX205-INDEX(RTO4CF_ORD,CJ$8,2))&gt;$BN$194,"s","ns")))</f>
        <v>s</v>
      </c>
      <c r="CK205" s="282" t="str">
        <f aca="false">IF(CK$8&gt;$BV205,"",IF($BR$179&gt;$BS$179,"ns",IF(ABS($BX205-INDEX(RTO4CF_ORD,CK$8,2))&gt;$BN$194,"s","ns")))</f>
        <v>s</v>
      </c>
      <c r="CL205" s="282" t="str">
        <f aca="false">IF(CL$8&gt;$BV205,"",IF($BR$179&gt;$BS$179,"ns",IF(ABS($BX205-INDEX(RTO4CF_ORD,CL$8,2))&gt;$BN$194,"s","ns")))</f>
        <v>s</v>
      </c>
      <c r="CM205" s="282" t="str">
        <f aca="false">IF(CM$8&gt;$BV205,"",IF($BR$179&gt;$BS$179,"ns",IF(ABS($BX205-INDEX(RTO4CF_ORD,CM$8,2))&gt;$BN$194,"s","ns")))</f>
        <v>s</v>
      </c>
      <c r="CN205" s="282" t="str">
        <f aca="false">IF(CN$8&gt;$BV205,"",IF($BR$179&gt;$BS$179,"ns",IF(ABS($BX205-INDEX(RTO4CF_ORD,CN$8,2))&gt;$BN$194,"s","ns")))</f>
        <v>s</v>
      </c>
      <c r="CO205" s="282" t="str">
        <f aca="false">IF(CO$8&gt;$BV205,"",IF($BR$179&gt;$BS$179,"ns",IF(ABS($BX205-INDEX(RTO4CF_ORD,CO$8,2))&gt;$BN$194,"s","ns")))</f>
        <v>s</v>
      </c>
      <c r="CP205" s="282" t="str">
        <f aca="false">IF(CP$8&gt;$BV205,"",IF($BR$179&gt;$BS$179,"ns",IF(ABS($BX205-INDEX(RTO4CF_ORD,CP$8,2))&gt;$BN$194,"s","ns")))</f>
        <v>s</v>
      </c>
      <c r="CQ205" s="282" t="str">
        <f aca="false">IF(CQ$8&gt;$BV205,"",IF($BR$179&gt;$BS$179,"ns",IF(ABS($BX205-INDEX(RTO4CF_ORD,CQ$8,2))&gt;$BN$194,"s","ns")))</f>
        <v>s</v>
      </c>
      <c r="CR205" s="282" t="str">
        <f aca="false">IF(CR$8&gt;$BV205,"",IF($BR$179&gt;$BS$179,"ns",IF(ABS($BX205-INDEX(RTO4CF_ORD,CR$8,2))&gt;$BN$194,"s","ns")))</f>
        <v>s</v>
      </c>
      <c r="CS205" s="282" t="str">
        <f aca="false">IF(CS$8&gt;$BV205,"",IF($BR$179&gt;$BS$179,"ns",IF(ABS($BX205-INDEX(RTO4CF_ORD,CS$8,2))&gt;$BN$194,"s","ns")))</f>
        <v>s</v>
      </c>
      <c r="CT205" s="282" t="str">
        <f aca="false">IF(CT$8&gt;$BV205,"",IF($BR$179&gt;$BS$179,"ns",IF(ABS($BX205-INDEX(RTO4CF_ORD,CT$8,2))&gt;$BN$194,"s","ns")))</f>
        <v>s</v>
      </c>
      <c r="CU205" s="282" t="str">
        <f aca="false">IF(CU$8&gt;$BV205,"",IF($BR$179&gt;$BS$179,"ns",IF(ABS($BX205-INDEX(RTO4CF_ORD,CU$8,2))&gt;$BN$194,"s","ns")))</f>
        <v>s</v>
      </c>
      <c r="CV205" s="282" t="str">
        <f aca="false">IF(CV$8&gt;$BV205,"",IF($BR$179&gt;$BS$179,"ns",IF(ABS($BX205-INDEX(RTO4CF_ORD,CV$8,2))&gt;$BN$194,"s","ns")))</f>
        <v>ns</v>
      </c>
      <c r="CW205" s="282" t="str">
        <f aca="false">IF(CW$8&gt;$BV205,"",IF($BR$179&gt;$BS$179,"ns",IF(ABS($BX205-INDEX(RTO4CF_ORD,CW$8,2))&gt;$BN$194,"s","ns")))</f>
        <v>ns</v>
      </c>
      <c r="CX205" s="282" t="str">
        <f aca="false">IF(CX$8&gt;$BV205,"",IF($BR$179&gt;$BS$179,"ns",IF(ABS($BX205-INDEX(RTO4CF_ORD,CX$8,2))&gt;$BN$194,"s","ns")))</f>
        <v>ns</v>
      </c>
      <c r="CY205" s="282" t="str">
        <f aca="false">IF(CY$8&gt;$BV205,"",IF($BR$179&gt;$BS$179,"ns",IF(ABS($BX205-INDEX(RTO4CF_ORD,CY$8,2))&gt;$BN$194,"s","ns")))</f>
        <v>ns</v>
      </c>
      <c r="CZ205" s="282" t="str">
        <f aca="false">IF(CZ$8&gt;$BV205,"",IF($BR$179&gt;$BS$179,"ns",IF(ABS($BX205-INDEX(RTO4CF_ORD,CZ$8,2))&gt;$BN$194,"s","ns")))</f>
        <v>ns</v>
      </c>
      <c r="DA205" s="282" t="str">
        <f aca="false">IF(DA$8&gt;$BV205,"",IF($BR$179&gt;$BS$179,"ns",IF(ABS($BX205-INDEX(RTO4CF_ORD,DA$8,2))&gt;$BN$194,"s","ns")))</f>
        <v>ns</v>
      </c>
      <c r="DB205" s="282" t="str">
        <f aca="false">IF(DB$8&gt;$BV205,"",IF($BR$179&gt;$BS$179,"ns",IF(ABS($BX205-INDEX(RTO4CF_ORD,DB$8,2))&gt;$BN$194,"s","ns")))</f>
        <v>ns</v>
      </c>
      <c r="DC205" s="282" t="str">
        <f aca="false">IF(DC$8&gt;$BV205,"",IF($BR$179&gt;$BS$179,"ns",IF(ABS($BX205-INDEX(RTO4CF_ORD,DC$8,2))&gt;$BN$194,"s","ns")))</f>
        <v>ns</v>
      </c>
      <c r="DD205" s="282" t="str">
        <f aca="false">IF(DD$8&gt;$BV205,"",IF($BR$179&gt;$BS$179,"ns",IF(ABS($BX205-INDEX(RTO4CF_ORD,DD$8,2))&gt;$BN$194,"s","ns")))</f>
        <v/>
      </c>
      <c r="DE205" s="282" t="str">
        <f aca="false">IF(DE$8&gt;$BV205,"",IF($BR$179&gt;$BS$179,"ns",IF(ABS($BX205-INDEX(RTO4CF_ORD,DE$8,2))&gt;$BN$194,"s","ns")))</f>
        <v/>
      </c>
      <c r="DF205" s="282" t="str">
        <f aca="false">IF(DF$8&gt;$BV205,"",IF($BR$179&gt;$BS$179,"ns",IF(ABS($BX205-INDEX(RTO4CF_ORD,DF$8,2))&gt;$BN$194,"s","ns")))</f>
        <v/>
      </c>
      <c r="DG205" s="282" t="str">
        <f aca="false">IF(DG$8&gt;$BV205,"",IF($BR$179&gt;$BS$179,"ns",IF(ABS($BX205-INDEX(RTO4CF_ORD,DG$8,2))&gt;$BN$194,"s","ns")))</f>
        <v/>
      </c>
      <c r="DH205" s="282" t="str">
        <f aca="false">IF(DH$8&gt;$BV205,"",IF($BR$179&gt;$BS$179,"ns",IF(ABS($BX205-INDEX(RTO4CF_ORD,DH$8,2))&gt;$BN$194,"s","ns")))</f>
        <v/>
      </c>
      <c r="DI205" s="282" t="str">
        <f aca="false">IF(DI$8&gt;$BV205,"",IF($BR$179&gt;$BS$179,"ns",IF(ABS($BX205-INDEX(RTO4CF_ORD,DI$8,2))&gt;$BN$194,"s","ns")))</f>
        <v/>
      </c>
      <c r="DJ205" s="282" t="str">
        <f aca="false">IF(DJ$8&gt;$BV205,"",IF($BR$179&gt;$BS$179,"ns",IF(ABS($BX205-INDEX(RTO4CF_ORD,DJ$8,2))&gt;$BN$194,"s","ns")))</f>
        <v/>
      </c>
      <c r="DK205" s="282" t="str">
        <f aca="false">IF(DK$8&gt;$BV205,"",IF($BR$179&gt;$BS$179,"ns",IF(ABS($BX205-INDEX(RTO4CF_ORD,DK$8,2))&gt;$BN$194,"s","ns")))</f>
        <v/>
      </c>
      <c r="DL205" s="282" t="str">
        <f aca="false">IF(DL$8&gt;$BV205,"",IF($BR$179&gt;$BS$179,"ns",IF(ABS($BX205-INDEX(RTO4CF_ORD,DL$8,2))&gt;$BN$194,"s","ns")))</f>
        <v/>
      </c>
      <c r="DM205" s="282" t="str">
        <f aca="false">IF(DM$8&gt;$BV205,"",IF($BR$179&gt;$BS$179,"ns",IF(ABS($BX205-INDEX(RTO4CF_ORD,DM$8,2))&gt;$BN$194,"s","ns")))</f>
        <v/>
      </c>
      <c r="DN205" s="282" t="str">
        <f aca="false">IF(DN$8&gt;$BV205,"",IF($BR$179&gt;$BS$179,"ns",IF(ABS($BX205-INDEX(RTO4CF_ORD,DN$8,2))&gt;$BN$194,"s","ns")))</f>
        <v/>
      </c>
      <c r="DO205" s="282" t="str">
        <f aca="false">IF(DO$8&gt;$BV205,"",IF($BR$179&gt;$BS$179,"ns",IF(ABS($BX205-INDEX(RTO4CF_ORD,DO$8,2))&gt;$BN$194,"s","ns")))</f>
        <v/>
      </c>
      <c r="DP205" s="282" t="str">
        <f aca="false">IF(DP$8&gt;$BV205,"",IF($BR$179&gt;$BS$179,"ns",IF(ABS($BX205-INDEX(RTO4CF_ORD,DP$8,2))&gt;$BN$194,"s","ns")))</f>
        <v/>
      </c>
      <c r="DQ205" s="282" t="str">
        <f aca="false">IF(DQ$8&gt;$BV205,"",IF($BR$179&gt;$BS$179,"ns",IF(ABS($BX205-INDEX(RTO4CF_ORD,DQ$8,2))&gt;$BN$194,"s","ns")))</f>
        <v/>
      </c>
      <c r="DR205" s="282" t="str">
        <f aca="false">IF(DR$8&gt;$BV205,"",IF($BR$179&gt;$BS$179,"ns",IF(ABS($BX205-INDEX(RTO4CF_ORD,DR$8,2))&gt;$BN$194,"s","ns")))</f>
        <v/>
      </c>
      <c r="DS205" s="282" t="str">
        <f aca="false">IF(DS$8&gt;$BV205,"",IF($BR$179&gt;$BS$179,"ns",IF(ABS($BX205-INDEX(RTO4CF_ORD,DS$8,2))&gt;$BN$194,"s","ns")))</f>
        <v/>
      </c>
      <c r="DT205" s="282" t="str">
        <f aca="false">IF(DT$8&gt;$BV205,"",IF($BR$179&gt;$BS$179,"ns",IF(ABS($BX205-INDEX(RTO4CF_ORD,DT$8,2))&gt;$BN$194,"s","ns")))</f>
        <v/>
      </c>
      <c r="DU205" s="282" t="str">
        <f aca="false">IF(DU$8&gt;$BV205,"",IF($BR$179&gt;$BS$179,"ns",IF(ABS($BX205-INDEX(RTO4CF_ORD,DU$8,2))&gt;$BN$194,"s","ns")))</f>
        <v/>
      </c>
      <c r="DV205" s="282" t="str">
        <f aca="false">IF(DV$8&gt;$BV205,"",IF($BR$179&gt;$BS$179,"ns",IF(ABS($BX205-INDEX(RTO4CF_ORD,DV$8,2))&gt;$BN$194,"s","ns")))</f>
        <v/>
      </c>
      <c r="DW205" s="283"/>
      <c r="DX205" s="283"/>
      <c r="DY205" s="293"/>
      <c r="DZ205" s="265" t="n">
        <f aca="false">DZ204+1</f>
        <v>32</v>
      </c>
      <c r="EA205" s="276" t="n">
        <f aca="false">IFERROR(INDEX(RTO4CV,$DZ205,1),0)</f>
        <v>0</v>
      </c>
      <c r="EB205" s="277" t="n">
        <f aca="false">IFERROR(INDEX(RTO4SF,$DZ205,EB$7),0)</f>
        <v>0</v>
      </c>
      <c r="EC205" s="277" t="n">
        <f aca="false">IFERROR(INDEX(RTO4SF,$DZ205,EC$7),0)</f>
        <v>0</v>
      </c>
      <c r="ED205" s="277" t="n">
        <f aca="false">IFERROR(INDEX(RTO4SF,$DZ205,ED$7),0)</f>
        <v>0</v>
      </c>
      <c r="EE205" s="277" t="n">
        <f aca="false">IFERROR(INDEX(RTO4SF,$DZ205,EE$7),0)</f>
        <v>0</v>
      </c>
      <c r="EF205" s="277" t="n">
        <f aca="false">COUNTIFS(EB205:EE205,"&gt;1")</f>
        <v>0</v>
      </c>
      <c r="EG205" s="277" t="n">
        <f aca="false">IFERROR(SUMIFS(EB205:EE205,EB205:EE205,"&gt;1"),0)</f>
        <v>0</v>
      </c>
      <c r="EH205" s="265"/>
      <c r="EI205" s="265"/>
      <c r="EJ205" s="265"/>
      <c r="EK205" s="266"/>
      <c r="EL205" s="265" t="n">
        <f aca="false">EL204+1</f>
        <v>32</v>
      </c>
      <c r="EM205" s="276" t="n">
        <f aca="false">IFERROR(INDEX(RTO4CV,$EL205,1),0)</f>
        <v>0</v>
      </c>
      <c r="EN205" s="277" t="n">
        <f aca="false">IFERROR(INDEX(RTO4CF,$EL205,'ANVA-MDS'!EB$7),0)</f>
        <v>0</v>
      </c>
      <c r="EO205" s="277" t="n">
        <f aca="false">IFERROR(INDEX(RTO4CF,$EL205,'ANVA-MDS'!EC$7),0)</f>
        <v>0</v>
      </c>
      <c r="EP205" s="277" t="n">
        <f aca="false">IFERROR(INDEX(RTO4CF,$EL205,'ANVA-MDS'!ED$7),0)</f>
        <v>0</v>
      </c>
      <c r="EQ205" s="277" t="n">
        <f aca="false">IFERROR(INDEX(RTO4CF,$EL205,'ANVA-MDS'!EE$7),0)</f>
        <v>0</v>
      </c>
      <c r="ER205" s="277" t="n">
        <f aca="false">COUNTIFS(EN205:EQ205,"&gt;1")</f>
        <v>0</v>
      </c>
      <c r="ES205" s="277" t="n">
        <f aca="false">IFERROR(SUMIFS(EN205:EQ205,EN205:EQ205,"&gt;1"),0)</f>
        <v>0</v>
      </c>
      <c r="ET205" s="265"/>
      <c r="EU205" s="265"/>
      <c r="EV205" s="265"/>
      <c r="EW205" s="266"/>
      <c r="EX205" s="277" t="n">
        <f aca="false">EG205+ES205</f>
        <v>0</v>
      </c>
      <c r="EY205" s="266"/>
      <c r="EZ205" s="266"/>
    </row>
    <row r="206" customFormat="false" ht="12.75" hidden="false" customHeight="true" outlineLevel="0" collapsed="false">
      <c r="J206" s="270" t="n">
        <v>32</v>
      </c>
      <c r="K206" s="280" t="n">
        <f aca="false">IFERROR(INDEX(RTO4SF_ORD,J206,1),"sd")</f>
        <v>0</v>
      </c>
      <c r="L206" s="281" t="n">
        <f aca="false">IFERROR(INDEX(RTO4SF_ORD,J206,2),"sd")</f>
        <v>0.00018</v>
      </c>
      <c r="M206" s="281" t="str">
        <f aca="false">IF(M$8&gt;$J206,"",IF($F$179&gt;$G$179,"ns",IF(ABS($L206-INDEX(RTO4SF_ORD,M$8,2))&gt;$B$194,"s","ns")))</f>
        <v>ns</v>
      </c>
      <c r="N206" s="281" t="str">
        <f aca="false">IF(N$8&gt;$J206,"",IF($F$179&gt;$G$179,"ns",IF(ABS($L206-INDEX(RTO4SF_ORD,N$8,2))&gt;$B$194,"s","ns")))</f>
        <v>ns</v>
      </c>
      <c r="O206" s="281" t="str">
        <f aca="false">IF(O$8&gt;$J206,"",IF($F$179&gt;$G$179,"ns",IF(ABS($L206-INDEX(RTO4SF_ORD,O$8,2))&gt;$B$194,"s","ns")))</f>
        <v>ns</v>
      </c>
      <c r="P206" s="281" t="str">
        <f aca="false">IF(P$8&gt;$J206,"",IF($F$179&gt;$G$179,"ns",IF(ABS($L206-INDEX(RTO4SF_ORD,P$8,2))&gt;$B$194,"s","ns")))</f>
        <v>ns</v>
      </c>
      <c r="Q206" s="281" t="str">
        <f aca="false">IF(Q$8&gt;$J206,"",IF($F$179&gt;$G$179,"ns",IF(ABS($L206-INDEX(RTO4SF_ORD,Q$8,2))&gt;$B$194,"s","ns")))</f>
        <v>ns</v>
      </c>
      <c r="R206" s="281" t="str">
        <f aca="false">IF(R$8&gt;$J206,"",IF($F$179&gt;$G$179,"ns",IF(ABS($L206-INDEX(RTO4SF_ORD,R$8,2))&gt;$B$194,"s","ns")))</f>
        <v>ns</v>
      </c>
      <c r="S206" s="281" t="str">
        <f aca="false">IF(S$8&gt;$J206,"",IF($F$179&gt;$G$179,"ns",IF(ABS($L206-INDEX(RTO4SF_ORD,S$8,2))&gt;$B$194,"s","ns")))</f>
        <v>ns</v>
      </c>
      <c r="T206" s="281" t="str">
        <f aca="false">IF(T$8&gt;$J206,"",IF($F$179&gt;$G$179,"ns",IF(ABS($L206-INDEX(RTO4SF_ORD,T$8,2))&gt;$B$194,"s","ns")))</f>
        <v>ns</v>
      </c>
      <c r="U206" s="281" t="str">
        <f aca="false">IF(U$8&gt;$J206,"",IF($F$179&gt;$G$179,"ns",IF(ABS($L206-INDEX(RTO4SF_ORD,U$8,2))&gt;$B$194,"s","ns")))</f>
        <v>ns</v>
      </c>
      <c r="V206" s="281" t="str">
        <f aca="false">IF(V$8&gt;$J206,"",IF($F$179&gt;$G$179,"ns",IF(ABS($L206-INDEX(RTO4SF_ORD,V$8,2))&gt;$B$194,"s","ns")))</f>
        <v>ns</v>
      </c>
      <c r="W206" s="281" t="str">
        <f aca="false">IF(W$8&gt;$J206,"",IF($F$179&gt;$G$179,"ns",IF(ABS($L206-INDEX(RTO4SF_ORD,W$8,2))&gt;$B$194,"s","ns")))</f>
        <v>ns</v>
      </c>
      <c r="X206" s="281" t="str">
        <f aca="false">IF(X$8&gt;$J206,"",IF($F$179&gt;$G$179,"ns",IF(ABS($L206-INDEX(RTO4SF_ORD,X$8,2))&gt;$B$194,"s","ns")))</f>
        <v>ns</v>
      </c>
      <c r="Y206" s="281" t="str">
        <f aca="false">IF(Y$8&gt;$J206,"",IF($F$179&gt;$G$179,"ns",IF(ABS($L206-INDEX(RTO4SF_ORD,Y$8,2))&gt;$B$194,"s","ns")))</f>
        <v>ns</v>
      </c>
      <c r="Z206" s="281" t="str">
        <f aca="false">IF(Z$8&gt;$J206,"",IF($F$179&gt;$G$179,"ns",IF(ABS($L206-INDEX(RTO4SF_ORD,Z$8,2))&gt;$B$194,"s","ns")))</f>
        <v>ns</v>
      </c>
      <c r="AA206" s="281" t="str">
        <f aca="false">IF(AA$8&gt;$J206,"",IF($F$179&gt;$G$179,"ns",IF(ABS($L206-INDEX(RTO4SF_ORD,AA$8,2))&gt;$B$194,"s","ns")))</f>
        <v>ns</v>
      </c>
      <c r="AB206" s="281" t="str">
        <f aca="false">IF(AB$8&gt;$J206,"",IF($F$179&gt;$G$179,"ns",IF(ABS($L206-INDEX(RTO4SF_ORD,AB$8,2))&gt;$B$194,"s","ns")))</f>
        <v>ns</v>
      </c>
      <c r="AC206" s="281" t="str">
        <f aca="false">IF(AC$8&gt;$J206,"",IF($F$179&gt;$G$179,"ns",IF(ABS($L206-INDEX(RTO4SF_ORD,AC$8,2))&gt;$B$194,"s","ns")))</f>
        <v>ns</v>
      </c>
      <c r="AD206" s="281" t="str">
        <f aca="false">IF(AD$8&gt;$J206,"",IF($F$179&gt;$G$179,"ns",IF(ABS($L206-INDEX(RTO4SF_ORD,AD$8,2))&gt;$B$194,"s","ns")))</f>
        <v>ns</v>
      </c>
      <c r="AE206" s="281" t="str">
        <f aca="false">IF(AE$8&gt;$J206,"",IF($F$179&gt;$G$179,"ns",IF(ABS($L206-INDEX(RTO4SF_ORD,AE$8,2))&gt;$B$194,"s","ns")))</f>
        <v>ns</v>
      </c>
      <c r="AF206" s="281" t="str">
        <f aca="false">IF(AF$8&gt;$J206,"",IF($F$179&gt;$G$179,"ns",IF(ABS($L206-INDEX(RTO4SF_ORD,AF$8,2))&gt;$B$194,"s","ns")))</f>
        <v>ns</v>
      </c>
      <c r="AG206" s="281" t="str">
        <f aca="false">IF(AG$8&gt;$J206,"",IF($F$179&gt;$G$179,"ns",IF(ABS($L206-INDEX(RTO4SF_ORD,AG$8,2))&gt;$B$194,"s","ns")))</f>
        <v>ns</v>
      </c>
      <c r="AH206" s="281" t="str">
        <f aca="false">IF(AH$8&gt;$J206,"",IF($F$179&gt;$G$179,"ns",IF(ABS($L206-INDEX(RTO4SF_ORD,AH$8,2))&gt;$B$194,"s","ns")))</f>
        <v>ns</v>
      </c>
      <c r="AI206" s="281" t="str">
        <f aca="false">IF(AI$8&gt;$J206,"",IF($F$179&gt;$G$179,"ns",IF(ABS($L206-INDEX(RTO4SF_ORD,AI$8,2))&gt;$B$194,"s","ns")))</f>
        <v>ns</v>
      </c>
      <c r="AJ206" s="281" t="str">
        <f aca="false">IF(AJ$8&gt;$J206,"",IF($F$179&gt;$G$179,"ns",IF(ABS($L206-INDEX(RTO4SF_ORD,AJ$8,2))&gt;$B$194,"s","ns")))</f>
        <v>ns</v>
      </c>
      <c r="AK206" s="281" t="str">
        <f aca="false">IF(AK$8&gt;$J206,"",IF($F$179&gt;$G$179,"ns",IF(ABS($L206-INDEX(RTO4SF_ORD,AK$8,2))&gt;$B$194,"s","ns")))</f>
        <v>ns</v>
      </c>
      <c r="AL206" s="281" t="str">
        <f aca="false">IF(AL$8&gt;$J206,"",IF($F$179&gt;$G$179,"ns",IF(ABS($L206-INDEX(RTO4SF_ORD,AL$8,2))&gt;$B$194,"s","ns")))</f>
        <v>ns</v>
      </c>
      <c r="AM206" s="281" t="str">
        <f aca="false">IF(AM$8&gt;$J206,"",IF($F$179&gt;$G$179,"ns",IF(ABS($L206-INDEX(RTO4SF_ORD,AM$8,2))&gt;$B$194,"s","ns")))</f>
        <v>ns</v>
      </c>
      <c r="AN206" s="281" t="str">
        <f aca="false">IF(AN$8&gt;$J206,"",IF($F$179&gt;$G$179,"ns",IF(ABS($L206-INDEX(RTO4SF_ORD,AN$8,2))&gt;$B$194,"s","ns")))</f>
        <v>ns</v>
      </c>
      <c r="AO206" s="281" t="str">
        <f aca="false">IF(AO$8&gt;$J206,"",IF($F$179&gt;$G$179,"ns",IF(ABS($L206-INDEX(RTO4SF_ORD,AO$8,2))&gt;$B$194,"s","ns")))</f>
        <v>ns</v>
      </c>
      <c r="AP206" s="281" t="str">
        <f aca="false">IF(AP$8&gt;$J206,"",IF($F$179&gt;$G$179,"ns",IF(ABS($L206-INDEX(RTO4SF_ORD,AP$8,2))&gt;$B$194,"s","ns")))</f>
        <v>ns</v>
      </c>
      <c r="AQ206" s="281" t="str">
        <f aca="false">IF(AQ$8&gt;$J206,"",IF($F$179&gt;$G$179,"ns",IF(ABS($L206-INDEX(RTO4SF_ORD,AQ$8,2))&gt;$B$194,"s","ns")))</f>
        <v>ns</v>
      </c>
      <c r="AR206" s="281" t="str">
        <f aca="false">IF(AR$8&gt;$J206,"",IF($F$179&gt;$G$179,"ns",IF(ABS($L206-INDEX(RTO4SF_ORD,AR$8,2))&gt;$B$194,"s","ns")))</f>
        <v>ns</v>
      </c>
      <c r="AS206" s="281" t="str">
        <f aca="false">IF(AS$8&gt;$J206,"",IF($F$179&gt;$G$179,"ns",IF(ABS($L206-INDEX(RTO4SF_ORD,AS$8,2))&gt;$B$194,"s","ns")))</f>
        <v/>
      </c>
      <c r="AT206" s="281" t="str">
        <f aca="false">IF(AT$8&gt;$J206,"",IF($F$179&gt;$G$179,"ns",IF(ABS($L206-INDEX(RTO4SF_ORD,AT$8,2))&gt;$B$194,"s","ns")))</f>
        <v/>
      </c>
      <c r="AU206" s="281" t="str">
        <f aca="false">IF(AU$8&gt;$J206,"",IF($F$179&gt;$G$179,"ns",IF(ABS($L206-INDEX(RTO4SF_ORD,AU$8,2))&gt;$B$194,"s","ns")))</f>
        <v/>
      </c>
      <c r="AV206" s="281" t="str">
        <f aca="false">IF(AV$8&gt;$J206,"",IF($F$179&gt;$G$179,"ns",IF(ABS($L206-INDEX(RTO4SF_ORD,AV$8,2))&gt;$B$194,"s","ns")))</f>
        <v/>
      </c>
      <c r="AW206" s="281" t="str">
        <f aca="false">IF(AW$8&gt;$J206,"",IF($F$179&gt;$G$179,"ns",IF(ABS($L206-INDEX(RTO4SF_ORD,AW$8,2))&gt;$B$194,"s","ns")))</f>
        <v/>
      </c>
      <c r="AX206" s="281" t="str">
        <f aca="false">IF(AX$8&gt;$J206,"",IF($F$179&gt;$G$179,"ns",IF(ABS($L206-INDEX(RTO4SF_ORD,AX$8,2))&gt;$B$194,"s","ns")))</f>
        <v/>
      </c>
      <c r="AY206" s="281" t="str">
        <f aca="false">IF(AY$8&gt;$J206,"",IF($F$179&gt;$G$179,"ns",IF(ABS($L206-INDEX(RTO4SF_ORD,AY$8,2))&gt;$B$194,"s","ns")))</f>
        <v/>
      </c>
      <c r="AZ206" s="281" t="str">
        <f aca="false">IF(AZ$8&gt;$J206,"",IF($F$179&gt;$G$179,"ns",IF(ABS($L206-INDEX(RTO4SF_ORD,AZ$8,2))&gt;$B$194,"s","ns")))</f>
        <v/>
      </c>
      <c r="BA206" s="281" t="str">
        <f aca="false">IF(BA$8&gt;$J206,"",IF($F$179&gt;$G$179,"ns",IF(ABS($L206-INDEX(RTO4SF_ORD,BA$8,2))&gt;$B$194,"s","ns")))</f>
        <v/>
      </c>
      <c r="BB206" s="281" t="str">
        <f aca="false">IF(BB$8&gt;$J206,"",IF($F$179&gt;$G$179,"ns",IF(ABS($L206-INDEX(RTO4SF_ORD,BB$8,2))&gt;$B$194,"s","ns")))</f>
        <v/>
      </c>
      <c r="BC206" s="281" t="str">
        <f aca="false">IF(BC$8&gt;$J206,"",IF($F$179&gt;$G$179,"ns",IF(ABS($L206-INDEX(RTO4SF_ORD,BC$8,2))&gt;$B$194,"s","ns")))</f>
        <v/>
      </c>
      <c r="BD206" s="281" t="str">
        <f aca="false">IF(BD$8&gt;$J206,"",IF($F$179&gt;$G$179,"ns",IF(ABS($L206-INDEX(RTO4SF_ORD,BD$8,2))&gt;$B$194,"s","ns")))</f>
        <v/>
      </c>
      <c r="BE206" s="281" t="str">
        <f aca="false">IF(BE$8&gt;$J206,"",IF($F$179&gt;$G$179,"ns",IF(ABS($L206-INDEX(RTO4SF_ORD,BE$8,2))&gt;$B$194,"s","ns")))</f>
        <v/>
      </c>
      <c r="BF206" s="281" t="str">
        <f aca="false">IF(BF$8&gt;$J206,"",IF($F$179&gt;$G$179,"ns",IF(ABS($L206-INDEX(RTO4SF_ORD,BF$8,2))&gt;$B$194,"s","ns")))</f>
        <v/>
      </c>
      <c r="BG206" s="281" t="str">
        <f aca="false">IF(BG$8&gt;$J206,"",IF($F$179&gt;$G$179,"ns",IF(ABS($L206-INDEX(RTO4SF_ORD,BG$8,2))&gt;$B$194,"s","ns")))</f>
        <v/>
      </c>
      <c r="BH206" s="281" t="str">
        <f aca="false">IF(BH$8&gt;$J206,"",IF($F$179&gt;$G$179,"ns",IF(ABS($L206-INDEX(RTO4SF_ORD,BH$8,2))&gt;$B$194,"s","ns")))</f>
        <v/>
      </c>
      <c r="BI206" s="281" t="str">
        <f aca="false">IF(BI$8&gt;$J206,"",IF($F$179&gt;$G$179,"ns",IF(ABS($L206-INDEX(RTO4SF_ORD,BI$8,2))&gt;$B$194,"s","ns")))</f>
        <v/>
      </c>
      <c r="BJ206" s="281" t="str">
        <f aca="false">IF(BJ$8&gt;$J206,"",IF($F$179&gt;$G$179,"ns",IF(ABS($L206-INDEX(RTO4SF_ORD,BJ$8,2))&gt;$B$194,"s","ns")))</f>
        <v/>
      </c>
      <c r="BS206" s="249"/>
      <c r="BT206" s="249"/>
      <c r="BV206" s="270" t="n">
        <v>32</v>
      </c>
      <c r="BW206" s="280" t="n">
        <f aca="false">IFERROR(INDEX(RTO4CF_ORD,BV206,1),"sd")</f>
        <v>0</v>
      </c>
      <c r="BX206" s="281" t="n">
        <f aca="false">IFERROR(INDEX(RTO4CF_ORD,BV206,2),"sd")</f>
        <v>0.00018</v>
      </c>
      <c r="BY206" s="282" t="str">
        <f aca="false">IF(BY$8&gt;$BV206,"",IF($BR$179&gt;$BS$179,"ns",IF(ABS($BX206-INDEX(RTO4CF_ORD,BY$8,2))&gt;$BN$194,"s","ns")))</f>
        <v>s</v>
      </c>
      <c r="BZ206" s="282" t="str">
        <f aca="false">IF(BZ$8&gt;$BV206,"",IF($BR$179&gt;$BS$179,"ns",IF(ABS($BX206-INDEX(RTO4CF_ORD,BZ$8,2))&gt;$BN$194,"s","ns")))</f>
        <v>s</v>
      </c>
      <c r="CA206" s="282" t="str">
        <f aca="false">IF(CA$8&gt;$BV206,"",IF($BR$179&gt;$BS$179,"ns",IF(ABS($BX206-INDEX(RTO4CF_ORD,CA$8,2))&gt;$BN$194,"s","ns")))</f>
        <v>s</v>
      </c>
      <c r="CB206" s="282" t="str">
        <f aca="false">IF(CB$8&gt;$BV206,"",IF($BR$179&gt;$BS$179,"ns",IF(ABS($BX206-INDEX(RTO4CF_ORD,CB$8,2))&gt;$BN$194,"s","ns")))</f>
        <v>s</v>
      </c>
      <c r="CC206" s="282" t="str">
        <f aca="false">IF(CC$8&gt;$BV206,"",IF($BR$179&gt;$BS$179,"ns",IF(ABS($BX206-INDEX(RTO4CF_ORD,CC$8,2))&gt;$BN$194,"s","ns")))</f>
        <v>s</v>
      </c>
      <c r="CD206" s="282" t="str">
        <f aca="false">IF(CD$8&gt;$BV206,"",IF($BR$179&gt;$BS$179,"ns",IF(ABS($BX206-INDEX(RTO4CF_ORD,CD$8,2))&gt;$BN$194,"s","ns")))</f>
        <v>s</v>
      </c>
      <c r="CE206" s="282" t="str">
        <f aca="false">IF(CE$8&gt;$BV206,"",IF($BR$179&gt;$BS$179,"ns",IF(ABS($BX206-INDEX(RTO4CF_ORD,CE$8,2))&gt;$BN$194,"s","ns")))</f>
        <v>s</v>
      </c>
      <c r="CF206" s="282" t="str">
        <f aca="false">IF(CF$8&gt;$BV206,"",IF($BR$179&gt;$BS$179,"ns",IF(ABS($BX206-INDEX(RTO4CF_ORD,CF$8,2))&gt;$BN$194,"s","ns")))</f>
        <v>s</v>
      </c>
      <c r="CG206" s="282" t="str">
        <f aca="false">IF(CG$8&gt;$BV206,"",IF($BR$179&gt;$BS$179,"ns",IF(ABS($BX206-INDEX(RTO4CF_ORD,CG$8,2))&gt;$BN$194,"s","ns")))</f>
        <v>s</v>
      </c>
      <c r="CH206" s="282" t="str">
        <f aca="false">IF(CH$8&gt;$BV206,"",IF($BR$179&gt;$BS$179,"ns",IF(ABS($BX206-INDEX(RTO4CF_ORD,CH$8,2))&gt;$BN$194,"s","ns")))</f>
        <v>s</v>
      </c>
      <c r="CI206" s="282" t="str">
        <f aca="false">IF(CI$8&gt;$BV206,"",IF($BR$179&gt;$BS$179,"ns",IF(ABS($BX206-INDEX(RTO4CF_ORD,CI$8,2))&gt;$BN$194,"s","ns")))</f>
        <v>s</v>
      </c>
      <c r="CJ206" s="282" t="str">
        <f aca="false">IF(CJ$8&gt;$BV206,"",IF($BR$179&gt;$BS$179,"ns",IF(ABS($BX206-INDEX(RTO4CF_ORD,CJ$8,2))&gt;$BN$194,"s","ns")))</f>
        <v>s</v>
      </c>
      <c r="CK206" s="282" t="str">
        <f aca="false">IF(CK$8&gt;$BV206,"",IF($BR$179&gt;$BS$179,"ns",IF(ABS($BX206-INDEX(RTO4CF_ORD,CK$8,2))&gt;$BN$194,"s","ns")))</f>
        <v>s</v>
      </c>
      <c r="CL206" s="282" t="str">
        <f aca="false">IF(CL$8&gt;$BV206,"",IF($BR$179&gt;$BS$179,"ns",IF(ABS($BX206-INDEX(RTO4CF_ORD,CL$8,2))&gt;$BN$194,"s","ns")))</f>
        <v>s</v>
      </c>
      <c r="CM206" s="282" t="str">
        <f aca="false">IF(CM$8&gt;$BV206,"",IF($BR$179&gt;$BS$179,"ns",IF(ABS($BX206-INDEX(RTO4CF_ORD,CM$8,2))&gt;$BN$194,"s","ns")))</f>
        <v>s</v>
      </c>
      <c r="CN206" s="282" t="str">
        <f aca="false">IF(CN$8&gt;$BV206,"",IF($BR$179&gt;$BS$179,"ns",IF(ABS($BX206-INDEX(RTO4CF_ORD,CN$8,2))&gt;$BN$194,"s","ns")))</f>
        <v>s</v>
      </c>
      <c r="CO206" s="282" t="str">
        <f aca="false">IF(CO$8&gt;$BV206,"",IF($BR$179&gt;$BS$179,"ns",IF(ABS($BX206-INDEX(RTO4CF_ORD,CO$8,2))&gt;$BN$194,"s","ns")))</f>
        <v>s</v>
      </c>
      <c r="CP206" s="282" t="str">
        <f aca="false">IF(CP$8&gt;$BV206,"",IF($BR$179&gt;$BS$179,"ns",IF(ABS($BX206-INDEX(RTO4CF_ORD,CP$8,2))&gt;$BN$194,"s","ns")))</f>
        <v>s</v>
      </c>
      <c r="CQ206" s="282" t="str">
        <f aca="false">IF(CQ$8&gt;$BV206,"",IF($BR$179&gt;$BS$179,"ns",IF(ABS($BX206-INDEX(RTO4CF_ORD,CQ$8,2))&gt;$BN$194,"s","ns")))</f>
        <v>s</v>
      </c>
      <c r="CR206" s="282" t="str">
        <f aca="false">IF(CR$8&gt;$BV206,"",IF($BR$179&gt;$BS$179,"ns",IF(ABS($BX206-INDEX(RTO4CF_ORD,CR$8,2))&gt;$BN$194,"s","ns")))</f>
        <v>s</v>
      </c>
      <c r="CS206" s="282" t="str">
        <f aca="false">IF(CS$8&gt;$BV206,"",IF($BR$179&gt;$BS$179,"ns",IF(ABS($BX206-INDEX(RTO4CF_ORD,CS$8,2))&gt;$BN$194,"s","ns")))</f>
        <v>s</v>
      </c>
      <c r="CT206" s="282" t="str">
        <f aca="false">IF(CT$8&gt;$BV206,"",IF($BR$179&gt;$BS$179,"ns",IF(ABS($BX206-INDEX(RTO4CF_ORD,CT$8,2))&gt;$BN$194,"s","ns")))</f>
        <v>s</v>
      </c>
      <c r="CU206" s="282" t="str">
        <f aca="false">IF(CU$8&gt;$BV206,"",IF($BR$179&gt;$BS$179,"ns",IF(ABS($BX206-INDEX(RTO4CF_ORD,CU$8,2))&gt;$BN$194,"s","ns")))</f>
        <v>s</v>
      </c>
      <c r="CV206" s="282" t="str">
        <f aca="false">IF(CV$8&gt;$BV206,"",IF($BR$179&gt;$BS$179,"ns",IF(ABS($BX206-INDEX(RTO4CF_ORD,CV$8,2))&gt;$BN$194,"s","ns")))</f>
        <v>s</v>
      </c>
      <c r="CW206" s="282" t="str">
        <f aca="false">IF(CW$8&gt;$BV206,"",IF($BR$179&gt;$BS$179,"ns",IF(ABS($BX206-INDEX(RTO4CF_ORD,CW$8,2))&gt;$BN$194,"s","ns")))</f>
        <v>s</v>
      </c>
      <c r="CX206" s="282" t="str">
        <f aca="false">IF(CX$8&gt;$BV206,"",IF($BR$179&gt;$BS$179,"ns",IF(ABS($BX206-INDEX(RTO4CF_ORD,CX$8,2))&gt;$BN$194,"s","ns")))</f>
        <v>s</v>
      </c>
      <c r="CY206" s="282" t="str">
        <f aca="false">IF(CY$8&gt;$BV206,"",IF($BR$179&gt;$BS$179,"ns",IF(ABS($BX206-INDEX(RTO4CF_ORD,CY$8,2))&gt;$BN$194,"s","ns")))</f>
        <v>s</v>
      </c>
      <c r="CZ206" s="282" t="str">
        <f aca="false">IF(CZ$8&gt;$BV206,"",IF($BR$179&gt;$BS$179,"ns",IF(ABS($BX206-INDEX(RTO4CF_ORD,CZ$8,2))&gt;$BN$194,"s","ns")))</f>
        <v>s</v>
      </c>
      <c r="DA206" s="282" t="str">
        <f aca="false">IF(DA$8&gt;$BV206,"",IF($BR$179&gt;$BS$179,"ns",IF(ABS($BX206-INDEX(RTO4CF_ORD,DA$8,2))&gt;$BN$194,"s","ns")))</f>
        <v>s</v>
      </c>
      <c r="DB206" s="282" t="str">
        <f aca="false">IF(DB$8&gt;$BV206,"",IF($BR$179&gt;$BS$179,"ns",IF(ABS($BX206-INDEX(RTO4CF_ORD,DB$8,2))&gt;$BN$194,"s","ns")))</f>
        <v>s</v>
      </c>
      <c r="DC206" s="282" t="str">
        <f aca="false">IF(DC$8&gt;$BV206,"",IF($BR$179&gt;$BS$179,"ns",IF(ABS($BX206-INDEX(RTO4CF_ORD,DC$8,2))&gt;$BN$194,"s","ns")))</f>
        <v>s</v>
      </c>
      <c r="DD206" s="282" t="str">
        <f aca="false">IF(DD$8&gt;$BV206,"",IF($BR$179&gt;$BS$179,"ns",IF(ABS($BX206-INDEX(RTO4CF_ORD,DD$8,2))&gt;$BN$194,"s","ns")))</f>
        <v>ns</v>
      </c>
      <c r="DE206" s="282" t="str">
        <f aca="false">IF(DE$8&gt;$BV206,"",IF($BR$179&gt;$BS$179,"ns",IF(ABS($BX206-INDEX(RTO4CF_ORD,DE$8,2))&gt;$BN$194,"s","ns")))</f>
        <v/>
      </c>
      <c r="DF206" s="282" t="str">
        <f aca="false">IF(DF$8&gt;$BV206,"",IF($BR$179&gt;$BS$179,"ns",IF(ABS($BX206-INDEX(RTO4CF_ORD,DF$8,2))&gt;$BN$194,"s","ns")))</f>
        <v/>
      </c>
      <c r="DG206" s="282" t="str">
        <f aca="false">IF(DG$8&gt;$BV206,"",IF($BR$179&gt;$BS$179,"ns",IF(ABS($BX206-INDEX(RTO4CF_ORD,DG$8,2))&gt;$BN$194,"s","ns")))</f>
        <v/>
      </c>
      <c r="DH206" s="282" t="str">
        <f aca="false">IF(DH$8&gt;$BV206,"",IF($BR$179&gt;$BS$179,"ns",IF(ABS($BX206-INDEX(RTO4CF_ORD,DH$8,2))&gt;$BN$194,"s","ns")))</f>
        <v/>
      </c>
      <c r="DI206" s="282" t="str">
        <f aca="false">IF(DI$8&gt;$BV206,"",IF($BR$179&gt;$BS$179,"ns",IF(ABS($BX206-INDEX(RTO4CF_ORD,DI$8,2))&gt;$BN$194,"s","ns")))</f>
        <v/>
      </c>
      <c r="DJ206" s="282" t="str">
        <f aca="false">IF(DJ$8&gt;$BV206,"",IF($BR$179&gt;$BS$179,"ns",IF(ABS($BX206-INDEX(RTO4CF_ORD,DJ$8,2))&gt;$BN$194,"s","ns")))</f>
        <v/>
      </c>
      <c r="DK206" s="282" t="str">
        <f aca="false">IF(DK$8&gt;$BV206,"",IF($BR$179&gt;$BS$179,"ns",IF(ABS($BX206-INDEX(RTO4CF_ORD,DK$8,2))&gt;$BN$194,"s","ns")))</f>
        <v/>
      </c>
      <c r="DL206" s="282" t="str">
        <f aca="false">IF(DL$8&gt;$BV206,"",IF($BR$179&gt;$BS$179,"ns",IF(ABS($BX206-INDEX(RTO4CF_ORD,DL$8,2))&gt;$BN$194,"s","ns")))</f>
        <v/>
      </c>
      <c r="DM206" s="282" t="str">
        <f aca="false">IF(DM$8&gt;$BV206,"",IF($BR$179&gt;$BS$179,"ns",IF(ABS($BX206-INDEX(RTO4CF_ORD,DM$8,2))&gt;$BN$194,"s","ns")))</f>
        <v/>
      </c>
      <c r="DN206" s="282" t="str">
        <f aca="false">IF(DN$8&gt;$BV206,"",IF($BR$179&gt;$BS$179,"ns",IF(ABS($BX206-INDEX(RTO4CF_ORD,DN$8,2))&gt;$BN$194,"s","ns")))</f>
        <v/>
      </c>
      <c r="DO206" s="282" t="str">
        <f aca="false">IF(DO$8&gt;$BV206,"",IF($BR$179&gt;$BS$179,"ns",IF(ABS($BX206-INDEX(RTO4CF_ORD,DO$8,2))&gt;$BN$194,"s","ns")))</f>
        <v/>
      </c>
      <c r="DP206" s="282" t="str">
        <f aca="false">IF(DP$8&gt;$BV206,"",IF($BR$179&gt;$BS$179,"ns",IF(ABS($BX206-INDEX(RTO4CF_ORD,DP$8,2))&gt;$BN$194,"s","ns")))</f>
        <v/>
      </c>
      <c r="DQ206" s="282" t="str">
        <f aca="false">IF(DQ$8&gt;$BV206,"",IF($BR$179&gt;$BS$179,"ns",IF(ABS($BX206-INDEX(RTO4CF_ORD,DQ$8,2))&gt;$BN$194,"s","ns")))</f>
        <v/>
      </c>
      <c r="DR206" s="282" t="str">
        <f aca="false">IF(DR$8&gt;$BV206,"",IF($BR$179&gt;$BS$179,"ns",IF(ABS($BX206-INDEX(RTO4CF_ORD,DR$8,2))&gt;$BN$194,"s","ns")))</f>
        <v/>
      </c>
      <c r="DS206" s="282" t="str">
        <f aca="false">IF(DS$8&gt;$BV206,"",IF($BR$179&gt;$BS$179,"ns",IF(ABS($BX206-INDEX(RTO4CF_ORD,DS$8,2))&gt;$BN$194,"s","ns")))</f>
        <v/>
      </c>
      <c r="DT206" s="282" t="str">
        <f aca="false">IF(DT$8&gt;$BV206,"",IF($BR$179&gt;$BS$179,"ns",IF(ABS($BX206-INDEX(RTO4CF_ORD,DT$8,2))&gt;$BN$194,"s","ns")))</f>
        <v/>
      </c>
      <c r="DU206" s="282" t="str">
        <f aca="false">IF(DU$8&gt;$BV206,"",IF($BR$179&gt;$BS$179,"ns",IF(ABS($BX206-INDEX(RTO4CF_ORD,DU$8,2))&gt;$BN$194,"s","ns")))</f>
        <v/>
      </c>
      <c r="DV206" s="282" t="str">
        <f aca="false">IF(DV$8&gt;$BV206,"",IF($BR$179&gt;$BS$179,"ns",IF(ABS($BX206-INDEX(RTO4CF_ORD,DV$8,2))&gt;$BN$194,"s","ns")))</f>
        <v/>
      </c>
      <c r="DW206" s="283"/>
      <c r="DX206" s="283"/>
      <c r="DZ206" s="265" t="n">
        <f aca="false">DZ205+1</f>
        <v>33</v>
      </c>
      <c r="EA206" s="276" t="n">
        <f aca="false">IFERROR(INDEX(RTO4CV,$DZ206,1),0)</f>
        <v>0</v>
      </c>
      <c r="EB206" s="277" t="n">
        <f aca="false">IFERROR(INDEX(RTO4SF,$DZ206,EB$7),0)</f>
        <v>0</v>
      </c>
      <c r="EC206" s="277" t="n">
        <f aca="false">IFERROR(INDEX(RTO4SF,$DZ206,EC$7),0)</f>
        <v>0</v>
      </c>
      <c r="ED206" s="277" t="n">
        <f aca="false">IFERROR(INDEX(RTO4SF,$DZ206,ED$7),0)</f>
        <v>0</v>
      </c>
      <c r="EE206" s="277" t="n">
        <f aca="false">IFERROR(INDEX(RTO4SF,$DZ206,EE$7),0)</f>
        <v>0</v>
      </c>
      <c r="EF206" s="277" t="n">
        <f aca="false">COUNTIFS(EB206:EE206,"&gt;1")</f>
        <v>0</v>
      </c>
      <c r="EG206" s="277" t="n">
        <f aca="false">IFERROR(SUMIFS(EB206:EE206,EB206:EE206,"&gt;1"),0)</f>
        <v>0</v>
      </c>
      <c r="EH206" s="265"/>
      <c r="EI206" s="265"/>
      <c r="EJ206" s="265"/>
      <c r="EK206" s="266"/>
      <c r="EL206" s="265" t="n">
        <f aca="false">EL205+1</f>
        <v>33</v>
      </c>
      <c r="EM206" s="276" t="n">
        <f aca="false">IFERROR(INDEX(RTO4CV,$EL206,1),0)</f>
        <v>0</v>
      </c>
      <c r="EN206" s="277" t="n">
        <f aca="false">IFERROR(INDEX(RTO4CF,$EL206,'ANVA-MDS'!EB$7),0)</f>
        <v>0</v>
      </c>
      <c r="EO206" s="277" t="n">
        <f aca="false">IFERROR(INDEX(RTO4CF,$EL206,'ANVA-MDS'!EC$7),0)</f>
        <v>0</v>
      </c>
      <c r="EP206" s="277" t="n">
        <f aca="false">IFERROR(INDEX(RTO4CF,$EL206,'ANVA-MDS'!ED$7),0)</f>
        <v>0</v>
      </c>
      <c r="EQ206" s="277" t="n">
        <f aca="false">IFERROR(INDEX(RTO4CF,$EL206,'ANVA-MDS'!EE$7),0)</f>
        <v>0</v>
      </c>
      <c r="ER206" s="277" t="n">
        <f aca="false">COUNTIFS(EN206:EQ206,"&gt;1")</f>
        <v>0</v>
      </c>
      <c r="ES206" s="277" t="n">
        <f aca="false">IFERROR(SUMIFS(EN206:EQ206,EN206:EQ206,"&gt;1"),0)</f>
        <v>0</v>
      </c>
      <c r="ET206" s="265"/>
      <c r="EU206" s="265"/>
      <c r="EV206" s="265"/>
      <c r="EW206" s="266"/>
      <c r="EX206" s="277" t="n">
        <f aca="false">EG206+ES206</f>
        <v>0</v>
      </c>
      <c r="EY206" s="266"/>
      <c r="EZ206" s="266"/>
    </row>
    <row r="207" customFormat="false" ht="12.75" hidden="false" customHeight="true" outlineLevel="0" collapsed="false">
      <c r="J207" s="270" t="n">
        <v>33</v>
      </c>
      <c r="K207" s="280" t="n">
        <f aca="false">IFERROR(INDEX(RTO4SF_ORD,J207,1),"sd")</f>
        <v>0</v>
      </c>
      <c r="L207" s="281" t="n">
        <f aca="false">IFERROR(INDEX(RTO4SF_ORD,J207,2),"sd")</f>
        <v>0.00017</v>
      </c>
      <c r="M207" s="281" t="str">
        <f aca="false">IF(M$8&gt;$J207,"",IF($F$179&gt;$G$179,"ns",IF(ABS($L207-INDEX(RTO4SF_ORD,M$8,2))&gt;$B$194,"s","ns")))</f>
        <v>ns</v>
      </c>
      <c r="N207" s="281" t="str">
        <f aca="false">IF(N$8&gt;$J207,"",IF($F$179&gt;$G$179,"ns",IF(ABS($L207-INDEX(RTO4SF_ORD,N$8,2))&gt;$B$194,"s","ns")))</f>
        <v>ns</v>
      </c>
      <c r="O207" s="281" t="str">
        <f aca="false">IF(O$8&gt;$J207,"",IF($F$179&gt;$G$179,"ns",IF(ABS($L207-INDEX(RTO4SF_ORD,O$8,2))&gt;$B$194,"s","ns")))</f>
        <v>ns</v>
      </c>
      <c r="P207" s="281" t="str">
        <f aca="false">IF(P$8&gt;$J207,"",IF($F$179&gt;$G$179,"ns",IF(ABS($L207-INDEX(RTO4SF_ORD,P$8,2))&gt;$B$194,"s","ns")))</f>
        <v>ns</v>
      </c>
      <c r="Q207" s="281" t="str">
        <f aca="false">IF(Q$8&gt;$J207,"",IF($F$179&gt;$G$179,"ns",IF(ABS($L207-INDEX(RTO4SF_ORD,Q$8,2))&gt;$B$194,"s","ns")))</f>
        <v>ns</v>
      </c>
      <c r="R207" s="281" t="str">
        <f aca="false">IF(R$8&gt;$J207,"",IF($F$179&gt;$G$179,"ns",IF(ABS($L207-INDEX(RTO4SF_ORD,R$8,2))&gt;$B$194,"s","ns")))</f>
        <v>ns</v>
      </c>
      <c r="S207" s="281" t="str">
        <f aca="false">IF(S$8&gt;$J207,"",IF($F$179&gt;$G$179,"ns",IF(ABS($L207-INDEX(RTO4SF_ORD,S$8,2))&gt;$B$194,"s","ns")))</f>
        <v>ns</v>
      </c>
      <c r="T207" s="281" t="str">
        <f aca="false">IF(T$8&gt;$J207,"",IF($F$179&gt;$G$179,"ns",IF(ABS($L207-INDEX(RTO4SF_ORD,T$8,2))&gt;$B$194,"s","ns")))</f>
        <v>ns</v>
      </c>
      <c r="U207" s="281" t="str">
        <f aca="false">IF(U$8&gt;$J207,"",IF($F$179&gt;$G$179,"ns",IF(ABS($L207-INDEX(RTO4SF_ORD,U$8,2))&gt;$B$194,"s","ns")))</f>
        <v>ns</v>
      </c>
      <c r="V207" s="281" t="str">
        <f aca="false">IF(V$8&gt;$J207,"",IF($F$179&gt;$G$179,"ns",IF(ABS($L207-INDEX(RTO4SF_ORD,V$8,2))&gt;$B$194,"s","ns")))</f>
        <v>ns</v>
      </c>
      <c r="W207" s="281" t="str">
        <f aca="false">IF(W$8&gt;$J207,"",IF($F$179&gt;$G$179,"ns",IF(ABS($L207-INDEX(RTO4SF_ORD,W$8,2))&gt;$B$194,"s","ns")))</f>
        <v>ns</v>
      </c>
      <c r="X207" s="281" t="str">
        <f aca="false">IF(X$8&gt;$J207,"",IF($F$179&gt;$G$179,"ns",IF(ABS($L207-INDEX(RTO4SF_ORD,X$8,2))&gt;$B$194,"s","ns")))</f>
        <v>ns</v>
      </c>
      <c r="Y207" s="281" t="str">
        <f aca="false">IF(Y$8&gt;$J207,"",IF($F$179&gt;$G$179,"ns",IF(ABS($L207-INDEX(RTO4SF_ORD,Y$8,2))&gt;$B$194,"s","ns")))</f>
        <v>ns</v>
      </c>
      <c r="Z207" s="281" t="str">
        <f aca="false">IF(Z$8&gt;$J207,"",IF($F$179&gt;$G$179,"ns",IF(ABS($L207-INDEX(RTO4SF_ORD,Z$8,2))&gt;$B$194,"s","ns")))</f>
        <v>ns</v>
      </c>
      <c r="AA207" s="281" t="str">
        <f aca="false">IF(AA$8&gt;$J207,"",IF($F$179&gt;$G$179,"ns",IF(ABS($L207-INDEX(RTO4SF_ORD,AA$8,2))&gt;$B$194,"s","ns")))</f>
        <v>ns</v>
      </c>
      <c r="AB207" s="281" t="str">
        <f aca="false">IF(AB$8&gt;$J207,"",IF($F$179&gt;$G$179,"ns",IF(ABS($L207-INDEX(RTO4SF_ORD,AB$8,2))&gt;$B$194,"s","ns")))</f>
        <v>ns</v>
      </c>
      <c r="AC207" s="281" t="str">
        <f aca="false">IF(AC$8&gt;$J207,"",IF($F$179&gt;$G$179,"ns",IF(ABS($L207-INDEX(RTO4SF_ORD,AC$8,2))&gt;$B$194,"s","ns")))</f>
        <v>ns</v>
      </c>
      <c r="AD207" s="281" t="str">
        <f aca="false">IF(AD$8&gt;$J207,"",IF($F$179&gt;$G$179,"ns",IF(ABS($L207-INDEX(RTO4SF_ORD,AD$8,2))&gt;$B$194,"s","ns")))</f>
        <v>ns</v>
      </c>
      <c r="AE207" s="281" t="str">
        <f aca="false">IF(AE$8&gt;$J207,"",IF($F$179&gt;$G$179,"ns",IF(ABS($L207-INDEX(RTO4SF_ORD,AE$8,2))&gt;$B$194,"s","ns")))</f>
        <v>ns</v>
      </c>
      <c r="AF207" s="281" t="str">
        <f aca="false">IF(AF$8&gt;$J207,"",IF($F$179&gt;$G$179,"ns",IF(ABS($L207-INDEX(RTO4SF_ORD,AF$8,2))&gt;$B$194,"s","ns")))</f>
        <v>ns</v>
      </c>
      <c r="AG207" s="281" t="str">
        <f aca="false">IF(AG$8&gt;$J207,"",IF($F$179&gt;$G$179,"ns",IF(ABS($L207-INDEX(RTO4SF_ORD,AG$8,2))&gt;$B$194,"s","ns")))</f>
        <v>ns</v>
      </c>
      <c r="AH207" s="281" t="str">
        <f aca="false">IF(AH$8&gt;$J207,"",IF($F$179&gt;$G$179,"ns",IF(ABS($L207-INDEX(RTO4SF_ORD,AH$8,2))&gt;$B$194,"s","ns")))</f>
        <v>ns</v>
      </c>
      <c r="AI207" s="281" t="str">
        <f aca="false">IF(AI$8&gt;$J207,"",IF($F$179&gt;$G$179,"ns",IF(ABS($L207-INDEX(RTO4SF_ORD,AI$8,2))&gt;$B$194,"s","ns")))</f>
        <v>ns</v>
      </c>
      <c r="AJ207" s="281" t="str">
        <f aca="false">IF(AJ$8&gt;$J207,"",IF($F$179&gt;$G$179,"ns",IF(ABS($L207-INDEX(RTO4SF_ORD,AJ$8,2))&gt;$B$194,"s","ns")))</f>
        <v>ns</v>
      </c>
      <c r="AK207" s="281" t="str">
        <f aca="false">IF(AK$8&gt;$J207,"",IF($F$179&gt;$G$179,"ns",IF(ABS($L207-INDEX(RTO4SF_ORD,AK$8,2))&gt;$B$194,"s","ns")))</f>
        <v>ns</v>
      </c>
      <c r="AL207" s="281" t="str">
        <f aca="false">IF(AL$8&gt;$J207,"",IF($F$179&gt;$G$179,"ns",IF(ABS($L207-INDEX(RTO4SF_ORD,AL$8,2))&gt;$B$194,"s","ns")))</f>
        <v>ns</v>
      </c>
      <c r="AM207" s="281" t="str">
        <f aca="false">IF(AM$8&gt;$J207,"",IF($F$179&gt;$G$179,"ns",IF(ABS($L207-INDEX(RTO4SF_ORD,AM$8,2))&gt;$B$194,"s","ns")))</f>
        <v>ns</v>
      </c>
      <c r="AN207" s="281" t="str">
        <f aca="false">IF(AN$8&gt;$J207,"",IF($F$179&gt;$G$179,"ns",IF(ABS($L207-INDEX(RTO4SF_ORD,AN$8,2))&gt;$B$194,"s","ns")))</f>
        <v>ns</v>
      </c>
      <c r="AO207" s="281" t="str">
        <f aca="false">IF(AO$8&gt;$J207,"",IF($F$179&gt;$G$179,"ns",IF(ABS($L207-INDEX(RTO4SF_ORD,AO$8,2))&gt;$B$194,"s","ns")))</f>
        <v>ns</v>
      </c>
      <c r="AP207" s="281" t="str">
        <f aca="false">IF(AP$8&gt;$J207,"",IF($F$179&gt;$G$179,"ns",IF(ABS($L207-INDEX(RTO4SF_ORD,AP$8,2))&gt;$B$194,"s","ns")))</f>
        <v>ns</v>
      </c>
      <c r="AQ207" s="281" t="str">
        <f aca="false">IF(AQ$8&gt;$J207,"",IF($F$179&gt;$G$179,"ns",IF(ABS($L207-INDEX(RTO4SF_ORD,AQ$8,2))&gt;$B$194,"s","ns")))</f>
        <v>ns</v>
      </c>
      <c r="AR207" s="281" t="str">
        <f aca="false">IF(AR$8&gt;$J207,"",IF($F$179&gt;$G$179,"ns",IF(ABS($L207-INDEX(RTO4SF_ORD,AR$8,2))&gt;$B$194,"s","ns")))</f>
        <v>ns</v>
      </c>
      <c r="AS207" s="281" t="str">
        <f aca="false">IF(AS$8&gt;$J207,"",IF($F$179&gt;$G$179,"ns",IF(ABS($L207-INDEX(RTO4SF_ORD,AS$8,2))&gt;$B$194,"s","ns")))</f>
        <v>ns</v>
      </c>
      <c r="AT207" s="281" t="str">
        <f aca="false">IF(AT$8&gt;$J207,"",IF($F$179&gt;$G$179,"ns",IF(ABS($L207-INDEX(RTO4SF_ORD,AT$8,2))&gt;$B$194,"s","ns")))</f>
        <v/>
      </c>
      <c r="AU207" s="281" t="str">
        <f aca="false">IF(AU$8&gt;$J207,"",IF($F$179&gt;$G$179,"ns",IF(ABS($L207-INDEX(RTO4SF_ORD,AU$8,2))&gt;$B$194,"s","ns")))</f>
        <v/>
      </c>
      <c r="AV207" s="281" t="str">
        <f aca="false">IF(AV$8&gt;$J207,"",IF($F$179&gt;$G$179,"ns",IF(ABS($L207-INDEX(RTO4SF_ORD,AV$8,2))&gt;$B$194,"s","ns")))</f>
        <v/>
      </c>
      <c r="AW207" s="281" t="str">
        <f aca="false">IF(AW$8&gt;$J207,"",IF($F$179&gt;$G$179,"ns",IF(ABS($L207-INDEX(RTO4SF_ORD,AW$8,2))&gt;$B$194,"s","ns")))</f>
        <v/>
      </c>
      <c r="AX207" s="281" t="str">
        <f aca="false">IF(AX$8&gt;$J207,"",IF($F$179&gt;$G$179,"ns",IF(ABS($L207-INDEX(RTO4SF_ORD,AX$8,2))&gt;$B$194,"s","ns")))</f>
        <v/>
      </c>
      <c r="AY207" s="281" t="str">
        <f aca="false">IF(AY$8&gt;$J207,"",IF($F$179&gt;$G$179,"ns",IF(ABS($L207-INDEX(RTO4SF_ORD,AY$8,2))&gt;$B$194,"s","ns")))</f>
        <v/>
      </c>
      <c r="AZ207" s="281" t="str">
        <f aca="false">IF(AZ$8&gt;$J207,"",IF($F$179&gt;$G$179,"ns",IF(ABS($L207-INDEX(RTO4SF_ORD,AZ$8,2))&gt;$B$194,"s","ns")))</f>
        <v/>
      </c>
      <c r="BA207" s="281" t="str">
        <f aca="false">IF(BA$8&gt;$J207,"",IF($F$179&gt;$G$179,"ns",IF(ABS($L207-INDEX(RTO4SF_ORD,BA$8,2))&gt;$B$194,"s","ns")))</f>
        <v/>
      </c>
      <c r="BB207" s="281" t="str">
        <f aca="false">IF(BB$8&gt;$J207,"",IF($F$179&gt;$G$179,"ns",IF(ABS($L207-INDEX(RTO4SF_ORD,BB$8,2))&gt;$B$194,"s","ns")))</f>
        <v/>
      </c>
      <c r="BC207" s="281" t="str">
        <f aca="false">IF(BC$8&gt;$J207,"",IF($F$179&gt;$G$179,"ns",IF(ABS($L207-INDEX(RTO4SF_ORD,BC$8,2))&gt;$B$194,"s","ns")))</f>
        <v/>
      </c>
      <c r="BD207" s="281" t="str">
        <f aca="false">IF(BD$8&gt;$J207,"",IF($F$179&gt;$G$179,"ns",IF(ABS($L207-INDEX(RTO4SF_ORD,BD$8,2))&gt;$B$194,"s","ns")))</f>
        <v/>
      </c>
      <c r="BE207" s="281" t="str">
        <f aca="false">IF(BE$8&gt;$J207,"",IF($F$179&gt;$G$179,"ns",IF(ABS($L207-INDEX(RTO4SF_ORD,BE$8,2))&gt;$B$194,"s","ns")))</f>
        <v/>
      </c>
      <c r="BF207" s="281" t="str">
        <f aca="false">IF(BF$8&gt;$J207,"",IF($F$179&gt;$G$179,"ns",IF(ABS($L207-INDEX(RTO4SF_ORD,BF$8,2))&gt;$B$194,"s","ns")))</f>
        <v/>
      </c>
      <c r="BG207" s="281" t="str">
        <f aca="false">IF(BG$8&gt;$J207,"",IF($F$179&gt;$G$179,"ns",IF(ABS($L207-INDEX(RTO4SF_ORD,BG$8,2))&gt;$B$194,"s","ns")))</f>
        <v/>
      </c>
      <c r="BH207" s="281" t="str">
        <f aca="false">IF(BH$8&gt;$J207,"",IF($F$179&gt;$G$179,"ns",IF(ABS($L207-INDEX(RTO4SF_ORD,BH$8,2))&gt;$B$194,"s","ns")))</f>
        <v/>
      </c>
      <c r="BI207" s="281" t="str">
        <f aca="false">IF(BI$8&gt;$J207,"",IF($F$179&gt;$G$179,"ns",IF(ABS($L207-INDEX(RTO4SF_ORD,BI$8,2))&gt;$B$194,"s","ns")))</f>
        <v/>
      </c>
      <c r="BJ207" s="281" t="str">
        <f aca="false">IF(BJ$8&gt;$J207,"",IF($F$179&gt;$G$179,"ns",IF(ABS($L207-INDEX(RTO4SF_ORD,BJ$8,2))&gt;$B$194,"s","ns")))</f>
        <v/>
      </c>
      <c r="BS207" s="249"/>
      <c r="BT207" s="293"/>
      <c r="BV207" s="270" t="n">
        <v>33</v>
      </c>
      <c r="BW207" s="280" t="n">
        <f aca="false">IFERROR(INDEX(RTO4CF_ORD,BV207,1),"sd")</f>
        <v>0</v>
      </c>
      <c r="BX207" s="281" t="n">
        <f aca="false">IFERROR(INDEX(RTO4CF_ORD,BV207,2),"sd")</f>
        <v>0.00017</v>
      </c>
      <c r="BY207" s="282" t="str">
        <f aca="false">IF(BY$8&gt;$BV207,"",IF($BR$179&gt;$BS$179,"ns",IF(ABS($BX207-INDEX(RTO4CF_ORD,BY$8,2))&gt;$BN$194,"s","ns")))</f>
        <v>s</v>
      </c>
      <c r="BZ207" s="282" t="str">
        <f aca="false">IF(BZ$8&gt;$BV207,"",IF($BR$179&gt;$BS$179,"ns",IF(ABS($BX207-INDEX(RTO4CF_ORD,BZ$8,2))&gt;$BN$194,"s","ns")))</f>
        <v>s</v>
      </c>
      <c r="CA207" s="282" t="str">
        <f aca="false">IF(CA$8&gt;$BV207,"",IF($BR$179&gt;$BS$179,"ns",IF(ABS($BX207-INDEX(RTO4CF_ORD,CA$8,2))&gt;$BN$194,"s","ns")))</f>
        <v>s</v>
      </c>
      <c r="CB207" s="282" t="str">
        <f aca="false">IF(CB$8&gt;$BV207,"",IF($BR$179&gt;$BS$179,"ns",IF(ABS($BX207-INDEX(RTO4CF_ORD,CB$8,2))&gt;$BN$194,"s","ns")))</f>
        <v>s</v>
      </c>
      <c r="CC207" s="282" t="str">
        <f aca="false">IF(CC$8&gt;$BV207,"",IF($BR$179&gt;$BS$179,"ns",IF(ABS($BX207-INDEX(RTO4CF_ORD,CC$8,2))&gt;$BN$194,"s","ns")))</f>
        <v>s</v>
      </c>
      <c r="CD207" s="282" t="str">
        <f aca="false">IF(CD$8&gt;$BV207,"",IF($BR$179&gt;$BS$179,"ns",IF(ABS($BX207-INDEX(RTO4CF_ORD,CD$8,2))&gt;$BN$194,"s","ns")))</f>
        <v>s</v>
      </c>
      <c r="CE207" s="282" t="str">
        <f aca="false">IF(CE$8&gt;$BV207,"",IF($BR$179&gt;$BS$179,"ns",IF(ABS($BX207-INDEX(RTO4CF_ORD,CE$8,2))&gt;$BN$194,"s","ns")))</f>
        <v>s</v>
      </c>
      <c r="CF207" s="282" t="str">
        <f aca="false">IF(CF$8&gt;$BV207,"",IF($BR$179&gt;$BS$179,"ns",IF(ABS($BX207-INDEX(RTO4CF_ORD,CF$8,2))&gt;$BN$194,"s","ns")))</f>
        <v>s</v>
      </c>
      <c r="CG207" s="282" t="str">
        <f aca="false">IF(CG$8&gt;$BV207,"",IF($BR$179&gt;$BS$179,"ns",IF(ABS($BX207-INDEX(RTO4CF_ORD,CG$8,2))&gt;$BN$194,"s","ns")))</f>
        <v>s</v>
      </c>
      <c r="CH207" s="282" t="str">
        <f aca="false">IF(CH$8&gt;$BV207,"",IF($BR$179&gt;$BS$179,"ns",IF(ABS($BX207-INDEX(RTO4CF_ORD,CH$8,2))&gt;$BN$194,"s","ns")))</f>
        <v>s</v>
      </c>
      <c r="CI207" s="282" t="str">
        <f aca="false">IF(CI$8&gt;$BV207,"",IF($BR$179&gt;$BS$179,"ns",IF(ABS($BX207-INDEX(RTO4CF_ORD,CI$8,2))&gt;$BN$194,"s","ns")))</f>
        <v>s</v>
      </c>
      <c r="CJ207" s="282" t="str">
        <f aca="false">IF(CJ$8&gt;$BV207,"",IF($BR$179&gt;$BS$179,"ns",IF(ABS($BX207-INDEX(RTO4CF_ORD,CJ$8,2))&gt;$BN$194,"s","ns")))</f>
        <v>s</v>
      </c>
      <c r="CK207" s="282" t="str">
        <f aca="false">IF(CK$8&gt;$BV207,"",IF($BR$179&gt;$BS$179,"ns",IF(ABS($BX207-INDEX(RTO4CF_ORD,CK$8,2))&gt;$BN$194,"s","ns")))</f>
        <v>s</v>
      </c>
      <c r="CL207" s="282" t="str">
        <f aca="false">IF(CL$8&gt;$BV207,"",IF($BR$179&gt;$BS$179,"ns",IF(ABS($BX207-INDEX(RTO4CF_ORD,CL$8,2))&gt;$BN$194,"s","ns")))</f>
        <v>s</v>
      </c>
      <c r="CM207" s="282" t="str">
        <f aca="false">IF(CM$8&gt;$BV207,"",IF($BR$179&gt;$BS$179,"ns",IF(ABS($BX207-INDEX(RTO4CF_ORD,CM$8,2))&gt;$BN$194,"s","ns")))</f>
        <v>s</v>
      </c>
      <c r="CN207" s="282" t="str">
        <f aca="false">IF(CN$8&gt;$BV207,"",IF($BR$179&gt;$BS$179,"ns",IF(ABS($BX207-INDEX(RTO4CF_ORD,CN$8,2))&gt;$BN$194,"s","ns")))</f>
        <v>s</v>
      </c>
      <c r="CO207" s="282" t="str">
        <f aca="false">IF(CO$8&gt;$BV207,"",IF($BR$179&gt;$BS$179,"ns",IF(ABS($BX207-INDEX(RTO4CF_ORD,CO$8,2))&gt;$BN$194,"s","ns")))</f>
        <v>s</v>
      </c>
      <c r="CP207" s="282" t="str">
        <f aca="false">IF(CP$8&gt;$BV207,"",IF($BR$179&gt;$BS$179,"ns",IF(ABS($BX207-INDEX(RTO4CF_ORD,CP$8,2))&gt;$BN$194,"s","ns")))</f>
        <v>s</v>
      </c>
      <c r="CQ207" s="282" t="str">
        <f aca="false">IF(CQ$8&gt;$BV207,"",IF($BR$179&gt;$BS$179,"ns",IF(ABS($BX207-INDEX(RTO4CF_ORD,CQ$8,2))&gt;$BN$194,"s","ns")))</f>
        <v>s</v>
      </c>
      <c r="CR207" s="282" t="str">
        <f aca="false">IF(CR$8&gt;$BV207,"",IF($BR$179&gt;$BS$179,"ns",IF(ABS($BX207-INDEX(RTO4CF_ORD,CR$8,2))&gt;$BN$194,"s","ns")))</f>
        <v>s</v>
      </c>
      <c r="CS207" s="282" t="str">
        <f aca="false">IF(CS$8&gt;$BV207,"",IF($BR$179&gt;$BS$179,"ns",IF(ABS($BX207-INDEX(RTO4CF_ORD,CS$8,2))&gt;$BN$194,"s","ns")))</f>
        <v>s</v>
      </c>
      <c r="CT207" s="282" t="str">
        <f aca="false">IF(CT$8&gt;$BV207,"",IF($BR$179&gt;$BS$179,"ns",IF(ABS($BX207-INDEX(RTO4CF_ORD,CT$8,2))&gt;$BN$194,"s","ns")))</f>
        <v>s</v>
      </c>
      <c r="CU207" s="282" t="str">
        <f aca="false">IF(CU$8&gt;$BV207,"",IF($BR$179&gt;$BS$179,"ns",IF(ABS($BX207-INDEX(RTO4CF_ORD,CU$8,2))&gt;$BN$194,"s","ns")))</f>
        <v>s</v>
      </c>
      <c r="CV207" s="282" t="str">
        <f aca="false">IF(CV$8&gt;$BV207,"",IF($BR$179&gt;$BS$179,"ns",IF(ABS($BX207-INDEX(RTO4CF_ORD,CV$8,2))&gt;$BN$194,"s","ns")))</f>
        <v>s</v>
      </c>
      <c r="CW207" s="282" t="str">
        <f aca="false">IF(CW$8&gt;$BV207,"",IF($BR$179&gt;$BS$179,"ns",IF(ABS($BX207-INDEX(RTO4CF_ORD,CW$8,2))&gt;$BN$194,"s","ns")))</f>
        <v>s</v>
      </c>
      <c r="CX207" s="282" t="str">
        <f aca="false">IF(CX$8&gt;$BV207,"",IF($BR$179&gt;$BS$179,"ns",IF(ABS($BX207-INDEX(RTO4CF_ORD,CX$8,2))&gt;$BN$194,"s","ns")))</f>
        <v>s</v>
      </c>
      <c r="CY207" s="282" t="str">
        <f aca="false">IF(CY$8&gt;$BV207,"",IF($BR$179&gt;$BS$179,"ns",IF(ABS($BX207-INDEX(RTO4CF_ORD,CY$8,2))&gt;$BN$194,"s","ns")))</f>
        <v>s</v>
      </c>
      <c r="CZ207" s="282" t="str">
        <f aca="false">IF(CZ$8&gt;$BV207,"",IF($BR$179&gt;$BS$179,"ns",IF(ABS($BX207-INDEX(RTO4CF_ORD,CZ$8,2))&gt;$BN$194,"s","ns")))</f>
        <v>s</v>
      </c>
      <c r="DA207" s="282" t="str">
        <f aca="false">IF(DA$8&gt;$BV207,"",IF($BR$179&gt;$BS$179,"ns",IF(ABS($BX207-INDEX(RTO4CF_ORD,DA$8,2))&gt;$BN$194,"s","ns")))</f>
        <v>s</v>
      </c>
      <c r="DB207" s="282" t="str">
        <f aca="false">IF(DB$8&gt;$BV207,"",IF($BR$179&gt;$BS$179,"ns",IF(ABS($BX207-INDEX(RTO4CF_ORD,DB$8,2))&gt;$BN$194,"s","ns")))</f>
        <v>s</v>
      </c>
      <c r="DC207" s="282" t="str">
        <f aca="false">IF(DC$8&gt;$BV207,"",IF($BR$179&gt;$BS$179,"ns",IF(ABS($BX207-INDEX(RTO4CF_ORD,DC$8,2))&gt;$BN$194,"s","ns")))</f>
        <v>s</v>
      </c>
      <c r="DD207" s="282" t="str">
        <f aca="false">IF(DD$8&gt;$BV207,"",IF($BR$179&gt;$BS$179,"ns",IF(ABS($BX207-INDEX(RTO4CF_ORD,DD$8,2))&gt;$BN$194,"s","ns")))</f>
        <v>ns</v>
      </c>
      <c r="DE207" s="282" t="str">
        <f aca="false">IF(DE$8&gt;$BV207,"",IF($BR$179&gt;$BS$179,"ns",IF(ABS($BX207-INDEX(RTO4CF_ORD,DE$8,2))&gt;$BN$194,"s","ns")))</f>
        <v>ns</v>
      </c>
      <c r="DF207" s="282" t="str">
        <f aca="false">IF(DF$8&gt;$BV207,"",IF($BR$179&gt;$BS$179,"ns",IF(ABS($BX207-INDEX(RTO4CF_ORD,DF$8,2))&gt;$BN$194,"s","ns")))</f>
        <v/>
      </c>
      <c r="DG207" s="282" t="str">
        <f aca="false">IF(DG$8&gt;$BV207,"",IF($BR$179&gt;$BS$179,"ns",IF(ABS($BX207-INDEX(RTO4CF_ORD,DG$8,2))&gt;$BN$194,"s","ns")))</f>
        <v/>
      </c>
      <c r="DH207" s="282" t="str">
        <f aca="false">IF(DH$8&gt;$BV207,"",IF($BR$179&gt;$BS$179,"ns",IF(ABS($BX207-INDEX(RTO4CF_ORD,DH$8,2))&gt;$BN$194,"s","ns")))</f>
        <v/>
      </c>
      <c r="DI207" s="282" t="str">
        <f aca="false">IF(DI$8&gt;$BV207,"",IF($BR$179&gt;$BS$179,"ns",IF(ABS($BX207-INDEX(RTO4CF_ORD,DI$8,2))&gt;$BN$194,"s","ns")))</f>
        <v/>
      </c>
      <c r="DJ207" s="282" t="str">
        <f aca="false">IF(DJ$8&gt;$BV207,"",IF($BR$179&gt;$BS$179,"ns",IF(ABS($BX207-INDEX(RTO4CF_ORD,DJ$8,2))&gt;$BN$194,"s","ns")))</f>
        <v/>
      </c>
      <c r="DK207" s="282" t="str">
        <f aca="false">IF(DK$8&gt;$BV207,"",IF($BR$179&gt;$BS$179,"ns",IF(ABS($BX207-INDEX(RTO4CF_ORD,DK$8,2))&gt;$BN$194,"s","ns")))</f>
        <v/>
      </c>
      <c r="DL207" s="282" t="str">
        <f aca="false">IF(DL$8&gt;$BV207,"",IF($BR$179&gt;$BS$179,"ns",IF(ABS($BX207-INDEX(RTO4CF_ORD,DL$8,2))&gt;$BN$194,"s","ns")))</f>
        <v/>
      </c>
      <c r="DM207" s="282" t="str">
        <f aca="false">IF(DM$8&gt;$BV207,"",IF($BR$179&gt;$BS$179,"ns",IF(ABS($BX207-INDEX(RTO4CF_ORD,DM$8,2))&gt;$BN$194,"s","ns")))</f>
        <v/>
      </c>
      <c r="DN207" s="282" t="str">
        <f aca="false">IF(DN$8&gt;$BV207,"",IF($BR$179&gt;$BS$179,"ns",IF(ABS($BX207-INDEX(RTO4CF_ORD,DN$8,2))&gt;$BN$194,"s","ns")))</f>
        <v/>
      </c>
      <c r="DO207" s="282" t="str">
        <f aca="false">IF(DO$8&gt;$BV207,"",IF($BR$179&gt;$BS$179,"ns",IF(ABS($BX207-INDEX(RTO4CF_ORD,DO$8,2))&gt;$BN$194,"s","ns")))</f>
        <v/>
      </c>
      <c r="DP207" s="282" t="str">
        <f aca="false">IF(DP$8&gt;$BV207,"",IF($BR$179&gt;$BS$179,"ns",IF(ABS($BX207-INDEX(RTO4CF_ORD,DP$8,2))&gt;$BN$194,"s","ns")))</f>
        <v/>
      </c>
      <c r="DQ207" s="282" t="str">
        <f aca="false">IF(DQ$8&gt;$BV207,"",IF($BR$179&gt;$BS$179,"ns",IF(ABS($BX207-INDEX(RTO4CF_ORD,DQ$8,2))&gt;$BN$194,"s","ns")))</f>
        <v/>
      </c>
      <c r="DR207" s="282" t="str">
        <f aca="false">IF(DR$8&gt;$BV207,"",IF($BR$179&gt;$BS$179,"ns",IF(ABS($BX207-INDEX(RTO4CF_ORD,DR$8,2))&gt;$BN$194,"s","ns")))</f>
        <v/>
      </c>
      <c r="DS207" s="282" t="str">
        <f aca="false">IF(DS$8&gt;$BV207,"",IF($BR$179&gt;$BS$179,"ns",IF(ABS($BX207-INDEX(RTO4CF_ORD,DS$8,2))&gt;$BN$194,"s","ns")))</f>
        <v/>
      </c>
      <c r="DT207" s="282" t="str">
        <f aca="false">IF(DT$8&gt;$BV207,"",IF($BR$179&gt;$BS$179,"ns",IF(ABS($BX207-INDEX(RTO4CF_ORD,DT$8,2))&gt;$BN$194,"s","ns")))</f>
        <v/>
      </c>
      <c r="DU207" s="282" t="str">
        <f aca="false">IF(DU$8&gt;$BV207,"",IF($BR$179&gt;$BS$179,"ns",IF(ABS($BX207-INDEX(RTO4CF_ORD,DU$8,2))&gt;$BN$194,"s","ns")))</f>
        <v/>
      </c>
      <c r="DV207" s="282" t="str">
        <f aca="false">IF(DV$8&gt;$BV207,"",IF($BR$179&gt;$BS$179,"ns",IF(ABS($BX207-INDEX(RTO4CF_ORD,DV$8,2))&gt;$BN$194,"s","ns")))</f>
        <v/>
      </c>
      <c r="DW207" s="283"/>
      <c r="DX207" s="283"/>
      <c r="DZ207" s="265" t="n">
        <f aca="false">DZ206+1</f>
        <v>34</v>
      </c>
      <c r="EA207" s="276" t="n">
        <f aca="false">IFERROR(INDEX(RTO4CV,$DZ207,1),0)</f>
        <v>0</v>
      </c>
      <c r="EB207" s="277" t="n">
        <f aca="false">IFERROR(INDEX(RTO4SF,$DZ207,EB$7),0)</f>
        <v>0</v>
      </c>
      <c r="EC207" s="277" t="n">
        <f aca="false">IFERROR(INDEX(RTO4SF,$DZ207,EC$7),0)</f>
        <v>0</v>
      </c>
      <c r="ED207" s="277" t="n">
        <f aca="false">IFERROR(INDEX(RTO4SF,$DZ207,ED$7),0)</f>
        <v>0</v>
      </c>
      <c r="EE207" s="277" t="n">
        <f aca="false">IFERROR(INDEX(RTO4SF,$DZ207,EE$7),0)</f>
        <v>0</v>
      </c>
      <c r="EF207" s="277" t="n">
        <f aca="false">COUNTIFS(EB207:EE207,"&gt;1")</f>
        <v>0</v>
      </c>
      <c r="EG207" s="277" t="n">
        <f aca="false">IFERROR(SUMIFS(EB207:EE207,EB207:EE207,"&gt;1"),0)</f>
        <v>0</v>
      </c>
      <c r="EH207" s="265"/>
      <c r="EI207" s="265"/>
      <c r="EJ207" s="265"/>
      <c r="EK207" s="266"/>
      <c r="EL207" s="265" t="n">
        <f aca="false">EL206+1</f>
        <v>34</v>
      </c>
      <c r="EM207" s="276" t="n">
        <f aca="false">IFERROR(INDEX(RTO4CV,$EL207,1),0)</f>
        <v>0</v>
      </c>
      <c r="EN207" s="277" t="n">
        <f aca="false">IFERROR(INDEX(RTO4CF,$EL207,'ANVA-MDS'!EB$7),0)</f>
        <v>0</v>
      </c>
      <c r="EO207" s="277" t="n">
        <f aca="false">IFERROR(INDEX(RTO4CF,$EL207,'ANVA-MDS'!EC$7),0)</f>
        <v>0</v>
      </c>
      <c r="EP207" s="277" t="n">
        <f aca="false">IFERROR(INDEX(RTO4CF,$EL207,'ANVA-MDS'!ED$7),0)</f>
        <v>0</v>
      </c>
      <c r="EQ207" s="277" t="n">
        <f aca="false">IFERROR(INDEX(RTO4CF,$EL207,'ANVA-MDS'!EE$7),0)</f>
        <v>0</v>
      </c>
      <c r="ER207" s="277" t="n">
        <f aca="false">COUNTIFS(EN207:EQ207,"&gt;1")</f>
        <v>0</v>
      </c>
      <c r="ES207" s="277" t="n">
        <f aca="false">IFERROR(SUMIFS(EN207:EQ207,EN207:EQ207,"&gt;1"),0)</f>
        <v>0</v>
      </c>
      <c r="ET207" s="265"/>
      <c r="EU207" s="265"/>
      <c r="EV207" s="265"/>
      <c r="EW207" s="266"/>
      <c r="EX207" s="277" t="n">
        <f aca="false">EG207+ES207</f>
        <v>0</v>
      </c>
      <c r="EY207" s="266"/>
      <c r="EZ207" s="266"/>
    </row>
    <row r="208" customFormat="false" ht="12.75" hidden="false" customHeight="true" outlineLevel="0" collapsed="false">
      <c r="J208" s="270" t="n">
        <v>34</v>
      </c>
      <c r="K208" s="280" t="n">
        <f aca="false">IFERROR(INDEX(RTO4SF_ORD,J208,1),"sd")</f>
        <v>0</v>
      </c>
      <c r="L208" s="281" t="n">
        <f aca="false">IFERROR(INDEX(RTO4SF_ORD,J208,2),"sd")</f>
        <v>0.00016</v>
      </c>
      <c r="M208" s="281" t="str">
        <f aca="false">IF(M$8&gt;$J208,"",IF($F$179&gt;$G$179,"ns",IF(ABS($L208-INDEX(RTO4SF_ORD,M$8,2))&gt;$B$194,"s","ns")))</f>
        <v>ns</v>
      </c>
      <c r="N208" s="281" t="str">
        <f aca="false">IF(N$8&gt;$J208,"",IF($F$179&gt;$G$179,"ns",IF(ABS($L208-INDEX(RTO4SF_ORD,N$8,2))&gt;$B$194,"s","ns")))</f>
        <v>ns</v>
      </c>
      <c r="O208" s="281" t="str">
        <f aca="false">IF(O$8&gt;$J208,"",IF($F$179&gt;$G$179,"ns",IF(ABS($L208-INDEX(RTO4SF_ORD,O$8,2))&gt;$B$194,"s","ns")))</f>
        <v>ns</v>
      </c>
      <c r="P208" s="281" t="str">
        <f aca="false">IF(P$8&gt;$J208,"",IF($F$179&gt;$G$179,"ns",IF(ABS($L208-INDEX(RTO4SF_ORD,P$8,2))&gt;$B$194,"s","ns")))</f>
        <v>ns</v>
      </c>
      <c r="Q208" s="281" t="str">
        <f aca="false">IF(Q$8&gt;$J208,"",IF($F$179&gt;$G$179,"ns",IF(ABS($L208-INDEX(RTO4SF_ORD,Q$8,2))&gt;$B$194,"s","ns")))</f>
        <v>ns</v>
      </c>
      <c r="R208" s="281" t="str">
        <f aca="false">IF(R$8&gt;$J208,"",IF($F$179&gt;$G$179,"ns",IF(ABS($L208-INDEX(RTO4SF_ORD,R$8,2))&gt;$B$194,"s","ns")))</f>
        <v>ns</v>
      </c>
      <c r="S208" s="281" t="str">
        <f aca="false">IF(S$8&gt;$J208,"",IF($F$179&gt;$G$179,"ns",IF(ABS($L208-INDEX(RTO4SF_ORD,S$8,2))&gt;$B$194,"s","ns")))</f>
        <v>ns</v>
      </c>
      <c r="T208" s="281" t="str">
        <f aca="false">IF(T$8&gt;$J208,"",IF($F$179&gt;$G$179,"ns",IF(ABS($L208-INDEX(RTO4SF_ORD,T$8,2))&gt;$B$194,"s","ns")))</f>
        <v>ns</v>
      </c>
      <c r="U208" s="281" t="str">
        <f aca="false">IF(U$8&gt;$J208,"",IF($F$179&gt;$G$179,"ns",IF(ABS($L208-INDEX(RTO4SF_ORD,U$8,2))&gt;$B$194,"s","ns")))</f>
        <v>ns</v>
      </c>
      <c r="V208" s="281" t="str">
        <f aca="false">IF(V$8&gt;$J208,"",IF($F$179&gt;$G$179,"ns",IF(ABS($L208-INDEX(RTO4SF_ORD,V$8,2))&gt;$B$194,"s","ns")))</f>
        <v>ns</v>
      </c>
      <c r="W208" s="281" t="str">
        <f aca="false">IF(W$8&gt;$J208,"",IF($F$179&gt;$G$179,"ns",IF(ABS($L208-INDEX(RTO4SF_ORD,W$8,2))&gt;$B$194,"s","ns")))</f>
        <v>ns</v>
      </c>
      <c r="X208" s="281" t="str">
        <f aca="false">IF(X$8&gt;$J208,"",IF($F$179&gt;$G$179,"ns",IF(ABS($L208-INDEX(RTO4SF_ORD,X$8,2))&gt;$B$194,"s","ns")))</f>
        <v>ns</v>
      </c>
      <c r="Y208" s="281" t="str">
        <f aca="false">IF(Y$8&gt;$J208,"",IF($F$179&gt;$G$179,"ns",IF(ABS($L208-INDEX(RTO4SF_ORD,Y$8,2))&gt;$B$194,"s","ns")))</f>
        <v>ns</v>
      </c>
      <c r="Z208" s="281" t="str">
        <f aca="false">IF(Z$8&gt;$J208,"",IF($F$179&gt;$G$179,"ns",IF(ABS($L208-INDEX(RTO4SF_ORD,Z$8,2))&gt;$B$194,"s","ns")))</f>
        <v>ns</v>
      </c>
      <c r="AA208" s="281" t="str">
        <f aca="false">IF(AA$8&gt;$J208,"",IF($F$179&gt;$G$179,"ns",IF(ABS($L208-INDEX(RTO4SF_ORD,AA$8,2))&gt;$B$194,"s","ns")))</f>
        <v>ns</v>
      </c>
      <c r="AB208" s="281" t="str">
        <f aca="false">IF(AB$8&gt;$J208,"",IF($F$179&gt;$G$179,"ns",IF(ABS($L208-INDEX(RTO4SF_ORD,AB$8,2))&gt;$B$194,"s","ns")))</f>
        <v>ns</v>
      </c>
      <c r="AC208" s="281" t="str">
        <f aca="false">IF(AC$8&gt;$J208,"",IF($F$179&gt;$G$179,"ns",IF(ABS($L208-INDEX(RTO4SF_ORD,AC$8,2))&gt;$B$194,"s","ns")))</f>
        <v>ns</v>
      </c>
      <c r="AD208" s="281" t="str">
        <f aca="false">IF(AD$8&gt;$J208,"",IF($F$179&gt;$G$179,"ns",IF(ABS($L208-INDEX(RTO4SF_ORD,AD$8,2))&gt;$B$194,"s","ns")))</f>
        <v>ns</v>
      </c>
      <c r="AE208" s="281" t="str">
        <f aca="false">IF(AE$8&gt;$J208,"",IF($F$179&gt;$G$179,"ns",IF(ABS($L208-INDEX(RTO4SF_ORD,AE$8,2))&gt;$B$194,"s","ns")))</f>
        <v>ns</v>
      </c>
      <c r="AF208" s="281" t="str">
        <f aca="false">IF(AF$8&gt;$J208,"",IF($F$179&gt;$G$179,"ns",IF(ABS($L208-INDEX(RTO4SF_ORD,AF$8,2))&gt;$B$194,"s","ns")))</f>
        <v>ns</v>
      </c>
      <c r="AG208" s="281" t="str">
        <f aca="false">IF(AG$8&gt;$J208,"",IF($F$179&gt;$G$179,"ns",IF(ABS($L208-INDEX(RTO4SF_ORD,AG$8,2))&gt;$B$194,"s","ns")))</f>
        <v>ns</v>
      </c>
      <c r="AH208" s="281" t="str">
        <f aca="false">IF(AH$8&gt;$J208,"",IF($F$179&gt;$G$179,"ns",IF(ABS($L208-INDEX(RTO4SF_ORD,AH$8,2))&gt;$B$194,"s","ns")))</f>
        <v>ns</v>
      </c>
      <c r="AI208" s="281" t="str">
        <f aca="false">IF(AI$8&gt;$J208,"",IF($F$179&gt;$G$179,"ns",IF(ABS($L208-INDEX(RTO4SF_ORD,AI$8,2))&gt;$B$194,"s","ns")))</f>
        <v>ns</v>
      </c>
      <c r="AJ208" s="281" t="str">
        <f aca="false">IF(AJ$8&gt;$J208,"",IF($F$179&gt;$G$179,"ns",IF(ABS($L208-INDEX(RTO4SF_ORD,AJ$8,2))&gt;$B$194,"s","ns")))</f>
        <v>ns</v>
      </c>
      <c r="AK208" s="281" t="str">
        <f aca="false">IF(AK$8&gt;$J208,"",IF($F$179&gt;$G$179,"ns",IF(ABS($L208-INDEX(RTO4SF_ORD,AK$8,2))&gt;$B$194,"s","ns")))</f>
        <v>ns</v>
      </c>
      <c r="AL208" s="281" t="str">
        <f aca="false">IF(AL$8&gt;$J208,"",IF($F$179&gt;$G$179,"ns",IF(ABS($L208-INDEX(RTO4SF_ORD,AL$8,2))&gt;$B$194,"s","ns")))</f>
        <v>ns</v>
      </c>
      <c r="AM208" s="281" t="str">
        <f aca="false">IF(AM$8&gt;$J208,"",IF($F$179&gt;$G$179,"ns",IF(ABS($L208-INDEX(RTO4SF_ORD,AM$8,2))&gt;$B$194,"s","ns")))</f>
        <v>ns</v>
      </c>
      <c r="AN208" s="281" t="str">
        <f aca="false">IF(AN$8&gt;$J208,"",IF($F$179&gt;$G$179,"ns",IF(ABS($L208-INDEX(RTO4SF_ORD,AN$8,2))&gt;$B$194,"s","ns")))</f>
        <v>ns</v>
      </c>
      <c r="AO208" s="281" t="str">
        <f aca="false">IF(AO$8&gt;$J208,"",IF($F$179&gt;$G$179,"ns",IF(ABS($L208-INDEX(RTO4SF_ORD,AO$8,2))&gt;$B$194,"s","ns")))</f>
        <v>ns</v>
      </c>
      <c r="AP208" s="281" t="str">
        <f aca="false">IF(AP$8&gt;$J208,"",IF($F$179&gt;$G$179,"ns",IF(ABS($L208-INDEX(RTO4SF_ORD,AP$8,2))&gt;$B$194,"s","ns")))</f>
        <v>ns</v>
      </c>
      <c r="AQ208" s="281" t="str">
        <f aca="false">IF(AQ$8&gt;$J208,"",IF($F$179&gt;$G$179,"ns",IF(ABS($L208-INDEX(RTO4SF_ORD,AQ$8,2))&gt;$B$194,"s","ns")))</f>
        <v>ns</v>
      </c>
      <c r="AR208" s="281" t="str">
        <f aca="false">IF(AR$8&gt;$J208,"",IF($F$179&gt;$G$179,"ns",IF(ABS($L208-INDEX(RTO4SF_ORD,AR$8,2))&gt;$B$194,"s","ns")))</f>
        <v>ns</v>
      </c>
      <c r="AS208" s="281" t="str">
        <f aca="false">IF(AS$8&gt;$J208,"",IF($F$179&gt;$G$179,"ns",IF(ABS($L208-INDEX(RTO4SF_ORD,AS$8,2))&gt;$B$194,"s","ns")))</f>
        <v>ns</v>
      </c>
      <c r="AT208" s="281" t="str">
        <f aca="false">IF(AT$8&gt;$J208,"",IF($F$179&gt;$G$179,"ns",IF(ABS($L208-INDEX(RTO4SF_ORD,AT$8,2))&gt;$B$194,"s","ns")))</f>
        <v>ns</v>
      </c>
      <c r="AU208" s="281" t="str">
        <f aca="false">IF(AU$8&gt;$J208,"",IF($F$179&gt;$G$179,"ns",IF(ABS($L208-INDEX(RTO4SF_ORD,AU$8,2))&gt;$B$194,"s","ns")))</f>
        <v/>
      </c>
      <c r="AV208" s="281" t="str">
        <f aca="false">IF(AV$8&gt;$J208,"",IF($F$179&gt;$G$179,"ns",IF(ABS($L208-INDEX(RTO4SF_ORD,AV$8,2))&gt;$B$194,"s","ns")))</f>
        <v/>
      </c>
      <c r="AW208" s="281" t="str">
        <f aca="false">IF(AW$8&gt;$J208,"",IF($F$179&gt;$G$179,"ns",IF(ABS($L208-INDEX(RTO4SF_ORD,AW$8,2))&gt;$B$194,"s","ns")))</f>
        <v/>
      </c>
      <c r="AX208" s="281" t="str">
        <f aca="false">IF(AX$8&gt;$J208,"",IF($F$179&gt;$G$179,"ns",IF(ABS($L208-INDEX(RTO4SF_ORD,AX$8,2))&gt;$B$194,"s","ns")))</f>
        <v/>
      </c>
      <c r="AY208" s="281" t="str">
        <f aca="false">IF(AY$8&gt;$J208,"",IF($F$179&gt;$G$179,"ns",IF(ABS($L208-INDEX(RTO4SF_ORD,AY$8,2))&gt;$B$194,"s","ns")))</f>
        <v/>
      </c>
      <c r="AZ208" s="281" t="str">
        <f aca="false">IF(AZ$8&gt;$J208,"",IF($F$179&gt;$G$179,"ns",IF(ABS($L208-INDEX(RTO4SF_ORD,AZ$8,2))&gt;$B$194,"s","ns")))</f>
        <v/>
      </c>
      <c r="BA208" s="281" t="str">
        <f aca="false">IF(BA$8&gt;$J208,"",IF($F$179&gt;$G$179,"ns",IF(ABS($L208-INDEX(RTO4SF_ORD,BA$8,2))&gt;$B$194,"s","ns")))</f>
        <v/>
      </c>
      <c r="BB208" s="281" t="str">
        <f aca="false">IF(BB$8&gt;$J208,"",IF($F$179&gt;$G$179,"ns",IF(ABS($L208-INDEX(RTO4SF_ORD,BB$8,2))&gt;$B$194,"s","ns")))</f>
        <v/>
      </c>
      <c r="BC208" s="281" t="str">
        <f aca="false">IF(BC$8&gt;$J208,"",IF($F$179&gt;$G$179,"ns",IF(ABS($L208-INDEX(RTO4SF_ORD,BC$8,2))&gt;$B$194,"s","ns")))</f>
        <v/>
      </c>
      <c r="BD208" s="281" t="str">
        <f aca="false">IF(BD$8&gt;$J208,"",IF($F$179&gt;$G$179,"ns",IF(ABS($L208-INDEX(RTO4SF_ORD,BD$8,2))&gt;$B$194,"s","ns")))</f>
        <v/>
      </c>
      <c r="BE208" s="281" t="str">
        <f aca="false">IF(BE$8&gt;$J208,"",IF($F$179&gt;$G$179,"ns",IF(ABS($L208-INDEX(RTO4SF_ORD,BE$8,2))&gt;$B$194,"s","ns")))</f>
        <v/>
      </c>
      <c r="BF208" s="281" t="str">
        <f aca="false">IF(BF$8&gt;$J208,"",IF($F$179&gt;$G$179,"ns",IF(ABS($L208-INDEX(RTO4SF_ORD,BF$8,2))&gt;$B$194,"s","ns")))</f>
        <v/>
      </c>
      <c r="BG208" s="281" t="str">
        <f aca="false">IF(BG$8&gt;$J208,"",IF($F$179&gt;$G$179,"ns",IF(ABS($L208-INDEX(RTO4SF_ORD,BG$8,2))&gt;$B$194,"s","ns")))</f>
        <v/>
      </c>
      <c r="BH208" s="281" t="str">
        <f aca="false">IF(BH$8&gt;$J208,"",IF($F$179&gt;$G$179,"ns",IF(ABS($L208-INDEX(RTO4SF_ORD,BH$8,2))&gt;$B$194,"s","ns")))</f>
        <v/>
      </c>
      <c r="BI208" s="281" t="str">
        <f aca="false">IF(BI$8&gt;$J208,"",IF($F$179&gt;$G$179,"ns",IF(ABS($L208-INDEX(RTO4SF_ORD,BI$8,2))&gt;$B$194,"s","ns")))</f>
        <v/>
      </c>
      <c r="BJ208" s="281" t="str">
        <f aca="false">IF(BJ$8&gt;$J208,"",IF($F$179&gt;$G$179,"ns",IF(ABS($L208-INDEX(RTO4SF_ORD,BJ$8,2))&gt;$B$194,"s","ns")))</f>
        <v/>
      </c>
      <c r="BS208" s="249"/>
      <c r="BT208" s="293"/>
      <c r="BV208" s="270" t="n">
        <v>34</v>
      </c>
      <c r="BW208" s="280" t="n">
        <f aca="false">IFERROR(INDEX(RTO4CF_ORD,BV208,1),"sd")</f>
        <v>0</v>
      </c>
      <c r="BX208" s="281" t="n">
        <f aca="false">IFERROR(INDEX(RTO4CF_ORD,BV208,2),"sd")</f>
        <v>0.00016</v>
      </c>
      <c r="BY208" s="282" t="str">
        <f aca="false">IF(BY$8&gt;$BV208,"",IF($BR$179&gt;$BS$179,"ns",IF(ABS($BX208-INDEX(RTO4CF_ORD,BY$8,2))&gt;$BN$194,"s","ns")))</f>
        <v>s</v>
      </c>
      <c r="BZ208" s="282" t="str">
        <f aca="false">IF(BZ$8&gt;$BV208,"",IF($BR$179&gt;$BS$179,"ns",IF(ABS($BX208-INDEX(RTO4CF_ORD,BZ$8,2))&gt;$BN$194,"s","ns")))</f>
        <v>s</v>
      </c>
      <c r="CA208" s="282" t="str">
        <f aca="false">IF(CA$8&gt;$BV208,"",IF($BR$179&gt;$BS$179,"ns",IF(ABS($BX208-INDEX(RTO4CF_ORD,CA$8,2))&gt;$BN$194,"s","ns")))</f>
        <v>s</v>
      </c>
      <c r="CB208" s="282" t="str">
        <f aca="false">IF(CB$8&gt;$BV208,"",IF($BR$179&gt;$BS$179,"ns",IF(ABS($BX208-INDEX(RTO4CF_ORD,CB$8,2))&gt;$BN$194,"s","ns")))</f>
        <v>s</v>
      </c>
      <c r="CC208" s="282" t="str">
        <f aca="false">IF(CC$8&gt;$BV208,"",IF($BR$179&gt;$BS$179,"ns",IF(ABS($BX208-INDEX(RTO4CF_ORD,CC$8,2))&gt;$BN$194,"s","ns")))</f>
        <v>s</v>
      </c>
      <c r="CD208" s="282" t="str">
        <f aca="false">IF(CD$8&gt;$BV208,"",IF($BR$179&gt;$BS$179,"ns",IF(ABS($BX208-INDEX(RTO4CF_ORD,CD$8,2))&gt;$BN$194,"s","ns")))</f>
        <v>s</v>
      </c>
      <c r="CE208" s="282" t="str">
        <f aca="false">IF(CE$8&gt;$BV208,"",IF($BR$179&gt;$BS$179,"ns",IF(ABS($BX208-INDEX(RTO4CF_ORD,CE$8,2))&gt;$BN$194,"s","ns")))</f>
        <v>s</v>
      </c>
      <c r="CF208" s="282" t="str">
        <f aca="false">IF(CF$8&gt;$BV208,"",IF($BR$179&gt;$BS$179,"ns",IF(ABS($BX208-INDEX(RTO4CF_ORD,CF$8,2))&gt;$BN$194,"s","ns")))</f>
        <v>s</v>
      </c>
      <c r="CG208" s="282" t="str">
        <f aca="false">IF(CG$8&gt;$BV208,"",IF($BR$179&gt;$BS$179,"ns",IF(ABS($BX208-INDEX(RTO4CF_ORD,CG$8,2))&gt;$BN$194,"s","ns")))</f>
        <v>s</v>
      </c>
      <c r="CH208" s="282" t="str">
        <f aca="false">IF(CH$8&gt;$BV208,"",IF($BR$179&gt;$BS$179,"ns",IF(ABS($BX208-INDEX(RTO4CF_ORD,CH$8,2))&gt;$BN$194,"s","ns")))</f>
        <v>s</v>
      </c>
      <c r="CI208" s="282" t="str">
        <f aca="false">IF(CI$8&gt;$BV208,"",IF($BR$179&gt;$BS$179,"ns",IF(ABS($BX208-INDEX(RTO4CF_ORD,CI$8,2))&gt;$BN$194,"s","ns")))</f>
        <v>s</v>
      </c>
      <c r="CJ208" s="282" t="str">
        <f aca="false">IF(CJ$8&gt;$BV208,"",IF($BR$179&gt;$BS$179,"ns",IF(ABS($BX208-INDEX(RTO4CF_ORD,CJ$8,2))&gt;$BN$194,"s","ns")))</f>
        <v>s</v>
      </c>
      <c r="CK208" s="282" t="str">
        <f aca="false">IF(CK$8&gt;$BV208,"",IF($BR$179&gt;$BS$179,"ns",IF(ABS($BX208-INDEX(RTO4CF_ORD,CK$8,2))&gt;$BN$194,"s","ns")))</f>
        <v>s</v>
      </c>
      <c r="CL208" s="282" t="str">
        <f aca="false">IF(CL$8&gt;$BV208,"",IF($BR$179&gt;$BS$179,"ns",IF(ABS($BX208-INDEX(RTO4CF_ORD,CL$8,2))&gt;$BN$194,"s","ns")))</f>
        <v>s</v>
      </c>
      <c r="CM208" s="282" t="str">
        <f aca="false">IF(CM$8&gt;$BV208,"",IF($BR$179&gt;$BS$179,"ns",IF(ABS($BX208-INDEX(RTO4CF_ORD,CM$8,2))&gt;$BN$194,"s","ns")))</f>
        <v>s</v>
      </c>
      <c r="CN208" s="282" t="str">
        <f aca="false">IF(CN$8&gt;$BV208,"",IF($BR$179&gt;$BS$179,"ns",IF(ABS($BX208-INDEX(RTO4CF_ORD,CN$8,2))&gt;$BN$194,"s","ns")))</f>
        <v>s</v>
      </c>
      <c r="CO208" s="282" t="str">
        <f aca="false">IF(CO$8&gt;$BV208,"",IF($BR$179&gt;$BS$179,"ns",IF(ABS($BX208-INDEX(RTO4CF_ORD,CO$8,2))&gt;$BN$194,"s","ns")))</f>
        <v>s</v>
      </c>
      <c r="CP208" s="282" t="str">
        <f aca="false">IF(CP$8&gt;$BV208,"",IF($BR$179&gt;$BS$179,"ns",IF(ABS($BX208-INDEX(RTO4CF_ORD,CP$8,2))&gt;$BN$194,"s","ns")))</f>
        <v>s</v>
      </c>
      <c r="CQ208" s="282" t="str">
        <f aca="false">IF(CQ$8&gt;$BV208,"",IF($BR$179&gt;$BS$179,"ns",IF(ABS($BX208-INDEX(RTO4CF_ORD,CQ$8,2))&gt;$BN$194,"s","ns")))</f>
        <v>s</v>
      </c>
      <c r="CR208" s="282" t="str">
        <f aca="false">IF(CR$8&gt;$BV208,"",IF($BR$179&gt;$BS$179,"ns",IF(ABS($BX208-INDEX(RTO4CF_ORD,CR$8,2))&gt;$BN$194,"s","ns")))</f>
        <v>s</v>
      </c>
      <c r="CS208" s="282" t="str">
        <f aca="false">IF(CS$8&gt;$BV208,"",IF($BR$179&gt;$BS$179,"ns",IF(ABS($BX208-INDEX(RTO4CF_ORD,CS$8,2))&gt;$BN$194,"s","ns")))</f>
        <v>s</v>
      </c>
      <c r="CT208" s="282" t="str">
        <f aca="false">IF(CT$8&gt;$BV208,"",IF($BR$179&gt;$BS$179,"ns",IF(ABS($BX208-INDEX(RTO4CF_ORD,CT$8,2))&gt;$BN$194,"s","ns")))</f>
        <v>s</v>
      </c>
      <c r="CU208" s="282" t="str">
        <f aca="false">IF(CU$8&gt;$BV208,"",IF($BR$179&gt;$BS$179,"ns",IF(ABS($BX208-INDEX(RTO4CF_ORD,CU$8,2))&gt;$BN$194,"s","ns")))</f>
        <v>s</v>
      </c>
      <c r="CV208" s="282" t="str">
        <f aca="false">IF(CV$8&gt;$BV208,"",IF($BR$179&gt;$BS$179,"ns",IF(ABS($BX208-INDEX(RTO4CF_ORD,CV$8,2))&gt;$BN$194,"s","ns")))</f>
        <v>s</v>
      </c>
      <c r="CW208" s="282" t="str">
        <f aca="false">IF(CW$8&gt;$BV208,"",IF($BR$179&gt;$BS$179,"ns",IF(ABS($BX208-INDEX(RTO4CF_ORD,CW$8,2))&gt;$BN$194,"s","ns")))</f>
        <v>s</v>
      </c>
      <c r="CX208" s="282" t="str">
        <f aca="false">IF(CX$8&gt;$BV208,"",IF($BR$179&gt;$BS$179,"ns",IF(ABS($BX208-INDEX(RTO4CF_ORD,CX$8,2))&gt;$BN$194,"s","ns")))</f>
        <v>s</v>
      </c>
      <c r="CY208" s="282" t="str">
        <f aca="false">IF(CY$8&gt;$BV208,"",IF($BR$179&gt;$BS$179,"ns",IF(ABS($BX208-INDEX(RTO4CF_ORD,CY$8,2))&gt;$BN$194,"s","ns")))</f>
        <v>s</v>
      </c>
      <c r="CZ208" s="282" t="str">
        <f aca="false">IF(CZ$8&gt;$BV208,"",IF($BR$179&gt;$BS$179,"ns",IF(ABS($BX208-INDEX(RTO4CF_ORD,CZ$8,2))&gt;$BN$194,"s","ns")))</f>
        <v>s</v>
      </c>
      <c r="DA208" s="282" t="str">
        <f aca="false">IF(DA$8&gt;$BV208,"",IF($BR$179&gt;$BS$179,"ns",IF(ABS($BX208-INDEX(RTO4CF_ORD,DA$8,2))&gt;$BN$194,"s","ns")))</f>
        <v>s</v>
      </c>
      <c r="DB208" s="282" t="str">
        <f aca="false">IF(DB$8&gt;$BV208,"",IF($BR$179&gt;$BS$179,"ns",IF(ABS($BX208-INDEX(RTO4CF_ORD,DB$8,2))&gt;$BN$194,"s","ns")))</f>
        <v>s</v>
      </c>
      <c r="DC208" s="282" t="str">
        <f aca="false">IF(DC$8&gt;$BV208,"",IF($BR$179&gt;$BS$179,"ns",IF(ABS($BX208-INDEX(RTO4CF_ORD,DC$8,2))&gt;$BN$194,"s","ns")))</f>
        <v>s</v>
      </c>
      <c r="DD208" s="282" t="str">
        <f aca="false">IF(DD$8&gt;$BV208,"",IF($BR$179&gt;$BS$179,"ns",IF(ABS($BX208-INDEX(RTO4CF_ORD,DD$8,2))&gt;$BN$194,"s","ns")))</f>
        <v>ns</v>
      </c>
      <c r="DE208" s="282" t="str">
        <f aca="false">IF(DE$8&gt;$BV208,"",IF($BR$179&gt;$BS$179,"ns",IF(ABS($BX208-INDEX(RTO4CF_ORD,DE$8,2))&gt;$BN$194,"s","ns")))</f>
        <v>ns</v>
      </c>
      <c r="DF208" s="282" t="str">
        <f aca="false">IF(DF$8&gt;$BV208,"",IF($BR$179&gt;$BS$179,"ns",IF(ABS($BX208-INDEX(RTO4CF_ORD,DF$8,2))&gt;$BN$194,"s","ns")))</f>
        <v>ns</v>
      </c>
      <c r="DG208" s="282" t="str">
        <f aca="false">IF(DG$8&gt;$BV208,"",IF($BR$179&gt;$BS$179,"ns",IF(ABS($BX208-INDEX(RTO4CF_ORD,DG$8,2))&gt;$BN$194,"s","ns")))</f>
        <v/>
      </c>
      <c r="DH208" s="282" t="str">
        <f aca="false">IF(DH$8&gt;$BV208,"",IF($BR$179&gt;$BS$179,"ns",IF(ABS($BX208-INDEX(RTO4CF_ORD,DH$8,2))&gt;$BN$194,"s","ns")))</f>
        <v/>
      </c>
      <c r="DI208" s="282" t="str">
        <f aca="false">IF(DI$8&gt;$BV208,"",IF($BR$179&gt;$BS$179,"ns",IF(ABS($BX208-INDEX(RTO4CF_ORD,DI$8,2))&gt;$BN$194,"s","ns")))</f>
        <v/>
      </c>
      <c r="DJ208" s="282" t="str">
        <f aca="false">IF(DJ$8&gt;$BV208,"",IF($BR$179&gt;$BS$179,"ns",IF(ABS($BX208-INDEX(RTO4CF_ORD,DJ$8,2))&gt;$BN$194,"s","ns")))</f>
        <v/>
      </c>
      <c r="DK208" s="282" t="str">
        <f aca="false">IF(DK$8&gt;$BV208,"",IF($BR$179&gt;$BS$179,"ns",IF(ABS($BX208-INDEX(RTO4CF_ORD,DK$8,2))&gt;$BN$194,"s","ns")))</f>
        <v/>
      </c>
      <c r="DL208" s="282" t="str">
        <f aca="false">IF(DL$8&gt;$BV208,"",IF($BR$179&gt;$BS$179,"ns",IF(ABS($BX208-INDEX(RTO4CF_ORD,DL$8,2))&gt;$BN$194,"s","ns")))</f>
        <v/>
      </c>
      <c r="DM208" s="282" t="str">
        <f aca="false">IF(DM$8&gt;$BV208,"",IF($BR$179&gt;$BS$179,"ns",IF(ABS($BX208-INDEX(RTO4CF_ORD,DM$8,2))&gt;$BN$194,"s","ns")))</f>
        <v/>
      </c>
      <c r="DN208" s="282" t="str">
        <f aca="false">IF(DN$8&gt;$BV208,"",IF($BR$179&gt;$BS$179,"ns",IF(ABS($BX208-INDEX(RTO4CF_ORD,DN$8,2))&gt;$BN$194,"s","ns")))</f>
        <v/>
      </c>
      <c r="DO208" s="282" t="str">
        <f aca="false">IF(DO$8&gt;$BV208,"",IF($BR$179&gt;$BS$179,"ns",IF(ABS($BX208-INDEX(RTO4CF_ORD,DO$8,2))&gt;$BN$194,"s","ns")))</f>
        <v/>
      </c>
      <c r="DP208" s="282" t="str">
        <f aca="false">IF(DP$8&gt;$BV208,"",IF($BR$179&gt;$BS$179,"ns",IF(ABS($BX208-INDEX(RTO4CF_ORD,DP$8,2))&gt;$BN$194,"s","ns")))</f>
        <v/>
      </c>
      <c r="DQ208" s="282" t="str">
        <f aca="false">IF(DQ$8&gt;$BV208,"",IF($BR$179&gt;$BS$179,"ns",IF(ABS($BX208-INDEX(RTO4CF_ORD,DQ$8,2))&gt;$BN$194,"s","ns")))</f>
        <v/>
      </c>
      <c r="DR208" s="282" t="str">
        <f aca="false">IF(DR$8&gt;$BV208,"",IF($BR$179&gt;$BS$179,"ns",IF(ABS($BX208-INDEX(RTO4CF_ORD,DR$8,2))&gt;$BN$194,"s","ns")))</f>
        <v/>
      </c>
      <c r="DS208" s="282" t="str">
        <f aca="false">IF(DS$8&gt;$BV208,"",IF($BR$179&gt;$BS$179,"ns",IF(ABS($BX208-INDEX(RTO4CF_ORD,DS$8,2))&gt;$BN$194,"s","ns")))</f>
        <v/>
      </c>
      <c r="DT208" s="282" t="str">
        <f aca="false">IF(DT$8&gt;$BV208,"",IF($BR$179&gt;$BS$179,"ns",IF(ABS($BX208-INDEX(RTO4CF_ORD,DT$8,2))&gt;$BN$194,"s","ns")))</f>
        <v/>
      </c>
      <c r="DU208" s="282" t="str">
        <f aca="false">IF(DU$8&gt;$BV208,"",IF($BR$179&gt;$BS$179,"ns",IF(ABS($BX208-INDEX(RTO4CF_ORD,DU$8,2))&gt;$BN$194,"s","ns")))</f>
        <v/>
      </c>
      <c r="DV208" s="282" t="str">
        <f aca="false">IF(DV$8&gt;$BV208,"",IF($BR$179&gt;$BS$179,"ns",IF(ABS($BX208-INDEX(RTO4CF_ORD,DV$8,2))&gt;$BN$194,"s","ns")))</f>
        <v/>
      </c>
      <c r="DW208" s="283"/>
      <c r="DX208" s="283"/>
      <c r="DZ208" s="265" t="n">
        <f aca="false">DZ207+1</f>
        <v>35</v>
      </c>
      <c r="EA208" s="276" t="n">
        <f aca="false">IFERROR(INDEX(RTO4CV,$DZ208,1),0)</f>
        <v>0</v>
      </c>
      <c r="EB208" s="277" t="n">
        <f aca="false">IFERROR(INDEX(RTO4SF,$DZ208,EB$7),0)</f>
        <v>0</v>
      </c>
      <c r="EC208" s="277" t="n">
        <f aca="false">IFERROR(INDEX(RTO4SF,$DZ208,EC$7),0)</f>
        <v>0</v>
      </c>
      <c r="ED208" s="277" t="n">
        <f aca="false">IFERROR(INDEX(RTO4SF,$DZ208,ED$7),0)</f>
        <v>0</v>
      </c>
      <c r="EE208" s="277" t="n">
        <f aca="false">IFERROR(INDEX(RTO4SF,$DZ208,EE$7),0)</f>
        <v>0</v>
      </c>
      <c r="EF208" s="277" t="n">
        <f aca="false">COUNTIFS(EB208:EE208,"&gt;1")</f>
        <v>0</v>
      </c>
      <c r="EG208" s="277" t="n">
        <f aca="false">IFERROR(SUMIFS(EB208:EE208,EB208:EE208,"&gt;1"),0)</f>
        <v>0</v>
      </c>
      <c r="EH208" s="265"/>
      <c r="EI208" s="265"/>
      <c r="EJ208" s="265"/>
      <c r="EK208" s="266"/>
      <c r="EL208" s="265" t="n">
        <f aca="false">EL207+1</f>
        <v>35</v>
      </c>
      <c r="EM208" s="276" t="n">
        <f aca="false">IFERROR(INDEX(RTO4CV,$EL208,1),0)</f>
        <v>0</v>
      </c>
      <c r="EN208" s="277" t="n">
        <f aca="false">IFERROR(INDEX(RTO4CF,$EL208,'ANVA-MDS'!EB$7),0)</f>
        <v>0</v>
      </c>
      <c r="EO208" s="277" t="n">
        <f aca="false">IFERROR(INDEX(RTO4CF,$EL208,'ANVA-MDS'!EC$7),0)</f>
        <v>0</v>
      </c>
      <c r="EP208" s="277" t="n">
        <f aca="false">IFERROR(INDEX(RTO4CF,$EL208,'ANVA-MDS'!ED$7),0)</f>
        <v>0</v>
      </c>
      <c r="EQ208" s="277" t="n">
        <f aca="false">IFERROR(INDEX(RTO4CF,$EL208,'ANVA-MDS'!EE$7),0)</f>
        <v>0</v>
      </c>
      <c r="ER208" s="277" t="n">
        <f aca="false">COUNTIFS(EN208:EQ208,"&gt;1")</f>
        <v>0</v>
      </c>
      <c r="ES208" s="277" t="n">
        <f aca="false">IFERROR(SUMIFS(EN208:EQ208,EN208:EQ208,"&gt;1"),0)</f>
        <v>0</v>
      </c>
      <c r="ET208" s="265"/>
      <c r="EU208" s="265"/>
      <c r="EV208" s="265"/>
      <c r="EW208" s="266"/>
      <c r="EX208" s="277" t="n">
        <f aca="false">EG208+ES208</f>
        <v>0</v>
      </c>
      <c r="EY208" s="266"/>
      <c r="EZ208" s="266"/>
    </row>
    <row r="209" customFormat="false" ht="12.75" hidden="false" customHeight="true" outlineLevel="0" collapsed="false">
      <c r="J209" s="270" t="n">
        <v>35</v>
      </c>
      <c r="K209" s="280" t="n">
        <f aca="false">IFERROR(INDEX(RTO4SF_ORD,J209,1),"sd")</f>
        <v>0</v>
      </c>
      <c r="L209" s="281" t="n">
        <f aca="false">IFERROR(INDEX(RTO4SF_ORD,J209,2),"sd")</f>
        <v>0.00015</v>
      </c>
      <c r="M209" s="281" t="str">
        <f aca="false">IF(M$8&gt;$J209,"",IF($F$179&gt;$G$179,"ns",IF(ABS($L209-INDEX(RTO4SF_ORD,M$8,2))&gt;$B$194,"s","ns")))</f>
        <v>ns</v>
      </c>
      <c r="N209" s="281" t="str">
        <f aca="false">IF(N$8&gt;$J209,"",IF($F$179&gt;$G$179,"ns",IF(ABS($L209-INDEX(RTO4SF_ORD,N$8,2))&gt;$B$194,"s","ns")))</f>
        <v>ns</v>
      </c>
      <c r="O209" s="281" t="str">
        <f aca="false">IF(O$8&gt;$J209,"",IF($F$179&gt;$G$179,"ns",IF(ABS($L209-INDEX(RTO4SF_ORD,O$8,2))&gt;$B$194,"s","ns")))</f>
        <v>ns</v>
      </c>
      <c r="P209" s="281" t="str">
        <f aca="false">IF(P$8&gt;$J209,"",IF($F$179&gt;$G$179,"ns",IF(ABS($L209-INDEX(RTO4SF_ORD,P$8,2))&gt;$B$194,"s","ns")))</f>
        <v>ns</v>
      </c>
      <c r="Q209" s="281" t="str">
        <f aca="false">IF(Q$8&gt;$J209,"",IF($F$179&gt;$G$179,"ns",IF(ABS($L209-INDEX(RTO4SF_ORD,Q$8,2))&gt;$B$194,"s","ns")))</f>
        <v>ns</v>
      </c>
      <c r="R209" s="281" t="str">
        <f aca="false">IF(R$8&gt;$J209,"",IF($F$179&gt;$G$179,"ns",IF(ABS($L209-INDEX(RTO4SF_ORD,R$8,2))&gt;$B$194,"s","ns")))</f>
        <v>ns</v>
      </c>
      <c r="S209" s="281" t="str">
        <f aca="false">IF(S$8&gt;$J209,"",IF($F$179&gt;$G$179,"ns",IF(ABS($L209-INDEX(RTO4SF_ORD,S$8,2))&gt;$B$194,"s","ns")))</f>
        <v>ns</v>
      </c>
      <c r="T209" s="281" t="str">
        <f aca="false">IF(T$8&gt;$J209,"",IF($F$179&gt;$G$179,"ns",IF(ABS($L209-INDEX(RTO4SF_ORD,T$8,2))&gt;$B$194,"s","ns")))</f>
        <v>ns</v>
      </c>
      <c r="U209" s="281" t="str">
        <f aca="false">IF(U$8&gt;$J209,"",IF($F$179&gt;$G$179,"ns",IF(ABS($L209-INDEX(RTO4SF_ORD,U$8,2))&gt;$B$194,"s","ns")))</f>
        <v>ns</v>
      </c>
      <c r="V209" s="281" t="str">
        <f aca="false">IF(V$8&gt;$J209,"",IF($F$179&gt;$G$179,"ns",IF(ABS($L209-INDEX(RTO4SF_ORD,V$8,2))&gt;$B$194,"s","ns")))</f>
        <v>ns</v>
      </c>
      <c r="W209" s="281" t="str">
        <f aca="false">IF(W$8&gt;$J209,"",IF($F$179&gt;$G$179,"ns",IF(ABS($L209-INDEX(RTO4SF_ORD,W$8,2))&gt;$B$194,"s","ns")))</f>
        <v>ns</v>
      </c>
      <c r="X209" s="281" t="str">
        <f aca="false">IF(X$8&gt;$J209,"",IF($F$179&gt;$G$179,"ns",IF(ABS($L209-INDEX(RTO4SF_ORD,X$8,2))&gt;$B$194,"s","ns")))</f>
        <v>ns</v>
      </c>
      <c r="Y209" s="281" t="str">
        <f aca="false">IF(Y$8&gt;$J209,"",IF($F$179&gt;$G$179,"ns",IF(ABS($L209-INDEX(RTO4SF_ORD,Y$8,2))&gt;$B$194,"s","ns")))</f>
        <v>ns</v>
      </c>
      <c r="Z209" s="281" t="str">
        <f aca="false">IF(Z$8&gt;$J209,"",IF($F$179&gt;$G$179,"ns",IF(ABS($L209-INDEX(RTO4SF_ORD,Z$8,2))&gt;$B$194,"s","ns")))</f>
        <v>ns</v>
      </c>
      <c r="AA209" s="281" t="str">
        <f aca="false">IF(AA$8&gt;$J209,"",IF($F$179&gt;$G$179,"ns",IF(ABS($L209-INDEX(RTO4SF_ORD,AA$8,2))&gt;$B$194,"s","ns")))</f>
        <v>ns</v>
      </c>
      <c r="AB209" s="281" t="str">
        <f aca="false">IF(AB$8&gt;$J209,"",IF($F$179&gt;$G$179,"ns",IF(ABS($L209-INDEX(RTO4SF_ORD,AB$8,2))&gt;$B$194,"s","ns")))</f>
        <v>ns</v>
      </c>
      <c r="AC209" s="281" t="str">
        <f aca="false">IF(AC$8&gt;$J209,"",IF($F$179&gt;$G$179,"ns",IF(ABS($L209-INDEX(RTO4SF_ORD,AC$8,2))&gt;$B$194,"s","ns")))</f>
        <v>ns</v>
      </c>
      <c r="AD209" s="281" t="str">
        <f aca="false">IF(AD$8&gt;$J209,"",IF($F$179&gt;$G$179,"ns",IF(ABS($L209-INDEX(RTO4SF_ORD,AD$8,2))&gt;$B$194,"s","ns")))</f>
        <v>ns</v>
      </c>
      <c r="AE209" s="281" t="str">
        <f aca="false">IF(AE$8&gt;$J209,"",IF($F$179&gt;$G$179,"ns",IF(ABS($L209-INDEX(RTO4SF_ORD,AE$8,2))&gt;$B$194,"s","ns")))</f>
        <v>ns</v>
      </c>
      <c r="AF209" s="281" t="str">
        <f aca="false">IF(AF$8&gt;$J209,"",IF($F$179&gt;$G$179,"ns",IF(ABS($L209-INDEX(RTO4SF_ORD,AF$8,2))&gt;$B$194,"s","ns")))</f>
        <v>ns</v>
      </c>
      <c r="AG209" s="281" t="str">
        <f aca="false">IF(AG$8&gt;$J209,"",IF($F$179&gt;$G$179,"ns",IF(ABS($L209-INDEX(RTO4SF_ORD,AG$8,2))&gt;$B$194,"s","ns")))</f>
        <v>ns</v>
      </c>
      <c r="AH209" s="281" t="str">
        <f aca="false">IF(AH$8&gt;$J209,"",IF($F$179&gt;$G$179,"ns",IF(ABS($L209-INDEX(RTO4SF_ORD,AH$8,2))&gt;$B$194,"s","ns")))</f>
        <v>ns</v>
      </c>
      <c r="AI209" s="281" t="str">
        <f aca="false">IF(AI$8&gt;$J209,"",IF($F$179&gt;$G$179,"ns",IF(ABS($L209-INDEX(RTO4SF_ORD,AI$8,2))&gt;$B$194,"s","ns")))</f>
        <v>ns</v>
      </c>
      <c r="AJ209" s="281" t="str">
        <f aca="false">IF(AJ$8&gt;$J209,"",IF($F$179&gt;$G$179,"ns",IF(ABS($L209-INDEX(RTO4SF_ORD,AJ$8,2))&gt;$B$194,"s","ns")))</f>
        <v>ns</v>
      </c>
      <c r="AK209" s="281" t="str">
        <f aca="false">IF(AK$8&gt;$J209,"",IF($F$179&gt;$G$179,"ns",IF(ABS($L209-INDEX(RTO4SF_ORD,AK$8,2))&gt;$B$194,"s","ns")))</f>
        <v>ns</v>
      </c>
      <c r="AL209" s="281" t="str">
        <f aca="false">IF(AL$8&gt;$J209,"",IF($F$179&gt;$G$179,"ns",IF(ABS($L209-INDEX(RTO4SF_ORD,AL$8,2))&gt;$B$194,"s","ns")))</f>
        <v>ns</v>
      </c>
      <c r="AM209" s="281" t="str">
        <f aca="false">IF(AM$8&gt;$J209,"",IF($F$179&gt;$G$179,"ns",IF(ABS($L209-INDEX(RTO4SF_ORD,AM$8,2))&gt;$B$194,"s","ns")))</f>
        <v>ns</v>
      </c>
      <c r="AN209" s="281" t="str">
        <f aca="false">IF(AN$8&gt;$J209,"",IF($F$179&gt;$G$179,"ns",IF(ABS($L209-INDEX(RTO4SF_ORD,AN$8,2))&gt;$B$194,"s","ns")))</f>
        <v>ns</v>
      </c>
      <c r="AO209" s="281" t="str">
        <f aca="false">IF(AO$8&gt;$J209,"",IF($F$179&gt;$G$179,"ns",IF(ABS($L209-INDEX(RTO4SF_ORD,AO$8,2))&gt;$B$194,"s","ns")))</f>
        <v>ns</v>
      </c>
      <c r="AP209" s="281" t="str">
        <f aca="false">IF(AP$8&gt;$J209,"",IF($F$179&gt;$G$179,"ns",IF(ABS($L209-INDEX(RTO4SF_ORD,AP$8,2))&gt;$B$194,"s","ns")))</f>
        <v>ns</v>
      </c>
      <c r="AQ209" s="281" t="str">
        <f aca="false">IF(AQ$8&gt;$J209,"",IF($F$179&gt;$G$179,"ns",IF(ABS($L209-INDEX(RTO4SF_ORD,AQ$8,2))&gt;$B$194,"s","ns")))</f>
        <v>ns</v>
      </c>
      <c r="AR209" s="281" t="str">
        <f aca="false">IF(AR$8&gt;$J209,"",IF($F$179&gt;$G$179,"ns",IF(ABS($L209-INDEX(RTO4SF_ORD,AR$8,2))&gt;$B$194,"s","ns")))</f>
        <v>ns</v>
      </c>
      <c r="AS209" s="281" t="str">
        <f aca="false">IF(AS$8&gt;$J209,"",IF($F$179&gt;$G$179,"ns",IF(ABS($L209-INDEX(RTO4SF_ORD,AS$8,2))&gt;$B$194,"s","ns")))</f>
        <v>ns</v>
      </c>
      <c r="AT209" s="281" t="str">
        <f aca="false">IF(AT$8&gt;$J209,"",IF($F$179&gt;$G$179,"ns",IF(ABS($L209-INDEX(RTO4SF_ORD,AT$8,2))&gt;$B$194,"s","ns")))</f>
        <v>ns</v>
      </c>
      <c r="AU209" s="281" t="str">
        <f aca="false">IF(AU$8&gt;$J209,"",IF($F$179&gt;$G$179,"ns",IF(ABS($L209-INDEX(RTO4SF_ORD,AU$8,2))&gt;$B$194,"s","ns")))</f>
        <v>ns</v>
      </c>
      <c r="AV209" s="281" t="str">
        <f aca="false">IF(AV$8&gt;$J209,"",IF($F$179&gt;$G$179,"ns",IF(ABS($L209-INDEX(RTO4SF_ORD,AV$8,2))&gt;$B$194,"s","ns")))</f>
        <v/>
      </c>
      <c r="AW209" s="281" t="str">
        <f aca="false">IF(AW$8&gt;$J209,"",IF($F$179&gt;$G$179,"ns",IF(ABS($L209-INDEX(RTO4SF_ORD,AW$8,2))&gt;$B$194,"s","ns")))</f>
        <v/>
      </c>
      <c r="AX209" s="281" t="str">
        <f aca="false">IF(AX$8&gt;$J209,"",IF($F$179&gt;$G$179,"ns",IF(ABS($L209-INDEX(RTO4SF_ORD,AX$8,2))&gt;$B$194,"s","ns")))</f>
        <v/>
      </c>
      <c r="AY209" s="281" t="str">
        <f aca="false">IF(AY$8&gt;$J209,"",IF($F$179&gt;$G$179,"ns",IF(ABS($L209-INDEX(RTO4SF_ORD,AY$8,2))&gt;$B$194,"s","ns")))</f>
        <v/>
      </c>
      <c r="AZ209" s="281" t="str">
        <f aca="false">IF(AZ$8&gt;$J209,"",IF($F$179&gt;$G$179,"ns",IF(ABS($L209-INDEX(RTO4SF_ORD,AZ$8,2))&gt;$B$194,"s","ns")))</f>
        <v/>
      </c>
      <c r="BA209" s="281" t="str">
        <f aca="false">IF(BA$8&gt;$J209,"",IF($F$179&gt;$G$179,"ns",IF(ABS($L209-INDEX(RTO4SF_ORD,BA$8,2))&gt;$B$194,"s","ns")))</f>
        <v/>
      </c>
      <c r="BB209" s="281" t="str">
        <f aca="false">IF(BB$8&gt;$J209,"",IF($F$179&gt;$G$179,"ns",IF(ABS($L209-INDEX(RTO4SF_ORD,BB$8,2))&gt;$B$194,"s","ns")))</f>
        <v/>
      </c>
      <c r="BC209" s="281" t="str">
        <f aca="false">IF(BC$8&gt;$J209,"",IF($F$179&gt;$G$179,"ns",IF(ABS($L209-INDEX(RTO4SF_ORD,BC$8,2))&gt;$B$194,"s","ns")))</f>
        <v/>
      </c>
      <c r="BD209" s="281" t="str">
        <f aca="false">IF(BD$8&gt;$J209,"",IF($F$179&gt;$G$179,"ns",IF(ABS($L209-INDEX(RTO4SF_ORD,BD$8,2))&gt;$B$194,"s","ns")))</f>
        <v/>
      </c>
      <c r="BE209" s="281" t="str">
        <f aca="false">IF(BE$8&gt;$J209,"",IF($F$179&gt;$G$179,"ns",IF(ABS($L209-INDEX(RTO4SF_ORD,BE$8,2))&gt;$B$194,"s","ns")))</f>
        <v/>
      </c>
      <c r="BF209" s="281" t="str">
        <f aca="false">IF(BF$8&gt;$J209,"",IF($F$179&gt;$G$179,"ns",IF(ABS($L209-INDEX(RTO4SF_ORD,BF$8,2))&gt;$B$194,"s","ns")))</f>
        <v/>
      </c>
      <c r="BG209" s="281" t="str">
        <f aca="false">IF(BG$8&gt;$J209,"",IF($F$179&gt;$G$179,"ns",IF(ABS($L209-INDEX(RTO4SF_ORD,BG$8,2))&gt;$B$194,"s","ns")))</f>
        <v/>
      </c>
      <c r="BH209" s="281" t="str">
        <f aca="false">IF(BH$8&gt;$J209,"",IF($F$179&gt;$G$179,"ns",IF(ABS($L209-INDEX(RTO4SF_ORD,BH$8,2))&gt;$B$194,"s","ns")))</f>
        <v/>
      </c>
      <c r="BI209" s="281" t="str">
        <f aca="false">IF(BI$8&gt;$J209,"",IF($F$179&gt;$G$179,"ns",IF(ABS($L209-INDEX(RTO4SF_ORD,BI$8,2))&gt;$B$194,"s","ns")))</f>
        <v/>
      </c>
      <c r="BJ209" s="281" t="str">
        <f aca="false">IF(BJ$8&gt;$J209,"",IF($F$179&gt;$G$179,"ns",IF(ABS($L209-INDEX(RTO4SF_ORD,BJ$8,2))&gt;$B$194,"s","ns")))</f>
        <v/>
      </c>
      <c r="BS209" s="249"/>
      <c r="BT209" s="249"/>
      <c r="BV209" s="270" t="n">
        <v>35</v>
      </c>
      <c r="BW209" s="280" t="n">
        <f aca="false">IFERROR(INDEX(RTO4CF_ORD,BV209,1),"sd")</f>
        <v>0</v>
      </c>
      <c r="BX209" s="281" t="n">
        <f aca="false">IFERROR(INDEX(RTO4CF_ORD,BV209,2),"sd")</f>
        <v>0.00015</v>
      </c>
      <c r="BY209" s="282" t="str">
        <f aca="false">IF(BY$8&gt;$BV209,"",IF($BR$179&gt;$BS$179,"ns",IF(ABS($BX209-INDEX(RTO4CF_ORD,BY$8,2))&gt;$BN$194,"s","ns")))</f>
        <v>s</v>
      </c>
      <c r="BZ209" s="282" t="str">
        <f aca="false">IF(BZ$8&gt;$BV209,"",IF($BR$179&gt;$BS$179,"ns",IF(ABS($BX209-INDEX(RTO4CF_ORD,BZ$8,2))&gt;$BN$194,"s","ns")))</f>
        <v>s</v>
      </c>
      <c r="CA209" s="282" t="str">
        <f aca="false">IF(CA$8&gt;$BV209,"",IF($BR$179&gt;$BS$179,"ns",IF(ABS($BX209-INDEX(RTO4CF_ORD,CA$8,2))&gt;$BN$194,"s","ns")))</f>
        <v>s</v>
      </c>
      <c r="CB209" s="282" t="str">
        <f aca="false">IF(CB$8&gt;$BV209,"",IF($BR$179&gt;$BS$179,"ns",IF(ABS($BX209-INDEX(RTO4CF_ORD,CB$8,2))&gt;$BN$194,"s","ns")))</f>
        <v>s</v>
      </c>
      <c r="CC209" s="282" t="str">
        <f aca="false">IF(CC$8&gt;$BV209,"",IF($BR$179&gt;$BS$179,"ns",IF(ABS($BX209-INDEX(RTO4CF_ORD,CC$8,2))&gt;$BN$194,"s","ns")))</f>
        <v>s</v>
      </c>
      <c r="CD209" s="282" t="str">
        <f aca="false">IF(CD$8&gt;$BV209,"",IF($BR$179&gt;$BS$179,"ns",IF(ABS($BX209-INDEX(RTO4CF_ORD,CD$8,2))&gt;$BN$194,"s","ns")))</f>
        <v>s</v>
      </c>
      <c r="CE209" s="282" t="str">
        <f aca="false">IF(CE$8&gt;$BV209,"",IF($BR$179&gt;$BS$179,"ns",IF(ABS($BX209-INDEX(RTO4CF_ORD,CE$8,2))&gt;$BN$194,"s","ns")))</f>
        <v>s</v>
      </c>
      <c r="CF209" s="282" t="str">
        <f aca="false">IF(CF$8&gt;$BV209,"",IF($BR$179&gt;$BS$179,"ns",IF(ABS($BX209-INDEX(RTO4CF_ORD,CF$8,2))&gt;$BN$194,"s","ns")))</f>
        <v>s</v>
      </c>
      <c r="CG209" s="282" t="str">
        <f aca="false">IF(CG$8&gt;$BV209,"",IF($BR$179&gt;$BS$179,"ns",IF(ABS($BX209-INDEX(RTO4CF_ORD,CG$8,2))&gt;$BN$194,"s","ns")))</f>
        <v>s</v>
      </c>
      <c r="CH209" s="282" t="str">
        <f aca="false">IF(CH$8&gt;$BV209,"",IF($BR$179&gt;$BS$179,"ns",IF(ABS($BX209-INDEX(RTO4CF_ORD,CH$8,2))&gt;$BN$194,"s","ns")))</f>
        <v>s</v>
      </c>
      <c r="CI209" s="282" t="str">
        <f aca="false">IF(CI$8&gt;$BV209,"",IF($BR$179&gt;$BS$179,"ns",IF(ABS($BX209-INDEX(RTO4CF_ORD,CI$8,2))&gt;$BN$194,"s","ns")))</f>
        <v>s</v>
      </c>
      <c r="CJ209" s="282" t="str">
        <f aca="false">IF(CJ$8&gt;$BV209,"",IF($BR$179&gt;$BS$179,"ns",IF(ABS($BX209-INDEX(RTO4CF_ORD,CJ$8,2))&gt;$BN$194,"s","ns")))</f>
        <v>s</v>
      </c>
      <c r="CK209" s="282" t="str">
        <f aca="false">IF(CK$8&gt;$BV209,"",IF($BR$179&gt;$BS$179,"ns",IF(ABS($BX209-INDEX(RTO4CF_ORD,CK$8,2))&gt;$BN$194,"s","ns")))</f>
        <v>s</v>
      </c>
      <c r="CL209" s="282" t="str">
        <f aca="false">IF(CL$8&gt;$BV209,"",IF($BR$179&gt;$BS$179,"ns",IF(ABS($BX209-INDEX(RTO4CF_ORD,CL$8,2))&gt;$BN$194,"s","ns")))</f>
        <v>s</v>
      </c>
      <c r="CM209" s="282" t="str">
        <f aca="false">IF(CM$8&gt;$BV209,"",IF($BR$179&gt;$BS$179,"ns",IF(ABS($BX209-INDEX(RTO4CF_ORD,CM$8,2))&gt;$BN$194,"s","ns")))</f>
        <v>s</v>
      </c>
      <c r="CN209" s="282" t="str">
        <f aca="false">IF(CN$8&gt;$BV209,"",IF($BR$179&gt;$BS$179,"ns",IF(ABS($BX209-INDEX(RTO4CF_ORD,CN$8,2))&gt;$BN$194,"s","ns")))</f>
        <v>s</v>
      </c>
      <c r="CO209" s="282" t="str">
        <f aca="false">IF(CO$8&gt;$BV209,"",IF($BR$179&gt;$BS$179,"ns",IF(ABS($BX209-INDEX(RTO4CF_ORD,CO$8,2))&gt;$BN$194,"s","ns")))</f>
        <v>s</v>
      </c>
      <c r="CP209" s="282" t="str">
        <f aca="false">IF(CP$8&gt;$BV209,"",IF($BR$179&gt;$BS$179,"ns",IF(ABS($BX209-INDEX(RTO4CF_ORD,CP$8,2))&gt;$BN$194,"s","ns")))</f>
        <v>s</v>
      </c>
      <c r="CQ209" s="282" t="str">
        <f aca="false">IF(CQ$8&gt;$BV209,"",IF($BR$179&gt;$BS$179,"ns",IF(ABS($BX209-INDEX(RTO4CF_ORD,CQ$8,2))&gt;$BN$194,"s","ns")))</f>
        <v>s</v>
      </c>
      <c r="CR209" s="282" t="str">
        <f aca="false">IF(CR$8&gt;$BV209,"",IF($BR$179&gt;$BS$179,"ns",IF(ABS($BX209-INDEX(RTO4CF_ORD,CR$8,2))&gt;$BN$194,"s","ns")))</f>
        <v>s</v>
      </c>
      <c r="CS209" s="282" t="str">
        <f aca="false">IF(CS$8&gt;$BV209,"",IF($BR$179&gt;$BS$179,"ns",IF(ABS($BX209-INDEX(RTO4CF_ORD,CS$8,2))&gt;$BN$194,"s","ns")))</f>
        <v>s</v>
      </c>
      <c r="CT209" s="282" t="str">
        <f aca="false">IF(CT$8&gt;$BV209,"",IF($BR$179&gt;$BS$179,"ns",IF(ABS($BX209-INDEX(RTO4CF_ORD,CT$8,2))&gt;$BN$194,"s","ns")))</f>
        <v>s</v>
      </c>
      <c r="CU209" s="282" t="str">
        <f aca="false">IF(CU$8&gt;$BV209,"",IF($BR$179&gt;$BS$179,"ns",IF(ABS($BX209-INDEX(RTO4CF_ORD,CU$8,2))&gt;$BN$194,"s","ns")))</f>
        <v>s</v>
      </c>
      <c r="CV209" s="282" t="str">
        <f aca="false">IF(CV$8&gt;$BV209,"",IF($BR$179&gt;$BS$179,"ns",IF(ABS($BX209-INDEX(RTO4CF_ORD,CV$8,2))&gt;$BN$194,"s","ns")))</f>
        <v>s</v>
      </c>
      <c r="CW209" s="282" t="str">
        <f aca="false">IF(CW$8&gt;$BV209,"",IF($BR$179&gt;$BS$179,"ns",IF(ABS($BX209-INDEX(RTO4CF_ORD,CW$8,2))&gt;$BN$194,"s","ns")))</f>
        <v>s</v>
      </c>
      <c r="CX209" s="282" t="str">
        <f aca="false">IF(CX$8&gt;$BV209,"",IF($BR$179&gt;$BS$179,"ns",IF(ABS($BX209-INDEX(RTO4CF_ORD,CX$8,2))&gt;$BN$194,"s","ns")))</f>
        <v>s</v>
      </c>
      <c r="CY209" s="282" t="str">
        <f aca="false">IF(CY$8&gt;$BV209,"",IF($BR$179&gt;$BS$179,"ns",IF(ABS($BX209-INDEX(RTO4CF_ORD,CY$8,2))&gt;$BN$194,"s","ns")))</f>
        <v>s</v>
      </c>
      <c r="CZ209" s="282" t="str">
        <f aca="false">IF(CZ$8&gt;$BV209,"",IF($BR$179&gt;$BS$179,"ns",IF(ABS($BX209-INDEX(RTO4CF_ORD,CZ$8,2))&gt;$BN$194,"s","ns")))</f>
        <v>s</v>
      </c>
      <c r="DA209" s="282" t="str">
        <f aca="false">IF(DA$8&gt;$BV209,"",IF($BR$179&gt;$BS$179,"ns",IF(ABS($BX209-INDEX(RTO4CF_ORD,DA$8,2))&gt;$BN$194,"s","ns")))</f>
        <v>s</v>
      </c>
      <c r="DB209" s="282" t="str">
        <f aca="false">IF(DB$8&gt;$BV209,"",IF($BR$179&gt;$BS$179,"ns",IF(ABS($BX209-INDEX(RTO4CF_ORD,DB$8,2))&gt;$BN$194,"s","ns")))</f>
        <v>s</v>
      </c>
      <c r="DC209" s="282" t="str">
        <f aca="false">IF(DC$8&gt;$BV209,"",IF($BR$179&gt;$BS$179,"ns",IF(ABS($BX209-INDEX(RTO4CF_ORD,DC$8,2))&gt;$BN$194,"s","ns")))</f>
        <v>s</v>
      </c>
      <c r="DD209" s="282" t="str">
        <f aca="false">IF(DD$8&gt;$BV209,"",IF($BR$179&gt;$BS$179,"ns",IF(ABS($BX209-INDEX(RTO4CF_ORD,DD$8,2))&gt;$BN$194,"s","ns")))</f>
        <v>ns</v>
      </c>
      <c r="DE209" s="282" t="str">
        <f aca="false">IF(DE$8&gt;$BV209,"",IF($BR$179&gt;$BS$179,"ns",IF(ABS($BX209-INDEX(RTO4CF_ORD,DE$8,2))&gt;$BN$194,"s","ns")))</f>
        <v>ns</v>
      </c>
      <c r="DF209" s="282" t="str">
        <f aca="false">IF(DF$8&gt;$BV209,"",IF($BR$179&gt;$BS$179,"ns",IF(ABS($BX209-INDEX(RTO4CF_ORD,DF$8,2))&gt;$BN$194,"s","ns")))</f>
        <v>ns</v>
      </c>
      <c r="DG209" s="282" t="str">
        <f aca="false">IF(DG$8&gt;$BV209,"",IF($BR$179&gt;$BS$179,"ns",IF(ABS($BX209-INDEX(RTO4CF_ORD,DG$8,2))&gt;$BN$194,"s","ns")))</f>
        <v>ns</v>
      </c>
      <c r="DH209" s="282" t="str">
        <f aca="false">IF(DH$8&gt;$BV209,"",IF($BR$179&gt;$BS$179,"ns",IF(ABS($BX209-INDEX(RTO4CF_ORD,DH$8,2))&gt;$BN$194,"s","ns")))</f>
        <v/>
      </c>
      <c r="DI209" s="282" t="str">
        <f aca="false">IF(DI$8&gt;$BV209,"",IF($BR$179&gt;$BS$179,"ns",IF(ABS($BX209-INDEX(RTO4CF_ORD,DI$8,2))&gt;$BN$194,"s","ns")))</f>
        <v/>
      </c>
      <c r="DJ209" s="282" t="str">
        <f aca="false">IF(DJ$8&gt;$BV209,"",IF($BR$179&gt;$BS$179,"ns",IF(ABS($BX209-INDEX(RTO4CF_ORD,DJ$8,2))&gt;$BN$194,"s","ns")))</f>
        <v/>
      </c>
      <c r="DK209" s="282" t="str">
        <f aca="false">IF(DK$8&gt;$BV209,"",IF($BR$179&gt;$BS$179,"ns",IF(ABS($BX209-INDEX(RTO4CF_ORD,DK$8,2))&gt;$BN$194,"s","ns")))</f>
        <v/>
      </c>
      <c r="DL209" s="282" t="str">
        <f aca="false">IF(DL$8&gt;$BV209,"",IF($BR$179&gt;$BS$179,"ns",IF(ABS($BX209-INDEX(RTO4CF_ORD,DL$8,2))&gt;$BN$194,"s","ns")))</f>
        <v/>
      </c>
      <c r="DM209" s="282" t="str">
        <f aca="false">IF(DM$8&gt;$BV209,"",IF($BR$179&gt;$BS$179,"ns",IF(ABS($BX209-INDEX(RTO4CF_ORD,DM$8,2))&gt;$BN$194,"s","ns")))</f>
        <v/>
      </c>
      <c r="DN209" s="282" t="str">
        <f aca="false">IF(DN$8&gt;$BV209,"",IF($BR$179&gt;$BS$179,"ns",IF(ABS($BX209-INDEX(RTO4CF_ORD,DN$8,2))&gt;$BN$194,"s","ns")))</f>
        <v/>
      </c>
      <c r="DO209" s="282" t="str">
        <f aca="false">IF(DO$8&gt;$BV209,"",IF($BR$179&gt;$BS$179,"ns",IF(ABS($BX209-INDEX(RTO4CF_ORD,DO$8,2))&gt;$BN$194,"s","ns")))</f>
        <v/>
      </c>
      <c r="DP209" s="282" t="str">
        <f aca="false">IF(DP$8&gt;$BV209,"",IF($BR$179&gt;$BS$179,"ns",IF(ABS($BX209-INDEX(RTO4CF_ORD,DP$8,2))&gt;$BN$194,"s","ns")))</f>
        <v/>
      </c>
      <c r="DQ209" s="282" t="str">
        <f aca="false">IF(DQ$8&gt;$BV209,"",IF($BR$179&gt;$BS$179,"ns",IF(ABS($BX209-INDEX(RTO4CF_ORD,DQ$8,2))&gt;$BN$194,"s","ns")))</f>
        <v/>
      </c>
      <c r="DR209" s="282" t="str">
        <f aca="false">IF(DR$8&gt;$BV209,"",IF($BR$179&gt;$BS$179,"ns",IF(ABS($BX209-INDEX(RTO4CF_ORD,DR$8,2))&gt;$BN$194,"s","ns")))</f>
        <v/>
      </c>
      <c r="DS209" s="282" t="str">
        <f aca="false">IF(DS$8&gt;$BV209,"",IF($BR$179&gt;$BS$179,"ns",IF(ABS($BX209-INDEX(RTO4CF_ORD,DS$8,2))&gt;$BN$194,"s","ns")))</f>
        <v/>
      </c>
      <c r="DT209" s="282" t="str">
        <f aca="false">IF(DT$8&gt;$BV209,"",IF($BR$179&gt;$BS$179,"ns",IF(ABS($BX209-INDEX(RTO4CF_ORD,DT$8,2))&gt;$BN$194,"s","ns")))</f>
        <v/>
      </c>
      <c r="DU209" s="282" t="str">
        <f aca="false">IF(DU$8&gt;$BV209,"",IF($BR$179&gt;$BS$179,"ns",IF(ABS($BX209-INDEX(RTO4CF_ORD,DU$8,2))&gt;$BN$194,"s","ns")))</f>
        <v/>
      </c>
      <c r="DV209" s="282" t="str">
        <f aca="false">IF(DV$8&gt;$BV209,"",IF($BR$179&gt;$BS$179,"ns",IF(ABS($BX209-INDEX(RTO4CF_ORD,DV$8,2))&gt;$BN$194,"s","ns")))</f>
        <v/>
      </c>
      <c r="DW209" s="283"/>
      <c r="DX209" s="283"/>
      <c r="DZ209" s="265" t="n">
        <f aca="false">DZ208+1</f>
        <v>36</v>
      </c>
      <c r="EA209" s="276" t="n">
        <f aca="false">IFERROR(INDEX(RTO4CV,$DZ209,1),0)</f>
        <v>0</v>
      </c>
      <c r="EB209" s="277" t="n">
        <f aca="false">IFERROR(INDEX(RTO4SF,$DZ209,EB$7),0)</f>
        <v>0</v>
      </c>
      <c r="EC209" s="277" t="n">
        <f aca="false">IFERROR(INDEX(RTO4SF,$DZ209,EC$7),0)</f>
        <v>0</v>
      </c>
      <c r="ED209" s="277" t="n">
        <f aca="false">IFERROR(INDEX(RTO4SF,$DZ209,ED$7),0)</f>
        <v>0</v>
      </c>
      <c r="EE209" s="277" t="n">
        <f aca="false">IFERROR(INDEX(RTO4SF,$DZ209,EE$7),0)</f>
        <v>0</v>
      </c>
      <c r="EF209" s="277" t="n">
        <f aca="false">COUNTIFS(EB209:EE209,"&gt;1")</f>
        <v>0</v>
      </c>
      <c r="EG209" s="277" t="n">
        <f aca="false">IFERROR(SUMIFS(EB209:EE209,EB209:EE209,"&gt;1"),0)</f>
        <v>0</v>
      </c>
      <c r="EH209" s="265"/>
      <c r="EI209" s="265"/>
      <c r="EJ209" s="265"/>
      <c r="EK209" s="266"/>
      <c r="EL209" s="265" t="n">
        <f aca="false">EL208+1</f>
        <v>36</v>
      </c>
      <c r="EM209" s="276" t="n">
        <f aca="false">IFERROR(INDEX(RTO4CV,$EL209,1),0)</f>
        <v>0</v>
      </c>
      <c r="EN209" s="277" t="n">
        <f aca="false">IFERROR(INDEX(RTO4CF,$EL209,'ANVA-MDS'!EB$7),0)</f>
        <v>0</v>
      </c>
      <c r="EO209" s="277" t="n">
        <f aca="false">IFERROR(INDEX(RTO4CF,$EL209,'ANVA-MDS'!EC$7),0)</f>
        <v>0</v>
      </c>
      <c r="EP209" s="277" t="n">
        <f aca="false">IFERROR(INDEX(RTO4CF,$EL209,'ANVA-MDS'!ED$7),0)</f>
        <v>0</v>
      </c>
      <c r="EQ209" s="277" t="n">
        <f aca="false">IFERROR(INDEX(RTO4CF,$EL209,'ANVA-MDS'!EE$7),0)</f>
        <v>0</v>
      </c>
      <c r="ER209" s="277" t="n">
        <f aca="false">COUNTIFS(EN209:EQ209,"&gt;1")</f>
        <v>0</v>
      </c>
      <c r="ES209" s="277" t="n">
        <f aca="false">IFERROR(SUMIFS(EN209:EQ209,EN209:EQ209,"&gt;1"),0)</f>
        <v>0</v>
      </c>
      <c r="ET209" s="265"/>
      <c r="EU209" s="265"/>
      <c r="EV209" s="265"/>
      <c r="EW209" s="266"/>
      <c r="EX209" s="277" t="n">
        <f aca="false">EG209+ES209</f>
        <v>0</v>
      </c>
      <c r="EY209" s="266"/>
      <c r="EZ209" s="266"/>
    </row>
    <row r="210" customFormat="false" ht="12.75" hidden="false" customHeight="true" outlineLevel="0" collapsed="false">
      <c r="J210" s="270" t="n">
        <v>36</v>
      </c>
      <c r="K210" s="280" t="n">
        <f aca="false">IFERROR(INDEX(RTO4SF_ORD,J210,1),"sd")</f>
        <v>0</v>
      </c>
      <c r="L210" s="281" t="n">
        <f aca="false">IFERROR(INDEX(RTO4SF_ORD,J210,2),"sd")</f>
        <v>0.00014</v>
      </c>
      <c r="M210" s="281" t="str">
        <f aca="false">IF(M$8&gt;$J210,"",IF($F$179&gt;$G$179,"ns",IF(ABS($L210-INDEX(RTO4SF_ORD,M$8,2))&gt;$B$194,"s","ns")))</f>
        <v>ns</v>
      </c>
      <c r="N210" s="281" t="str">
        <f aca="false">IF(N$8&gt;$J210,"",IF($F$179&gt;$G$179,"ns",IF(ABS($L210-INDEX(RTO4SF_ORD,N$8,2))&gt;$B$194,"s","ns")))</f>
        <v>ns</v>
      </c>
      <c r="O210" s="281" t="str">
        <f aca="false">IF(O$8&gt;$J210,"",IF($F$179&gt;$G$179,"ns",IF(ABS($L210-INDEX(RTO4SF_ORD,O$8,2))&gt;$B$194,"s","ns")))</f>
        <v>ns</v>
      </c>
      <c r="P210" s="281" t="str">
        <f aca="false">IF(P$8&gt;$J210,"",IF($F$179&gt;$G$179,"ns",IF(ABS($L210-INDEX(RTO4SF_ORD,P$8,2))&gt;$B$194,"s","ns")))</f>
        <v>ns</v>
      </c>
      <c r="Q210" s="281" t="str">
        <f aca="false">IF(Q$8&gt;$J210,"",IF($F$179&gt;$G$179,"ns",IF(ABS($L210-INDEX(RTO4SF_ORD,Q$8,2))&gt;$B$194,"s","ns")))</f>
        <v>ns</v>
      </c>
      <c r="R210" s="281" t="str">
        <f aca="false">IF(R$8&gt;$J210,"",IF($F$179&gt;$G$179,"ns",IF(ABS($L210-INDEX(RTO4SF_ORD,R$8,2))&gt;$B$194,"s","ns")))</f>
        <v>ns</v>
      </c>
      <c r="S210" s="281" t="str">
        <f aca="false">IF(S$8&gt;$J210,"",IF($F$179&gt;$G$179,"ns",IF(ABS($L210-INDEX(RTO4SF_ORD,S$8,2))&gt;$B$194,"s","ns")))</f>
        <v>ns</v>
      </c>
      <c r="T210" s="281" t="str">
        <f aca="false">IF(T$8&gt;$J210,"",IF($F$179&gt;$G$179,"ns",IF(ABS($L210-INDEX(RTO4SF_ORD,T$8,2))&gt;$B$194,"s","ns")))</f>
        <v>ns</v>
      </c>
      <c r="U210" s="281" t="str">
        <f aca="false">IF(U$8&gt;$J210,"",IF($F$179&gt;$G$179,"ns",IF(ABS($L210-INDEX(RTO4SF_ORD,U$8,2))&gt;$B$194,"s","ns")))</f>
        <v>ns</v>
      </c>
      <c r="V210" s="281" t="str">
        <f aca="false">IF(V$8&gt;$J210,"",IF($F$179&gt;$G$179,"ns",IF(ABS($L210-INDEX(RTO4SF_ORD,V$8,2))&gt;$B$194,"s","ns")))</f>
        <v>ns</v>
      </c>
      <c r="W210" s="281" t="str">
        <f aca="false">IF(W$8&gt;$J210,"",IF($F$179&gt;$G$179,"ns",IF(ABS($L210-INDEX(RTO4SF_ORD,W$8,2))&gt;$B$194,"s","ns")))</f>
        <v>ns</v>
      </c>
      <c r="X210" s="281" t="str">
        <f aca="false">IF(X$8&gt;$J210,"",IF($F$179&gt;$G$179,"ns",IF(ABS($L210-INDEX(RTO4SF_ORD,X$8,2))&gt;$B$194,"s","ns")))</f>
        <v>ns</v>
      </c>
      <c r="Y210" s="281" t="str">
        <f aca="false">IF(Y$8&gt;$J210,"",IF($F$179&gt;$G$179,"ns",IF(ABS($L210-INDEX(RTO4SF_ORD,Y$8,2))&gt;$B$194,"s","ns")))</f>
        <v>ns</v>
      </c>
      <c r="Z210" s="281" t="str">
        <f aca="false">IF(Z$8&gt;$J210,"",IF($F$179&gt;$G$179,"ns",IF(ABS($L210-INDEX(RTO4SF_ORD,Z$8,2))&gt;$B$194,"s","ns")))</f>
        <v>ns</v>
      </c>
      <c r="AA210" s="281" t="str">
        <f aca="false">IF(AA$8&gt;$J210,"",IF($F$179&gt;$G$179,"ns",IF(ABS($L210-INDEX(RTO4SF_ORD,AA$8,2))&gt;$B$194,"s","ns")))</f>
        <v>ns</v>
      </c>
      <c r="AB210" s="281" t="str">
        <f aca="false">IF(AB$8&gt;$J210,"",IF($F$179&gt;$G$179,"ns",IF(ABS($L210-INDEX(RTO4SF_ORD,AB$8,2))&gt;$B$194,"s","ns")))</f>
        <v>ns</v>
      </c>
      <c r="AC210" s="281" t="str">
        <f aca="false">IF(AC$8&gt;$J210,"",IF($F$179&gt;$G$179,"ns",IF(ABS($L210-INDEX(RTO4SF_ORD,AC$8,2))&gt;$B$194,"s","ns")))</f>
        <v>ns</v>
      </c>
      <c r="AD210" s="281" t="str">
        <f aca="false">IF(AD$8&gt;$J210,"",IF($F$179&gt;$G$179,"ns",IF(ABS($L210-INDEX(RTO4SF_ORD,AD$8,2))&gt;$B$194,"s","ns")))</f>
        <v>ns</v>
      </c>
      <c r="AE210" s="281" t="str">
        <f aca="false">IF(AE$8&gt;$J210,"",IF($F$179&gt;$G$179,"ns",IF(ABS($L210-INDEX(RTO4SF_ORD,AE$8,2))&gt;$B$194,"s","ns")))</f>
        <v>ns</v>
      </c>
      <c r="AF210" s="281" t="str">
        <f aca="false">IF(AF$8&gt;$J210,"",IF($F$179&gt;$G$179,"ns",IF(ABS($L210-INDEX(RTO4SF_ORD,AF$8,2))&gt;$B$194,"s","ns")))</f>
        <v>ns</v>
      </c>
      <c r="AG210" s="281" t="str">
        <f aca="false">IF(AG$8&gt;$J210,"",IF($F$179&gt;$G$179,"ns",IF(ABS($L210-INDEX(RTO4SF_ORD,AG$8,2))&gt;$B$194,"s","ns")))</f>
        <v>ns</v>
      </c>
      <c r="AH210" s="281" t="str">
        <f aca="false">IF(AH$8&gt;$J210,"",IF($F$179&gt;$G$179,"ns",IF(ABS($L210-INDEX(RTO4SF_ORD,AH$8,2))&gt;$B$194,"s","ns")))</f>
        <v>ns</v>
      </c>
      <c r="AI210" s="281" t="str">
        <f aca="false">IF(AI$8&gt;$J210,"",IF($F$179&gt;$G$179,"ns",IF(ABS($L210-INDEX(RTO4SF_ORD,AI$8,2))&gt;$B$194,"s","ns")))</f>
        <v>ns</v>
      </c>
      <c r="AJ210" s="281" t="str">
        <f aca="false">IF(AJ$8&gt;$J210,"",IF($F$179&gt;$G$179,"ns",IF(ABS($L210-INDEX(RTO4SF_ORD,AJ$8,2))&gt;$B$194,"s","ns")))</f>
        <v>ns</v>
      </c>
      <c r="AK210" s="281" t="str">
        <f aca="false">IF(AK$8&gt;$J210,"",IF($F$179&gt;$G$179,"ns",IF(ABS($L210-INDEX(RTO4SF_ORD,AK$8,2))&gt;$B$194,"s","ns")))</f>
        <v>ns</v>
      </c>
      <c r="AL210" s="281" t="str">
        <f aca="false">IF(AL$8&gt;$J210,"",IF($F$179&gt;$G$179,"ns",IF(ABS($L210-INDEX(RTO4SF_ORD,AL$8,2))&gt;$B$194,"s","ns")))</f>
        <v>ns</v>
      </c>
      <c r="AM210" s="281" t="str">
        <f aca="false">IF(AM$8&gt;$J210,"",IF($F$179&gt;$G$179,"ns",IF(ABS($L210-INDEX(RTO4SF_ORD,AM$8,2))&gt;$B$194,"s","ns")))</f>
        <v>ns</v>
      </c>
      <c r="AN210" s="281" t="str">
        <f aca="false">IF(AN$8&gt;$J210,"",IF($F$179&gt;$G$179,"ns",IF(ABS($L210-INDEX(RTO4SF_ORD,AN$8,2))&gt;$B$194,"s","ns")))</f>
        <v>ns</v>
      </c>
      <c r="AO210" s="281" t="str">
        <f aca="false">IF(AO$8&gt;$J210,"",IF($F$179&gt;$G$179,"ns",IF(ABS($L210-INDEX(RTO4SF_ORD,AO$8,2))&gt;$B$194,"s","ns")))</f>
        <v>ns</v>
      </c>
      <c r="AP210" s="281" t="str">
        <f aca="false">IF(AP$8&gt;$J210,"",IF($F$179&gt;$G$179,"ns",IF(ABS($L210-INDEX(RTO4SF_ORD,AP$8,2))&gt;$B$194,"s","ns")))</f>
        <v>ns</v>
      </c>
      <c r="AQ210" s="281" t="str">
        <f aca="false">IF(AQ$8&gt;$J210,"",IF($F$179&gt;$G$179,"ns",IF(ABS($L210-INDEX(RTO4SF_ORD,AQ$8,2))&gt;$B$194,"s","ns")))</f>
        <v>ns</v>
      </c>
      <c r="AR210" s="281" t="str">
        <f aca="false">IF(AR$8&gt;$J210,"",IF($F$179&gt;$G$179,"ns",IF(ABS($L210-INDEX(RTO4SF_ORD,AR$8,2))&gt;$B$194,"s","ns")))</f>
        <v>ns</v>
      </c>
      <c r="AS210" s="281" t="str">
        <f aca="false">IF(AS$8&gt;$J210,"",IF($F$179&gt;$G$179,"ns",IF(ABS($L210-INDEX(RTO4SF_ORD,AS$8,2))&gt;$B$194,"s","ns")))</f>
        <v>ns</v>
      </c>
      <c r="AT210" s="281" t="str">
        <f aca="false">IF(AT$8&gt;$J210,"",IF($F$179&gt;$G$179,"ns",IF(ABS($L210-INDEX(RTO4SF_ORD,AT$8,2))&gt;$B$194,"s","ns")))</f>
        <v>ns</v>
      </c>
      <c r="AU210" s="281" t="str">
        <f aca="false">IF(AU$8&gt;$J210,"",IF($F$179&gt;$G$179,"ns",IF(ABS($L210-INDEX(RTO4SF_ORD,AU$8,2))&gt;$B$194,"s","ns")))</f>
        <v>ns</v>
      </c>
      <c r="AV210" s="281" t="str">
        <f aca="false">IF(AV$8&gt;$J210,"",IF($F$179&gt;$G$179,"ns",IF(ABS($L210-INDEX(RTO4SF_ORD,AV$8,2))&gt;$B$194,"s","ns")))</f>
        <v>ns</v>
      </c>
      <c r="AW210" s="281" t="str">
        <f aca="false">IF(AW$8&gt;$J210,"",IF($F$179&gt;$G$179,"ns",IF(ABS($L210-INDEX(RTO4SF_ORD,AW$8,2))&gt;$B$194,"s","ns")))</f>
        <v/>
      </c>
      <c r="AX210" s="281" t="str">
        <f aca="false">IF(AX$8&gt;$J210,"",IF($F$179&gt;$G$179,"ns",IF(ABS($L210-INDEX(RTO4SF_ORD,AX$8,2))&gt;$B$194,"s","ns")))</f>
        <v/>
      </c>
      <c r="AY210" s="281" t="str">
        <f aca="false">IF(AY$8&gt;$J210,"",IF($F$179&gt;$G$179,"ns",IF(ABS($L210-INDEX(RTO4SF_ORD,AY$8,2))&gt;$B$194,"s","ns")))</f>
        <v/>
      </c>
      <c r="AZ210" s="281" t="str">
        <f aca="false">IF(AZ$8&gt;$J210,"",IF($F$179&gt;$G$179,"ns",IF(ABS($L210-INDEX(RTO4SF_ORD,AZ$8,2))&gt;$B$194,"s","ns")))</f>
        <v/>
      </c>
      <c r="BA210" s="281" t="str">
        <f aca="false">IF(BA$8&gt;$J210,"",IF($F$179&gt;$G$179,"ns",IF(ABS($L210-INDEX(RTO4SF_ORD,BA$8,2))&gt;$B$194,"s","ns")))</f>
        <v/>
      </c>
      <c r="BB210" s="281" t="str">
        <f aca="false">IF(BB$8&gt;$J210,"",IF($F$179&gt;$G$179,"ns",IF(ABS($L210-INDEX(RTO4SF_ORD,BB$8,2))&gt;$B$194,"s","ns")))</f>
        <v/>
      </c>
      <c r="BC210" s="281" t="str">
        <f aca="false">IF(BC$8&gt;$J210,"",IF($F$179&gt;$G$179,"ns",IF(ABS($L210-INDEX(RTO4SF_ORD,BC$8,2))&gt;$B$194,"s","ns")))</f>
        <v/>
      </c>
      <c r="BD210" s="281" t="str">
        <f aca="false">IF(BD$8&gt;$J210,"",IF($F$179&gt;$G$179,"ns",IF(ABS($L210-INDEX(RTO4SF_ORD,BD$8,2))&gt;$B$194,"s","ns")))</f>
        <v/>
      </c>
      <c r="BE210" s="281" t="str">
        <f aca="false">IF(BE$8&gt;$J210,"",IF($F$179&gt;$G$179,"ns",IF(ABS($L210-INDEX(RTO4SF_ORD,BE$8,2))&gt;$B$194,"s","ns")))</f>
        <v/>
      </c>
      <c r="BF210" s="281" t="str">
        <f aca="false">IF(BF$8&gt;$J210,"",IF($F$179&gt;$G$179,"ns",IF(ABS($L210-INDEX(RTO4SF_ORD,BF$8,2))&gt;$B$194,"s","ns")))</f>
        <v/>
      </c>
      <c r="BG210" s="281" t="str">
        <f aca="false">IF(BG$8&gt;$J210,"",IF($F$179&gt;$G$179,"ns",IF(ABS($L210-INDEX(RTO4SF_ORD,BG$8,2))&gt;$B$194,"s","ns")))</f>
        <v/>
      </c>
      <c r="BH210" s="281" t="str">
        <f aca="false">IF(BH$8&gt;$J210,"",IF($F$179&gt;$G$179,"ns",IF(ABS($L210-INDEX(RTO4SF_ORD,BH$8,2))&gt;$B$194,"s","ns")))</f>
        <v/>
      </c>
      <c r="BI210" s="281" t="str">
        <f aca="false">IF(BI$8&gt;$J210,"",IF($F$179&gt;$G$179,"ns",IF(ABS($L210-INDEX(RTO4SF_ORD,BI$8,2))&gt;$B$194,"s","ns")))</f>
        <v/>
      </c>
      <c r="BJ210" s="281" t="str">
        <f aca="false">IF(BJ$8&gt;$J210,"",IF($F$179&gt;$G$179,"ns",IF(ABS($L210-INDEX(RTO4SF_ORD,BJ$8,2))&gt;$B$194,"s","ns")))</f>
        <v/>
      </c>
      <c r="BS210" s="249"/>
      <c r="BT210" s="293"/>
      <c r="BV210" s="270" t="n">
        <v>36</v>
      </c>
      <c r="BW210" s="280" t="n">
        <f aca="false">IFERROR(INDEX(RTO4CF_ORD,BV210,1),"sd")</f>
        <v>0</v>
      </c>
      <c r="BX210" s="281" t="n">
        <f aca="false">IFERROR(INDEX(RTO4CF_ORD,BV210,2),"sd")</f>
        <v>0.00014</v>
      </c>
      <c r="BY210" s="282" t="str">
        <f aca="false">IF(BY$8&gt;$BV210,"",IF($BR$179&gt;$BS$179,"ns",IF(ABS($BX210-INDEX(RTO4CF_ORD,BY$8,2))&gt;$BN$194,"s","ns")))</f>
        <v>s</v>
      </c>
      <c r="BZ210" s="282" t="str">
        <f aca="false">IF(BZ$8&gt;$BV210,"",IF($BR$179&gt;$BS$179,"ns",IF(ABS($BX210-INDEX(RTO4CF_ORD,BZ$8,2))&gt;$BN$194,"s","ns")))</f>
        <v>s</v>
      </c>
      <c r="CA210" s="282" t="str">
        <f aca="false">IF(CA$8&gt;$BV210,"",IF($BR$179&gt;$BS$179,"ns",IF(ABS($BX210-INDEX(RTO4CF_ORD,CA$8,2))&gt;$BN$194,"s","ns")))</f>
        <v>s</v>
      </c>
      <c r="CB210" s="282" t="str">
        <f aca="false">IF(CB$8&gt;$BV210,"",IF($BR$179&gt;$BS$179,"ns",IF(ABS($BX210-INDEX(RTO4CF_ORD,CB$8,2))&gt;$BN$194,"s","ns")))</f>
        <v>s</v>
      </c>
      <c r="CC210" s="282" t="str">
        <f aca="false">IF(CC$8&gt;$BV210,"",IF($BR$179&gt;$BS$179,"ns",IF(ABS($BX210-INDEX(RTO4CF_ORD,CC$8,2))&gt;$BN$194,"s","ns")))</f>
        <v>s</v>
      </c>
      <c r="CD210" s="282" t="str">
        <f aca="false">IF(CD$8&gt;$BV210,"",IF($BR$179&gt;$BS$179,"ns",IF(ABS($BX210-INDEX(RTO4CF_ORD,CD$8,2))&gt;$BN$194,"s","ns")))</f>
        <v>s</v>
      </c>
      <c r="CE210" s="282" t="str">
        <f aca="false">IF(CE$8&gt;$BV210,"",IF($BR$179&gt;$BS$179,"ns",IF(ABS($BX210-INDEX(RTO4CF_ORD,CE$8,2))&gt;$BN$194,"s","ns")))</f>
        <v>s</v>
      </c>
      <c r="CF210" s="282" t="str">
        <f aca="false">IF(CF$8&gt;$BV210,"",IF($BR$179&gt;$BS$179,"ns",IF(ABS($BX210-INDEX(RTO4CF_ORD,CF$8,2))&gt;$BN$194,"s","ns")))</f>
        <v>s</v>
      </c>
      <c r="CG210" s="282" t="str">
        <f aca="false">IF(CG$8&gt;$BV210,"",IF($BR$179&gt;$BS$179,"ns",IF(ABS($BX210-INDEX(RTO4CF_ORD,CG$8,2))&gt;$BN$194,"s","ns")))</f>
        <v>s</v>
      </c>
      <c r="CH210" s="282" t="str">
        <f aca="false">IF(CH$8&gt;$BV210,"",IF($BR$179&gt;$BS$179,"ns",IF(ABS($BX210-INDEX(RTO4CF_ORD,CH$8,2))&gt;$BN$194,"s","ns")))</f>
        <v>s</v>
      </c>
      <c r="CI210" s="282" t="str">
        <f aca="false">IF(CI$8&gt;$BV210,"",IF($BR$179&gt;$BS$179,"ns",IF(ABS($BX210-INDEX(RTO4CF_ORD,CI$8,2))&gt;$BN$194,"s","ns")))</f>
        <v>s</v>
      </c>
      <c r="CJ210" s="282" t="str">
        <f aca="false">IF(CJ$8&gt;$BV210,"",IF($BR$179&gt;$BS$179,"ns",IF(ABS($BX210-INDEX(RTO4CF_ORD,CJ$8,2))&gt;$BN$194,"s","ns")))</f>
        <v>s</v>
      </c>
      <c r="CK210" s="282" t="str">
        <f aca="false">IF(CK$8&gt;$BV210,"",IF($BR$179&gt;$BS$179,"ns",IF(ABS($BX210-INDEX(RTO4CF_ORD,CK$8,2))&gt;$BN$194,"s","ns")))</f>
        <v>s</v>
      </c>
      <c r="CL210" s="282" t="str">
        <f aca="false">IF(CL$8&gt;$BV210,"",IF($BR$179&gt;$BS$179,"ns",IF(ABS($BX210-INDEX(RTO4CF_ORD,CL$8,2))&gt;$BN$194,"s","ns")))</f>
        <v>s</v>
      </c>
      <c r="CM210" s="282" t="str">
        <f aca="false">IF(CM$8&gt;$BV210,"",IF($BR$179&gt;$BS$179,"ns",IF(ABS($BX210-INDEX(RTO4CF_ORD,CM$8,2))&gt;$BN$194,"s","ns")))</f>
        <v>s</v>
      </c>
      <c r="CN210" s="282" t="str">
        <f aca="false">IF(CN$8&gt;$BV210,"",IF($BR$179&gt;$BS$179,"ns",IF(ABS($BX210-INDEX(RTO4CF_ORD,CN$8,2))&gt;$BN$194,"s","ns")))</f>
        <v>s</v>
      </c>
      <c r="CO210" s="282" t="str">
        <f aca="false">IF(CO$8&gt;$BV210,"",IF($BR$179&gt;$BS$179,"ns",IF(ABS($BX210-INDEX(RTO4CF_ORD,CO$8,2))&gt;$BN$194,"s","ns")))</f>
        <v>s</v>
      </c>
      <c r="CP210" s="282" t="str">
        <f aca="false">IF(CP$8&gt;$BV210,"",IF($BR$179&gt;$BS$179,"ns",IF(ABS($BX210-INDEX(RTO4CF_ORD,CP$8,2))&gt;$BN$194,"s","ns")))</f>
        <v>s</v>
      </c>
      <c r="CQ210" s="282" t="str">
        <f aca="false">IF(CQ$8&gt;$BV210,"",IF($BR$179&gt;$BS$179,"ns",IF(ABS($BX210-INDEX(RTO4CF_ORD,CQ$8,2))&gt;$BN$194,"s","ns")))</f>
        <v>s</v>
      </c>
      <c r="CR210" s="282" t="str">
        <f aca="false">IF(CR$8&gt;$BV210,"",IF($BR$179&gt;$BS$179,"ns",IF(ABS($BX210-INDEX(RTO4CF_ORD,CR$8,2))&gt;$BN$194,"s","ns")))</f>
        <v>s</v>
      </c>
      <c r="CS210" s="282" t="str">
        <f aca="false">IF(CS$8&gt;$BV210,"",IF($BR$179&gt;$BS$179,"ns",IF(ABS($BX210-INDEX(RTO4CF_ORD,CS$8,2))&gt;$BN$194,"s","ns")))</f>
        <v>s</v>
      </c>
      <c r="CT210" s="282" t="str">
        <f aca="false">IF(CT$8&gt;$BV210,"",IF($BR$179&gt;$BS$179,"ns",IF(ABS($BX210-INDEX(RTO4CF_ORD,CT$8,2))&gt;$BN$194,"s","ns")))</f>
        <v>s</v>
      </c>
      <c r="CU210" s="282" t="str">
        <f aca="false">IF(CU$8&gt;$BV210,"",IF($BR$179&gt;$BS$179,"ns",IF(ABS($BX210-INDEX(RTO4CF_ORD,CU$8,2))&gt;$BN$194,"s","ns")))</f>
        <v>s</v>
      </c>
      <c r="CV210" s="282" t="str">
        <f aca="false">IF(CV$8&gt;$BV210,"",IF($BR$179&gt;$BS$179,"ns",IF(ABS($BX210-INDEX(RTO4CF_ORD,CV$8,2))&gt;$BN$194,"s","ns")))</f>
        <v>s</v>
      </c>
      <c r="CW210" s="282" t="str">
        <f aca="false">IF(CW$8&gt;$BV210,"",IF($BR$179&gt;$BS$179,"ns",IF(ABS($BX210-INDEX(RTO4CF_ORD,CW$8,2))&gt;$BN$194,"s","ns")))</f>
        <v>s</v>
      </c>
      <c r="CX210" s="282" t="str">
        <f aca="false">IF(CX$8&gt;$BV210,"",IF($BR$179&gt;$BS$179,"ns",IF(ABS($BX210-INDEX(RTO4CF_ORD,CX$8,2))&gt;$BN$194,"s","ns")))</f>
        <v>s</v>
      </c>
      <c r="CY210" s="282" t="str">
        <f aca="false">IF(CY$8&gt;$BV210,"",IF($BR$179&gt;$BS$179,"ns",IF(ABS($BX210-INDEX(RTO4CF_ORD,CY$8,2))&gt;$BN$194,"s","ns")))</f>
        <v>s</v>
      </c>
      <c r="CZ210" s="282" t="str">
        <f aca="false">IF(CZ$8&gt;$BV210,"",IF($BR$179&gt;$BS$179,"ns",IF(ABS($BX210-INDEX(RTO4CF_ORD,CZ$8,2))&gt;$BN$194,"s","ns")))</f>
        <v>s</v>
      </c>
      <c r="DA210" s="282" t="str">
        <f aca="false">IF(DA$8&gt;$BV210,"",IF($BR$179&gt;$BS$179,"ns",IF(ABS($BX210-INDEX(RTO4CF_ORD,DA$8,2))&gt;$BN$194,"s","ns")))</f>
        <v>s</v>
      </c>
      <c r="DB210" s="282" t="str">
        <f aca="false">IF(DB$8&gt;$BV210,"",IF($BR$179&gt;$BS$179,"ns",IF(ABS($BX210-INDEX(RTO4CF_ORD,DB$8,2))&gt;$BN$194,"s","ns")))</f>
        <v>s</v>
      </c>
      <c r="DC210" s="282" t="str">
        <f aca="false">IF(DC$8&gt;$BV210,"",IF($BR$179&gt;$BS$179,"ns",IF(ABS($BX210-INDEX(RTO4CF_ORD,DC$8,2))&gt;$BN$194,"s","ns")))</f>
        <v>s</v>
      </c>
      <c r="DD210" s="282" t="str">
        <f aca="false">IF(DD$8&gt;$BV210,"",IF($BR$179&gt;$BS$179,"ns",IF(ABS($BX210-INDEX(RTO4CF_ORD,DD$8,2))&gt;$BN$194,"s","ns")))</f>
        <v>ns</v>
      </c>
      <c r="DE210" s="282" t="str">
        <f aca="false">IF(DE$8&gt;$BV210,"",IF($BR$179&gt;$BS$179,"ns",IF(ABS($BX210-INDEX(RTO4CF_ORD,DE$8,2))&gt;$BN$194,"s","ns")))</f>
        <v>ns</v>
      </c>
      <c r="DF210" s="282" t="str">
        <f aca="false">IF(DF$8&gt;$BV210,"",IF($BR$179&gt;$BS$179,"ns",IF(ABS($BX210-INDEX(RTO4CF_ORD,DF$8,2))&gt;$BN$194,"s","ns")))</f>
        <v>ns</v>
      </c>
      <c r="DG210" s="282" t="str">
        <f aca="false">IF(DG$8&gt;$BV210,"",IF($BR$179&gt;$BS$179,"ns",IF(ABS($BX210-INDEX(RTO4CF_ORD,DG$8,2))&gt;$BN$194,"s","ns")))</f>
        <v>ns</v>
      </c>
      <c r="DH210" s="282" t="str">
        <f aca="false">IF(DH$8&gt;$BV210,"",IF($BR$179&gt;$BS$179,"ns",IF(ABS($BX210-INDEX(RTO4CF_ORD,DH$8,2))&gt;$BN$194,"s","ns")))</f>
        <v>ns</v>
      </c>
      <c r="DI210" s="282" t="str">
        <f aca="false">IF(DI$8&gt;$BV210,"",IF($BR$179&gt;$BS$179,"ns",IF(ABS($BX210-INDEX(RTO4CF_ORD,DI$8,2))&gt;$BN$194,"s","ns")))</f>
        <v/>
      </c>
      <c r="DJ210" s="282" t="str">
        <f aca="false">IF(DJ$8&gt;$BV210,"",IF($BR$179&gt;$BS$179,"ns",IF(ABS($BX210-INDEX(RTO4CF_ORD,DJ$8,2))&gt;$BN$194,"s","ns")))</f>
        <v/>
      </c>
      <c r="DK210" s="282" t="str">
        <f aca="false">IF(DK$8&gt;$BV210,"",IF($BR$179&gt;$BS$179,"ns",IF(ABS($BX210-INDEX(RTO4CF_ORD,DK$8,2))&gt;$BN$194,"s","ns")))</f>
        <v/>
      </c>
      <c r="DL210" s="282" t="str">
        <f aca="false">IF(DL$8&gt;$BV210,"",IF($BR$179&gt;$BS$179,"ns",IF(ABS($BX210-INDEX(RTO4CF_ORD,DL$8,2))&gt;$BN$194,"s","ns")))</f>
        <v/>
      </c>
      <c r="DM210" s="282" t="str">
        <f aca="false">IF(DM$8&gt;$BV210,"",IF($BR$179&gt;$BS$179,"ns",IF(ABS($BX210-INDEX(RTO4CF_ORD,DM$8,2))&gt;$BN$194,"s","ns")))</f>
        <v/>
      </c>
      <c r="DN210" s="282" t="str">
        <f aca="false">IF(DN$8&gt;$BV210,"",IF($BR$179&gt;$BS$179,"ns",IF(ABS($BX210-INDEX(RTO4CF_ORD,DN$8,2))&gt;$BN$194,"s","ns")))</f>
        <v/>
      </c>
      <c r="DO210" s="282" t="str">
        <f aca="false">IF(DO$8&gt;$BV210,"",IF($BR$179&gt;$BS$179,"ns",IF(ABS($BX210-INDEX(RTO4CF_ORD,DO$8,2))&gt;$BN$194,"s","ns")))</f>
        <v/>
      </c>
      <c r="DP210" s="282" t="str">
        <f aca="false">IF(DP$8&gt;$BV210,"",IF($BR$179&gt;$BS$179,"ns",IF(ABS($BX210-INDEX(RTO4CF_ORD,DP$8,2))&gt;$BN$194,"s","ns")))</f>
        <v/>
      </c>
      <c r="DQ210" s="282" t="str">
        <f aca="false">IF(DQ$8&gt;$BV210,"",IF($BR$179&gt;$BS$179,"ns",IF(ABS($BX210-INDEX(RTO4CF_ORD,DQ$8,2))&gt;$BN$194,"s","ns")))</f>
        <v/>
      </c>
      <c r="DR210" s="282" t="str">
        <f aca="false">IF(DR$8&gt;$BV210,"",IF($BR$179&gt;$BS$179,"ns",IF(ABS($BX210-INDEX(RTO4CF_ORD,DR$8,2))&gt;$BN$194,"s","ns")))</f>
        <v/>
      </c>
      <c r="DS210" s="282" t="str">
        <f aca="false">IF(DS$8&gt;$BV210,"",IF($BR$179&gt;$BS$179,"ns",IF(ABS($BX210-INDEX(RTO4CF_ORD,DS$8,2))&gt;$BN$194,"s","ns")))</f>
        <v/>
      </c>
      <c r="DT210" s="282" t="str">
        <f aca="false">IF(DT$8&gt;$BV210,"",IF($BR$179&gt;$BS$179,"ns",IF(ABS($BX210-INDEX(RTO4CF_ORD,DT$8,2))&gt;$BN$194,"s","ns")))</f>
        <v/>
      </c>
      <c r="DU210" s="282" t="str">
        <f aca="false">IF(DU$8&gt;$BV210,"",IF($BR$179&gt;$BS$179,"ns",IF(ABS($BX210-INDEX(RTO4CF_ORD,DU$8,2))&gt;$BN$194,"s","ns")))</f>
        <v/>
      </c>
      <c r="DV210" s="282" t="str">
        <f aca="false">IF(DV$8&gt;$BV210,"",IF($BR$179&gt;$BS$179,"ns",IF(ABS($BX210-INDEX(RTO4CF_ORD,DV$8,2))&gt;$BN$194,"s","ns")))</f>
        <v/>
      </c>
      <c r="DW210" s="283"/>
      <c r="DX210" s="283"/>
      <c r="DZ210" s="265" t="n">
        <f aca="false">DZ209+1</f>
        <v>37</v>
      </c>
      <c r="EA210" s="276" t="n">
        <f aca="false">IFERROR(INDEX(RTO4CV,$DZ210,1),0)</f>
        <v>0</v>
      </c>
      <c r="EB210" s="277" t="n">
        <f aca="false">IFERROR(INDEX(RTO4SF,$DZ210,EB$7),0)</f>
        <v>0</v>
      </c>
      <c r="EC210" s="277" t="n">
        <f aca="false">IFERROR(INDEX(RTO4SF,$DZ210,EC$7),0)</f>
        <v>0</v>
      </c>
      <c r="ED210" s="277" t="n">
        <f aca="false">IFERROR(INDEX(RTO4SF,$DZ210,ED$7),0)</f>
        <v>0</v>
      </c>
      <c r="EE210" s="277" t="n">
        <f aca="false">IFERROR(INDEX(RTO4SF,$DZ210,EE$7),0)</f>
        <v>0</v>
      </c>
      <c r="EF210" s="277" t="n">
        <f aca="false">COUNTIFS(EB210:EE210,"&gt;1")</f>
        <v>0</v>
      </c>
      <c r="EG210" s="277" t="n">
        <f aca="false">IFERROR(SUMIFS(EB210:EE210,EB210:EE210,"&gt;1"),0)</f>
        <v>0</v>
      </c>
      <c r="EH210" s="265"/>
      <c r="EI210" s="265"/>
      <c r="EJ210" s="265"/>
      <c r="EK210" s="266"/>
      <c r="EL210" s="265" t="n">
        <f aca="false">EL209+1</f>
        <v>37</v>
      </c>
      <c r="EM210" s="276" t="n">
        <f aca="false">IFERROR(INDEX(RTO4CV,$EL210,1),0)</f>
        <v>0</v>
      </c>
      <c r="EN210" s="277" t="n">
        <f aca="false">IFERROR(INDEX(RTO4CF,$EL210,'ANVA-MDS'!EB$7),0)</f>
        <v>0</v>
      </c>
      <c r="EO210" s="277" t="n">
        <f aca="false">IFERROR(INDEX(RTO4CF,$EL210,'ANVA-MDS'!EC$7),0)</f>
        <v>0</v>
      </c>
      <c r="EP210" s="277" t="n">
        <f aca="false">IFERROR(INDEX(RTO4CF,$EL210,'ANVA-MDS'!ED$7),0)</f>
        <v>0</v>
      </c>
      <c r="EQ210" s="277" t="n">
        <f aca="false">IFERROR(INDEX(RTO4CF,$EL210,'ANVA-MDS'!EE$7),0)</f>
        <v>0</v>
      </c>
      <c r="ER210" s="277" t="n">
        <f aca="false">COUNTIFS(EN210:EQ210,"&gt;1")</f>
        <v>0</v>
      </c>
      <c r="ES210" s="277" t="n">
        <f aca="false">IFERROR(SUMIFS(EN210:EQ210,EN210:EQ210,"&gt;1"),0)</f>
        <v>0</v>
      </c>
      <c r="ET210" s="265"/>
      <c r="EU210" s="265"/>
      <c r="EV210" s="265"/>
      <c r="EW210" s="266"/>
      <c r="EX210" s="277" t="n">
        <f aca="false">EG210+ES210</f>
        <v>0</v>
      </c>
      <c r="EY210" s="266"/>
      <c r="EZ210" s="266"/>
    </row>
    <row r="211" customFormat="false" ht="12.75" hidden="false" customHeight="true" outlineLevel="0" collapsed="false">
      <c r="J211" s="270" t="n">
        <v>37</v>
      </c>
      <c r="K211" s="280" t="n">
        <f aca="false">IFERROR(INDEX(RTO4SF_ORD,J211,1),"sd")</f>
        <v>0</v>
      </c>
      <c r="L211" s="281" t="n">
        <f aca="false">IFERROR(INDEX(RTO4SF_ORD,J211,2),"sd")</f>
        <v>0.00013</v>
      </c>
      <c r="M211" s="281" t="str">
        <f aca="false">IF(M$8&gt;$J211,"",IF($F$179&gt;$G$179,"ns",IF(ABS($L211-INDEX(RTO4SF_ORD,M$8,2))&gt;$B$194,"s","ns")))</f>
        <v>ns</v>
      </c>
      <c r="N211" s="281" t="str">
        <f aca="false">IF(N$8&gt;$J211,"",IF($F$179&gt;$G$179,"ns",IF(ABS($L211-INDEX(RTO4SF_ORD,N$8,2))&gt;$B$194,"s","ns")))</f>
        <v>ns</v>
      </c>
      <c r="O211" s="281" t="str">
        <f aca="false">IF(O$8&gt;$J211,"",IF($F$179&gt;$G$179,"ns",IF(ABS($L211-INDEX(RTO4SF_ORD,O$8,2))&gt;$B$194,"s","ns")))</f>
        <v>ns</v>
      </c>
      <c r="P211" s="281" t="str">
        <f aca="false">IF(P$8&gt;$J211,"",IF($F$179&gt;$G$179,"ns",IF(ABS($L211-INDEX(RTO4SF_ORD,P$8,2))&gt;$B$194,"s","ns")))</f>
        <v>ns</v>
      </c>
      <c r="Q211" s="281" t="str">
        <f aca="false">IF(Q$8&gt;$J211,"",IF($F$179&gt;$G$179,"ns",IF(ABS($L211-INDEX(RTO4SF_ORD,Q$8,2))&gt;$B$194,"s","ns")))</f>
        <v>ns</v>
      </c>
      <c r="R211" s="281" t="str">
        <f aca="false">IF(R$8&gt;$J211,"",IF($F$179&gt;$G$179,"ns",IF(ABS($L211-INDEX(RTO4SF_ORD,R$8,2))&gt;$B$194,"s","ns")))</f>
        <v>ns</v>
      </c>
      <c r="S211" s="281" t="str">
        <f aca="false">IF(S$8&gt;$J211,"",IF($F$179&gt;$G$179,"ns",IF(ABS($L211-INDEX(RTO4SF_ORD,S$8,2))&gt;$B$194,"s","ns")))</f>
        <v>ns</v>
      </c>
      <c r="T211" s="281" t="str">
        <f aca="false">IF(T$8&gt;$J211,"",IF($F$179&gt;$G$179,"ns",IF(ABS($L211-INDEX(RTO4SF_ORD,T$8,2))&gt;$B$194,"s","ns")))</f>
        <v>ns</v>
      </c>
      <c r="U211" s="281" t="str">
        <f aca="false">IF(U$8&gt;$J211,"",IF($F$179&gt;$G$179,"ns",IF(ABS($L211-INDEX(RTO4SF_ORD,U$8,2))&gt;$B$194,"s","ns")))</f>
        <v>ns</v>
      </c>
      <c r="V211" s="281" t="str">
        <f aca="false">IF(V$8&gt;$J211,"",IF($F$179&gt;$G$179,"ns",IF(ABS($L211-INDEX(RTO4SF_ORD,V$8,2))&gt;$B$194,"s","ns")))</f>
        <v>ns</v>
      </c>
      <c r="W211" s="281" t="str">
        <f aca="false">IF(W$8&gt;$J211,"",IF($F$179&gt;$G$179,"ns",IF(ABS($L211-INDEX(RTO4SF_ORD,W$8,2))&gt;$B$194,"s","ns")))</f>
        <v>ns</v>
      </c>
      <c r="X211" s="281" t="str">
        <f aca="false">IF(X$8&gt;$J211,"",IF($F$179&gt;$G$179,"ns",IF(ABS($L211-INDEX(RTO4SF_ORD,X$8,2))&gt;$B$194,"s","ns")))</f>
        <v>ns</v>
      </c>
      <c r="Y211" s="281" t="str">
        <f aca="false">IF(Y$8&gt;$J211,"",IF($F$179&gt;$G$179,"ns",IF(ABS($L211-INDEX(RTO4SF_ORD,Y$8,2))&gt;$B$194,"s","ns")))</f>
        <v>ns</v>
      </c>
      <c r="Z211" s="281" t="str">
        <f aca="false">IF(Z$8&gt;$J211,"",IF($F$179&gt;$G$179,"ns",IF(ABS($L211-INDEX(RTO4SF_ORD,Z$8,2))&gt;$B$194,"s","ns")))</f>
        <v>ns</v>
      </c>
      <c r="AA211" s="281" t="str">
        <f aca="false">IF(AA$8&gt;$J211,"",IF($F$179&gt;$G$179,"ns",IF(ABS($L211-INDEX(RTO4SF_ORD,AA$8,2))&gt;$B$194,"s","ns")))</f>
        <v>ns</v>
      </c>
      <c r="AB211" s="281" t="str">
        <f aca="false">IF(AB$8&gt;$J211,"",IF($F$179&gt;$G$179,"ns",IF(ABS($L211-INDEX(RTO4SF_ORD,AB$8,2))&gt;$B$194,"s","ns")))</f>
        <v>ns</v>
      </c>
      <c r="AC211" s="281" t="str">
        <f aca="false">IF(AC$8&gt;$J211,"",IF($F$179&gt;$G$179,"ns",IF(ABS($L211-INDEX(RTO4SF_ORD,AC$8,2))&gt;$B$194,"s","ns")))</f>
        <v>ns</v>
      </c>
      <c r="AD211" s="281" t="str">
        <f aca="false">IF(AD$8&gt;$J211,"",IF($F$179&gt;$G$179,"ns",IF(ABS($L211-INDEX(RTO4SF_ORD,AD$8,2))&gt;$B$194,"s","ns")))</f>
        <v>ns</v>
      </c>
      <c r="AE211" s="281" t="str">
        <f aca="false">IF(AE$8&gt;$J211,"",IF($F$179&gt;$G$179,"ns",IF(ABS($L211-INDEX(RTO4SF_ORD,AE$8,2))&gt;$B$194,"s","ns")))</f>
        <v>ns</v>
      </c>
      <c r="AF211" s="281" t="str">
        <f aca="false">IF(AF$8&gt;$J211,"",IF($F$179&gt;$G$179,"ns",IF(ABS($L211-INDEX(RTO4SF_ORD,AF$8,2))&gt;$B$194,"s","ns")))</f>
        <v>ns</v>
      </c>
      <c r="AG211" s="281" t="str">
        <f aca="false">IF(AG$8&gt;$J211,"",IF($F$179&gt;$G$179,"ns",IF(ABS($L211-INDEX(RTO4SF_ORD,AG$8,2))&gt;$B$194,"s","ns")))</f>
        <v>ns</v>
      </c>
      <c r="AH211" s="281" t="str">
        <f aca="false">IF(AH$8&gt;$J211,"",IF($F$179&gt;$G$179,"ns",IF(ABS($L211-INDEX(RTO4SF_ORD,AH$8,2))&gt;$B$194,"s","ns")))</f>
        <v>ns</v>
      </c>
      <c r="AI211" s="281" t="str">
        <f aca="false">IF(AI$8&gt;$J211,"",IF($F$179&gt;$G$179,"ns",IF(ABS($L211-INDEX(RTO4SF_ORD,AI$8,2))&gt;$B$194,"s","ns")))</f>
        <v>ns</v>
      </c>
      <c r="AJ211" s="281" t="str">
        <f aca="false">IF(AJ$8&gt;$J211,"",IF($F$179&gt;$G$179,"ns",IF(ABS($L211-INDEX(RTO4SF_ORD,AJ$8,2))&gt;$B$194,"s","ns")))</f>
        <v>ns</v>
      </c>
      <c r="AK211" s="281" t="str">
        <f aca="false">IF(AK$8&gt;$J211,"",IF($F$179&gt;$G$179,"ns",IF(ABS($L211-INDEX(RTO4SF_ORD,AK$8,2))&gt;$B$194,"s","ns")))</f>
        <v>ns</v>
      </c>
      <c r="AL211" s="281" t="str">
        <f aca="false">IF(AL$8&gt;$J211,"",IF($F$179&gt;$G$179,"ns",IF(ABS($L211-INDEX(RTO4SF_ORD,AL$8,2))&gt;$B$194,"s","ns")))</f>
        <v>ns</v>
      </c>
      <c r="AM211" s="281" t="str">
        <f aca="false">IF(AM$8&gt;$J211,"",IF($F$179&gt;$G$179,"ns",IF(ABS($L211-INDEX(RTO4SF_ORD,AM$8,2))&gt;$B$194,"s","ns")))</f>
        <v>ns</v>
      </c>
      <c r="AN211" s="281" t="str">
        <f aca="false">IF(AN$8&gt;$J211,"",IF($F$179&gt;$G$179,"ns",IF(ABS($L211-INDEX(RTO4SF_ORD,AN$8,2))&gt;$B$194,"s","ns")))</f>
        <v>ns</v>
      </c>
      <c r="AO211" s="281" t="str">
        <f aca="false">IF(AO$8&gt;$J211,"",IF($F$179&gt;$G$179,"ns",IF(ABS($L211-INDEX(RTO4SF_ORD,AO$8,2))&gt;$B$194,"s","ns")))</f>
        <v>ns</v>
      </c>
      <c r="AP211" s="281" t="str">
        <f aca="false">IF(AP$8&gt;$J211,"",IF($F$179&gt;$G$179,"ns",IF(ABS($L211-INDEX(RTO4SF_ORD,AP$8,2))&gt;$B$194,"s","ns")))</f>
        <v>ns</v>
      </c>
      <c r="AQ211" s="281" t="str">
        <f aca="false">IF(AQ$8&gt;$J211,"",IF($F$179&gt;$G$179,"ns",IF(ABS($L211-INDEX(RTO4SF_ORD,AQ$8,2))&gt;$B$194,"s","ns")))</f>
        <v>ns</v>
      </c>
      <c r="AR211" s="281" t="str">
        <f aca="false">IF(AR$8&gt;$J211,"",IF($F$179&gt;$G$179,"ns",IF(ABS($L211-INDEX(RTO4SF_ORD,AR$8,2))&gt;$B$194,"s","ns")))</f>
        <v>ns</v>
      </c>
      <c r="AS211" s="281" t="str">
        <f aca="false">IF(AS$8&gt;$J211,"",IF($F$179&gt;$G$179,"ns",IF(ABS($L211-INDEX(RTO4SF_ORD,AS$8,2))&gt;$B$194,"s","ns")))</f>
        <v>ns</v>
      </c>
      <c r="AT211" s="281" t="str">
        <f aca="false">IF(AT$8&gt;$J211,"",IF($F$179&gt;$G$179,"ns",IF(ABS($L211-INDEX(RTO4SF_ORD,AT$8,2))&gt;$B$194,"s","ns")))</f>
        <v>ns</v>
      </c>
      <c r="AU211" s="281" t="str">
        <f aca="false">IF(AU$8&gt;$J211,"",IF($F$179&gt;$G$179,"ns",IF(ABS($L211-INDEX(RTO4SF_ORD,AU$8,2))&gt;$B$194,"s","ns")))</f>
        <v>ns</v>
      </c>
      <c r="AV211" s="281" t="str">
        <f aca="false">IF(AV$8&gt;$J211,"",IF($F$179&gt;$G$179,"ns",IF(ABS($L211-INDEX(RTO4SF_ORD,AV$8,2))&gt;$B$194,"s","ns")))</f>
        <v>ns</v>
      </c>
      <c r="AW211" s="281" t="str">
        <f aca="false">IF(AW$8&gt;$J211,"",IF($F$179&gt;$G$179,"ns",IF(ABS($L211-INDEX(RTO4SF_ORD,AW$8,2))&gt;$B$194,"s","ns")))</f>
        <v>ns</v>
      </c>
      <c r="AX211" s="281" t="str">
        <f aca="false">IF(AX$8&gt;$J211,"",IF($F$179&gt;$G$179,"ns",IF(ABS($L211-INDEX(RTO4SF_ORD,AX$8,2))&gt;$B$194,"s","ns")))</f>
        <v/>
      </c>
      <c r="AY211" s="281" t="str">
        <f aca="false">IF(AY$8&gt;$J211,"",IF($F$179&gt;$G$179,"ns",IF(ABS($L211-INDEX(RTO4SF_ORD,AY$8,2))&gt;$B$194,"s","ns")))</f>
        <v/>
      </c>
      <c r="AZ211" s="281" t="str">
        <f aca="false">IF(AZ$8&gt;$J211,"",IF($F$179&gt;$G$179,"ns",IF(ABS($L211-INDEX(RTO4SF_ORD,AZ$8,2))&gt;$B$194,"s","ns")))</f>
        <v/>
      </c>
      <c r="BA211" s="281" t="str">
        <f aca="false">IF(BA$8&gt;$J211,"",IF($F$179&gt;$G$179,"ns",IF(ABS($L211-INDEX(RTO4SF_ORD,BA$8,2))&gt;$B$194,"s","ns")))</f>
        <v/>
      </c>
      <c r="BB211" s="281" t="str">
        <f aca="false">IF(BB$8&gt;$J211,"",IF($F$179&gt;$G$179,"ns",IF(ABS($L211-INDEX(RTO4SF_ORD,BB$8,2))&gt;$B$194,"s","ns")))</f>
        <v/>
      </c>
      <c r="BC211" s="281" t="str">
        <f aca="false">IF(BC$8&gt;$J211,"",IF($F$179&gt;$G$179,"ns",IF(ABS($L211-INDEX(RTO4SF_ORD,BC$8,2))&gt;$B$194,"s","ns")))</f>
        <v/>
      </c>
      <c r="BD211" s="281" t="str">
        <f aca="false">IF(BD$8&gt;$J211,"",IF($F$179&gt;$G$179,"ns",IF(ABS($L211-INDEX(RTO4SF_ORD,BD$8,2))&gt;$B$194,"s","ns")))</f>
        <v/>
      </c>
      <c r="BE211" s="281" t="str">
        <f aca="false">IF(BE$8&gt;$J211,"",IF($F$179&gt;$G$179,"ns",IF(ABS($L211-INDEX(RTO4SF_ORD,BE$8,2))&gt;$B$194,"s","ns")))</f>
        <v/>
      </c>
      <c r="BF211" s="281" t="str">
        <f aca="false">IF(BF$8&gt;$J211,"",IF($F$179&gt;$G$179,"ns",IF(ABS($L211-INDEX(RTO4SF_ORD,BF$8,2))&gt;$B$194,"s","ns")))</f>
        <v/>
      </c>
      <c r="BG211" s="281" t="str">
        <f aca="false">IF(BG$8&gt;$J211,"",IF($F$179&gt;$G$179,"ns",IF(ABS($L211-INDEX(RTO4SF_ORD,BG$8,2))&gt;$B$194,"s","ns")))</f>
        <v/>
      </c>
      <c r="BH211" s="281" t="str">
        <f aca="false">IF(BH$8&gt;$J211,"",IF($F$179&gt;$G$179,"ns",IF(ABS($L211-INDEX(RTO4SF_ORD,BH$8,2))&gt;$B$194,"s","ns")))</f>
        <v/>
      </c>
      <c r="BI211" s="281" t="str">
        <f aca="false">IF(BI$8&gt;$J211,"",IF($F$179&gt;$G$179,"ns",IF(ABS($L211-INDEX(RTO4SF_ORD,BI$8,2))&gt;$B$194,"s","ns")))</f>
        <v/>
      </c>
      <c r="BJ211" s="281" t="str">
        <f aca="false">IF(BJ$8&gt;$J211,"",IF($F$179&gt;$G$179,"ns",IF(ABS($L211-INDEX(RTO4SF_ORD,BJ$8,2))&gt;$B$194,"s","ns")))</f>
        <v/>
      </c>
      <c r="BS211" s="249"/>
      <c r="BT211" s="249"/>
      <c r="BV211" s="270" t="n">
        <v>37</v>
      </c>
      <c r="BW211" s="280" t="n">
        <f aca="false">IFERROR(INDEX(RTO4CF_ORD,BV211,1),"sd")</f>
        <v>0</v>
      </c>
      <c r="BX211" s="281" t="n">
        <f aca="false">IFERROR(INDEX(RTO4CF_ORD,BV211,2),"sd")</f>
        <v>0.00013</v>
      </c>
      <c r="BY211" s="282" t="str">
        <f aca="false">IF(BY$8&gt;$BV211,"",IF($BR$179&gt;$BS$179,"ns",IF(ABS($BX211-INDEX(RTO4CF_ORD,BY$8,2))&gt;$BN$194,"s","ns")))</f>
        <v>s</v>
      </c>
      <c r="BZ211" s="282" t="str">
        <f aca="false">IF(BZ$8&gt;$BV211,"",IF($BR$179&gt;$BS$179,"ns",IF(ABS($BX211-INDEX(RTO4CF_ORD,BZ$8,2))&gt;$BN$194,"s","ns")))</f>
        <v>s</v>
      </c>
      <c r="CA211" s="282" t="str">
        <f aca="false">IF(CA$8&gt;$BV211,"",IF($BR$179&gt;$BS$179,"ns",IF(ABS($BX211-INDEX(RTO4CF_ORD,CA$8,2))&gt;$BN$194,"s","ns")))</f>
        <v>s</v>
      </c>
      <c r="CB211" s="282" t="str">
        <f aca="false">IF(CB$8&gt;$BV211,"",IF($BR$179&gt;$BS$179,"ns",IF(ABS($BX211-INDEX(RTO4CF_ORD,CB$8,2))&gt;$BN$194,"s","ns")))</f>
        <v>s</v>
      </c>
      <c r="CC211" s="282" t="str">
        <f aca="false">IF(CC$8&gt;$BV211,"",IF($BR$179&gt;$BS$179,"ns",IF(ABS($BX211-INDEX(RTO4CF_ORD,CC$8,2))&gt;$BN$194,"s","ns")))</f>
        <v>s</v>
      </c>
      <c r="CD211" s="282" t="str">
        <f aca="false">IF(CD$8&gt;$BV211,"",IF($BR$179&gt;$BS$179,"ns",IF(ABS($BX211-INDEX(RTO4CF_ORD,CD$8,2))&gt;$BN$194,"s","ns")))</f>
        <v>s</v>
      </c>
      <c r="CE211" s="282" t="str">
        <f aca="false">IF(CE$8&gt;$BV211,"",IF($BR$179&gt;$BS$179,"ns",IF(ABS($BX211-INDEX(RTO4CF_ORD,CE$8,2))&gt;$BN$194,"s","ns")))</f>
        <v>s</v>
      </c>
      <c r="CF211" s="282" t="str">
        <f aca="false">IF(CF$8&gt;$BV211,"",IF($BR$179&gt;$BS$179,"ns",IF(ABS($BX211-INDEX(RTO4CF_ORD,CF$8,2))&gt;$BN$194,"s","ns")))</f>
        <v>s</v>
      </c>
      <c r="CG211" s="282" t="str">
        <f aca="false">IF(CG$8&gt;$BV211,"",IF($BR$179&gt;$BS$179,"ns",IF(ABS($BX211-INDEX(RTO4CF_ORD,CG$8,2))&gt;$BN$194,"s","ns")))</f>
        <v>s</v>
      </c>
      <c r="CH211" s="282" t="str">
        <f aca="false">IF(CH$8&gt;$BV211,"",IF($BR$179&gt;$BS$179,"ns",IF(ABS($BX211-INDEX(RTO4CF_ORD,CH$8,2))&gt;$BN$194,"s","ns")))</f>
        <v>s</v>
      </c>
      <c r="CI211" s="282" t="str">
        <f aca="false">IF(CI$8&gt;$BV211,"",IF($BR$179&gt;$BS$179,"ns",IF(ABS($BX211-INDEX(RTO4CF_ORD,CI$8,2))&gt;$BN$194,"s","ns")))</f>
        <v>s</v>
      </c>
      <c r="CJ211" s="282" t="str">
        <f aca="false">IF(CJ$8&gt;$BV211,"",IF($BR$179&gt;$BS$179,"ns",IF(ABS($BX211-INDEX(RTO4CF_ORD,CJ$8,2))&gt;$BN$194,"s","ns")))</f>
        <v>s</v>
      </c>
      <c r="CK211" s="282" t="str">
        <f aca="false">IF(CK$8&gt;$BV211,"",IF($BR$179&gt;$BS$179,"ns",IF(ABS($BX211-INDEX(RTO4CF_ORD,CK$8,2))&gt;$BN$194,"s","ns")))</f>
        <v>s</v>
      </c>
      <c r="CL211" s="282" t="str">
        <f aca="false">IF(CL$8&gt;$BV211,"",IF($BR$179&gt;$BS$179,"ns",IF(ABS($BX211-INDEX(RTO4CF_ORD,CL$8,2))&gt;$BN$194,"s","ns")))</f>
        <v>s</v>
      </c>
      <c r="CM211" s="282" t="str">
        <f aca="false">IF(CM$8&gt;$BV211,"",IF($BR$179&gt;$BS$179,"ns",IF(ABS($BX211-INDEX(RTO4CF_ORD,CM$8,2))&gt;$BN$194,"s","ns")))</f>
        <v>s</v>
      </c>
      <c r="CN211" s="282" t="str">
        <f aca="false">IF(CN$8&gt;$BV211,"",IF($BR$179&gt;$BS$179,"ns",IF(ABS($BX211-INDEX(RTO4CF_ORD,CN$8,2))&gt;$BN$194,"s","ns")))</f>
        <v>s</v>
      </c>
      <c r="CO211" s="282" t="str">
        <f aca="false">IF(CO$8&gt;$BV211,"",IF($BR$179&gt;$BS$179,"ns",IF(ABS($BX211-INDEX(RTO4CF_ORD,CO$8,2))&gt;$BN$194,"s","ns")))</f>
        <v>s</v>
      </c>
      <c r="CP211" s="282" t="str">
        <f aca="false">IF(CP$8&gt;$BV211,"",IF($BR$179&gt;$BS$179,"ns",IF(ABS($BX211-INDEX(RTO4CF_ORD,CP$8,2))&gt;$BN$194,"s","ns")))</f>
        <v>s</v>
      </c>
      <c r="CQ211" s="282" t="str">
        <f aca="false">IF(CQ$8&gt;$BV211,"",IF($BR$179&gt;$BS$179,"ns",IF(ABS($BX211-INDEX(RTO4CF_ORD,CQ$8,2))&gt;$BN$194,"s","ns")))</f>
        <v>s</v>
      </c>
      <c r="CR211" s="282" t="str">
        <f aca="false">IF(CR$8&gt;$BV211,"",IF($BR$179&gt;$BS$179,"ns",IF(ABS($BX211-INDEX(RTO4CF_ORD,CR$8,2))&gt;$BN$194,"s","ns")))</f>
        <v>s</v>
      </c>
      <c r="CS211" s="282" t="str">
        <f aca="false">IF(CS$8&gt;$BV211,"",IF($BR$179&gt;$BS$179,"ns",IF(ABS($BX211-INDEX(RTO4CF_ORD,CS$8,2))&gt;$BN$194,"s","ns")))</f>
        <v>s</v>
      </c>
      <c r="CT211" s="282" t="str">
        <f aca="false">IF(CT$8&gt;$BV211,"",IF($BR$179&gt;$BS$179,"ns",IF(ABS($BX211-INDEX(RTO4CF_ORD,CT$8,2))&gt;$BN$194,"s","ns")))</f>
        <v>s</v>
      </c>
      <c r="CU211" s="282" t="str">
        <f aca="false">IF(CU$8&gt;$BV211,"",IF($BR$179&gt;$BS$179,"ns",IF(ABS($BX211-INDEX(RTO4CF_ORD,CU$8,2))&gt;$BN$194,"s","ns")))</f>
        <v>s</v>
      </c>
      <c r="CV211" s="282" t="str">
        <f aca="false">IF(CV$8&gt;$BV211,"",IF($BR$179&gt;$BS$179,"ns",IF(ABS($BX211-INDEX(RTO4CF_ORD,CV$8,2))&gt;$BN$194,"s","ns")))</f>
        <v>s</v>
      </c>
      <c r="CW211" s="282" t="str">
        <f aca="false">IF(CW$8&gt;$BV211,"",IF($BR$179&gt;$BS$179,"ns",IF(ABS($BX211-INDEX(RTO4CF_ORD,CW$8,2))&gt;$BN$194,"s","ns")))</f>
        <v>s</v>
      </c>
      <c r="CX211" s="282" t="str">
        <f aca="false">IF(CX$8&gt;$BV211,"",IF($BR$179&gt;$BS$179,"ns",IF(ABS($BX211-INDEX(RTO4CF_ORD,CX$8,2))&gt;$BN$194,"s","ns")))</f>
        <v>s</v>
      </c>
      <c r="CY211" s="282" t="str">
        <f aca="false">IF(CY$8&gt;$BV211,"",IF($BR$179&gt;$BS$179,"ns",IF(ABS($BX211-INDEX(RTO4CF_ORD,CY$8,2))&gt;$BN$194,"s","ns")))</f>
        <v>s</v>
      </c>
      <c r="CZ211" s="282" t="str">
        <f aca="false">IF(CZ$8&gt;$BV211,"",IF($BR$179&gt;$BS$179,"ns",IF(ABS($BX211-INDEX(RTO4CF_ORD,CZ$8,2))&gt;$BN$194,"s","ns")))</f>
        <v>s</v>
      </c>
      <c r="DA211" s="282" t="str">
        <f aca="false">IF(DA$8&gt;$BV211,"",IF($BR$179&gt;$BS$179,"ns",IF(ABS($BX211-INDEX(RTO4CF_ORD,DA$8,2))&gt;$BN$194,"s","ns")))</f>
        <v>s</v>
      </c>
      <c r="DB211" s="282" t="str">
        <f aca="false">IF(DB$8&gt;$BV211,"",IF($BR$179&gt;$BS$179,"ns",IF(ABS($BX211-INDEX(RTO4CF_ORD,DB$8,2))&gt;$BN$194,"s","ns")))</f>
        <v>s</v>
      </c>
      <c r="DC211" s="282" t="str">
        <f aca="false">IF(DC$8&gt;$BV211,"",IF($BR$179&gt;$BS$179,"ns",IF(ABS($BX211-INDEX(RTO4CF_ORD,DC$8,2))&gt;$BN$194,"s","ns")))</f>
        <v>s</v>
      </c>
      <c r="DD211" s="282" t="str">
        <f aca="false">IF(DD$8&gt;$BV211,"",IF($BR$179&gt;$BS$179,"ns",IF(ABS($BX211-INDEX(RTO4CF_ORD,DD$8,2))&gt;$BN$194,"s","ns")))</f>
        <v>ns</v>
      </c>
      <c r="DE211" s="282" t="str">
        <f aca="false">IF(DE$8&gt;$BV211,"",IF($BR$179&gt;$BS$179,"ns",IF(ABS($BX211-INDEX(RTO4CF_ORD,DE$8,2))&gt;$BN$194,"s","ns")))</f>
        <v>ns</v>
      </c>
      <c r="DF211" s="282" t="str">
        <f aca="false">IF(DF$8&gt;$BV211,"",IF($BR$179&gt;$BS$179,"ns",IF(ABS($BX211-INDEX(RTO4CF_ORD,DF$8,2))&gt;$BN$194,"s","ns")))</f>
        <v>ns</v>
      </c>
      <c r="DG211" s="282" t="str">
        <f aca="false">IF(DG$8&gt;$BV211,"",IF($BR$179&gt;$BS$179,"ns",IF(ABS($BX211-INDEX(RTO4CF_ORD,DG$8,2))&gt;$BN$194,"s","ns")))</f>
        <v>ns</v>
      </c>
      <c r="DH211" s="282" t="str">
        <f aca="false">IF(DH$8&gt;$BV211,"",IF($BR$179&gt;$BS$179,"ns",IF(ABS($BX211-INDEX(RTO4CF_ORD,DH$8,2))&gt;$BN$194,"s","ns")))</f>
        <v>ns</v>
      </c>
      <c r="DI211" s="282" t="str">
        <f aca="false">IF(DI$8&gt;$BV211,"",IF($BR$179&gt;$BS$179,"ns",IF(ABS($BX211-INDEX(RTO4CF_ORD,DI$8,2))&gt;$BN$194,"s","ns")))</f>
        <v>ns</v>
      </c>
      <c r="DJ211" s="282" t="str">
        <f aca="false">IF(DJ$8&gt;$BV211,"",IF($BR$179&gt;$BS$179,"ns",IF(ABS($BX211-INDEX(RTO4CF_ORD,DJ$8,2))&gt;$BN$194,"s","ns")))</f>
        <v/>
      </c>
      <c r="DK211" s="282" t="str">
        <f aca="false">IF(DK$8&gt;$BV211,"",IF($BR$179&gt;$BS$179,"ns",IF(ABS($BX211-INDEX(RTO4CF_ORD,DK$8,2))&gt;$BN$194,"s","ns")))</f>
        <v/>
      </c>
      <c r="DL211" s="282" t="str">
        <f aca="false">IF(DL$8&gt;$BV211,"",IF($BR$179&gt;$BS$179,"ns",IF(ABS($BX211-INDEX(RTO4CF_ORD,DL$8,2))&gt;$BN$194,"s","ns")))</f>
        <v/>
      </c>
      <c r="DM211" s="282" t="str">
        <f aca="false">IF(DM$8&gt;$BV211,"",IF($BR$179&gt;$BS$179,"ns",IF(ABS($BX211-INDEX(RTO4CF_ORD,DM$8,2))&gt;$BN$194,"s","ns")))</f>
        <v/>
      </c>
      <c r="DN211" s="282" t="str">
        <f aca="false">IF(DN$8&gt;$BV211,"",IF($BR$179&gt;$BS$179,"ns",IF(ABS($BX211-INDEX(RTO4CF_ORD,DN$8,2))&gt;$BN$194,"s","ns")))</f>
        <v/>
      </c>
      <c r="DO211" s="282" t="str">
        <f aca="false">IF(DO$8&gt;$BV211,"",IF($BR$179&gt;$BS$179,"ns",IF(ABS($BX211-INDEX(RTO4CF_ORD,DO$8,2))&gt;$BN$194,"s","ns")))</f>
        <v/>
      </c>
      <c r="DP211" s="282" t="str">
        <f aca="false">IF(DP$8&gt;$BV211,"",IF($BR$179&gt;$BS$179,"ns",IF(ABS($BX211-INDEX(RTO4CF_ORD,DP$8,2))&gt;$BN$194,"s","ns")))</f>
        <v/>
      </c>
      <c r="DQ211" s="282" t="str">
        <f aca="false">IF(DQ$8&gt;$BV211,"",IF($BR$179&gt;$BS$179,"ns",IF(ABS($BX211-INDEX(RTO4CF_ORD,DQ$8,2))&gt;$BN$194,"s","ns")))</f>
        <v/>
      </c>
      <c r="DR211" s="282" t="str">
        <f aca="false">IF(DR$8&gt;$BV211,"",IF($BR$179&gt;$BS$179,"ns",IF(ABS($BX211-INDEX(RTO4CF_ORD,DR$8,2))&gt;$BN$194,"s","ns")))</f>
        <v/>
      </c>
      <c r="DS211" s="282" t="str">
        <f aca="false">IF(DS$8&gt;$BV211,"",IF($BR$179&gt;$BS$179,"ns",IF(ABS($BX211-INDEX(RTO4CF_ORD,DS$8,2))&gt;$BN$194,"s","ns")))</f>
        <v/>
      </c>
      <c r="DT211" s="282" t="str">
        <f aca="false">IF(DT$8&gt;$BV211,"",IF($BR$179&gt;$BS$179,"ns",IF(ABS($BX211-INDEX(RTO4CF_ORD,DT$8,2))&gt;$BN$194,"s","ns")))</f>
        <v/>
      </c>
      <c r="DU211" s="282" t="str">
        <f aca="false">IF(DU$8&gt;$BV211,"",IF($BR$179&gt;$BS$179,"ns",IF(ABS($BX211-INDEX(RTO4CF_ORD,DU$8,2))&gt;$BN$194,"s","ns")))</f>
        <v/>
      </c>
      <c r="DV211" s="282" t="str">
        <f aca="false">IF(DV$8&gt;$BV211,"",IF($BR$179&gt;$BS$179,"ns",IF(ABS($BX211-INDEX(RTO4CF_ORD,DV$8,2))&gt;$BN$194,"s","ns")))</f>
        <v/>
      </c>
      <c r="DW211" s="283"/>
      <c r="DX211" s="283"/>
      <c r="DZ211" s="265" t="n">
        <f aca="false">DZ210+1</f>
        <v>38</v>
      </c>
      <c r="EA211" s="276" t="n">
        <f aca="false">IFERROR(INDEX(RTO4CV,$DZ211,1),0)</f>
        <v>0</v>
      </c>
      <c r="EB211" s="277" t="n">
        <f aca="false">IFERROR(INDEX(RTO4SF,$DZ211,EB$7),0)</f>
        <v>0</v>
      </c>
      <c r="EC211" s="277" t="n">
        <f aca="false">IFERROR(INDEX(RTO4SF,$DZ211,EC$7),0)</f>
        <v>0</v>
      </c>
      <c r="ED211" s="277" t="n">
        <f aca="false">IFERROR(INDEX(RTO4SF,$DZ211,ED$7),0)</f>
        <v>0</v>
      </c>
      <c r="EE211" s="277" t="n">
        <f aca="false">IFERROR(INDEX(RTO4SF,$DZ211,EE$7),0)</f>
        <v>0</v>
      </c>
      <c r="EF211" s="277" t="n">
        <f aca="false">COUNTIFS(EB211:EE211,"&gt;1")</f>
        <v>0</v>
      </c>
      <c r="EG211" s="277" t="n">
        <f aca="false">IFERROR(SUMIFS(EB211:EE211,EB211:EE211,"&gt;1"),0)</f>
        <v>0</v>
      </c>
      <c r="EH211" s="265"/>
      <c r="EI211" s="265"/>
      <c r="EJ211" s="265"/>
      <c r="EK211" s="266"/>
      <c r="EL211" s="265" t="n">
        <f aca="false">EL210+1</f>
        <v>38</v>
      </c>
      <c r="EM211" s="276" t="n">
        <f aca="false">IFERROR(INDEX(RTO4CV,$EL211,1),0)</f>
        <v>0</v>
      </c>
      <c r="EN211" s="277" t="n">
        <f aca="false">IFERROR(INDEX(RTO4CF,$EL211,'ANVA-MDS'!EB$7),0)</f>
        <v>0</v>
      </c>
      <c r="EO211" s="277" t="n">
        <f aca="false">IFERROR(INDEX(RTO4CF,$EL211,'ANVA-MDS'!EC$7),0)</f>
        <v>0</v>
      </c>
      <c r="EP211" s="277" t="n">
        <f aca="false">IFERROR(INDEX(RTO4CF,$EL211,'ANVA-MDS'!ED$7),0)</f>
        <v>0</v>
      </c>
      <c r="EQ211" s="277" t="n">
        <f aca="false">IFERROR(INDEX(RTO4CF,$EL211,'ANVA-MDS'!EE$7),0)</f>
        <v>0</v>
      </c>
      <c r="ER211" s="277" t="n">
        <f aca="false">COUNTIFS(EN211:EQ211,"&gt;1")</f>
        <v>0</v>
      </c>
      <c r="ES211" s="277" t="n">
        <f aca="false">IFERROR(SUMIFS(EN211:EQ211,EN211:EQ211,"&gt;1"),0)</f>
        <v>0</v>
      </c>
      <c r="ET211" s="265"/>
      <c r="EU211" s="265"/>
      <c r="EV211" s="265"/>
      <c r="EW211" s="266"/>
      <c r="EX211" s="277" t="n">
        <f aca="false">EG211+ES211</f>
        <v>0</v>
      </c>
      <c r="EY211" s="266"/>
      <c r="EZ211" s="266"/>
    </row>
    <row r="212" customFormat="false" ht="12.75" hidden="false" customHeight="true" outlineLevel="0" collapsed="false">
      <c r="J212" s="270" t="n">
        <v>38</v>
      </c>
      <c r="K212" s="280" t="n">
        <f aca="false">IFERROR(INDEX(RTO4SF_ORD,J212,1),"sd")</f>
        <v>0</v>
      </c>
      <c r="L212" s="281" t="n">
        <f aca="false">IFERROR(INDEX(RTO4SF_ORD,J212,2),"sd")</f>
        <v>0.00012</v>
      </c>
      <c r="M212" s="281" t="str">
        <f aca="false">IF(M$8&gt;$J212,"",IF($F$179&gt;$G$179,"ns",IF(ABS($L212-INDEX(RTO4SF_ORD,M$8,2))&gt;$B$194,"s","ns")))</f>
        <v>ns</v>
      </c>
      <c r="N212" s="281" t="str">
        <f aca="false">IF(N$8&gt;$J212,"",IF($F$179&gt;$G$179,"ns",IF(ABS($L212-INDEX(RTO4SF_ORD,N$8,2))&gt;$B$194,"s","ns")))</f>
        <v>ns</v>
      </c>
      <c r="O212" s="281" t="str">
        <f aca="false">IF(O$8&gt;$J212,"",IF($F$179&gt;$G$179,"ns",IF(ABS($L212-INDEX(RTO4SF_ORD,O$8,2))&gt;$B$194,"s","ns")))</f>
        <v>ns</v>
      </c>
      <c r="P212" s="281" t="str">
        <f aca="false">IF(P$8&gt;$J212,"",IF($F$179&gt;$G$179,"ns",IF(ABS($L212-INDEX(RTO4SF_ORD,P$8,2))&gt;$B$194,"s","ns")))</f>
        <v>ns</v>
      </c>
      <c r="Q212" s="281" t="str">
        <f aca="false">IF(Q$8&gt;$J212,"",IF($F$179&gt;$G$179,"ns",IF(ABS($L212-INDEX(RTO4SF_ORD,Q$8,2))&gt;$B$194,"s","ns")))</f>
        <v>ns</v>
      </c>
      <c r="R212" s="281" t="str">
        <f aca="false">IF(R$8&gt;$J212,"",IF($F$179&gt;$G$179,"ns",IF(ABS($L212-INDEX(RTO4SF_ORD,R$8,2))&gt;$B$194,"s","ns")))</f>
        <v>ns</v>
      </c>
      <c r="S212" s="281" t="str">
        <f aca="false">IF(S$8&gt;$J212,"",IF($F$179&gt;$G$179,"ns",IF(ABS($L212-INDEX(RTO4SF_ORD,S$8,2))&gt;$B$194,"s","ns")))</f>
        <v>ns</v>
      </c>
      <c r="T212" s="281" t="str">
        <f aca="false">IF(T$8&gt;$J212,"",IF($F$179&gt;$G$179,"ns",IF(ABS($L212-INDEX(RTO4SF_ORD,T$8,2))&gt;$B$194,"s","ns")))</f>
        <v>ns</v>
      </c>
      <c r="U212" s="281" t="str">
        <f aca="false">IF(U$8&gt;$J212,"",IF($F$179&gt;$G$179,"ns",IF(ABS($L212-INDEX(RTO4SF_ORD,U$8,2))&gt;$B$194,"s","ns")))</f>
        <v>ns</v>
      </c>
      <c r="V212" s="281" t="str">
        <f aca="false">IF(V$8&gt;$J212,"",IF($F$179&gt;$G$179,"ns",IF(ABS($L212-INDEX(RTO4SF_ORD,V$8,2))&gt;$B$194,"s","ns")))</f>
        <v>ns</v>
      </c>
      <c r="W212" s="281" t="str">
        <f aca="false">IF(W$8&gt;$J212,"",IF($F$179&gt;$G$179,"ns",IF(ABS($L212-INDEX(RTO4SF_ORD,W$8,2))&gt;$B$194,"s","ns")))</f>
        <v>ns</v>
      </c>
      <c r="X212" s="281" t="str">
        <f aca="false">IF(X$8&gt;$J212,"",IF($F$179&gt;$G$179,"ns",IF(ABS($L212-INDEX(RTO4SF_ORD,X$8,2))&gt;$B$194,"s","ns")))</f>
        <v>ns</v>
      </c>
      <c r="Y212" s="281" t="str">
        <f aca="false">IF(Y$8&gt;$J212,"",IF($F$179&gt;$G$179,"ns",IF(ABS($L212-INDEX(RTO4SF_ORD,Y$8,2))&gt;$B$194,"s","ns")))</f>
        <v>ns</v>
      </c>
      <c r="Z212" s="281" t="str">
        <f aca="false">IF(Z$8&gt;$J212,"",IF($F$179&gt;$G$179,"ns",IF(ABS($L212-INDEX(RTO4SF_ORD,Z$8,2))&gt;$B$194,"s","ns")))</f>
        <v>ns</v>
      </c>
      <c r="AA212" s="281" t="str">
        <f aca="false">IF(AA$8&gt;$J212,"",IF($F$179&gt;$G$179,"ns",IF(ABS($L212-INDEX(RTO4SF_ORD,AA$8,2))&gt;$B$194,"s","ns")))</f>
        <v>ns</v>
      </c>
      <c r="AB212" s="281" t="str">
        <f aca="false">IF(AB$8&gt;$J212,"",IF($F$179&gt;$G$179,"ns",IF(ABS($L212-INDEX(RTO4SF_ORD,AB$8,2))&gt;$B$194,"s","ns")))</f>
        <v>ns</v>
      </c>
      <c r="AC212" s="281" t="str">
        <f aca="false">IF(AC$8&gt;$J212,"",IF($F$179&gt;$G$179,"ns",IF(ABS($L212-INDEX(RTO4SF_ORD,AC$8,2))&gt;$B$194,"s","ns")))</f>
        <v>ns</v>
      </c>
      <c r="AD212" s="281" t="str">
        <f aca="false">IF(AD$8&gt;$J212,"",IF($F$179&gt;$G$179,"ns",IF(ABS($L212-INDEX(RTO4SF_ORD,AD$8,2))&gt;$B$194,"s","ns")))</f>
        <v>ns</v>
      </c>
      <c r="AE212" s="281" t="str">
        <f aca="false">IF(AE$8&gt;$J212,"",IF($F$179&gt;$G$179,"ns",IF(ABS($L212-INDEX(RTO4SF_ORD,AE$8,2))&gt;$B$194,"s","ns")))</f>
        <v>ns</v>
      </c>
      <c r="AF212" s="281" t="str">
        <f aca="false">IF(AF$8&gt;$J212,"",IF($F$179&gt;$G$179,"ns",IF(ABS($L212-INDEX(RTO4SF_ORD,AF$8,2))&gt;$B$194,"s","ns")))</f>
        <v>ns</v>
      </c>
      <c r="AG212" s="281" t="str">
        <f aca="false">IF(AG$8&gt;$J212,"",IF($F$179&gt;$G$179,"ns",IF(ABS($L212-INDEX(RTO4SF_ORD,AG$8,2))&gt;$B$194,"s","ns")))</f>
        <v>ns</v>
      </c>
      <c r="AH212" s="281" t="str">
        <f aca="false">IF(AH$8&gt;$J212,"",IF($F$179&gt;$G$179,"ns",IF(ABS($L212-INDEX(RTO4SF_ORD,AH$8,2))&gt;$B$194,"s","ns")))</f>
        <v>ns</v>
      </c>
      <c r="AI212" s="281" t="str">
        <f aca="false">IF(AI$8&gt;$J212,"",IF($F$179&gt;$G$179,"ns",IF(ABS($L212-INDEX(RTO4SF_ORD,AI$8,2))&gt;$B$194,"s","ns")))</f>
        <v>ns</v>
      </c>
      <c r="AJ212" s="281" t="str">
        <f aca="false">IF(AJ$8&gt;$J212,"",IF($F$179&gt;$G$179,"ns",IF(ABS($L212-INDEX(RTO4SF_ORD,AJ$8,2))&gt;$B$194,"s","ns")))</f>
        <v>ns</v>
      </c>
      <c r="AK212" s="281" t="str">
        <f aca="false">IF(AK$8&gt;$J212,"",IF($F$179&gt;$G$179,"ns",IF(ABS($L212-INDEX(RTO4SF_ORD,AK$8,2))&gt;$B$194,"s","ns")))</f>
        <v>ns</v>
      </c>
      <c r="AL212" s="281" t="str">
        <f aca="false">IF(AL$8&gt;$J212,"",IF($F$179&gt;$G$179,"ns",IF(ABS($L212-INDEX(RTO4SF_ORD,AL$8,2))&gt;$B$194,"s","ns")))</f>
        <v>ns</v>
      </c>
      <c r="AM212" s="281" t="str">
        <f aca="false">IF(AM$8&gt;$J212,"",IF($F$179&gt;$G$179,"ns",IF(ABS($L212-INDEX(RTO4SF_ORD,AM$8,2))&gt;$B$194,"s","ns")))</f>
        <v>ns</v>
      </c>
      <c r="AN212" s="281" t="str">
        <f aca="false">IF(AN$8&gt;$J212,"",IF($F$179&gt;$G$179,"ns",IF(ABS($L212-INDEX(RTO4SF_ORD,AN$8,2))&gt;$B$194,"s","ns")))</f>
        <v>ns</v>
      </c>
      <c r="AO212" s="281" t="str">
        <f aca="false">IF(AO$8&gt;$J212,"",IF($F$179&gt;$G$179,"ns",IF(ABS($L212-INDEX(RTO4SF_ORD,AO$8,2))&gt;$B$194,"s","ns")))</f>
        <v>ns</v>
      </c>
      <c r="AP212" s="281" t="str">
        <f aca="false">IF(AP$8&gt;$J212,"",IF($F$179&gt;$G$179,"ns",IF(ABS($L212-INDEX(RTO4SF_ORD,AP$8,2))&gt;$B$194,"s","ns")))</f>
        <v>ns</v>
      </c>
      <c r="AQ212" s="281" t="str">
        <f aca="false">IF(AQ$8&gt;$J212,"",IF($F$179&gt;$G$179,"ns",IF(ABS($L212-INDEX(RTO4SF_ORD,AQ$8,2))&gt;$B$194,"s","ns")))</f>
        <v>ns</v>
      </c>
      <c r="AR212" s="281" t="str">
        <f aca="false">IF(AR$8&gt;$J212,"",IF($F$179&gt;$G$179,"ns",IF(ABS($L212-INDEX(RTO4SF_ORD,AR$8,2))&gt;$B$194,"s","ns")))</f>
        <v>ns</v>
      </c>
      <c r="AS212" s="281" t="str">
        <f aca="false">IF(AS$8&gt;$J212,"",IF($F$179&gt;$G$179,"ns",IF(ABS($L212-INDEX(RTO4SF_ORD,AS$8,2))&gt;$B$194,"s","ns")))</f>
        <v>ns</v>
      </c>
      <c r="AT212" s="281" t="str">
        <f aca="false">IF(AT$8&gt;$J212,"",IF($F$179&gt;$G$179,"ns",IF(ABS($L212-INDEX(RTO4SF_ORD,AT$8,2))&gt;$B$194,"s","ns")))</f>
        <v>ns</v>
      </c>
      <c r="AU212" s="281" t="str">
        <f aca="false">IF(AU$8&gt;$J212,"",IF($F$179&gt;$G$179,"ns",IF(ABS($L212-INDEX(RTO4SF_ORD,AU$8,2))&gt;$B$194,"s","ns")))</f>
        <v>ns</v>
      </c>
      <c r="AV212" s="281" t="str">
        <f aca="false">IF(AV$8&gt;$J212,"",IF($F$179&gt;$G$179,"ns",IF(ABS($L212-INDEX(RTO4SF_ORD,AV$8,2))&gt;$B$194,"s","ns")))</f>
        <v>ns</v>
      </c>
      <c r="AW212" s="281" t="str">
        <f aca="false">IF(AW$8&gt;$J212,"",IF($F$179&gt;$G$179,"ns",IF(ABS($L212-INDEX(RTO4SF_ORD,AW$8,2))&gt;$B$194,"s","ns")))</f>
        <v>ns</v>
      </c>
      <c r="AX212" s="281" t="str">
        <f aca="false">IF(AX$8&gt;$J212,"",IF($F$179&gt;$G$179,"ns",IF(ABS($L212-INDEX(RTO4SF_ORD,AX$8,2))&gt;$B$194,"s","ns")))</f>
        <v>ns</v>
      </c>
      <c r="AY212" s="281" t="str">
        <f aca="false">IF(AY$8&gt;$J212,"",IF($F$179&gt;$G$179,"ns",IF(ABS($L212-INDEX(RTO4SF_ORD,AY$8,2))&gt;$B$194,"s","ns")))</f>
        <v/>
      </c>
      <c r="AZ212" s="281" t="str">
        <f aca="false">IF(AZ$8&gt;$J212,"",IF($F$179&gt;$G$179,"ns",IF(ABS($L212-INDEX(RTO4SF_ORD,AZ$8,2))&gt;$B$194,"s","ns")))</f>
        <v/>
      </c>
      <c r="BA212" s="281" t="str">
        <f aca="false">IF(BA$8&gt;$J212,"",IF($F$179&gt;$G$179,"ns",IF(ABS($L212-INDEX(RTO4SF_ORD,BA$8,2))&gt;$B$194,"s","ns")))</f>
        <v/>
      </c>
      <c r="BB212" s="281" t="str">
        <f aca="false">IF(BB$8&gt;$J212,"",IF($F$179&gt;$G$179,"ns",IF(ABS($L212-INDEX(RTO4SF_ORD,BB$8,2))&gt;$B$194,"s","ns")))</f>
        <v/>
      </c>
      <c r="BC212" s="281" t="str">
        <f aca="false">IF(BC$8&gt;$J212,"",IF($F$179&gt;$G$179,"ns",IF(ABS($L212-INDEX(RTO4SF_ORD,BC$8,2))&gt;$B$194,"s","ns")))</f>
        <v/>
      </c>
      <c r="BD212" s="281" t="str">
        <f aca="false">IF(BD$8&gt;$J212,"",IF($F$179&gt;$G$179,"ns",IF(ABS($L212-INDEX(RTO4SF_ORD,BD$8,2))&gt;$B$194,"s","ns")))</f>
        <v/>
      </c>
      <c r="BE212" s="281" t="str">
        <f aca="false">IF(BE$8&gt;$J212,"",IF($F$179&gt;$G$179,"ns",IF(ABS($L212-INDEX(RTO4SF_ORD,BE$8,2))&gt;$B$194,"s","ns")))</f>
        <v/>
      </c>
      <c r="BF212" s="281" t="str">
        <f aca="false">IF(BF$8&gt;$J212,"",IF($F$179&gt;$G$179,"ns",IF(ABS($L212-INDEX(RTO4SF_ORD,BF$8,2))&gt;$B$194,"s","ns")))</f>
        <v/>
      </c>
      <c r="BG212" s="281" t="str">
        <f aca="false">IF(BG$8&gt;$J212,"",IF($F$179&gt;$G$179,"ns",IF(ABS($L212-INDEX(RTO4SF_ORD,BG$8,2))&gt;$B$194,"s","ns")))</f>
        <v/>
      </c>
      <c r="BH212" s="281" t="str">
        <f aca="false">IF(BH$8&gt;$J212,"",IF($F$179&gt;$G$179,"ns",IF(ABS($L212-INDEX(RTO4SF_ORD,BH$8,2))&gt;$B$194,"s","ns")))</f>
        <v/>
      </c>
      <c r="BI212" s="281" t="str">
        <f aca="false">IF(BI$8&gt;$J212,"",IF($F$179&gt;$G$179,"ns",IF(ABS($L212-INDEX(RTO4SF_ORD,BI$8,2))&gt;$B$194,"s","ns")))</f>
        <v/>
      </c>
      <c r="BJ212" s="281" t="str">
        <f aca="false">IF(BJ$8&gt;$J212,"",IF($F$179&gt;$G$179,"ns",IF(ABS($L212-INDEX(RTO4SF_ORD,BJ$8,2))&gt;$B$194,"s","ns")))</f>
        <v/>
      </c>
      <c r="BS212" s="249"/>
      <c r="BT212" s="249"/>
      <c r="BV212" s="270" t="n">
        <v>38</v>
      </c>
      <c r="BW212" s="280" t="n">
        <f aca="false">IFERROR(INDEX(RTO4CF_ORD,BV212,1),"sd")</f>
        <v>0</v>
      </c>
      <c r="BX212" s="281" t="n">
        <f aca="false">IFERROR(INDEX(RTO4CF_ORD,BV212,2),"sd")</f>
        <v>0.00012</v>
      </c>
      <c r="BY212" s="282" t="str">
        <f aca="false">IF(BY$8&gt;$BV212,"",IF($BR$179&gt;$BS$179,"ns",IF(ABS($BX212-INDEX(RTO4CF_ORD,BY$8,2))&gt;$BN$194,"s","ns")))</f>
        <v>s</v>
      </c>
      <c r="BZ212" s="282" t="str">
        <f aca="false">IF(BZ$8&gt;$BV212,"",IF($BR$179&gt;$BS$179,"ns",IF(ABS($BX212-INDEX(RTO4CF_ORD,BZ$8,2))&gt;$BN$194,"s","ns")))</f>
        <v>s</v>
      </c>
      <c r="CA212" s="282" t="str">
        <f aca="false">IF(CA$8&gt;$BV212,"",IF($BR$179&gt;$BS$179,"ns",IF(ABS($BX212-INDEX(RTO4CF_ORD,CA$8,2))&gt;$BN$194,"s","ns")))</f>
        <v>s</v>
      </c>
      <c r="CB212" s="282" t="str">
        <f aca="false">IF(CB$8&gt;$BV212,"",IF($BR$179&gt;$BS$179,"ns",IF(ABS($BX212-INDEX(RTO4CF_ORD,CB$8,2))&gt;$BN$194,"s","ns")))</f>
        <v>s</v>
      </c>
      <c r="CC212" s="282" t="str">
        <f aca="false">IF(CC$8&gt;$BV212,"",IF($BR$179&gt;$BS$179,"ns",IF(ABS($BX212-INDEX(RTO4CF_ORD,CC$8,2))&gt;$BN$194,"s","ns")))</f>
        <v>s</v>
      </c>
      <c r="CD212" s="282" t="str">
        <f aca="false">IF(CD$8&gt;$BV212,"",IF($BR$179&gt;$BS$179,"ns",IF(ABS($BX212-INDEX(RTO4CF_ORD,CD$8,2))&gt;$BN$194,"s","ns")))</f>
        <v>s</v>
      </c>
      <c r="CE212" s="282" t="str">
        <f aca="false">IF(CE$8&gt;$BV212,"",IF($BR$179&gt;$BS$179,"ns",IF(ABS($BX212-INDEX(RTO4CF_ORD,CE$8,2))&gt;$BN$194,"s","ns")))</f>
        <v>s</v>
      </c>
      <c r="CF212" s="282" t="str">
        <f aca="false">IF(CF$8&gt;$BV212,"",IF($BR$179&gt;$BS$179,"ns",IF(ABS($BX212-INDEX(RTO4CF_ORD,CF$8,2))&gt;$BN$194,"s","ns")))</f>
        <v>s</v>
      </c>
      <c r="CG212" s="282" t="str">
        <f aca="false">IF(CG$8&gt;$BV212,"",IF($BR$179&gt;$BS$179,"ns",IF(ABS($BX212-INDEX(RTO4CF_ORD,CG$8,2))&gt;$BN$194,"s","ns")))</f>
        <v>s</v>
      </c>
      <c r="CH212" s="282" t="str">
        <f aca="false">IF(CH$8&gt;$BV212,"",IF($BR$179&gt;$BS$179,"ns",IF(ABS($BX212-INDEX(RTO4CF_ORD,CH$8,2))&gt;$BN$194,"s","ns")))</f>
        <v>s</v>
      </c>
      <c r="CI212" s="282" t="str">
        <f aca="false">IF(CI$8&gt;$BV212,"",IF($BR$179&gt;$BS$179,"ns",IF(ABS($BX212-INDEX(RTO4CF_ORD,CI$8,2))&gt;$BN$194,"s","ns")))</f>
        <v>s</v>
      </c>
      <c r="CJ212" s="282" t="str">
        <f aca="false">IF(CJ$8&gt;$BV212,"",IF($BR$179&gt;$BS$179,"ns",IF(ABS($BX212-INDEX(RTO4CF_ORD,CJ$8,2))&gt;$BN$194,"s","ns")))</f>
        <v>s</v>
      </c>
      <c r="CK212" s="282" t="str">
        <f aca="false">IF(CK$8&gt;$BV212,"",IF($BR$179&gt;$BS$179,"ns",IF(ABS($BX212-INDEX(RTO4CF_ORD,CK$8,2))&gt;$BN$194,"s","ns")))</f>
        <v>s</v>
      </c>
      <c r="CL212" s="282" t="str">
        <f aca="false">IF(CL$8&gt;$BV212,"",IF($BR$179&gt;$BS$179,"ns",IF(ABS($BX212-INDEX(RTO4CF_ORD,CL$8,2))&gt;$BN$194,"s","ns")))</f>
        <v>s</v>
      </c>
      <c r="CM212" s="282" t="str">
        <f aca="false">IF(CM$8&gt;$BV212,"",IF($BR$179&gt;$BS$179,"ns",IF(ABS($BX212-INDEX(RTO4CF_ORD,CM$8,2))&gt;$BN$194,"s","ns")))</f>
        <v>s</v>
      </c>
      <c r="CN212" s="282" t="str">
        <f aca="false">IF(CN$8&gt;$BV212,"",IF($BR$179&gt;$BS$179,"ns",IF(ABS($BX212-INDEX(RTO4CF_ORD,CN$8,2))&gt;$BN$194,"s","ns")))</f>
        <v>s</v>
      </c>
      <c r="CO212" s="282" t="str">
        <f aca="false">IF(CO$8&gt;$BV212,"",IF($BR$179&gt;$BS$179,"ns",IF(ABS($BX212-INDEX(RTO4CF_ORD,CO$8,2))&gt;$BN$194,"s","ns")))</f>
        <v>s</v>
      </c>
      <c r="CP212" s="282" t="str">
        <f aca="false">IF(CP$8&gt;$BV212,"",IF($BR$179&gt;$BS$179,"ns",IF(ABS($BX212-INDEX(RTO4CF_ORD,CP$8,2))&gt;$BN$194,"s","ns")))</f>
        <v>s</v>
      </c>
      <c r="CQ212" s="282" t="str">
        <f aca="false">IF(CQ$8&gt;$BV212,"",IF($BR$179&gt;$BS$179,"ns",IF(ABS($BX212-INDEX(RTO4CF_ORD,CQ$8,2))&gt;$BN$194,"s","ns")))</f>
        <v>s</v>
      </c>
      <c r="CR212" s="282" t="str">
        <f aca="false">IF(CR$8&gt;$BV212,"",IF($BR$179&gt;$BS$179,"ns",IF(ABS($BX212-INDEX(RTO4CF_ORD,CR$8,2))&gt;$BN$194,"s","ns")))</f>
        <v>s</v>
      </c>
      <c r="CS212" s="282" t="str">
        <f aca="false">IF(CS$8&gt;$BV212,"",IF($BR$179&gt;$BS$179,"ns",IF(ABS($BX212-INDEX(RTO4CF_ORD,CS$8,2))&gt;$BN$194,"s","ns")))</f>
        <v>s</v>
      </c>
      <c r="CT212" s="282" t="str">
        <f aca="false">IF(CT$8&gt;$BV212,"",IF($BR$179&gt;$BS$179,"ns",IF(ABS($BX212-INDEX(RTO4CF_ORD,CT$8,2))&gt;$BN$194,"s","ns")))</f>
        <v>s</v>
      </c>
      <c r="CU212" s="282" t="str">
        <f aca="false">IF(CU$8&gt;$BV212,"",IF($BR$179&gt;$BS$179,"ns",IF(ABS($BX212-INDEX(RTO4CF_ORD,CU$8,2))&gt;$BN$194,"s","ns")))</f>
        <v>s</v>
      </c>
      <c r="CV212" s="282" t="str">
        <f aca="false">IF(CV$8&gt;$BV212,"",IF($BR$179&gt;$BS$179,"ns",IF(ABS($BX212-INDEX(RTO4CF_ORD,CV$8,2))&gt;$BN$194,"s","ns")))</f>
        <v>s</v>
      </c>
      <c r="CW212" s="282" t="str">
        <f aca="false">IF(CW$8&gt;$BV212,"",IF($BR$179&gt;$BS$179,"ns",IF(ABS($BX212-INDEX(RTO4CF_ORD,CW$8,2))&gt;$BN$194,"s","ns")))</f>
        <v>s</v>
      </c>
      <c r="CX212" s="282" t="str">
        <f aca="false">IF(CX$8&gt;$BV212,"",IF($BR$179&gt;$BS$179,"ns",IF(ABS($BX212-INDEX(RTO4CF_ORD,CX$8,2))&gt;$BN$194,"s","ns")))</f>
        <v>s</v>
      </c>
      <c r="CY212" s="282" t="str">
        <f aca="false">IF(CY$8&gt;$BV212,"",IF($BR$179&gt;$BS$179,"ns",IF(ABS($BX212-INDEX(RTO4CF_ORD,CY$8,2))&gt;$BN$194,"s","ns")))</f>
        <v>s</v>
      </c>
      <c r="CZ212" s="282" t="str">
        <f aca="false">IF(CZ$8&gt;$BV212,"",IF($BR$179&gt;$BS$179,"ns",IF(ABS($BX212-INDEX(RTO4CF_ORD,CZ$8,2))&gt;$BN$194,"s","ns")))</f>
        <v>s</v>
      </c>
      <c r="DA212" s="282" t="str">
        <f aca="false">IF(DA$8&gt;$BV212,"",IF($BR$179&gt;$BS$179,"ns",IF(ABS($BX212-INDEX(RTO4CF_ORD,DA$8,2))&gt;$BN$194,"s","ns")))</f>
        <v>s</v>
      </c>
      <c r="DB212" s="282" t="str">
        <f aca="false">IF(DB$8&gt;$BV212,"",IF($BR$179&gt;$BS$179,"ns",IF(ABS($BX212-INDEX(RTO4CF_ORD,DB$8,2))&gt;$BN$194,"s","ns")))</f>
        <v>s</v>
      </c>
      <c r="DC212" s="282" t="str">
        <f aca="false">IF(DC$8&gt;$BV212,"",IF($BR$179&gt;$BS$179,"ns",IF(ABS($BX212-INDEX(RTO4CF_ORD,DC$8,2))&gt;$BN$194,"s","ns")))</f>
        <v>s</v>
      </c>
      <c r="DD212" s="282" t="str">
        <f aca="false">IF(DD$8&gt;$BV212,"",IF($BR$179&gt;$BS$179,"ns",IF(ABS($BX212-INDEX(RTO4CF_ORD,DD$8,2))&gt;$BN$194,"s","ns")))</f>
        <v>ns</v>
      </c>
      <c r="DE212" s="282" t="str">
        <f aca="false">IF(DE$8&gt;$BV212,"",IF($BR$179&gt;$BS$179,"ns",IF(ABS($BX212-INDEX(RTO4CF_ORD,DE$8,2))&gt;$BN$194,"s","ns")))</f>
        <v>ns</v>
      </c>
      <c r="DF212" s="282" t="str">
        <f aca="false">IF(DF$8&gt;$BV212,"",IF($BR$179&gt;$BS$179,"ns",IF(ABS($BX212-INDEX(RTO4CF_ORD,DF$8,2))&gt;$BN$194,"s","ns")))</f>
        <v>ns</v>
      </c>
      <c r="DG212" s="282" t="str">
        <f aca="false">IF(DG$8&gt;$BV212,"",IF($BR$179&gt;$BS$179,"ns",IF(ABS($BX212-INDEX(RTO4CF_ORD,DG$8,2))&gt;$BN$194,"s","ns")))</f>
        <v>ns</v>
      </c>
      <c r="DH212" s="282" t="str">
        <f aca="false">IF(DH$8&gt;$BV212,"",IF($BR$179&gt;$BS$179,"ns",IF(ABS($BX212-INDEX(RTO4CF_ORD,DH$8,2))&gt;$BN$194,"s","ns")))</f>
        <v>ns</v>
      </c>
      <c r="DI212" s="282" t="str">
        <f aca="false">IF(DI$8&gt;$BV212,"",IF($BR$179&gt;$BS$179,"ns",IF(ABS($BX212-INDEX(RTO4CF_ORD,DI$8,2))&gt;$BN$194,"s","ns")))</f>
        <v>ns</v>
      </c>
      <c r="DJ212" s="282" t="str">
        <f aca="false">IF(DJ$8&gt;$BV212,"",IF($BR$179&gt;$BS$179,"ns",IF(ABS($BX212-INDEX(RTO4CF_ORD,DJ$8,2))&gt;$BN$194,"s","ns")))</f>
        <v>ns</v>
      </c>
      <c r="DK212" s="282" t="str">
        <f aca="false">IF(DK$8&gt;$BV212,"",IF($BR$179&gt;$BS$179,"ns",IF(ABS($BX212-INDEX(RTO4CF_ORD,DK$8,2))&gt;$BN$194,"s","ns")))</f>
        <v/>
      </c>
      <c r="DL212" s="282" t="str">
        <f aca="false">IF(DL$8&gt;$BV212,"",IF($BR$179&gt;$BS$179,"ns",IF(ABS($BX212-INDEX(RTO4CF_ORD,DL$8,2))&gt;$BN$194,"s","ns")))</f>
        <v/>
      </c>
      <c r="DM212" s="282" t="str">
        <f aca="false">IF(DM$8&gt;$BV212,"",IF($BR$179&gt;$BS$179,"ns",IF(ABS($BX212-INDEX(RTO4CF_ORD,DM$8,2))&gt;$BN$194,"s","ns")))</f>
        <v/>
      </c>
      <c r="DN212" s="282" t="str">
        <f aca="false">IF(DN$8&gt;$BV212,"",IF($BR$179&gt;$BS$179,"ns",IF(ABS($BX212-INDEX(RTO4CF_ORD,DN$8,2))&gt;$BN$194,"s","ns")))</f>
        <v/>
      </c>
      <c r="DO212" s="282" t="str">
        <f aca="false">IF(DO$8&gt;$BV212,"",IF($BR$179&gt;$BS$179,"ns",IF(ABS($BX212-INDEX(RTO4CF_ORD,DO$8,2))&gt;$BN$194,"s","ns")))</f>
        <v/>
      </c>
      <c r="DP212" s="282" t="str">
        <f aca="false">IF(DP$8&gt;$BV212,"",IF($BR$179&gt;$BS$179,"ns",IF(ABS($BX212-INDEX(RTO4CF_ORD,DP$8,2))&gt;$BN$194,"s","ns")))</f>
        <v/>
      </c>
      <c r="DQ212" s="282" t="str">
        <f aca="false">IF(DQ$8&gt;$BV212,"",IF($BR$179&gt;$BS$179,"ns",IF(ABS($BX212-INDEX(RTO4CF_ORD,DQ$8,2))&gt;$BN$194,"s","ns")))</f>
        <v/>
      </c>
      <c r="DR212" s="282" t="str">
        <f aca="false">IF(DR$8&gt;$BV212,"",IF($BR$179&gt;$BS$179,"ns",IF(ABS($BX212-INDEX(RTO4CF_ORD,DR$8,2))&gt;$BN$194,"s","ns")))</f>
        <v/>
      </c>
      <c r="DS212" s="282" t="str">
        <f aca="false">IF(DS$8&gt;$BV212,"",IF($BR$179&gt;$BS$179,"ns",IF(ABS($BX212-INDEX(RTO4CF_ORD,DS$8,2))&gt;$BN$194,"s","ns")))</f>
        <v/>
      </c>
      <c r="DT212" s="282" t="str">
        <f aca="false">IF(DT$8&gt;$BV212,"",IF($BR$179&gt;$BS$179,"ns",IF(ABS($BX212-INDEX(RTO4CF_ORD,DT$8,2))&gt;$BN$194,"s","ns")))</f>
        <v/>
      </c>
      <c r="DU212" s="282" t="str">
        <f aca="false">IF(DU$8&gt;$BV212,"",IF($BR$179&gt;$BS$179,"ns",IF(ABS($BX212-INDEX(RTO4CF_ORD,DU$8,2))&gt;$BN$194,"s","ns")))</f>
        <v/>
      </c>
      <c r="DV212" s="282" t="str">
        <f aca="false">IF(DV$8&gt;$BV212,"",IF($BR$179&gt;$BS$179,"ns",IF(ABS($BX212-INDEX(RTO4CF_ORD,DV$8,2))&gt;$BN$194,"s","ns")))</f>
        <v/>
      </c>
      <c r="DW212" s="283"/>
      <c r="DX212" s="283"/>
      <c r="DZ212" s="265" t="n">
        <f aca="false">DZ211+1</f>
        <v>39</v>
      </c>
      <c r="EA212" s="276" t="n">
        <f aca="false">IFERROR(INDEX(RTO4CV,$DZ212,1),0)</f>
        <v>0</v>
      </c>
      <c r="EB212" s="277" t="n">
        <f aca="false">IFERROR(INDEX(RTO4SF,$DZ212,EB$7),0)</f>
        <v>0</v>
      </c>
      <c r="EC212" s="277" t="n">
        <f aca="false">IFERROR(INDEX(RTO4SF,$DZ212,EC$7),0)</f>
        <v>0</v>
      </c>
      <c r="ED212" s="277" t="n">
        <f aca="false">IFERROR(INDEX(RTO4SF,$DZ212,ED$7),0)</f>
        <v>0</v>
      </c>
      <c r="EE212" s="277" t="n">
        <f aca="false">IFERROR(INDEX(RTO4SF,$DZ212,EE$7),0)</f>
        <v>0</v>
      </c>
      <c r="EF212" s="277" t="n">
        <f aca="false">COUNTIFS(EB212:EE212,"&gt;1")</f>
        <v>0</v>
      </c>
      <c r="EG212" s="277" t="n">
        <f aca="false">IFERROR(SUMIFS(EB212:EE212,EB212:EE212,"&gt;1"),0)</f>
        <v>0</v>
      </c>
      <c r="EH212" s="265"/>
      <c r="EI212" s="265"/>
      <c r="EJ212" s="265"/>
      <c r="EK212" s="266"/>
      <c r="EL212" s="265" t="n">
        <f aca="false">EL211+1</f>
        <v>39</v>
      </c>
      <c r="EM212" s="276" t="n">
        <f aca="false">IFERROR(INDEX(RTO4CV,$EL212,1),0)</f>
        <v>0</v>
      </c>
      <c r="EN212" s="277" t="n">
        <f aca="false">IFERROR(INDEX(RTO4CF,$EL212,'ANVA-MDS'!EB$7),0)</f>
        <v>0</v>
      </c>
      <c r="EO212" s="277" t="n">
        <f aca="false">IFERROR(INDEX(RTO4CF,$EL212,'ANVA-MDS'!EC$7),0)</f>
        <v>0</v>
      </c>
      <c r="EP212" s="277" t="n">
        <f aca="false">IFERROR(INDEX(RTO4CF,$EL212,'ANVA-MDS'!ED$7),0)</f>
        <v>0</v>
      </c>
      <c r="EQ212" s="277" t="n">
        <f aca="false">IFERROR(INDEX(RTO4CF,$EL212,'ANVA-MDS'!EE$7),0)</f>
        <v>0</v>
      </c>
      <c r="ER212" s="277" t="n">
        <f aca="false">COUNTIFS(EN212:EQ212,"&gt;1")</f>
        <v>0</v>
      </c>
      <c r="ES212" s="277" t="n">
        <f aca="false">IFERROR(SUMIFS(EN212:EQ212,EN212:EQ212,"&gt;1"),0)</f>
        <v>0</v>
      </c>
      <c r="ET212" s="265"/>
      <c r="EU212" s="265"/>
      <c r="EV212" s="265"/>
      <c r="EW212" s="266"/>
      <c r="EX212" s="277" t="n">
        <f aca="false">EG212+ES212</f>
        <v>0</v>
      </c>
      <c r="EY212" s="266"/>
      <c r="EZ212" s="266"/>
    </row>
    <row r="213" customFormat="false" ht="12.75" hidden="false" customHeight="true" outlineLevel="0" collapsed="false">
      <c r="I213" s="249"/>
      <c r="J213" s="270" t="n">
        <v>39</v>
      </c>
      <c r="K213" s="280" t="n">
        <f aca="false">IFERROR(INDEX(RTO4SF_ORD,J213,1),"sd")</f>
        <v>0</v>
      </c>
      <c r="L213" s="281" t="n">
        <f aca="false">IFERROR(INDEX(RTO4SF_ORD,J213,2),"sd")</f>
        <v>0.00011</v>
      </c>
      <c r="M213" s="281" t="str">
        <f aca="false">IF(M$8&gt;$J213,"",IF($F$179&gt;$G$179,"ns",IF(ABS($L213-INDEX(RTO4SF_ORD,M$8,2))&gt;$B$194,"s","ns")))</f>
        <v>ns</v>
      </c>
      <c r="N213" s="281" t="str">
        <f aca="false">IF(N$8&gt;$J213,"",IF($F$179&gt;$G$179,"ns",IF(ABS($L213-INDEX(RTO4SF_ORD,N$8,2))&gt;$B$194,"s","ns")))</f>
        <v>ns</v>
      </c>
      <c r="O213" s="281" t="str">
        <f aca="false">IF(O$8&gt;$J213,"",IF($F$179&gt;$G$179,"ns",IF(ABS($L213-INDEX(RTO4SF_ORD,O$8,2))&gt;$B$194,"s","ns")))</f>
        <v>ns</v>
      </c>
      <c r="P213" s="281" t="str">
        <f aca="false">IF(P$8&gt;$J213,"",IF($F$179&gt;$G$179,"ns",IF(ABS($L213-INDEX(RTO4SF_ORD,P$8,2))&gt;$B$194,"s","ns")))</f>
        <v>ns</v>
      </c>
      <c r="Q213" s="281" t="str">
        <f aca="false">IF(Q$8&gt;$J213,"",IF($F$179&gt;$G$179,"ns",IF(ABS($L213-INDEX(RTO4SF_ORD,Q$8,2))&gt;$B$194,"s","ns")))</f>
        <v>ns</v>
      </c>
      <c r="R213" s="281" t="str">
        <f aca="false">IF(R$8&gt;$J213,"",IF($F$179&gt;$G$179,"ns",IF(ABS($L213-INDEX(RTO4SF_ORD,R$8,2))&gt;$B$194,"s","ns")))</f>
        <v>ns</v>
      </c>
      <c r="S213" s="281" t="str">
        <f aca="false">IF(S$8&gt;$J213,"",IF($F$179&gt;$G$179,"ns",IF(ABS($L213-INDEX(RTO4SF_ORD,S$8,2))&gt;$B$194,"s","ns")))</f>
        <v>ns</v>
      </c>
      <c r="T213" s="281" t="str">
        <f aca="false">IF(T$8&gt;$J213,"",IF($F$179&gt;$G$179,"ns",IF(ABS($L213-INDEX(RTO4SF_ORD,T$8,2))&gt;$B$194,"s","ns")))</f>
        <v>ns</v>
      </c>
      <c r="U213" s="281" t="str">
        <f aca="false">IF(U$8&gt;$J213,"",IF($F$179&gt;$G$179,"ns",IF(ABS($L213-INDEX(RTO4SF_ORD,U$8,2))&gt;$B$194,"s","ns")))</f>
        <v>ns</v>
      </c>
      <c r="V213" s="281" t="str">
        <f aca="false">IF(V$8&gt;$J213,"",IF($F$179&gt;$G$179,"ns",IF(ABS($L213-INDEX(RTO4SF_ORD,V$8,2))&gt;$B$194,"s","ns")))</f>
        <v>ns</v>
      </c>
      <c r="W213" s="281" t="str">
        <f aca="false">IF(W$8&gt;$J213,"",IF($F$179&gt;$G$179,"ns",IF(ABS($L213-INDEX(RTO4SF_ORD,W$8,2))&gt;$B$194,"s","ns")))</f>
        <v>ns</v>
      </c>
      <c r="X213" s="281" t="str">
        <f aca="false">IF(X$8&gt;$J213,"",IF($F$179&gt;$G$179,"ns",IF(ABS($L213-INDEX(RTO4SF_ORD,X$8,2))&gt;$B$194,"s","ns")))</f>
        <v>ns</v>
      </c>
      <c r="Y213" s="281" t="str">
        <f aca="false">IF(Y$8&gt;$J213,"",IF($F$179&gt;$G$179,"ns",IF(ABS($L213-INDEX(RTO4SF_ORD,Y$8,2))&gt;$B$194,"s","ns")))</f>
        <v>ns</v>
      </c>
      <c r="Z213" s="281" t="str">
        <f aca="false">IF(Z$8&gt;$J213,"",IF($F$179&gt;$G$179,"ns",IF(ABS($L213-INDEX(RTO4SF_ORD,Z$8,2))&gt;$B$194,"s","ns")))</f>
        <v>ns</v>
      </c>
      <c r="AA213" s="281" t="str">
        <f aca="false">IF(AA$8&gt;$J213,"",IF($F$179&gt;$G$179,"ns",IF(ABS($L213-INDEX(RTO4SF_ORD,AA$8,2))&gt;$B$194,"s","ns")))</f>
        <v>ns</v>
      </c>
      <c r="AB213" s="281" t="str">
        <f aca="false">IF(AB$8&gt;$J213,"",IF($F$179&gt;$G$179,"ns",IF(ABS($L213-INDEX(RTO4SF_ORD,AB$8,2))&gt;$B$194,"s","ns")))</f>
        <v>ns</v>
      </c>
      <c r="AC213" s="281" t="str">
        <f aca="false">IF(AC$8&gt;$J213,"",IF($F$179&gt;$G$179,"ns",IF(ABS($L213-INDEX(RTO4SF_ORD,AC$8,2))&gt;$B$194,"s","ns")))</f>
        <v>ns</v>
      </c>
      <c r="AD213" s="281" t="str">
        <f aca="false">IF(AD$8&gt;$J213,"",IF($F$179&gt;$G$179,"ns",IF(ABS($L213-INDEX(RTO4SF_ORD,AD$8,2))&gt;$B$194,"s","ns")))</f>
        <v>ns</v>
      </c>
      <c r="AE213" s="281" t="str">
        <f aca="false">IF(AE$8&gt;$J213,"",IF($F$179&gt;$G$179,"ns",IF(ABS($L213-INDEX(RTO4SF_ORD,AE$8,2))&gt;$B$194,"s","ns")))</f>
        <v>ns</v>
      </c>
      <c r="AF213" s="281" t="str">
        <f aca="false">IF(AF$8&gt;$J213,"",IF($F$179&gt;$G$179,"ns",IF(ABS($L213-INDEX(RTO4SF_ORD,AF$8,2))&gt;$B$194,"s","ns")))</f>
        <v>ns</v>
      </c>
      <c r="AG213" s="281" t="str">
        <f aca="false">IF(AG$8&gt;$J213,"",IF($F$179&gt;$G$179,"ns",IF(ABS($L213-INDEX(RTO4SF_ORD,AG$8,2))&gt;$B$194,"s","ns")))</f>
        <v>ns</v>
      </c>
      <c r="AH213" s="281" t="str">
        <f aca="false">IF(AH$8&gt;$J213,"",IF($F$179&gt;$G$179,"ns",IF(ABS($L213-INDEX(RTO4SF_ORD,AH$8,2))&gt;$B$194,"s","ns")))</f>
        <v>ns</v>
      </c>
      <c r="AI213" s="281" t="str">
        <f aca="false">IF(AI$8&gt;$J213,"",IF($F$179&gt;$G$179,"ns",IF(ABS($L213-INDEX(RTO4SF_ORD,AI$8,2))&gt;$B$194,"s","ns")))</f>
        <v>ns</v>
      </c>
      <c r="AJ213" s="281" t="str">
        <f aca="false">IF(AJ$8&gt;$J213,"",IF($F$179&gt;$G$179,"ns",IF(ABS($L213-INDEX(RTO4SF_ORD,AJ$8,2))&gt;$B$194,"s","ns")))</f>
        <v>ns</v>
      </c>
      <c r="AK213" s="281" t="str">
        <f aca="false">IF(AK$8&gt;$J213,"",IF($F$179&gt;$G$179,"ns",IF(ABS($L213-INDEX(RTO4SF_ORD,AK$8,2))&gt;$B$194,"s","ns")))</f>
        <v>ns</v>
      </c>
      <c r="AL213" s="281" t="str">
        <f aca="false">IF(AL$8&gt;$J213,"",IF($F$179&gt;$G$179,"ns",IF(ABS($L213-INDEX(RTO4SF_ORD,AL$8,2))&gt;$B$194,"s","ns")))</f>
        <v>ns</v>
      </c>
      <c r="AM213" s="281" t="str">
        <f aca="false">IF(AM$8&gt;$J213,"",IF($F$179&gt;$G$179,"ns",IF(ABS($L213-INDEX(RTO4SF_ORD,AM$8,2))&gt;$B$194,"s","ns")))</f>
        <v>ns</v>
      </c>
      <c r="AN213" s="281" t="str">
        <f aca="false">IF(AN$8&gt;$J213,"",IF($F$179&gt;$G$179,"ns",IF(ABS($L213-INDEX(RTO4SF_ORD,AN$8,2))&gt;$B$194,"s","ns")))</f>
        <v>ns</v>
      </c>
      <c r="AO213" s="281" t="str">
        <f aca="false">IF(AO$8&gt;$J213,"",IF($F$179&gt;$G$179,"ns",IF(ABS($L213-INDEX(RTO4SF_ORD,AO$8,2))&gt;$B$194,"s","ns")))</f>
        <v>ns</v>
      </c>
      <c r="AP213" s="281" t="str">
        <f aca="false">IF(AP$8&gt;$J213,"",IF($F$179&gt;$G$179,"ns",IF(ABS($L213-INDEX(RTO4SF_ORD,AP$8,2))&gt;$B$194,"s","ns")))</f>
        <v>ns</v>
      </c>
      <c r="AQ213" s="281" t="str">
        <f aca="false">IF(AQ$8&gt;$J213,"",IF($F$179&gt;$G$179,"ns",IF(ABS($L213-INDEX(RTO4SF_ORD,AQ$8,2))&gt;$B$194,"s","ns")))</f>
        <v>ns</v>
      </c>
      <c r="AR213" s="281" t="str">
        <f aca="false">IF(AR$8&gt;$J213,"",IF($F$179&gt;$G$179,"ns",IF(ABS($L213-INDEX(RTO4SF_ORD,AR$8,2))&gt;$B$194,"s","ns")))</f>
        <v>ns</v>
      </c>
      <c r="AS213" s="281" t="str">
        <f aca="false">IF(AS$8&gt;$J213,"",IF($F$179&gt;$G$179,"ns",IF(ABS($L213-INDEX(RTO4SF_ORD,AS$8,2))&gt;$B$194,"s","ns")))</f>
        <v>ns</v>
      </c>
      <c r="AT213" s="281" t="str">
        <f aca="false">IF(AT$8&gt;$J213,"",IF($F$179&gt;$G$179,"ns",IF(ABS($L213-INDEX(RTO4SF_ORD,AT$8,2))&gt;$B$194,"s","ns")))</f>
        <v>ns</v>
      </c>
      <c r="AU213" s="281" t="str">
        <f aca="false">IF(AU$8&gt;$J213,"",IF($F$179&gt;$G$179,"ns",IF(ABS($L213-INDEX(RTO4SF_ORD,AU$8,2))&gt;$B$194,"s","ns")))</f>
        <v>ns</v>
      </c>
      <c r="AV213" s="281" t="str">
        <f aca="false">IF(AV$8&gt;$J213,"",IF($F$179&gt;$G$179,"ns",IF(ABS($L213-INDEX(RTO4SF_ORD,AV$8,2))&gt;$B$194,"s","ns")))</f>
        <v>ns</v>
      </c>
      <c r="AW213" s="281" t="str">
        <f aca="false">IF(AW$8&gt;$J213,"",IF($F$179&gt;$G$179,"ns",IF(ABS($L213-INDEX(RTO4SF_ORD,AW$8,2))&gt;$B$194,"s","ns")))</f>
        <v>ns</v>
      </c>
      <c r="AX213" s="281" t="str">
        <f aca="false">IF(AX$8&gt;$J213,"",IF($F$179&gt;$G$179,"ns",IF(ABS($L213-INDEX(RTO4SF_ORD,AX$8,2))&gt;$B$194,"s","ns")))</f>
        <v>ns</v>
      </c>
      <c r="AY213" s="281" t="str">
        <f aca="false">IF(AY$8&gt;$J213,"",IF($F$179&gt;$G$179,"ns",IF(ABS($L213-INDEX(RTO4SF_ORD,AY$8,2))&gt;$B$194,"s","ns")))</f>
        <v>ns</v>
      </c>
      <c r="AZ213" s="281" t="str">
        <f aca="false">IF(AZ$8&gt;$J213,"",IF($F$179&gt;$G$179,"ns",IF(ABS($L213-INDEX(RTO4SF_ORD,AZ$8,2))&gt;$B$194,"s","ns")))</f>
        <v/>
      </c>
      <c r="BA213" s="281" t="str">
        <f aca="false">IF(BA$8&gt;$J213,"",IF($F$179&gt;$G$179,"ns",IF(ABS($L213-INDEX(RTO4SF_ORD,BA$8,2))&gt;$B$194,"s","ns")))</f>
        <v/>
      </c>
      <c r="BB213" s="281" t="str">
        <f aca="false">IF(BB$8&gt;$J213,"",IF($F$179&gt;$G$179,"ns",IF(ABS($L213-INDEX(RTO4SF_ORD,BB$8,2))&gt;$B$194,"s","ns")))</f>
        <v/>
      </c>
      <c r="BC213" s="281" t="str">
        <f aca="false">IF(BC$8&gt;$J213,"",IF($F$179&gt;$G$179,"ns",IF(ABS($L213-INDEX(RTO4SF_ORD,BC$8,2))&gt;$B$194,"s","ns")))</f>
        <v/>
      </c>
      <c r="BD213" s="281" t="str">
        <f aca="false">IF(BD$8&gt;$J213,"",IF($F$179&gt;$G$179,"ns",IF(ABS($L213-INDEX(RTO4SF_ORD,BD$8,2))&gt;$B$194,"s","ns")))</f>
        <v/>
      </c>
      <c r="BE213" s="281" t="str">
        <f aca="false">IF(BE$8&gt;$J213,"",IF($F$179&gt;$G$179,"ns",IF(ABS($L213-INDEX(RTO4SF_ORD,BE$8,2))&gt;$B$194,"s","ns")))</f>
        <v/>
      </c>
      <c r="BF213" s="281" t="str">
        <f aca="false">IF(BF$8&gt;$J213,"",IF($F$179&gt;$G$179,"ns",IF(ABS($L213-INDEX(RTO4SF_ORD,BF$8,2))&gt;$B$194,"s","ns")))</f>
        <v/>
      </c>
      <c r="BG213" s="281" t="str">
        <f aca="false">IF(BG$8&gt;$J213,"",IF($F$179&gt;$G$179,"ns",IF(ABS($L213-INDEX(RTO4SF_ORD,BG$8,2))&gt;$B$194,"s","ns")))</f>
        <v/>
      </c>
      <c r="BH213" s="281" t="str">
        <f aca="false">IF(BH$8&gt;$J213,"",IF($F$179&gt;$G$179,"ns",IF(ABS($L213-INDEX(RTO4SF_ORD,BH$8,2))&gt;$B$194,"s","ns")))</f>
        <v/>
      </c>
      <c r="BI213" s="281" t="str">
        <f aca="false">IF(BI$8&gt;$J213,"",IF($F$179&gt;$G$179,"ns",IF(ABS($L213-INDEX(RTO4SF_ORD,BI$8,2))&gt;$B$194,"s","ns")))</f>
        <v/>
      </c>
      <c r="BJ213" s="281" t="str">
        <f aca="false">IF(BJ$8&gt;$J213,"",IF($F$179&gt;$G$179,"ns",IF(ABS($L213-INDEX(RTO4SF_ORD,BJ$8,2))&gt;$B$194,"s","ns")))</f>
        <v/>
      </c>
      <c r="BS213" s="249"/>
      <c r="BT213" s="249"/>
      <c r="BV213" s="270" t="n">
        <v>39</v>
      </c>
      <c r="BW213" s="280" t="n">
        <f aca="false">IFERROR(INDEX(RTO4CF_ORD,BV213,1),"sd")</f>
        <v>0</v>
      </c>
      <c r="BX213" s="281" t="n">
        <f aca="false">IFERROR(INDEX(RTO4CF_ORD,BV213,2),"sd")</f>
        <v>0.00011</v>
      </c>
      <c r="BY213" s="282" t="str">
        <f aca="false">IF(BY$8&gt;$BV213,"",IF($BR$179&gt;$BS$179,"ns",IF(ABS($BX213-INDEX(RTO4CF_ORD,BY$8,2))&gt;$BN$194,"s","ns")))</f>
        <v>s</v>
      </c>
      <c r="BZ213" s="282" t="str">
        <f aca="false">IF(BZ$8&gt;$BV213,"",IF($BR$179&gt;$BS$179,"ns",IF(ABS($BX213-INDEX(RTO4CF_ORD,BZ$8,2))&gt;$BN$194,"s","ns")))</f>
        <v>s</v>
      </c>
      <c r="CA213" s="282" t="str">
        <f aca="false">IF(CA$8&gt;$BV213,"",IF($BR$179&gt;$BS$179,"ns",IF(ABS($BX213-INDEX(RTO4CF_ORD,CA$8,2))&gt;$BN$194,"s","ns")))</f>
        <v>s</v>
      </c>
      <c r="CB213" s="282" t="str">
        <f aca="false">IF(CB$8&gt;$BV213,"",IF($BR$179&gt;$BS$179,"ns",IF(ABS($BX213-INDEX(RTO4CF_ORD,CB$8,2))&gt;$BN$194,"s","ns")))</f>
        <v>s</v>
      </c>
      <c r="CC213" s="282" t="str">
        <f aca="false">IF(CC$8&gt;$BV213,"",IF($BR$179&gt;$BS$179,"ns",IF(ABS($BX213-INDEX(RTO4CF_ORD,CC$8,2))&gt;$BN$194,"s","ns")))</f>
        <v>s</v>
      </c>
      <c r="CD213" s="282" t="str">
        <f aca="false">IF(CD$8&gt;$BV213,"",IF($BR$179&gt;$BS$179,"ns",IF(ABS($BX213-INDEX(RTO4CF_ORD,CD$8,2))&gt;$BN$194,"s","ns")))</f>
        <v>s</v>
      </c>
      <c r="CE213" s="282" t="str">
        <f aca="false">IF(CE$8&gt;$BV213,"",IF($BR$179&gt;$BS$179,"ns",IF(ABS($BX213-INDEX(RTO4CF_ORD,CE$8,2))&gt;$BN$194,"s","ns")))</f>
        <v>s</v>
      </c>
      <c r="CF213" s="282" t="str">
        <f aca="false">IF(CF$8&gt;$BV213,"",IF($BR$179&gt;$BS$179,"ns",IF(ABS($BX213-INDEX(RTO4CF_ORD,CF$8,2))&gt;$BN$194,"s","ns")))</f>
        <v>s</v>
      </c>
      <c r="CG213" s="282" t="str">
        <f aca="false">IF(CG$8&gt;$BV213,"",IF($BR$179&gt;$BS$179,"ns",IF(ABS($BX213-INDEX(RTO4CF_ORD,CG$8,2))&gt;$BN$194,"s","ns")))</f>
        <v>s</v>
      </c>
      <c r="CH213" s="282" t="str">
        <f aca="false">IF(CH$8&gt;$BV213,"",IF($BR$179&gt;$BS$179,"ns",IF(ABS($BX213-INDEX(RTO4CF_ORD,CH$8,2))&gt;$BN$194,"s","ns")))</f>
        <v>s</v>
      </c>
      <c r="CI213" s="282" t="str">
        <f aca="false">IF(CI$8&gt;$BV213,"",IF($BR$179&gt;$BS$179,"ns",IF(ABS($BX213-INDEX(RTO4CF_ORD,CI$8,2))&gt;$BN$194,"s","ns")))</f>
        <v>s</v>
      </c>
      <c r="CJ213" s="282" t="str">
        <f aca="false">IF(CJ$8&gt;$BV213,"",IF($BR$179&gt;$BS$179,"ns",IF(ABS($BX213-INDEX(RTO4CF_ORD,CJ$8,2))&gt;$BN$194,"s","ns")))</f>
        <v>s</v>
      </c>
      <c r="CK213" s="282" t="str">
        <f aca="false">IF(CK$8&gt;$BV213,"",IF($BR$179&gt;$BS$179,"ns",IF(ABS($BX213-INDEX(RTO4CF_ORD,CK$8,2))&gt;$BN$194,"s","ns")))</f>
        <v>s</v>
      </c>
      <c r="CL213" s="282" t="str">
        <f aca="false">IF(CL$8&gt;$BV213,"",IF($BR$179&gt;$BS$179,"ns",IF(ABS($BX213-INDEX(RTO4CF_ORD,CL$8,2))&gt;$BN$194,"s","ns")))</f>
        <v>s</v>
      </c>
      <c r="CM213" s="282" t="str">
        <f aca="false">IF(CM$8&gt;$BV213,"",IF($BR$179&gt;$BS$179,"ns",IF(ABS($BX213-INDEX(RTO4CF_ORD,CM$8,2))&gt;$BN$194,"s","ns")))</f>
        <v>s</v>
      </c>
      <c r="CN213" s="282" t="str">
        <f aca="false">IF(CN$8&gt;$BV213,"",IF($BR$179&gt;$BS$179,"ns",IF(ABS($BX213-INDEX(RTO4CF_ORD,CN$8,2))&gt;$BN$194,"s","ns")))</f>
        <v>s</v>
      </c>
      <c r="CO213" s="282" t="str">
        <f aca="false">IF(CO$8&gt;$BV213,"",IF($BR$179&gt;$BS$179,"ns",IF(ABS($BX213-INDEX(RTO4CF_ORD,CO$8,2))&gt;$BN$194,"s","ns")))</f>
        <v>s</v>
      </c>
      <c r="CP213" s="282" t="str">
        <f aca="false">IF(CP$8&gt;$BV213,"",IF($BR$179&gt;$BS$179,"ns",IF(ABS($BX213-INDEX(RTO4CF_ORD,CP$8,2))&gt;$BN$194,"s","ns")))</f>
        <v>s</v>
      </c>
      <c r="CQ213" s="282" t="str">
        <f aca="false">IF(CQ$8&gt;$BV213,"",IF($BR$179&gt;$BS$179,"ns",IF(ABS($BX213-INDEX(RTO4CF_ORD,CQ$8,2))&gt;$BN$194,"s","ns")))</f>
        <v>s</v>
      </c>
      <c r="CR213" s="282" t="str">
        <f aca="false">IF(CR$8&gt;$BV213,"",IF($BR$179&gt;$BS$179,"ns",IF(ABS($BX213-INDEX(RTO4CF_ORD,CR$8,2))&gt;$BN$194,"s","ns")))</f>
        <v>s</v>
      </c>
      <c r="CS213" s="282" t="str">
        <f aca="false">IF(CS$8&gt;$BV213,"",IF($BR$179&gt;$BS$179,"ns",IF(ABS($BX213-INDEX(RTO4CF_ORD,CS$8,2))&gt;$BN$194,"s","ns")))</f>
        <v>s</v>
      </c>
      <c r="CT213" s="282" t="str">
        <f aca="false">IF(CT$8&gt;$BV213,"",IF($BR$179&gt;$BS$179,"ns",IF(ABS($BX213-INDEX(RTO4CF_ORD,CT$8,2))&gt;$BN$194,"s","ns")))</f>
        <v>s</v>
      </c>
      <c r="CU213" s="282" t="str">
        <f aca="false">IF(CU$8&gt;$BV213,"",IF($BR$179&gt;$BS$179,"ns",IF(ABS($BX213-INDEX(RTO4CF_ORD,CU$8,2))&gt;$BN$194,"s","ns")))</f>
        <v>s</v>
      </c>
      <c r="CV213" s="282" t="str">
        <f aca="false">IF(CV$8&gt;$BV213,"",IF($BR$179&gt;$BS$179,"ns",IF(ABS($BX213-INDEX(RTO4CF_ORD,CV$8,2))&gt;$BN$194,"s","ns")))</f>
        <v>s</v>
      </c>
      <c r="CW213" s="282" t="str">
        <f aca="false">IF(CW$8&gt;$BV213,"",IF($BR$179&gt;$BS$179,"ns",IF(ABS($BX213-INDEX(RTO4CF_ORD,CW$8,2))&gt;$BN$194,"s","ns")))</f>
        <v>s</v>
      </c>
      <c r="CX213" s="282" t="str">
        <f aca="false">IF(CX$8&gt;$BV213,"",IF($BR$179&gt;$BS$179,"ns",IF(ABS($BX213-INDEX(RTO4CF_ORD,CX$8,2))&gt;$BN$194,"s","ns")))</f>
        <v>s</v>
      </c>
      <c r="CY213" s="282" t="str">
        <f aca="false">IF(CY$8&gt;$BV213,"",IF($BR$179&gt;$BS$179,"ns",IF(ABS($BX213-INDEX(RTO4CF_ORD,CY$8,2))&gt;$BN$194,"s","ns")))</f>
        <v>s</v>
      </c>
      <c r="CZ213" s="282" t="str">
        <f aca="false">IF(CZ$8&gt;$BV213,"",IF($BR$179&gt;$BS$179,"ns",IF(ABS($BX213-INDEX(RTO4CF_ORD,CZ$8,2))&gt;$BN$194,"s","ns")))</f>
        <v>s</v>
      </c>
      <c r="DA213" s="282" t="str">
        <f aca="false">IF(DA$8&gt;$BV213,"",IF($BR$179&gt;$BS$179,"ns",IF(ABS($BX213-INDEX(RTO4CF_ORD,DA$8,2))&gt;$BN$194,"s","ns")))</f>
        <v>s</v>
      </c>
      <c r="DB213" s="282" t="str">
        <f aca="false">IF(DB$8&gt;$BV213,"",IF($BR$179&gt;$BS$179,"ns",IF(ABS($BX213-INDEX(RTO4CF_ORD,DB$8,2))&gt;$BN$194,"s","ns")))</f>
        <v>s</v>
      </c>
      <c r="DC213" s="282" t="str">
        <f aca="false">IF(DC$8&gt;$BV213,"",IF($BR$179&gt;$BS$179,"ns",IF(ABS($BX213-INDEX(RTO4CF_ORD,DC$8,2))&gt;$BN$194,"s","ns")))</f>
        <v>s</v>
      </c>
      <c r="DD213" s="282" t="str">
        <f aca="false">IF(DD$8&gt;$BV213,"",IF($BR$179&gt;$BS$179,"ns",IF(ABS($BX213-INDEX(RTO4CF_ORD,DD$8,2))&gt;$BN$194,"s","ns")))</f>
        <v>ns</v>
      </c>
      <c r="DE213" s="282" t="str">
        <f aca="false">IF(DE$8&gt;$BV213,"",IF($BR$179&gt;$BS$179,"ns",IF(ABS($BX213-INDEX(RTO4CF_ORD,DE$8,2))&gt;$BN$194,"s","ns")))</f>
        <v>ns</v>
      </c>
      <c r="DF213" s="282" t="str">
        <f aca="false">IF(DF$8&gt;$BV213,"",IF($BR$179&gt;$BS$179,"ns",IF(ABS($BX213-INDEX(RTO4CF_ORD,DF$8,2))&gt;$BN$194,"s","ns")))</f>
        <v>ns</v>
      </c>
      <c r="DG213" s="282" t="str">
        <f aca="false">IF(DG$8&gt;$BV213,"",IF($BR$179&gt;$BS$179,"ns",IF(ABS($BX213-INDEX(RTO4CF_ORD,DG$8,2))&gt;$BN$194,"s","ns")))</f>
        <v>ns</v>
      </c>
      <c r="DH213" s="282" t="str">
        <f aca="false">IF(DH$8&gt;$BV213,"",IF($BR$179&gt;$BS$179,"ns",IF(ABS($BX213-INDEX(RTO4CF_ORD,DH$8,2))&gt;$BN$194,"s","ns")))</f>
        <v>ns</v>
      </c>
      <c r="DI213" s="282" t="str">
        <f aca="false">IF(DI$8&gt;$BV213,"",IF($BR$179&gt;$BS$179,"ns",IF(ABS($BX213-INDEX(RTO4CF_ORD,DI$8,2))&gt;$BN$194,"s","ns")))</f>
        <v>ns</v>
      </c>
      <c r="DJ213" s="282" t="str">
        <f aca="false">IF(DJ$8&gt;$BV213,"",IF($BR$179&gt;$BS$179,"ns",IF(ABS($BX213-INDEX(RTO4CF_ORD,DJ$8,2))&gt;$BN$194,"s","ns")))</f>
        <v>ns</v>
      </c>
      <c r="DK213" s="282" t="str">
        <f aca="false">IF(DK$8&gt;$BV213,"",IF($BR$179&gt;$BS$179,"ns",IF(ABS($BX213-INDEX(RTO4CF_ORD,DK$8,2))&gt;$BN$194,"s","ns")))</f>
        <v>ns</v>
      </c>
      <c r="DL213" s="282" t="str">
        <f aca="false">IF(DL$8&gt;$BV213,"",IF($BR$179&gt;$BS$179,"ns",IF(ABS($BX213-INDEX(RTO4CF_ORD,DL$8,2))&gt;$BN$194,"s","ns")))</f>
        <v/>
      </c>
      <c r="DM213" s="282" t="str">
        <f aca="false">IF(DM$8&gt;$BV213,"",IF($BR$179&gt;$BS$179,"ns",IF(ABS($BX213-INDEX(RTO4CF_ORD,DM$8,2))&gt;$BN$194,"s","ns")))</f>
        <v/>
      </c>
      <c r="DN213" s="282" t="str">
        <f aca="false">IF(DN$8&gt;$BV213,"",IF($BR$179&gt;$BS$179,"ns",IF(ABS($BX213-INDEX(RTO4CF_ORD,DN$8,2))&gt;$BN$194,"s","ns")))</f>
        <v/>
      </c>
      <c r="DO213" s="282" t="str">
        <f aca="false">IF(DO$8&gt;$BV213,"",IF($BR$179&gt;$BS$179,"ns",IF(ABS($BX213-INDEX(RTO4CF_ORD,DO$8,2))&gt;$BN$194,"s","ns")))</f>
        <v/>
      </c>
      <c r="DP213" s="282" t="str">
        <f aca="false">IF(DP$8&gt;$BV213,"",IF($BR$179&gt;$BS$179,"ns",IF(ABS($BX213-INDEX(RTO4CF_ORD,DP$8,2))&gt;$BN$194,"s","ns")))</f>
        <v/>
      </c>
      <c r="DQ213" s="282" t="str">
        <f aca="false">IF(DQ$8&gt;$BV213,"",IF($BR$179&gt;$BS$179,"ns",IF(ABS($BX213-INDEX(RTO4CF_ORD,DQ$8,2))&gt;$BN$194,"s","ns")))</f>
        <v/>
      </c>
      <c r="DR213" s="282" t="str">
        <f aca="false">IF(DR$8&gt;$BV213,"",IF($BR$179&gt;$BS$179,"ns",IF(ABS($BX213-INDEX(RTO4CF_ORD,DR$8,2))&gt;$BN$194,"s","ns")))</f>
        <v/>
      </c>
      <c r="DS213" s="282" t="str">
        <f aca="false">IF(DS$8&gt;$BV213,"",IF($BR$179&gt;$BS$179,"ns",IF(ABS($BX213-INDEX(RTO4CF_ORD,DS$8,2))&gt;$BN$194,"s","ns")))</f>
        <v/>
      </c>
      <c r="DT213" s="282" t="str">
        <f aca="false">IF(DT$8&gt;$BV213,"",IF($BR$179&gt;$BS$179,"ns",IF(ABS($BX213-INDEX(RTO4CF_ORD,DT$8,2))&gt;$BN$194,"s","ns")))</f>
        <v/>
      </c>
      <c r="DU213" s="282" t="str">
        <f aca="false">IF(DU$8&gt;$BV213,"",IF($BR$179&gt;$BS$179,"ns",IF(ABS($BX213-INDEX(RTO4CF_ORD,DU$8,2))&gt;$BN$194,"s","ns")))</f>
        <v/>
      </c>
      <c r="DV213" s="282" t="str">
        <f aca="false">IF(DV$8&gt;$BV213,"",IF($BR$179&gt;$BS$179,"ns",IF(ABS($BX213-INDEX(RTO4CF_ORD,DV$8,2))&gt;$BN$194,"s","ns")))</f>
        <v/>
      </c>
      <c r="DW213" s="283"/>
      <c r="DX213" s="283"/>
      <c r="DZ213" s="265" t="n">
        <f aca="false">DZ212+1</f>
        <v>40</v>
      </c>
      <c r="EA213" s="276" t="n">
        <f aca="false">IFERROR(INDEX(RTO4CV,$DZ213,1),0)</f>
        <v>0</v>
      </c>
      <c r="EB213" s="277" t="n">
        <f aca="false">IFERROR(INDEX(RTO4SF,$DZ213,EB$7),0)</f>
        <v>0</v>
      </c>
      <c r="EC213" s="277" t="n">
        <f aca="false">IFERROR(INDEX(RTO4SF,$DZ213,EC$7),0)</f>
        <v>0</v>
      </c>
      <c r="ED213" s="277" t="n">
        <f aca="false">IFERROR(INDEX(RTO4SF,$DZ213,ED$7),0)</f>
        <v>0</v>
      </c>
      <c r="EE213" s="277" t="n">
        <f aca="false">IFERROR(INDEX(RTO4SF,$DZ213,EE$7),0)</f>
        <v>0</v>
      </c>
      <c r="EF213" s="277" t="n">
        <f aca="false">COUNTIFS(EB213:EE213,"&gt;1")</f>
        <v>0</v>
      </c>
      <c r="EG213" s="277" t="n">
        <f aca="false">IFERROR(SUMIFS(EB213:EE213,EB213:EE213,"&gt;1"),0)</f>
        <v>0</v>
      </c>
      <c r="EH213" s="265"/>
      <c r="EI213" s="265"/>
      <c r="EJ213" s="265"/>
      <c r="EK213" s="266"/>
      <c r="EL213" s="265" t="n">
        <f aca="false">EL212+1</f>
        <v>40</v>
      </c>
      <c r="EM213" s="276" t="n">
        <f aca="false">IFERROR(INDEX(RTO4CV,$EL213,1),0)</f>
        <v>0</v>
      </c>
      <c r="EN213" s="277" t="n">
        <f aca="false">IFERROR(INDEX(RTO4CF,$EL213,'ANVA-MDS'!EB$7),0)</f>
        <v>0</v>
      </c>
      <c r="EO213" s="277" t="n">
        <f aca="false">IFERROR(INDEX(RTO4CF,$EL213,'ANVA-MDS'!EC$7),0)</f>
        <v>0</v>
      </c>
      <c r="EP213" s="277" t="n">
        <f aca="false">IFERROR(INDEX(RTO4CF,$EL213,'ANVA-MDS'!ED$7),0)</f>
        <v>0</v>
      </c>
      <c r="EQ213" s="277" t="n">
        <f aca="false">IFERROR(INDEX(RTO4CF,$EL213,'ANVA-MDS'!EE$7),0)</f>
        <v>0</v>
      </c>
      <c r="ER213" s="277" t="n">
        <f aca="false">COUNTIFS(EN213:EQ213,"&gt;1")</f>
        <v>0</v>
      </c>
      <c r="ES213" s="277" t="n">
        <f aca="false">IFERROR(SUMIFS(EN213:EQ213,EN213:EQ213,"&gt;1"),0)</f>
        <v>0</v>
      </c>
      <c r="ET213" s="265"/>
      <c r="EU213" s="265"/>
      <c r="EV213" s="265"/>
      <c r="EW213" s="266"/>
      <c r="EX213" s="277" t="n">
        <f aca="false">EG213+ES213</f>
        <v>0</v>
      </c>
      <c r="EY213" s="266"/>
      <c r="EZ213" s="266"/>
    </row>
    <row r="214" customFormat="false" ht="12.75" hidden="false" customHeight="true" outlineLevel="0" collapsed="false">
      <c r="J214" s="270" t="n">
        <v>40</v>
      </c>
      <c r="K214" s="280" t="n">
        <f aca="false">IFERROR(INDEX(RTO4SF_ORD,J214,1),"sd")</f>
        <v>0</v>
      </c>
      <c r="L214" s="281" t="n">
        <f aca="false">IFERROR(INDEX(RTO4SF_ORD,J214,2),"sd")</f>
        <v>0.0001</v>
      </c>
      <c r="M214" s="281" t="str">
        <f aca="false">IF(M$8&gt;$J214,"",IF($F$179&gt;$G$179,"ns",IF(ABS($L214-INDEX(RTO4SF_ORD,M$8,2))&gt;$B$194,"s","ns")))</f>
        <v>ns</v>
      </c>
      <c r="N214" s="281" t="str">
        <f aca="false">IF(N$8&gt;$J214,"",IF($F$179&gt;$G$179,"ns",IF(ABS($L214-INDEX(RTO4SF_ORD,N$8,2))&gt;$B$194,"s","ns")))</f>
        <v>ns</v>
      </c>
      <c r="O214" s="281" t="str">
        <f aca="false">IF(O$8&gt;$J214,"",IF($F$179&gt;$G$179,"ns",IF(ABS($L214-INDEX(RTO4SF_ORD,O$8,2))&gt;$B$194,"s","ns")))</f>
        <v>ns</v>
      </c>
      <c r="P214" s="281" t="str">
        <f aca="false">IF(P$8&gt;$J214,"",IF($F$179&gt;$G$179,"ns",IF(ABS($L214-INDEX(RTO4SF_ORD,P$8,2))&gt;$B$194,"s","ns")))</f>
        <v>ns</v>
      </c>
      <c r="Q214" s="281" t="str">
        <f aca="false">IF(Q$8&gt;$J214,"",IF($F$179&gt;$G$179,"ns",IF(ABS($L214-INDEX(RTO4SF_ORD,Q$8,2))&gt;$B$194,"s","ns")))</f>
        <v>ns</v>
      </c>
      <c r="R214" s="281" t="str">
        <f aca="false">IF(R$8&gt;$J214,"",IF($F$179&gt;$G$179,"ns",IF(ABS($L214-INDEX(RTO4SF_ORD,R$8,2))&gt;$B$194,"s","ns")))</f>
        <v>ns</v>
      </c>
      <c r="S214" s="281" t="str">
        <f aca="false">IF(S$8&gt;$J214,"",IF($F$179&gt;$G$179,"ns",IF(ABS($L214-INDEX(RTO4SF_ORD,S$8,2))&gt;$B$194,"s","ns")))</f>
        <v>ns</v>
      </c>
      <c r="T214" s="281" t="str">
        <f aca="false">IF(T$8&gt;$J214,"",IF($F$179&gt;$G$179,"ns",IF(ABS($L214-INDEX(RTO4SF_ORD,T$8,2))&gt;$B$194,"s","ns")))</f>
        <v>ns</v>
      </c>
      <c r="U214" s="281" t="str">
        <f aca="false">IF(U$8&gt;$J214,"",IF($F$179&gt;$G$179,"ns",IF(ABS($L214-INDEX(RTO4SF_ORD,U$8,2))&gt;$B$194,"s","ns")))</f>
        <v>ns</v>
      </c>
      <c r="V214" s="281" t="str">
        <f aca="false">IF(V$8&gt;$J214,"",IF($F$179&gt;$G$179,"ns",IF(ABS($L214-INDEX(RTO4SF_ORD,V$8,2))&gt;$B$194,"s","ns")))</f>
        <v>ns</v>
      </c>
      <c r="W214" s="281" t="str">
        <f aca="false">IF(W$8&gt;$J214,"",IF($F$179&gt;$G$179,"ns",IF(ABS($L214-INDEX(RTO4SF_ORD,W$8,2))&gt;$B$194,"s","ns")))</f>
        <v>ns</v>
      </c>
      <c r="X214" s="281" t="str">
        <f aca="false">IF(X$8&gt;$J214,"",IF($F$179&gt;$G$179,"ns",IF(ABS($L214-INDEX(RTO4SF_ORD,X$8,2))&gt;$B$194,"s","ns")))</f>
        <v>ns</v>
      </c>
      <c r="Y214" s="281" t="str">
        <f aca="false">IF(Y$8&gt;$J214,"",IF($F$179&gt;$G$179,"ns",IF(ABS($L214-INDEX(RTO4SF_ORD,Y$8,2))&gt;$B$194,"s","ns")))</f>
        <v>ns</v>
      </c>
      <c r="Z214" s="281" t="str">
        <f aca="false">IF(Z$8&gt;$J214,"",IF($F$179&gt;$G$179,"ns",IF(ABS($L214-INDEX(RTO4SF_ORD,Z$8,2))&gt;$B$194,"s","ns")))</f>
        <v>ns</v>
      </c>
      <c r="AA214" s="281" t="str">
        <f aca="false">IF(AA$8&gt;$J214,"",IF($F$179&gt;$G$179,"ns",IF(ABS($L214-INDEX(RTO4SF_ORD,AA$8,2))&gt;$B$194,"s","ns")))</f>
        <v>ns</v>
      </c>
      <c r="AB214" s="281" t="str">
        <f aca="false">IF(AB$8&gt;$J214,"",IF($F$179&gt;$G$179,"ns",IF(ABS($L214-INDEX(RTO4SF_ORD,AB$8,2))&gt;$B$194,"s","ns")))</f>
        <v>ns</v>
      </c>
      <c r="AC214" s="281" t="str">
        <f aca="false">IF(AC$8&gt;$J214,"",IF($F$179&gt;$G$179,"ns",IF(ABS($L214-INDEX(RTO4SF_ORD,AC$8,2))&gt;$B$194,"s","ns")))</f>
        <v>ns</v>
      </c>
      <c r="AD214" s="281" t="str">
        <f aca="false">IF(AD$8&gt;$J214,"",IF($F$179&gt;$G$179,"ns",IF(ABS($L214-INDEX(RTO4SF_ORD,AD$8,2))&gt;$B$194,"s","ns")))</f>
        <v>ns</v>
      </c>
      <c r="AE214" s="281" t="str">
        <f aca="false">IF(AE$8&gt;$J214,"",IF($F$179&gt;$G$179,"ns",IF(ABS($L214-INDEX(RTO4SF_ORD,AE$8,2))&gt;$B$194,"s","ns")))</f>
        <v>ns</v>
      </c>
      <c r="AF214" s="281" t="str">
        <f aca="false">IF(AF$8&gt;$J214,"",IF($F$179&gt;$G$179,"ns",IF(ABS($L214-INDEX(RTO4SF_ORD,AF$8,2))&gt;$B$194,"s","ns")))</f>
        <v>ns</v>
      </c>
      <c r="AG214" s="281" t="str">
        <f aca="false">IF(AG$8&gt;$J214,"",IF($F$179&gt;$G$179,"ns",IF(ABS($L214-INDEX(RTO4SF_ORD,AG$8,2))&gt;$B$194,"s","ns")))</f>
        <v>ns</v>
      </c>
      <c r="AH214" s="281" t="str">
        <f aca="false">IF(AH$8&gt;$J214,"",IF($F$179&gt;$G$179,"ns",IF(ABS($L214-INDEX(RTO4SF_ORD,AH$8,2))&gt;$B$194,"s","ns")))</f>
        <v>ns</v>
      </c>
      <c r="AI214" s="281" t="str">
        <f aca="false">IF(AI$8&gt;$J214,"",IF($F$179&gt;$G$179,"ns",IF(ABS($L214-INDEX(RTO4SF_ORD,AI$8,2))&gt;$B$194,"s","ns")))</f>
        <v>ns</v>
      </c>
      <c r="AJ214" s="281" t="str">
        <f aca="false">IF(AJ$8&gt;$J214,"",IF($F$179&gt;$G$179,"ns",IF(ABS($L214-INDEX(RTO4SF_ORD,AJ$8,2))&gt;$B$194,"s","ns")))</f>
        <v>ns</v>
      </c>
      <c r="AK214" s="281" t="str">
        <f aca="false">IF(AK$8&gt;$J214,"",IF($F$179&gt;$G$179,"ns",IF(ABS($L214-INDEX(RTO4SF_ORD,AK$8,2))&gt;$B$194,"s","ns")))</f>
        <v>ns</v>
      </c>
      <c r="AL214" s="281" t="str">
        <f aca="false">IF(AL$8&gt;$J214,"",IF($F$179&gt;$G$179,"ns",IF(ABS($L214-INDEX(RTO4SF_ORD,AL$8,2))&gt;$B$194,"s","ns")))</f>
        <v>ns</v>
      </c>
      <c r="AM214" s="281" t="str">
        <f aca="false">IF(AM$8&gt;$J214,"",IF($F$179&gt;$G$179,"ns",IF(ABS($L214-INDEX(RTO4SF_ORD,AM$8,2))&gt;$B$194,"s","ns")))</f>
        <v>ns</v>
      </c>
      <c r="AN214" s="281" t="str">
        <f aca="false">IF(AN$8&gt;$J214,"",IF($F$179&gt;$G$179,"ns",IF(ABS($L214-INDEX(RTO4SF_ORD,AN$8,2))&gt;$B$194,"s","ns")))</f>
        <v>ns</v>
      </c>
      <c r="AO214" s="281" t="str">
        <f aca="false">IF(AO$8&gt;$J214,"",IF($F$179&gt;$G$179,"ns",IF(ABS($L214-INDEX(RTO4SF_ORD,AO$8,2))&gt;$B$194,"s","ns")))</f>
        <v>ns</v>
      </c>
      <c r="AP214" s="281" t="str">
        <f aca="false">IF(AP$8&gt;$J214,"",IF($F$179&gt;$G$179,"ns",IF(ABS($L214-INDEX(RTO4SF_ORD,AP$8,2))&gt;$B$194,"s","ns")))</f>
        <v>ns</v>
      </c>
      <c r="AQ214" s="281" t="str">
        <f aca="false">IF(AQ$8&gt;$J214,"",IF($F$179&gt;$G$179,"ns",IF(ABS($L214-INDEX(RTO4SF_ORD,AQ$8,2))&gt;$B$194,"s","ns")))</f>
        <v>ns</v>
      </c>
      <c r="AR214" s="281" t="str">
        <f aca="false">IF(AR$8&gt;$J214,"",IF($F$179&gt;$G$179,"ns",IF(ABS($L214-INDEX(RTO4SF_ORD,AR$8,2))&gt;$B$194,"s","ns")))</f>
        <v>ns</v>
      </c>
      <c r="AS214" s="281" t="str">
        <f aca="false">IF(AS$8&gt;$J214,"",IF($F$179&gt;$G$179,"ns",IF(ABS($L214-INDEX(RTO4SF_ORD,AS$8,2))&gt;$B$194,"s","ns")))</f>
        <v>ns</v>
      </c>
      <c r="AT214" s="281" t="str">
        <f aca="false">IF(AT$8&gt;$J214,"",IF($F$179&gt;$G$179,"ns",IF(ABS($L214-INDEX(RTO4SF_ORD,AT$8,2))&gt;$B$194,"s","ns")))</f>
        <v>ns</v>
      </c>
      <c r="AU214" s="281" t="str">
        <f aca="false">IF(AU$8&gt;$J214,"",IF($F$179&gt;$G$179,"ns",IF(ABS($L214-INDEX(RTO4SF_ORD,AU$8,2))&gt;$B$194,"s","ns")))</f>
        <v>ns</v>
      </c>
      <c r="AV214" s="281" t="str">
        <f aca="false">IF(AV$8&gt;$J214,"",IF($F$179&gt;$G$179,"ns",IF(ABS($L214-INDEX(RTO4SF_ORD,AV$8,2))&gt;$B$194,"s","ns")))</f>
        <v>ns</v>
      </c>
      <c r="AW214" s="281" t="str">
        <f aca="false">IF(AW$8&gt;$J214,"",IF($F$179&gt;$G$179,"ns",IF(ABS($L214-INDEX(RTO4SF_ORD,AW$8,2))&gt;$B$194,"s","ns")))</f>
        <v>ns</v>
      </c>
      <c r="AX214" s="281" t="str">
        <f aca="false">IF(AX$8&gt;$J214,"",IF($F$179&gt;$G$179,"ns",IF(ABS($L214-INDEX(RTO4SF_ORD,AX$8,2))&gt;$B$194,"s","ns")))</f>
        <v>ns</v>
      </c>
      <c r="AY214" s="281" t="str">
        <f aca="false">IF(AY$8&gt;$J214,"",IF($F$179&gt;$G$179,"ns",IF(ABS($L214-INDEX(RTO4SF_ORD,AY$8,2))&gt;$B$194,"s","ns")))</f>
        <v>ns</v>
      </c>
      <c r="AZ214" s="281" t="str">
        <f aca="false">IF(AZ$8&gt;$J214,"",IF($F$179&gt;$G$179,"ns",IF(ABS($L214-INDEX(RTO4SF_ORD,AZ$8,2))&gt;$B$194,"s","ns")))</f>
        <v>ns</v>
      </c>
      <c r="BA214" s="281" t="str">
        <f aca="false">IF(BA$8&gt;$J214,"",IF($F$179&gt;$G$179,"ns",IF(ABS($L214-INDEX(RTO4SF_ORD,BA$8,2))&gt;$B$194,"s","ns")))</f>
        <v/>
      </c>
      <c r="BB214" s="281" t="str">
        <f aca="false">IF(BB$8&gt;$J214,"",IF($F$179&gt;$G$179,"ns",IF(ABS($L214-INDEX(RTO4SF_ORD,BB$8,2))&gt;$B$194,"s","ns")))</f>
        <v/>
      </c>
      <c r="BC214" s="281" t="str">
        <f aca="false">IF(BC$8&gt;$J214,"",IF($F$179&gt;$G$179,"ns",IF(ABS($L214-INDEX(RTO4SF_ORD,BC$8,2))&gt;$B$194,"s","ns")))</f>
        <v/>
      </c>
      <c r="BD214" s="281" t="str">
        <f aca="false">IF(BD$8&gt;$J214,"",IF($F$179&gt;$G$179,"ns",IF(ABS($L214-INDEX(RTO4SF_ORD,BD$8,2))&gt;$B$194,"s","ns")))</f>
        <v/>
      </c>
      <c r="BE214" s="281" t="str">
        <f aca="false">IF(BE$8&gt;$J214,"",IF($F$179&gt;$G$179,"ns",IF(ABS($L214-INDEX(RTO4SF_ORD,BE$8,2))&gt;$B$194,"s","ns")))</f>
        <v/>
      </c>
      <c r="BF214" s="281" t="str">
        <f aca="false">IF(BF$8&gt;$J214,"",IF($F$179&gt;$G$179,"ns",IF(ABS($L214-INDEX(RTO4SF_ORD,BF$8,2))&gt;$B$194,"s","ns")))</f>
        <v/>
      </c>
      <c r="BG214" s="281" t="str">
        <f aca="false">IF(BG$8&gt;$J214,"",IF($F$179&gt;$G$179,"ns",IF(ABS($L214-INDEX(RTO4SF_ORD,BG$8,2))&gt;$B$194,"s","ns")))</f>
        <v/>
      </c>
      <c r="BH214" s="281" t="str">
        <f aca="false">IF(BH$8&gt;$J214,"",IF($F$179&gt;$G$179,"ns",IF(ABS($L214-INDEX(RTO4SF_ORD,BH$8,2))&gt;$B$194,"s","ns")))</f>
        <v/>
      </c>
      <c r="BI214" s="281" t="str">
        <f aca="false">IF(BI$8&gt;$J214,"",IF($F$179&gt;$G$179,"ns",IF(ABS($L214-INDEX(RTO4SF_ORD,BI$8,2))&gt;$B$194,"s","ns")))</f>
        <v/>
      </c>
      <c r="BJ214" s="281" t="str">
        <f aca="false">IF(BJ$8&gt;$J214,"",IF($F$179&gt;$G$179,"ns",IF(ABS($L214-INDEX(RTO4SF_ORD,BJ$8,2))&gt;$B$194,"s","ns")))</f>
        <v/>
      </c>
      <c r="BS214" s="249"/>
      <c r="BT214" s="249"/>
      <c r="BV214" s="270" t="n">
        <v>40</v>
      </c>
      <c r="BW214" s="280" t="n">
        <f aca="false">IFERROR(INDEX(RTO4CF_ORD,BV214,1),"sd")</f>
        <v>0</v>
      </c>
      <c r="BX214" s="281" t="n">
        <f aca="false">IFERROR(INDEX(RTO4CF_ORD,BV214,2),"sd")</f>
        <v>0.0001</v>
      </c>
      <c r="BY214" s="282" t="str">
        <f aca="false">IF(BY$8&gt;$BV214,"",IF($BR$179&gt;$BS$179,"ns",IF(ABS($BX214-INDEX(RTO4CF_ORD,BY$8,2))&gt;$BN$194,"s","ns")))</f>
        <v>s</v>
      </c>
      <c r="BZ214" s="282" t="str">
        <f aca="false">IF(BZ$8&gt;$BV214,"",IF($BR$179&gt;$BS$179,"ns",IF(ABS($BX214-INDEX(RTO4CF_ORD,BZ$8,2))&gt;$BN$194,"s","ns")))</f>
        <v>s</v>
      </c>
      <c r="CA214" s="282" t="str">
        <f aca="false">IF(CA$8&gt;$BV214,"",IF($BR$179&gt;$BS$179,"ns",IF(ABS($BX214-INDEX(RTO4CF_ORD,CA$8,2))&gt;$BN$194,"s","ns")))</f>
        <v>s</v>
      </c>
      <c r="CB214" s="282" t="str">
        <f aca="false">IF(CB$8&gt;$BV214,"",IF($BR$179&gt;$BS$179,"ns",IF(ABS($BX214-INDEX(RTO4CF_ORD,CB$8,2))&gt;$BN$194,"s","ns")))</f>
        <v>s</v>
      </c>
      <c r="CC214" s="282" t="str">
        <f aca="false">IF(CC$8&gt;$BV214,"",IF($BR$179&gt;$BS$179,"ns",IF(ABS($BX214-INDEX(RTO4CF_ORD,CC$8,2))&gt;$BN$194,"s","ns")))</f>
        <v>s</v>
      </c>
      <c r="CD214" s="282" t="str">
        <f aca="false">IF(CD$8&gt;$BV214,"",IF($BR$179&gt;$BS$179,"ns",IF(ABS($BX214-INDEX(RTO4CF_ORD,CD$8,2))&gt;$BN$194,"s","ns")))</f>
        <v>s</v>
      </c>
      <c r="CE214" s="282" t="str">
        <f aca="false">IF(CE$8&gt;$BV214,"",IF($BR$179&gt;$BS$179,"ns",IF(ABS($BX214-INDEX(RTO4CF_ORD,CE$8,2))&gt;$BN$194,"s","ns")))</f>
        <v>s</v>
      </c>
      <c r="CF214" s="282" t="str">
        <f aca="false">IF(CF$8&gt;$BV214,"",IF($BR$179&gt;$BS$179,"ns",IF(ABS($BX214-INDEX(RTO4CF_ORD,CF$8,2))&gt;$BN$194,"s","ns")))</f>
        <v>s</v>
      </c>
      <c r="CG214" s="282" t="str">
        <f aca="false">IF(CG$8&gt;$BV214,"",IF($BR$179&gt;$BS$179,"ns",IF(ABS($BX214-INDEX(RTO4CF_ORD,CG$8,2))&gt;$BN$194,"s","ns")))</f>
        <v>s</v>
      </c>
      <c r="CH214" s="282" t="str">
        <f aca="false">IF(CH$8&gt;$BV214,"",IF($BR$179&gt;$BS$179,"ns",IF(ABS($BX214-INDEX(RTO4CF_ORD,CH$8,2))&gt;$BN$194,"s","ns")))</f>
        <v>s</v>
      </c>
      <c r="CI214" s="282" t="str">
        <f aca="false">IF(CI$8&gt;$BV214,"",IF($BR$179&gt;$BS$179,"ns",IF(ABS($BX214-INDEX(RTO4CF_ORD,CI$8,2))&gt;$BN$194,"s","ns")))</f>
        <v>s</v>
      </c>
      <c r="CJ214" s="282" t="str">
        <f aca="false">IF(CJ$8&gt;$BV214,"",IF($BR$179&gt;$BS$179,"ns",IF(ABS($BX214-INDEX(RTO4CF_ORD,CJ$8,2))&gt;$BN$194,"s","ns")))</f>
        <v>s</v>
      </c>
      <c r="CK214" s="282" t="str">
        <f aca="false">IF(CK$8&gt;$BV214,"",IF($BR$179&gt;$BS$179,"ns",IF(ABS($BX214-INDEX(RTO4CF_ORD,CK$8,2))&gt;$BN$194,"s","ns")))</f>
        <v>s</v>
      </c>
      <c r="CL214" s="282" t="str">
        <f aca="false">IF(CL$8&gt;$BV214,"",IF($BR$179&gt;$BS$179,"ns",IF(ABS($BX214-INDEX(RTO4CF_ORD,CL$8,2))&gt;$BN$194,"s","ns")))</f>
        <v>s</v>
      </c>
      <c r="CM214" s="282" t="str">
        <f aca="false">IF(CM$8&gt;$BV214,"",IF($BR$179&gt;$BS$179,"ns",IF(ABS($BX214-INDEX(RTO4CF_ORD,CM$8,2))&gt;$BN$194,"s","ns")))</f>
        <v>s</v>
      </c>
      <c r="CN214" s="282" t="str">
        <f aca="false">IF(CN$8&gt;$BV214,"",IF($BR$179&gt;$BS$179,"ns",IF(ABS($BX214-INDEX(RTO4CF_ORD,CN$8,2))&gt;$BN$194,"s","ns")))</f>
        <v>s</v>
      </c>
      <c r="CO214" s="282" t="str">
        <f aca="false">IF(CO$8&gt;$BV214,"",IF($BR$179&gt;$BS$179,"ns",IF(ABS($BX214-INDEX(RTO4CF_ORD,CO$8,2))&gt;$BN$194,"s","ns")))</f>
        <v>s</v>
      </c>
      <c r="CP214" s="282" t="str">
        <f aca="false">IF(CP$8&gt;$BV214,"",IF($BR$179&gt;$BS$179,"ns",IF(ABS($BX214-INDEX(RTO4CF_ORD,CP$8,2))&gt;$BN$194,"s","ns")))</f>
        <v>s</v>
      </c>
      <c r="CQ214" s="282" t="str">
        <f aca="false">IF(CQ$8&gt;$BV214,"",IF($BR$179&gt;$BS$179,"ns",IF(ABS($BX214-INDEX(RTO4CF_ORD,CQ$8,2))&gt;$BN$194,"s","ns")))</f>
        <v>s</v>
      </c>
      <c r="CR214" s="282" t="str">
        <f aca="false">IF(CR$8&gt;$BV214,"",IF($BR$179&gt;$BS$179,"ns",IF(ABS($BX214-INDEX(RTO4CF_ORD,CR$8,2))&gt;$BN$194,"s","ns")))</f>
        <v>s</v>
      </c>
      <c r="CS214" s="282" t="str">
        <f aca="false">IF(CS$8&gt;$BV214,"",IF($BR$179&gt;$BS$179,"ns",IF(ABS($BX214-INDEX(RTO4CF_ORD,CS$8,2))&gt;$BN$194,"s","ns")))</f>
        <v>s</v>
      </c>
      <c r="CT214" s="282" t="str">
        <f aca="false">IF(CT$8&gt;$BV214,"",IF($BR$179&gt;$BS$179,"ns",IF(ABS($BX214-INDEX(RTO4CF_ORD,CT$8,2))&gt;$BN$194,"s","ns")))</f>
        <v>s</v>
      </c>
      <c r="CU214" s="282" t="str">
        <f aca="false">IF(CU$8&gt;$BV214,"",IF($BR$179&gt;$BS$179,"ns",IF(ABS($BX214-INDEX(RTO4CF_ORD,CU$8,2))&gt;$BN$194,"s","ns")))</f>
        <v>s</v>
      </c>
      <c r="CV214" s="282" t="str">
        <f aca="false">IF(CV$8&gt;$BV214,"",IF($BR$179&gt;$BS$179,"ns",IF(ABS($BX214-INDEX(RTO4CF_ORD,CV$8,2))&gt;$BN$194,"s","ns")))</f>
        <v>s</v>
      </c>
      <c r="CW214" s="282" t="str">
        <f aca="false">IF(CW$8&gt;$BV214,"",IF($BR$179&gt;$BS$179,"ns",IF(ABS($BX214-INDEX(RTO4CF_ORD,CW$8,2))&gt;$BN$194,"s","ns")))</f>
        <v>s</v>
      </c>
      <c r="CX214" s="282" t="str">
        <f aca="false">IF(CX$8&gt;$BV214,"",IF($BR$179&gt;$BS$179,"ns",IF(ABS($BX214-INDEX(RTO4CF_ORD,CX$8,2))&gt;$BN$194,"s","ns")))</f>
        <v>s</v>
      </c>
      <c r="CY214" s="282" t="str">
        <f aca="false">IF(CY$8&gt;$BV214,"",IF($BR$179&gt;$BS$179,"ns",IF(ABS($BX214-INDEX(RTO4CF_ORD,CY$8,2))&gt;$BN$194,"s","ns")))</f>
        <v>s</v>
      </c>
      <c r="CZ214" s="282" t="str">
        <f aca="false">IF(CZ$8&gt;$BV214,"",IF($BR$179&gt;$BS$179,"ns",IF(ABS($BX214-INDEX(RTO4CF_ORD,CZ$8,2))&gt;$BN$194,"s","ns")))</f>
        <v>s</v>
      </c>
      <c r="DA214" s="282" t="str">
        <f aca="false">IF(DA$8&gt;$BV214,"",IF($BR$179&gt;$BS$179,"ns",IF(ABS($BX214-INDEX(RTO4CF_ORD,DA$8,2))&gt;$BN$194,"s","ns")))</f>
        <v>s</v>
      </c>
      <c r="DB214" s="282" t="str">
        <f aca="false">IF(DB$8&gt;$BV214,"",IF($BR$179&gt;$BS$179,"ns",IF(ABS($BX214-INDEX(RTO4CF_ORD,DB$8,2))&gt;$BN$194,"s","ns")))</f>
        <v>s</v>
      </c>
      <c r="DC214" s="282" t="str">
        <f aca="false">IF(DC$8&gt;$BV214,"",IF($BR$179&gt;$BS$179,"ns",IF(ABS($BX214-INDEX(RTO4CF_ORD,DC$8,2))&gt;$BN$194,"s","ns")))</f>
        <v>s</v>
      </c>
      <c r="DD214" s="282" t="str">
        <f aca="false">IF(DD$8&gt;$BV214,"",IF($BR$179&gt;$BS$179,"ns",IF(ABS($BX214-INDEX(RTO4CF_ORD,DD$8,2))&gt;$BN$194,"s","ns")))</f>
        <v>ns</v>
      </c>
      <c r="DE214" s="282" t="str">
        <f aca="false">IF(DE$8&gt;$BV214,"",IF($BR$179&gt;$BS$179,"ns",IF(ABS($BX214-INDEX(RTO4CF_ORD,DE$8,2))&gt;$BN$194,"s","ns")))</f>
        <v>ns</v>
      </c>
      <c r="DF214" s="282" t="str">
        <f aca="false">IF(DF$8&gt;$BV214,"",IF($BR$179&gt;$BS$179,"ns",IF(ABS($BX214-INDEX(RTO4CF_ORD,DF$8,2))&gt;$BN$194,"s","ns")))</f>
        <v>ns</v>
      </c>
      <c r="DG214" s="282" t="str">
        <f aca="false">IF(DG$8&gt;$BV214,"",IF($BR$179&gt;$BS$179,"ns",IF(ABS($BX214-INDEX(RTO4CF_ORD,DG$8,2))&gt;$BN$194,"s","ns")))</f>
        <v>ns</v>
      </c>
      <c r="DH214" s="282" t="str">
        <f aca="false">IF(DH$8&gt;$BV214,"",IF($BR$179&gt;$BS$179,"ns",IF(ABS($BX214-INDEX(RTO4CF_ORD,DH$8,2))&gt;$BN$194,"s","ns")))</f>
        <v>ns</v>
      </c>
      <c r="DI214" s="282" t="str">
        <f aca="false">IF(DI$8&gt;$BV214,"",IF($BR$179&gt;$BS$179,"ns",IF(ABS($BX214-INDEX(RTO4CF_ORD,DI$8,2))&gt;$BN$194,"s","ns")))</f>
        <v>ns</v>
      </c>
      <c r="DJ214" s="282" t="str">
        <f aca="false">IF(DJ$8&gt;$BV214,"",IF($BR$179&gt;$BS$179,"ns",IF(ABS($BX214-INDEX(RTO4CF_ORD,DJ$8,2))&gt;$BN$194,"s","ns")))</f>
        <v>ns</v>
      </c>
      <c r="DK214" s="282" t="str">
        <f aca="false">IF(DK$8&gt;$BV214,"",IF($BR$179&gt;$BS$179,"ns",IF(ABS($BX214-INDEX(RTO4CF_ORD,DK$8,2))&gt;$BN$194,"s","ns")))</f>
        <v>ns</v>
      </c>
      <c r="DL214" s="282" t="str">
        <f aca="false">IF(DL$8&gt;$BV214,"",IF($BR$179&gt;$BS$179,"ns",IF(ABS($BX214-INDEX(RTO4CF_ORD,DL$8,2))&gt;$BN$194,"s","ns")))</f>
        <v>ns</v>
      </c>
      <c r="DM214" s="282" t="str">
        <f aca="false">IF(DM$8&gt;$BV214,"",IF($BR$179&gt;$BS$179,"ns",IF(ABS($BX214-INDEX(RTO4CF_ORD,DM$8,2))&gt;$BN$194,"s","ns")))</f>
        <v/>
      </c>
      <c r="DN214" s="282" t="str">
        <f aca="false">IF(DN$8&gt;$BV214,"",IF($BR$179&gt;$BS$179,"ns",IF(ABS($BX214-INDEX(RTO4CF_ORD,DN$8,2))&gt;$BN$194,"s","ns")))</f>
        <v/>
      </c>
      <c r="DO214" s="282" t="str">
        <f aca="false">IF(DO$8&gt;$BV214,"",IF($BR$179&gt;$BS$179,"ns",IF(ABS($BX214-INDEX(RTO4CF_ORD,DO$8,2))&gt;$BN$194,"s","ns")))</f>
        <v/>
      </c>
      <c r="DP214" s="282" t="str">
        <f aca="false">IF(DP$8&gt;$BV214,"",IF($BR$179&gt;$BS$179,"ns",IF(ABS($BX214-INDEX(RTO4CF_ORD,DP$8,2))&gt;$BN$194,"s","ns")))</f>
        <v/>
      </c>
      <c r="DQ214" s="282" t="str">
        <f aca="false">IF(DQ$8&gt;$BV214,"",IF($BR$179&gt;$BS$179,"ns",IF(ABS($BX214-INDEX(RTO4CF_ORD,DQ$8,2))&gt;$BN$194,"s","ns")))</f>
        <v/>
      </c>
      <c r="DR214" s="282" t="str">
        <f aca="false">IF(DR$8&gt;$BV214,"",IF($BR$179&gt;$BS$179,"ns",IF(ABS($BX214-INDEX(RTO4CF_ORD,DR$8,2))&gt;$BN$194,"s","ns")))</f>
        <v/>
      </c>
      <c r="DS214" s="282" t="str">
        <f aca="false">IF(DS$8&gt;$BV214,"",IF($BR$179&gt;$BS$179,"ns",IF(ABS($BX214-INDEX(RTO4CF_ORD,DS$8,2))&gt;$BN$194,"s","ns")))</f>
        <v/>
      </c>
      <c r="DT214" s="282" t="str">
        <f aca="false">IF(DT$8&gt;$BV214,"",IF($BR$179&gt;$BS$179,"ns",IF(ABS($BX214-INDEX(RTO4CF_ORD,DT$8,2))&gt;$BN$194,"s","ns")))</f>
        <v/>
      </c>
      <c r="DU214" s="282" t="str">
        <f aca="false">IF(DU$8&gt;$BV214,"",IF($BR$179&gt;$BS$179,"ns",IF(ABS($BX214-INDEX(RTO4CF_ORD,DU$8,2))&gt;$BN$194,"s","ns")))</f>
        <v/>
      </c>
      <c r="DV214" s="282" t="str">
        <f aca="false">IF(DV$8&gt;$BV214,"",IF($BR$179&gt;$BS$179,"ns",IF(ABS($BX214-INDEX(RTO4CF_ORD,DV$8,2))&gt;$BN$194,"s","ns")))</f>
        <v/>
      </c>
      <c r="DW214" s="283"/>
      <c r="DX214" s="283"/>
      <c r="DZ214" s="265" t="n">
        <f aca="false">DZ213+1</f>
        <v>41</v>
      </c>
      <c r="EA214" s="276" t="n">
        <f aca="false">IFERROR(INDEX(RTO4CV,$DZ214,1),0)</f>
        <v>0</v>
      </c>
      <c r="EB214" s="277" t="n">
        <f aca="false">IFERROR(INDEX(RTO4SF,$DZ214,EB$7),0)</f>
        <v>0</v>
      </c>
      <c r="EC214" s="277" t="n">
        <f aca="false">IFERROR(INDEX(RTO4SF,$DZ214,EC$7),0)</f>
        <v>0</v>
      </c>
      <c r="ED214" s="277" t="n">
        <f aca="false">IFERROR(INDEX(RTO4SF,$DZ214,ED$7),0)</f>
        <v>0</v>
      </c>
      <c r="EE214" s="277" t="n">
        <f aca="false">IFERROR(INDEX(RTO4SF,$DZ214,EE$7),0)</f>
        <v>0</v>
      </c>
      <c r="EF214" s="277" t="n">
        <f aca="false">COUNTIFS(EB214:EE214,"&gt;1")</f>
        <v>0</v>
      </c>
      <c r="EG214" s="277" t="n">
        <f aca="false">IFERROR(SUMIFS(EB214:EE214,EB214:EE214,"&gt;1"),0)</f>
        <v>0</v>
      </c>
      <c r="EH214" s="265"/>
      <c r="EI214" s="265"/>
      <c r="EJ214" s="265"/>
      <c r="EK214" s="266"/>
      <c r="EL214" s="265" t="n">
        <f aca="false">EL213+1</f>
        <v>41</v>
      </c>
      <c r="EM214" s="276" t="n">
        <f aca="false">IFERROR(INDEX(RTO4CV,$EL214,1),0)</f>
        <v>0</v>
      </c>
      <c r="EN214" s="277" t="n">
        <f aca="false">IFERROR(INDEX(RTO4CF,$EL214,'ANVA-MDS'!EB$7),0)</f>
        <v>0</v>
      </c>
      <c r="EO214" s="277" t="n">
        <f aca="false">IFERROR(INDEX(RTO4CF,$EL214,'ANVA-MDS'!EC$7),0)</f>
        <v>0</v>
      </c>
      <c r="EP214" s="277" t="n">
        <f aca="false">IFERROR(INDEX(RTO4CF,$EL214,'ANVA-MDS'!ED$7),0)</f>
        <v>0</v>
      </c>
      <c r="EQ214" s="277" t="n">
        <f aca="false">IFERROR(INDEX(RTO4CF,$EL214,'ANVA-MDS'!EE$7),0)</f>
        <v>0</v>
      </c>
      <c r="ER214" s="277" t="n">
        <f aca="false">COUNTIFS(EN214:EQ214,"&gt;1")</f>
        <v>0</v>
      </c>
      <c r="ES214" s="277" t="n">
        <f aca="false">IFERROR(SUMIFS(EN214:EQ214,EN214:EQ214,"&gt;1"),0)</f>
        <v>0</v>
      </c>
      <c r="ET214" s="265"/>
      <c r="EU214" s="265"/>
      <c r="EV214" s="265"/>
      <c r="EW214" s="266"/>
      <c r="EX214" s="277" t="n">
        <f aca="false">EG214+ES214</f>
        <v>0</v>
      </c>
      <c r="EY214" s="266"/>
      <c r="EZ214" s="266"/>
    </row>
    <row r="215" customFormat="false" ht="12.75" hidden="false" customHeight="true" outlineLevel="0" collapsed="false">
      <c r="J215" s="270" t="n">
        <v>41</v>
      </c>
      <c r="K215" s="280" t="n">
        <f aca="false">IFERROR(INDEX(RTO4SF_ORD,J215,1),"sd")</f>
        <v>0</v>
      </c>
      <c r="L215" s="281" t="n">
        <f aca="false">IFERROR(INDEX(RTO4SF_ORD,J215,2),"sd")</f>
        <v>9E-005</v>
      </c>
      <c r="M215" s="281" t="str">
        <f aca="false">IF(M$8&gt;$J215,"",IF($F$179&gt;$G$179,"ns",IF(ABS($L215-INDEX(RTO4SF_ORD,M$8,2))&gt;$B$194,"s","ns")))</f>
        <v>ns</v>
      </c>
      <c r="N215" s="281" t="str">
        <f aca="false">IF(N$8&gt;$J215,"",IF($F$179&gt;$G$179,"ns",IF(ABS($L215-INDEX(RTO4SF_ORD,N$8,2))&gt;$B$194,"s","ns")))</f>
        <v>ns</v>
      </c>
      <c r="O215" s="281" t="str">
        <f aca="false">IF(O$8&gt;$J215,"",IF($F$179&gt;$G$179,"ns",IF(ABS($L215-INDEX(RTO4SF_ORD,O$8,2))&gt;$B$194,"s","ns")))</f>
        <v>ns</v>
      </c>
      <c r="P215" s="281" t="str">
        <f aca="false">IF(P$8&gt;$J215,"",IF($F$179&gt;$G$179,"ns",IF(ABS($L215-INDEX(RTO4SF_ORD,P$8,2))&gt;$B$194,"s","ns")))</f>
        <v>ns</v>
      </c>
      <c r="Q215" s="281" t="str">
        <f aca="false">IF(Q$8&gt;$J215,"",IF($F$179&gt;$G$179,"ns",IF(ABS($L215-INDEX(RTO4SF_ORD,Q$8,2))&gt;$B$194,"s","ns")))</f>
        <v>ns</v>
      </c>
      <c r="R215" s="281" t="str">
        <f aca="false">IF(R$8&gt;$J215,"",IF($F$179&gt;$G$179,"ns",IF(ABS($L215-INDEX(RTO4SF_ORD,R$8,2))&gt;$B$194,"s","ns")))</f>
        <v>ns</v>
      </c>
      <c r="S215" s="281" t="str">
        <f aca="false">IF(S$8&gt;$J215,"",IF($F$179&gt;$G$179,"ns",IF(ABS($L215-INDEX(RTO4SF_ORD,S$8,2))&gt;$B$194,"s","ns")))</f>
        <v>ns</v>
      </c>
      <c r="T215" s="281" t="str">
        <f aca="false">IF(T$8&gt;$J215,"",IF($F$179&gt;$G$179,"ns",IF(ABS($L215-INDEX(RTO4SF_ORD,T$8,2))&gt;$B$194,"s","ns")))</f>
        <v>ns</v>
      </c>
      <c r="U215" s="281" t="str">
        <f aca="false">IF(U$8&gt;$J215,"",IF($F$179&gt;$G$179,"ns",IF(ABS($L215-INDEX(RTO4SF_ORD,U$8,2))&gt;$B$194,"s","ns")))</f>
        <v>ns</v>
      </c>
      <c r="V215" s="281" t="str">
        <f aca="false">IF(V$8&gt;$J215,"",IF($F$179&gt;$G$179,"ns",IF(ABS($L215-INDEX(RTO4SF_ORD,V$8,2))&gt;$B$194,"s","ns")))</f>
        <v>ns</v>
      </c>
      <c r="W215" s="281" t="str">
        <f aca="false">IF(W$8&gt;$J215,"",IF($F$179&gt;$G$179,"ns",IF(ABS($L215-INDEX(RTO4SF_ORD,W$8,2))&gt;$B$194,"s","ns")))</f>
        <v>ns</v>
      </c>
      <c r="X215" s="281" t="str">
        <f aca="false">IF(X$8&gt;$J215,"",IF($F$179&gt;$G$179,"ns",IF(ABS($L215-INDEX(RTO4SF_ORD,X$8,2))&gt;$B$194,"s","ns")))</f>
        <v>ns</v>
      </c>
      <c r="Y215" s="281" t="str">
        <f aca="false">IF(Y$8&gt;$J215,"",IF($F$179&gt;$G$179,"ns",IF(ABS($L215-INDEX(RTO4SF_ORD,Y$8,2))&gt;$B$194,"s","ns")))</f>
        <v>ns</v>
      </c>
      <c r="Z215" s="281" t="str">
        <f aca="false">IF(Z$8&gt;$J215,"",IF($F$179&gt;$G$179,"ns",IF(ABS($L215-INDEX(RTO4SF_ORD,Z$8,2))&gt;$B$194,"s","ns")))</f>
        <v>ns</v>
      </c>
      <c r="AA215" s="281" t="str">
        <f aca="false">IF(AA$8&gt;$J215,"",IF($F$179&gt;$G$179,"ns",IF(ABS($L215-INDEX(RTO4SF_ORD,AA$8,2))&gt;$B$194,"s","ns")))</f>
        <v>ns</v>
      </c>
      <c r="AB215" s="281" t="str">
        <f aca="false">IF(AB$8&gt;$J215,"",IF($F$179&gt;$G$179,"ns",IF(ABS($L215-INDEX(RTO4SF_ORD,AB$8,2))&gt;$B$194,"s","ns")))</f>
        <v>ns</v>
      </c>
      <c r="AC215" s="281" t="str">
        <f aca="false">IF(AC$8&gt;$J215,"",IF($F$179&gt;$G$179,"ns",IF(ABS($L215-INDEX(RTO4SF_ORD,AC$8,2))&gt;$B$194,"s","ns")))</f>
        <v>ns</v>
      </c>
      <c r="AD215" s="281" t="str">
        <f aca="false">IF(AD$8&gt;$J215,"",IF($F$179&gt;$G$179,"ns",IF(ABS($L215-INDEX(RTO4SF_ORD,AD$8,2))&gt;$B$194,"s","ns")))</f>
        <v>ns</v>
      </c>
      <c r="AE215" s="281" t="str">
        <f aca="false">IF(AE$8&gt;$J215,"",IF($F$179&gt;$G$179,"ns",IF(ABS($L215-INDEX(RTO4SF_ORD,AE$8,2))&gt;$B$194,"s","ns")))</f>
        <v>ns</v>
      </c>
      <c r="AF215" s="281" t="str">
        <f aca="false">IF(AF$8&gt;$J215,"",IF($F$179&gt;$G$179,"ns",IF(ABS($L215-INDEX(RTO4SF_ORD,AF$8,2))&gt;$B$194,"s","ns")))</f>
        <v>ns</v>
      </c>
      <c r="AG215" s="281" t="str">
        <f aca="false">IF(AG$8&gt;$J215,"",IF($F$179&gt;$G$179,"ns",IF(ABS($L215-INDEX(RTO4SF_ORD,AG$8,2))&gt;$B$194,"s","ns")))</f>
        <v>ns</v>
      </c>
      <c r="AH215" s="281" t="str">
        <f aca="false">IF(AH$8&gt;$J215,"",IF($F$179&gt;$G$179,"ns",IF(ABS($L215-INDEX(RTO4SF_ORD,AH$8,2))&gt;$B$194,"s","ns")))</f>
        <v>ns</v>
      </c>
      <c r="AI215" s="281" t="str">
        <f aca="false">IF(AI$8&gt;$J215,"",IF($F$179&gt;$G$179,"ns",IF(ABS($L215-INDEX(RTO4SF_ORD,AI$8,2))&gt;$B$194,"s","ns")))</f>
        <v>ns</v>
      </c>
      <c r="AJ215" s="281" t="str">
        <f aca="false">IF(AJ$8&gt;$J215,"",IF($F$179&gt;$G$179,"ns",IF(ABS($L215-INDEX(RTO4SF_ORD,AJ$8,2))&gt;$B$194,"s","ns")))</f>
        <v>ns</v>
      </c>
      <c r="AK215" s="281" t="str">
        <f aca="false">IF(AK$8&gt;$J215,"",IF($F$179&gt;$G$179,"ns",IF(ABS($L215-INDEX(RTO4SF_ORD,AK$8,2))&gt;$B$194,"s","ns")))</f>
        <v>ns</v>
      </c>
      <c r="AL215" s="281" t="str">
        <f aca="false">IF(AL$8&gt;$J215,"",IF($F$179&gt;$G$179,"ns",IF(ABS($L215-INDEX(RTO4SF_ORD,AL$8,2))&gt;$B$194,"s","ns")))</f>
        <v>ns</v>
      </c>
      <c r="AM215" s="281" t="str">
        <f aca="false">IF(AM$8&gt;$J215,"",IF($F$179&gt;$G$179,"ns",IF(ABS($L215-INDEX(RTO4SF_ORD,AM$8,2))&gt;$B$194,"s","ns")))</f>
        <v>ns</v>
      </c>
      <c r="AN215" s="281" t="str">
        <f aca="false">IF(AN$8&gt;$J215,"",IF($F$179&gt;$G$179,"ns",IF(ABS($L215-INDEX(RTO4SF_ORD,AN$8,2))&gt;$B$194,"s","ns")))</f>
        <v>ns</v>
      </c>
      <c r="AO215" s="281" t="str">
        <f aca="false">IF(AO$8&gt;$J215,"",IF($F$179&gt;$G$179,"ns",IF(ABS($L215-INDEX(RTO4SF_ORD,AO$8,2))&gt;$B$194,"s","ns")))</f>
        <v>ns</v>
      </c>
      <c r="AP215" s="281" t="str">
        <f aca="false">IF(AP$8&gt;$J215,"",IF($F$179&gt;$G$179,"ns",IF(ABS($L215-INDEX(RTO4SF_ORD,AP$8,2))&gt;$B$194,"s","ns")))</f>
        <v>ns</v>
      </c>
      <c r="AQ215" s="281" t="str">
        <f aca="false">IF(AQ$8&gt;$J215,"",IF($F$179&gt;$G$179,"ns",IF(ABS($L215-INDEX(RTO4SF_ORD,AQ$8,2))&gt;$B$194,"s","ns")))</f>
        <v>ns</v>
      </c>
      <c r="AR215" s="281" t="str">
        <f aca="false">IF(AR$8&gt;$J215,"",IF($F$179&gt;$G$179,"ns",IF(ABS($L215-INDEX(RTO4SF_ORD,AR$8,2))&gt;$B$194,"s","ns")))</f>
        <v>ns</v>
      </c>
      <c r="AS215" s="281" t="str">
        <f aca="false">IF(AS$8&gt;$J215,"",IF($F$179&gt;$G$179,"ns",IF(ABS($L215-INDEX(RTO4SF_ORD,AS$8,2))&gt;$B$194,"s","ns")))</f>
        <v>ns</v>
      </c>
      <c r="AT215" s="281" t="str">
        <f aca="false">IF(AT$8&gt;$J215,"",IF($F$179&gt;$G$179,"ns",IF(ABS($L215-INDEX(RTO4SF_ORD,AT$8,2))&gt;$B$194,"s","ns")))</f>
        <v>ns</v>
      </c>
      <c r="AU215" s="281" t="str">
        <f aca="false">IF(AU$8&gt;$J215,"",IF($F$179&gt;$G$179,"ns",IF(ABS($L215-INDEX(RTO4SF_ORD,AU$8,2))&gt;$B$194,"s","ns")))</f>
        <v>ns</v>
      </c>
      <c r="AV215" s="281" t="str">
        <f aca="false">IF(AV$8&gt;$J215,"",IF($F$179&gt;$G$179,"ns",IF(ABS($L215-INDEX(RTO4SF_ORD,AV$8,2))&gt;$B$194,"s","ns")))</f>
        <v>ns</v>
      </c>
      <c r="AW215" s="281" t="str">
        <f aca="false">IF(AW$8&gt;$J215,"",IF($F$179&gt;$G$179,"ns",IF(ABS($L215-INDEX(RTO4SF_ORD,AW$8,2))&gt;$B$194,"s","ns")))</f>
        <v>ns</v>
      </c>
      <c r="AX215" s="281" t="str">
        <f aca="false">IF(AX$8&gt;$J215,"",IF($F$179&gt;$G$179,"ns",IF(ABS($L215-INDEX(RTO4SF_ORD,AX$8,2))&gt;$B$194,"s","ns")))</f>
        <v>ns</v>
      </c>
      <c r="AY215" s="281" t="str">
        <f aca="false">IF(AY$8&gt;$J215,"",IF($F$179&gt;$G$179,"ns",IF(ABS($L215-INDEX(RTO4SF_ORD,AY$8,2))&gt;$B$194,"s","ns")))</f>
        <v>ns</v>
      </c>
      <c r="AZ215" s="281" t="str">
        <f aca="false">IF(AZ$8&gt;$J215,"",IF($F$179&gt;$G$179,"ns",IF(ABS($L215-INDEX(RTO4SF_ORD,AZ$8,2))&gt;$B$194,"s","ns")))</f>
        <v>ns</v>
      </c>
      <c r="BA215" s="281" t="str">
        <f aca="false">IF(BA$8&gt;$J215,"",IF($F$179&gt;$G$179,"ns",IF(ABS($L215-INDEX(RTO4SF_ORD,BA$8,2))&gt;$B$194,"s","ns")))</f>
        <v>ns</v>
      </c>
      <c r="BB215" s="281" t="str">
        <f aca="false">IF(BB$8&gt;$J215,"",IF($F$179&gt;$G$179,"ns",IF(ABS($L215-INDEX(RTO4SF_ORD,BB$8,2))&gt;$B$194,"s","ns")))</f>
        <v/>
      </c>
      <c r="BC215" s="281" t="str">
        <f aca="false">IF(BC$8&gt;$J215,"",IF($F$179&gt;$G$179,"ns",IF(ABS($L215-INDEX(RTO4SF_ORD,BC$8,2))&gt;$B$194,"s","ns")))</f>
        <v/>
      </c>
      <c r="BD215" s="281" t="str">
        <f aca="false">IF(BD$8&gt;$J215,"",IF($F$179&gt;$G$179,"ns",IF(ABS($L215-INDEX(RTO4SF_ORD,BD$8,2))&gt;$B$194,"s","ns")))</f>
        <v/>
      </c>
      <c r="BE215" s="281" t="str">
        <f aca="false">IF(BE$8&gt;$J215,"",IF($F$179&gt;$G$179,"ns",IF(ABS($L215-INDEX(RTO4SF_ORD,BE$8,2))&gt;$B$194,"s","ns")))</f>
        <v/>
      </c>
      <c r="BF215" s="281" t="str">
        <f aca="false">IF(BF$8&gt;$J215,"",IF($F$179&gt;$G$179,"ns",IF(ABS($L215-INDEX(RTO4SF_ORD,BF$8,2))&gt;$B$194,"s","ns")))</f>
        <v/>
      </c>
      <c r="BG215" s="281" t="str">
        <f aca="false">IF(BG$8&gt;$J215,"",IF($F$179&gt;$G$179,"ns",IF(ABS($L215-INDEX(RTO4SF_ORD,BG$8,2))&gt;$B$194,"s","ns")))</f>
        <v/>
      </c>
      <c r="BH215" s="281" t="str">
        <f aca="false">IF(BH$8&gt;$J215,"",IF($F$179&gt;$G$179,"ns",IF(ABS($L215-INDEX(RTO4SF_ORD,BH$8,2))&gt;$B$194,"s","ns")))</f>
        <v/>
      </c>
      <c r="BI215" s="281" t="str">
        <f aca="false">IF(BI$8&gt;$J215,"",IF($F$179&gt;$G$179,"ns",IF(ABS($L215-INDEX(RTO4SF_ORD,BI$8,2))&gt;$B$194,"s","ns")))</f>
        <v/>
      </c>
      <c r="BJ215" s="281" t="str">
        <f aca="false">IF(BJ$8&gt;$J215,"",IF($F$179&gt;$G$179,"ns",IF(ABS($L215-INDEX(RTO4SF_ORD,BJ$8,2))&gt;$B$194,"s","ns")))</f>
        <v/>
      </c>
      <c r="BS215" s="249"/>
      <c r="BT215" s="249"/>
      <c r="BV215" s="270" t="n">
        <v>41</v>
      </c>
      <c r="BW215" s="280" t="n">
        <f aca="false">IFERROR(INDEX(RTO4CF_ORD,BV215,1),"sd")</f>
        <v>0</v>
      </c>
      <c r="BX215" s="281" t="n">
        <f aca="false">IFERROR(INDEX(RTO4CF_ORD,BV215,2),"sd")</f>
        <v>9E-005</v>
      </c>
      <c r="BY215" s="282" t="str">
        <f aca="false">IF(BY$8&gt;$BV215,"",IF($BR$179&gt;$BS$179,"ns",IF(ABS($BX215-INDEX(RTO4CF_ORD,BY$8,2))&gt;$BN$194,"s","ns")))</f>
        <v>s</v>
      </c>
      <c r="BZ215" s="282" t="str">
        <f aca="false">IF(BZ$8&gt;$BV215,"",IF($BR$179&gt;$BS$179,"ns",IF(ABS($BX215-INDEX(RTO4CF_ORD,BZ$8,2))&gt;$BN$194,"s","ns")))</f>
        <v>s</v>
      </c>
      <c r="CA215" s="282" t="str">
        <f aca="false">IF(CA$8&gt;$BV215,"",IF($BR$179&gt;$BS$179,"ns",IF(ABS($BX215-INDEX(RTO4CF_ORD,CA$8,2))&gt;$BN$194,"s","ns")))</f>
        <v>s</v>
      </c>
      <c r="CB215" s="282" t="str">
        <f aca="false">IF(CB$8&gt;$BV215,"",IF($BR$179&gt;$BS$179,"ns",IF(ABS($BX215-INDEX(RTO4CF_ORD,CB$8,2))&gt;$BN$194,"s","ns")))</f>
        <v>s</v>
      </c>
      <c r="CC215" s="282" t="str">
        <f aca="false">IF(CC$8&gt;$BV215,"",IF($BR$179&gt;$BS$179,"ns",IF(ABS($BX215-INDEX(RTO4CF_ORD,CC$8,2))&gt;$BN$194,"s","ns")))</f>
        <v>s</v>
      </c>
      <c r="CD215" s="282" t="str">
        <f aca="false">IF(CD$8&gt;$BV215,"",IF($BR$179&gt;$BS$179,"ns",IF(ABS($BX215-INDEX(RTO4CF_ORD,CD$8,2))&gt;$BN$194,"s","ns")))</f>
        <v>s</v>
      </c>
      <c r="CE215" s="282" t="str">
        <f aca="false">IF(CE$8&gt;$BV215,"",IF($BR$179&gt;$BS$179,"ns",IF(ABS($BX215-INDEX(RTO4CF_ORD,CE$8,2))&gt;$BN$194,"s","ns")))</f>
        <v>s</v>
      </c>
      <c r="CF215" s="282" t="str">
        <f aca="false">IF(CF$8&gt;$BV215,"",IF($BR$179&gt;$BS$179,"ns",IF(ABS($BX215-INDEX(RTO4CF_ORD,CF$8,2))&gt;$BN$194,"s","ns")))</f>
        <v>s</v>
      </c>
      <c r="CG215" s="282" t="str">
        <f aca="false">IF(CG$8&gt;$BV215,"",IF($BR$179&gt;$BS$179,"ns",IF(ABS($BX215-INDEX(RTO4CF_ORD,CG$8,2))&gt;$BN$194,"s","ns")))</f>
        <v>s</v>
      </c>
      <c r="CH215" s="282" t="str">
        <f aca="false">IF(CH$8&gt;$BV215,"",IF($BR$179&gt;$BS$179,"ns",IF(ABS($BX215-INDEX(RTO4CF_ORD,CH$8,2))&gt;$BN$194,"s","ns")))</f>
        <v>s</v>
      </c>
      <c r="CI215" s="282" t="str">
        <f aca="false">IF(CI$8&gt;$BV215,"",IF($BR$179&gt;$BS$179,"ns",IF(ABS($BX215-INDEX(RTO4CF_ORD,CI$8,2))&gt;$BN$194,"s","ns")))</f>
        <v>s</v>
      </c>
      <c r="CJ215" s="282" t="str">
        <f aca="false">IF(CJ$8&gt;$BV215,"",IF($BR$179&gt;$BS$179,"ns",IF(ABS($BX215-INDEX(RTO4CF_ORD,CJ$8,2))&gt;$BN$194,"s","ns")))</f>
        <v>s</v>
      </c>
      <c r="CK215" s="282" t="str">
        <f aca="false">IF(CK$8&gt;$BV215,"",IF($BR$179&gt;$BS$179,"ns",IF(ABS($BX215-INDEX(RTO4CF_ORD,CK$8,2))&gt;$BN$194,"s","ns")))</f>
        <v>s</v>
      </c>
      <c r="CL215" s="282" t="str">
        <f aca="false">IF(CL$8&gt;$BV215,"",IF($BR$179&gt;$BS$179,"ns",IF(ABS($BX215-INDEX(RTO4CF_ORD,CL$8,2))&gt;$BN$194,"s","ns")))</f>
        <v>s</v>
      </c>
      <c r="CM215" s="282" t="str">
        <f aca="false">IF(CM$8&gt;$BV215,"",IF($BR$179&gt;$BS$179,"ns",IF(ABS($BX215-INDEX(RTO4CF_ORD,CM$8,2))&gt;$BN$194,"s","ns")))</f>
        <v>s</v>
      </c>
      <c r="CN215" s="282" t="str">
        <f aca="false">IF(CN$8&gt;$BV215,"",IF($BR$179&gt;$BS$179,"ns",IF(ABS($BX215-INDEX(RTO4CF_ORD,CN$8,2))&gt;$BN$194,"s","ns")))</f>
        <v>s</v>
      </c>
      <c r="CO215" s="282" t="str">
        <f aca="false">IF(CO$8&gt;$BV215,"",IF($BR$179&gt;$BS$179,"ns",IF(ABS($BX215-INDEX(RTO4CF_ORD,CO$8,2))&gt;$BN$194,"s","ns")))</f>
        <v>s</v>
      </c>
      <c r="CP215" s="282" t="str">
        <f aca="false">IF(CP$8&gt;$BV215,"",IF($BR$179&gt;$BS$179,"ns",IF(ABS($BX215-INDEX(RTO4CF_ORD,CP$8,2))&gt;$BN$194,"s","ns")))</f>
        <v>s</v>
      </c>
      <c r="CQ215" s="282" t="str">
        <f aca="false">IF(CQ$8&gt;$BV215,"",IF($BR$179&gt;$BS$179,"ns",IF(ABS($BX215-INDEX(RTO4CF_ORD,CQ$8,2))&gt;$BN$194,"s","ns")))</f>
        <v>s</v>
      </c>
      <c r="CR215" s="282" t="str">
        <f aca="false">IF(CR$8&gt;$BV215,"",IF($BR$179&gt;$BS$179,"ns",IF(ABS($BX215-INDEX(RTO4CF_ORD,CR$8,2))&gt;$BN$194,"s","ns")))</f>
        <v>s</v>
      </c>
      <c r="CS215" s="282" t="str">
        <f aca="false">IF(CS$8&gt;$BV215,"",IF($BR$179&gt;$BS$179,"ns",IF(ABS($BX215-INDEX(RTO4CF_ORD,CS$8,2))&gt;$BN$194,"s","ns")))</f>
        <v>s</v>
      </c>
      <c r="CT215" s="282" t="str">
        <f aca="false">IF(CT$8&gt;$BV215,"",IF($BR$179&gt;$BS$179,"ns",IF(ABS($BX215-INDEX(RTO4CF_ORD,CT$8,2))&gt;$BN$194,"s","ns")))</f>
        <v>s</v>
      </c>
      <c r="CU215" s="282" t="str">
        <f aca="false">IF(CU$8&gt;$BV215,"",IF($BR$179&gt;$BS$179,"ns",IF(ABS($BX215-INDEX(RTO4CF_ORD,CU$8,2))&gt;$BN$194,"s","ns")))</f>
        <v>s</v>
      </c>
      <c r="CV215" s="282" t="str">
        <f aca="false">IF(CV$8&gt;$BV215,"",IF($BR$179&gt;$BS$179,"ns",IF(ABS($BX215-INDEX(RTO4CF_ORD,CV$8,2))&gt;$BN$194,"s","ns")))</f>
        <v>s</v>
      </c>
      <c r="CW215" s="282" t="str">
        <f aca="false">IF(CW$8&gt;$BV215,"",IF($BR$179&gt;$BS$179,"ns",IF(ABS($BX215-INDEX(RTO4CF_ORD,CW$8,2))&gt;$BN$194,"s","ns")))</f>
        <v>s</v>
      </c>
      <c r="CX215" s="282" t="str">
        <f aca="false">IF(CX$8&gt;$BV215,"",IF($BR$179&gt;$BS$179,"ns",IF(ABS($BX215-INDEX(RTO4CF_ORD,CX$8,2))&gt;$BN$194,"s","ns")))</f>
        <v>s</v>
      </c>
      <c r="CY215" s="282" t="str">
        <f aca="false">IF(CY$8&gt;$BV215,"",IF($BR$179&gt;$BS$179,"ns",IF(ABS($BX215-INDEX(RTO4CF_ORD,CY$8,2))&gt;$BN$194,"s","ns")))</f>
        <v>s</v>
      </c>
      <c r="CZ215" s="282" t="str">
        <f aca="false">IF(CZ$8&gt;$BV215,"",IF($BR$179&gt;$BS$179,"ns",IF(ABS($BX215-INDEX(RTO4CF_ORD,CZ$8,2))&gt;$BN$194,"s","ns")))</f>
        <v>s</v>
      </c>
      <c r="DA215" s="282" t="str">
        <f aca="false">IF(DA$8&gt;$BV215,"",IF($BR$179&gt;$BS$179,"ns",IF(ABS($BX215-INDEX(RTO4CF_ORD,DA$8,2))&gt;$BN$194,"s","ns")))</f>
        <v>s</v>
      </c>
      <c r="DB215" s="282" t="str">
        <f aca="false">IF(DB$8&gt;$BV215,"",IF($BR$179&gt;$BS$179,"ns",IF(ABS($BX215-INDEX(RTO4CF_ORD,DB$8,2))&gt;$BN$194,"s","ns")))</f>
        <v>s</v>
      </c>
      <c r="DC215" s="282" t="str">
        <f aca="false">IF(DC$8&gt;$BV215,"",IF($BR$179&gt;$BS$179,"ns",IF(ABS($BX215-INDEX(RTO4CF_ORD,DC$8,2))&gt;$BN$194,"s","ns")))</f>
        <v>s</v>
      </c>
      <c r="DD215" s="282" t="str">
        <f aca="false">IF(DD$8&gt;$BV215,"",IF($BR$179&gt;$BS$179,"ns",IF(ABS($BX215-INDEX(RTO4CF_ORD,DD$8,2))&gt;$BN$194,"s","ns")))</f>
        <v>ns</v>
      </c>
      <c r="DE215" s="282" t="str">
        <f aca="false">IF(DE$8&gt;$BV215,"",IF($BR$179&gt;$BS$179,"ns",IF(ABS($BX215-INDEX(RTO4CF_ORD,DE$8,2))&gt;$BN$194,"s","ns")))</f>
        <v>ns</v>
      </c>
      <c r="DF215" s="282" t="str">
        <f aca="false">IF(DF$8&gt;$BV215,"",IF($BR$179&gt;$BS$179,"ns",IF(ABS($BX215-INDEX(RTO4CF_ORD,DF$8,2))&gt;$BN$194,"s","ns")))</f>
        <v>ns</v>
      </c>
      <c r="DG215" s="282" t="str">
        <f aca="false">IF(DG$8&gt;$BV215,"",IF($BR$179&gt;$BS$179,"ns",IF(ABS($BX215-INDEX(RTO4CF_ORD,DG$8,2))&gt;$BN$194,"s","ns")))</f>
        <v>ns</v>
      </c>
      <c r="DH215" s="282" t="str">
        <f aca="false">IF(DH$8&gt;$BV215,"",IF($BR$179&gt;$BS$179,"ns",IF(ABS($BX215-INDEX(RTO4CF_ORD,DH$8,2))&gt;$BN$194,"s","ns")))</f>
        <v>ns</v>
      </c>
      <c r="DI215" s="282" t="str">
        <f aca="false">IF(DI$8&gt;$BV215,"",IF($BR$179&gt;$BS$179,"ns",IF(ABS($BX215-INDEX(RTO4CF_ORD,DI$8,2))&gt;$BN$194,"s","ns")))</f>
        <v>ns</v>
      </c>
      <c r="DJ215" s="282" t="str">
        <f aca="false">IF(DJ$8&gt;$BV215,"",IF($BR$179&gt;$BS$179,"ns",IF(ABS($BX215-INDEX(RTO4CF_ORD,DJ$8,2))&gt;$BN$194,"s","ns")))</f>
        <v>ns</v>
      </c>
      <c r="DK215" s="282" t="str">
        <f aca="false">IF(DK$8&gt;$BV215,"",IF($BR$179&gt;$BS$179,"ns",IF(ABS($BX215-INDEX(RTO4CF_ORD,DK$8,2))&gt;$BN$194,"s","ns")))</f>
        <v>ns</v>
      </c>
      <c r="DL215" s="282" t="str">
        <f aca="false">IF(DL$8&gt;$BV215,"",IF($BR$179&gt;$BS$179,"ns",IF(ABS($BX215-INDEX(RTO4CF_ORD,DL$8,2))&gt;$BN$194,"s","ns")))</f>
        <v>ns</v>
      </c>
      <c r="DM215" s="282" t="str">
        <f aca="false">IF(DM$8&gt;$BV215,"",IF($BR$179&gt;$BS$179,"ns",IF(ABS($BX215-INDEX(RTO4CF_ORD,DM$8,2))&gt;$BN$194,"s","ns")))</f>
        <v>ns</v>
      </c>
      <c r="DN215" s="282" t="str">
        <f aca="false">IF(DN$8&gt;$BV215,"",IF($BR$179&gt;$BS$179,"ns",IF(ABS($BX215-INDEX(RTO4CF_ORD,DN$8,2))&gt;$BN$194,"s","ns")))</f>
        <v/>
      </c>
      <c r="DO215" s="282" t="str">
        <f aca="false">IF(DO$8&gt;$BV215,"",IF($BR$179&gt;$BS$179,"ns",IF(ABS($BX215-INDEX(RTO4CF_ORD,DO$8,2))&gt;$BN$194,"s","ns")))</f>
        <v/>
      </c>
      <c r="DP215" s="282" t="str">
        <f aca="false">IF(DP$8&gt;$BV215,"",IF($BR$179&gt;$BS$179,"ns",IF(ABS($BX215-INDEX(RTO4CF_ORD,DP$8,2))&gt;$BN$194,"s","ns")))</f>
        <v/>
      </c>
      <c r="DQ215" s="282" t="str">
        <f aca="false">IF(DQ$8&gt;$BV215,"",IF($BR$179&gt;$BS$179,"ns",IF(ABS($BX215-INDEX(RTO4CF_ORD,DQ$8,2))&gt;$BN$194,"s","ns")))</f>
        <v/>
      </c>
      <c r="DR215" s="282" t="str">
        <f aca="false">IF(DR$8&gt;$BV215,"",IF($BR$179&gt;$BS$179,"ns",IF(ABS($BX215-INDEX(RTO4CF_ORD,DR$8,2))&gt;$BN$194,"s","ns")))</f>
        <v/>
      </c>
      <c r="DS215" s="282" t="str">
        <f aca="false">IF(DS$8&gt;$BV215,"",IF($BR$179&gt;$BS$179,"ns",IF(ABS($BX215-INDEX(RTO4CF_ORD,DS$8,2))&gt;$BN$194,"s","ns")))</f>
        <v/>
      </c>
      <c r="DT215" s="282" t="str">
        <f aca="false">IF(DT$8&gt;$BV215,"",IF($BR$179&gt;$BS$179,"ns",IF(ABS($BX215-INDEX(RTO4CF_ORD,DT$8,2))&gt;$BN$194,"s","ns")))</f>
        <v/>
      </c>
      <c r="DU215" s="282" t="str">
        <f aca="false">IF(DU$8&gt;$BV215,"",IF($BR$179&gt;$BS$179,"ns",IF(ABS($BX215-INDEX(RTO4CF_ORD,DU$8,2))&gt;$BN$194,"s","ns")))</f>
        <v/>
      </c>
      <c r="DV215" s="282" t="str">
        <f aca="false">IF(DV$8&gt;$BV215,"",IF($BR$179&gt;$BS$179,"ns",IF(ABS($BX215-INDEX(RTO4CF_ORD,DV$8,2))&gt;$BN$194,"s","ns")))</f>
        <v/>
      </c>
      <c r="DW215" s="283"/>
      <c r="DX215" s="283"/>
      <c r="DZ215" s="265" t="n">
        <f aca="false">DZ214+1</f>
        <v>42</v>
      </c>
      <c r="EA215" s="276" t="n">
        <f aca="false">IFERROR(INDEX(RTO4CV,$DZ215,1),0)</f>
        <v>0</v>
      </c>
      <c r="EB215" s="277" t="n">
        <f aca="false">IFERROR(INDEX(RTO4SF,$DZ215,EB$7),0)</f>
        <v>0</v>
      </c>
      <c r="EC215" s="277" t="n">
        <f aca="false">IFERROR(INDEX(RTO4SF,$DZ215,EC$7),0)</f>
        <v>0</v>
      </c>
      <c r="ED215" s="277" t="n">
        <f aca="false">IFERROR(INDEX(RTO4SF,$DZ215,ED$7),0)</f>
        <v>0</v>
      </c>
      <c r="EE215" s="277" t="n">
        <f aca="false">IFERROR(INDEX(RTO4SF,$DZ215,EE$7),0)</f>
        <v>0</v>
      </c>
      <c r="EF215" s="277" t="n">
        <f aca="false">COUNTIFS(EB215:EE215,"&gt;1")</f>
        <v>0</v>
      </c>
      <c r="EG215" s="277" t="n">
        <f aca="false">IFERROR(SUMIFS(EB215:EE215,EB215:EE215,"&gt;1"),0)</f>
        <v>0</v>
      </c>
      <c r="EH215" s="265"/>
      <c r="EI215" s="265"/>
      <c r="EJ215" s="265"/>
      <c r="EK215" s="266"/>
      <c r="EL215" s="265" t="n">
        <f aca="false">EL214+1</f>
        <v>42</v>
      </c>
      <c r="EM215" s="276" t="n">
        <f aca="false">IFERROR(INDEX(RTO4CV,$EL215,1),0)</f>
        <v>0</v>
      </c>
      <c r="EN215" s="277" t="n">
        <f aca="false">IFERROR(INDEX(RTO4CF,$EL215,'ANVA-MDS'!EB$7),0)</f>
        <v>0</v>
      </c>
      <c r="EO215" s="277" t="n">
        <f aca="false">IFERROR(INDEX(RTO4CF,$EL215,'ANVA-MDS'!EC$7),0)</f>
        <v>0</v>
      </c>
      <c r="EP215" s="277" t="n">
        <f aca="false">IFERROR(INDEX(RTO4CF,$EL215,'ANVA-MDS'!ED$7),0)</f>
        <v>0</v>
      </c>
      <c r="EQ215" s="277" t="n">
        <f aca="false">IFERROR(INDEX(RTO4CF,$EL215,'ANVA-MDS'!EE$7),0)</f>
        <v>0</v>
      </c>
      <c r="ER215" s="277" t="n">
        <f aca="false">COUNTIFS(EN215:EQ215,"&gt;1")</f>
        <v>0</v>
      </c>
      <c r="ES215" s="277" t="n">
        <f aca="false">IFERROR(SUMIFS(EN215:EQ215,EN215:EQ215,"&gt;1"),0)</f>
        <v>0</v>
      </c>
      <c r="ET215" s="265"/>
      <c r="EU215" s="265"/>
      <c r="EV215" s="265"/>
      <c r="EW215" s="266"/>
      <c r="EX215" s="277" t="n">
        <f aca="false">EG215+ES215</f>
        <v>0</v>
      </c>
      <c r="EY215" s="266"/>
      <c r="EZ215" s="266"/>
    </row>
    <row r="216" customFormat="false" ht="12.75" hidden="false" customHeight="true" outlineLevel="0" collapsed="false">
      <c r="J216" s="270" t="n">
        <v>42</v>
      </c>
      <c r="K216" s="280" t="n">
        <f aca="false">IFERROR(INDEX(RTO4SF_ORD,J216,1),"sd")</f>
        <v>0</v>
      </c>
      <c r="L216" s="281" t="n">
        <f aca="false">IFERROR(INDEX(RTO4SF_ORD,J216,2),"sd")</f>
        <v>8E-005</v>
      </c>
      <c r="M216" s="281" t="str">
        <f aca="false">IF(M$8&gt;$J216,"",IF($F$179&gt;$G$179,"ns",IF(ABS($L216-INDEX(RTO4SF_ORD,M$8,2))&gt;$B$194,"s","ns")))</f>
        <v>ns</v>
      </c>
      <c r="N216" s="281" t="str">
        <f aca="false">IF(N$8&gt;$J216,"",IF($F$179&gt;$G$179,"ns",IF(ABS($L216-INDEX(RTO4SF_ORD,N$8,2))&gt;$B$194,"s","ns")))</f>
        <v>ns</v>
      </c>
      <c r="O216" s="281" t="str">
        <f aca="false">IF(O$8&gt;$J216,"",IF($F$179&gt;$G$179,"ns",IF(ABS($L216-INDEX(RTO4SF_ORD,O$8,2))&gt;$B$194,"s","ns")))</f>
        <v>ns</v>
      </c>
      <c r="P216" s="281" t="str">
        <f aca="false">IF(P$8&gt;$J216,"",IF($F$179&gt;$G$179,"ns",IF(ABS($L216-INDEX(RTO4SF_ORD,P$8,2))&gt;$B$194,"s","ns")))</f>
        <v>ns</v>
      </c>
      <c r="Q216" s="281" t="str">
        <f aca="false">IF(Q$8&gt;$J216,"",IF($F$179&gt;$G$179,"ns",IF(ABS($L216-INDEX(RTO4SF_ORD,Q$8,2))&gt;$B$194,"s","ns")))</f>
        <v>ns</v>
      </c>
      <c r="R216" s="281" t="str">
        <f aca="false">IF(R$8&gt;$J216,"",IF($F$179&gt;$G$179,"ns",IF(ABS($L216-INDEX(RTO4SF_ORD,R$8,2))&gt;$B$194,"s","ns")))</f>
        <v>ns</v>
      </c>
      <c r="S216" s="281" t="str">
        <f aca="false">IF(S$8&gt;$J216,"",IF($F$179&gt;$G$179,"ns",IF(ABS($L216-INDEX(RTO4SF_ORD,S$8,2))&gt;$B$194,"s","ns")))</f>
        <v>ns</v>
      </c>
      <c r="T216" s="281" t="str">
        <f aca="false">IF(T$8&gt;$J216,"",IF($F$179&gt;$G$179,"ns",IF(ABS($L216-INDEX(RTO4SF_ORD,T$8,2))&gt;$B$194,"s","ns")))</f>
        <v>ns</v>
      </c>
      <c r="U216" s="281" t="str">
        <f aca="false">IF(U$8&gt;$J216,"",IF($F$179&gt;$G$179,"ns",IF(ABS($L216-INDEX(RTO4SF_ORD,U$8,2))&gt;$B$194,"s","ns")))</f>
        <v>ns</v>
      </c>
      <c r="V216" s="281" t="str">
        <f aca="false">IF(V$8&gt;$J216,"",IF($F$179&gt;$G$179,"ns",IF(ABS($L216-INDEX(RTO4SF_ORD,V$8,2))&gt;$B$194,"s","ns")))</f>
        <v>ns</v>
      </c>
      <c r="W216" s="281" t="str">
        <f aca="false">IF(W$8&gt;$J216,"",IF($F$179&gt;$G$179,"ns",IF(ABS($L216-INDEX(RTO4SF_ORD,W$8,2))&gt;$B$194,"s","ns")))</f>
        <v>ns</v>
      </c>
      <c r="X216" s="281" t="str">
        <f aca="false">IF(X$8&gt;$J216,"",IF($F$179&gt;$G$179,"ns",IF(ABS($L216-INDEX(RTO4SF_ORD,X$8,2))&gt;$B$194,"s","ns")))</f>
        <v>ns</v>
      </c>
      <c r="Y216" s="281" t="str">
        <f aca="false">IF(Y$8&gt;$J216,"",IF($F$179&gt;$G$179,"ns",IF(ABS($L216-INDEX(RTO4SF_ORD,Y$8,2))&gt;$B$194,"s","ns")))</f>
        <v>ns</v>
      </c>
      <c r="Z216" s="281" t="str">
        <f aca="false">IF(Z$8&gt;$J216,"",IF($F$179&gt;$G$179,"ns",IF(ABS($L216-INDEX(RTO4SF_ORD,Z$8,2))&gt;$B$194,"s","ns")))</f>
        <v>ns</v>
      </c>
      <c r="AA216" s="281" t="str">
        <f aca="false">IF(AA$8&gt;$J216,"",IF($F$179&gt;$G$179,"ns",IF(ABS($L216-INDEX(RTO4SF_ORD,AA$8,2))&gt;$B$194,"s","ns")))</f>
        <v>ns</v>
      </c>
      <c r="AB216" s="281" t="str">
        <f aca="false">IF(AB$8&gt;$J216,"",IF($F$179&gt;$G$179,"ns",IF(ABS($L216-INDEX(RTO4SF_ORD,AB$8,2))&gt;$B$194,"s","ns")))</f>
        <v>ns</v>
      </c>
      <c r="AC216" s="281" t="str">
        <f aca="false">IF(AC$8&gt;$J216,"",IF($F$179&gt;$G$179,"ns",IF(ABS($L216-INDEX(RTO4SF_ORD,AC$8,2))&gt;$B$194,"s","ns")))</f>
        <v>ns</v>
      </c>
      <c r="AD216" s="281" t="str">
        <f aca="false">IF(AD$8&gt;$J216,"",IF($F$179&gt;$G$179,"ns",IF(ABS($L216-INDEX(RTO4SF_ORD,AD$8,2))&gt;$B$194,"s","ns")))</f>
        <v>ns</v>
      </c>
      <c r="AE216" s="281" t="str">
        <f aca="false">IF(AE$8&gt;$J216,"",IF($F$179&gt;$G$179,"ns",IF(ABS($L216-INDEX(RTO4SF_ORD,AE$8,2))&gt;$B$194,"s","ns")))</f>
        <v>ns</v>
      </c>
      <c r="AF216" s="281" t="str">
        <f aca="false">IF(AF$8&gt;$J216,"",IF($F$179&gt;$G$179,"ns",IF(ABS($L216-INDEX(RTO4SF_ORD,AF$8,2))&gt;$B$194,"s","ns")))</f>
        <v>ns</v>
      </c>
      <c r="AG216" s="281" t="str">
        <f aca="false">IF(AG$8&gt;$J216,"",IF($F$179&gt;$G$179,"ns",IF(ABS($L216-INDEX(RTO4SF_ORD,AG$8,2))&gt;$B$194,"s","ns")))</f>
        <v>ns</v>
      </c>
      <c r="AH216" s="281" t="str">
        <f aca="false">IF(AH$8&gt;$J216,"",IF($F$179&gt;$G$179,"ns",IF(ABS($L216-INDEX(RTO4SF_ORD,AH$8,2))&gt;$B$194,"s","ns")))</f>
        <v>ns</v>
      </c>
      <c r="AI216" s="281" t="str">
        <f aca="false">IF(AI$8&gt;$J216,"",IF($F$179&gt;$G$179,"ns",IF(ABS($L216-INDEX(RTO4SF_ORD,AI$8,2))&gt;$B$194,"s","ns")))</f>
        <v>ns</v>
      </c>
      <c r="AJ216" s="281" t="str">
        <f aca="false">IF(AJ$8&gt;$J216,"",IF($F$179&gt;$G$179,"ns",IF(ABS($L216-INDEX(RTO4SF_ORD,AJ$8,2))&gt;$B$194,"s","ns")))</f>
        <v>ns</v>
      </c>
      <c r="AK216" s="281" t="str">
        <f aca="false">IF(AK$8&gt;$J216,"",IF($F$179&gt;$G$179,"ns",IF(ABS($L216-INDEX(RTO4SF_ORD,AK$8,2))&gt;$B$194,"s","ns")))</f>
        <v>ns</v>
      </c>
      <c r="AL216" s="281" t="str">
        <f aca="false">IF(AL$8&gt;$J216,"",IF($F$179&gt;$G$179,"ns",IF(ABS($L216-INDEX(RTO4SF_ORD,AL$8,2))&gt;$B$194,"s","ns")))</f>
        <v>ns</v>
      </c>
      <c r="AM216" s="281" t="str">
        <f aca="false">IF(AM$8&gt;$J216,"",IF($F$179&gt;$G$179,"ns",IF(ABS($L216-INDEX(RTO4SF_ORD,AM$8,2))&gt;$B$194,"s","ns")))</f>
        <v>ns</v>
      </c>
      <c r="AN216" s="281" t="str">
        <f aca="false">IF(AN$8&gt;$J216,"",IF($F$179&gt;$G$179,"ns",IF(ABS($L216-INDEX(RTO4SF_ORD,AN$8,2))&gt;$B$194,"s","ns")))</f>
        <v>ns</v>
      </c>
      <c r="AO216" s="281" t="str">
        <f aca="false">IF(AO$8&gt;$J216,"",IF($F$179&gt;$G$179,"ns",IF(ABS($L216-INDEX(RTO4SF_ORD,AO$8,2))&gt;$B$194,"s","ns")))</f>
        <v>ns</v>
      </c>
      <c r="AP216" s="281" t="str">
        <f aca="false">IF(AP$8&gt;$J216,"",IF($F$179&gt;$G$179,"ns",IF(ABS($L216-INDEX(RTO4SF_ORD,AP$8,2))&gt;$B$194,"s","ns")))</f>
        <v>ns</v>
      </c>
      <c r="AQ216" s="281" t="str">
        <f aca="false">IF(AQ$8&gt;$J216,"",IF($F$179&gt;$G$179,"ns",IF(ABS($L216-INDEX(RTO4SF_ORD,AQ$8,2))&gt;$B$194,"s","ns")))</f>
        <v>ns</v>
      </c>
      <c r="AR216" s="281" t="str">
        <f aca="false">IF(AR$8&gt;$J216,"",IF($F$179&gt;$G$179,"ns",IF(ABS($L216-INDEX(RTO4SF_ORD,AR$8,2))&gt;$B$194,"s","ns")))</f>
        <v>ns</v>
      </c>
      <c r="AS216" s="281" t="str">
        <f aca="false">IF(AS$8&gt;$J216,"",IF($F$179&gt;$G$179,"ns",IF(ABS($L216-INDEX(RTO4SF_ORD,AS$8,2))&gt;$B$194,"s","ns")))</f>
        <v>ns</v>
      </c>
      <c r="AT216" s="281" t="str">
        <f aca="false">IF(AT$8&gt;$J216,"",IF($F$179&gt;$G$179,"ns",IF(ABS($L216-INDEX(RTO4SF_ORD,AT$8,2))&gt;$B$194,"s","ns")))</f>
        <v>ns</v>
      </c>
      <c r="AU216" s="281" t="str">
        <f aca="false">IF(AU$8&gt;$J216,"",IF($F$179&gt;$G$179,"ns",IF(ABS($L216-INDEX(RTO4SF_ORD,AU$8,2))&gt;$B$194,"s","ns")))</f>
        <v>ns</v>
      </c>
      <c r="AV216" s="281" t="str">
        <f aca="false">IF(AV$8&gt;$J216,"",IF($F$179&gt;$G$179,"ns",IF(ABS($L216-INDEX(RTO4SF_ORD,AV$8,2))&gt;$B$194,"s","ns")))</f>
        <v>ns</v>
      </c>
      <c r="AW216" s="281" t="str">
        <f aca="false">IF(AW$8&gt;$J216,"",IF($F$179&gt;$G$179,"ns",IF(ABS($L216-INDEX(RTO4SF_ORD,AW$8,2))&gt;$B$194,"s","ns")))</f>
        <v>ns</v>
      </c>
      <c r="AX216" s="281" t="str">
        <f aca="false">IF(AX$8&gt;$J216,"",IF($F$179&gt;$G$179,"ns",IF(ABS($L216-INDEX(RTO4SF_ORD,AX$8,2))&gt;$B$194,"s","ns")))</f>
        <v>ns</v>
      </c>
      <c r="AY216" s="281" t="str">
        <f aca="false">IF(AY$8&gt;$J216,"",IF($F$179&gt;$G$179,"ns",IF(ABS($L216-INDEX(RTO4SF_ORD,AY$8,2))&gt;$B$194,"s","ns")))</f>
        <v>ns</v>
      </c>
      <c r="AZ216" s="281" t="str">
        <f aca="false">IF(AZ$8&gt;$J216,"",IF($F$179&gt;$G$179,"ns",IF(ABS($L216-INDEX(RTO4SF_ORD,AZ$8,2))&gt;$B$194,"s","ns")))</f>
        <v>ns</v>
      </c>
      <c r="BA216" s="281" t="str">
        <f aca="false">IF(BA$8&gt;$J216,"",IF($F$179&gt;$G$179,"ns",IF(ABS($L216-INDEX(RTO4SF_ORD,BA$8,2))&gt;$B$194,"s","ns")))</f>
        <v>ns</v>
      </c>
      <c r="BB216" s="281" t="str">
        <f aca="false">IF(BB$8&gt;$J216,"",IF($F$179&gt;$G$179,"ns",IF(ABS($L216-INDEX(RTO4SF_ORD,BB$8,2))&gt;$B$194,"s","ns")))</f>
        <v>ns</v>
      </c>
      <c r="BC216" s="281" t="str">
        <f aca="false">IF(BC$8&gt;$J216,"",IF($F$179&gt;$G$179,"ns",IF(ABS($L216-INDEX(RTO4SF_ORD,BC$8,2))&gt;$B$194,"s","ns")))</f>
        <v/>
      </c>
      <c r="BD216" s="281" t="str">
        <f aca="false">IF(BD$8&gt;$J216,"",IF($F$179&gt;$G$179,"ns",IF(ABS($L216-INDEX(RTO4SF_ORD,BD$8,2))&gt;$B$194,"s","ns")))</f>
        <v/>
      </c>
      <c r="BE216" s="281" t="str">
        <f aca="false">IF(BE$8&gt;$J216,"",IF($F$179&gt;$G$179,"ns",IF(ABS($L216-INDEX(RTO4SF_ORD,BE$8,2))&gt;$B$194,"s","ns")))</f>
        <v/>
      </c>
      <c r="BF216" s="281" t="str">
        <f aca="false">IF(BF$8&gt;$J216,"",IF($F$179&gt;$G$179,"ns",IF(ABS($L216-INDEX(RTO4SF_ORD,BF$8,2))&gt;$B$194,"s","ns")))</f>
        <v/>
      </c>
      <c r="BG216" s="281" t="str">
        <f aca="false">IF(BG$8&gt;$J216,"",IF($F$179&gt;$G$179,"ns",IF(ABS($L216-INDEX(RTO4SF_ORD,BG$8,2))&gt;$B$194,"s","ns")))</f>
        <v/>
      </c>
      <c r="BH216" s="281" t="str">
        <f aca="false">IF(BH$8&gt;$J216,"",IF($F$179&gt;$G$179,"ns",IF(ABS($L216-INDEX(RTO4SF_ORD,BH$8,2))&gt;$B$194,"s","ns")))</f>
        <v/>
      </c>
      <c r="BI216" s="281" t="str">
        <f aca="false">IF(BI$8&gt;$J216,"",IF($F$179&gt;$G$179,"ns",IF(ABS($L216-INDEX(RTO4SF_ORD,BI$8,2))&gt;$B$194,"s","ns")))</f>
        <v/>
      </c>
      <c r="BJ216" s="281" t="str">
        <f aca="false">IF(BJ$8&gt;$J216,"",IF($F$179&gt;$G$179,"ns",IF(ABS($L216-INDEX(RTO4SF_ORD,BJ$8,2))&gt;$B$194,"s","ns")))</f>
        <v/>
      </c>
      <c r="BS216" s="249"/>
      <c r="BT216" s="249"/>
      <c r="BV216" s="270" t="n">
        <v>42</v>
      </c>
      <c r="BW216" s="280" t="n">
        <f aca="false">IFERROR(INDEX(RTO4CF_ORD,BV216,1),"sd")</f>
        <v>0</v>
      </c>
      <c r="BX216" s="281" t="n">
        <f aca="false">IFERROR(INDEX(RTO4CF_ORD,BV216,2),"sd")</f>
        <v>8E-005</v>
      </c>
      <c r="BY216" s="282" t="str">
        <f aca="false">IF(BY$8&gt;$BV216,"",IF($BR$179&gt;$BS$179,"ns",IF(ABS($BX216-INDEX(RTO4CF_ORD,BY$8,2))&gt;$BN$194,"s","ns")))</f>
        <v>s</v>
      </c>
      <c r="BZ216" s="282" t="str">
        <f aca="false">IF(BZ$8&gt;$BV216,"",IF($BR$179&gt;$BS$179,"ns",IF(ABS($BX216-INDEX(RTO4CF_ORD,BZ$8,2))&gt;$BN$194,"s","ns")))</f>
        <v>s</v>
      </c>
      <c r="CA216" s="282" t="str">
        <f aca="false">IF(CA$8&gt;$BV216,"",IF($BR$179&gt;$BS$179,"ns",IF(ABS($BX216-INDEX(RTO4CF_ORD,CA$8,2))&gt;$BN$194,"s","ns")))</f>
        <v>s</v>
      </c>
      <c r="CB216" s="282" t="str">
        <f aca="false">IF(CB$8&gt;$BV216,"",IF($BR$179&gt;$BS$179,"ns",IF(ABS($BX216-INDEX(RTO4CF_ORD,CB$8,2))&gt;$BN$194,"s","ns")))</f>
        <v>s</v>
      </c>
      <c r="CC216" s="282" t="str">
        <f aca="false">IF(CC$8&gt;$BV216,"",IF($BR$179&gt;$BS$179,"ns",IF(ABS($BX216-INDEX(RTO4CF_ORD,CC$8,2))&gt;$BN$194,"s","ns")))</f>
        <v>s</v>
      </c>
      <c r="CD216" s="282" t="str">
        <f aca="false">IF(CD$8&gt;$BV216,"",IF($BR$179&gt;$BS$179,"ns",IF(ABS($BX216-INDEX(RTO4CF_ORD,CD$8,2))&gt;$BN$194,"s","ns")))</f>
        <v>s</v>
      </c>
      <c r="CE216" s="282" t="str">
        <f aca="false">IF(CE$8&gt;$BV216,"",IF($BR$179&gt;$BS$179,"ns",IF(ABS($BX216-INDEX(RTO4CF_ORD,CE$8,2))&gt;$BN$194,"s","ns")))</f>
        <v>s</v>
      </c>
      <c r="CF216" s="282" t="str">
        <f aca="false">IF(CF$8&gt;$BV216,"",IF($BR$179&gt;$BS$179,"ns",IF(ABS($BX216-INDEX(RTO4CF_ORD,CF$8,2))&gt;$BN$194,"s","ns")))</f>
        <v>s</v>
      </c>
      <c r="CG216" s="282" t="str">
        <f aca="false">IF(CG$8&gt;$BV216,"",IF($BR$179&gt;$BS$179,"ns",IF(ABS($BX216-INDEX(RTO4CF_ORD,CG$8,2))&gt;$BN$194,"s","ns")))</f>
        <v>s</v>
      </c>
      <c r="CH216" s="282" t="str">
        <f aca="false">IF(CH$8&gt;$BV216,"",IF($BR$179&gt;$BS$179,"ns",IF(ABS($BX216-INDEX(RTO4CF_ORD,CH$8,2))&gt;$BN$194,"s","ns")))</f>
        <v>s</v>
      </c>
      <c r="CI216" s="282" t="str">
        <f aca="false">IF(CI$8&gt;$BV216,"",IF($BR$179&gt;$BS$179,"ns",IF(ABS($BX216-INDEX(RTO4CF_ORD,CI$8,2))&gt;$BN$194,"s","ns")))</f>
        <v>s</v>
      </c>
      <c r="CJ216" s="282" t="str">
        <f aca="false">IF(CJ$8&gt;$BV216,"",IF($BR$179&gt;$BS$179,"ns",IF(ABS($BX216-INDEX(RTO4CF_ORD,CJ$8,2))&gt;$BN$194,"s","ns")))</f>
        <v>s</v>
      </c>
      <c r="CK216" s="282" t="str">
        <f aca="false">IF(CK$8&gt;$BV216,"",IF($BR$179&gt;$BS$179,"ns",IF(ABS($BX216-INDEX(RTO4CF_ORD,CK$8,2))&gt;$BN$194,"s","ns")))</f>
        <v>s</v>
      </c>
      <c r="CL216" s="282" t="str">
        <f aca="false">IF(CL$8&gt;$BV216,"",IF($BR$179&gt;$BS$179,"ns",IF(ABS($BX216-INDEX(RTO4CF_ORD,CL$8,2))&gt;$BN$194,"s","ns")))</f>
        <v>s</v>
      </c>
      <c r="CM216" s="282" t="str">
        <f aca="false">IF(CM$8&gt;$BV216,"",IF($BR$179&gt;$BS$179,"ns",IF(ABS($BX216-INDEX(RTO4CF_ORD,CM$8,2))&gt;$BN$194,"s","ns")))</f>
        <v>s</v>
      </c>
      <c r="CN216" s="282" t="str">
        <f aca="false">IF(CN$8&gt;$BV216,"",IF($BR$179&gt;$BS$179,"ns",IF(ABS($BX216-INDEX(RTO4CF_ORD,CN$8,2))&gt;$BN$194,"s","ns")))</f>
        <v>s</v>
      </c>
      <c r="CO216" s="282" t="str">
        <f aca="false">IF(CO$8&gt;$BV216,"",IF($BR$179&gt;$BS$179,"ns",IF(ABS($BX216-INDEX(RTO4CF_ORD,CO$8,2))&gt;$BN$194,"s","ns")))</f>
        <v>s</v>
      </c>
      <c r="CP216" s="282" t="str">
        <f aca="false">IF(CP$8&gt;$BV216,"",IF($BR$179&gt;$BS$179,"ns",IF(ABS($BX216-INDEX(RTO4CF_ORD,CP$8,2))&gt;$BN$194,"s","ns")))</f>
        <v>s</v>
      </c>
      <c r="CQ216" s="282" t="str">
        <f aca="false">IF(CQ$8&gt;$BV216,"",IF($BR$179&gt;$BS$179,"ns",IF(ABS($BX216-INDEX(RTO4CF_ORD,CQ$8,2))&gt;$BN$194,"s","ns")))</f>
        <v>s</v>
      </c>
      <c r="CR216" s="282" t="str">
        <f aca="false">IF(CR$8&gt;$BV216,"",IF($BR$179&gt;$BS$179,"ns",IF(ABS($BX216-INDEX(RTO4CF_ORD,CR$8,2))&gt;$BN$194,"s","ns")))</f>
        <v>s</v>
      </c>
      <c r="CS216" s="282" t="str">
        <f aca="false">IF(CS$8&gt;$BV216,"",IF($BR$179&gt;$BS$179,"ns",IF(ABS($BX216-INDEX(RTO4CF_ORD,CS$8,2))&gt;$BN$194,"s","ns")))</f>
        <v>s</v>
      </c>
      <c r="CT216" s="282" t="str">
        <f aca="false">IF(CT$8&gt;$BV216,"",IF($BR$179&gt;$BS$179,"ns",IF(ABS($BX216-INDEX(RTO4CF_ORD,CT$8,2))&gt;$BN$194,"s","ns")))</f>
        <v>s</v>
      </c>
      <c r="CU216" s="282" t="str">
        <f aca="false">IF(CU$8&gt;$BV216,"",IF($BR$179&gt;$BS$179,"ns",IF(ABS($BX216-INDEX(RTO4CF_ORD,CU$8,2))&gt;$BN$194,"s","ns")))</f>
        <v>s</v>
      </c>
      <c r="CV216" s="282" t="str">
        <f aca="false">IF(CV$8&gt;$BV216,"",IF($BR$179&gt;$BS$179,"ns",IF(ABS($BX216-INDEX(RTO4CF_ORD,CV$8,2))&gt;$BN$194,"s","ns")))</f>
        <v>s</v>
      </c>
      <c r="CW216" s="282" t="str">
        <f aca="false">IF(CW$8&gt;$BV216,"",IF($BR$179&gt;$BS$179,"ns",IF(ABS($BX216-INDEX(RTO4CF_ORD,CW$8,2))&gt;$BN$194,"s","ns")))</f>
        <v>s</v>
      </c>
      <c r="CX216" s="282" t="str">
        <f aca="false">IF(CX$8&gt;$BV216,"",IF($BR$179&gt;$BS$179,"ns",IF(ABS($BX216-INDEX(RTO4CF_ORD,CX$8,2))&gt;$BN$194,"s","ns")))</f>
        <v>s</v>
      </c>
      <c r="CY216" s="282" t="str">
        <f aca="false">IF(CY$8&gt;$BV216,"",IF($BR$179&gt;$BS$179,"ns",IF(ABS($BX216-INDEX(RTO4CF_ORD,CY$8,2))&gt;$BN$194,"s","ns")))</f>
        <v>s</v>
      </c>
      <c r="CZ216" s="282" t="str">
        <f aca="false">IF(CZ$8&gt;$BV216,"",IF($BR$179&gt;$BS$179,"ns",IF(ABS($BX216-INDEX(RTO4CF_ORD,CZ$8,2))&gt;$BN$194,"s","ns")))</f>
        <v>s</v>
      </c>
      <c r="DA216" s="282" t="str">
        <f aca="false">IF(DA$8&gt;$BV216,"",IF($BR$179&gt;$BS$179,"ns",IF(ABS($BX216-INDEX(RTO4CF_ORD,DA$8,2))&gt;$BN$194,"s","ns")))</f>
        <v>s</v>
      </c>
      <c r="DB216" s="282" t="str">
        <f aca="false">IF(DB$8&gt;$BV216,"",IF($BR$179&gt;$BS$179,"ns",IF(ABS($BX216-INDEX(RTO4CF_ORD,DB$8,2))&gt;$BN$194,"s","ns")))</f>
        <v>s</v>
      </c>
      <c r="DC216" s="282" t="str">
        <f aca="false">IF(DC$8&gt;$BV216,"",IF($BR$179&gt;$BS$179,"ns",IF(ABS($BX216-INDEX(RTO4CF_ORD,DC$8,2))&gt;$BN$194,"s","ns")))</f>
        <v>s</v>
      </c>
      <c r="DD216" s="282" t="str">
        <f aca="false">IF(DD$8&gt;$BV216,"",IF($BR$179&gt;$BS$179,"ns",IF(ABS($BX216-INDEX(RTO4CF_ORD,DD$8,2))&gt;$BN$194,"s","ns")))</f>
        <v>ns</v>
      </c>
      <c r="DE216" s="282" t="str">
        <f aca="false">IF(DE$8&gt;$BV216,"",IF($BR$179&gt;$BS$179,"ns",IF(ABS($BX216-INDEX(RTO4CF_ORD,DE$8,2))&gt;$BN$194,"s","ns")))</f>
        <v>ns</v>
      </c>
      <c r="DF216" s="282" t="str">
        <f aca="false">IF(DF$8&gt;$BV216,"",IF($BR$179&gt;$BS$179,"ns",IF(ABS($BX216-INDEX(RTO4CF_ORD,DF$8,2))&gt;$BN$194,"s","ns")))</f>
        <v>ns</v>
      </c>
      <c r="DG216" s="282" t="str">
        <f aca="false">IF(DG$8&gt;$BV216,"",IF($BR$179&gt;$BS$179,"ns",IF(ABS($BX216-INDEX(RTO4CF_ORD,DG$8,2))&gt;$BN$194,"s","ns")))</f>
        <v>ns</v>
      </c>
      <c r="DH216" s="282" t="str">
        <f aca="false">IF(DH$8&gt;$BV216,"",IF($BR$179&gt;$BS$179,"ns",IF(ABS($BX216-INDEX(RTO4CF_ORD,DH$8,2))&gt;$BN$194,"s","ns")))</f>
        <v>ns</v>
      </c>
      <c r="DI216" s="282" t="str">
        <f aca="false">IF(DI$8&gt;$BV216,"",IF($BR$179&gt;$BS$179,"ns",IF(ABS($BX216-INDEX(RTO4CF_ORD,DI$8,2))&gt;$BN$194,"s","ns")))</f>
        <v>ns</v>
      </c>
      <c r="DJ216" s="282" t="str">
        <f aca="false">IF(DJ$8&gt;$BV216,"",IF($BR$179&gt;$BS$179,"ns",IF(ABS($BX216-INDEX(RTO4CF_ORD,DJ$8,2))&gt;$BN$194,"s","ns")))</f>
        <v>ns</v>
      </c>
      <c r="DK216" s="282" t="str">
        <f aca="false">IF(DK$8&gt;$BV216,"",IF($BR$179&gt;$BS$179,"ns",IF(ABS($BX216-INDEX(RTO4CF_ORD,DK$8,2))&gt;$BN$194,"s","ns")))</f>
        <v>ns</v>
      </c>
      <c r="DL216" s="282" t="str">
        <f aca="false">IF(DL$8&gt;$BV216,"",IF($BR$179&gt;$BS$179,"ns",IF(ABS($BX216-INDEX(RTO4CF_ORD,DL$8,2))&gt;$BN$194,"s","ns")))</f>
        <v>ns</v>
      </c>
      <c r="DM216" s="282" t="str">
        <f aca="false">IF(DM$8&gt;$BV216,"",IF($BR$179&gt;$BS$179,"ns",IF(ABS($BX216-INDEX(RTO4CF_ORD,DM$8,2))&gt;$BN$194,"s","ns")))</f>
        <v>ns</v>
      </c>
      <c r="DN216" s="282" t="str">
        <f aca="false">IF(DN$8&gt;$BV216,"",IF($BR$179&gt;$BS$179,"ns",IF(ABS($BX216-INDEX(RTO4CF_ORD,DN$8,2))&gt;$BN$194,"s","ns")))</f>
        <v>ns</v>
      </c>
      <c r="DO216" s="282" t="str">
        <f aca="false">IF(DO$8&gt;$BV216,"",IF($BR$179&gt;$BS$179,"ns",IF(ABS($BX216-INDEX(RTO4CF_ORD,DO$8,2))&gt;$BN$194,"s","ns")))</f>
        <v/>
      </c>
      <c r="DP216" s="282" t="str">
        <f aca="false">IF(DP$8&gt;$BV216,"",IF($BR$179&gt;$BS$179,"ns",IF(ABS($BX216-INDEX(RTO4CF_ORD,DP$8,2))&gt;$BN$194,"s","ns")))</f>
        <v/>
      </c>
      <c r="DQ216" s="282" t="str">
        <f aca="false">IF(DQ$8&gt;$BV216,"",IF($BR$179&gt;$BS$179,"ns",IF(ABS($BX216-INDEX(RTO4CF_ORD,DQ$8,2))&gt;$BN$194,"s","ns")))</f>
        <v/>
      </c>
      <c r="DR216" s="282" t="str">
        <f aca="false">IF(DR$8&gt;$BV216,"",IF($BR$179&gt;$BS$179,"ns",IF(ABS($BX216-INDEX(RTO4CF_ORD,DR$8,2))&gt;$BN$194,"s","ns")))</f>
        <v/>
      </c>
      <c r="DS216" s="282" t="str">
        <f aca="false">IF(DS$8&gt;$BV216,"",IF($BR$179&gt;$BS$179,"ns",IF(ABS($BX216-INDEX(RTO4CF_ORD,DS$8,2))&gt;$BN$194,"s","ns")))</f>
        <v/>
      </c>
      <c r="DT216" s="282" t="str">
        <f aca="false">IF(DT$8&gt;$BV216,"",IF($BR$179&gt;$BS$179,"ns",IF(ABS($BX216-INDEX(RTO4CF_ORD,DT$8,2))&gt;$BN$194,"s","ns")))</f>
        <v/>
      </c>
      <c r="DU216" s="282" t="str">
        <f aca="false">IF(DU$8&gt;$BV216,"",IF($BR$179&gt;$BS$179,"ns",IF(ABS($BX216-INDEX(RTO4CF_ORD,DU$8,2))&gt;$BN$194,"s","ns")))</f>
        <v/>
      </c>
      <c r="DV216" s="282" t="str">
        <f aca="false">IF(DV$8&gt;$BV216,"",IF($BR$179&gt;$BS$179,"ns",IF(ABS($BX216-INDEX(RTO4CF_ORD,DV$8,2))&gt;$BN$194,"s","ns")))</f>
        <v/>
      </c>
      <c r="DW216" s="283"/>
      <c r="DX216" s="283"/>
      <c r="DZ216" s="265" t="n">
        <f aca="false">DZ215+1</f>
        <v>43</v>
      </c>
      <c r="EA216" s="276" t="n">
        <f aca="false">IFERROR(INDEX(RTO4CV,$DZ216,1),0)</f>
        <v>0</v>
      </c>
      <c r="EB216" s="277" t="n">
        <f aca="false">IFERROR(INDEX(RTO4SF,$DZ216,EB$7),0)</f>
        <v>0</v>
      </c>
      <c r="EC216" s="277" t="n">
        <f aca="false">IFERROR(INDEX(RTO4SF,$DZ216,EC$7),0)</f>
        <v>0</v>
      </c>
      <c r="ED216" s="277" t="n">
        <f aca="false">IFERROR(INDEX(RTO4SF,$DZ216,ED$7),0)</f>
        <v>0</v>
      </c>
      <c r="EE216" s="277" t="n">
        <f aca="false">IFERROR(INDEX(RTO4SF,$DZ216,EE$7),0)</f>
        <v>0</v>
      </c>
      <c r="EF216" s="277" t="n">
        <f aca="false">COUNTIFS(EB216:EE216,"&gt;1")</f>
        <v>0</v>
      </c>
      <c r="EG216" s="277" t="n">
        <f aca="false">IFERROR(SUMIFS(EB216:EE216,EB216:EE216,"&gt;1"),0)</f>
        <v>0</v>
      </c>
      <c r="EH216" s="265"/>
      <c r="EI216" s="265"/>
      <c r="EJ216" s="265"/>
      <c r="EK216" s="266"/>
      <c r="EL216" s="265" t="n">
        <f aca="false">EL215+1</f>
        <v>43</v>
      </c>
      <c r="EM216" s="276" t="n">
        <f aca="false">IFERROR(INDEX(RTO4CV,$EL216,1),0)</f>
        <v>0</v>
      </c>
      <c r="EN216" s="277" t="n">
        <f aca="false">IFERROR(INDEX(RTO4CF,$EL216,'ANVA-MDS'!EB$7),0)</f>
        <v>0</v>
      </c>
      <c r="EO216" s="277" t="n">
        <f aca="false">IFERROR(INDEX(RTO4CF,$EL216,'ANVA-MDS'!EC$7),0)</f>
        <v>0</v>
      </c>
      <c r="EP216" s="277" t="n">
        <f aca="false">IFERROR(INDEX(RTO4CF,$EL216,'ANVA-MDS'!ED$7),0)</f>
        <v>0</v>
      </c>
      <c r="EQ216" s="277" t="n">
        <f aca="false">IFERROR(INDEX(RTO4CF,$EL216,'ANVA-MDS'!EE$7),0)</f>
        <v>0</v>
      </c>
      <c r="ER216" s="277" t="n">
        <f aca="false">COUNTIFS(EN216:EQ216,"&gt;1")</f>
        <v>0</v>
      </c>
      <c r="ES216" s="277" t="n">
        <f aca="false">IFERROR(SUMIFS(EN216:EQ216,EN216:EQ216,"&gt;1"),0)</f>
        <v>0</v>
      </c>
      <c r="ET216" s="265"/>
      <c r="EU216" s="265"/>
      <c r="EV216" s="265"/>
      <c r="EW216" s="266"/>
      <c r="EX216" s="277" t="n">
        <f aca="false">EG216+ES216</f>
        <v>0</v>
      </c>
      <c r="EY216" s="266"/>
      <c r="EZ216" s="266"/>
    </row>
    <row r="217" customFormat="false" ht="12.75" hidden="false" customHeight="true" outlineLevel="0" collapsed="false">
      <c r="J217" s="270" t="n">
        <v>43</v>
      </c>
      <c r="K217" s="280" t="n">
        <f aca="false">IFERROR(INDEX(RTO4SF_ORD,J217,1),"sd")</f>
        <v>0</v>
      </c>
      <c r="L217" s="281" t="n">
        <f aca="false">IFERROR(INDEX(RTO4SF_ORD,J217,2),"sd")</f>
        <v>7E-005</v>
      </c>
      <c r="M217" s="281" t="str">
        <f aca="false">IF(M$8&gt;$J217,"",IF($F$179&gt;$G$179,"ns",IF(ABS($L217-INDEX(RTO4SF_ORD,M$8,2))&gt;$B$194,"s","ns")))</f>
        <v>ns</v>
      </c>
      <c r="N217" s="281" t="str">
        <f aca="false">IF(N$8&gt;$J217,"",IF($F$179&gt;$G$179,"ns",IF(ABS($L217-INDEX(RTO4SF_ORD,N$8,2))&gt;$B$194,"s","ns")))</f>
        <v>ns</v>
      </c>
      <c r="O217" s="281" t="str">
        <f aca="false">IF(O$8&gt;$J217,"",IF($F$179&gt;$G$179,"ns",IF(ABS($L217-INDEX(RTO4SF_ORD,O$8,2))&gt;$B$194,"s","ns")))</f>
        <v>ns</v>
      </c>
      <c r="P217" s="281" t="str">
        <f aca="false">IF(P$8&gt;$J217,"",IF($F$179&gt;$G$179,"ns",IF(ABS($L217-INDEX(RTO4SF_ORD,P$8,2))&gt;$B$194,"s","ns")))</f>
        <v>ns</v>
      </c>
      <c r="Q217" s="281" t="str">
        <f aca="false">IF(Q$8&gt;$J217,"",IF($F$179&gt;$G$179,"ns",IF(ABS($L217-INDEX(RTO4SF_ORD,Q$8,2))&gt;$B$194,"s","ns")))</f>
        <v>ns</v>
      </c>
      <c r="R217" s="281" t="str">
        <f aca="false">IF(R$8&gt;$J217,"",IF($F$179&gt;$G$179,"ns",IF(ABS($L217-INDEX(RTO4SF_ORD,R$8,2))&gt;$B$194,"s","ns")))</f>
        <v>ns</v>
      </c>
      <c r="S217" s="281" t="str">
        <f aca="false">IF(S$8&gt;$J217,"",IF($F$179&gt;$G$179,"ns",IF(ABS($L217-INDEX(RTO4SF_ORD,S$8,2))&gt;$B$194,"s","ns")))</f>
        <v>ns</v>
      </c>
      <c r="T217" s="281" t="str">
        <f aca="false">IF(T$8&gt;$J217,"",IF($F$179&gt;$G$179,"ns",IF(ABS($L217-INDEX(RTO4SF_ORD,T$8,2))&gt;$B$194,"s","ns")))</f>
        <v>ns</v>
      </c>
      <c r="U217" s="281" t="str">
        <f aca="false">IF(U$8&gt;$J217,"",IF($F$179&gt;$G$179,"ns",IF(ABS($L217-INDEX(RTO4SF_ORD,U$8,2))&gt;$B$194,"s","ns")))</f>
        <v>ns</v>
      </c>
      <c r="V217" s="281" t="str">
        <f aca="false">IF(V$8&gt;$J217,"",IF($F$179&gt;$G$179,"ns",IF(ABS($L217-INDEX(RTO4SF_ORD,V$8,2))&gt;$B$194,"s","ns")))</f>
        <v>ns</v>
      </c>
      <c r="W217" s="281" t="str">
        <f aca="false">IF(W$8&gt;$J217,"",IF($F$179&gt;$G$179,"ns",IF(ABS($L217-INDEX(RTO4SF_ORD,W$8,2))&gt;$B$194,"s","ns")))</f>
        <v>ns</v>
      </c>
      <c r="X217" s="281" t="str">
        <f aca="false">IF(X$8&gt;$J217,"",IF($F$179&gt;$G$179,"ns",IF(ABS($L217-INDEX(RTO4SF_ORD,X$8,2))&gt;$B$194,"s","ns")))</f>
        <v>ns</v>
      </c>
      <c r="Y217" s="281" t="str">
        <f aca="false">IF(Y$8&gt;$J217,"",IF($F$179&gt;$G$179,"ns",IF(ABS($L217-INDEX(RTO4SF_ORD,Y$8,2))&gt;$B$194,"s","ns")))</f>
        <v>ns</v>
      </c>
      <c r="Z217" s="281" t="str">
        <f aca="false">IF(Z$8&gt;$J217,"",IF($F$179&gt;$G$179,"ns",IF(ABS($L217-INDEX(RTO4SF_ORD,Z$8,2))&gt;$B$194,"s","ns")))</f>
        <v>ns</v>
      </c>
      <c r="AA217" s="281" t="str">
        <f aca="false">IF(AA$8&gt;$J217,"",IF($F$179&gt;$G$179,"ns",IF(ABS($L217-INDEX(RTO4SF_ORD,AA$8,2))&gt;$B$194,"s","ns")))</f>
        <v>ns</v>
      </c>
      <c r="AB217" s="281" t="str">
        <f aca="false">IF(AB$8&gt;$J217,"",IF($F$179&gt;$G$179,"ns",IF(ABS($L217-INDEX(RTO4SF_ORD,AB$8,2))&gt;$B$194,"s","ns")))</f>
        <v>ns</v>
      </c>
      <c r="AC217" s="281" t="str">
        <f aca="false">IF(AC$8&gt;$J217,"",IF($F$179&gt;$G$179,"ns",IF(ABS($L217-INDEX(RTO4SF_ORD,AC$8,2))&gt;$B$194,"s","ns")))</f>
        <v>ns</v>
      </c>
      <c r="AD217" s="281" t="str">
        <f aca="false">IF(AD$8&gt;$J217,"",IF($F$179&gt;$G$179,"ns",IF(ABS($L217-INDEX(RTO4SF_ORD,AD$8,2))&gt;$B$194,"s","ns")))</f>
        <v>ns</v>
      </c>
      <c r="AE217" s="281" t="str">
        <f aca="false">IF(AE$8&gt;$J217,"",IF($F$179&gt;$G$179,"ns",IF(ABS($L217-INDEX(RTO4SF_ORD,AE$8,2))&gt;$B$194,"s","ns")))</f>
        <v>ns</v>
      </c>
      <c r="AF217" s="281" t="str">
        <f aca="false">IF(AF$8&gt;$J217,"",IF($F$179&gt;$G$179,"ns",IF(ABS($L217-INDEX(RTO4SF_ORD,AF$8,2))&gt;$B$194,"s","ns")))</f>
        <v>ns</v>
      </c>
      <c r="AG217" s="281" t="str">
        <f aca="false">IF(AG$8&gt;$J217,"",IF($F$179&gt;$G$179,"ns",IF(ABS($L217-INDEX(RTO4SF_ORD,AG$8,2))&gt;$B$194,"s","ns")))</f>
        <v>ns</v>
      </c>
      <c r="AH217" s="281" t="str">
        <f aca="false">IF(AH$8&gt;$J217,"",IF($F$179&gt;$G$179,"ns",IF(ABS($L217-INDEX(RTO4SF_ORD,AH$8,2))&gt;$B$194,"s","ns")))</f>
        <v>ns</v>
      </c>
      <c r="AI217" s="281" t="str">
        <f aca="false">IF(AI$8&gt;$J217,"",IF($F$179&gt;$G$179,"ns",IF(ABS($L217-INDEX(RTO4SF_ORD,AI$8,2))&gt;$B$194,"s","ns")))</f>
        <v>ns</v>
      </c>
      <c r="AJ217" s="281" t="str">
        <f aca="false">IF(AJ$8&gt;$J217,"",IF($F$179&gt;$G$179,"ns",IF(ABS($L217-INDEX(RTO4SF_ORD,AJ$8,2))&gt;$B$194,"s","ns")))</f>
        <v>ns</v>
      </c>
      <c r="AK217" s="281" t="str">
        <f aca="false">IF(AK$8&gt;$J217,"",IF($F$179&gt;$G$179,"ns",IF(ABS($L217-INDEX(RTO4SF_ORD,AK$8,2))&gt;$B$194,"s","ns")))</f>
        <v>ns</v>
      </c>
      <c r="AL217" s="281" t="str">
        <f aca="false">IF(AL$8&gt;$J217,"",IF($F$179&gt;$G$179,"ns",IF(ABS($L217-INDEX(RTO4SF_ORD,AL$8,2))&gt;$B$194,"s","ns")))</f>
        <v>ns</v>
      </c>
      <c r="AM217" s="281" t="str">
        <f aca="false">IF(AM$8&gt;$J217,"",IF($F$179&gt;$G$179,"ns",IF(ABS($L217-INDEX(RTO4SF_ORD,AM$8,2))&gt;$B$194,"s","ns")))</f>
        <v>ns</v>
      </c>
      <c r="AN217" s="281" t="str">
        <f aca="false">IF(AN$8&gt;$J217,"",IF($F$179&gt;$G$179,"ns",IF(ABS($L217-INDEX(RTO4SF_ORD,AN$8,2))&gt;$B$194,"s","ns")))</f>
        <v>ns</v>
      </c>
      <c r="AO217" s="281" t="str">
        <f aca="false">IF(AO$8&gt;$J217,"",IF($F$179&gt;$G$179,"ns",IF(ABS($L217-INDEX(RTO4SF_ORD,AO$8,2))&gt;$B$194,"s","ns")))</f>
        <v>ns</v>
      </c>
      <c r="AP217" s="281" t="str">
        <f aca="false">IF(AP$8&gt;$J217,"",IF($F$179&gt;$G$179,"ns",IF(ABS($L217-INDEX(RTO4SF_ORD,AP$8,2))&gt;$B$194,"s","ns")))</f>
        <v>ns</v>
      </c>
      <c r="AQ217" s="281" t="str">
        <f aca="false">IF(AQ$8&gt;$J217,"",IF($F$179&gt;$G$179,"ns",IF(ABS($L217-INDEX(RTO4SF_ORD,AQ$8,2))&gt;$B$194,"s","ns")))</f>
        <v>ns</v>
      </c>
      <c r="AR217" s="281" t="str">
        <f aca="false">IF(AR$8&gt;$J217,"",IF($F$179&gt;$G$179,"ns",IF(ABS($L217-INDEX(RTO4SF_ORD,AR$8,2))&gt;$B$194,"s","ns")))</f>
        <v>ns</v>
      </c>
      <c r="AS217" s="281" t="str">
        <f aca="false">IF(AS$8&gt;$J217,"",IF($F$179&gt;$G$179,"ns",IF(ABS($L217-INDEX(RTO4SF_ORD,AS$8,2))&gt;$B$194,"s","ns")))</f>
        <v>ns</v>
      </c>
      <c r="AT217" s="281" t="str">
        <f aca="false">IF(AT$8&gt;$J217,"",IF($F$179&gt;$G$179,"ns",IF(ABS($L217-INDEX(RTO4SF_ORD,AT$8,2))&gt;$B$194,"s","ns")))</f>
        <v>ns</v>
      </c>
      <c r="AU217" s="281" t="str">
        <f aca="false">IF(AU$8&gt;$J217,"",IF($F$179&gt;$G$179,"ns",IF(ABS($L217-INDEX(RTO4SF_ORD,AU$8,2))&gt;$B$194,"s","ns")))</f>
        <v>ns</v>
      </c>
      <c r="AV217" s="281" t="str">
        <f aca="false">IF(AV$8&gt;$J217,"",IF($F$179&gt;$G$179,"ns",IF(ABS($L217-INDEX(RTO4SF_ORD,AV$8,2))&gt;$B$194,"s","ns")))</f>
        <v>ns</v>
      </c>
      <c r="AW217" s="281" t="str">
        <f aca="false">IF(AW$8&gt;$J217,"",IF($F$179&gt;$G$179,"ns",IF(ABS($L217-INDEX(RTO4SF_ORD,AW$8,2))&gt;$B$194,"s","ns")))</f>
        <v>ns</v>
      </c>
      <c r="AX217" s="281" t="str">
        <f aca="false">IF(AX$8&gt;$J217,"",IF($F$179&gt;$G$179,"ns",IF(ABS($L217-INDEX(RTO4SF_ORD,AX$8,2))&gt;$B$194,"s","ns")))</f>
        <v>ns</v>
      </c>
      <c r="AY217" s="281" t="str">
        <f aca="false">IF(AY$8&gt;$J217,"",IF($F$179&gt;$G$179,"ns",IF(ABS($L217-INDEX(RTO4SF_ORD,AY$8,2))&gt;$B$194,"s","ns")))</f>
        <v>ns</v>
      </c>
      <c r="AZ217" s="281" t="str">
        <f aca="false">IF(AZ$8&gt;$J217,"",IF($F$179&gt;$G$179,"ns",IF(ABS($L217-INDEX(RTO4SF_ORD,AZ$8,2))&gt;$B$194,"s","ns")))</f>
        <v>ns</v>
      </c>
      <c r="BA217" s="281" t="str">
        <f aca="false">IF(BA$8&gt;$J217,"",IF($F$179&gt;$G$179,"ns",IF(ABS($L217-INDEX(RTO4SF_ORD,BA$8,2))&gt;$B$194,"s","ns")))</f>
        <v>ns</v>
      </c>
      <c r="BB217" s="281" t="str">
        <f aca="false">IF(BB$8&gt;$J217,"",IF($F$179&gt;$G$179,"ns",IF(ABS($L217-INDEX(RTO4SF_ORD,BB$8,2))&gt;$B$194,"s","ns")))</f>
        <v>ns</v>
      </c>
      <c r="BC217" s="281" t="str">
        <f aca="false">IF(BC$8&gt;$J217,"",IF($F$179&gt;$G$179,"ns",IF(ABS($L217-INDEX(RTO4SF_ORD,BC$8,2))&gt;$B$194,"s","ns")))</f>
        <v>ns</v>
      </c>
      <c r="BD217" s="281" t="str">
        <f aca="false">IF(BD$8&gt;$J217,"",IF($F$179&gt;$G$179,"ns",IF(ABS($L217-INDEX(RTO4SF_ORD,BD$8,2))&gt;$B$194,"s","ns")))</f>
        <v/>
      </c>
      <c r="BE217" s="281" t="str">
        <f aca="false">IF(BE$8&gt;$J217,"",IF($F$179&gt;$G$179,"ns",IF(ABS($L217-INDEX(RTO4SF_ORD,BE$8,2))&gt;$B$194,"s","ns")))</f>
        <v/>
      </c>
      <c r="BF217" s="281" t="str">
        <f aca="false">IF(BF$8&gt;$J217,"",IF($F$179&gt;$G$179,"ns",IF(ABS($L217-INDEX(RTO4SF_ORD,BF$8,2))&gt;$B$194,"s","ns")))</f>
        <v/>
      </c>
      <c r="BG217" s="281" t="str">
        <f aca="false">IF(BG$8&gt;$J217,"",IF($F$179&gt;$G$179,"ns",IF(ABS($L217-INDEX(RTO4SF_ORD,BG$8,2))&gt;$B$194,"s","ns")))</f>
        <v/>
      </c>
      <c r="BH217" s="281" t="str">
        <f aca="false">IF(BH$8&gt;$J217,"",IF($F$179&gt;$G$179,"ns",IF(ABS($L217-INDEX(RTO4SF_ORD,BH$8,2))&gt;$B$194,"s","ns")))</f>
        <v/>
      </c>
      <c r="BI217" s="281" t="str">
        <f aca="false">IF(BI$8&gt;$J217,"",IF($F$179&gt;$G$179,"ns",IF(ABS($L217-INDEX(RTO4SF_ORD,BI$8,2))&gt;$B$194,"s","ns")))</f>
        <v/>
      </c>
      <c r="BJ217" s="281" t="str">
        <f aca="false">IF(BJ$8&gt;$J217,"",IF($F$179&gt;$G$179,"ns",IF(ABS($L217-INDEX(RTO4SF_ORD,BJ$8,2))&gt;$B$194,"s","ns")))</f>
        <v/>
      </c>
      <c r="BS217" s="249"/>
      <c r="BT217" s="249"/>
      <c r="BV217" s="270" t="n">
        <v>43</v>
      </c>
      <c r="BW217" s="280" t="n">
        <f aca="false">IFERROR(INDEX(RTO4CF_ORD,BV217,1),"sd")</f>
        <v>0</v>
      </c>
      <c r="BX217" s="281" t="n">
        <f aca="false">IFERROR(INDEX(RTO4CF_ORD,BV217,2),"sd")</f>
        <v>7E-005</v>
      </c>
      <c r="BY217" s="282" t="str">
        <f aca="false">IF(BY$8&gt;$BV217,"",IF($BR$179&gt;$BS$179,"ns",IF(ABS($BX217-INDEX(RTO4CF_ORD,BY$8,2))&gt;$BN$194,"s","ns")))</f>
        <v>s</v>
      </c>
      <c r="BZ217" s="282" t="str">
        <f aca="false">IF(BZ$8&gt;$BV217,"",IF($BR$179&gt;$BS$179,"ns",IF(ABS($BX217-INDEX(RTO4CF_ORD,BZ$8,2))&gt;$BN$194,"s","ns")))</f>
        <v>s</v>
      </c>
      <c r="CA217" s="282" t="str">
        <f aca="false">IF(CA$8&gt;$BV217,"",IF($BR$179&gt;$BS$179,"ns",IF(ABS($BX217-INDEX(RTO4CF_ORD,CA$8,2))&gt;$BN$194,"s","ns")))</f>
        <v>s</v>
      </c>
      <c r="CB217" s="282" t="str">
        <f aca="false">IF(CB$8&gt;$BV217,"",IF($BR$179&gt;$BS$179,"ns",IF(ABS($BX217-INDEX(RTO4CF_ORD,CB$8,2))&gt;$BN$194,"s","ns")))</f>
        <v>s</v>
      </c>
      <c r="CC217" s="282" t="str">
        <f aca="false">IF(CC$8&gt;$BV217,"",IF($BR$179&gt;$BS$179,"ns",IF(ABS($BX217-INDEX(RTO4CF_ORD,CC$8,2))&gt;$BN$194,"s","ns")))</f>
        <v>s</v>
      </c>
      <c r="CD217" s="282" t="str">
        <f aca="false">IF(CD$8&gt;$BV217,"",IF($BR$179&gt;$BS$179,"ns",IF(ABS($BX217-INDEX(RTO4CF_ORD,CD$8,2))&gt;$BN$194,"s","ns")))</f>
        <v>s</v>
      </c>
      <c r="CE217" s="282" t="str">
        <f aca="false">IF(CE$8&gt;$BV217,"",IF($BR$179&gt;$BS$179,"ns",IF(ABS($BX217-INDEX(RTO4CF_ORD,CE$8,2))&gt;$BN$194,"s","ns")))</f>
        <v>s</v>
      </c>
      <c r="CF217" s="282" t="str">
        <f aca="false">IF(CF$8&gt;$BV217,"",IF($BR$179&gt;$BS$179,"ns",IF(ABS($BX217-INDEX(RTO4CF_ORD,CF$8,2))&gt;$BN$194,"s","ns")))</f>
        <v>s</v>
      </c>
      <c r="CG217" s="282" t="str">
        <f aca="false">IF(CG$8&gt;$BV217,"",IF($BR$179&gt;$BS$179,"ns",IF(ABS($BX217-INDEX(RTO4CF_ORD,CG$8,2))&gt;$BN$194,"s","ns")))</f>
        <v>s</v>
      </c>
      <c r="CH217" s="282" t="str">
        <f aca="false">IF(CH$8&gt;$BV217,"",IF($BR$179&gt;$BS$179,"ns",IF(ABS($BX217-INDEX(RTO4CF_ORD,CH$8,2))&gt;$BN$194,"s","ns")))</f>
        <v>s</v>
      </c>
      <c r="CI217" s="282" t="str">
        <f aca="false">IF(CI$8&gt;$BV217,"",IF($BR$179&gt;$BS$179,"ns",IF(ABS($BX217-INDEX(RTO4CF_ORD,CI$8,2))&gt;$BN$194,"s","ns")))</f>
        <v>s</v>
      </c>
      <c r="CJ217" s="282" t="str">
        <f aca="false">IF(CJ$8&gt;$BV217,"",IF($BR$179&gt;$BS$179,"ns",IF(ABS($BX217-INDEX(RTO4CF_ORD,CJ$8,2))&gt;$BN$194,"s","ns")))</f>
        <v>s</v>
      </c>
      <c r="CK217" s="282" t="str">
        <f aca="false">IF(CK$8&gt;$BV217,"",IF($BR$179&gt;$BS$179,"ns",IF(ABS($BX217-INDEX(RTO4CF_ORD,CK$8,2))&gt;$BN$194,"s","ns")))</f>
        <v>s</v>
      </c>
      <c r="CL217" s="282" t="str">
        <f aca="false">IF(CL$8&gt;$BV217,"",IF($BR$179&gt;$BS$179,"ns",IF(ABS($BX217-INDEX(RTO4CF_ORD,CL$8,2))&gt;$BN$194,"s","ns")))</f>
        <v>s</v>
      </c>
      <c r="CM217" s="282" t="str">
        <f aca="false">IF(CM$8&gt;$BV217,"",IF($BR$179&gt;$BS$179,"ns",IF(ABS($BX217-INDEX(RTO4CF_ORD,CM$8,2))&gt;$BN$194,"s","ns")))</f>
        <v>s</v>
      </c>
      <c r="CN217" s="282" t="str">
        <f aca="false">IF(CN$8&gt;$BV217,"",IF($BR$179&gt;$BS$179,"ns",IF(ABS($BX217-INDEX(RTO4CF_ORD,CN$8,2))&gt;$BN$194,"s","ns")))</f>
        <v>s</v>
      </c>
      <c r="CO217" s="282" t="str">
        <f aca="false">IF(CO$8&gt;$BV217,"",IF($BR$179&gt;$BS$179,"ns",IF(ABS($BX217-INDEX(RTO4CF_ORD,CO$8,2))&gt;$BN$194,"s","ns")))</f>
        <v>s</v>
      </c>
      <c r="CP217" s="282" t="str">
        <f aca="false">IF(CP$8&gt;$BV217,"",IF($BR$179&gt;$BS$179,"ns",IF(ABS($BX217-INDEX(RTO4CF_ORD,CP$8,2))&gt;$BN$194,"s","ns")))</f>
        <v>s</v>
      </c>
      <c r="CQ217" s="282" t="str">
        <f aca="false">IF(CQ$8&gt;$BV217,"",IF($BR$179&gt;$BS$179,"ns",IF(ABS($BX217-INDEX(RTO4CF_ORD,CQ$8,2))&gt;$BN$194,"s","ns")))</f>
        <v>s</v>
      </c>
      <c r="CR217" s="282" t="str">
        <f aca="false">IF(CR$8&gt;$BV217,"",IF($BR$179&gt;$BS$179,"ns",IF(ABS($BX217-INDEX(RTO4CF_ORD,CR$8,2))&gt;$BN$194,"s","ns")))</f>
        <v>s</v>
      </c>
      <c r="CS217" s="282" t="str">
        <f aca="false">IF(CS$8&gt;$BV217,"",IF($BR$179&gt;$BS$179,"ns",IF(ABS($BX217-INDEX(RTO4CF_ORD,CS$8,2))&gt;$BN$194,"s","ns")))</f>
        <v>s</v>
      </c>
      <c r="CT217" s="282" t="str">
        <f aca="false">IF(CT$8&gt;$BV217,"",IF($BR$179&gt;$BS$179,"ns",IF(ABS($BX217-INDEX(RTO4CF_ORD,CT$8,2))&gt;$BN$194,"s","ns")))</f>
        <v>s</v>
      </c>
      <c r="CU217" s="282" t="str">
        <f aca="false">IF(CU$8&gt;$BV217,"",IF($BR$179&gt;$BS$179,"ns",IF(ABS($BX217-INDEX(RTO4CF_ORD,CU$8,2))&gt;$BN$194,"s","ns")))</f>
        <v>s</v>
      </c>
      <c r="CV217" s="282" t="str">
        <f aca="false">IF(CV$8&gt;$BV217,"",IF($BR$179&gt;$BS$179,"ns",IF(ABS($BX217-INDEX(RTO4CF_ORD,CV$8,2))&gt;$BN$194,"s","ns")))</f>
        <v>s</v>
      </c>
      <c r="CW217" s="282" t="str">
        <f aca="false">IF(CW$8&gt;$BV217,"",IF($BR$179&gt;$BS$179,"ns",IF(ABS($BX217-INDEX(RTO4CF_ORD,CW$8,2))&gt;$BN$194,"s","ns")))</f>
        <v>s</v>
      </c>
      <c r="CX217" s="282" t="str">
        <f aca="false">IF(CX$8&gt;$BV217,"",IF($BR$179&gt;$BS$179,"ns",IF(ABS($BX217-INDEX(RTO4CF_ORD,CX$8,2))&gt;$BN$194,"s","ns")))</f>
        <v>s</v>
      </c>
      <c r="CY217" s="282" t="str">
        <f aca="false">IF(CY$8&gt;$BV217,"",IF($BR$179&gt;$BS$179,"ns",IF(ABS($BX217-INDEX(RTO4CF_ORD,CY$8,2))&gt;$BN$194,"s","ns")))</f>
        <v>s</v>
      </c>
      <c r="CZ217" s="282" t="str">
        <f aca="false">IF(CZ$8&gt;$BV217,"",IF($BR$179&gt;$BS$179,"ns",IF(ABS($BX217-INDEX(RTO4CF_ORD,CZ$8,2))&gt;$BN$194,"s","ns")))</f>
        <v>s</v>
      </c>
      <c r="DA217" s="282" t="str">
        <f aca="false">IF(DA$8&gt;$BV217,"",IF($BR$179&gt;$BS$179,"ns",IF(ABS($BX217-INDEX(RTO4CF_ORD,DA$8,2))&gt;$BN$194,"s","ns")))</f>
        <v>s</v>
      </c>
      <c r="DB217" s="282" t="str">
        <f aca="false">IF(DB$8&gt;$BV217,"",IF($BR$179&gt;$BS$179,"ns",IF(ABS($BX217-INDEX(RTO4CF_ORD,DB$8,2))&gt;$BN$194,"s","ns")))</f>
        <v>s</v>
      </c>
      <c r="DC217" s="282" t="str">
        <f aca="false">IF(DC$8&gt;$BV217,"",IF($BR$179&gt;$BS$179,"ns",IF(ABS($BX217-INDEX(RTO4CF_ORD,DC$8,2))&gt;$BN$194,"s","ns")))</f>
        <v>s</v>
      </c>
      <c r="DD217" s="282" t="str">
        <f aca="false">IF(DD$8&gt;$BV217,"",IF($BR$179&gt;$BS$179,"ns",IF(ABS($BX217-INDEX(RTO4CF_ORD,DD$8,2))&gt;$BN$194,"s","ns")))</f>
        <v>ns</v>
      </c>
      <c r="DE217" s="282" t="str">
        <f aca="false">IF(DE$8&gt;$BV217,"",IF($BR$179&gt;$BS$179,"ns",IF(ABS($BX217-INDEX(RTO4CF_ORD,DE$8,2))&gt;$BN$194,"s","ns")))</f>
        <v>ns</v>
      </c>
      <c r="DF217" s="282" t="str">
        <f aca="false">IF(DF$8&gt;$BV217,"",IF($BR$179&gt;$BS$179,"ns",IF(ABS($BX217-INDEX(RTO4CF_ORD,DF$8,2))&gt;$BN$194,"s","ns")))</f>
        <v>ns</v>
      </c>
      <c r="DG217" s="282" t="str">
        <f aca="false">IF(DG$8&gt;$BV217,"",IF($BR$179&gt;$BS$179,"ns",IF(ABS($BX217-INDEX(RTO4CF_ORD,DG$8,2))&gt;$BN$194,"s","ns")))</f>
        <v>ns</v>
      </c>
      <c r="DH217" s="282" t="str">
        <f aca="false">IF(DH$8&gt;$BV217,"",IF($BR$179&gt;$BS$179,"ns",IF(ABS($BX217-INDEX(RTO4CF_ORD,DH$8,2))&gt;$BN$194,"s","ns")))</f>
        <v>ns</v>
      </c>
      <c r="DI217" s="282" t="str">
        <f aca="false">IF(DI$8&gt;$BV217,"",IF($BR$179&gt;$BS$179,"ns",IF(ABS($BX217-INDEX(RTO4CF_ORD,DI$8,2))&gt;$BN$194,"s","ns")))</f>
        <v>ns</v>
      </c>
      <c r="DJ217" s="282" t="str">
        <f aca="false">IF(DJ$8&gt;$BV217,"",IF($BR$179&gt;$BS$179,"ns",IF(ABS($BX217-INDEX(RTO4CF_ORD,DJ$8,2))&gt;$BN$194,"s","ns")))</f>
        <v>ns</v>
      </c>
      <c r="DK217" s="282" t="str">
        <f aca="false">IF(DK$8&gt;$BV217,"",IF($BR$179&gt;$BS$179,"ns",IF(ABS($BX217-INDEX(RTO4CF_ORD,DK$8,2))&gt;$BN$194,"s","ns")))</f>
        <v>ns</v>
      </c>
      <c r="DL217" s="282" t="str">
        <f aca="false">IF(DL$8&gt;$BV217,"",IF($BR$179&gt;$BS$179,"ns",IF(ABS($BX217-INDEX(RTO4CF_ORD,DL$8,2))&gt;$BN$194,"s","ns")))</f>
        <v>ns</v>
      </c>
      <c r="DM217" s="282" t="str">
        <f aca="false">IF(DM$8&gt;$BV217,"",IF($BR$179&gt;$BS$179,"ns",IF(ABS($BX217-INDEX(RTO4CF_ORD,DM$8,2))&gt;$BN$194,"s","ns")))</f>
        <v>ns</v>
      </c>
      <c r="DN217" s="282" t="str">
        <f aca="false">IF(DN$8&gt;$BV217,"",IF($BR$179&gt;$BS$179,"ns",IF(ABS($BX217-INDEX(RTO4CF_ORD,DN$8,2))&gt;$BN$194,"s","ns")))</f>
        <v>ns</v>
      </c>
      <c r="DO217" s="282" t="str">
        <f aca="false">IF(DO$8&gt;$BV217,"",IF($BR$179&gt;$BS$179,"ns",IF(ABS($BX217-INDEX(RTO4CF_ORD,DO$8,2))&gt;$BN$194,"s","ns")))</f>
        <v>ns</v>
      </c>
      <c r="DP217" s="282" t="str">
        <f aca="false">IF(DP$8&gt;$BV217,"",IF($BR$179&gt;$BS$179,"ns",IF(ABS($BX217-INDEX(RTO4CF_ORD,DP$8,2))&gt;$BN$194,"s","ns")))</f>
        <v/>
      </c>
      <c r="DQ217" s="282" t="str">
        <f aca="false">IF(DQ$8&gt;$BV217,"",IF($BR$179&gt;$BS$179,"ns",IF(ABS($BX217-INDEX(RTO4CF_ORD,DQ$8,2))&gt;$BN$194,"s","ns")))</f>
        <v/>
      </c>
      <c r="DR217" s="282" t="str">
        <f aca="false">IF(DR$8&gt;$BV217,"",IF($BR$179&gt;$BS$179,"ns",IF(ABS($BX217-INDEX(RTO4CF_ORD,DR$8,2))&gt;$BN$194,"s","ns")))</f>
        <v/>
      </c>
      <c r="DS217" s="282" t="str">
        <f aca="false">IF(DS$8&gt;$BV217,"",IF($BR$179&gt;$BS$179,"ns",IF(ABS($BX217-INDEX(RTO4CF_ORD,DS$8,2))&gt;$BN$194,"s","ns")))</f>
        <v/>
      </c>
      <c r="DT217" s="282" t="str">
        <f aca="false">IF(DT$8&gt;$BV217,"",IF($BR$179&gt;$BS$179,"ns",IF(ABS($BX217-INDEX(RTO4CF_ORD,DT$8,2))&gt;$BN$194,"s","ns")))</f>
        <v/>
      </c>
      <c r="DU217" s="282" t="str">
        <f aca="false">IF(DU$8&gt;$BV217,"",IF($BR$179&gt;$BS$179,"ns",IF(ABS($BX217-INDEX(RTO4CF_ORD,DU$8,2))&gt;$BN$194,"s","ns")))</f>
        <v/>
      </c>
      <c r="DV217" s="282" t="str">
        <f aca="false">IF(DV$8&gt;$BV217,"",IF($BR$179&gt;$BS$179,"ns",IF(ABS($BX217-INDEX(RTO4CF_ORD,DV$8,2))&gt;$BN$194,"s","ns")))</f>
        <v/>
      </c>
      <c r="DW217" s="283"/>
      <c r="DX217" s="283"/>
      <c r="DZ217" s="265" t="n">
        <f aca="false">DZ216+1</f>
        <v>44</v>
      </c>
      <c r="EA217" s="276" t="n">
        <f aca="false">IFERROR(INDEX(RTO4CV,$DZ217,1),0)</f>
        <v>0</v>
      </c>
      <c r="EB217" s="277" t="n">
        <f aca="false">IFERROR(INDEX(RTO4SF,$DZ217,EB$7),0)</f>
        <v>0</v>
      </c>
      <c r="EC217" s="277" t="n">
        <f aca="false">IFERROR(INDEX(RTO4SF,$DZ217,EC$7),0)</f>
        <v>0</v>
      </c>
      <c r="ED217" s="277" t="n">
        <f aca="false">IFERROR(INDEX(RTO4SF,$DZ217,ED$7),0)</f>
        <v>0</v>
      </c>
      <c r="EE217" s="277" t="n">
        <f aca="false">IFERROR(INDEX(RTO4SF,$DZ217,EE$7),0)</f>
        <v>0</v>
      </c>
      <c r="EF217" s="277" t="n">
        <f aca="false">COUNTIFS(EB217:EE217,"&gt;1")</f>
        <v>0</v>
      </c>
      <c r="EG217" s="277" t="n">
        <f aca="false">IFERROR(SUMIFS(EB217:EE217,EB217:EE217,"&gt;1"),0)</f>
        <v>0</v>
      </c>
      <c r="EH217" s="265"/>
      <c r="EI217" s="265"/>
      <c r="EJ217" s="265"/>
      <c r="EK217" s="266"/>
      <c r="EL217" s="265" t="n">
        <f aca="false">EL216+1</f>
        <v>44</v>
      </c>
      <c r="EM217" s="276" t="n">
        <f aca="false">IFERROR(INDEX(RTO4CV,$EL217,1),0)</f>
        <v>0</v>
      </c>
      <c r="EN217" s="277" t="n">
        <f aca="false">IFERROR(INDEX(RTO4CF,$EL217,'ANVA-MDS'!EB$7),0)</f>
        <v>0</v>
      </c>
      <c r="EO217" s="277" t="n">
        <f aca="false">IFERROR(INDEX(RTO4CF,$EL217,'ANVA-MDS'!EC$7),0)</f>
        <v>0</v>
      </c>
      <c r="EP217" s="277" t="n">
        <f aca="false">IFERROR(INDEX(RTO4CF,$EL217,'ANVA-MDS'!ED$7),0)</f>
        <v>0</v>
      </c>
      <c r="EQ217" s="277" t="n">
        <f aca="false">IFERROR(INDEX(RTO4CF,$EL217,'ANVA-MDS'!EE$7),0)</f>
        <v>0</v>
      </c>
      <c r="ER217" s="277" t="n">
        <f aca="false">COUNTIFS(EN217:EQ217,"&gt;1")</f>
        <v>0</v>
      </c>
      <c r="ES217" s="277" t="n">
        <f aca="false">IFERROR(SUMIFS(EN217:EQ217,EN217:EQ217,"&gt;1"),0)</f>
        <v>0</v>
      </c>
      <c r="ET217" s="265"/>
      <c r="EU217" s="265"/>
      <c r="EV217" s="265"/>
      <c r="EW217" s="266"/>
      <c r="EX217" s="277" t="n">
        <f aca="false">EG217+ES217</f>
        <v>0</v>
      </c>
      <c r="EY217" s="266"/>
      <c r="EZ217" s="266"/>
    </row>
    <row r="218" customFormat="false" ht="12.75" hidden="false" customHeight="true" outlineLevel="0" collapsed="false">
      <c r="J218" s="270" t="n">
        <v>44</v>
      </c>
      <c r="K218" s="280" t="n">
        <f aca="false">IFERROR(INDEX(RTO4SF_ORD,J218,1),"sd")</f>
        <v>0</v>
      </c>
      <c r="L218" s="281" t="n">
        <f aca="false">IFERROR(INDEX(RTO4SF_ORD,J218,2),"sd")</f>
        <v>6E-005</v>
      </c>
      <c r="M218" s="281" t="str">
        <f aca="false">IF(M$8&gt;$J218,"",IF($F$179&gt;$G$179,"ns",IF(ABS($L218-INDEX(RTO4SF_ORD,M$8,2))&gt;$B$194,"s","ns")))</f>
        <v>ns</v>
      </c>
      <c r="N218" s="281" t="str">
        <f aca="false">IF(N$8&gt;$J218,"",IF($F$179&gt;$G$179,"ns",IF(ABS($L218-INDEX(RTO4SF_ORD,N$8,2))&gt;$B$194,"s","ns")))</f>
        <v>ns</v>
      </c>
      <c r="O218" s="281" t="str">
        <f aca="false">IF(O$8&gt;$J218,"",IF($F$179&gt;$G$179,"ns",IF(ABS($L218-INDEX(RTO4SF_ORD,O$8,2))&gt;$B$194,"s","ns")))</f>
        <v>ns</v>
      </c>
      <c r="P218" s="281" t="str">
        <f aca="false">IF(P$8&gt;$J218,"",IF($F$179&gt;$G$179,"ns",IF(ABS($L218-INDEX(RTO4SF_ORD,P$8,2))&gt;$B$194,"s","ns")))</f>
        <v>ns</v>
      </c>
      <c r="Q218" s="281" t="str">
        <f aca="false">IF(Q$8&gt;$J218,"",IF($F$179&gt;$G$179,"ns",IF(ABS($L218-INDEX(RTO4SF_ORD,Q$8,2))&gt;$B$194,"s","ns")))</f>
        <v>ns</v>
      </c>
      <c r="R218" s="281" t="str">
        <f aca="false">IF(R$8&gt;$J218,"",IF($F$179&gt;$G$179,"ns",IF(ABS($L218-INDEX(RTO4SF_ORD,R$8,2))&gt;$B$194,"s","ns")))</f>
        <v>ns</v>
      </c>
      <c r="S218" s="281" t="str">
        <f aca="false">IF(S$8&gt;$J218,"",IF($F$179&gt;$G$179,"ns",IF(ABS($L218-INDEX(RTO4SF_ORD,S$8,2))&gt;$B$194,"s","ns")))</f>
        <v>ns</v>
      </c>
      <c r="T218" s="281" t="str">
        <f aca="false">IF(T$8&gt;$J218,"",IF($F$179&gt;$G$179,"ns",IF(ABS($L218-INDEX(RTO4SF_ORD,T$8,2))&gt;$B$194,"s","ns")))</f>
        <v>ns</v>
      </c>
      <c r="U218" s="281" t="str">
        <f aca="false">IF(U$8&gt;$J218,"",IF($F$179&gt;$G$179,"ns",IF(ABS($L218-INDEX(RTO4SF_ORD,U$8,2))&gt;$B$194,"s","ns")))</f>
        <v>ns</v>
      </c>
      <c r="V218" s="281" t="str">
        <f aca="false">IF(V$8&gt;$J218,"",IF($F$179&gt;$G$179,"ns",IF(ABS($L218-INDEX(RTO4SF_ORD,V$8,2))&gt;$B$194,"s","ns")))</f>
        <v>ns</v>
      </c>
      <c r="W218" s="281" t="str">
        <f aca="false">IF(W$8&gt;$J218,"",IF($F$179&gt;$G$179,"ns",IF(ABS($L218-INDEX(RTO4SF_ORD,W$8,2))&gt;$B$194,"s","ns")))</f>
        <v>ns</v>
      </c>
      <c r="X218" s="281" t="str">
        <f aca="false">IF(X$8&gt;$J218,"",IF($F$179&gt;$G$179,"ns",IF(ABS($L218-INDEX(RTO4SF_ORD,X$8,2))&gt;$B$194,"s","ns")))</f>
        <v>ns</v>
      </c>
      <c r="Y218" s="281" t="str">
        <f aca="false">IF(Y$8&gt;$J218,"",IF($F$179&gt;$G$179,"ns",IF(ABS($L218-INDEX(RTO4SF_ORD,Y$8,2))&gt;$B$194,"s","ns")))</f>
        <v>ns</v>
      </c>
      <c r="Z218" s="281" t="str">
        <f aca="false">IF(Z$8&gt;$J218,"",IF($F$179&gt;$G$179,"ns",IF(ABS($L218-INDEX(RTO4SF_ORD,Z$8,2))&gt;$B$194,"s","ns")))</f>
        <v>ns</v>
      </c>
      <c r="AA218" s="281" t="str">
        <f aca="false">IF(AA$8&gt;$J218,"",IF($F$179&gt;$G$179,"ns",IF(ABS($L218-INDEX(RTO4SF_ORD,AA$8,2))&gt;$B$194,"s","ns")))</f>
        <v>ns</v>
      </c>
      <c r="AB218" s="281" t="str">
        <f aca="false">IF(AB$8&gt;$J218,"",IF($F$179&gt;$G$179,"ns",IF(ABS($L218-INDEX(RTO4SF_ORD,AB$8,2))&gt;$B$194,"s","ns")))</f>
        <v>ns</v>
      </c>
      <c r="AC218" s="281" t="str">
        <f aca="false">IF(AC$8&gt;$J218,"",IF($F$179&gt;$G$179,"ns",IF(ABS($L218-INDEX(RTO4SF_ORD,AC$8,2))&gt;$B$194,"s","ns")))</f>
        <v>ns</v>
      </c>
      <c r="AD218" s="281" t="str">
        <f aca="false">IF(AD$8&gt;$J218,"",IF($F$179&gt;$G$179,"ns",IF(ABS($L218-INDEX(RTO4SF_ORD,AD$8,2))&gt;$B$194,"s","ns")))</f>
        <v>ns</v>
      </c>
      <c r="AE218" s="281" t="str">
        <f aca="false">IF(AE$8&gt;$J218,"",IF($F$179&gt;$G$179,"ns",IF(ABS($L218-INDEX(RTO4SF_ORD,AE$8,2))&gt;$B$194,"s","ns")))</f>
        <v>ns</v>
      </c>
      <c r="AF218" s="281" t="str">
        <f aca="false">IF(AF$8&gt;$J218,"",IF($F$179&gt;$G$179,"ns",IF(ABS($L218-INDEX(RTO4SF_ORD,AF$8,2))&gt;$B$194,"s","ns")))</f>
        <v>ns</v>
      </c>
      <c r="AG218" s="281" t="str">
        <f aca="false">IF(AG$8&gt;$J218,"",IF($F$179&gt;$G$179,"ns",IF(ABS($L218-INDEX(RTO4SF_ORD,AG$8,2))&gt;$B$194,"s","ns")))</f>
        <v>ns</v>
      </c>
      <c r="AH218" s="281" t="str">
        <f aca="false">IF(AH$8&gt;$J218,"",IF($F$179&gt;$G$179,"ns",IF(ABS($L218-INDEX(RTO4SF_ORD,AH$8,2))&gt;$B$194,"s","ns")))</f>
        <v>ns</v>
      </c>
      <c r="AI218" s="281" t="str">
        <f aca="false">IF(AI$8&gt;$J218,"",IF($F$179&gt;$G$179,"ns",IF(ABS($L218-INDEX(RTO4SF_ORD,AI$8,2))&gt;$B$194,"s","ns")))</f>
        <v>ns</v>
      </c>
      <c r="AJ218" s="281" t="str">
        <f aca="false">IF(AJ$8&gt;$J218,"",IF($F$179&gt;$G$179,"ns",IF(ABS($L218-INDEX(RTO4SF_ORD,AJ$8,2))&gt;$B$194,"s","ns")))</f>
        <v>ns</v>
      </c>
      <c r="AK218" s="281" t="str">
        <f aca="false">IF(AK$8&gt;$J218,"",IF($F$179&gt;$G$179,"ns",IF(ABS($L218-INDEX(RTO4SF_ORD,AK$8,2))&gt;$B$194,"s","ns")))</f>
        <v>ns</v>
      </c>
      <c r="AL218" s="281" t="str">
        <f aca="false">IF(AL$8&gt;$J218,"",IF($F$179&gt;$G$179,"ns",IF(ABS($L218-INDEX(RTO4SF_ORD,AL$8,2))&gt;$B$194,"s","ns")))</f>
        <v>ns</v>
      </c>
      <c r="AM218" s="281" t="str">
        <f aca="false">IF(AM$8&gt;$J218,"",IF($F$179&gt;$G$179,"ns",IF(ABS($L218-INDEX(RTO4SF_ORD,AM$8,2))&gt;$B$194,"s","ns")))</f>
        <v>ns</v>
      </c>
      <c r="AN218" s="281" t="str">
        <f aca="false">IF(AN$8&gt;$J218,"",IF($F$179&gt;$G$179,"ns",IF(ABS($L218-INDEX(RTO4SF_ORD,AN$8,2))&gt;$B$194,"s","ns")))</f>
        <v>ns</v>
      </c>
      <c r="AO218" s="281" t="str">
        <f aca="false">IF(AO$8&gt;$J218,"",IF($F$179&gt;$G$179,"ns",IF(ABS($L218-INDEX(RTO4SF_ORD,AO$8,2))&gt;$B$194,"s","ns")))</f>
        <v>ns</v>
      </c>
      <c r="AP218" s="281" t="str">
        <f aca="false">IF(AP$8&gt;$J218,"",IF($F$179&gt;$G$179,"ns",IF(ABS($L218-INDEX(RTO4SF_ORD,AP$8,2))&gt;$B$194,"s","ns")))</f>
        <v>ns</v>
      </c>
      <c r="AQ218" s="281" t="str">
        <f aca="false">IF(AQ$8&gt;$J218,"",IF($F$179&gt;$G$179,"ns",IF(ABS($L218-INDEX(RTO4SF_ORD,AQ$8,2))&gt;$B$194,"s","ns")))</f>
        <v>ns</v>
      </c>
      <c r="AR218" s="281" t="str">
        <f aca="false">IF(AR$8&gt;$J218,"",IF($F$179&gt;$G$179,"ns",IF(ABS($L218-INDEX(RTO4SF_ORD,AR$8,2))&gt;$B$194,"s","ns")))</f>
        <v>ns</v>
      </c>
      <c r="AS218" s="281" t="str">
        <f aca="false">IF(AS$8&gt;$J218,"",IF($F$179&gt;$G$179,"ns",IF(ABS($L218-INDEX(RTO4SF_ORD,AS$8,2))&gt;$B$194,"s","ns")))</f>
        <v>ns</v>
      </c>
      <c r="AT218" s="281" t="str">
        <f aca="false">IF(AT$8&gt;$J218,"",IF($F$179&gt;$G$179,"ns",IF(ABS($L218-INDEX(RTO4SF_ORD,AT$8,2))&gt;$B$194,"s","ns")))</f>
        <v>ns</v>
      </c>
      <c r="AU218" s="281" t="str">
        <f aca="false">IF(AU$8&gt;$J218,"",IF($F$179&gt;$G$179,"ns",IF(ABS($L218-INDEX(RTO4SF_ORD,AU$8,2))&gt;$B$194,"s","ns")))</f>
        <v>ns</v>
      </c>
      <c r="AV218" s="281" t="str">
        <f aca="false">IF(AV$8&gt;$J218,"",IF($F$179&gt;$G$179,"ns",IF(ABS($L218-INDEX(RTO4SF_ORD,AV$8,2))&gt;$B$194,"s","ns")))</f>
        <v>ns</v>
      </c>
      <c r="AW218" s="281" t="str">
        <f aca="false">IF(AW$8&gt;$J218,"",IF($F$179&gt;$G$179,"ns",IF(ABS($L218-INDEX(RTO4SF_ORD,AW$8,2))&gt;$B$194,"s","ns")))</f>
        <v>ns</v>
      </c>
      <c r="AX218" s="281" t="str">
        <f aca="false">IF(AX$8&gt;$J218,"",IF($F$179&gt;$G$179,"ns",IF(ABS($L218-INDEX(RTO4SF_ORD,AX$8,2))&gt;$B$194,"s","ns")))</f>
        <v>ns</v>
      </c>
      <c r="AY218" s="281" t="str">
        <f aca="false">IF(AY$8&gt;$J218,"",IF($F$179&gt;$G$179,"ns",IF(ABS($L218-INDEX(RTO4SF_ORD,AY$8,2))&gt;$B$194,"s","ns")))</f>
        <v>ns</v>
      </c>
      <c r="AZ218" s="281" t="str">
        <f aca="false">IF(AZ$8&gt;$J218,"",IF($F$179&gt;$G$179,"ns",IF(ABS($L218-INDEX(RTO4SF_ORD,AZ$8,2))&gt;$B$194,"s","ns")))</f>
        <v>ns</v>
      </c>
      <c r="BA218" s="281" t="str">
        <f aca="false">IF(BA$8&gt;$J218,"",IF($F$179&gt;$G$179,"ns",IF(ABS($L218-INDEX(RTO4SF_ORD,BA$8,2))&gt;$B$194,"s","ns")))</f>
        <v>ns</v>
      </c>
      <c r="BB218" s="281" t="str">
        <f aca="false">IF(BB$8&gt;$J218,"",IF($F$179&gt;$G$179,"ns",IF(ABS($L218-INDEX(RTO4SF_ORD,BB$8,2))&gt;$B$194,"s","ns")))</f>
        <v>ns</v>
      </c>
      <c r="BC218" s="281" t="str">
        <f aca="false">IF(BC$8&gt;$J218,"",IF($F$179&gt;$G$179,"ns",IF(ABS($L218-INDEX(RTO4SF_ORD,BC$8,2))&gt;$B$194,"s","ns")))</f>
        <v>ns</v>
      </c>
      <c r="BD218" s="281" t="str">
        <f aca="false">IF(BD$8&gt;$J218,"",IF($F$179&gt;$G$179,"ns",IF(ABS($L218-INDEX(RTO4SF_ORD,BD$8,2))&gt;$B$194,"s","ns")))</f>
        <v>ns</v>
      </c>
      <c r="BE218" s="281" t="str">
        <f aca="false">IF(BE$8&gt;$J218,"",IF($F$179&gt;$G$179,"ns",IF(ABS($L218-INDEX(RTO4SF_ORD,BE$8,2))&gt;$B$194,"s","ns")))</f>
        <v/>
      </c>
      <c r="BF218" s="281" t="str">
        <f aca="false">IF(BF$8&gt;$J218,"",IF($F$179&gt;$G$179,"ns",IF(ABS($L218-INDEX(RTO4SF_ORD,BF$8,2))&gt;$B$194,"s","ns")))</f>
        <v/>
      </c>
      <c r="BG218" s="281" t="str">
        <f aca="false">IF(BG$8&gt;$J218,"",IF($F$179&gt;$G$179,"ns",IF(ABS($L218-INDEX(RTO4SF_ORD,BG$8,2))&gt;$B$194,"s","ns")))</f>
        <v/>
      </c>
      <c r="BH218" s="281" t="str">
        <f aca="false">IF(BH$8&gt;$J218,"",IF($F$179&gt;$G$179,"ns",IF(ABS($L218-INDEX(RTO4SF_ORD,BH$8,2))&gt;$B$194,"s","ns")))</f>
        <v/>
      </c>
      <c r="BI218" s="281" t="str">
        <f aca="false">IF(BI$8&gt;$J218,"",IF($F$179&gt;$G$179,"ns",IF(ABS($L218-INDEX(RTO4SF_ORD,BI$8,2))&gt;$B$194,"s","ns")))</f>
        <v/>
      </c>
      <c r="BJ218" s="281" t="str">
        <f aca="false">IF(BJ$8&gt;$J218,"",IF($F$179&gt;$G$179,"ns",IF(ABS($L218-INDEX(RTO4SF_ORD,BJ$8,2))&gt;$B$194,"s","ns")))</f>
        <v/>
      </c>
      <c r="BS218" s="249"/>
      <c r="BT218" s="249"/>
      <c r="BV218" s="270" t="n">
        <v>44</v>
      </c>
      <c r="BW218" s="280" t="n">
        <f aca="false">IFERROR(INDEX(RTO4CF_ORD,BV218,1),"sd")</f>
        <v>0</v>
      </c>
      <c r="BX218" s="281" t="n">
        <f aca="false">IFERROR(INDEX(RTO4CF_ORD,BV218,2),"sd")</f>
        <v>6E-005</v>
      </c>
      <c r="BY218" s="282" t="str">
        <f aca="false">IF(BY$8&gt;$BV218,"",IF($BR$179&gt;$BS$179,"ns",IF(ABS($BX218-INDEX(RTO4CF_ORD,BY$8,2))&gt;$BN$194,"s","ns")))</f>
        <v>s</v>
      </c>
      <c r="BZ218" s="282" t="str">
        <f aca="false">IF(BZ$8&gt;$BV218,"",IF($BR$179&gt;$BS$179,"ns",IF(ABS($BX218-INDEX(RTO4CF_ORD,BZ$8,2))&gt;$BN$194,"s","ns")))</f>
        <v>s</v>
      </c>
      <c r="CA218" s="282" t="str">
        <f aca="false">IF(CA$8&gt;$BV218,"",IF($BR$179&gt;$BS$179,"ns",IF(ABS($BX218-INDEX(RTO4CF_ORD,CA$8,2))&gt;$BN$194,"s","ns")))</f>
        <v>s</v>
      </c>
      <c r="CB218" s="282" t="str">
        <f aca="false">IF(CB$8&gt;$BV218,"",IF($BR$179&gt;$BS$179,"ns",IF(ABS($BX218-INDEX(RTO4CF_ORD,CB$8,2))&gt;$BN$194,"s","ns")))</f>
        <v>s</v>
      </c>
      <c r="CC218" s="282" t="str">
        <f aca="false">IF(CC$8&gt;$BV218,"",IF($BR$179&gt;$BS$179,"ns",IF(ABS($BX218-INDEX(RTO4CF_ORD,CC$8,2))&gt;$BN$194,"s","ns")))</f>
        <v>s</v>
      </c>
      <c r="CD218" s="282" t="str">
        <f aca="false">IF(CD$8&gt;$BV218,"",IF($BR$179&gt;$BS$179,"ns",IF(ABS($BX218-INDEX(RTO4CF_ORD,CD$8,2))&gt;$BN$194,"s","ns")))</f>
        <v>s</v>
      </c>
      <c r="CE218" s="282" t="str">
        <f aca="false">IF(CE$8&gt;$BV218,"",IF($BR$179&gt;$BS$179,"ns",IF(ABS($BX218-INDEX(RTO4CF_ORD,CE$8,2))&gt;$BN$194,"s","ns")))</f>
        <v>s</v>
      </c>
      <c r="CF218" s="282" t="str">
        <f aca="false">IF(CF$8&gt;$BV218,"",IF($BR$179&gt;$BS$179,"ns",IF(ABS($BX218-INDEX(RTO4CF_ORD,CF$8,2))&gt;$BN$194,"s","ns")))</f>
        <v>s</v>
      </c>
      <c r="CG218" s="282" t="str">
        <f aca="false">IF(CG$8&gt;$BV218,"",IF($BR$179&gt;$BS$179,"ns",IF(ABS($BX218-INDEX(RTO4CF_ORD,CG$8,2))&gt;$BN$194,"s","ns")))</f>
        <v>s</v>
      </c>
      <c r="CH218" s="282" t="str">
        <f aca="false">IF(CH$8&gt;$BV218,"",IF($BR$179&gt;$BS$179,"ns",IF(ABS($BX218-INDEX(RTO4CF_ORD,CH$8,2))&gt;$BN$194,"s","ns")))</f>
        <v>s</v>
      </c>
      <c r="CI218" s="282" t="str">
        <f aca="false">IF(CI$8&gt;$BV218,"",IF($BR$179&gt;$BS$179,"ns",IF(ABS($BX218-INDEX(RTO4CF_ORD,CI$8,2))&gt;$BN$194,"s","ns")))</f>
        <v>s</v>
      </c>
      <c r="CJ218" s="282" t="str">
        <f aca="false">IF(CJ$8&gt;$BV218,"",IF($BR$179&gt;$BS$179,"ns",IF(ABS($BX218-INDEX(RTO4CF_ORD,CJ$8,2))&gt;$BN$194,"s","ns")))</f>
        <v>s</v>
      </c>
      <c r="CK218" s="282" t="str">
        <f aca="false">IF(CK$8&gt;$BV218,"",IF($BR$179&gt;$BS$179,"ns",IF(ABS($BX218-INDEX(RTO4CF_ORD,CK$8,2))&gt;$BN$194,"s","ns")))</f>
        <v>s</v>
      </c>
      <c r="CL218" s="282" t="str">
        <f aca="false">IF(CL$8&gt;$BV218,"",IF($BR$179&gt;$BS$179,"ns",IF(ABS($BX218-INDEX(RTO4CF_ORD,CL$8,2))&gt;$BN$194,"s","ns")))</f>
        <v>s</v>
      </c>
      <c r="CM218" s="282" t="str">
        <f aca="false">IF(CM$8&gt;$BV218,"",IF($BR$179&gt;$BS$179,"ns",IF(ABS($BX218-INDEX(RTO4CF_ORD,CM$8,2))&gt;$BN$194,"s","ns")))</f>
        <v>s</v>
      </c>
      <c r="CN218" s="282" t="str">
        <f aca="false">IF(CN$8&gt;$BV218,"",IF($BR$179&gt;$BS$179,"ns",IF(ABS($BX218-INDEX(RTO4CF_ORD,CN$8,2))&gt;$BN$194,"s","ns")))</f>
        <v>s</v>
      </c>
      <c r="CO218" s="282" t="str">
        <f aca="false">IF(CO$8&gt;$BV218,"",IF($BR$179&gt;$BS$179,"ns",IF(ABS($BX218-INDEX(RTO4CF_ORD,CO$8,2))&gt;$BN$194,"s","ns")))</f>
        <v>s</v>
      </c>
      <c r="CP218" s="282" t="str">
        <f aca="false">IF(CP$8&gt;$BV218,"",IF($BR$179&gt;$BS$179,"ns",IF(ABS($BX218-INDEX(RTO4CF_ORD,CP$8,2))&gt;$BN$194,"s","ns")))</f>
        <v>s</v>
      </c>
      <c r="CQ218" s="282" t="str">
        <f aca="false">IF(CQ$8&gt;$BV218,"",IF($BR$179&gt;$BS$179,"ns",IF(ABS($BX218-INDEX(RTO4CF_ORD,CQ$8,2))&gt;$BN$194,"s","ns")))</f>
        <v>s</v>
      </c>
      <c r="CR218" s="282" t="str">
        <f aca="false">IF(CR$8&gt;$BV218,"",IF($BR$179&gt;$BS$179,"ns",IF(ABS($BX218-INDEX(RTO4CF_ORD,CR$8,2))&gt;$BN$194,"s","ns")))</f>
        <v>s</v>
      </c>
      <c r="CS218" s="282" t="str">
        <f aca="false">IF(CS$8&gt;$BV218,"",IF($BR$179&gt;$BS$179,"ns",IF(ABS($BX218-INDEX(RTO4CF_ORD,CS$8,2))&gt;$BN$194,"s","ns")))</f>
        <v>s</v>
      </c>
      <c r="CT218" s="282" t="str">
        <f aca="false">IF(CT$8&gt;$BV218,"",IF($BR$179&gt;$BS$179,"ns",IF(ABS($BX218-INDEX(RTO4CF_ORD,CT$8,2))&gt;$BN$194,"s","ns")))</f>
        <v>s</v>
      </c>
      <c r="CU218" s="282" t="str">
        <f aca="false">IF(CU$8&gt;$BV218,"",IF($BR$179&gt;$BS$179,"ns",IF(ABS($BX218-INDEX(RTO4CF_ORD,CU$8,2))&gt;$BN$194,"s","ns")))</f>
        <v>s</v>
      </c>
      <c r="CV218" s="282" t="str">
        <f aca="false">IF(CV$8&gt;$BV218,"",IF($BR$179&gt;$BS$179,"ns",IF(ABS($BX218-INDEX(RTO4CF_ORD,CV$8,2))&gt;$BN$194,"s","ns")))</f>
        <v>s</v>
      </c>
      <c r="CW218" s="282" t="str">
        <f aca="false">IF(CW$8&gt;$BV218,"",IF($BR$179&gt;$BS$179,"ns",IF(ABS($BX218-INDEX(RTO4CF_ORD,CW$8,2))&gt;$BN$194,"s","ns")))</f>
        <v>s</v>
      </c>
      <c r="CX218" s="282" t="str">
        <f aca="false">IF(CX$8&gt;$BV218,"",IF($BR$179&gt;$BS$179,"ns",IF(ABS($BX218-INDEX(RTO4CF_ORD,CX$8,2))&gt;$BN$194,"s","ns")))</f>
        <v>s</v>
      </c>
      <c r="CY218" s="282" t="str">
        <f aca="false">IF(CY$8&gt;$BV218,"",IF($BR$179&gt;$BS$179,"ns",IF(ABS($BX218-INDEX(RTO4CF_ORD,CY$8,2))&gt;$BN$194,"s","ns")))</f>
        <v>s</v>
      </c>
      <c r="CZ218" s="282" t="str">
        <f aca="false">IF(CZ$8&gt;$BV218,"",IF($BR$179&gt;$BS$179,"ns",IF(ABS($BX218-INDEX(RTO4CF_ORD,CZ$8,2))&gt;$BN$194,"s","ns")))</f>
        <v>s</v>
      </c>
      <c r="DA218" s="282" t="str">
        <f aca="false">IF(DA$8&gt;$BV218,"",IF($BR$179&gt;$BS$179,"ns",IF(ABS($BX218-INDEX(RTO4CF_ORD,DA$8,2))&gt;$BN$194,"s","ns")))</f>
        <v>s</v>
      </c>
      <c r="DB218" s="282" t="str">
        <f aca="false">IF(DB$8&gt;$BV218,"",IF($BR$179&gt;$BS$179,"ns",IF(ABS($BX218-INDEX(RTO4CF_ORD,DB$8,2))&gt;$BN$194,"s","ns")))</f>
        <v>s</v>
      </c>
      <c r="DC218" s="282" t="str">
        <f aca="false">IF(DC$8&gt;$BV218,"",IF($BR$179&gt;$BS$179,"ns",IF(ABS($BX218-INDEX(RTO4CF_ORD,DC$8,2))&gt;$BN$194,"s","ns")))</f>
        <v>s</v>
      </c>
      <c r="DD218" s="282" t="str">
        <f aca="false">IF(DD$8&gt;$BV218,"",IF($BR$179&gt;$BS$179,"ns",IF(ABS($BX218-INDEX(RTO4CF_ORD,DD$8,2))&gt;$BN$194,"s","ns")))</f>
        <v>ns</v>
      </c>
      <c r="DE218" s="282" t="str">
        <f aca="false">IF(DE$8&gt;$BV218,"",IF($BR$179&gt;$BS$179,"ns",IF(ABS($BX218-INDEX(RTO4CF_ORD,DE$8,2))&gt;$BN$194,"s","ns")))</f>
        <v>ns</v>
      </c>
      <c r="DF218" s="282" t="str">
        <f aca="false">IF(DF$8&gt;$BV218,"",IF($BR$179&gt;$BS$179,"ns",IF(ABS($BX218-INDEX(RTO4CF_ORD,DF$8,2))&gt;$BN$194,"s","ns")))</f>
        <v>ns</v>
      </c>
      <c r="DG218" s="282" t="str">
        <f aca="false">IF(DG$8&gt;$BV218,"",IF($BR$179&gt;$BS$179,"ns",IF(ABS($BX218-INDEX(RTO4CF_ORD,DG$8,2))&gt;$BN$194,"s","ns")))</f>
        <v>ns</v>
      </c>
      <c r="DH218" s="282" t="str">
        <f aca="false">IF(DH$8&gt;$BV218,"",IF($BR$179&gt;$BS$179,"ns",IF(ABS($BX218-INDEX(RTO4CF_ORD,DH$8,2))&gt;$BN$194,"s","ns")))</f>
        <v>ns</v>
      </c>
      <c r="DI218" s="282" t="str">
        <f aca="false">IF(DI$8&gt;$BV218,"",IF($BR$179&gt;$BS$179,"ns",IF(ABS($BX218-INDEX(RTO4CF_ORD,DI$8,2))&gt;$BN$194,"s","ns")))</f>
        <v>ns</v>
      </c>
      <c r="DJ218" s="282" t="str">
        <f aca="false">IF(DJ$8&gt;$BV218,"",IF($BR$179&gt;$BS$179,"ns",IF(ABS($BX218-INDEX(RTO4CF_ORD,DJ$8,2))&gt;$BN$194,"s","ns")))</f>
        <v>ns</v>
      </c>
      <c r="DK218" s="282" t="str">
        <f aca="false">IF(DK$8&gt;$BV218,"",IF($BR$179&gt;$BS$179,"ns",IF(ABS($BX218-INDEX(RTO4CF_ORD,DK$8,2))&gt;$BN$194,"s","ns")))</f>
        <v>ns</v>
      </c>
      <c r="DL218" s="282" t="str">
        <f aca="false">IF(DL$8&gt;$BV218,"",IF($BR$179&gt;$BS$179,"ns",IF(ABS($BX218-INDEX(RTO4CF_ORD,DL$8,2))&gt;$BN$194,"s","ns")))</f>
        <v>ns</v>
      </c>
      <c r="DM218" s="282" t="str">
        <f aca="false">IF(DM$8&gt;$BV218,"",IF($BR$179&gt;$BS$179,"ns",IF(ABS($BX218-INDEX(RTO4CF_ORD,DM$8,2))&gt;$BN$194,"s","ns")))</f>
        <v>ns</v>
      </c>
      <c r="DN218" s="282" t="str">
        <f aca="false">IF(DN$8&gt;$BV218,"",IF($BR$179&gt;$BS$179,"ns",IF(ABS($BX218-INDEX(RTO4CF_ORD,DN$8,2))&gt;$BN$194,"s","ns")))</f>
        <v>ns</v>
      </c>
      <c r="DO218" s="282" t="str">
        <f aca="false">IF(DO$8&gt;$BV218,"",IF($BR$179&gt;$BS$179,"ns",IF(ABS($BX218-INDEX(RTO4CF_ORD,DO$8,2))&gt;$BN$194,"s","ns")))</f>
        <v>ns</v>
      </c>
      <c r="DP218" s="282" t="str">
        <f aca="false">IF(DP$8&gt;$BV218,"",IF($BR$179&gt;$BS$179,"ns",IF(ABS($BX218-INDEX(RTO4CF_ORD,DP$8,2))&gt;$BN$194,"s","ns")))</f>
        <v>ns</v>
      </c>
      <c r="DQ218" s="282" t="str">
        <f aca="false">IF(DQ$8&gt;$BV218,"",IF($BR$179&gt;$BS$179,"ns",IF(ABS($BX218-INDEX(RTO4CF_ORD,DQ$8,2))&gt;$BN$194,"s","ns")))</f>
        <v/>
      </c>
      <c r="DR218" s="282" t="str">
        <f aca="false">IF(DR$8&gt;$BV218,"",IF($BR$179&gt;$BS$179,"ns",IF(ABS($BX218-INDEX(RTO4CF_ORD,DR$8,2))&gt;$BN$194,"s","ns")))</f>
        <v/>
      </c>
      <c r="DS218" s="282" t="str">
        <f aca="false">IF(DS$8&gt;$BV218,"",IF($BR$179&gt;$BS$179,"ns",IF(ABS($BX218-INDEX(RTO4CF_ORD,DS$8,2))&gt;$BN$194,"s","ns")))</f>
        <v/>
      </c>
      <c r="DT218" s="282" t="str">
        <f aca="false">IF(DT$8&gt;$BV218,"",IF($BR$179&gt;$BS$179,"ns",IF(ABS($BX218-INDEX(RTO4CF_ORD,DT$8,2))&gt;$BN$194,"s","ns")))</f>
        <v/>
      </c>
      <c r="DU218" s="282" t="str">
        <f aca="false">IF(DU$8&gt;$BV218,"",IF($BR$179&gt;$BS$179,"ns",IF(ABS($BX218-INDEX(RTO4CF_ORD,DU$8,2))&gt;$BN$194,"s","ns")))</f>
        <v/>
      </c>
      <c r="DV218" s="282" t="str">
        <f aca="false">IF(DV$8&gt;$BV218,"",IF($BR$179&gt;$BS$179,"ns",IF(ABS($BX218-INDEX(RTO4CF_ORD,DV$8,2))&gt;$BN$194,"s","ns")))</f>
        <v/>
      </c>
      <c r="DW218" s="283"/>
      <c r="DX218" s="283"/>
      <c r="DZ218" s="265" t="n">
        <f aca="false">DZ217+1</f>
        <v>45</v>
      </c>
      <c r="EA218" s="276" t="n">
        <f aca="false">IFERROR(INDEX(RTO4CV,$DZ218,1),0)</f>
        <v>0</v>
      </c>
      <c r="EB218" s="277" t="n">
        <f aca="false">IFERROR(INDEX(RTO4SF,$DZ218,EB$7),0)</f>
        <v>0</v>
      </c>
      <c r="EC218" s="277" t="n">
        <f aca="false">IFERROR(INDEX(RTO4SF,$DZ218,EC$7),0)</f>
        <v>0</v>
      </c>
      <c r="ED218" s="277" t="n">
        <f aca="false">IFERROR(INDEX(RTO4SF,$DZ218,ED$7),0)</f>
        <v>0</v>
      </c>
      <c r="EE218" s="277" t="n">
        <f aca="false">IFERROR(INDEX(RTO4SF,$DZ218,EE$7),0)</f>
        <v>0</v>
      </c>
      <c r="EF218" s="277" t="n">
        <f aca="false">COUNTIFS(EB218:EE218,"&gt;1")</f>
        <v>0</v>
      </c>
      <c r="EG218" s="277" t="n">
        <f aca="false">IFERROR(SUMIFS(EB218:EE218,EB218:EE218,"&gt;1"),0)</f>
        <v>0</v>
      </c>
      <c r="EH218" s="265"/>
      <c r="EI218" s="265"/>
      <c r="EJ218" s="265"/>
      <c r="EK218" s="266"/>
      <c r="EL218" s="265" t="n">
        <f aca="false">EL217+1</f>
        <v>45</v>
      </c>
      <c r="EM218" s="276" t="n">
        <f aca="false">IFERROR(INDEX(RTO4CV,$EL218,1),0)</f>
        <v>0</v>
      </c>
      <c r="EN218" s="277" t="n">
        <f aca="false">IFERROR(INDEX(RTO4CF,$EL218,'ANVA-MDS'!EB$7),0)</f>
        <v>0</v>
      </c>
      <c r="EO218" s="277" t="n">
        <f aca="false">IFERROR(INDEX(RTO4CF,$EL218,'ANVA-MDS'!EC$7),0)</f>
        <v>0</v>
      </c>
      <c r="EP218" s="277" t="n">
        <f aca="false">IFERROR(INDEX(RTO4CF,$EL218,'ANVA-MDS'!ED$7),0)</f>
        <v>0</v>
      </c>
      <c r="EQ218" s="277" t="n">
        <f aca="false">IFERROR(INDEX(RTO4CF,$EL218,'ANVA-MDS'!EE$7),0)</f>
        <v>0</v>
      </c>
      <c r="ER218" s="277" t="n">
        <f aca="false">COUNTIFS(EN218:EQ218,"&gt;1")</f>
        <v>0</v>
      </c>
      <c r="ES218" s="277" t="n">
        <f aca="false">IFERROR(SUMIFS(EN218:EQ218,EN218:EQ218,"&gt;1"),0)</f>
        <v>0</v>
      </c>
      <c r="ET218" s="265"/>
      <c r="EU218" s="265"/>
      <c r="EV218" s="265"/>
      <c r="EW218" s="266"/>
      <c r="EX218" s="277" t="n">
        <f aca="false">EG218+ES218</f>
        <v>0</v>
      </c>
      <c r="EY218" s="266"/>
      <c r="EZ218" s="266"/>
    </row>
    <row r="219" customFormat="false" ht="12.75" hidden="false" customHeight="true" outlineLevel="0" collapsed="false">
      <c r="J219" s="270" t="n">
        <v>45</v>
      </c>
      <c r="K219" s="280" t="n">
        <f aca="false">IFERROR(INDEX(RTO4SF_ORD,J219,1),"sd")</f>
        <v>0</v>
      </c>
      <c r="L219" s="281" t="n">
        <f aca="false">IFERROR(INDEX(RTO4SF_ORD,J219,2),"sd")</f>
        <v>5E-005</v>
      </c>
      <c r="M219" s="281" t="str">
        <f aca="false">IF(M$8&gt;$J219,"",IF($F$179&gt;$G$179,"ns",IF(ABS($L219-INDEX(RTO4SF_ORD,M$8,2))&gt;$B$194,"s","ns")))</f>
        <v>ns</v>
      </c>
      <c r="N219" s="281" t="str">
        <f aca="false">IF(N$8&gt;$J219,"",IF($F$179&gt;$G$179,"ns",IF(ABS($L219-INDEX(RTO4SF_ORD,N$8,2))&gt;$B$194,"s","ns")))</f>
        <v>ns</v>
      </c>
      <c r="O219" s="281" t="str">
        <f aca="false">IF(O$8&gt;$J219,"",IF($F$179&gt;$G$179,"ns",IF(ABS($L219-INDEX(RTO4SF_ORD,O$8,2))&gt;$B$194,"s","ns")))</f>
        <v>ns</v>
      </c>
      <c r="P219" s="281" t="str">
        <f aca="false">IF(P$8&gt;$J219,"",IF($F$179&gt;$G$179,"ns",IF(ABS($L219-INDEX(RTO4SF_ORD,P$8,2))&gt;$B$194,"s","ns")))</f>
        <v>ns</v>
      </c>
      <c r="Q219" s="281" t="str">
        <f aca="false">IF(Q$8&gt;$J219,"",IF($F$179&gt;$G$179,"ns",IF(ABS($L219-INDEX(RTO4SF_ORD,Q$8,2))&gt;$B$194,"s","ns")))</f>
        <v>ns</v>
      </c>
      <c r="R219" s="281" t="str">
        <f aca="false">IF(R$8&gt;$J219,"",IF($F$179&gt;$G$179,"ns",IF(ABS($L219-INDEX(RTO4SF_ORD,R$8,2))&gt;$B$194,"s","ns")))</f>
        <v>ns</v>
      </c>
      <c r="S219" s="281" t="str">
        <f aca="false">IF(S$8&gt;$J219,"",IF($F$179&gt;$G$179,"ns",IF(ABS($L219-INDEX(RTO4SF_ORD,S$8,2))&gt;$B$194,"s","ns")))</f>
        <v>ns</v>
      </c>
      <c r="T219" s="281" t="str">
        <f aca="false">IF(T$8&gt;$J219,"",IF($F$179&gt;$G$179,"ns",IF(ABS($L219-INDEX(RTO4SF_ORD,T$8,2))&gt;$B$194,"s","ns")))</f>
        <v>ns</v>
      </c>
      <c r="U219" s="281" t="str">
        <f aca="false">IF(U$8&gt;$J219,"",IF($F$179&gt;$G$179,"ns",IF(ABS($L219-INDEX(RTO4SF_ORD,U$8,2))&gt;$B$194,"s","ns")))</f>
        <v>ns</v>
      </c>
      <c r="V219" s="281" t="str">
        <f aca="false">IF(V$8&gt;$J219,"",IF($F$179&gt;$G$179,"ns",IF(ABS($L219-INDEX(RTO4SF_ORD,V$8,2))&gt;$B$194,"s","ns")))</f>
        <v>ns</v>
      </c>
      <c r="W219" s="281" t="str">
        <f aca="false">IF(W$8&gt;$J219,"",IF($F$179&gt;$G$179,"ns",IF(ABS($L219-INDEX(RTO4SF_ORD,W$8,2))&gt;$B$194,"s","ns")))</f>
        <v>ns</v>
      </c>
      <c r="X219" s="281" t="str">
        <f aca="false">IF(X$8&gt;$J219,"",IF($F$179&gt;$G$179,"ns",IF(ABS($L219-INDEX(RTO4SF_ORD,X$8,2))&gt;$B$194,"s","ns")))</f>
        <v>ns</v>
      </c>
      <c r="Y219" s="281" t="str">
        <f aca="false">IF(Y$8&gt;$J219,"",IF($F$179&gt;$G$179,"ns",IF(ABS($L219-INDEX(RTO4SF_ORD,Y$8,2))&gt;$B$194,"s","ns")))</f>
        <v>ns</v>
      </c>
      <c r="Z219" s="281" t="str">
        <f aca="false">IF(Z$8&gt;$J219,"",IF($F$179&gt;$G$179,"ns",IF(ABS($L219-INDEX(RTO4SF_ORD,Z$8,2))&gt;$B$194,"s","ns")))</f>
        <v>ns</v>
      </c>
      <c r="AA219" s="281" t="str">
        <f aca="false">IF(AA$8&gt;$J219,"",IF($F$179&gt;$G$179,"ns",IF(ABS($L219-INDEX(RTO4SF_ORD,AA$8,2))&gt;$B$194,"s","ns")))</f>
        <v>ns</v>
      </c>
      <c r="AB219" s="281" t="str">
        <f aca="false">IF(AB$8&gt;$J219,"",IF($F$179&gt;$G$179,"ns",IF(ABS($L219-INDEX(RTO4SF_ORD,AB$8,2))&gt;$B$194,"s","ns")))</f>
        <v>ns</v>
      </c>
      <c r="AC219" s="281" t="str">
        <f aca="false">IF(AC$8&gt;$J219,"",IF($F$179&gt;$G$179,"ns",IF(ABS($L219-INDEX(RTO4SF_ORD,AC$8,2))&gt;$B$194,"s","ns")))</f>
        <v>ns</v>
      </c>
      <c r="AD219" s="281" t="str">
        <f aca="false">IF(AD$8&gt;$J219,"",IF($F$179&gt;$G$179,"ns",IF(ABS($L219-INDEX(RTO4SF_ORD,AD$8,2))&gt;$B$194,"s","ns")))</f>
        <v>ns</v>
      </c>
      <c r="AE219" s="281" t="str">
        <f aca="false">IF(AE$8&gt;$J219,"",IF($F$179&gt;$G$179,"ns",IF(ABS($L219-INDEX(RTO4SF_ORD,AE$8,2))&gt;$B$194,"s","ns")))</f>
        <v>ns</v>
      </c>
      <c r="AF219" s="281" t="str">
        <f aca="false">IF(AF$8&gt;$J219,"",IF($F$179&gt;$G$179,"ns",IF(ABS($L219-INDEX(RTO4SF_ORD,AF$8,2))&gt;$B$194,"s","ns")))</f>
        <v>ns</v>
      </c>
      <c r="AG219" s="281" t="str">
        <f aca="false">IF(AG$8&gt;$J219,"",IF($F$179&gt;$G$179,"ns",IF(ABS($L219-INDEX(RTO4SF_ORD,AG$8,2))&gt;$B$194,"s","ns")))</f>
        <v>ns</v>
      </c>
      <c r="AH219" s="281" t="str">
        <f aca="false">IF(AH$8&gt;$J219,"",IF($F$179&gt;$G$179,"ns",IF(ABS($L219-INDEX(RTO4SF_ORD,AH$8,2))&gt;$B$194,"s","ns")))</f>
        <v>ns</v>
      </c>
      <c r="AI219" s="281" t="str">
        <f aca="false">IF(AI$8&gt;$J219,"",IF($F$179&gt;$G$179,"ns",IF(ABS($L219-INDEX(RTO4SF_ORD,AI$8,2))&gt;$B$194,"s","ns")))</f>
        <v>ns</v>
      </c>
      <c r="AJ219" s="281" t="str">
        <f aca="false">IF(AJ$8&gt;$J219,"",IF($F$179&gt;$G$179,"ns",IF(ABS($L219-INDEX(RTO4SF_ORD,AJ$8,2))&gt;$B$194,"s","ns")))</f>
        <v>ns</v>
      </c>
      <c r="AK219" s="281" t="str">
        <f aca="false">IF(AK$8&gt;$J219,"",IF($F$179&gt;$G$179,"ns",IF(ABS($L219-INDEX(RTO4SF_ORD,AK$8,2))&gt;$B$194,"s","ns")))</f>
        <v>ns</v>
      </c>
      <c r="AL219" s="281" t="str">
        <f aca="false">IF(AL$8&gt;$J219,"",IF($F$179&gt;$G$179,"ns",IF(ABS($L219-INDEX(RTO4SF_ORD,AL$8,2))&gt;$B$194,"s","ns")))</f>
        <v>ns</v>
      </c>
      <c r="AM219" s="281" t="str">
        <f aca="false">IF(AM$8&gt;$J219,"",IF($F$179&gt;$G$179,"ns",IF(ABS($L219-INDEX(RTO4SF_ORD,AM$8,2))&gt;$B$194,"s","ns")))</f>
        <v>ns</v>
      </c>
      <c r="AN219" s="281" t="str">
        <f aca="false">IF(AN$8&gt;$J219,"",IF($F$179&gt;$G$179,"ns",IF(ABS($L219-INDEX(RTO4SF_ORD,AN$8,2))&gt;$B$194,"s","ns")))</f>
        <v>ns</v>
      </c>
      <c r="AO219" s="281" t="str">
        <f aca="false">IF(AO$8&gt;$J219,"",IF($F$179&gt;$G$179,"ns",IF(ABS($L219-INDEX(RTO4SF_ORD,AO$8,2))&gt;$B$194,"s","ns")))</f>
        <v>ns</v>
      </c>
      <c r="AP219" s="281" t="str">
        <f aca="false">IF(AP$8&gt;$J219,"",IF($F$179&gt;$G$179,"ns",IF(ABS($L219-INDEX(RTO4SF_ORD,AP$8,2))&gt;$B$194,"s","ns")))</f>
        <v>ns</v>
      </c>
      <c r="AQ219" s="281" t="str">
        <f aca="false">IF(AQ$8&gt;$J219,"",IF($F$179&gt;$G$179,"ns",IF(ABS($L219-INDEX(RTO4SF_ORD,AQ$8,2))&gt;$B$194,"s","ns")))</f>
        <v>ns</v>
      </c>
      <c r="AR219" s="281" t="str">
        <f aca="false">IF(AR$8&gt;$J219,"",IF($F$179&gt;$G$179,"ns",IF(ABS($L219-INDEX(RTO4SF_ORD,AR$8,2))&gt;$B$194,"s","ns")))</f>
        <v>ns</v>
      </c>
      <c r="AS219" s="281" t="str">
        <f aca="false">IF(AS$8&gt;$J219,"",IF($F$179&gt;$G$179,"ns",IF(ABS($L219-INDEX(RTO4SF_ORD,AS$8,2))&gt;$B$194,"s","ns")))</f>
        <v>ns</v>
      </c>
      <c r="AT219" s="281" t="str">
        <f aca="false">IF(AT$8&gt;$J219,"",IF($F$179&gt;$G$179,"ns",IF(ABS($L219-INDEX(RTO4SF_ORD,AT$8,2))&gt;$B$194,"s","ns")))</f>
        <v>ns</v>
      </c>
      <c r="AU219" s="281" t="str">
        <f aca="false">IF(AU$8&gt;$J219,"",IF($F$179&gt;$G$179,"ns",IF(ABS($L219-INDEX(RTO4SF_ORD,AU$8,2))&gt;$B$194,"s","ns")))</f>
        <v>ns</v>
      </c>
      <c r="AV219" s="281" t="str">
        <f aca="false">IF(AV$8&gt;$J219,"",IF($F$179&gt;$G$179,"ns",IF(ABS($L219-INDEX(RTO4SF_ORD,AV$8,2))&gt;$B$194,"s","ns")))</f>
        <v>ns</v>
      </c>
      <c r="AW219" s="281" t="str">
        <f aca="false">IF(AW$8&gt;$J219,"",IF($F$179&gt;$G$179,"ns",IF(ABS($L219-INDEX(RTO4SF_ORD,AW$8,2))&gt;$B$194,"s","ns")))</f>
        <v>ns</v>
      </c>
      <c r="AX219" s="281" t="str">
        <f aca="false">IF(AX$8&gt;$J219,"",IF($F$179&gt;$G$179,"ns",IF(ABS($L219-INDEX(RTO4SF_ORD,AX$8,2))&gt;$B$194,"s","ns")))</f>
        <v>ns</v>
      </c>
      <c r="AY219" s="281" t="str">
        <f aca="false">IF(AY$8&gt;$J219,"",IF($F$179&gt;$G$179,"ns",IF(ABS($L219-INDEX(RTO4SF_ORD,AY$8,2))&gt;$B$194,"s","ns")))</f>
        <v>ns</v>
      </c>
      <c r="AZ219" s="281" t="str">
        <f aca="false">IF(AZ$8&gt;$J219,"",IF($F$179&gt;$G$179,"ns",IF(ABS($L219-INDEX(RTO4SF_ORD,AZ$8,2))&gt;$B$194,"s","ns")))</f>
        <v>ns</v>
      </c>
      <c r="BA219" s="281" t="str">
        <f aca="false">IF(BA$8&gt;$J219,"",IF($F$179&gt;$G$179,"ns",IF(ABS($L219-INDEX(RTO4SF_ORD,BA$8,2))&gt;$B$194,"s","ns")))</f>
        <v>ns</v>
      </c>
      <c r="BB219" s="281" t="str">
        <f aca="false">IF(BB$8&gt;$J219,"",IF($F$179&gt;$G$179,"ns",IF(ABS($L219-INDEX(RTO4SF_ORD,BB$8,2))&gt;$B$194,"s","ns")))</f>
        <v>ns</v>
      </c>
      <c r="BC219" s="281" t="str">
        <f aca="false">IF(BC$8&gt;$J219,"",IF($F$179&gt;$G$179,"ns",IF(ABS($L219-INDEX(RTO4SF_ORD,BC$8,2))&gt;$B$194,"s","ns")))</f>
        <v>ns</v>
      </c>
      <c r="BD219" s="281" t="str">
        <f aca="false">IF(BD$8&gt;$J219,"",IF($F$179&gt;$G$179,"ns",IF(ABS($L219-INDEX(RTO4SF_ORD,BD$8,2))&gt;$B$194,"s","ns")))</f>
        <v>ns</v>
      </c>
      <c r="BE219" s="281" t="str">
        <f aca="false">IF(BE$8&gt;$J219,"",IF($F$179&gt;$G$179,"ns",IF(ABS($L219-INDEX(RTO4SF_ORD,BE$8,2))&gt;$B$194,"s","ns")))</f>
        <v>ns</v>
      </c>
      <c r="BF219" s="281" t="str">
        <f aca="false">IF(BF$8&gt;$J219,"",IF($F$179&gt;$G$179,"ns",IF(ABS($L219-INDEX(RTO4SF_ORD,BF$8,2))&gt;$B$194,"s","ns")))</f>
        <v/>
      </c>
      <c r="BG219" s="281" t="str">
        <f aca="false">IF(BG$8&gt;$J219,"",IF($F$179&gt;$G$179,"ns",IF(ABS($L219-INDEX(RTO4SF_ORD,BG$8,2))&gt;$B$194,"s","ns")))</f>
        <v/>
      </c>
      <c r="BH219" s="281" t="str">
        <f aca="false">IF(BH$8&gt;$J219,"",IF($F$179&gt;$G$179,"ns",IF(ABS($L219-INDEX(RTO4SF_ORD,BH$8,2))&gt;$B$194,"s","ns")))</f>
        <v/>
      </c>
      <c r="BI219" s="281" t="str">
        <f aca="false">IF(BI$8&gt;$J219,"",IF($F$179&gt;$G$179,"ns",IF(ABS($L219-INDEX(RTO4SF_ORD,BI$8,2))&gt;$B$194,"s","ns")))</f>
        <v/>
      </c>
      <c r="BJ219" s="281" t="str">
        <f aca="false">IF(BJ$8&gt;$J219,"",IF($F$179&gt;$G$179,"ns",IF(ABS($L219-INDEX(RTO4SF_ORD,BJ$8,2))&gt;$B$194,"s","ns")))</f>
        <v/>
      </c>
      <c r="BS219" s="249"/>
      <c r="BT219" s="249"/>
      <c r="BV219" s="270" t="n">
        <v>45</v>
      </c>
      <c r="BW219" s="280" t="n">
        <f aca="false">IFERROR(INDEX(RTO4CF_ORD,BV219,1),"sd")</f>
        <v>0</v>
      </c>
      <c r="BX219" s="281" t="n">
        <f aca="false">IFERROR(INDEX(RTO4CF_ORD,BV219,2),"sd")</f>
        <v>5E-005</v>
      </c>
      <c r="BY219" s="282" t="str">
        <f aca="false">IF(BY$8&gt;$BV219,"",IF($BR$179&gt;$BS$179,"ns",IF(ABS($BX219-INDEX(RTO4CF_ORD,BY$8,2))&gt;$BN$194,"s","ns")))</f>
        <v>s</v>
      </c>
      <c r="BZ219" s="282" t="str">
        <f aca="false">IF(BZ$8&gt;$BV219,"",IF($BR$179&gt;$BS$179,"ns",IF(ABS($BX219-INDEX(RTO4CF_ORD,BZ$8,2))&gt;$BN$194,"s","ns")))</f>
        <v>s</v>
      </c>
      <c r="CA219" s="282" t="str">
        <f aca="false">IF(CA$8&gt;$BV219,"",IF($BR$179&gt;$BS$179,"ns",IF(ABS($BX219-INDEX(RTO4CF_ORD,CA$8,2))&gt;$BN$194,"s","ns")))</f>
        <v>s</v>
      </c>
      <c r="CB219" s="282" t="str">
        <f aca="false">IF(CB$8&gt;$BV219,"",IF($BR$179&gt;$BS$179,"ns",IF(ABS($BX219-INDEX(RTO4CF_ORD,CB$8,2))&gt;$BN$194,"s","ns")))</f>
        <v>s</v>
      </c>
      <c r="CC219" s="282" t="str">
        <f aca="false">IF(CC$8&gt;$BV219,"",IF($BR$179&gt;$BS$179,"ns",IF(ABS($BX219-INDEX(RTO4CF_ORD,CC$8,2))&gt;$BN$194,"s","ns")))</f>
        <v>s</v>
      </c>
      <c r="CD219" s="282" t="str">
        <f aca="false">IF(CD$8&gt;$BV219,"",IF($BR$179&gt;$BS$179,"ns",IF(ABS($BX219-INDEX(RTO4CF_ORD,CD$8,2))&gt;$BN$194,"s","ns")))</f>
        <v>s</v>
      </c>
      <c r="CE219" s="282" t="str">
        <f aca="false">IF(CE$8&gt;$BV219,"",IF($BR$179&gt;$BS$179,"ns",IF(ABS($BX219-INDEX(RTO4CF_ORD,CE$8,2))&gt;$BN$194,"s","ns")))</f>
        <v>s</v>
      </c>
      <c r="CF219" s="282" t="str">
        <f aca="false">IF(CF$8&gt;$BV219,"",IF($BR$179&gt;$BS$179,"ns",IF(ABS($BX219-INDEX(RTO4CF_ORD,CF$8,2))&gt;$BN$194,"s","ns")))</f>
        <v>s</v>
      </c>
      <c r="CG219" s="282" t="str">
        <f aca="false">IF(CG$8&gt;$BV219,"",IF($BR$179&gt;$BS$179,"ns",IF(ABS($BX219-INDEX(RTO4CF_ORD,CG$8,2))&gt;$BN$194,"s","ns")))</f>
        <v>s</v>
      </c>
      <c r="CH219" s="282" t="str">
        <f aca="false">IF(CH$8&gt;$BV219,"",IF($BR$179&gt;$BS$179,"ns",IF(ABS($BX219-INDEX(RTO4CF_ORD,CH$8,2))&gt;$BN$194,"s","ns")))</f>
        <v>s</v>
      </c>
      <c r="CI219" s="282" t="str">
        <f aca="false">IF(CI$8&gt;$BV219,"",IF($BR$179&gt;$BS$179,"ns",IF(ABS($BX219-INDEX(RTO4CF_ORD,CI$8,2))&gt;$BN$194,"s","ns")))</f>
        <v>s</v>
      </c>
      <c r="CJ219" s="282" t="str">
        <f aca="false">IF(CJ$8&gt;$BV219,"",IF($BR$179&gt;$BS$179,"ns",IF(ABS($BX219-INDEX(RTO4CF_ORD,CJ$8,2))&gt;$BN$194,"s","ns")))</f>
        <v>s</v>
      </c>
      <c r="CK219" s="282" t="str">
        <f aca="false">IF(CK$8&gt;$BV219,"",IF($BR$179&gt;$BS$179,"ns",IF(ABS($BX219-INDEX(RTO4CF_ORD,CK$8,2))&gt;$BN$194,"s","ns")))</f>
        <v>s</v>
      </c>
      <c r="CL219" s="282" t="str">
        <f aca="false">IF(CL$8&gt;$BV219,"",IF($BR$179&gt;$BS$179,"ns",IF(ABS($BX219-INDEX(RTO4CF_ORD,CL$8,2))&gt;$BN$194,"s","ns")))</f>
        <v>s</v>
      </c>
      <c r="CM219" s="282" t="str">
        <f aca="false">IF(CM$8&gt;$BV219,"",IF($BR$179&gt;$BS$179,"ns",IF(ABS($BX219-INDEX(RTO4CF_ORD,CM$8,2))&gt;$BN$194,"s","ns")))</f>
        <v>s</v>
      </c>
      <c r="CN219" s="282" t="str">
        <f aca="false">IF(CN$8&gt;$BV219,"",IF($BR$179&gt;$BS$179,"ns",IF(ABS($BX219-INDEX(RTO4CF_ORD,CN$8,2))&gt;$BN$194,"s","ns")))</f>
        <v>s</v>
      </c>
      <c r="CO219" s="282" t="str">
        <f aca="false">IF(CO$8&gt;$BV219,"",IF($BR$179&gt;$BS$179,"ns",IF(ABS($BX219-INDEX(RTO4CF_ORD,CO$8,2))&gt;$BN$194,"s","ns")))</f>
        <v>s</v>
      </c>
      <c r="CP219" s="282" t="str">
        <f aca="false">IF(CP$8&gt;$BV219,"",IF($BR$179&gt;$BS$179,"ns",IF(ABS($BX219-INDEX(RTO4CF_ORD,CP$8,2))&gt;$BN$194,"s","ns")))</f>
        <v>s</v>
      </c>
      <c r="CQ219" s="282" t="str">
        <f aca="false">IF(CQ$8&gt;$BV219,"",IF($BR$179&gt;$BS$179,"ns",IF(ABS($BX219-INDEX(RTO4CF_ORD,CQ$8,2))&gt;$BN$194,"s","ns")))</f>
        <v>s</v>
      </c>
      <c r="CR219" s="282" t="str">
        <f aca="false">IF(CR$8&gt;$BV219,"",IF($BR$179&gt;$BS$179,"ns",IF(ABS($BX219-INDEX(RTO4CF_ORD,CR$8,2))&gt;$BN$194,"s","ns")))</f>
        <v>s</v>
      </c>
      <c r="CS219" s="282" t="str">
        <f aca="false">IF(CS$8&gt;$BV219,"",IF($BR$179&gt;$BS$179,"ns",IF(ABS($BX219-INDEX(RTO4CF_ORD,CS$8,2))&gt;$BN$194,"s","ns")))</f>
        <v>s</v>
      </c>
      <c r="CT219" s="282" t="str">
        <f aca="false">IF(CT$8&gt;$BV219,"",IF($BR$179&gt;$BS$179,"ns",IF(ABS($BX219-INDEX(RTO4CF_ORD,CT$8,2))&gt;$BN$194,"s","ns")))</f>
        <v>s</v>
      </c>
      <c r="CU219" s="282" t="str">
        <f aca="false">IF(CU$8&gt;$BV219,"",IF($BR$179&gt;$BS$179,"ns",IF(ABS($BX219-INDEX(RTO4CF_ORD,CU$8,2))&gt;$BN$194,"s","ns")))</f>
        <v>s</v>
      </c>
      <c r="CV219" s="282" t="str">
        <f aca="false">IF(CV$8&gt;$BV219,"",IF($BR$179&gt;$BS$179,"ns",IF(ABS($BX219-INDEX(RTO4CF_ORD,CV$8,2))&gt;$BN$194,"s","ns")))</f>
        <v>s</v>
      </c>
      <c r="CW219" s="282" t="str">
        <f aca="false">IF(CW$8&gt;$BV219,"",IF($BR$179&gt;$BS$179,"ns",IF(ABS($BX219-INDEX(RTO4CF_ORD,CW$8,2))&gt;$BN$194,"s","ns")))</f>
        <v>s</v>
      </c>
      <c r="CX219" s="282" t="str">
        <f aca="false">IF(CX$8&gt;$BV219,"",IF($BR$179&gt;$BS$179,"ns",IF(ABS($BX219-INDEX(RTO4CF_ORD,CX$8,2))&gt;$BN$194,"s","ns")))</f>
        <v>s</v>
      </c>
      <c r="CY219" s="282" t="str">
        <f aca="false">IF(CY$8&gt;$BV219,"",IF($BR$179&gt;$BS$179,"ns",IF(ABS($BX219-INDEX(RTO4CF_ORD,CY$8,2))&gt;$BN$194,"s","ns")))</f>
        <v>s</v>
      </c>
      <c r="CZ219" s="282" t="str">
        <f aca="false">IF(CZ$8&gt;$BV219,"",IF($BR$179&gt;$BS$179,"ns",IF(ABS($BX219-INDEX(RTO4CF_ORD,CZ$8,2))&gt;$BN$194,"s","ns")))</f>
        <v>s</v>
      </c>
      <c r="DA219" s="282" t="str">
        <f aca="false">IF(DA$8&gt;$BV219,"",IF($BR$179&gt;$BS$179,"ns",IF(ABS($BX219-INDEX(RTO4CF_ORD,DA$8,2))&gt;$BN$194,"s","ns")))</f>
        <v>s</v>
      </c>
      <c r="DB219" s="282" t="str">
        <f aca="false">IF(DB$8&gt;$BV219,"",IF($BR$179&gt;$BS$179,"ns",IF(ABS($BX219-INDEX(RTO4CF_ORD,DB$8,2))&gt;$BN$194,"s","ns")))</f>
        <v>s</v>
      </c>
      <c r="DC219" s="282" t="str">
        <f aca="false">IF(DC$8&gt;$BV219,"",IF($BR$179&gt;$BS$179,"ns",IF(ABS($BX219-INDEX(RTO4CF_ORD,DC$8,2))&gt;$BN$194,"s","ns")))</f>
        <v>s</v>
      </c>
      <c r="DD219" s="282" t="str">
        <f aca="false">IF(DD$8&gt;$BV219,"",IF($BR$179&gt;$BS$179,"ns",IF(ABS($BX219-INDEX(RTO4CF_ORD,DD$8,2))&gt;$BN$194,"s","ns")))</f>
        <v>ns</v>
      </c>
      <c r="DE219" s="282" t="str">
        <f aca="false">IF(DE$8&gt;$BV219,"",IF($BR$179&gt;$BS$179,"ns",IF(ABS($BX219-INDEX(RTO4CF_ORD,DE$8,2))&gt;$BN$194,"s","ns")))</f>
        <v>ns</v>
      </c>
      <c r="DF219" s="282" t="str">
        <f aca="false">IF(DF$8&gt;$BV219,"",IF($BR$179&gt;$BS$179,"ns",IF(ABS($BX219-INDEX(RTO4CF_ORD,DF$8,2))&gt;$BN$194,"s","ns")))</f>
        <v>ns</v>
      </c>
      <c r="DG219" s="282" t="str">
        <f aca="false">IF(DG$8&gt;$BV219,"",IF($BR$179&gt;$BS$179,"ns",IF(ABS($BX219-INDEX(RTO4CF_ORD,DG$8,2))&gt;$BN$194,"s","ns")))</f>
        <v>ns</v>
      </c>
      <c r="DH219" s="282" t="str">
        <f aca="false">IF(DH$8&gt;$BV219,"",IF($BR$179&gt;$BS$179,"ns",IF(ABS($BX219-INDEX(RTO4CF_ORD,DH$8,2))&gt;$BN$194,"s","ns")))</f>
        <v>ns</v>
      </c>
      <c r="DI219" s="282" t="str">
        <f aca="false">IF(DI$8&gt;$BV219,"",IF($BR$179&gt;$BS$179,"ns",IF(ABS($BX219-INDEX(RTO4CF_ORD,DI$8,2))&gt;$BN$194,"s","ns")))</f>
        <v>ns</v>
      </c>
      <c r="DJ219" s="282" t="str">
        <f aca="false">IF(DJ$8&gt;$BV219,"",IF($BR$179&gt;$BS$179,"ns",IF(ABS($BX219-INDEX(RTO4CF_ORD,DJ$8,2))&gt;$BN$194,"s","ns")))</f>
        <v>ns</v>
      </c>
      <c r="DK219" s="282" t="str">
        <f aca="false">IF(DK$8&gt;$BV219,"",IF($BR$179&gt;$BS$179,"ns",IF(ABS($BX219-INDEX(RTO4CF_ORD,DK$8,2))&gt;$BN$194,"s","ns")))</f>
        <v>ns</v>
      </c>
      <c r="DL219" s="282" t="str">
        <f aca="false">IF(DL$8&gt;$BV219,"",IF($BR$179&gt;$BS$179,"ns",IF(ABS($BX219-INDEX(RTO4CF_ORD,DL$8,2))&gt;$BN$194,"s","ns")))</f>
        <v>ns</v>
      </c>
      <c r="DM219" s="282" t="str">
        <f aca="false">IF(DM$8&gt;$BV219,"",IF($BR$179&gt;$BS$179,"ns",IF(ABS($BX219-INDEX(RTO4CF_ORD,DM$8,2))&gt;$BN$194,"s","ns")))</f>
        <v>ns</v>
      </c>
      <c r="DN219" s="282" t="str">
        <f aca="false">IF(DN$8&gt;$BV219,"",IF($BR$179&gt;$BS$179,"ns",IF(ABS($BX219-INDEX(RTO4CF_ORD,DN$8,2))&gt;$BN$194,"s","ns")))</f>
        <v>ns</v>
      </c>
      <c r="DO219" s="282" t="str">
        <f aca="false">IF(DO$8&gt;$BV219,"",IF($BR$179&gt;$BS$179,"ns",IF(ABS($BX219-INDEX(RTO4CF_ORD,DO$8,2))&gt;$BN$194,"s","ns")))</f>
        <v>ns</v>
      </c>
      <c r="DP219" s="282" t="str">
        <f aca="false">IF(DP$8&gt;$BV219,"",IF($BR$179&gt;$BS$179,"ns",IF(ABS($BX219-INDEX(RTO4CF_ORD,DP$8,2))&gt;$BN$194,"s","ns")))</f>
        <v>ns</v>
      </c>
      <c r="DQ219" s="282" t="str">
        <f aca="false">IF(DQ$8&gt;$BV219,"",IF($BR$179&gt;$BS$179,"ns",IF(ABS($BX219-INDEX(RTO4CF_ORD,DQ$8,2))&gt;$BN$194,"s","ns")))</f>
        <v>ns</v>
      </c>
      <c r="DR219" s="282" t="str">
        <f aca="false">IF(DR$8&gt;$BV219,"",IF($BR$179&gt;$BS$179,"ns",IF(ABS($BX219-INDEX(RTO4CF_ORD,DR$8,2))&gt;$BN$194,"s","ns")))</f>
        <v/>
      </c>
      <c r="DS219" s="282" t="str">
        <f aca="false">IF(DS$8&gt;$BV219,"",IF($BR$179&gt;$BS$179,"ns",IF(ABS($BX219-INDEX(RTO4CF_ORD,DS$8,2))&gt;$BN$194,"s","ns")))</f>
        <v/>
      </c>
      <c r="DT219" s="282" t="str">
        <f aca="false">IF(DT$8&gt;$BV219,"",IF($BR$179&gt;$BS$179,"ns",IF(ABS($BX219-INDEX(RTO4CF_ORD,DT$8,2))&gt;$BN$194,"s","ns")))</f>
        <v/>
      </c>
      <c r="DU219" s="282" t="str">
        <f aca="false">IF(DU$8&gt;$BV219,"",IF($BR$179&gt;$BS$179,"ns",IF(ABS($BX219-INDEX(RTO4CF_ORD,DU$8,2))&gt;$BN$194,"s","ns")))</f>
        <v/>
      </c>
      <c r="DV219" s="282" t="str">
        <f aca="false">IF(DV$8&gt;$BV219,"",IF($BR$179&gt;$BS$179,"ns",IF(ABS($BX219-INDEX(RTO4CF_ORD,DV$8,2))&gt;$BN$194,"s","ns")))</f>
        <v/>
      </c>
      <c r="DW219" s="283"/>
      <c r="DX219" s="283"/>
      <c r="DZ219" s="265" t="n">
        <f aca="false">DZ218+1</f>
        <v>46</v>
      </c>
      <c r="EA219" s="276" t="n">
        <f aca="false">IFERROR(INDEX(RTO4CV,$DZ219,1),0)</f>
        <v>0</v>
      </c>
      <c r="EB219" s="277" t="n">
        <f aca="false">IFERROR(INDEX(RTO4SF,$DZ219,EB$7),0)</f>
        <v>0</v>
      </c>
      <c r="EC219" s="277" t="n">
        <f aca="false">IFERROR(INDEX(RTO4SF,$DZ219,EC$7),0)</f>
        <v>0</v>
      </c>
      <c r="ED219" s="277" t="n">
        <f aca="false">IFERROR(INDEX(RTO4SF,$DZ219,ED$7),0)</f>
        <v>0</v>
      </c>
      <c r="EE219" s="277" t="n">
        <f aca="false">IFERROR(INDEX(RTO4SF,$DZ219,EE$7),0)</f>
        <v>0</v>
      </c>
      <c r="EF219" s="277" t="n">
        <f aca="false">COUNTIFS(EB219:EE219,"&gt;1")</f>
        <v>0</v>
      </c>
      <c r="EG219" s="277" t="n">
        <f aca="false">IFERROR(SUMIFS(EB219:EE219,EB219:EE219,"&gt;1"),0)</f>
        <v>0</v>
      </c>
      <c r="EH219" s="265"/>
      <c r="EI219" s="265"/>
      <c r="EJ219" s="265"/>
      <c r="EK219" s="266"/>
      <c r="EL219" s="265" t="n">
        <f aca="false">EL218+1</f>
        <v>46</v>
      </c>
      <c r="EM219" s="276" t="n">
        <f aca="false">IFERROR(INDEX(RTO4CV,$EL219,1),0)</f>
        <v>0</v>
      </c>
      <c r="EN219" s="277" t="n">
        <f aca="false">IFERROR(INDEX(RTO4CF,$EL219,'ANVA-MDS'!EB$7),0)</f>
        <v>0</v>
      </c>
      <c r="EO219" s="277" t="n">
        <f aca="false">IFERROR(INDEX(RTO4CF,$EL219,'ANVA-MDS'!EC$7),0)</f>
        <v>0</v>
      </c>
      <c r="EP219" s="277" t="n">
        <f aca="false">IFERROR(INDEX(RTO4CF,$EL219,'ANVA-MDS'!ED$7),0)</f>
        <v>0</v>
      </c>
      <c r="EQ219" s="277" t="n">
        <f aca="false">IFERROR(INDEX(RTO4CF,$EL219,'ANVA-MDS'!EE$7),0)</f>
        <v>0</v>
      </c>
      <c r="ER219" s="277" t="n">
        <f aca="false">COUNTIFS(EN219:EQ219,"&gt;1")</f>
        <v>0</v>
      </c>
      <c r="ES219" s="277" t="n">
        <f aca="false">IFERROR(SUMIFS(EN219:EQ219,EN219:EQ219,"&gt;1"),0)</f>
        <v>0</v>
      </c>
      <c r="ET219" s="265"/>
      <c r="EU219" s="265"/>
      <c r="EV219" s="265"/>
      <c r="EW219" s="266"/>
      <c r="EX219" s="277" t="n">
        <f aca="false">EG219+ES219</f>
        <v>0</v>
      </c>
      <c r="EY219" s="266"/>
      <c r="EZ219" s="266"/>
    </row>
    <row r="220" customFormat="false" ht="12.75" hidden="false" customHeight="true" outlineLevel="0" collapsed="false">
      <c r="J220" s="270" t="n">
        <v>46</v>
      </c>
      <c r="K220" s="280" t="n">
        <f aca="false">IFERROR(INDEX(RTO4SF_ORD,J220,1),"sd")</f>
        <v>0</v>
      </c>
      <c r="L220" s="281" t="n">
        <f aca="false">IFERROR(INDEX(RTO4SF_ORD,J220,2),"sd")</f>
        <v>4E-005</v>
      </c>
      <c r="M220" s="281" t="str">
        <f aca="false">IF(M$8&gt;$J220,"",IF($F$179&gt;$G$179,"ns",IF(ABS($L220-INDEX(RTO4SF_ORD,M$8,2))&gt;$B$194,"s","ns")))</f>
        <v>ns</v>
      </c>
      <c r="N220" s="281" t="str">
        <f aca="false">IF(N$8&gt;$J220,"",IF($F$179&gt;$G$179,"ns",IF(ABS($L220-INDEX(RTO4SF_ORD,N$8,2))&gt;$B$194,"s","ns")))</f>
        <v>ns</v>
      </c>
      <c r="O220" s="281" t="str">
        <f aca="false">IF(O$8&gt;$J220,"",IF($F$179&gt;$G$179,"ns",IF(ABS($L220-INDEX(RTO4SF_ORD,O$8,2))&gt;$B$194,"s","ns")))</f>
        <v>ns</v>
      </c>
      <c r="P220" s="281" t="str">
        <f aca="false">IF(P$8&gt;$J220,"",IF($F$179&gt;$G$179,"ns",IF(ABS($L220-INDEX(RTO4SF_ORD,P$8,2))&gt;$B$194,"s","ns")))</f>
        <v>ns</v>
      </c>
      <c r="Q220" s="281" t="str">
        <f aca="false">IF(Q$8&gt;$J220,"",IF($F$179&gt;$G$179,"ns",IF(ABS($L220-INDEX(RTO4SF_ORD,Q$8,2))&gt;$B$194,"s","ns")))</f>
        <v>ns</v>
      </c>
      <c r="R220" s="281" t="str">
        <f aca="false">IF(R$8&gt;$J220,"",IF($F$179&gt;$G$179,"ns",IF(ABS($L220-INDEX(RTO4SF_ORD,R$8,2))&gt;$B$194,"s","ns")))</f>
        <v>ns</v>
      </c>
      <c r="S220" s="281" t="str">
        <f aca="false">IF(S$8&gt;$J220,"",IF($F$179&gt;$G$179,"ns",IF(ABS($L220-INDEX(RTO4SF_ORD,S$8,2))&gt;$B$194,"s","ns")))</f>
        <v>ns</v>
      </c>
      <c r="T220" s="281" t="str">
        <f aca="false">IF(T$8&gt;$J220,"",IF($F$179&gt;$G$179,"ns",IF(ABS($L220-INDEX(RTO4SF_ORD,T$8,2))&gt;$B$194,"s","ns")))</f>
        <v>ns</v>
      </c>
      <c r="U220" s="281" t="str">
        <f aca="false">IF(U$8&gt;$J220,"",IF($F$179&gt;$G$179,"ns",IF(ABS($L220-INDEX(RTO4SF_ORD,U$8,2))&gt;$B$194,"s","ns")))</f>
        <v>ns</v>
      </c>
      <c r="V220" s="281" t="str">
        <f aca="false">IF(V$8&gt;$J220,"",IF($F$179&gt;$G$179,"ns",IF(ABS($L220-INDEX(RTO4SF_ORD,V$8,2))&gt;$B$194,"s","ns")))</f>
        <v>ns</v>
      </c>
      <c r="W220" s="281" t="str">
        <f aca="false">IF(W$8&gt;$J220,"",IF($F$179&gt;$G$179,"ns",IF(ABS($L220-INDEX(RTO4SF_ORD,W$8,2))&gt;$B$194,"s","ns")))</f>
        <v>ns</v>
      </c>
      <c r="X220" s="281" t="str">
        <f aca="false">IF(X$8&gt;$J220,"",IF($F$179&gt;$G$179,"ns",IF(ABS($L220-INDEX(RTO4SF_ORD,X$8,2))&gt;$B$194,"s","ns")))</f>
        <v>ns</v>
      </c>
      <c r="Y220" s="281" t="str">
        <f aca="false">IF(Y$8&gt;$J220,"",IF($F$179&gt;$G$179,"ns",IF(ABS($L220-INDEX(RTO4SF_ORD,Y$8,2))&gt;$B$194,"s","ns")))</f>
        <v>ns</v>
      </c>
      <c r="Z220" s="281" t="str">
        <f aca="false">IF(Z$8&gt;$J220,"",IF($F$179&gt;$G$179,"ns",IF(ABS($L220-INDEX(RTO4SF_ORD,Z$8,2))&gt;$B$194,"s","ns")))</f>
        <v>ns</v>
      </c>
      <c r="AA220" s="281" t="str">
        <f aca="false">IF(AA$8&gt;$J220,"",IF($F$179&gt;$G$179,"ns",IF(ABS($L220-INDEX(RTO4SF_ORD,AA$8,2))&gt;$B$194,"s","ns")))</f>
        <v>ns</v>
      </c>
      <c r="AB220" s="281" t="str">
        <f aca="false">IF(AB$8&gt;$J220,"",IF($F$179&gt;$G$179,"ns",IF(ABS($L220-INDEX(RTO4SF_ORD,AB$8,2))&gt;$B$194,"s","ns")))</f>
        <v>ns</v>
      </c>
      <c r="AC220" s="281" t="str">
        <f aca="false">IF(AC$8&gt;$J220,"",IF($F$179&gt;$G$179,"ns",IF(ABS($L220-INDEX(RTO4SF_ORD,AC$8,2))&gt;$B$194,"s","ns")))</f>
        <v>ns</v>
      </c>
      <c r="AD220" s="281" t="str">
        <f aca="false">IF(AD$8&gt;$J220,"",IF($F$179&gt;$G$179,"ns",IF(ABS($L220-INDEX(RTO4SF_ORD,AD$8,2))&gt;$B$194,"s","ns")))</f>
        <v>ns</v>
      </c>
      <c r="AE220" s="281" t="str">
        <f aca="false">IF(AE$8&gt;$J220,"",IF($F$179&gt;$G$179,"ns",IF(ABS($L220-INDEX(RTO4SF_ORD,AE$8,2))&gt;$B$194,"s","ns")))</f>
        <v>ns</v>
      </c>
      <c r="AF220" s="281" t="str">
        <f aca="false">IF(AF$8&gt;$J220,"",IF($F$179&gt;$G$179,"ns",IF(ABS($L220-INDEX(RTO4SF_ORD,AF$8,2))&gt;$B$194,"s","ns")))</f>
        <v>ns</v>
      </c>
      <c r="AG220" s="281" t="str">
        <f aca="false">IF(AG$8&gt;$J220,"",IF($F$179&gt;$G$179,"ns",IF(ABS($L220-INDEX(RTO4SF_ORD,AG$8,2))&gt;$B$194,"s","ns")))</f>
        <v>ns</v>
      </c>
      <c r="AH220" s="281" t="str">
        <f aca="false">IF(AH$8&gt;$J220,"",IF($F$179&gt;$G$179,"ns",IF(ABS($L220-INDEX(RTO4SF_ORD,AH$8,2))&gt;$B$194,"s","ns")))</f>
        <v>ns</v>
      </c>
      <c r="AI220" s="281" t="str">
        <f aca="false">IF(AI$8&gt;$J220,"",IF($F$179&gt;$G$179,"ns",IF(ABS($L220-INDEX(RTO4SF_ORD,AI$8,2))&gt;$B$194,"s","ns")))</f>
        <v>ns</v>
      </c>
      <c r="AJ220" s="281" t="str">
        <f aca="false">IF(AJ$8&gt;$J220,"",IF($F$179&gt;$G$179,"ns",IF(ABS($L220-INDEX(RTO4SF_ORD,AJ$8,2))&gt;$B$194,"s","ns")))</f>
        <v>ns</v>
      </c>
      <c r="AK220" s="281" t="str">
        <f aca="false">IF(AK$8&gt;$J220,"",IF($F$179&gt;$G$179,"ns",IF(ABS($L220-INDEX(RTO4SF_ORD,AK$8,2))&gt;$B$194,"s","ns")))</f>
        <v>ns</v>
      </c>
      <c r="AL220" s="281" t="str">
        <f aca="false">IF(AL$8&gt;$J220,"",IF($F$179&gt;$G$179,"ns",IF(ABS($L220-INDEX(RTO4SF_ORD,AL$8,2))&gt;$B$194,"s","ns")))</f>
        <v>ns</v>
      </c>
      <c r="AM220" s="281" t="str">
        <f aca="false">IF(AM$8&gt;$J220,"",IF($F$179&gt;$G$179,"ns",IF(ABS($L220-INDEX(RTO4SF_ORD,AM$8,2))&gt;$B$194,"s","ns")))</f>
        <v>ns</v>
      </c>
      <c r="AN220" s="281" t="str">
        <f aca="false">IF(AN$8&gt;$J220,"",IF($F$179&gt;$G$179,"ns",IF(ABS($L220-INDEX(RTO4SF_ORD,AN$8,2))&gt;$B$194,"s","ns")))</f>
        <v>ns</v>
      </c>
      <c r="AO220" s="281" t="str">
        <f aca="false">IF(AO$8&gt;$J220,"",IF($F$179&gt;$G$179,"ns",IF(ABS($L220-INDEX(RTO4SF_ORD,AO$8,2))&gt;$B$194,"s","ns")))</f>
        <v>ns</v>
      </c>
      <c r="AP220" s="281" t="str">
        <f aca="false">IF(AP$8&gt;$J220,"",IF($F$179&gt;$G$179,"ns",IF(ABS($L220-INDEX(RTO4SF_ORD,AP$8,2))&gt;$B$194,"s","ns")))</f>
        <v>ns</v>
      </c>
      <c r="AQ220" s="281" t="str">
        <f aca="false">IF(AQ$8&gt;$J220,"",IF($F$179&gt;$G$179,"ns",IF(ABS($L220-INDEX(RTO4SF_ORD,AQ$8,2))&gt;$B$194,"s","ns")))</f>
        <v>ns</v>
      </c>
      <c r="AR220" s="281" t="str">
        <f aca="false">IF(AR$8&gt;$J220,"",IF($F$179&gt;$G$179,"ns",IF(ABS($L220-INDEX(RTO4SF_ORD,AR$8,2))&gt;$B$194,"s","ns")))</f>
        <v>ns</v>
      </c>
      <c r="AS220" s="281" t="str">
        <f aca="false">IF(AS$8&gt;$J220,"",IF($F$179&gt;$G$179,"ns",IF(ABS($L220-INDEX(RTO4SF_ORD,AS$8,2))&gt;$B$194,"s","ns")))</f>
        <v>ns</v>
      </c>
      <c r="AT220" s="281" t="str">
        <f aca="false">IF(AT$8&gt;$J220,"",IF($F$179&gt;$G$179,"ns",IF(ABS($L220-INDEX(RTO4SF_ORD,AT$8,2))&gt;$B$194,"s","ns")))</f>
        <v>ns</v>
      </c>
      <c r="AU220" s="281" t="str">
        <f aca="false">IF(AU$8&gt;$J220,"",IF($F$179&gt;$G$179,"ns",IF(ABS($L220-INDEX(RTO4SF_ORD,AU$8,2))&gt;$B$194,"s","ns")))</f>
        <v>ns</v>
      </c>
      <c r="AV220" s="281" t="str">
        <f aca="false">IF(AV$8&gt;$J220,"",IF($F$179&gt;$G$179,"ns",IF(ABS($L220-INDEX(RTO4SF_ORD,AV$8,2))&gt;$B$194,"s","ns")))</f>
        <v>ns</v>
      </c>
      <c r="AW220" s="281" t="str">
        <f aca="false">IF(AW$8&gt;$J220,"",IF($F$179&gt;$G$179,"ns",IF(ABS($L220-INDEX(RTO4SF_ORD,AW$8,2))&gt;$B$194,"s","ns")))</f>
        <v>ns</v>
      </c>
      <c r="AX220" s="281" t="str">
        <f aca="false">IF(AX$8&gt;$J220,"",IF($F$179&gt;$G$179,"ns",IF(ABS($L220-INDEX(RTO4SF_ORD,AX$8,2))&gt;$B$194,"s","ns")))</f>
        <v>ns</v>
      </c>
      <c r="AY220" s="281" t="str">
        <f aca="false">IF(AY$8&gt;$J220,"",IF($F$179&gt;$G$179,"ns",IF(ABS($L220-INDEX(RTO4SF_ORD,AY$8,2))&gt;$B$194,"s","ns")))</f>
        <v>ns</v>
      </c>
      <c r="AZ220" s="281" t="str">
        <f aca="false">IF(AZ$8&gt;$J220,"",IF($F$179&gt;$G$179,"ns",IF(ABS($L220-INDEX(RTO4SF_ORD,AZ$8,2))&gt;$B$194,"s","ns")))</f>
        <v>ns</v>
      </c>
      <c r="BA220" s="281" t="str">
        <f aca="false">IF(BA$8&gt;$J220,"",IF($F$179&gt;$G$179,"ns",IF(ABS($L220-INDEX(RTO4SF_ORD,BA$8,2))&gt;$B$194,"s","ns")))</f>
        <v>ns</v>
      </c>
      <c r="BB220" s="281" t="str">
        <f aca="false">IF(BB$8&gt;$J220,"",IF($F$179&gt;$G$179,"ns",IF(ABS($L220-INDEX(RTO4SF_ORD,BB$8,2))&gt;$B$194,"s","ns")))</f>
        <v>ns</v>
      </c>
      <c r="BC220" s="281" t="str">
        <f aca="false">IF(BC$8&gt;$J220,"",IF($F$179&gt;$G$179,"ns",IF(ABS($L220-INDEX(RTO4SF_ORD,BC$8,2))&gt;$B$194,"s","ns")))</f>
        <v>ns</v>
      </c>
      <c r="BD220" s="281" t="str">
        <f aca="false">IF(BD$8&gt;$J220,"",IF($F$179&gt;$G$179,"ns",IF(ABS($L220-INDEX(RTO4SF_ORD,BD$8,2))&gt;$B$194,"s","ns")))</f>
        <v>ns</v>
      </c>
      <c r="BE220" s="281" t="str">
        <f aca="false">IF(BE$8&gt;$J220,"",IF($F$179&gt;$G$179,"ns",IF(ABS($L220-INDEX(RTO4SF_ORD,BE$8,2))&gt;$B$194,"s","ns")))</f>
        <v>ns</v>
      </c>
      <c r="BF220" s="281" t="str">
        <f aca="false">IF(BF$8&gt;$J220,"",IF($F$179&gt;$G$179,"ns",IF(ABS($L220-INDEX(RTO4SF_ORD,BF$8,2))&gt;$B$194,"s","ns")))</f>
        <v>ns</v>
      </c>
      <c r="BG220" s="281" t="str">
        <f aca="false">IF(BG$8&gt;$J220,"",IF($F$179&gt;$G$179,"ns",IF(ABS($L220-INDEX(RTO4SF_ORD,BG$8,2))&gt;$B$194,"s","ns")))</f>
        <v/>
      </c>
      <c r="BH220" s="281" t="str">
        <f aca="false">IF(BH$8&gt;$J220,"",IF($F$179&gt;$G$179,"ns",IF(ABS($L220-INDEX(RTO4SF_ORD,BH$8,2))&gt;$B$194,"s","ns")))</f>
        <v/>
      </c>
      <c r="BI220" s="281" t="str">
        <f aca="false">IF(BI$8&gt;$J220,"",IF($F$179&gt;$G$179,"ns",IF(ABS($L220-INDEX(RTO4SF_ORD,BI$8,2))&gt;$B$194,"s","ns")))</f>
        <v/>
      </c>
      <c r="BJ220" s="281" t="str">
        <f aca="false">IF(BJ$8&gt;$J220,"",IF($F$179&gt;$G$179,"ns",IF(ABS($L220-INDEX(RTO4SF_ORD,BJ$8,2))&gt;$B$194,"s","ns")))</f>
        <v/>
      </c>
      <c r="BS220" s="249"/>
      <c r="BT220" s="249"/>
      <c r="BV220" s="270" t="n">
        <v>46</v>
      </c>
      <c r="BW220" s="280" t="n">
        <f aca="false">IFERROR(INDEX(RTO4CF_ORD,BV220,1),"sd")</f>
        <v>0</v>
      </c>
      <c r="BX220" s="281" t="n">
        <f aca="false">IFERROR(INDEX(RTO4CF_ORD,BV220,2),"sd")</f>
        <v>4E-005</v>
      </c>
      <c r="BY220" s="282" t="str">
        <f aca="false">IF(BY$8&gt;$BV220,"",IF($BR$179&gt;$BS$179,"ns",IF(ABS($BX220-INDEX(RTO4CF_ORD,BY$8,2))&gt;$BN$194,"s","ns")))</f>
        <v>s</v>
      </c>
      <c r="BZ220" s="282" t="str">
        <f aca="false">IF(BZ$8&gt;$BV220,"",IF($BR$179&gt;$BS$179,"ns",IF(ABS($BX220-INDEX(RTO4CF_ORD,BZ$8,2))&gt;$BN$194,"s","ns")))</f>
        <v>s</v>
      </c>
      <c r="CA220" s="282" t="str">
        <f aca="false">IF(CA$8&gt;$BV220,"",IF($BR$179&gt;$BS$179,"ns",IF(ABS($BX220-INDEX(RTO4CF_ORD,CA$8,2))&gt;$BN$194,"s","ns")))</f>
        <v>s</v>
      </c>
      <c r="CB220" s="282" t="str">
        <f aca="false">IF(CB$8&gt;$BV220,"",IF($BR$179&gt;$BS$179,"ns",IF(ABS($BX220-INDEX(RTO4CF_ORD,CB$8,2))&gt;$BN$194,"s","ns")))</f>
        <v>s</v>
      </c>
      <c r="CC220" s="282" t="str">
        <f aca="false">IF(CC$8&gt;$BV220,"",IF($BR$179&gt;$BS$179,"ns",IF(ABS($BX220-INDEX(RTO4CF_ORD,CC$8,2))&gt;$BN$194,"s","ns")))</f>
        <v>s</v>
      </c>
      <c r="CD220" s="282" t="str">
        <f aca="false">IF(CD$8&gt;$BV220,"",IF($BR$179&gt;$BS$179,"ns",IF(ABS($BX220-INDEX(RTO4CF_ORD,CD$8,2))&gt;$BN$194,"s","ns")))</f>
        <v>s</v>
      </c>
      <c r="CE220" s="282" t="str">
        <f aca="false">IF(CE$8&gt;$BV220,"",IF($BR$179&gt;$BS$179,"ns",IF(ABS($BX220-INDEX(RTO4CF_ORD,CE$8,2))&gt;$BN$194,"s","ns")))</f>
        <v>s</v>
      </c>
      <c r="CF220" s="282" t="str">
        <f aca="false">IF(CF$8&gt;$BV220,"",IF($BR$179&gt;$BS$179,"ns",IF(ABS($BX220-INDEX(RTO4CF_ORD,CF$8,2))&gt;$BN$194,"s","ns")))</f>
        <v>s</v>
      </c>
      <c r="CG220" s="282" t="str">
        <f aca="false">IF(CG$8&gt;$BV220,"",IF($BR$179&gt;$BS$179,"ns",IF(ABS($BX220-INDEX(RTO4CF_ORD,CG$8,2))&gt;$BN$194,"s","ns")))</f>
        <v>s</v>
      </c>
      <c r="CH220" s="282" t="str">
        <f aca="false">IF(CH$8&gt;$BV220,"",IF($BR$179&gt;$BS$179,"ns",IF(ABS($BX220-INDEX(RTO4CF_ORD,CH$8,2))&gt;$BN$194,"s","ns")))</f>
        <v>s</v>
      </c>
      <c r="CI220" s="282" t="str">
        <f aca="false">IF(CI$8&gt;$BV220,"",IF($BR$179&gt;$BS$179,"ns",IF(ABS($BX220-INDEX(RTO4CF_ORD,CI$8,2))&gt;$BN$194,"s","ns")))</f>
        <v>s</v>
      </c>
      <c r="CJ220" s="282" t="str">
        <f aca="false">IF(CJ$8&gt;$BV220,"",IF($BR$179&gt;$BS$179,"ns",IF(ABS($BX220-INDEX(RTO4CF_ORD,CJ$8,2))&gt;$BN$194,"s","ns")))</f>
        <v>s</v>
      </c>
      <c r="CK220" s="282" t="str">
        <f aca="false">IF(CK$8&gt;$BV220,"",IF($BR$179&gt;$BS$179,"ns",IF(ABS($BX220-INDEX(RTO4CF_ORD,CK$8,2))&gt;$BN$194,"s","ns")))</f>
        <v>s</v>
      </c>
      <c r="CL220" s="282" t="str">
        <f aca="false">IF(CL$8&gt;$BV220,"",IF($BR$179&gt;$BS$179,"ns",IF(ABS($BX220-INDEX(RTO4CF_ORD,CL$8,2))&gt;$BN$194,"s","ns")))</f>
        <v>s</v>
      </c>
      <c r="CM220" s="282" t="str">
        <f aca="false">IF(CM$8&gt;$BV220,"",IF($BR$179&gt;$BS$179,"ns",IF(ABS($BX220-INDEX(RTO4CF_ORD,CM$8,2))&gt;$BN$194,"s","ns")))</f>
        <v>s</v>
      </c>
      <c r="CN220" s="282" t="str">
        <f aca="false">IF(CN$8&gt;$BV220,"",IF($BR$179&gt;$BS$179,"ns",IF(ABS($BX220-INDEX(RTO4CF_ORD,CN$8,2))&gt;$BN$194,"s","ns")))</f>
        <v>s</v>
      </c>
      <c r="CO220" s="282" t="str">
        <f aca="false">IF(CO$8&gt;$BV220,"",IF($BR$179&gt;$BS$179,"ns",IF(ABS($BX220-INDEX(RTO4CF_ORD,CO$8,2))&gt;$BN$194,"s","ns")))</f>
        <v>s</v>
      </c>
      <c r="CP220" s="282" t="str">
        <f aca="false">IF(CP$8&gt;$BV220,"",IF($BR$179&gt;$BS$179,"ns",IF(ABS($BX220-INDEX(RTO4CF_ORD,CP$8,2))&gt;$BN$194,"s","ns")))</f>
        <v>s</v>
      </c>
      <c r="CQ220" s="282" t="str">
        <f aca="false">IF(CQ$8&gt;$BV220,"",IF($BR$179&gt;$BS$179,"ns",IF(ABS($BX220-INDEX(RTO4CF_ORD,CQ$8,2))&gt;$BN$194,"s","ns")))</f>
        <v>s</v>
      </c>
      <c r="CR220" s="282" t="str">
        <f aca="false">IF(CR$8&gt;$BV220,"",IF($BR$179&gt;$BS$179,"ns",IF(ABS($BX220-INDEX(RTO4CF_ORD,CR$8,2))&gt;$BN$194,"s","ns")))</f>
        <v>s</v>
      </c>
      <c r="CS220" s="282" t="str">
        <f aca="false">IF(CS$8&gt;$BV220,"",IF($BR$179&gt;$BS$179,"ns",IF(ABS($BX220-INDEX(RTO4CF_ORD,CS$8,2))&gt;$BN$194,"s","ns")))</f>
        <v>s</v>
      </c>
      <c r="CT220" s="282" t="str">
        <f aca="false">IF(CT$8&gt;$BV220,"",IF($BR$179&gt;$BS$179,"ns",IF(ABS($BX220-INDEX(RTO4CF_ORD,CT$8,2))&gt;$BN$194,"s","ns")))</f>
        <v>s</v>
      </c>
      <c r="CU220" s="282" t="str">
        <f aca="false">IF(CU$8&gt;$BV220,"",IF($BR$179&gt;$BS$179,"ns",IF(ABS($BX220-INDEX(RTO4CF_ORD,CU$8,2))&gt;$BN$194,"s","ns")))</f>
        <v>s</v>
      </c>
      <c r="CV220" s="282" t="str">
        <f aca="false">IF(CV$8&gt;$BV220,"",IF($BR$179&gt;$BS$179,"ns",IF(ABS($BX220-INDEX(RTO4CF_ORD,CV$8,2))&gt;$BN$194,"s","ns")))</f>
        <v>s</v>
      </c>
      <c r="CW220" s="282" t="str">
        <f aca="false">IF(CW$8&gt;$BV220,"",IF($BR$179&gt;$BS$179,"ns",IF(ABS($BX220-INDEX(RTO4CF_ORD,CW$8,2))&gt;$BN$194,"s","ns")))</f>
        <v>s</v>
      </c>
      <c r="CX220" s="282" t="str">
        <f aca="false">IF(CX$8&gt;$BV220,"",IF($BR$179&gt;$BS$179,"ns",IF(ABS($BX220-INDEX(RTO4CF_ORD,CX$8,2))&gt;$BN$194,"s","ns")))</f>
        <v>s</v>
      </c>
      <c r="CY220" s="282" t="str">
        <f aca="false">IF(CY$8&gt;$BV220,"",IF($BR$179&gt;$BS$179,"ns",IF(ABS($BX220-INDEX(RTO4CF_ORD,CY$8,2))&gt;$BN$194,"s","ns")))</f>
        <v>s</v>
      </c>
      <c r="CZ220" s="282" t="str">
        <f aca="false">IF(CZ$8&gt;$BV220,"",IF($BR$179&gt;$BS$179,"ns",IF(ABS($BX220-INDEX(RTO4CF_ORD,CZ$8,2))&gt;$BN$194,"s","ns")))</f>
        <v>s</v>
      </c>
      <c r="DA220" s="282" t="str">
        <f aca="false">IF(DA$8&gt;$BV220,"",IF($BR$179&gt;$BS$179,"ns",IF(ABS($BX220-INDEX(RTO4CF_ORD,DA$8,2))&gt;$BN$194,"s","ns")))</f>
        <v>s</v>
      </c>
      <c r="DB220" s="282" t="str">
        <f aca="false">IF(DB$8&gt;$BV220,"",IF($BR$179&gt;$BS$179,"ns",IF(ABS($BX220-INDEX(RTO4CF_ORD,DB$8,2))&gt;$BN$194,"s","ns")))</f>
        <v>s</v>
      </c>
      <c r="DC220" s="282" t="str">
        <f aca="false">IF(DC$8&gt;$BV220,"",IF($BR$179&gt;$BS$179,"ns",IF(ABS($BX220-INDEX(RTO4CF_ORD,DC$8,2))&gt;$BN$194,"s","ns")))</f>
        <v>s</v>
      </c>
      <c r="DD220" s="282" t="str">
        <f aca="false">IF(DD$8&gt;$BV220,"",IF($BR$179&gt;$BS$179,"ns",IF(ABS($BX220-INDEX(RTO4CF_ORD,DD$8,2))&gt;$BN$194,"s","ns")))</f>
        <v>ns</v>
      </c>
      <c r="DE220" s="282" t="str">
        <f aca="false">IF(DE$8&gt;$BV220,"",IF($BR$179&gt;$BS$179,"ns",IF(ABS($BX220-INDEX(RTO4CF_ORD,DE$8,2))&gt;$BN$194,"s","ns")))</f>
        <v>ns</v>
      </c>
      <c r="DF220" s="282" t="str">
        <f aca="false">IF(DF$8&gt;$BV220,"",IF($BR$179&gt;$BS$179,"ns",IF(ABS($BX220-INDEX(RTO4CF_ORD,DF$8,2))&gt;$BN$194,"s","ns")))</f>
        <v>ns</v>
      </c>
      <c r="DG220" s="282" t="str">
        <f aca="false">IF(DG$8&gt;$BV220,"",IF($BR$179&gt;$BS$179,"ns",IF(ABS($BX220-INDEX(RTO4CF_ORD,DG$8,2))&gt;$BN$194,"s","ns")))</f>
        <v>ns</v>
      </c>
      <c r="DH220" s="282" t="str">
        <f aca="false">IF(DH$8&gt;$BV220,"",IF($BR$179&gt;$BS$179,"ns",IF(ABS($BX220-INDEX(RTO4CF_ORD,DH$8,2))&gt;$BN$194,"s","ns")))</f>
        <v>ns</v>
      </c>
      <c r="DI220" s="282" t="str">
        <f aca="false">IF(DI$8&gt;$BV220,"",IF($BR$179&gt;$BS$179,"ns",IF(ABS($BX220-INDEX(RTO4CF_ORD,DI$8,2))&gt;$BN$194,"s","ns")))</f>
        <v>ns</v>
      </c>
      <c r="DJ220" s="282" t="str">
        <f aca="false">IF(DJ$8&gt;$BV220,"",IF($BR$179&gt;$BS$179,"ns",IF(ABS($BX220-INDEX(RTO4CF_ORD,DJ$8,2))&gt;$BN$194,"s","ns")))</f>
        <v>ns</v>
      </c>
      <c r="DK220" s="282" t="str">
        <f aca="false">IF(DK$8&gt;$BV220,"",IF($BR$179&gt;$BS$179,"ns",IF(ABS($BX220-INDEX(RTO4CF_ORD,DK$8,2))&gt;$BN$194,"s","ns")))</f>
        <v>ns</v>
      </c>
      <c r="DL220" s="282" t="str">
        <f aca="false">IF(DL$8&gt;$BV220,"",IF($BR$179&gt;$BS$179,"ns",IF(ABS($BX220-INDEX(RTO4CF_ORD,DL$8,2))&gt;$BN$194,"s","ns")))</f>
        <v>ns</v>
      </c>
      <c r="DM220" s="282" t="str">
        <f aca="false">IF(DM$8&gt;$BV220,"",IF($BR$179&gt;$BS$179,"ns",IF(ABS($BX220-INDEX(RTO4CF_ORD,DM$8,2))&gt;$BN$194,"s","ns")))</f>
        <v>ns</v>
      </c>
      <c r="DN220" s="282" t="str">
        <f aca="false">IF(DN$8&gt;$BV220,"",IF($BR$179&gt;$BS$179,"ns",IF(ABS($BX220-INDEX(RTO4CF_ORD,DN$8,2))&gt;$BN$194,"s","ns")))</f>
        <v>ns</v>
      </c>
      <c r="DO220" s="282" t="str">
        <f aca="false">IF(DO$8&gt;$BV220,"",IF($BR$179&gt;$BS$179,"ns",IF(ABS($BX220-INDEX(RTO4CF_ORD,DO$8,2))&gt;$BN$194,"s","ns")))</f>
        <v>ns</v>
      </c>
      <c r="DP220" s="282" t="str">
        <f aca="false">IF(DP$8&gt;$BV220,"",IF($BR$179&gt;$BS$179,"ns",IF(ABS($BX220-INDEX(RTO4CF_ORD,DP$8,2))&gt;$BN$194,"s","ns")))</f>
        <v>ns</v>
      </c>
      <c r="DQ220" s="282" t="str">
        <f aca="false">IF(DQ$8&gt;$BV220,"",IF($BR$179&gt;$BS$179,"ns",IF(ABS($BX220-INDEX(RTO4CF_ORD,DQ$8,2))&gt;$BN$194,"s","ns")))</f>
        <v>ns</v>
      </c>
      <c r="DR220" s="282" t="str">
        <f aca="false">IF(DR$8&gt;$BV220,"",IF($BR$179&gt;$BS$179,"ns",IF(ABS($BX220-INDEX(RTO4CF_ORD,DR$8,2))&gt;$BN$194,"s","ns")))</f>
        <v>ns</v>
      </c>
      <c r="DS220" s="282" t="str">
        <f aca="false">IF(DS$8&gt;$BV220,"",IF($BR$179&gt;$BS$179,"ns",IF(ABS($BX220-INDEX(RTO4CF_ORD,DS$8,2))&gt;$BN$194,"s","ns")))</f>
        <v/>
      </c>
      <c r="DT220" s="282" t="str">
        <f aca="false">IF(DT$8&gt;$BV220,"",IF($BR$179&gt;$BS$179,"ns",IF(ABS($BX220-INDEX(RTO4CF_ORD,DT$8,2))&gt;$BN$194,"s","ns")))</f>
        <v/>
      </c>
      <c r="DU220" s="282" t="str">
        <f aca="false">IF(DU$8&gt;$BV220,"",IF($BR$179&gt;$BS$179,"ns",IF(ABS($BX220-INDEX(RTO4CF_ORD,DU$8,2))&gt;$BN$194,"s","ns")))</f>
        <v/>
      </c>
      <c r="DV220" s="282" t="str">
        <f aca="false">IF(DV$8&gt;$BV220,"",IF($BR$179&gt;$BS$179,"ns",IF(ABS($BX220-INDEX(RTO4CF_ORD,DV$8,2))&gt;$BN$194,"s","ns")))</f>
        <v/>
      </c>
      <c r="DW220" s="283"/>
      <c r="DX220" s="283"/>
      <c r="DZ220" s="265" t="n">
        <f aca="false">DZ219+1</f>
        <v>47</v>
      </c>
      <c r="EA220" s="276" t="n">
        <f aca="false">IFERROR(INDEX(RTO4CV,$DZ220,1),0)</f>
        <v>0</v>
      </c>
      <c r="EB220" s="277" t="n">
        <f aca="false">IFERROR(INDEX(RTO4SF,$DZ220,EB$7),0)</f>
        <v>0</v>
      </c>
      <c r="EC220" s="277" t="n">
        <f aca="false">IFERROR(INDEX(RTO4SF,$DZ220,EC$7),0)</f>
        <v>0</v>
      </c>
      <c r="ED220" s="277" t="n">
        <f aca="false">IFERROR(INDEX(RTO4SF,$DZ220,ED$7),0)</f>
        <v>0</v>
      </c>
      <c r="EE220" s="277" t="n">
        <f aca="false">IFERROR(INDEX(RTO4SF,$DZ220,EE$7),0)</f>
        <v>0</v>
      </c>
      <c r="EF220" s="277" t="n">
        <f aca="false">COUNTIFS(EB220:EE220,"&gt;1")</f>
        <v>0</v>
      </c>
      <c r="EG220" s="277" t="n">
        <f aca="false">IFERROR(SUMIFS(EB220:EE220,EB220:EE220,"&gt;1"),0)</f>
        <v>0</v>
      </c>
      <c r="EH220" s="265"/>
      <c r="EI220" s="265"/>
      <c r="EJ220" s="265"/>
      <c r="EK220" s="266"/>
      <c r="EL220" s="265" t="n">
        <f aca="false">EL219+1</f>
        <v>47</v>
      </c>
      <c r="EM220" s="276" t="n">
        <f aca="false">IFERROR(INDEX(RTO4CV,$EL220,1),0)</f>
        <v>0</v>
      </c>
      <c r="EN220" s="277" t="n">
        <f aca="false">IFERROR(INDEX(RTO4CF,$EL220,'ANVA-MDS'!EB$7),0)</f>
        <v>0</v>
      </c>
      <c r="EO220" s="277" t="n">
        <f aca="false">IFERROR(INDEX(RTO4CF,$EL220,'ANVA-MDS'!EC$7),0)</f>
        <v>0</v>
      </c>
      <c r="EP220" s="277" t="n">
        <f aca="false">IFERROR(INDEX(RTO4CF,$EL220,'ANVA-MDS'!ED$7),0)</f>
        <v>0</v>
      </c>
      <c r="EQ220" s="277" t="n">
        <f aca="false">IFERROR(INDEX(RTO4CF,$EL220,'ANVA-MDS'!EE$7),0)</f>
        <v>0</v>
      </c>
      <c r="ER220" s="277" t="n">
        <f aca="false">COUNTIFS(EN220:EQ220,"&gt;1")</f>
        <v>0</v>
      </c>
      <c r="ES220" s="277" t="n">
        <f aca="false">IFERROR(SUMIFS(EN220:EQ220,EN220:EQ220,"&gt;1"),0)</f>
        <v>0</v>
      </c>
      <c r="ET220" s="265"/>
      <c r="EU220" s="265"/>
      <c r="EV220" s="265"/>
      <c r="EW220" s="266"/>
      <c r="EX220" s="277" t="n">
        <f aca="false">EG220+ES220</f>
        <v>0</v>
      </c>
      <c r="EY220" s="266"/>
      <c r="EZ220" s="266"/>
    </row>
    <row r="221" customFormat="false" ht="12.75" hidden="false" customHeight="true" outlineLevel="0" collapsed="false">
      <c r="J221" s="270" t="n">
        <v>47</v>
      </c>
      <c r="K221" s="280" t="n">
        <f aca="false">IFERROR(INDEX(RTO4SF_ORD,J221,1),"sd")</f>
        <v>0</v>
      </c>
      <c r="L221" s="281" t="n">
        <f aca="false">IFERROR(INDEX(RTO4SF_ORD,J221,2),"sd")</f>
        <v>3E-005</v>
      </c>
      <c r="M221" s="281" t="str">
        <f aca="false">IF(M$8&gt;$J221,"",IF($F$179&gt;$G$179,"ns",IF(ABS($L221-INDEX(RTO4SF_ORD,M$8,2))&gt;$B$194,"s","ns")))</f>
        <v>ns</v>
      </c>
      <c r="N221" s="281" t="str">
        <f aca="false">IF(N$8&gt;$J221,"",IF($F$179&gt;$G$179,"ns",IF(ABS($L221-INDEX(RTO4SF_ORD,N$8,2))&gt;$B$194,"s","ns")))</f>
        <v>ns</v>
      </c>
      <c r="O221" s="281" t="str">
        <f aca="false">IF(O$8&gt;$J221,"",IF($F$179&gt;$G$179,"ns",IF(ABS($L221-INDEX(RTO4SF_ORD,O$8,2))&gt;$B$194,"s","ns")))</f>
        <v>ns</v>
      </c>
      <c r="P221" s="281" t="str">
        <f aca="false">IF(P$8&gt;$J221,"",IF($F$179&gt;$G$179,"ns",IF(ABS($L221-INDEX(RTO4SF_ORD,P$8,2))&gt;$B$194,"s","ns")))</f>
        <v>ns</v>
      </c>
      <c r="Q221" s="281" t="str">
        <f aca="false">IF(Q$8&gt;$J221,"",IF($F$179&gt;$G$179,"ns",IF(ABS($L221-INDEX(RTO4SF_ORD,Q$8,2))&gt;$B$194,"s","ns")))</f>
        <v>ns</v>
      </c>
      <c r="R221" s="281" t="str">
        <f aca="false">IF(R$8&gt;$J221,"",IF($F$179&gt;$G$179,"ns",IF(ABS($L221-INDEX(RTO4SF_ORD,R$8,2))&gt;$B$194,"s","ns")))</f>
        <v>ns</v>
      </c>
      <c r="S221" s="281" t="str">
        <f aca="false">IF(S$8&gt;$J221,"",IF($F$179&gt;$G$179,"ns",IF(ABS($L221-INDEX(RTO4SF_ORD,S$8,2))&gt;$B$194,"s","ns")))</f>
        <v>ns</v>
      </c>
      <c r="T221" s="281" t="str">
        <f aca="false">IF(T$8&gt;$J221,"",IF($F$179&gt;$G$179,"ns",IF(ABS($L221-INDEX(RTO4SF_ORD,T$8,2))&gt;$B$194,"s","ns")))</f>
        <v>ns</v>
      </c>
      <c r="U221" s="281" t="str">
        <f aca="false">IF(U$8&gt;$J221,"",IF($F$179&gt;$G$179,"ns",IF(ABS($L221-INDEX(RTO4SF_ORD,U$8,2))&gt;$B$194,"s","ns")))</f>
        <v>ns</v>
      </c>
      <c r="V221" s="281" t="str">
        <f aca="false">IF(V$8&gt;$J221,"",IF($F$179&gt;$G$179,"ns",IF(ABS($L221-INDEX(RTO4SF_ORD,V$8,2))&gt;$B$194,"s","ns")))</f>
        <v>ns</v>
      </c>
      <c r="W221" s="281" t="str">
        <f aca="false">IF(W$8&gt;$J221,"",IF($F$179&gt;$G$179,"ns",IF(ABS($L221-INDEX(RTO4SF_ORD,W$8,2))&gt;$B$194,"s","ns")))</f>
        <v>ns</v>
      </c>
      <c r="X221" s="281" t="str">
        <f aca="false">IF(X$8&gt;$J221,"",IF($F$179&gt;$G$179,"ns",IF(ABS($L221-INDEX(RTO4SF_ORD,X$8,2))&gt;$B$194,"s","ns")))</f>
        <v>ns</v>
      </c>
      <c r="Y221" s="281" t="str">
        <f aca="false">IF(Y$8&gt;$J221,"",IF($F$179&gt;$G$179,"ns",IF(ABS($L221-INDEX(RTO4SF_ORD,Y$8,2))&gt;$B$194,"s","ns")))</f>
        <v>ns</v>
      </c>
      <c r="Z221" s="281" t="str">
        <f aca="false">IF(Z$8&gt;$J221,"",IF($F$179&gt;$G$179,"ns",IF(ABS($L221-INDEX(RTO4SF_ORD,Z$8,2))&gt;$B$194,"s","ns")))</f>
        <v>ns</v>
      </c>
      <c r="AA221" s="281" t="str">
        <f aca="false">IF(AA$8&gt;$J221,"",IF($F$179&gt;$G$179,"ns",IF(ABS($L221-INDEX(RTO4SF_ORD,AA$8,2))&gt;$B$194,"s","ns")))</f>
        <v>ns</v>
      </c>
      <c r="AB221" s="281" t="str">
        <f aca="false">IF(AB$8&gt;$J221,"",IF($F$179&gt;$G$179,"ns",IF(ABS($L221-INDEX(RTO4SF_ORD,AB$8,2))&gt;$B$194,"s","ns")))</f>
        <v>ns</v>
      </c>
      <c r="AC221" s="281" t="str">
        <f aca="false">IF(AC$8&gt;$J221,"",IF($F$179&gt;$G$179,"ns",IF(ABS($L221-INDEX(RTO4SF_ORD,AC$8,2))&gt;$B$194,"s","ns")))</f>
        <v>ns</v>
      </c>
      <c r="AD221" s="281" t="str">
        <f aca="false">IF(AD$8&gt;$J221,"",IF($F$179&gt;$G$179,"ns",IF(ABS($L221-INDEX(RTO4SF_ORD,AD$8,2))&gt;$B$194,"s","ns")))</f>
        <v>ns</v>
      </c>
      <c r="AE221" s="281" t="str">
        <f aca="false">IF(AE$8&gt;$J221,"",IF($F$179&gt;$G$179,"ns",IF(ABS($L221-INDEX(RTO4SF_ORD,AE$8,2))&gt;$B$194,"s","ns")))</f>
        <v>ns</v>
      </c>
      <c r="AF221" s="281" t="str">
        <f aca="false">IF(AF$8&gt;$J221,"",IF($F$179&gt;$G$179,"ns",IF(ABS($L221-INDEX(RTO4SF_ORD,AF$8,2))&gt;$B$194,"s","ns")))</f>
        <v>ns</v>
      </c>
      <c r="AG221" s="281" t="str">
        <f aca="false">IF(AG$8&gt;$J221,"",IF($F$179&gt;$G$179,"ns",IF(ABS($L221-INDEX(RTO4SF_ORD,AG$8,2))&gt;$B$194,"s","ns")))</f>
        <v>ns</v>
      </c>
      <c r="AH221" s="281" t="str">
        <f aca="false">IF(AH$8&gt;$J221,"",IF($F$179&gt;$G$179,"ns",IF(ABS($L221-INDEX(RTO4SF_ORD,AH$8,2))&gt;$B$194,"s","ns")))</f>
        <v>ns</v>
      </c>
      <c r="AI221" s="281" t="str">
        <f aca="false">IF(AI$8&gt;$J221,"",IF($F$179&gt;$G$179,"ns",IF(ABS($L221-INDEX(RTO4SF_ORD,AI$8,2))&gt;$B$194,"s","ns")))</f>
        <v>ns</v>
      </c>
      <c r="AJ221" s="281" t="str">
        <f aca="false">IF(AJ$8&gt;$J221,"",IF($F$179&gt;$G$179,"ns",IF(ABS($L221-INDEX(RTO4SF_ORD,AJ$8,2))&gt;$B$194,"s","ns")))</f>
        <v>ns</v>
      </c>
      <c r="AK221" s="281" t="str">
        <f aca="false">IF(AK$8&gt;$J221,"",IF($F$179&gt;$G$179,"ns",IF(ABS($L221-INDEX(RTO4SF_ORD,AK$8,2))&gt;$B$194,"s","ns")))</f>
        <v>ns</v>
      </c>
      <c r="AL221" s="281" t="str">
        <f aca="false">IF(AL$8&gt;$J221,"",IF($F$179&gt;$G$179,"ns",IF(ABS($L221-INDEX(RTO4SF_ORD,AL$8,2))&gt;$B$194,"s","ns")))</f>
        <v>ns</v>
      </c>
      <c r="AM221" s="281" t="str">
        <f aca="false">IF(AM$8&gt;$J221,"",IF($F$179&gt;$G$179,"ns",IF(ABS($L221-INDEX(RTO4SF_ORD,AM$8,2))&gt;$B$194,"s","ns")))</f>
        <v>ns</v>
      </c>
      <c r="AN221" s="281" t="str">
        <f aca="false">IF(AN$8&gt;$J221,"",IF($F$179&gt;$G$179,"ns",IF(ABS($L221-INDEX(RTO4SF_ORD,AN$8,2))&gt;$B$194,"s","ns")))</f>
        <v>ns</v>
      </c>
      <c r="AO221" s="281" t="str">
        <f aca="false">IF(AO$8&gt;$J221,"",IF($F$179&gt;$G$179,"ns",IF(ABS($L221-INDEX(RTO4SF_ORD,AO$8,2))&gt;$B$194,"s","ns")))</f>
        <v>ns</v>
      </c>
      <c r="AP221" s="281" t="str">
        <f aca="false">IF(AP$8&gt;$J221,"",IF($F$179&gt;$G$179,"ns",IF(ABS($L221-INDEX(RTO4SF_ORD,AP$8,2))&gt;$B$194,"s","ns")))</f>
        <v>ns</v>
      </c>
      <c r="AQ221" s="281" t="str">
        <f aca="false">IF(AQ$8&gt;$J221,"",IF($F$179&gt;$G$179,"ns",IF(ABS($L221-INDEX(RTO4SF_ORD,AQ$8,2))&gt;$B$194,"s","ns")))</f>
        <v>ns</v>
      </c>
      <c r="AR221" s="281" t="str">
        <f aca="false">IF(AR$8&gt;$J221,"",IF($F$179&gt;$G$179,"ns",IF(ABS($L221-INDEX(RTO4SF_ORD,AR$8,2))&gt;$B$194,"s","ns")))</f>
        <v>ns</v>
      </c>
      <c r="AS221" s="281" t="str">
        <f aca="false">IF(AS$8&gt;$J221,"",IF($F$179&gt;$G$179,"ns",IF(ABS($L221-INDEX(RTO4SF_ORD,AS$8,2))&gt;$B$194,"s","ns")))</f>
        <v>ns</v>
      </c>
      <c r="AT221" s="281" t="str">
        <f aca="false">IF(AT$8&gt;$J221,"",IF($F$179&gt;$G$179,"ns",IF(ABS($L221-INDEX(RTO4SF_ORD,AT$8,2))&gt;$B$194,"s","ns")))</f>
        <v>ns</v>
      </c>
      <c r="AU221" s="281" t="str">
        <f aca="false">IF(AU$8&gt;$J221,"",IF($F$179&gt;$G$179,"ns",IF(ABS($L221-INDEX(RTO4SF_ORD,AU$8,2))&gt;$B$194,"s","ns")))</f>
        <v>ns</v>
      </c>
      <c r="AV221" s="281" t="str">
        <f aca="false">IF(AV$8&gt;$J221,"",IF($F$179&gt;$G$179,"ns",IF(ABS($L221-INDEX(RTO4SF_ORD,AV$8,2))&gt;$B$194,"s","ns")))</f>
        <v>ns</v>
      </c>
      <c r="AW221" s="281" t="str">
        <f aca="false">IF(AW$8&gt;$J221,"",IF($F$179&gt;$G$179,"ns",IF(ABS($L221-INDEX(RTO4SF_ORD,AW$8,2))&gt;$B$194,"s","ns")))</f>
        <v>ns</v>
      </c>
      <c r="AX221" s="281" t="str">
        <f aca="false">IF(AX$8&gt;$J221,"",IF($F$179&gt;$G$179,"ns",IF(ABS($L221-INDEX(RTO4SF_ORD,AX$8,2))&gt;$B$194,"s","ns")))</f>
        <v>ns</v>
      </c>
      <c r="AY221" s="281" t="str">
        <f aca="false">IF(AY$8&gt;$J221,"",IF($F$179&gt;$G$179,"ns",IF(ABS($L221-INDEX(RTO4SF_ORD,AY$8,2))&gt;$B$194,"s","ns")))</f>
        <v>ns</v>
      </c>
      <c r="AZ221" s="281" t="str">
        <f aca="false">IF(AZ$8&gt;$J221,"",IF($F$179&gt;$G$179,"ns",IF(ABS($L221-INDEX(RTO4SF_ORD,AZ$8,2))&gt;$B$194,"s","ns")))</f>
        <v>ns</v>
      </c>
      <c r="BA221" s="281" t="str">
        <f aca="false">IF(BA$8&gt;$J221,"",IF($F$179&gt;$G$179,"ns",IF(ABS($L221-INDEX(RTO4SF_ORD,BA$8,2))&gt;$B$194,"s","ns")))</f>
        <v>ns</v>
      </c>
      <c r="BB221" s="281" t="str">
        <f aca="false">IF(BB$8&gt;$J221,"",IF($F$179&gt;$G$179,"ns",IF(ABS($L221-INDEX(RTO4SF_ORD,BB$8,2))&gt;$B$194,"s","ns")))</f>
        <v>ns</v>
      </c>
      <c r="BC221" s="281" t="str">
        <f aca="false">IF(BC$8&gt;$J221,"",IF($F$179&gt;$G$179,"ns",IF(ABS($L221-INDEX(RTO4SF_ORD,BC$8,2))&gt;$B$194,"s","ns")))</f>
        <v>ns</v>
      </c>
      <c r="BD221" s="281" t="str">
        <f aca="false">IF(BD$8&gt;$J221,"",IF($F$179&gt;$G$179,"ns",IF(ABS($L221-INDEX(RTO4SF_ORD,BD$8,2))&gt;$B$194,"s","ns")))</f>
        <v>ns</v>
      </c>
      <c r="BE221" s="281" t="str">
        <f aca="false">IF(BE$8&gt;$J221,"",IF($F$179&gt;$G$179,"ns",IF(ABS($L221-INDEX(RTO4SF_ORD,BE$8,2))&gt;$B$194,"s","ns")))</f>
        <v>ns</v>
      </c>
      <c r="BF221" s="281" t="str">
        <f aca="false">IF(BF$8&gt;$J221,"",IF($F$179&gt;$G$179,"ns",IF(ABS($L221-INDEX(RTO4SF_ORD,BF$8,2))&gt;$B$194,"s","ns")))</f>
        <v>ns</v>
      </c>
      <c r="BG221" s="281" t="str">
        <f aca="false">IF(BG$8&gt;$J221,"",IF($F$179&gt;$G$179,"ns",IF(ABS($L221-INDEX(RTO4SF_ORD,BG$8,2))&gt;$B$194,"s","ns")))</f>
        <v>ns</v>
      </c>
      <c r="BH221" s="281" t="str">
        <f aca="false">IF(BH$8&gt;$J221,"",IF($F$179&gt;$G$179,"ns",IF(ABS($L221-INDEX(RTO4SF_ORD,BH$8,2))&gt;$B$194,"s","ns")))</f>
        <v/>
      </c>
      <c r="BI221" s="281" t="str">
        <f aca="false">IF(BI$8&gt;$J221,"",IF($F$179&gt;$G$179,"ns",IF(ABS($L221-INDEX(RTO4SF_ORD,BI$8,2))&gt;$B$194,"s","ns")))</f>
        <v/>
      </c>
      <c r="BJ221" s="281" t="str">
        <f aca="false">IF(BJ$8&gt;$J221,"",IF($F$179&gt;$G$179,"ns",IF(ABS($L221-INDEX(RTO4SF_ORD,BJ$8,2))&gt;$B$194,"s","ns")))</f>
        <v/>
      </c>
      <c r="BS221" s="249"/>
      <c r="BT221" s="249"/>
      <c r="BV221" s="270" t="n">
        <v>47</v>
      </c>
      <c r="BW221" s="280" t="n">
        <f aca="false">IFERROR(INDEX(RTO4CF_ORD,BV221,1),"sd")</f>
        <v>0</v>
      </c>
      <c r="BX221" s="281" t="n">
        <f aca="false">IFERROR(INDEX(RTO4CF_ORD,BV221,2),"sd")</f>
        <v>3E-005</v>
      </c>
      <c r="BY221" s="282" t="str">
        <f aca="false">IF(BY$8&gt;$BV221,"",IF($BR$179&gt;$BS$179,"ns",IF(ABS($BX221-INDEX(RTO4CF_ORD,BY$8,2))&gt;$BN$194,"s","ns")))</f>
        <v>s</v>
      </c>
      <c r="BZ221" s="282" t="str">
        <f aca="false">IF(BZ$8&gt;$BV221,"",IF($BR$179&gt;$BS$179,"ns",IF(ABS($BX221-INDEX(RTO4CF_ORD,BZ$8,2))&gt;$BN$194,"s","ns")))</f>
        <v>s</v>
      </c>
      <c r="CA221" s="282" t="str">
        <f aca="false">IF(CA$8&gt;$BV221,"",IF($BR$179&gt;$BS$179,"ns",IF(ABS($BX221-INDEX(RTO4CF_ORD,CA$8,2))&gt;$BN$194,"s","ns")))</f>
        <v>s</v>
      </c>
      <c r="CB221" s="282" t="str">
        <f aca="false">IF(CB$8&gt;$BV221,"",IF($BR$179&gt;$BS$179,"ns",IF(ABS($BX221-INDEX(RTO4CF_ORD,CB$8,2))&gt;$BN$194,"s","ns")))</f>
        <v>s</v>
      </c>
      <c r="CC221" s="282" t="str">
        <f aca="false">IF(CC$8&gt;$BV221,"",IF($BR$179&gt;$BS$179,"ns",IF(ABS($BX221-INDEX(RTO4CF_ORD,CC$8,2))&gt;$BN$194,"s","ns")))</f>
        <v>s</v>
      </c>
      <c r="CD221" s="282" t="str">
        <f aca="false">IF(CD$8&gt;$BV221,"",IF($BR$179&gt;$BS$179,"ns",IF(ABS($BX221-INDEX(RTO4CF_ORD,CD$8,2))&gt;$BN$194,"s","ns")))</f>
        <v>s</v>
      </c>
      <c r="CE221" s="282" t="str">
        <f aca="false">IF(CE$8&gt;$BV221,"",IF($BR$179&gt;$BS$179,"ns",IF(ABS($BX221-INDEX(RTO4CF_ORD,CE$8,2))&gt;$BN$194,"s","ns")))</f>
        <v>s</v>
      </c>
      <c r="CF221" s="282" t="str">
        <f aca="false">IF(CF$8&gt;$BV221,"",IF($BR$179&gt;$BS$179,"ns",IF(ABS($BX221-INDEX(RTO4CF_ORD,CF$8,2))&gt;$BN$194,"s","ns")))</f>
        <v>s</v>
      </c>
      <c r="CG221" s="282" t="str">
        <f aca="false">IF(CG$8&gt;$BV221,"",IF($BR$179&gt;$BS$179,"ns",IF(ABS($BX221-INDEX(RTO4CF_ORD,CG$8,2))&gt;$BN$194,"s","ns")))</f>
        <v>s</v>
      </c>
      <c r="CH221" s="282" t="str">
        <f aca="false">IF(CH$8&gt;$BV221,"",IF($BR$179&gt;$BS$179,"ns",IF(ABS($BX221-INDEX(RTO4CF_ORD,CH$8,2))&gt;$BN$194,"s","ns")))</f>
        <v>s</v>
      </c>
      <c r="CI221" s="282" t="str">
        <f aca="false">IF(CI$8&gt;$BV221,"",IF($BR$179&gt;$BS$179,"ns",IF(ABS($BX221-INDEX(RTO4CF_ORD,CI$8,2))&gt;$BN$194,"s","ns")))</f>
        <v>s</v>
      </c>
      <c r="CJ221" s="282" t="str">
        <f aca="false">IF(CJ$8&gt;$BV221,"",IF($BR$179&gt;$BS$179,"ns",IF(ABS($BX221-INDEX(RTO4CF_ORD,CJ$8,2))&gt;$BN$194,"s","ns")))</f>
        <v>s</v>
      </c>
      <c r="CK221" s="282" t="str">
        <f aca="false">IF(CK$8&gt;$BV221,"",IF($BR$179&gt;$BS$179,"ns",IF(ABS($BX221-INDEX(RTO4CF_ORD,CK$8,2))&gt;$BN$194,"s","ns")))</f>
        <v>s</v>
      </c>
      <c r="CL221" s="282" t="str">
        <f aca="false">IF(CL$8&gt;$BV221,"",IF($BR$179&gt;$BS$179,"ns",IF(ABS($BX221-INDEX(RTO4CF_ORD,CL$8,2))&gt;$BN$194,"s","ns")))</f>
        <v>s</v>
      </c>
      <c r="CM221" s="282" t="str">
        <f aca="false">IF(CM$8&gt;$BV221,"",IF($BR$179&gt;$BS$179,"ns",IF(ABS($BX221-INDEX(RTO4CF_ORD,CM$8,2))&gt;$BN$194,"s","ns")))</f>
        <v>s</v>
      </c>
      <c r="CN221" s="282" t="str">
        <f aca="false">IF(CN$8&gt;$BV221,"",IF($BR$179&gt;$BS$179,"ns",IF(ABS($BX221-INDEX(RTO4CF_ORD,CN$8,2))&gt;$BN$194,"s","ns")))</f>
        <v>s</v>
      </c>
      <c r="CO221" s="282" t="str">
        <f aca="false">IF(CO$8&gt;$BV221,"",IF($BR$179&gt;$BS$179,"ns",IF(ABS($BX221-INDEX(RTO4CF_ORD,CO$8,2))&gt;$BN$194,"s","ns")))</f>
        <v>s</v>
      </c>
      <c r="CP221" s="282" t="str">
        <f aca="false">IF(CP$8&gt;$BV221,"",IF($BR$179&gt;$BS$179,"ns",IF(ABS($BX221-INDEX(RTO4CF_ORD,CP$8,2))&gt;$BN$194,"s","ns")))</f>
        <v>s</v>
      </c>
      <c r="CQ221" s="282" t="str">
        <f aca="false">IF(CQ$8&gt;$BV221,"",IF($BR$179&gt;$BS$179,"ns",IF(ABS($BX221-INDEX(RTO4CF_ORD,CQ$8,2))&gt;$BN$194,"s","ns")))</f>
        <v>s</v>
      </c>
      <c r="CR221" s="282" t="str">
        <f aca="false">IF(CR$8&gt;$BV221,"",IF($BR$179&gt;$BS$179,"ns",IF(ABS($BX221-INDEX(RTO4CF_ORD,CR$8,2))&gt;$BN$194,"s","ns")))</f>
        <v>s</v>
      </c>
      <c r="CS221" s="282" t="str">
        <f aca="false">IF(CS$8&gt;$BV221,"",IF($BR$179&gt;$BS$179,"ns",IF(ABS($BX221-INDEX(RTO4CF_ORD,CS$8,2))&gt;$BN$194,"s","ns")))</f>
        <v>s</v>
      </c>
      <c r="CT221" s="282" t="str">
        <f aca="false">IF(CT$8&gt;$BV221,"",IF($BR$179&gt;$BS$179,"ns",IF(ABS($BX221-INDEX(RTO4CF_ORD,CT$8,2))&gt;$BN$194,"s","ns")))</f>
        <v>s</v>
      </c>
      <c r="CU221" s="282" t="str">
        <f aca="false">IF(CU$8&gt;$BV221,"",IF($BR$179&gt;$BS$179,"ns",IF(ABS($BX221-INDEX(RTO4CF_ORD,CU$8,2))&gt;$BN$194,"s","ns")))</f>
        <v>s</v>
      </c>
      <c r="CV221" s="282" t="str">
        <f aca="false">IF(CV$8&gt;$BV221,"",IF($BR$179&gt;$BS$179,"ns",IF(ABS($BX221-INDEX(RTO4CF_ORD,CV$8,2))&gt;$BN$194,"s","ns")))</f>
        <v>s</v>
      </c>
      <c r="CW221" s="282" t="str">
        <f aca="false">IF(CW$8&gt;$BV221,"",IF($BR$179&gt;$BS$179,"ns",IF(ABS($BX221-INDEX(RTO4CF_ORD,CW$8,2))&gt;$BN$194,"s","ns")))</f>
        <v>s</v>
      </c>
      <c r="CX221" s="282" t="str">
        <f aca="false">IF(CX$8&gt;$BV221,"",IF($BR$179&gt;$BS$179,"ns",IF(ABS($BX221-INDEX(RTO4CF_ORD,CX$8,2))&gt;$BN$194,"s","ns")))</f>
        <v>s</v>
      </c>
      <c r="CY221" s="282" t="str">
        <f aca="false">IF(CY$8&gt;$BV221,"",IF($BR$179&gt;$BS$179,"ns",IF(ABS($BX221-INDEX(RTO4CF_ORD,CY$8,2))&gt;$BN$194,"s","ns")))</f>
        <v>s</v>
      </c>
      <c r="CZ221" s="282" t="str">
        <f aca="false">IF(CZ$8&gt;$BV221,"",IF($BR$179&gt;$BS$179,"ns",IF(ABS($BX221-INDEX(RTO4CF_ORD,CZ$8,2))&gt;$BN$194,"s","ns")))</f>
        <v>s</v>
      </c>
      <c r="DA221" s="282" t="str">
        <f aca="false">IF(DA$8&gt;$BV221,"",IF($BR$179&gt;$BS$179,"ns",IF(ABS($BX221-INDEX(RTO4CF_ORD,DA$8,2))&gt;$BN$194,"s","ns")))</f>
        <v>s</v>
      </c>
      <c r="DB221" s="282" t="str">
        <f aca="false">IF(DB$8&gt;$BV221,"",IF($BR$179&gt;$BS$179,"ns",IF(ABS($BX221-INDEX(RTO4CF_ORD,DB$8,2))&gt;$BN$194,"s","ns")))</f>
        <v>s</v>
      </c>
      <c r="DC221" s="282" t="str">
        <f aca="false">IF(DC$8&gt;$BV221,"",IF($BR$179&gt;$BS$179,"ns",IF(ABS($BX221-INDEX(RTO4CF_ORD,DC$8,2))&gt;$BN$194,"s","ns")))</f>
        <v>s</v>
      </c>
      <c r="DD221" s="282" t="str">
        <f aca="false">IF(DD$8&gt;$BV221,"",IF($BR$179&gt;$BS$179,"ns",IF(ABS($BX221-INDEX(RTO4CF_ORD,DD$8,2))&gt;$BN$194,"s","ns")))</f>
        <v>ns</v>
      </c>
      <c r="DE221" s="282" t="str">
        <f aca="false">IF(DE$8&gt;$BV221,"",IF($BR$179&gt;$BS$179,"ns",IF(ABS($BX221-INDEX(RTO4CF_ORD,DE$8,2))&gt;$BN$194,"s","ns")))</f>
        <v>ns</v>
      </c>
      <c r="DF221" s="282" t="str">
        <f aca="false">IF(DF$8&gt;$BV221,"",IF($BR$179&gt;$BS$179,"ns",IF(ABS($BX221-INDEX(RTO4CF_ORD,DF$8,2))&gt;$BN$194,"s","ns")))</f>
        <v>ns</v>
      </c>
      <c r="DG221" s="282" t="str">
        <f aca="false">IF(DG$8&gt;$BV221,"",IF($BR$179&gt;$BS$179,"ns",IF(ABS($BX221-INDEX(RTO4CF_ORD,DG$8,2))&gt;$BN$194,"s","ns")))</f>
        <v>ns</v>
      </c>
      <c r="DH221" s="282" t="str">
        <f aca="false">IF(DH$8&gt;$BV221,"",IF($BR$179&gt;$BS$179,"ns",IF(ABS($BX221-INDEX(RTO4CF_ORD,DH$8,2))&gt;$BN$194,"s","ns")))</f>
        <v>ns</v>
      </c>
      <c r="DI221" s="282" t="str">
        <f aca="false">IF(DI$8&gt;$BV221,"",IF($BR$179&gt;$BS$179,"ns",IF(ABS($BX221-INDEX(RTO4CF_ORD,DI$8,2))&gt;$BN$194,"s","ns")))</f>
        <v>ns</v>
      </c>
      <c r="DJ221" s="282" t="str">
        <f aca="false">IF(DJ$8&gt;$BV221,"",IF($BR$179&gt;$BS$179,"ns",IF(ABS($BX221-INDEX(RTO4CF_ORD,DJ$8,2))&gt;$BN$194,"s","ns")))</f>
        <v>ns</v>
      </c>
      <c r="DK221" s="282" t="str">
        <f aca="false">IF(DK$8&gt;$BV221,"",IF($BR$179&gt;$BS$179,"ns",IF(ABS($BX221-INDEX(RTO4CF_ORD,DK$8,2))&gt;$BN$194,"s","ns")))</f>
        <v>ns</v>
      </c>
      <c r="DL221" s="282" t="str">
        <f aca="false">IF(DL$8&gt;$BV221,"",IF($BR$179&gt;$BS$179,"ns",IF(ABS($BX221-INDEX(RTO4CF_ORD,DL$8,2))&gt;$BN$194,"s","ns")))</f>
        <v>ns</v>
      </c>
      <c r="DM221" s="282" t="str">
        <f aca="false">IF(DM$8&gt;$BV221,"",IF($BR$179&gt;$BS$179,"ns",IF(ABS($BX221-INDEX(RTO4CF_ORD,DM$8,2))&gt;$BN$194,"s","ns")))</f>
        <v>ns</v>
      </c>
      <c r="DN221" s="282" t="str">
        <f aca="false">IF(DN$8&gt;$BV221,"",IF($BR$179&gt;$BS$179,"ns",IF(ABS($BX221-INDEX(RTO4CF_ORD,DN$8,2))&gt;$BN$194,"s","ns")))</f>
        <v>ns</v>
      </c>
      <c r="DO221" s="282" t="str">
        <f aca="false">IF(DO$8&gt;$BV221,"",IF($BR$179&gt;$BS$179,"ns",IF(ABS($BX221-INDEX(RTO4CF_ORD,DO$8,2))&gt;$BN$194,"s","ns")))</f>
        <v>ns</v>
      </c>
      <c r="DP221" s="282" t="str">
        <f aca="false">IF(DP$8&gt;$BV221,"",IF($BR$179&gt;$BS$179,"ns",IF(ABS($BX221-INDEX(RTO4CF_ORD,DP$8,2))&gt;$BN$194,"s","ns")))</f>
        <v>ns</v>
      </c>
      <c r="DQ221" s="282" t="str">
        <f aca="false">IF(DQ$8&gt;$BV221,"",IF($BR$179&gt;$BS$179,"ns",IF(ABS($BX221-INDEX(RTO4CF_ORD,DQ$8,2))&gt;$BN$194,"s","ns")))</f>
        <v>ns</v>
      </c>
      <c r="DR221" s="282" t="str">
        <f aca="false">IF(DR$8&gt;$BV221,"",IF($BR$179&gt;$BS$179,"ns",IF(ABS($BX221-INDEX(RTO4CF_ORD,DR$8,2))&gt;$BN$194,"s","ns")))</f>
        <v>ns</v>
      </c>
      <c r="DS221" s="282" t="str">
        <f aca="false">IF(DS$8&gt;$BV221,"",IF($BR$179&gt;$BS$179,"ns",IF(ABS($BX221-INDEX(RTO4CF_ORD,DS$8,2))&gt;$BN$194,"s","ns")))</f>
        <v>ns</v>
      </c>
      <c r="DT221" s="282" t="str">
        <f aca="false">IF(DT$8&gt;$BV221,"",IF($BR$179&gt;$BS$179,"ns",IF(ABS($BX221-INDEX(RTO4CF_ORD,DT$8,2))&gt;$BN$194,"s","ns")))</f>
        <v/>
      </c>
      <c r="DU221" s="282" t="str">
        <f aca="false">IF(DU$8&gt;$BV221,"",IF($BR$179&gt;$BS$179,"ns",IF(ABS($BX221-INDEX(RTO4CF_ORD,DU$8,2))&gt;$BN$194,"s","ns")))</f>
        <v/>
      </c>
      <c r="DV221" s="282" t="str">
        <f aca="false">IF(DV$8&gt;$BV221,"",IF($BR$179&gt;$BS$179,"ns",IF(ABS($BX221-INDEX(RTO4CF_ORD,DV$8,2))&gt;$BN$194,"s","ns")))</f>
        <v/>
      </c>
      <c r="DW221" s="283"/>
      <c r="DX221" s="283"/>
      <c r="DZ221" s="265" t="n">
        <f aca="false">DZ220+1</f>
        <v>48</v>
      </c>
      <c r="EA221" s="276" t="n">
        <f aca="false">IFERROR(INDEX(RTO4CV,$DZ221,1),0)</f>
        <v>0</v>
      </c>
      <c r="EB221" s="277" t="n">
        <f aca="false">IFERROR(INDEX(RTO4SF,$DZ221,EB$7),0)</f>
        <v>0</v>
      </c>
      <c r="EC221" s="277" t="n">
        <f aca="false">IFERROR(INDEX(RTO4SF,$DZ221,EC$7),0)</f>
        <v>0</v>
      </c>
      <c r="ED221" s="277" t="n">
        <f aca="false">IFERROR(INDEX(RTO4SF,$DZ221,ED$7),0)</f>
        <v>0</v>
      </c>
      <c r="EE221" s="277" t="n">
        <f aca="false">IFERROR(INDEX(RTO4SF,$DZ221,EE$7),0)</f>
        <v>0</v>
      </c>
      <c r="EF221" s="277" t="n">
        <f aca="false">COUNTIFS(EB221:EE221,"&gt;1")</f>
        <v>0</v>
      </c>
      <c r="EG221" s="277" t="n">
        <f aca="false">IFERROR(SUMIFS(EB221:EE221,EB221:EE221,"&gt;1"),0)</f>
        <v>0</v>
      </c>
      <c r="EH221" s="265"/>
      <c r="EI221" s="265"/>
      <c r="EJ221" s="265"/>
      <c r="EK221" s="266"/>
      <c r="EL221" s="265" t="n">
        <f aca="false">EL220+1</f>
        <v>48</v>
      </c>
      <c r="EM221" s="276" t="n">
        <f aca="false">IFERROR(INDEX(RTO4CV,$EL221,1),0)</f>
        <v>0</v>
      </c>
      <c r="EN221" s="277" t="n">
        <f aca="false">IFERROR(INDEX(RTO4CF,$EL221,'ANVA-MDS'!EB$7),0)</f>
        <v>0</v>
      </c>
      <c r="EO221" s="277" t="n">
        <f aca="false">IFERROR(INDEX(RTO4CF,$EL221,'ANVA-MDS'!EC$7),0)</f>
        <v>0</v>
      </c>
      <c r="EP221" s="277" t="n">
        <f aca="false">IFERROR(INDEX(RTO4CF,$EL221,'ANVA-MDS'!ED$7),0)</f>
        <v>0</v>
      </c>
      <c r="EQ221" s="277" t="n">
        <f aca="false">IFERROR(INDEX(RTO4CF,$EL221,'ANVA-MDS'!EE$7),0)</f>
        <v>0</v>
      </c>
      <c r="ER221" s="277" t="n">
        <f aca="false">COUNTIFS(EN221:EQ221,"&gt;1")</f>
        <v>0</v>
      </c>
      <c r="ES221" s="277" t="n">
        <f aca="false">IFERROR(SUMIFS(EN221:EQ221,EN221:EQ221,"&gt;1"),0)</f>
        <v>0</v>
      </c>
      <c r="ET221" s="265"/>
      <c r="EU221" s="265"/>
      <c r="EV221" s="265"/>
      <c r="EW221" s="266"/>
      <c r="EX221" s="277" t="n">
        <f aca="false">EG221+ES221</f>
        <v>0</v>
      </c>
      <c r="EY221" s="266"/>
      <c r="EZ221" s="266"/>
    </row>
    <row r="222" customFormat="false" ht="12.75" hidden="false" customHeight="true" outlineLevel="0" collapsed="false">
      <c r="J222" s="270" t="n">
        <v>48</v>
      </c>
      <c r="K222" s="280" t="n">
        <f aca="false">IFERROR(INDEX(RTO4SF_ORD,J222,1),"sd")</f>
        <v>0</v>
      </c>
      <c r="L222" s="281" t="n">
        <f aca="false">IFERROR(INDEX(RTO4SF_ORD,J222,2),"sd")</f>
        <v>2E-005</v>
      </c>
      <c r="M222" s="281" t="str">
        <f aca="false">IF(M$8&gt;$J222,"",IF($F$179&gt;$G$179,"ns",IF(ABS($L222-INDEX(RTO4SF_ORD,M$8,2))&gt;$B$194,"s","ns")))</f>
        <v>ns</v>
      </c>
      <c r="N222" s="281" t="str">
        <f aca="false">IF(N$8&gt;$J222,"",IF($F$179&gt;$G$179,"ns",IF(ABS($L222-INDEX(RTO4SF_ORD,N$8,2))&gt;$B$194,"s","ns")))</f>
        <v>ns</v>
      </c>
      <c r="O222" s="281" t="str">
        <f aca="false">IF(O$8&gt;$J222,"",IF($F$179&gt;$G$179,"ns",IF(ABS($L222-INDEX(RTO4SF_ORD,O$8,2))&gt;$B$194,"s","ns")))</f>
        <v>ns</v>
      </c>
      <c r="P222" s="281" t="str">
        <f aca="false">IF(P$8&gt;$J222,"",IF($F$179&gt;$G$179,"ns",IF(ABS($L222-INDEX(RTO4SF_ORD,P$8,2))&gt;$B$194,"s","ns")))</f>
        <v>ns</v>
      </c>
      <c r="Q222" s="281" t="str">
        <f aca="false">IF(Q$8&gt;$J222,"",IF($F$179&gt;$G$179,"ns",IF(ABS($L222-INDEX(RTO4SF_ORD,Q$8,2))&gt;$B$194,"s","ns")))</f>
        <v>ns</v>
      </c>
      <c r="R222" s="281" t="str">
        <f aca="false">IF(R$8&gt;$J222,"",IF($F$179&gt;$G$179,"ns",IF(ABS($L222-INDEX(RTO4SF_ORD,R$8,2))&gt;$B$194,"s","ns")))</f>
        <v>ns</v>
      </c>
      <c r="S222" s="281" t="str">
        <f aca="false">IF(S$8&gt;$J222,"",IF($F$179&gt;$G$179,"ns",IF(ABS($L222-INDEX(RTO4SF_ORD,S$8,2))&gt;$B$194,"s","ns")))</f>
        <v>ns</v>
      </c>
      <c r="T222" s="281" t="str">
        <f aca="false">IF(T$8&gt;$J222,"",IF($F$179&gt;$G$179,"ns",IF(ABS($L222-INDEX(RTO4SF_ORD,T$8,2))&gt;$B$194,"s","ns")))</f>
        <v>ns</v>
      </c>
      <c r="U222" s="281" t="str">
        <f aca="false">IF(U$8&gt;$J222,"",IF($F$179&gt;$G$179,"ns",IF(ABS($L222-INDEX(RTO4SF_ORD,U$8,2))&gt;$B$194,"s","ns")))</f>
        <v>ns</v>
      </c>
      <c r="V222" s="281" t="str">
        <f aca="false">IF(V$8&gt;$J222,"",IF($F$179&gt;$G$179,"ns",IF(ABS($L222-INDEX(RTO4SF_ORD,V$8,2))&gt;$B$194,"s","ns")))</f>
        <v>ns</v>
      </c>
      <c r="W222" s="281" t="str">
        <f aca="false">IF(W$8&gt;$J222,"",IF($F$179&gt;$G$179,"ns",IF(ABS($L222-INDEX(RTO4SF_ORD,W$8,2))&gt;$B$194,"s","ns")))</f>
        <v>ns</v>
      </c>
      <c r="X222" s="281" t="str">
        <f aca="false">IF(X$8&gt;$J222,"",IF($F$179&gt;$G$179,"ns",IF(ABS($L222-INDEX(RTO4SF_ORD,X$8,2))&gt;$B$194,"s","ns")))</f>
        <v>ns</v>
      </c>
      <c r="Y222" s="281" t="str">
        <f aca="false">IF(Y$8&gt;$J222,"",IF($F$179&gt;$G$179,"ns",IF(ABS($L222-INDEX(RTO4SF_ORD,Y$8,2))&gt;$B$194,"s","ns")))</f>
        <v>ns</v>
      </c>
      <c r="Z222" s="281" t="str">
        <f aca="false">IF(Z$8&gt;$J222,"",IF($F$179&gt;$G$179,"ns",IF(ABS($L222-INDEX(RTO4SF_ORD,Z$8,2))&gt;$B$194,"s","ns")))</f>
        <v>ns</v>
      </c>
      <c r="AA222" s="281" t="str">
        <f aca="false">IF(AA$8&gt;$J222,"",IF($F$179&gt;$G$179,"ns",IF(ABS($L222-INDEX(RTO4SF_ORD,AA$8,2))&gt;$B$194,"s","ns")))</f>
        <v>ns</v>
      </c>
      <c r="AB222" s="281" t="str">
        <f aca="false">IF(AB$8&gt;$J222,"",IF($F$179&gt;$G$179,"ns",IF(ABS($L222-INDEX(RTO4SF_ORD,AB$8,2))&gt;$B$194,"s","ns")))</f>
        <v>ns</v>
      </c>
      <c r="AC222" s="281" t="str">
        <f aca="false">IF(AC$8&gt;$J222,"",IF($F$179&gt;$G$179,"ns",IF(ABS($L222-INDEX(RTO4SF_ORD,AC$8,2))&gt;$B$194,"s","ns")))</f>
        <v>ns</v>
      </c>
      <c r="AD222" s="281" t="str">
        <f aca="false">IF(AD$8&gt;$J222,"",IF($F$179&gt;$G$179,"ns",IF(ABS($L222-INDEX(RTO4SF_ORD,AD$8,2))&gt;$B$194,"s","ns")))</f>
        <v>ns</v>
      </c>
      <c r="AE222" s="281" t="str">
        <f aca="false">IF(AE$8&gt;$J222,"",IF($F$179&gt;$G$179,"ns",IF(ABS($L222-INDEX(RTO4SF_ORD,AE$8,2))&gt;$B$194,"s","ns")))</f>
        <v>ns</v>
      </c>
      <c r="AF222" s="281" t="str">
        <f aca="false">IF(AF$8&gt;$J222,"",IF($F$179&gt;$G$179,"ns",IF(ABS($L222-INDEX(RTO4SF_ORD,AF$8,2))&gt;$B$194,"s","ns")))</f>
        <v>ns</v>
      </c>
      <c r="AG222" s="281" t="str">
        <f aca="false">IF(AG$8&gt;$J222,"",IF($F$179&gt;$G$179,"ns",IF(ABS($L222-INDEX(RTO4SF_ORD,AG$8,2))&gt;$B$194,"s","ns")))</f>
        <v>ns</v>
      </c>
      <c r="AH222" s="281" t="str">
        <f aca="false">IF(AH$8&gt;$J222,"",IF($F$179&gt;$G$179,"ns",IF(ABS($L222-INDEX(RTO4SF_ORD,AH$8,2))&gt;$B$194,"s","ns")))</f>
        <v>ns</v>
      </c>
      <c r="AI222" s="281" t="str">
        <f aca="false">IF(AI$8&gt;$J222,"",IF($F$179&gt;$G$179,"ns",IF(ABS($L222-INDEX(RTO4SF_ORD,AI$8,2))&gt;$B$194,"s","ns")))</f>
        <v>ns</v>
      </c>
      <c r="AJ222" s="281" t="str">
        <f aca="false">IF(AJ$8&gt;$J222,"",IF($F$179&gt;$G$179,"ns",IF(ABS($L222-INDEX(RTO4SF_ORD,AJ$8,2))&gt;$B$194,"s","ns")))</f>
        <v>ns</v>
      </c>
      <c r="AK222" s="281" t="str">
        <f aca="false">IF(AK$8&gt;$J222,"",IF($F$179&gt;$G$179,"ns",IF(ABS($L222-INDEX(RTO4SF_ORD,AK$8,2))&gt;$B$194,"s","ns")))</f>
        <v>ns</v>
      </c>
      <c r="AL222" s="281" t="str">
        <f aca="false">IF(AL$8&gt;$J222,"",IF($F$179&gt;$G$179,"ns",IF(ABS($L222-INDEX(RTO4SF_ORD,AL$8,2))&gt;$B$194,"s","ns")))</f>
        <v>ns</v>
      </c>
      <c r="AM222" s="281" t="str">
        <f aca="false">IF(AM$8&gt;$J222,"",IF($F$179&gt;$G$179,"ns",IF(ABS($L222-INDEX(RTO4SF_ORD,AM$8,2))&gt;$B$194,"s","ns")))</f>
        <v>ns</v>
      </c>
      <c r="AN222" s="281" t="str">
        <f aca="false">IF(AN$8&gt;$J222,"",IF($F$179&gt;$G$179,"ns",IF(ABS($L222-INDEX(RTO4SF_ORD,AN$8,2))&gt;$B$194,"s","ns")))</f>
        <v>ns</v>
      </c>
      <c r="AO222" s="281" t="str">
        <f aca="false">IF(AO$8&gt;$J222,"",IF($F$179&gt;$G$179,"ns",IF(ABS($L222-INDEX(RTO4SF_ORD,AO$8,2))&gt;$B$194,"s","ns")))</f>
        <v>ns</v>
      </c>
      <c r="AP222" s="281" t="str">
        <f aca="false">IF(AP$8&gt;$J222,"",IF($F$179&gt;$G$179,"ns",IF(ABS($L222-INDEX(RTO4SF_ORD,AP$8,2))&gt;$B$194,"s","ns")))</f>
        <v>ns</v>
      </c>
      <c r="AQ222" s="281" t="str">
        <f aca="false">IF(AQ$8&gt;$J222,"",IF($F$179&gt;$G$179,"ns",IF(ABS($L222-INDEX(RTO4SF_ORD,AQ$8,2))&gt;$B$194,"s","ns")))</f>
        <v>ns</v>
      </c>
      <c r="AR222" s="281" t="str">
        <f aca="false">IF(AR$8&gt;$J222,"",IF($F$179&gt;$G$179,"ns",IF(ABS($L222-INDEX(RTO4SF_ORD,AR$8,2))&gt;$B$194,"s","ns")))</f>
        <v>ns</v>
      </c>
      <c r="AS222" s="281" t="str">
        <f aca="false">IF(AS$8&gt;$J222,"",IF($F$179&gt;$G$179,"ns",IF(ABS($L222-INDEX(RTO4SF_ORD,AS$8,2))&gt;$B$194,"s","ns")))</f>
        <v>ns</v>
      </c>
      <c r="AT222" s="281" t="str">
        <f aca="false">IF(AT$8&gt;$J222,"",IF($F$179&gt;$G$179,"ns",IF(ABS($L222-INDEX(RTO4SF_ORD,AT$8,2))&gt;$B$194,"s","ns")))</f>
        <v>ns</v>
      </c>
      <c r="AU222" s="281" t="str">
        <f aca="false">IF(AU$8&gt;$J222,"",IF($F$179&gt;$G$179,"ns",IF(ABS($L222-INDEX(RTO4SF_ORD,AU$8,2))&gt;$B$194,"s","ns")))</f>
        <v>ns</v>
      </c>
      <c r="AV222" s="281" t="str">
        <f aca="false">IF(AV$8&gt;$J222,"",IF($F$179&gt;$G$179,"ns",IF(ABS($L222-INDEX(RTO4SF_ORD,AV$8,2))&gt;$B$194,"s","ns")))</f>
        <v>ns</v>
      </c>
      <c r="AW222" s="281" t="str">
        <f aca="false">IF(AW$8&gt;$J222,"",IF($F$179&gt;$G$179,"ns",IF(ABS($L222-INDEX(RTO4SF_ORD,AW$8,2))&gt;$B$194,"s","ns")))</f>
        <v>ns</v>
      </c>
      <c r="AX222" s="281" t="str">
        <f aca="false">IF(AX$8&gt;$J222,"",IF($F$179&gt;$G$179,"ns",IF(ABS($L222-INDEX(RTO4SF_ORD,AX$8,2))&gt;$B$194,"s","ns")))</f>
        <v>ns</v>
      </c>
      <c r="AY222" s="281" t="str">
        <f aca="false">IF(AY$8&gt;$J222,"",IF($F$179&gt;$G$179,"ns",IF(ABS($L222-INDEX(RTO4SF_ORD,AY$8,2))&gt;$B$194,"s","ns")))</f>
        <v>ns</v>
      </c>
      <c r="AZ222" s="281" t="str">
        <f aca="false">IF(AZ$8&gt;$J222,"",IF($F$179&gt;$G$179,"ns",IF(ABS($L222-INDEX(RTO4SF_ORD,AZ$8,2))&gt;$B$194,"s","ns")))</f>
        <v>ns</v>
      </c>
      <c r="BA222" s="281" t="str">
        <f aca="false">IF(BA$8&gt;$J222,"",IF($F$179&gt;$G$179,"ns",IF(ABS($L222-INDEX(RTO4SF_ORD,BA$8,2))&gt;$B$194,"s","ns")))</f>
        <v>ns</v>
      </c>
      <c r="BB222" s="281" t="str">
        <f aca="false">IF(BB$8&gt;$J222,"",IF($F$179&gt;$G$179,"ns",IF(ABS($L222-INDEX(RTO4SF_ORD,BB$8,2))&gt;$B$194,"s","ns")))</f>
        <v>ns</v>
      </c>
      <c r="BC222" s="281" t="str">
        <f aca="false">IF(BC$8&gt;$J222,"",IF($F$179&gt;$G$179,"ns",IF(ABS($L222-INDEX(RTO4SF_ORD,BC$8,2))&gt;$B$194,"s","ns")))</f>
        <v>ns</v>
      </c>
      <c r="BD222" s="281" t="str">
        <f aca="false">IF(BD$8&gt;$J222,"",IF($F$179&gt;$G$179,"ns",IF(ABS($L222-INDEX(RTO4SF_ORD,BD$8,2))&gt;$B$194,"s","ns")))</f>
        <v>ns</v>
      </c>
      <c r="BE222" s="281" t="str">
        <f aca="false">IF(BE$8&gt;$J222,"",IF($F$179&gt;$G$179,"ns",IF(ABS($L222-INDEX(RTO4SF_ORD,BE$8,2))&gt;$B$194,"s","ns")))</f>
        <v>ns</v>
      </c>
      <c r="BF222" s="281" t="str">
        <f aca="false">IF(BF$8&gt;$J222,"",IF($F$179&gt;$G$179,"ns",IF(ABS($L222-INDEX(RTO4SF_ORD,BF$8,2))&gt;$B$194,"s","ns")))</f>
        <v>ns</v>
      </c>
      <c r="BG222" s="281" t="str">
        <f aca="false">IF(BG$8&gt;$J222,"",IF($F$179&gt;$G$179,"ns",IF(ABS($L222-INDEX(RTO4SF_ORD,BG$8,2))&gt;$B$194,"s","ns")))</f>
        <v>ns</v>
      </c>
      <c r="BH222" s="281" t="str">
        <f aca="false">IF(BH$8&gt;$J222,"",IF($F$179&gt;$G$179,"ns",IF(ABS($L222-INDEX(RTO4SF_ORD,BH$8,2))&gt;$B$194,"s","ns")))</f>
        <v>ns</v>
      </c>
      <c r="BI222" s="281" t="str">
        <f aca="false">IF(BI$8&gt;$J222,"",IF($F$179&gt;$G$179,"ns",IF(ABS($L222-INDEX(RTO4SF_ORD,BI$8,2))&gt;$B$194,"s","ns")))</f>
        <v/>
      </c>
      <c r="BJ222" s="281" t="str">
        <f aca="false">IF(BJ$8&gt;$J222,"",IF($F$179&gt;$G$179,"ns",IF(ABS($L222-INDEX(RTO4SF_ORD,BJ$8,2))&gt;$B$194,"s","ns")))</f>
        <v/>
      </c>
      <c r="BS222" s="249"/>
      <c r="BT222" s="249"/>
      <c r="BV222" s="270" t="n">
        <v>48</v>
      </c>
      <c r="BW222" s="280" t="n">
        <f aca="false">IFERROR(INDEX(RTO4CF_ORD,BV222,1),"sd")</f>
        <v>0</v>
      </c>
      <c r="BX222" s="281" t="n">
        <f aca="false">IFERROR(INDEX(RTO4CF_ORD,BV222,2),"sd")</f>
        <v>2E-005</v>
      </c>
      <c r="BY222" s="282" t="str">
        <f aca="false">IF(BY$8&gt;$BV222,"",IF($BR$179&gt;$BS$179,"ns",IF(ABS($BX222-INDEX(RTO4CF_ORD,BY$8,2))&gt;$BN$194,"s","ns")))</f>
        <v>s</v>
      </c>
      <c r="BZ222" s="282" t="str">
        <f aca="false">IF(BZ$8&gt;$BV222,"",IF($BR$179&gt;$BS$179,"ns",IF(ABS($BX222-INDEX(RTO4CF_ORD,BZ$8,2))&gt;$BN$194,"s","ns")))</f>
        <v>s</v>
      </c>
      <c r="CA222" s="282" t="str">
        <f aca="false">IF(CA$8&gt;$BV222,"",IF($BR$179&gt;$BS$179,"ns",IF(ABS($BX222-INDEX(RTO4CF_ORD,CA$8,2))&gt;$BN$194,"s","ns")))</f>
        <v>s</v>
      </c>
      <c r="CB222" s="282" t="str">
        <f aca="false">IF(CB$8&gt;$BV222,"",IF($BR$179&gt;$BS$179,"ns",IF(ABS($BX222-INDEX(RTO4CF_ORD,CB$8,2))&gt;$BN$194,"s","ns")))</f>
        <v>s</v>
      </c>
      <c r="CC222" s="282" t="str">
        <f aca="false">IF(CC$8&gt;$BV222,"",IF($BR$179&gt;$BS$179,"ns",IF(ABS($BX222-INDEX(RTO4CF_ORD,CC$8,2))&gt;$BN$194,"s","ns")))</f>
        <v>s</v>
      </c>
      <c r="CD222" s="282" t="str">
        <f aca="false">IF(CD$8&gt;$BV222,"",IF($BR$179&gt;$BS$179,"ns",IF(ABS($BX222-INDEX(RTO4CF_ORD,CD$8,2))&gt;$BN$194,"s","ns")))</f>
        <v>s</v>
      </c>
      <c r="CE222" s="282" t="str">
        <f aca="false">IF(CE$8&gt;$BV222,"",IF($BR$179&gt;$BS$179,"ns",IF(ABS($BX222-INDEX(RTO4CF_ORD,CE$8,2))&gt;$BN$194,"s","ns")))</f>
        <v>s</v>
      </c>
      <c r="CF222" s="282" t="str">
        <f aca="false">IF(CF$8&gt;$BV222,"",IF($BR$179&gt;$BS$179,"ns",IF(ABS($BX222-INDEX(RTO4CF_ORD,CF$8,2))&gt;$BN$194,"s","ns")))</f>
        <v>s</v>
      </c>
      <c r="CG222" s="282" t="str">
        <f aca="false">IF(CG$8&gt;$BV222,"",IF($BR$179&gt;$BS$179,"ns",IF(ABS($BX222-INDEX(RTO4CF_ORD,CG$8,2))&gt;$BN$194,"s","ns")))</f>
        <v>s</v>
      </c>
      <c r="CH222" s="282" t="str">
        <f aca="false">IF(CH$8&gt;$BV222,"",IF($BR$179&gt;$BS$179,"ns",IF(ABS($BX222-INDEX(RTO4CF_ORD,CH$8,2))&gt;$BN$194,"s","ns")))</f>
        <v>s</v>
      </c>
      <c r="CI222" s="282" t="str">
        <f aca="false">IF(CI$8&gt;$BV222,"",IF($BR$179&gt;$BS$179,"ns",IF(ABS($BX222-INDEX(RTO4CF_ORD,CI$8,2))&gt;$BN$194,"s","ns")))</f>
        <v>s</v>
      </c>
      <c r="CJ222" s="282" t="str">
        <f aca="false">IF(CJ$8&gt;$BV222,"",IF($BR$179&gt;$BS$179,"ns",IF(ABS($BX222-INDEX(RTO4CF_ORD,CJ$8,2))&gt;$BN$194,"s","ns")))</f>
        <v>s</v>
      </c>
      <c r="CK222" s="282" t="str">
        <f aca="false">IF(CK$8&gt;$BV222,"",IF($BR$179&gt;$BS$179,"ns",IF(ABS($BX222-INDEX(RTO4CF_ORD,CK$8,2))&gt;$BN$194,"s","ns")))</f>
        <v>s</v>
      </c>
      <c r="CL222" s="282" t="str">
        <f aca="false">IF(CL$8&gt;$BV222,"",IF($BR$179&gt;$BS$179,"ns",IF(ABS($BX222-INDEX(RTO4CF_ORD,CL$8,2))&gt;$BN$194,"s","ns")))</f>
        <v>s</v>
      </c>
      <c r="CM222" s="282" t="str">
        <f aca="false">IF(CM$8&gt;$BV222,"",IF($BR$179&gt;$BS$179,"ns",IF(ABS($BX222-INDEX(RTO4CF_ORD,CM$8,2))&gt;$BN$194,"s","ns")))</f>
        <v>s</v>
      </c>
      <c r="CN222" s="282" t="str">
        <f aca="false">IF(CN$8&gt;$BV222,"",IF($BR$179&gt;$BS$179,"ns",IF(ABS($BX222-INDEX(RTO4CF_ORD,CN$8,2))&gt;$BN$194,"s","ns")))</f>
        <v>s</v>
      </c>
      <c r="CO222" s="282" t="str">
        <f aca="false">IF(CO$8&gt;$BV222,"",IF($BR$179&gt;$BS$179,"ns",IF(ABS($BX222-INDEX(RTO4CF_ORD,CO$8,2))&gt;$BN$194,"s","ns")))</f>
        <v>s</v>
      </c>
      <c r="CP222" s="282" t="str">
        <f aca="false">IF(CP$8&gt;$BV222,"",IF($BR$179&gt;$BS$179,"ns",IF(ABS($BX222-INDEX(RTO4CF_ORD,CP$8,2))&gt;$BN$194,"s","ns")))</f>
        <v>s</v>
      </c>
      <c r="CQ222" s="282" t="str">
        <f aca="false">IF(CQ$8&gt;$BV222,"",IF($BR$179&gt;$BS$179,"ns",IF(ABS($BX222-INDEX(RTO4CF_ORD,CQ$8,2))&gt;$BN$194,"s","ns")))</f>
        <v>s</v>
      </c>
      <c r="CR222" s="282" t="str">
        <f aca="false">IF(CR$8&gt;$BV222,"",IF($BR$179&gt;$BS$179,"ns",IF(ABS($BX222-INDEX(RTO4CF_ORD,CR$8,2))&gt;$BN$194,"s","ns")))</f>
        <v>s</v>
      </c>
      <c r="CS222" s="282" t="str">
        <f aca="false">IF(CS$8&gt;$BV222,"",IF($BR$179&gt;$BS$179,"ns",IF(ABS($BX222-INDEX(RTO4CF_ORD,CS$8,2))&gt;$BN$194,"s","ns")))</f>
        <v>s</v>
      </c>
      <c r="CT222" s="282" t="str">
        <f aca="false">IF(CT$8&gt;$BV222,"",IF($BR$179&gt;$BS$179,"ns",IF(ABS($BX222-INDEX(RTO4CF_ORD,CT$8,2))&gt;$BN$194,"s","ns")))</f>
        <v>s</v>
      </c>
      <c r="CU222" s="282" t="str">
        <f aca="false">IF(CU$8&gt;$BV222,"",IF($BR$179&gt;$BS$179,"ns",IF(ABS($BX222-INDEX(RTO4CF_ORD,CU$8,2))&gt;$BN$194,"s","ns")))</f>
        <v>s</v>
      </c>
      <c r="CV222" s="282" t="str">
        <f aca="false">IF(CV$8&gt;$BV222,"",IF($BR$179&gt;$BS$179,"ns",IF(ABS($BX222-INDEX(RTO4CF_ORD,CV$8,2))&gt;$BN$194,"s","ns")))</f>
        <v>s</v>
      </c>
      <c r="CW222" s="282" t="str">
        <f aca="false">IF(CW$8&gt;$BV222,"",IF($BR$179&gt;$BS$179,"ns",IF(ABS($BX222-INDEX(RTO4CF_ORD,CW$8,2))&gt;$BN$194,"s","ns")))</f>
        <v>s</v>
      </c>
      <c r="CX222" s="282" t="str">
        <f aca="false">IF(CX$8&gt;$BV222,"",IF($BR$179&gt;$BS$179,"ns",IF(ABS($BX222-INDEX(RTO4CF_ORD,CX$8,2))&gt;$BN$194,"s","ns")))</f>
        <v>s</v>
      </c>
      <c r="CY222" s="282" t="str">
        <f aca="false">IF(CY$8&gt;$BV222,"",IF($BR$179&gt;$BS$179,"ns",IF(ABS($BX222-INDEX(RTO4CF_ORD,CY$8,2))&gt;$BN$194,"s","ns")))</f>
        <v>s</v>
      </c>
      <c r="CZ222" s="282" t="str">
        <f aca="false">IF(CZ$8&gt;$BV222,"",IF($BR$179&gt;$BS$179,"ns",IF(ABS($BX222-INDEX(RTO4CF_ORD,CZ$8,2))&gt;$BN$194,"s","ns")))</f>
        <v>s</v>
      </c>
      <c r="DA222" s="282" t="str">
        <f aca="false">IF(DA$8&gt;$BV222,"",IF($BR$179&gt;$BS$179,"ns",IF(ABS($BX222-INDEX(RTO4CF_ORD,DA$8,2))&gt;$BN$194,"s","ns")))</f>
        <v>s</v>
      </c>
      <c r="DB222" s="282" t="str">
        <f aca="false">IF(DB$8&gt;$BV222,"",IF($BR$179&gt;$BS$179,"ns",IF(ABS($BX222-INDEX(RTO4CF_ORD,DB$8,2))&gt;$BN$194,"s","ns")))</f>
        <v>s</v>
      </c>
      <c r="DC222" s="282" t="str">
        <f aca="false">IF(DC$8&gt;$BV222,"",IF($BR$179&gt;$BS$179,"ns",IF(ABS($BX222-INDEX(RTO4CF_ORD,DC$8,2))&gt;$BN$194,"s","ns")))</f>
        <v>s</v>
      </c>
      <c r="DD222" s="282" t="str">
        <f aca="false">IF(DD$8&gt;$BV222,"",IF($BR$179&gt;$BS$179,"ns",IF(ABS($BX222-INDEX(RTO4CF_ORD,DD$8,2))&gt;$BN$194,"s","ns")))</f>
        <v>ns</v>
      </c>
      <c r="DE222" s="282" t="str">
        <f aca="false">IF(DE$8&gt;$BV222,"",IF($BR$179&gt;$BS$179,"ns",IF(ABS($BX222-INDEX(RTO4CF_ORD,DE$8,2))&gt;$BN$194,"s","ns")))</f>
        <v>ns</v>
      </c>
      <c r="DF222" s="282" t="str">
        <f aca="false">IF(DF$8&gt;$BV222,"",IF($BR$179&gt;$BS$179,"ns",IF(ABS($BX222-INDEX(RTO4CF_ORD,DF$8,2))&gt;$BN$194,"s","ns")))</f>
        <v>ns</v>
      </c>
      <c r="DG222" s="282" t="str">
        <f aca="false">IF(DG$8&gt;$BV222,"",IF($BR$179&gt;$BS$179,"ns",IF(ABS($BX222-INDEX(RTO4CF_ORD,DG$8,2))&gt;$BN$194,"s","ns")))</f>
        <v>ns</v>
      </c>
      <c r="DH222" s="282" t="str">
        <f aca="false">IF(DH$8&gt;$BV222,"",IF($BR$179&gt;$BS$179,"ns",IF(ABS($BX222-INDEX(RTO4CF_ORD,DH$8,2))&gt;$BN$194,"s","ns")))</f>
        <v>ns</v>
      </c>
      <c r="DI222" s="282" t="str">
        <f aca="false">IF(DI$8&gt;$BV222,"",IF($BR$179&gt;$BS$179,"ns",IF(ABS($BX222-INDEX(RTO4CF_ORD,DI$8,2))&gt;$BN$194,"s","ns")))</f>
        <v>ns</v>
      </c>
      <c r="DJ222" s="282" t="str">
        <f aca="false">IF(DJ$8&gt;$BV222,"",IF($BR$179&gt;$BS$179,"ns",IF(ABS($BX222-INDEX(RTO4CF_ORD,DJ$8,2))&gt;$BN$194,"s","ns")))</f>
        <v>ns</v>
      </c>
      <c r="DK222" s="282" t="str">
        <f aca="false">IF(DK$8&gt;$BV222,"",IF($BR$179&gt;$BS$179,"ns",IF(ABS($BX222-INDEX(RTO4CF_ORD,DK$8,2))&gt;$BN$194,"s","ns")))</f>
        <v>ns</v>
      </c>
      <c r="DL222" s="282" t="str">
        <f aca="false">IF(DL$8&gt;$BV222,"",IF($BR$179&gt;$BS$179,"ns",IF(ABS($BX222-INDEX(RTO4CF_ORD,DL$8,2))&gt;$BN$194,"s","ns")))</f>
        <v>ns</v>
      </c>
      <c r="DM222" s="282" t="str">
        <f aca="false">IF(DM$8&gt;$BV222,"",IF($BR$179&gt;$BS$179,"ns",IF(ABS($BX222-INDEX(RTO4CF_ORD,DM$8,2))&gt;$BN$194,"s","ns")))</f>
        <v>ns</v>
      </c>
      <c r="DN222" s="282" t="str">
        <f aca="false">IF(DN$8&gt;$BV222,"",IF($BR$179&gt;$BS$179,"ns",IF(ABS($BX222-INDEX(RTO4CF_ORD,DN$8,2))&gt;$BN$194,"s","ns")))</f>
        <v>ns</v>
      </c>
      <c r="DO222" s="282" t="str">
        <f aca="false">IF(DO$8&gt;$BV222,"",IF($BR$179&gt;$BS$179,"ns",IF(ABS($BX222-INDEX(RTO4CF_ORD,DO$8,2))&gt;$BN$194,"s","ns")))</f>
        <v>ns</v>
      </c>
      <c r="DP222" s="282" t="str">
        <f aca="false">IF(DP$8&gt;$BV222,"",IF($BR$179&gt;$BS$179,"ns",IF(ABS($BX222-INDEX(RTO4CF_ORD,DP$8,2))&gt;$BN$194,"s","ns")))</f>
        <v>ns</v>
      </c>
      <c r="DQ222" s="282" t="str">
        <f aca="false">IF(DQ$8&gt;$BV222,"",IF($BR$179&gt;$BS$179,"ns",IF(ABS($BX222-INDEX(RTO4CF_ORD,DQ$8,2))&gt;$BN$194,"s","ns")))</f>
        <v>ns</v>
      </c>
      <c r="DR222" s="282" t="str">
        <f aca="false">IF(DR$8&gt;$BV222,"",IF($BR$179&gt;$BS$179,"ns",IF(ABS($BX222-INDEX(RTO4CF_ORD,DR$8,2))&gt;$BN$194,"s","ns")))</f>
        <v>ns</v>
      </c>
      <c r="DS222" s="282" t="str">
        <f aca="false">IF(DS$8&gt;$BV222,"",IF($BR$179&gt;$BS$179,"ns",IF(ABS($BX222-INDEX(RTO4CF_ORD,DS$8,2))&gt;$BN$194,"s","ns")))</f>
        <v>ns</v>
      </c>
      <c r="DT222" s="282" t="str">
        <f aca="false">IF(DT$8&gt;$BV222,"",IF($BR$179&gt;$BS$179,"ns",IF(ABS($BX222-INDEX(RTO4CF_ORD,DT$8,2))&gt;$BN$194,"s","ns")))</f>
        <v>ns</v>
      </c>
      <c r="DU222" s="282" t="str">
        <f aca="false">IF(DU$8&gt;$BV222,"",IF($BR$179&gt;$BS$179,"ns",IF(ABS($BX222-INDEX(RTO4CF_ORD,DU$8,2))&gt;$BN$194,"s","ns")))</f>
        <v/>
      </c>
      <c r="DV222" s="282" t="str">
        <f aca="false">IF(DV$8&gt;$BV222,"",IF($BR$179&gt;$BS$179,"ns",IF(ABS($BX222-INDEX(RTO4CF_ORD,DV$8,2))&gt;$BN$194,"s","ns")))</f>
        <v/>
      </c>
      <c r="DW222" s="283"/>
      <c r="DX222" s="283"/>
      <c r="DZ222" s="265" t="n">
        <f aca="false">DZ221+1</f>
        <v>49</v>
      </c>
      <c r="EA222" s="276" t="n">
        <f aca="false">IFERROR(INDEX(RTO4CV,$DZ222,1),0)</f>
        <v>0</v>
      </c>
      <c r="EB222" s="277" t="n">
        <f aca="false">IFERROR(INDEX(RTO4SF,$DZ222,EB$7),0)</f>
        <v>0</v>
      </c>
      <c r="EC222" s="277" t="n">
        <f aca="false">IFERROR(INDEX(RTO4SF,$DZ222,EC$7),0)</f>
        <v>0</v>
      </c>
      <c r="ED222" s="277" t="n">
        <f aca="false">IFERROR(INDEX(RTO4SF,$DZ222,ED$7),0)</f>
        <v>0</v>
      </c>
      <c r="EE222" s="277" t="n">
        <f aca="false">IFERROR(INDEX(RTO4SF,$DZ222,EE$7),0)</f>
        <v>0</v>
      </c>
      <c r="EF222" s="277" t="n">
        <f aca="false">COUNTIFS(EB222:EE222,"&gt;1")</f>
        <v>0</v>
      </c>
      <c r="EG222" s="277" t="n">
        <f aca="false">IFERROR(SUMIFS(EB222:EE222,EB222:EE222,"&gt;1"),0)</f>
        <v>0</v>
      </c>
      <c r="EH222" s="265"/>
      <c r="EI222" s="265"/>
      <c r="EJ222" s="265"/>
      <c r="EK222" s="266"/>
      <c r="EL222" s="265" t="n">
        <f aca="false">EL221+1</f>
        <v>49</v>
      </c>
      <c r="EM222" s="276" t="n">
        <f aca="false">IFERROR(INDEX(RTO4CV,$EL222,1),0)</f>
        <v>0</v>
      </c>
      <c r="EN222" s="277" t="n">
        <f aca="false">IFERROR(INDEX(RTO4CF,$EL222,'ANVA-MDS'!EB$7),0)</f>
        <v>0</v>
      </c>
      <c r="EO222" s="277" t="n">
        <f aca="false">IFERROR(INDEX(RTO4CF,$EL222,'ANVA-MDS'!EC$7),0)</f>
        <v>0</v>
      </c>
      <c r="EP222" s="277" t="n">
        <f aca="false">IFERROR(INDEX(RTO4CF,$EL222,'ANVA-MDS'!ED$7),0)</f>
        <v>0</v>
      </c>
      <c r="EQ222" s="277" t="n">
        <f aca="false">IFERROR(INDEX(RTO4CF,$EL222,'ANVA-MDS'!EE$7),0)</f>
        <v>0</v>
      </c>
      <c r="ER222" s="277" t="n">
        <f aca="false">COUNTIFS(EN222:EQ222,"&gt;1")</f>
        <v>0</v>
      </c>
      <c r="ES222" s="277" t="n">
        <f aca="false">IFERROR(SUMIFS(EN222:EQ222,EN222:EQ222,"&gt;1"),0)</f>
        <v>0</v>
      </c>
      <c r="ET222" s="265"/>
      <c r="EU222" s="265"/>
      <c r="EV222" s="265"/>
      <c r="EW222" s="266"/>
      <c r="EX222" s="277" t="n">
        <f aca="false">EG222+ES222</f>
        <v>0</v>
      </c>
      <c r="EY222" s="266"/>
      <c r="EZ222" s="266"/>
    </row>
    <row r="223" customFormat="false" ht="12.75" hidden="false" customHeight="true" outlineLevel="0" collapsed="false">
      <c r="J223" s="270" t="n">
        <v>49</v>
      </c>
      <c r="K223" s="280" t="n">
        <f aca="false">IFERROR(INDEX(RTO4SF_ORD,J223,1),"sd")</f>
        <v>0</v>
      </c>
      <c r="L223" s="281" t="n">
        <f aca="false">IFERROR(INDEX(RTO4SF_ORD,J223,2),"sd")</f>
        <v>1E-005</v>
      </c>
      <c r="M223" s="281" t="str">
        <f aca="false">IF(M$8&gt;$J223,"",IF($F$179&gt;$G$179,"ns",IF(ABS($L223-INDEX(RTO4SF_ORD,M$8,2))&gt;$B$194,"s","ns")))</f>
        <v>ns</v>
      </c>
      <c r="N223" s="281" t="str">
        <f aca="false">IF(N$8&gt;$J223,"",IF($F$179&gt;$G$179,"ns",IF(ABS($L223-INDEX(RTO4SF_ORD,N$8,2))&gt;$B$194,"s","ns")))</f>
        <v>ns</v>
      </c>
      <c r="O223" s="281" t="str">
        <f aca="false">IF(O$8&gt;$J223,"",IF($F$179&gt;$G$179,"ns",IF(ABS($L223-INDEX(RTO4SF_ORD,O$8,2))&gt;$B$194,"s","ns")))</f>
        <v>ns</v>
      </c>
      <c r="P223" s="281" t="str">
        <f aca="false">IF(P$8&gt;$J223,"",IF($F$179&gt;$G$179,"ns",IF(ABS($L223-INDEX(RTO4SF_ORD,P$8,2))&gt;$B$194,"s","ns")))</f>
        <v>ns</v>
      </c>
      <c r="Q223" s="281" t="str">
        <f aca="false">IF(Q$8&gt;$J223,"",IF($F$179&gt;$G$179,"ns",IF(ABS($L223-INDEX(RTO4SF_ORD,Q$8,2))&gt;$B$194,"s","ns")))</f>
        <v>ns</v>
      </c>
      <c r="R223" s="281" t="str">
        <f aca="false">IF(R$8&gt;$J223,"",IF($F$179&gt;$G$179,"ns",IF(ABS($L223-INDEX(RTO4SF_ORD,R$8,2))&gt;$B$194,"s","ns")))</f>
        <v>ns</v>
      </c>
      <c r="S223" s="281" t="str">
        <f aca="false">IF(S$8&gt;$J223,"",IF($F$179&gt;$G$179,"ns",IF(ABS($L223-INDEX(RTO4SF_ORD,S$8,2))&gt;$B$194,"s","ns")))</f>
        <v>ns</v>
      </c>
      <c r="T223" s="281" t="str">
        <f aca="false">IF(T$8&gt;$J223,"",IF($F$179&gt;$G$179,"ns",IF(ABS($L223-INDEX(RTO4SF_ORD,T$8,2))&gt;$B$194,"s","ns")))</f>
        <v>ns</v>
      </c>
      <c r="U223" s="281" t="str">
        <f aca="false">IF(U$8&gt;$J223,"",IF($F$179&gt;$G$179,"ns",IF(ABS($L223-INDEX(RTO4SF_ORD,U$8,2))&gt;$B$194,"s","ns")))</f>
        <v>ns</v>
      </c>
      <c r="V223" s="281" t="str">
        <f aca="false">IF(V$8&gt;$J223,"",IF($F$179&gt;$G$179,"ns",IF(ABS($L223-INDEX(RTO4SF_ORD,V$8,2))&gt;$B$194,"s","ns")))</f>
        <v>ns</v>
      </c>
      <c r="W223" s="281" t="str">
        <f aca="false">IF(W$8&gt;$J223,"",IF($F$179&gt;$G$179,"ns",IF(ABS($L223-INDEX(RTO4SF_ORD,W$8,2))&gt;$B$194,"s","ns")))</f>
        <v>ns</v>
      </c>
      <c r="X223" s="281" t="str">
        <f aca="false">IF(X$8&gt;$J223,"",IF($F$179&gt;$G$179,"ns",IF(ABS($L223-INDEX(RTO4SF_ORD,X$8,2))&gt;$B$194,"s","ns")))</f>
        <v>ns</v>
      </c>
      <c r="Y223" s="281" t="str">
        <f aca="false">IF(Y$8&gt;$J223,"",IF($F$179&gt;$G$179,"ns",IF(ABS($L223-INDEX(RTO4SF_ORD,Y$8,2))&gt;$B$194,"s","ns")))</f>
        <v>ns</v>
      </c>
      <c r="Z223" s="281" t="str">
        <f aca="false">IF(Z$8&gt;$J223,"",IF($F$179&gt;$G$179,"ns",IF(ABS($L223-INDEX(RTO4SF_ORD,Z$8,2))&gt;$B$194,"s","ns")))</f>
        <v>ns</v>
      </c>
      <c r="AA223" s="281" t="str">
        <f aca="false">IF(AA$8&gt;$J223,"",IF($F$179&gt;$G$179,"ns",IF(ABS($L223-INDEX(RTO4SF_ORD,AA$8,2))&gt;$B$194,"s","ns")))</f>
        <v>ns</v>
      </c>
      <c r="AB223" s="281" t="str">
        <f aca="false">IF(AB$8&gt;$J223,"",IF($F$179&gt;$G$179,"ns",IF(ABS($L223-INDEX(RTO4SF_ORD,AB$8,2))&gt;$B$194,"s","ns")))</f>
        <v>ns</v>
      </c>
      <c r="AC223" s="281" t="str">
        <f aca="false">IF(AC$8&gt;$J223,"",IF($F$179&gt;$G$179,"ns",IF(ABS($L223-INDEX(RTO4SF_ORD,AC$8,2))&gt;$B$194,"s","ns")))</f>
        <v>ns</v>
      </c>
      <c r="AD223" s="281" t="str">
        <f aca="false">IF(AD$8&gt;$J223,"",IF($F$179&gt;$G$179,"ns",IF(ABS($L223-INDEX(RTO4SF_ORD,AD$8,2))&gt;$B$194,"s","ns")))</f>
        <v>ns</v>
      </c>
      <c r="AE223" s="281" t="str">
        <f aca="false">IF(AE$8&gt;$J223,"",IF($F$179&gt;$G$179,"ns",IF(ABS($L223-INDEX(RTO4SF_ORD,AE$8,2))&gt;$B$194,"s","ns")))</f>
        <v>ns</v>
      </c>
      <c r="AF223" s="281" t="str">
        <f aca="false">IF(AF$8&gt;$J223,"",IF($F$179&gt;$G$179,"ns",IF(ABS($L223-INDEX(RTO4SF_ORD,AF$8,2))&gt;$B$194,"s","ns")))</f>
        <v>ns</v>
      </c>
      <c r="AG223" s="281" t="str">
        <f aca="false">IF(AG$8&gt;$J223,"",IF($F$179&gt;$G$179,"ns",IF(ABS($L223-INDEX(RTO4SF_ORD,AG$8,2))&gt;$B$194,"s","ns")))</f>
        <v>ns</v>
      </c>
      <c r="AH223" s="281" t="str">
        <f aca="false">IF(AH$8&gt;$J223,"",IF($F$179&gt;$G$179,"ns",IF(ABS($L223-INDEX(RTO4SF_ORD,AH$8,2))&gt;$B$194,"s","ns")))</f>
        <v>ns</v>
      </c>
      <c r="AI223" s="281" t="str">
        <f aca="false">IF(AI$8&gt;$J223,"",IF($F$179&gt;$G$179,"ns",IF(ABS($L223-INDEX(RTO4SF_ORD,AI$8,2))&gt;$B$194,"s","ns")))</f>
        <v>ns</v>
      </c>
      <c r="AJ223" s="281" t="str">
        <f aca="false">IF(AJ$8&gt;$J223,"",IF($F$179&gt;$G$179,"ns",IF(ABS($L223-INDEX(RTO4SF_ORD,AJ$8,2))&gt;$B$194,"s","ns")))</f>
        <v>ns</v>
      </c>
      <c r="AK223" s="281" t="str">
        <f aca="false">IF(AK$8&gt;$J223,"",IF($F$179&gt;$G$179,"ns",IF(ABS($L223-INDEX(RTO4SF_ORD,AK$8,2))&gt;$B$194,"s","ns")))</f>
        <v>ns</v>
      </c>
      <c r="AL223" s="281" t="str">
        <f aca="false">IF(AL$8&gt;$J223,"",IF($F$179&gt;$G$179,"ns",IF(ABS($L223-INDEX(RTO4SF_ORD,AL$8,2))&gt;$B$194,"s","ns")))</f>
        <v>ns</v>
      </c>
      <c r="AM223" s="281" t="str">
        <f aca="false">IF(AM$8&gt;$J223,"",IF($F$179&gt;$G$179,"ns",IF(ABS($L223-INDEX(RTO4SF_ORD,AM$8,2))&gt;$B$194,"s","ns")))</f>
        <v>ns</v>
      </c>
      <c r="AN223" s="281" t="str">
        <f aca="false">IF(AN$8&gt;$J223,"",IF($F$179&gt;$G$179,"ns",IF(ABS($L223-INDEX(RTO4SF_ORD,AN$8,2))&gt;$B$194,"s","ns")))</f>
        <v>ns</v>
      </c>
      <c r="AO223" s="281" t="str">
        <f aca="false">IF(AO$8&gt;$J223,"",IF($F$179&gt;$G$179,"ns",IF(ABS($L223-INDEX(RTO4SF_ORD,AO$8,2))&gt;$B$194,"s","ns")))</f>
        <v>ns</v>
      </c>
      <c r="AP223" s="281" t="str">
        <f aca="false">IF(AP$8&gt;$J223,"",IF($F$179&gt;$G$179,"ns",IF(ABS($L223-INDEX(RTO4SF_ORD,AP$8,2))&gt;$B$194,"s","ns")))</f>
        <v>ns</v>
      </c>
      <c r="AQ223" s="281" t="str">
        <f aca="false">IF(AQ$8&gt;$J223,"",IF($F$179&gt;$G$179,"ns",IF(ABS($L223-INDEX(RTO4SF_ORD,AQ$8,2))&gt;$B$194,"s","ns")))</f>
        <v>ns</v>
      </c>
      <c r="AR223" s="281" t="str">
        <f aca="false">IF(AR$8&gt;$J223,"",IF($F$179&gt;$G$179,"ns",IF(ABS($L223-INDEX(RTO4SF_ORD,AR$8,2))&gt;$B$194,"s","ns")))</f>
        <v>ns</v>
      </c>
      <c r="AS223" s="281" t="str">
        <f aca="false">IF(AS$8&gt;$J223,"",IF($F$179&gt;$G$179,"ns",IF(ABS($L223-INDEX(RTO4SF_ORD,AS$8,2))&gt;$B$194,"s","ns")))</f>
        <v>ns</v>
      </c>
      <c r="AT223" s="281" t="str">
        <f aca="false">IF(AT$8&gt;$J223,"",IF($F$179&gt;$G$179,"ns",IF(ABS($L223-INDEX(RTO4SF_ORD,AT$8,2))&gt;$B$194,"s","ns")))</f>
        <v>ns</v>
      </c>
      <c r="AU223" s="281" t="str">
        <f aca="false">IF(AU$8&gt;$J223,"",IF($F$179&gt;$G$179,"ns",IF(ABS($L223-INDEX(RTO4SF_ORD,AU$8,2))&gt;$B$194,"s","ns")))</f>
        <v>ns</v>
      </c>
      <c r="AV223" s="281" t="str">
        <f aca="false">IF(AV$8&gt;$J223,"",IF($F$179&gt;$G$179,"ns",IF(ABS($L223-INDEX(RTO4SF_ORD,AV$8,2))&gt;$B$194,"s","ns")))</f>
        <v>ns</v>
      </c>
      <c r="AW223" s="281" t="str">
        <f aca="false">IF(AW$8&gt;$J223,"",IF($F$179&gt;$G$179,"ns",IF(ABS($L223-INDEX(RTO4SF_ORD,AW$8,2))&gt;$B$194,"s","ns")))</f>
        <v>ns</v>
      </c>
      <c r="AX223" s="281" t="str">
        <f aca="false">IF(AX$8&gt;$J223,"",IF($F$179&gt;$G$179,"ns",IF(ABS($L223-INDEX(RTO4SF_ORD,AX$8,2))&gt;$B$194,"s","ns")))</f>
        <v>ns</v>
      </c>
      <c r="AY223" s="281" t="str">
        <f aca="false">IF(AY$8&gt;$J223,"",IF($F$179&gt;$G$179,"ns",IF(ABS($L223-INDEX(RTO4SF_ORD,AY$8,2))&gt;$B$194,"s","ns")))</f>
        <v>ns</v>
      </c>
      <c r="AZ223" s="281" t="str">
        <f aca="false">IF(AZ$8&gt;$J223,"",IF($F$179&gt;$G$179,"ns",IF(ABS($L223-INDEX(RTO4SF_ORD,AZ$8,2))&gt;$B$194,"s","ns")))</f>
        <v>ns</v>
      </c>
      <c r="BA223" s="281" t="str">
        <f aca="false">IF(BA$8&gt;$J223,"",IF($F$179&gt;$G$179,"ns",IF(ABS($L223-INDEX(RTO4SF_ORD,BA$8,2))&gt;$B$194,"s","ns")))</f>
        <v>ns</v>
      </c>
      <c r="BB223" s="281" t="str">
        <f aca="false">IF(BB$8&gt;$J223,"",IF($F$179&gt;$G$179,"ns",IF(ABS($L223-INDEX(RTO4SF_ORD,BB$8,2))&gt;$B$194,"s","ns")))</f>
        <v>ns</v>
      </c>
      <c r="BC223" s="281" t="str">
        <f aca="false">IF(BC$8&gt;$J223,"",IF($F$179&gt;$G$179,"ns",IF(ABS($L223-INDEX(RTO4SF_ORD,BC$8,2))&gt;$B$194,"s","ns")))</f>
        <v>ns</v>
      </c>
      <c r="BD223" s="281" t="str">
        <f aca="false">IF(BD$8&gt;$J223,"",IF($F$179&gt;$G$179,"ns",IF(ABS($L223-INDEX(RTO4SF_ORD,BD$8,2))&gt;$B$194,"s","ns")))</f>
        <v>ns</v>
      </c>
      <c r="BE223" s="281" t="str">
        <f aca="false">IF(BE$8&gt;$J223,"",IF($F$179&gt;$G$179,"ns",IF(ABS($L223-INDEX(RTO4SF_ORD,BE$8,2))&gt;$B$194,"s","ns")))</f>
        <v>ns</v>
      </c>
      <c r="BF223" s="281" t="str">
        <f aca="false">IF(BF$8&gt;$J223,"",IF($F$179&gt;$G$179,"ns",IF(ABS($L223-INDEX(RTO4SF_ORD,BF$8,2))&gt;$B$194,"s","ns")))</f>
        <v>ns</v>
      </c>
      <c r="BG223" s="281" t="str">
        <f aca="false">IF(BG$8&gt;$J223,"",IF($F$179&gt;$G$179,"ns",IF(ABS($L223-INDEX(RTO4SF_ORD,BG$8,2))&gt;$B$194,"s","ns")))</f>
        <v>ns</v>
      </c>
      <c r="BH223" s="281" t="str">
        <f aca="false">IF(BH$8&gt;$J223,"",IF($F$179&gt;$G$179,"ns",IF(ABS($L223-INDEX(RTO4SF_ORD,BH$8,2))&gt;$B$194,"s","ns")))</f>
        <v>ns</v>
      </c>
      <c r="BI223" s="281" t="str">
        <f aca="false">IF(BI$8&gt;$J223,"",IF($F$179&gt;$G$179,"ns",IF(ABS($L223-INDEX(RTO4SF_ORD,BI$8,2))&gt;$B$194,"s","ns")))</f>
        <v>ns</v>
      </c>
      <c r="BJ223" s="281" t="str">
        <f aca="false">IF(BJ$8&gt;$J223,"",IF($F$179&gt;$G$179,"ns",IF(ABS($L223-INDEX(RTO4SF_ORD,BJ$8,2))&gt;$B$194,"s","ns")))</f>
        <v/>
      </c>
      <c r="BS223" s="249"/>
      <c r="BT223" s="249"/>
      <c r="BV223" s="270" t="n">
        <v>49</v>
      </c>
      <c r="BW223" s="280" t="n">
        <f aca="false">IFERROR(INDEX(RTO4CF_ORD,BV223,1),"sd")</f>
        <v>0</v>
      </c>
      <c r="BX223" s="281" t="n">
        <f aca="false">IFERROR(INDEX(RTO4CF_ORD,BV223,2),"sd")</f>
        <v>1E-005</v>
      </c>
      <c r="BY223" s="282" t="str">
        <f aca="false">IF(BY$8&gt;$BV223,"",IF($BR$179&gt;$BS$179,"ns",IF(ABS($BX223-INDEX(RTO4CF_ORD,BY$8,2))&gt;$BN$194,"s","ns")))</f>
        <v>s</v>
      </c>
      <c r="BZ223" s="282" t="str">
        <f aca="false">IF(BZ$8&gt;$BV223,"",IF($BR$179&gt;$BS$179,"ns",IF(ABS($BX223-INDEX(RTO4CF_ORD,BZ$8,2))&gt;$BN$194,"s","ns")))</f>
        <v>s</v>
      </c>
      <c r="CA223" s="282" t="str">
        <f aca="false">IF(CA$8&gt;$BV223,"",IF($BR$179&gt;$BS$179,"ns",IF(ABS($BX223-INDEX(RTO4CF_ORD,CA$8,2))&gt;$BN$194,"s","ns")))</f>
        <v>s</v>
      </c>
      <c r="CB223" s="282" t="str">
        <f aca="false">IF(CB$8&gt;$BV223,"",IF($BR$179&gt;$BS$179,"ns",IF(ABS($BX223-INDEX(RTO4CF_ORD,CB$8,2))&gt;$BN$194,"s","ns")))</f>
        <v>s</v>
      </c>
      <c r="CC223" s="282" t="str">
        <f aca="false">IF(CC$8&gt;$BV223,"",IF($BR$179&gt;$BS$179,"ns",IF(ABS($BX223-INDEX(RTO4CF_ORD,CC$8,2))&gt;$BN$194,"s","ns")))</f>
        <v>s</v>
      </c>
      <c r="CD223" s="282" t="str">
        <f aca="false">IF(CD$8&gt;$BV223,"",IF($BR$179&gt;$BS$179,"ns",IF(ABS($BX223-INDEX(RTO4CF_ORD,CD$8,2))&gt;$BN$194,"s","ns")))</f>
        <v>s</v>
      </c>
      <c r="CE223" s="282" t="str">
        <f aca="false">IF(CE$8&gt;$BV223,"",IF($BR$179&gt;$BS$179,"ns",IF(ABS($BX223-INDEX(RTO4CF_ORD,CE$8,2))&gt;$BN$194,"s","ns")))</f>
        <v>s</v>
      </c>
      <c r="CF223" s="282" t="str">
        <f aca="false">IF(CF$8&gt;$BV223,"",IF($BR$179&gt;$BS$179,"ns",IF(ABS($BX223-INDEX(RTO4CF_ORD,CF$8,2))&gt;$BN$194,"s","ns")))</f>
        <v>s</v>
      </c>
      <c r="CG223" s="282" t="str">
        <f aca="false">IF(CG$8&gt;$BV223,"",IF($BR$179&gt;$BS$179,"ns",IF(ABS($BX223-INDEX(RTO4CF_ORD,CG$8,2))&gt;$BN$194,"s","ns")))</f>
        <v>s</v>
      </c>
      <c r="CH223" s="282" t="str">
        <f aca="false">IF(CH$8&gt;$BV223,"",IF($BR$179&gt;$BS$179,"ns",IF(ABS($BX223-INDEX(RTO4CF_ORD,CH$8,2))&gt;$BN$194,"s","ns")))</f>
        <v>s</v>
      </c>
      <c r="CI223" s="282" t="str">
        <f aca="false">IF(CI$8&gt;$BV223,"",IF($BR$179&gt;$BS$179,"ns",IF(ABS($BX223-INDEX(RTO4CF_ORD,CI$8,2))&gt;$BN$194,"s","ns")))</f>
        <v>s</v>
      </c>
      <c r="CJ223" s="282" t="str">
        <f aca="false">IF(CJ$8&gt;$BV223,"",IF($BR$179&gt;$BS$179,"ns",IF(ABS($BX223-INDEX(RTO4CF_ORD,CJ$8,2))&gt;$BN$194,"s","ns")))</f>
        <v>s</v>
      </c>
      <c r="CK223" s="282" t="str">
        <f aca="false">IF(CK$8&gt;$BV223,"",IF($BR$179&gt;$BS$179,"ns",IF(ABS($BX223-INDEX(RTO4CF_ORD,CK$8,2))&gt;$BN$194,"s","ns")))</f>
        <v>s</v>
      </c>
      <c r="CL223" s="282" t="str">
        <f aca="false">IF(CL$8&gt;$BV223,"",IF($BR$179&gt;$BS$179,"ns",IF(ABS($BX223-INDEX(RTO4CF_ORD,CL$8,2))&gt;$BN$194,"s","ns")))</f>
        <v>s</v>
      </c>
      <c r="CM223" s="282" t="str">
        <f aca="false">IF(CM$8&gt;$BV223,"",IF($BR$179&gt;$BS$179,"ns",IF(ABS($BX223-INDEX(RTO4CF_ORD,CM$8,2))&gt;$BN$194,"s","ns")))</f>
        <v>s</v>
      </c>
      <c r="CN223" s="282" t="str">
        <f aca="false">IF(CN$8&gt;$BV223,"",IF($BR$179&gt;$BS$179,"ns",IF(ABS($BX223-INDEX(RTO4CF_ORD,CN$8,2))&gt;$BN$194,"s","ns")))</f>
        <v>s</v>
      </c>
      <c r="CO223" s="282" t="str">
        <f aca="false">IF(CO$8&gt;$BV223,"",IF($BR$179&gt;$BS$179,"ns",IF(ABS($BX223-INDEX(RTO4CF_ORD,CO$8,2))&gt;$BN$194,"s","ns")))</f>
        <v>s</v>
      </c>
      <c r="CP223" s="282" t="str">
        <f aca="false">IF(CP$8&gt;$BV223,"",IF($BR$179&gt;$BS$179,"ns",IF(ABS($BX223-INDEX(RTO4CF_ORD,CP$8,2))&gt;$BN$194,"s","ns")))</f>
        <v>s</v>
      </c>
      <c r="CQ223" s="282" t="str">
        <f aca="false">IF(CQ$8&gt;$BV223,"",IF($BR$179&gt;$BS$179,"ns",IF(ABS($BX223-INDEX(RTO4CF_ORD,CQ$8,2))&gt;$BN$194,"s","ns")))</f>
        <v>s</v>
      </c>
      <c r="CR223" s="282" t="str">
        <f aca="false">IF(CR$8&gt;$BV223,"",IF($BR$179&gt;$BS$179,"ns",IF(ABS($BX223-INDEX(RTO4CF_ORD,CR$8,2))&gt;$BN$194,"s","ns")))</f>
        <v>s</v>
      </c>
      <c r="CS223" s="282" t="str">
        <f aca="false">IF(CS$8&gt;$BV223,"",IF($BR$179&gt;$BS$179,"ns",IF(ABS($BX223-INDEX(RTO4CF_ORD,CS$8,2))&gt;$BN$194,"s","ns")))</f>
        <v>s</v>
      </c>
      <c r="CT223" s="282" t="str">
        <f aca="false">IF(CT$8&gt;$BV223,"",IF($BR$179&gt;$BS$179,"ns",IF(ABS($BX223-INDEX(RTO4CF_ORD,CT$8,2))&gt;$BN$194,"s","ns")))</f>
        <v>s</v>
      </c>
      <c r="CU223" s="282" t="str">
        <f aca="false">IF(CU$8&gt;$BV223,"",IF($BR$179&gt;$BS$179,"ns",IF(ABS($BX223-INDEX(RTO4CF_ORD,CU$8,2))&gt;$BN$194,"s","ns")))</f>
        <v>s</v>
      </c>
      <c r="CV223" s="282" t="str">
        <f aca="false">IF(CV$8&gt;$BV223,"",IF($BR$179&gt;$BS$179,"ns",IF(ABS($BX223-INDEX(RTO4CF_ORD,CV$8,2))&gt;$BN$194,"s","ns")))</f>
        <v>s</v>
      </c>
      <c r="CW223" s="282" t="str">
        <f aca="false">IF(CW$8&gt;$BV223,"",IF($BR$179&gt;$BS$179,"ns",IF(ABS($BX223-INDEX(RTO4CF_ORD,CW$8,2))&gt;$BN$194,"s","ns")))</f>
        <v>s</v>
      </c>
      <c r="CX223" s="282" t="str">
        <f aca="false">IF(CX$8&gt;$BV223,"",IF($BR$179&gt;$BS$179,"ns",IF(ABS($BX223-INDEX(RTO4CF_ORD,CX$8,2))&gt;$BN$194,"s","ns")))</f>
        <v>s</v>
      </c>
      <c r="CY223" s="282" t="str">
        <f aca="false">IF(CY$8&gt;$BV223,"",IF($BR$179&gt;$BS$179,"ns",IF(ABS($BX223-INDEX(RTO4CF_ORD,CY$8,2))&gt;$BN$194,"s","ns")))</f>
        <v>s</v>
      </c>
      <c r="CZ223" s="282" t="str">
        <f aca="false">IF(CZ$8&gt;$BV223,"",IF($BR$179&gt;$BS$179,"ns",IF(ABS($BX223-INDEX(RTO4CF_ORD,CZ$8,2))&gt;$BN$194,"s","ns")))</f>
        <v>s</v>
      </c>
      <c r="DA223" s="282" t="str">
        <f aca="false">IF(DA$8&gt;$BV223,"",IF($BR$179&gt;$BS$179,"ns",IF(ABS($BX223-INDEX(RTO4CF_ORD,DA$8,2))&gt;$BN$194,"s","ns")))</f>
        <v>s</v>
      </c>
      <c r="DB223" s="282" t="str">
        <f aca="false">IF(DB$8&gt;$BV223,"",IF($BR$179&gt;$BS$179,"ns",IF(ABS($BX223-INDEX(RTO4CF_ORD,DB$8,2))&gt;$BN$194,"s","ns")))</f>
        <v>s</v>
      </c>
      <c r="DC223" s="282" t="str">
        <f aca="false">IF(DC$8&gt;$BV223,"",IF($BR$179&gt;$BS$179,"ns",IF(ABS($BX223-INDEX(RTO4CF_ORD,DC$8,2))&gt;$BN$194,"s","ns")))</f>
        <v>s</v>
      </c>
      <c r="DD223" s="282" t="str">
        <f aca="false">IF(DD$8&gt;$BV223,"",IF($BR$179&gt;$BS$179,"ns",IF(ABS($BX223-INDEX(RTO4CF_ORD,DD$8,2))&gt;$BN$194,"s","ns")))</f>
        <v>ns</v>
      </c>
      <c r="DE223" s="282" t="str">
        <f aca="false">IF(DE$8&gt;$BV223,"",IF($BR$179&gt;$BS$179,"ns",IF(ABS($BX223-INDEX(RTO4CF_ORD,DE$8,2))&gt;$BN$194,"s","ns")))</f>
        <v>ns</v>
      </c>
      <c r="DF223" s="282" t="str">
        <f aca="false">IF(DF$8&gt;$BV223,"",IF($BR$179&gt;$BS$179,"ns",IF(ABS($BX223-INDEX(RTO4CF_ORD,DF$8,2))&gt;$BN$194,"s","ns")))</f>
        <v>ns</v>
      </c>
      <c r="DG223" s="282" t="str">
        <f aca="false">IF(DG$8&gt;$BV223,"",IF($BR$179&gt;$BS$179,"ns",IF(ABS($BX223-INDEX(RTO4CF_ORD,DG$8,2))&gt;$BN$194,"s","ns")))</f>
        <v>ns</v>
      </c>
      <c r="DH223" s="282" t="str">
        <f aca="false">IF(DH$8&gt;$BV223,"",IF($BR$179&gt;$BS$179,"ns",IF(ABS($BX223-INDEX(RTO4CF_ORD,DH$8,2))&gt;$BN$194,"s","ns")))</f>
        <v>ns</v>
      </c>
      <c r="DI223" s="282" t="str">
        <f aca="false">IF(DI$8&gt;$BV223,"",IF($BR$179&gt;$BS$179,"ns",IF(ABS($BX223-INDEX(RTO4CF_ORD,DI$8,2))&gt;$BN$194,"s","ns")))</f>
        <v>ns</v>
      </c>
      <c r="DJ223" s="282" t="str">
        <f aca="false">IF(DJ$8&gt;$BV223,"",IF($BR$179&gt;$BS$179,"ns",IF(ABS($BX223-INDEX(RTO4CF_ORD,DJ$8,2))&gt;$BN$194,"s","ns")))</f>
        <v>ns</v>
      </c>
      <c r="DK223" s="282" t="str">
        <f aca="false">IF(DK$8&gt;$BV223,"",IF($BR$179&gt;$BS$179,"ns",IF(ABS($BX223-INDEX(RTO4CF_ORD,DK$8,2))&gt;$BN$194,"s","ns")))</f>
        <v>ns</v>
      </c>
      <c r="DL223" s="282" t="str">
        <f aca="false">IF(DL$8&gt;$BV223,"",IF($BR$179&gt;$BS$179,"ns",IF(ABS($BX223-INDEX(RTO4CF_ORD,DL$8,2))&gt;$BN$194,"s","ns")))</f>
        <v>ns</v>
      </c>
      <c r="DM223" s="282" t="str">
        <f aca="false">IF(DM$8&gt;$BV223,"",IF($BR$179&gt;$BS$179,"ns",IF(ABS($BX223-INDEX(RTO4CF_ORD,DM$8,2))&gt;$BN$194,"s","ns")))</f>
        <v>ns</v>
      </c>
      <c r="DN223" s="282" t="str">
        <f aca="false">IF(DN$8&gt;$BV223,"",IF($BR$179&gt;$BS$179,"ns",IF(ABS($BX223-INDEX(RTO4CF_ORD,DN$8,2))&gt;$BN$194,"s","ns")))</f>
        <v>ns</v>
      </c>
      <c r="DO223" s="282" t="str">
        <f aca="false">IF(DO$8&gt;$BV223,"",IF($BR$179&gt;$BS$179,"ns",IF(ABS($BX223-INDEX(RTO4CF_ORD,DO$8,2))&gt;$BN$194,"s","ns")))</f>
        <v>ns</v>
      </c>
      <c r="DP223" s="282" t="str">
        <f aca="false">IF(DP$8&gt;$BV223,"",IF($BR$179&gt;$BS$179,"ns",IF(ABS($BX223-INDEX(RTO4CF_ORD,DP$8,2))&gt;$BN$194,"s","ns")))</f>
        <v>ns</v>
      </c>
      <c r="DQ223" s="282" t="str">
        <f aca="false">IF(DQ$8&gt;$BV223,"",IF($BR$179&gt;$BS$179,"ns",IF(ABS($BX223-INDEX(RTO4CF_ORD,DQ$8,2))&gt;$BN$194,"s","ns")))</f>
        <v>ns</v>
      </c>
      <c r="DR223" s="282" t="str">
        <f aca="false">IF(DR$8&gt;$BV223,"",IF($BR$179&gt;$BS$179,"ns",IF(ABS($BX223-INDEX(RTO4CF_ORD,DR$8,2))&gt;$BN$194,"s","ns")))</f>
        <v>ns</v>
      </c>
      <c r="DS223" s="282" t="str">
        <f aca="false">IF(DS$8&gt;$BV223,"",IF($BR$179&gt;$BS$179,"ns",IF(ABS($BX223-INDEX(RTO4CF_ORD,DS$8,2))&gt;$BN$194,"s","ns")))</f>
        <v>ns</v>
      </c>
      <c r="DT223" s="282" t="str">
        <f aca="false">IF(DT$8&gt;$BV223,"",IF($BR$179&gt;$BS$179,"ns",IF(ABS($BX223-INDEX(RTO4CF_ORD,DT$8,2))&gt;$BN$194,"s","ns")))</f>
        <v>ns</v>
      </c>
      <c r="DU223" s="282" t="str">
        <f aca="false">IF(DU$8&gt;$BV223,"",IF($BR$179&gt;$BS$179,"ns",IF(ABS($BX223-INDEX(RTO4CF_ORD,DU$8,2))&gt;$BN$194,"s","ns")))</f>
        <v>ns</v>
      </c>
      <c r="DV223" s="282" t="str">
        <f aca="false">IF(DV$8&gt;$BV223,"",IF($BR$179&gt;$BS$179,"ns",IF(ABS($BX223-INDEX(RTO4CF_ORD,DV$8,2))&gt;$BN$194,"s","ns")))</f>
        <v/>
      </c>
      <c r="DW223" s="283"/>
      <c r="DX223" s="283"/>
      <c r="DZ223" s="265" t="n">
        <f aca="false">DZ222+1</f>
        <v>50</v>
      </c>
      <c r="EA223" s="276" t="n">
        <f aca="false">IFERROR(INDEX(RTO4CV,$DZ223,1),0)</f>
        <v>0</v>
      </c>
      <c r="EB223" s="277" t="n">
        <f aca="false">IFERROR(INDEX(RTO4SF,$DZ223,EB$7),0)</f>
        <v>0</v>
      </c>
      <c r="EC223" s="277" t="n">
        <f aca="false">IFERROR(INDEX(RTO4SF,$DZ223,EC$7),0)</f>
        <v>0</v>
      </c>
      <c r="ED223" s="277" t="n">
        <f aca="false">IFERROR(INDEX(RTO4SF,$DZ223,ED$7),0)</f>
        <v>0</v>
      </c>
      <c r="EE223" s="277" t="n">
        <f aca="false">IFERROR(INDEX(RTO4SF,$DZ223,EE$7),0)</f>
        <v>0</v>
      </c>
      <c r="EF223" s="277" t="n">
        <f aca="false">COUNTIFS(EB223:EE223,"&gt;1")</f>
        <v>0</v>
      </c>
      <c r="EG223" s="277" t="n">
        <f aca="false">IFERROR(SUMIFS(EB223:EE223,EB223:EE223,"&gt;1"),0)</f>
        <v>0</v>
      </c>
      <c r="EH223" s="265"/>
      <c r="EI223" s="265"/>
      <c r="EJ223" s="265"/>
      <c r="EK223" s="266"/>
      <c r="EL223" s="265" t="n">
        <f aca="false">EL222+1</f>
        <v>50</v>
      </c>
      <c r="EM223" s="276" t="n">
        <f aca="false">IFERROR(INDEX(RTO4CV,$EL223,1),0)</f>
        <v>0</v>
      </c>
      <c r="EN223" s="277" t="n">
        <f aca="false">IFERROR(INDEX(RTO4CF,$EL223,'ANVA-MDS'!EB$7),0)</f>
        <v>0</v>
      </c>
      <c r="EO223" s="277" t="n">
        <f aca="false">IFERROR(INDEX(RTO4CF,$EL223,'ANVA-MDS'!EC$7),0)</f>
        <v>0</v>
      </c>
      <c r="EP223" s="277" t="n">
        <f aca="false">IFERROR(INDEX(RTO4CF,$EL223,'ANVA-MDS'!ED$7),0)</f>
        <v>0</v>
      </c>
      <c r="EQ223" s="277" t="n">
        <f aca="false">IFERROR(INDEX(RTO4CF,$EL223,'ANVA-MDS'!EE$7),0)</f>
        <v>0</v>
      </c>
      <c r="ER223" s="277" t="n">
        <f aca="false">COUNTIFS(EN223:EQ223,"&gt;1")</f>
        <v>0</v>
      </c>
      <c r="ES223" s="277" t="n">
        <f aca="false">IFERROR(SUMIFS(EN223:EQ223,EN223:EQ223,"&gt;1"),0)</f>
        <v>0</v>
      </c>
      <c r="ET223" s="265"/>
      <c r="EU223" s="265"/>
      <c r="EV223" s="265"/>
      <c r="EW223" s="266"/>
      <c r="EX223" s="277" t="n">
        <f aca="false">EG223+ES223</f>
        <v>0</v>
      </c>
      <c r="EY223" s="266"/>
      <c r="EZ223" s="266"/>
    </row>
    <row r="224" customFormat="false" ht="12.75" hidden="false" customHeight="true" outlineLevel="0" collapsed="false">
      <c r="J224" s="270" t="n">
        <v>50</v>
      </c>
      <c r="K224" s="280" t="n">
        <f aca="false">IFERROR(INDEX(RTO4SF_ORD,J224,1),"sd")</f>
        <v>0</v>
      </c>
      <c r="L224" s="281" t="n">
        <f aca="false">IFERROR(INDEX(RTO4SF_ORD,J224,2),"sd")</f>
        <v>0</v>
      </c>
      <c r="M224" s="281" t="str">
        <f aca="false">IF(M$8&gt;$J224,"",IF($F$179&gt;$G$179,"ns",IF(ABS($L224-INDEX(RTO4SF_ORD,M$8,2))&gt;$B$194,"s","ns")))</f>
        <v>ns</v>
      </c>
      <c r="N224" s="281" t="str">
        <f aca="false">IF(N$8&gt;$J224,"",IF($F$179&gt;$G$179,"ns",IF(ABS($L224-INDEX(RTO4SF_ORD,N$8,2))&gt;$B$194,"s","ns")))</f>
        <v>ns</v>
      </c>
      <c r="O224" s="281" t="str">
        <f aca="false">IF(O$8&gt;$J224,"",IF($F$179&gt;$G$179,"ns",IF(ABS($L224-INDEX(RTO4SF_ORD,O$8,2))&gt;$B$194,"s","ns")))</f>
        <v>ns</v>
      </c>
      <c r="P224" s="281" t="str">
        <f aca="false">IF(P$8&gt;$J224,"",IF($F$179&gt;$G$179,"ns",IF(ABS($L224-INDEX(RTO4SF_ORD,P$8,2))&gt;$B$194,"s","ns")))</f>
        <v>ns</v>
      </c>
      <c r="Q224" s="281" t="str">
        <f aca="false">IF(Q$8&gt;$J224,"",IF($F$179&gt;$G$179,"ns",IF(ABS($L224-INDEX(RTO4SF_ORD,Q$8,2))&gt;$B$194,"s","ns")))</f>
        <v>ns</v>
      </c>
      <c r="R224" s="281" t="str">
        <f aca="false">IF(R$8&gt;$J224,"",IF($F$179&gt;$G$179,"ns",IF(ABS($L224-INDEX(RTO4SF_ORD,R$8,2))&gt;$B$194,"s","ns")))</f>
        <v>ns</v>
      </c>
      <c r="S224" s="281" t="str">
        <f aca="false">IF(S$8&gt;$J224,"",IF($F$179&gt;$G$179,"ns",IF(ABS($L224-INDEX(RTO4SF_ORD,S$8,2))&gt;$B$194,"s","ns")))</f>
        <v>ns</v>
      </c>
      <c r="T224" s="281" t="str">
        <f aca="false">IF(T$8&gt;$J224,"",IF($F$179&gt;$G$179,"ns",IF(ABS($L224-INDEX(RTO4SF_ORD,T$8,2))&gt;$B$194,"s","ns")))</f>
        <v>ns</v>
      </c>
      <c r="U224" s="281" t="str">
        <f aca="false">IF(U$8&gt;$J224,"",IF($F$179&gt;$G$179,"ns",IF(ABS($L224-INDEX(RTO4SF_ORD,U$8,2))&gt;$B$194,"s","ns")))</f>
        <v>ns</v>
      </c>
      <c r="V224" s="281" t="str">
        <f aca="false">IF(V$8&gt;$J224,"",IF($F$179&gt;$G$179,"ns",IF(ABS($L224-INDEX(RTO4SF_ORD,V$8,2))&gt;$B$194,"s","ns")))</f>
        <v>ns</v>
      </c>
      <c r="W224" s="281" t="str">
        <f aca="false">IF(W$8&gt;$J224,"",IF($F$179&gt;$G$179,"ns",IF(ABS($L224-INDEX(RTO4SF_ORD,W$8,2))&gt;$B$194,"s","ns")))</f>
        <v>ns</v>
      </c>
      <c r="X224" s="281" t="str">
        <f aca="false">IF(X$8&gt;$J224,"",IF($F$179&gt;$G$179,"ns",IF(ABS($L224-INDEX(RTO4SF_ORD,X$8,2))&gt;$B$194,"s","ns")))</f>
        <v>ns</v>
      </c>
      <c r="Y224" s="281" t="str">
        <f aca="false">IF(Y$8&gt;$J224,"",IF($F$179&gt;$G$179,"ns",IF(ABS($L224-INDEX(RTO4SF_ORD,Y$8,2))&gt;$B$194,"s","ns")))</f>
        <v>ns</v>
      </c>
      <c r="Z224" s="281" t="str">
        <f aca="false">IF(Z$8&gt;$J224,"",IF($F$179&gt;$G$179,"ns",IF(ABS($L224-INDEX(RTO4SF_ORD,Z$8,2))&gt;$B$194,"s","ns")))</f>
        <v>ns</v>
      </c>
      <c r="AA224" s="281" t="str">
        <f aca="false">IF(AA$8&gt;$J224,"",IF($F$179&gt;$G$179,"ns",IF(ABS($L224-INDEX(RTO4SF_ORD,AA$8,2))&gt;$B$194,"s","ns")))</f>
        <v>ns</v>
      </c>
      <c r="AB224" s="281" t="str">
        <f aca="false">IF(AB$8&gt;$J224,"",IF($F$179&gt;$G$179,"ns",IF(ABS($L224-INDEX(RTO4SF_ORD,AB$8,2))&gt;$B$194,"s","ns")))</f>
        <v>ns</v>
      </c>
      <c r="AC224" s="281" t="str">
        <f aca="false">IF(AC$8&gt;$J224,"",IF($F$179&gt;$G$179,"ns",IF(ABS($L224-INDEX(RTO4SF_ORD,AC$8,2))&gt;$B$194,"s","ns")))</f>
        <v>ns</v>
      </c>
      <c r="AD224" s="281" t="str">
        <f aca="false">IF(AD$8&gt;$J224,"",IF($F$179&gt;$G$179,"ns",IF(ABS($L224-INDEX(RTO4SF_ORD,AD$8,2))&gt;$B$194,"s","ns")))</f>
        <v>ns</v>
      </c>
      <c r="AE224" s="281" t="str">
        <f aca="false">IF(AE$8&gt;$J224,"",IF($F$179&gt;$G$179,"ns",IF(ABS($L224-INDEX(RTO4SF_ORD,AE$8,2))&gt;$B$194,"s","ns")))</f>
        <v>ns</v>
      </c>
      <c r="AF224" s="281" t="str">
        <f aca="false">IF(AF$8&gt;$J224,"",IF($F$179&gt;$G$179,"ns",IF(ABS($L224-INDEX(RTO4SF_ORD,AF$8,2))&gt;$B$194,"s","ns")))</f>
        <v>ns</v>
      </c>
      <c r="AG224" s="281" t="str">
        <f aca="false">IF(AG$8&gt;$J224,"",IF($F$179&gt;$G$179,"ns",IF(ABS($L224-INDEX(RTO4SF_ORD,AG$8,2))&gt;$B$194,"s","ns")))</f>
        <v>ns</v>
      </c>
      <c r="AH224" s="281" t="str">
        <f aca="false">IF(AH$8&gt;$J224,"",IF($F$179&gt;$G$179,"ns",IF(ABS($L224-INDEX(RTO4SF_ORD,AH$8,2))&gt;$B$194,"s","ns")))</f>
        <v>ns</v>
      </c>
      <c r="AI224" s="281" t="str">
        <f aca="false">IF(AI$8&gt;$J224,"",IF($F$179&gt;$G$179,"ns",IF(ABS($L224-INDEX(RTO4SF_ORD,AI$8,2))&gt;$B$194,"s","ns")))</f>
        <v>ns</v>
      </c>
      <c r="AJ224" s="281" t="str">
        <f aca="false">IF(AJ$8&gt;$J224,"",IF($F$179&gt;$G$179,"ns",IF(ABS($L224-INDEX(RTO4SF_ORD,AJ$8,2))&gt;$B$194,"s","ns")))</f>
        <v>ns</v>
      </c>
      <c r="AK224" s="281" t="str">
        <f aca="false">IF(AK$8&gt;$J224,"",IF($F$179&gt;$G$179,"ns",IF(ABS($L224-INDEX(RTO4SF_ORD,AK$8,2))&gt;$B$194,"s","ns")))</f>
        <v>ns</v>
      </c>
      <c r="AL224" s="281" t="str">
        <f aca="false">IF(AL$8&gt;$J224,"",IF($F$179&gt;$G$179,"ns",IF(ABS($L224-INDEX(RTO4SF_ORD,AL$8,2))&gt;$B$194,"s","ns")))</f>
        <v>ns</v>
      </c>
      <c r="AM224" s="281" t="str">
        <f aca="false">IF(AM$8&gt;$J224,"",IF($F$179&gt;$G$179,"ns",IF(ABS($L224-INDEX(RTO4SF_ORD,AM$8,2))&gt;$B$194,"s","ns")))</f>
        <v>ns</v>
      </c>
      <c r="AN224" s="281" t="str">
        <f aca="false">IF(AN$8&gt;$J224,"",IF($F$179&gt;$G$179,"ns",IF(ABS($L224-INDEX(RTO4SF_ORD,AN$8,2))&gt;$B$194,"s","ns")))</f>
        <v>ns</v>
      </c>
      <c r="AO224" s="281" t="str">
        <f aca="false">IF(AO$8&gt;$J224,"",IF($F$179&gt;$G$179,"ns",IF(ABS($L224-INDEX(RTO4SF_ORD,AO$8,2))&gt;$B$194,"s","ns")))</f>
        <v>ns</v>
      </c>
      <c r="AP224" s="281" t="str">
        <f aca="false">IF(AP$8&gt;$J224,"",IF($F$179&gt;$G$179,"ns",IF(ABS($L224-INDEX(RTO4SF_ORD,AP$8,2))&gt;$B$194,"s","ns")))</f>
        <v>ns</v>
      </c>
      <c r="AQ224" s="281" t="str">
        <f aca="false">IF(AQ$8&gt;$J224,"",IF($F$179&gt;$G$179,"ns",IF(ABS($L224-INDEX(RTO4SF_ORD,AQ$8,2))&gt;$B$194,"s","ns")))</f>
        <v>ns</v>
      </c>
      <c r="AR224" s="281" t="str">
        <f aca="false">IF(AR$8&gt;$J224,"",IF($F$179&gt;$G$179,"ns",IF(ABS($L224-INDEX(RTO4SF_ORD,AR$8,2))&gt;$B$194,"s","ns")))</f>
        <v>ns</v>
      </c>
      <c r="AS224" s="281" t="str">
        <f aca="false">IF(AS$8&gt;$J224,"",IF($F$179&gt;$G$179,"ns",IF(ABS($L224-INDEX(RTO4SF_ORD,AS$8,2))&gt;$B$194,"s","ns")))</f>
        <v>ns</v>
      </c>
      <c r="AT224" s="281" t="str">
        <f aca="false">IF(AT$8&gt;$J224,"",IF($F$179&gt;$G$179,"ns",IF(ABS($L224-INDEX(RTO4SF_ORD,AT$8,2))&gt;$B$194,"s","ns")))</f>
        <v>ns</v>
      </c>
      <c r="AU224" s="281" t="str">
        <f aca="false">IF(AU$8&gt;$J224,"",IF($F$179&gt;$G$179,"ns",IF(ABS($L224-INDEX(RTO4SF_ORD,AU$8,2))&gt;$B$194,"s","ns")))</f>
        <v>ns</v>
      </c>
      <c r="AV224" s="281" t="str">
        <f aca="false">IF(AV$8&gt;$J224,"",IF($F$179&gt;$G$179,"ns",IF(ABS($L224-INDEX(RTO4SF_ORD,AV$8,2))&gt;$B$194,"s","ns")))</f>
        <v>ns</v>
      </c>
      <c r="AW224" s="281" t="str">
        <f aca="false">IF(AW$8&gt;$J224,"",IF($F$179&gt;$G$179,"ns",IF(ABS($L224-INDEX(RTO4SF_ORD,AW$8,2))&gt;$B$194,"s","ns")))</f>
        <v>ns</v>
      </c>
      <c r="AX224" s="281" t="str">
        <f aca="false">IF(AX$8&gt;$J224,"",IF($F$179&gt;$G$179,"ns",IF(ABS($L224-INDEX(RTO4SF_ORD,AX$8,2))&gt;$B$194,"s","ns")))</f>
        <v>ns</v>
      </c>
      <c r="AY224" s="281" t="str">
        <f aca="false">IF(AY$8&gt;$J224,"",IF($F$179&gt;$G$179,"ns",IF(ABS($L224-INDEX(RTO4SF_ORD,AY$8,2))&gt;$B$194,"s","ns")))</f>
        <v>ns</v>
      </c>
      <c r="AZ224" s="281" t="str">
        <f aca="false">IF(AZ$8&gt;$J224,"",IF($F$179&gt;$G$179,"ns",IF(ABS($L224-INDEX(RTO4SF_ORD,AZ$8,2))&gt;$B$194,"s","ns")))</f>
        <v>ns</v>
      </c>
      <c r="BA224" s="281" t="str">
        <f aca="false">IF(BA$8&gt;$J224,"",IF($F$179&gt;$G$179,"ns",IF(ABS($L224-INDEX(RTO4SF_ORD,BA$8,2))&gt;$B$194,"s","ns")))</f>
        <v>ns</v>
      </c>
      <c r="BB224" s="281" t="str">
        <f aca="false">IF(BB$8&gt;$J224,"",IF($F$179&gt;$G$179,"ns",IF(ABS($L224-INDEX(RTO4SF_ORD,BB$8,2))&gt;$B$194,"s","ns")))</f>
        <v>ns</v>
      </c>
      <c r="BC224" s="281" t="str">
        <f aca="false">IF(BC$8&gt;$J224,"",IF($F$179&gt;$G$179,"ns",IF(ABS($L224-INDEX(RTO4SF_ORD,BC$8,2))&gt;$B$194,"s","ns")))</f>
        <v>ns</v>
      </c>
      <c r="BD224" s="281" t="str">
        <f aca="false">IF(BD$8&gt;$J224,"",IF($F$179&gt;$G$179,"ns",IF(ABS($L224-INDEX(RTO4SF_ORD,BD$8,2))&gt;$B$194,"s","ns")))</f>
        <v>ns</v>
      </c>
      <c r="BE224" s="281" t="str">
        <f aca="false">IF(BE$8&gt;$J224,"",IF($F$179&gt;$G$179,"ns",IF(ABS($L224-INDEX(RTO4SF_ORD,BE$8,2))&gt;$B$194,"s","ns")))</f>
        <v>ns</v>
      </c>
      <c r="BF224" s="281" t="str">
        <f aca="false">IF(BF$8&gt;$J224,"",IF($F$179&gt;$G$179,"ns",IF(ABS($L224-INDEX(RTO4SF_ORD,BF$8,2))&gt;$B$194,"s","ns")))</f>
        <v>ns</v>
      </c>
      <c r="BG224" s="281" t="str">
        <f aca="false">IF(BG$8&gt;$J224,"",IF($F$179&gt;$G$179,"ns",IF(ABS($L224-INDEX(RTO4SF_ORD,BG$8,2))&gt;$B$194,"s","ns")))</f>
        <v>ns</v>
      </c>
      <c r="BH224" s="281" t="str">
        <f aca="false">IF(BH$8&gt;$J224,"",IF($F$179&gt;$G$179,"ns",IF(ABS($L224-INDEX(RTO4SF_ORD,BH$8,2))&gt;$B$194,"s","ns")))</f>
        <v>ns</v>
      </c>
      <c r="BI224" s="281" t="str">
        <f aca="false">IF(BI$8&gt;$J224,"",IF($F$179&gt;$G$179,"ns",IF(ABS($L224-INDEX(RTO4SF_ORD,BI$8,2))&gt;$B$194,"s","ns")))</f>
        <v>ns</v>
      </c>
      <c r="BJ224" s="281" t="str">
        <f aca="false">IF(BJ$8&gt;$J224,"",IF($F$179&gt;$G$179,"ns",IF(ABS($L224-INDEX(RTO4SF_ORD,BJ$8,2))&gt;$B$194,"s","ns")))</f>
        <v>ns</v>
      </c>
      <c r="BS224" s="249"/>
      <c r="BT224" s="249"/>
      <c r="BV224" s="270" t="n">
        <v>50</v>
      </c>
      <c r="BW224" s="280" t="n">
        <f aca="false">IFERROR(INDEX(RTO4CF_ORD,BV224,1),"sd")</f>
        <v>0</v>
      </c>
      <c r="BX224" s="281" t="n">
        <f aca="false">IFERROR(INDEX(RTO4CF_ORD,BV224,2),"sd")</f>
        <v>0</v>
      </c>
      <c r="BY224" s="282" t="str">
        <f aca="false">IF(BY$8&gt;$BV224,"",IF($BR$179&gt;$BS$179,"ns",IF(ABS($BX224-INDEX(RTO4CF_ORD,BY$8,2))&gt;$BN$194,"s","ns")))</f>
        <v>s</v>
      </c>
      <c r="BZ224" s="282" t="str">
        <f aca="false">IF(BZ$8&gt;$BV224,"",IF($BR$179&gt;$BS$179,"ns",IF(ABS($BX224-INDEX(RTO4CF_ORD,BZ$8,2))&gt;$BN$194,"s","ns")))</f>
        <v>s</v>
      </c>
      <c r="CA224" s="282" t="str">
        <f aca="false">IF(CA$8&gt;$BV224,"",IF($BR$179&gt;$BS$179,"ns",IF(ABS($BX224-INDEX(RTO4CF_ORD,CA$8,2))&gt;$BN$194,"s","ns")))</f>
        <v>s</v>
      </c>
      <c r="CB224" s="282" t="str">
        <f aca="false">IF(CB$8&gt;$BV224,"",IF($BR$179&gt;$BS$179,"ns",IF(ABS($BX224-INDEX(RTO4CF_ORD,CB$8,2))&gt;$BN$194,"s","ns")))</f>
        <v>s</v>
      </c>
      <c r="CC224" s="282" t="str">
        <f aca="false">IF(CC$8&gt;$BV224,"",IF($BR$179&gt;$BS$179,"ns",IF(ABS($BX224-INDEX(RTO4CF_ORD,CC$8,2))&gt;$BN$194,"s","ns")))</f>
        <v>s</v>
      </c>
      <c r="CD224" s="282" t="str">
        <f aca="false">IF(CD$8&gt;$BV224,"",IF($BR$179&gt;$BS$179,"ns",IF(ABS($BX224-INDEX(RTO4CF_ORD,CD$8,2))&gt;$BN$194,"s","ns")))</f>
        <v>s</v>
      </c>
      <c r="CE224" s="282" t="str">
        <f aca="false">IF(CE$8&gt;$BV224,"",IF($BR$179&gt;$BS$179,"ns",IF(ABS($BX224-INDEX(RTO4CF_ORD,CE$8,2))&gt;$BN$194,"s","ns")))</f>
        <v>s</v>
      </c>
      <c r="CF224" s="282" t="str">
        <f aca="false">IF(CF$8&gt;$BV224,"",IF($BR$179&gt;$BS$179,"ns",IF(ABS($BX224-INDEX(RTO4CF_ORD,CF$8,2))&gt;$BN$194,"s","ns")))</f>
        <v>s</v>
      </c>
      <c r="CG224" s="282" t="str">
        <f aca="false">IF(CG$8&gt;$BV224,"",IF($BR$179&gt;$BS$179,"ns",IF(ABS($BX224-INDEX(RTO4CF_ORD,CG$8,2))&gt;$BN$194,"s","ns")))</f>
        <v>s</v>
      </c>
      <c r="CH224" s="282" t="str">
        <f aca="false">IF(CH$8&gt;$BV224,"",IF($BR$179&gt;$BS$179,"ns",IF(ABS($BX224-INDEX(RTO4CF_ORD,CH$8,2))&gt;$BN$194,"s","ns")))</f>
        <v>s</v>
      </c>
      <c r="CI224" s="282" t="str">
        <f aca="false">IF(CI$8&gt;$BV224,"",IF($BR$179&gt;$BS$179,"ns",IF(ABS($BX224-INDEX(RTO4CF_ORD,CI$8,2))&gt;$BN$194,"s","ns")))</f>
        <v>s</v>
      </c>
      <c r="CJ224" s="282" t="str">
        <f aca="false">IF(CJ$8&gt;$BV224,"",IF($BR$179&gt;$BS$179,"ns",IF(ABS($BX224-INDEX(RTO4CF_ORD,CJ$8,2))&gt;$BN$194,"s","ns")))</f>
        <v>s</v>
      </c>
      <c r="CK224" s="282" t="str">
        <f aca="false">IF(CK$8&gt;$BV224,"",IF($BR$179&gt;$BS$179,"ns",IF(ABS($BX224-INDEX(RTO4CF_ORD,CK$8,2))&gt;$BN$194,"s","ns")))</f>
        <v>s</v>
      </c>
      <c r="CL224" s="282" t="str">
        <f aca="false">IF(CL$8&gt;$BV224,"",IF($BR$179&gt;$BS$179,"ns",IF(ABS($BX224-INDEX(RTO4CF_ORD,CL$8,2))&gt;$BN$194,"s","ns")))</f>
        <v>s</v>
      </c>
      <c r="CM224" s="282" t="str">
        <f aca="false">IF(CM$8&gt;$BV224,"",IF($BR$179&gt;$BS$179,"ns",IF(ABS($BX224-INDEX(RTO4CF_ORD,CM$8,2))&gt;$BN$194,"s","ns")))</f>
        <v>s</v>
      </c>
      <c r="CN224" s="282" t="str">
        <f aca="false">IF(CN$8&gt;$BV224,"",IF($BR$179&gt;$BS$179,"ns",IF(ABS($BX224-INDEX(RTO4CF_ORD,CN$8,2))&gt;$BN$194,"s","ns")))</f>
        <v>s</v>
      </c>
      <c r="CO224" s="282" t="str">
        <f aca="false">IF(CO$8&gt;$BV224,"",IF($BR$179&gt;$BS$179,"ns",IF(ABS($BX224-INDEX(RTO4CF_ORD,CO$8,2))&gt;$BN$194,"s","ns")))</f>
        <v>s</v>
      </c>
      <c r="CP224" s="282" t="str">
        <f aca="false">IF(CP$8&gt;$BV224,"",IF($BR$179&gt;$BS$179,"ns",IF(ABS($BX224-INDEX(RTO4CF_ORD,CP$8,2))&gt;$BN$194,"s","ns")))</f>
        <v>s</v>
      </c>
      <c r="CQ224" s="282" t="str">
        <f aca="false">IF(CQ$8&gt;$BV224,"",IF($BR$179&gt;$BS$179,"ns",IF(ABS($BX224-INDEX(RTO4CF_ORD,CQ$8,2))&gt;$BN$194,"s","ns")))</f>
        <v>s</v>
      </c>
      <c r="CR224" s="282" t="str">
        <f aca="false">IF(CR$8&gt;$BV224,"",IF($BR$179&gt;$BS$179,"ns",IF(ABS($BX224-INDEX(RTO4CF_ORD,CR$8,2))&gt;$BN$194,"s","ns")))</f>
        <v>s</v>
      </c>
      <c r="CS224" s="282" t="str">
        <f aca="false">IF(CS$8&gt;$BV224,"",IF($BR$179&gt;$BS$179,"ns",IF(ABS($BX224-INDEX(RTO4CF_ORD,CS$8,2))&gt;$BN$194,"s","ns")))</f>
        <v>s</v>
      </c>
      <c r="CT224" s="282" t="str">
        <f aca="false">IF(CT$8&gt;$BV224,"",IF($BR$179&gt;$BS$179,"ns",IF(ABS($BX224-INDEX(RTO4CF_ORD,CT$8,2))&gt;$BN$194,"s","ns")))</f>
        <v>s</v>
      </c>
      <c r="CU224" s="282" t="str">
        <f aca="false">IF(CU$8&gt;$BV224,"",IF($BR$179&gt;$BS$179,"ns",IF(ABS($BX224-INDEX(RTO4CF_ORD,CU$8,2))&gt;$BN$194,"s","ns")))</f>
        <v>s</v>
      </c>
      <c r="CV224" s="282" t="str">
        <f aca="false">IF(CV$8&gt;$BV224,"",IF($BR$179&gt;$BS$179,"ns",IF(ABS($BX224-INDEX(RTO4CF_ORD,CV$8,2))&gt;$BN$194,"s","ns")))</f>
        <v>s</v>
      </c>
      <c r="CW224" s="282" t="str">
        <f aca="false">IF(CW$8&gt;$BV224,"",IF($BR$179&gt;$BS$179,"ns",IF(ABS($BX224-INDEX(RTO4CF_ORD,CW$8,2))&gt;$BN$194,"s","ns")))</f>
        <v>s</v>
      </c>
      <c r="CX224" s="282" t="str">
        <f aca="false">IF(CX$8&gt;$BV224,"",IF($BR$179&gt;$BS$179,"ns",IF(ABS($BX224-INDEX(RTO4CF_ORD,CX$8,2))&gt;$BN$194,"s","ns")))</f>
        <v>s</v>
      </c>
      <c r="CY224" s="282" t="str">
        <f aca="false">IF(CY$8&gt;$BV224,"",IF($BR$179&gt;$BS$179,"ns",IF(ABS($BX224-INDEX(RTO4CF_ORD,CY$8,2))&gt;$BN$194,"s","ns")))</f>
        <v>s</v>
      </c>
      <c r="CZ224" s="282" t="str">
        <f aca="false">IF(CZ$8&gt;$BV224,"",IF($BR$179&gt;$BS$179,"ns",IF(ABS($BX224-INDEX(RTO4CF_ORD,CZ$8,2))&gt;$BN$194,"s","ns")))</f>
        <v>s</v>
      </c>
      <c r="DA224" s="282" t="str">
        <f aca="false">IF(DA$8&gt;$BV224,"",IF($BR$179&gt;$BS$179,"ns",IF(ABS($BX224-INDEX(RTO4CF_ORD,DA$8,2))&gt;$BN$194,"s","ns")))</f>
        <v>s</v>
      </c>
      <c r="DB224" s="282" t="str">
        <f aca="false">IF(DB$8&gt;$BV224,"",IF($BR$179&gt;$BS$179,"ns",IF(ABS($BX224-INDEX(RTO4CF_ORD,DB$8,2))&gt;$BN$194,"s","ns")))</f>
        <v>s</v>
      </c>
      <c r="DC224" s="282" t="str">
        <f aca="false">IF(DC$8&gt;$BV224,"",IF($BR$179&gt;$BS$179,"ns",IF(ABS($BX224-INDEX(RTO4CF_ORD,DC$8,2))&gt;$BN$194,"s","ns")))</f>
        <v>s</v>
      </c>
      <c r="DD224" s="282" t="str">
        <f aca="false">IF(DD$8&gt;$BV224,"",IF($BR$179&gt;$BS$179,"ns",IF(ABS($BX224-INDEX(RTO4CF_ORD,DD$8,2))&gt;$BN$194,"s","ns")))</f>
        <v>ns</v>
      </c>
      <c r="DE224" s="282" t="str">
        <f aca="false">IF(DE$8&gt;$BV224,"",IF($BR$179&gt;$BS$179,"ns",IF(ABS($BX224-INDEX(RTO4CF_ORD,DE$8,2))&gt;$BN$194,"s","ns")))</f>
        <v>ns</v>
      </c>
      <c r="DF224" s="282" t="str">
        <f aca="false">IF(DF$8&gt;$BV224,"",IF($BR$179&gt;$BS$179,"ns",IF(ABS($BX224-INDEX(RTO4CF_ORD,DF$8,2))&gt;$BN$194,"s","ns")))</f>
        <v>ns</v>
      </c>
      <c r="DG224" s="282" t="str">
        <f aca="false">IF(DG$8&gt;$BV224,"",IF($BR$179&gt;$BS$179,"ns",IF(ABS($BX224-INDEX(RTO4CF_ORD,DG$8,2))&gt;$BN$194,"s","ns")))</f>
        <v>ns</v>
      </c>
      <c r="DH224" s="282" t="str">
        <f aca="false">IF(DH$8&gt;$BV224,"",IF($BR$179&gt;$BS$179,"ns",IF(ABS($BX224-INDEX(RTO4CF_ORD,DH$8,2))&gt;$BN$194,"s","ns")))</f>
        <v>ns</v>
      </c>
      <c r="DI224" s="282" t="str">
        <f aca="false">IF(DI$8&gt;$BV224,"",IF($BR$179&gt;$BS$179,"ns",IF(ABS($BX224-INDEX(RTO4CF_ORD,DI$8,2))&gt;$BN$194,"s","ns")))</f>
        <v>ns</v>
      </c>
      <c r="DJ224" s="282" t="str">
        <f aca="false">IF(DJ$8&gt;$BV224,"",IF($BR$179&gt;$BS$179,"ns",IF(ABS($BX224-INDEX(RTO4CF_ORD,DJ$8,2))&gt;$BN$194,"s","ns")))</f>
        <v>ns</v>
      </c>
      <c r="DK224" s="282" t="str">
        <f aca="false">IF(DK$8&gt;$BV224,"",IF($BR$179&gt;$BS$179,"ns",IF(ABS($BX224-INDEX(RTO4CF_ORD,DK$8,2))&gt;$BN$194,"s","ns")))</f>
        <v>ns</v>
      </c>
      <c r="DL224" s="282" t="str">
        <f aca="false">IF(DL$8&gt;$BV224,"",IF($BR$179&gt;$BS$179,"ns",IF(ABS($BX224-INDEX(RTO4CF_ORD,DL$8,2))&gt;$BN$194,"s","ns")))</f>
        <v>ns</v>
      </c>
      <c r="DM224" s="282" t="str">
        <f aca="false">IF(DM$8&gt;$BV224,"",IF($BR$179&gt;$BS$179,"ns",IF(ABS($BX224-INDEX(RTO4CF_ORD,DM$8,2))&gt;$BN$194,"s","ns")))</f>
        <v>ns</v>
      </c>
      <c r="DN224" s="282" t="str">
        <f aca="false">IF(DN$8&gt;$BV224,"",IF($BR$179&gt;$BS$179,"ns",IF(ABS($BX224-INDEX(RTO4CF_ORD,DN$8,2))&gt;$BN$194,"s","ns")))</f>
        <v>ns</v>
      </c>
      <c r="DO224" s="282" t="str">
        <f aca="false">IF(DO$8&gt;$BV224,"",IF($BR$179&gt;$BS$179,"ns",IF(ABS($BX224-INDEX(RTO4CF_ORD,DO$8,2))&gt;$BN$194,"s","ns")))</f>
        <v>ns</v>
      </c>
      <c r="DP224" s="282" t="str">
        <f aca="false">IF(DP$8&gt;$BV224,"",IF($BR$179&gt;$BS$179,"ns",IF(ABS($BX224-INDEX(RTO4CF_ORD,DP$8,2))&gt;$BN$194,"s","ns")))</f>
        <v>ns</v>
      </c>
      <c r="DQ224" s="282" t="str">
        <f aca="false">IF(DQ$8&gt;$BV224,"",IF($BR$179&gt;$BS$179,"ns",IF(ABS($BX224-INDEX(RTO4CF_ORD,DQ$8,2))&gt;$BN$194,"s","ns")))</f>
        <v>ns</v>
      </c>
      <c r="DR224" s="282" t="str">
        <f aca="false">IF(DR$8&gt;$BV224,"",IF($BR$179&gt;$BS$179,"ns",IF(ABS($BX224-INDEX(RTO4CF_ORD,DR$8,2))&gt;$BN$194,"s","ns")))</f>
        <v>ns</v>
      </c>
      <c r="DS224" s="282" t="str">
        <f aca="false">IF(DS$8&gt;$BV224,"",IF($BR$179&gt;$BS$179,"ns",IF(ABS($BX224-INDEX(RTO4CF_ORD,DS$8,2))&gt;$BN$194,"s","ns")))</f>
        <v>ns</v>
      </c>
      <c r="DT224" s="282" t="str">
        <f aca="false">IF(DT$8&gt;$BV224,"",IF($BR$179&gt;$BS$179,"ns",IF(ABS($BX224-INDEX(RTO4CF_ORD,DT$8,2))&gt;$BN$194,"s","ns")))</f>
        <v>ns</v>
      </c>
      <c r="DU224" s="282" t="str">
        <f aca="false">IF(DU$8&gt;$BV224,"",IF($BR$179&gt;$BS$179,"ns",IF(ABS($BX224-INDEX(RTO4CF_ORD,DU$8,2))&gt;$BN$194,"s","ns")))</f>
        <v>ns</v>
      </c>
      <c r="DV224" s="282" t="str">
        <f aca="false">IF(DV$8&gt;$BV224,"",IF($BR$179&gt;$BS$179,"ns",IF(ABS($BX224-INDEX(RTO4CF_ORD,DV$8,2))&gt;$BN$194,"s","ns")))</f>
        <v>ns</v>
      </c>
      <c r="DW224" s="283"/>
      <c r="DX224" s="283"/>
      <c r="DZ224" s="264" t="s">
        <v>363</v>
      </c>
      <c r="EA224" s="277"/>
      <c r="EB224" s="277" t="n">
        <f aca="false">COUNTIFS(EB174:EB223,"&gt;1")</f>
        <v>0</v>
      </c>
      <c r="EC224" s="277" t="n">
        <f aca="false">COUNTIFS(EC174:EC223,"&gt;1")</f>
        <v>0</v>
      </c>
      <c r="ED224" s="277" t="n">
        <f aca="false">COUNTIFS(ED174:ED223,"&gt;1")</f>
        <v>0</v>
      </c>
      <c r="EE224" s="277" t="n">
        <f aca="false">COUNTIFS(EE174:EE223,"&gt;1")</f>
        <v>0</v>
      </c>
      <c r="EF224" s="299" t="n">
        <f aca="false">IF(EF174=0,0,IF(COUNTIFS(EB174:EE223,"&gt;1")&lt;&gt;EF174*EB224,0,1))</f>
        <v>0</v>
      </c>
      <c r="EG224" s="277"/>
      <c r="EH224" s="277"/>
      <c r="EI224" s="265"/>
      <c r="EJ224" s="265"/>
      <c r="EK224" s="266"/>
      <c r="EL224" s="264" t="s">
        <v>363</v>
      </c>
      <c r="EM224" s="277"/>
      <c r="EN224" s="277" t="n">
        <f aca="false">COUNTIFS(EN174:EN223,"&gt;1")</f>
        <v>31</v>
      </c>
      <c r="EO224" s="277" t="n">
        <f aca="false">COUNTIFS(EO174:EO223,"&gt;1")</f>
        <v>31</v>
      </c>
      <c r="EP224" s="277" t="n">
        <f aca="false">COUNTIFS(EP174:EP223,"&gt;1")</f>
        <v>31</v>
      </c>
      <c r="EQ224" s="277" t="n">
        <f aca="false">COUNTIFS(EQ174:EQ223,"&gt;1")</f>
        <v>0</v>
      </c>
      <c r="ER224" s="299" t="n">
        <f aca="false">IF(ER174=0,0,IF(COUNTIFS(EN174:EQ223,"&gt;1")&lt;&gt;ER174*EN224,0,1))</f>
        <v>1</v>
      </c>
      <c r="ES224" s="277"/>
      <c r="ET224" s="266"/>
      <c r="EU224" s="266"/>
      <c r="EV224" s="266"/>
      <c r="EW224" s="266"/>
      <c r="EX224" s="277"/>
      <c r="EY224" s="266"/>
      <c r="EZ224" s="266"/>
    </row>
    <row r="225" customFormat="false" ht="12.75" hidden="false" customHeight="true" outlineLevel="0" collapsed="false">
      <c r="K225" s="293"/>
      <c r="DZ225" s="264" t="s">
        <v>313</v>
      </c>
      <c r="EA225" s="264"/>
      <c r="EB225" s="278" t="n">
        <f aca="false">IFERROR(SUMIFS(EB174:EB223,EB174:EB223,"&gt;1"),0)</f>
        <v>0</v>
      </c>
      <c r="EC225" s="278" t="n">
        <f aca="false">IFERROR(SUMIFS(EC174:EC223,EC174:EC223,"&gt;1"),0)</f>
        <v>0</v>
      </c>
      <c r="ED225" s="278" t="n">
        <f aca="false">IFERROR(SUMIFS(ED174:ED223,ED174:ED223,"&gt;1"),0)</f>
        <v>0</v>
      </c>
      <c r="EE225" s="278" t="n">
        <f aca="false">IFERROR(SUMIFS(EE174:EE223,EE174:EE223,"&gt;1"),0)</f>
        <v>0</v>
      </c>
      <c r="EF225" s="265"/>
      <c r="EG225" s="265"/>
      <c r="EH225" s="265"/>
      <c r="EI225" s="265"/>
      <c r="EJ225" s="265"/>
      <c r="EK225" s="266"/>
      <c r="EL225" s="264" t="s">
        <v>313</v>
      </c>
      <c r="EM225" s="264"/>
      <c r="EN225" s="278" t="n">
        <f aca="false">IFERROR(SUMIFS(EN174:EN223,EN174:EN223,"&gt;1"),0)</f>
        <v>78865.5730994152</v>
      </c>
      <c r="EO225" s="278" t="n">
        <f aca="false">IFERROR(SUMIFS(EO174:EO223,EO174:EO223,"&gt;1"),0)</f>
        <v>75949.3157894737</v>
      </c>
      <c r="EP225" s="278" t="n">
        <f aca="false">IFERROR(SUMIFS(EP174:EP223,EP174:EP223,"&gt;1"),0)</f>
        <v>78773.9883040936</v>
      </c>
      <c r="EQ225" s="278" t="n">
        <f aca="false">IFERROR(SUMIFS(EQ174:EQ223,EQ174:EQ223,"&gt;1"),0)</f>
        <v>0</v>
      </c>
      <c r="ER225" s="265"/>
      <c r="ES225" s="265"/>
      <c r="ET225" s="266"/>
      <c r="EU225" s="266"/>
      <c r="EV225" s="266"/>
      <c r="EW225" s="266"/>
      <c r="EX225" s="265"/>
      <c r="EY225" s="266"/>
      <c r="EZ225" s="266"/>
    </row>
    <row r="226" customFormat="false" ht="12.75" hidden="false" customHeight="true" outlineLevel="0" collapsed="false">
      <c r="DZ226" s="266"/>
      <c r="EA226" s="266"/>
      <c r="EB226" s="266"/>
      <c r="EC226" s="266"/>
      <c r="ED226" s="266"/>
      <c r="EE226" s="266"/>
      <c r="EF226" s="266"/>
      <c r="EG226" s="266"/>
      <c r="EH226" s="266"/>
      <c r="EI226" s="266"/>
      <c r="EJ226" s="266"/>
      <c r="EK226" s="266"/>
      <c r="EL226" s="266"/>
      <c r="EM226" s="266"/>
      <c r="EN226" s="266"/>
      <c r="EO226" s="266"/>
      <c r="EP226" s="266"/>
      <c r="EQ226" s="266"/>
      <c r="ER226" s="266"/>
      <c r="ES226" s="266"/>
      <c r="ET226" s="266"/>
      <c r="EU226" s="266"/>
      <c r="EV226" s="266"/>
      <c r="EW226" s="266"/>
      <c r="EX226" s="266"/>
      <c r="EY226" s="266"/>
      <c r="EZ226" s="266"/>
    </row>
    <row r="227" customFormat="false" ht="12.75" hidden="false" customHeight="true" outlineLevel="0" collapsed="false">
      <c r="A227" s="249"/>
      <c r="B227" s="321"/>
      <c r="DZ227" s="266"/>
      <c r="EA227" s="266"/>
      <c r="EB227" s="266"/>
      <c r="EC227" s="266"/>
      <c r="ED227" s="266"/>
      <c r="EE227" s="266"/>
      <c r="EF227" s="266"/>
      <c r="EG227" s="266"/>
      <c r="EH227" s="266"/>
      <c r="EI227" s="266"/>
      <c r="EJ227" s="266"/>
      <c r="EK227" s="266"/>
      <c r="EL227" s="266"/>
      <c r="EM227" s="266"/>
      <c r="EN227" s="266"/>
      <c r="EO227" s="266"/>
      <c r="EP227" s="266"/>
      <c r="EQ227" s="266"/>
      <c r="ER227" s="266"/>
      <c r="ES227" s="266"/>
      <c r="ET227" s="266"/>
      <c r="EU227" s="266"/>
      <c r="EV227" s="266"/>
      <c r="EW227" s="266"/>
      <c r="EX227" s="266"/>
      <c r="EY227" s="266"/>
      <c r="EZ227" s="266"/>
    </row>
    <row r="228" customFormat="false" ht="12.75" hidden="false" customHeight="true" outlineLevel="0" collapsed="false">
      <c r="A228" s="293"/>
      <c r="DZ228" s="266"/>
      <c r="EA228" s="266"/>
      <c r="EB228" s="266"/>
      <c r="EC228" s="266"/>
      <c r="ED228" s="266"/>
      <c r="EE228" s="266"/>
      <c r="EF228" s="266"/>
      <c r="EG228" s="266"/>
      <c r="EH228" s="266"/>
      <c r="EI228" s="266"/>
      <c r="EJ228" s="266"/>
      <c r="EK228" s="266"/>
      <c r="EL228" s="266"/>
      <c r="EM228" s="266"/>
      <c r="EN228" s="266"/>
      <c r="EO228" s="266"/>
      <c r="EP228" s="266"/>
      <c r="EQ228" s="266"/>
      <c r="ER228" s="266"/>
      <c r="ES228" s="266"/>
      <c r="ET228" s="266"/>
      <c r="EU228" s="266"/>
      <c r="EV228" s="266"/>
      <c r="EW228" s="266"/>
      <c r="EX228" s="266"/>
      <c r="EY228" s="266"/>
      <c r="EZ228" s="266"/>
    </row>
    <row r="229" customFormat="false" ht="12.75" hidden="false" customHeight="true" outlineLevel="0" collapsed="false">
      <c r="A229" s="293"/>
      <c r="DZ229" s="266"/>
      <c r="EA229" s="266"/>
      <c r="EB229" s="266"/>
      <c r="EC229" s="266"/>
      <c r="ED229" s="266"/>
      <c r="EE229" s="266"/>
      <c r="EF229" s="266"/>
      <c r="EG229" s="266"/>
      <c r="EH229" s="266"/>
      <c r="EI229" s="266"/>
      <c r="EJ229" s="266"/>
      <c r="EK229" s="266"/>
      <c r="EL229" s="266"/>
      <c r="EM229" s="266"/>
      <c r="EN229" s="266"/>
      <c r="EO229" s="266"/>
      <c r="EP229" s="266"/>
      <c r="EQ229" s="266"/>
      <c r="ER229" s="266"/>
      <c r="ES229" s="266"/>
      <c r="ET229" s="266"/>
      <c r="EU229" s="266"/>
      <c r="EV229" s="266"/>
      <c r="EW229" s="266"/>
      <c r="EX229" s="266"/>
      <c r="EY229" s="266"/>
      <c r="EZ229" s="266"/>
    </row>
    <row r="235" customFormat="false" ht="12.75" hidden="false" customHeight="true" outlineLevel="0" collapsed="false">
      <c r="I235" s="249"/>
      <c r="J235" s="249"/>
      <c r="K235" s="249"/>
    </row>
    <row r="242" customFormat="false" ht="12.75" hidden="false" customHeight="true" outlineLevel="0" collapsed="false">
      <c r="BK242" s="293"/>
      <c r="BL242" s="293"/>
      <c r="BM242" s="293"/>
      <c r="BN242" s="293"/>
      <c r="BO242" s="293"/>
      <c r="BP242" s="293"/>
      <c r="BQ242" s="293"/>
      <c r="BR242" s="293"/>
      <c r="BS242" s="293"/>
      <c r="BT242" s="293"/>
      <c r="BU242" s="293"/>
      <c r="BV242" s="293"/>
      <c r="BW242" s="293"/>
      <c r="BX242" s="293"/>
      <c r="BY242" s="293"/>
      <c r="BZ242" s="293"/>
      <c r="CA242" s="293"/>
      <c r="CB242" s="293"/>
      <c r="CC242" s="293"/>
      <c r="CD242" s="293"/>
      <c r="CE242" s="293"/>
      <c r="CF242" s="293"/>
      <c r="CG242" s="293"/>
      <c r="CH242" s="293"/>
      <c r="CI242" s="293"/>
      <c r="CJ242" s="293"/>
      <c r="CK242" s="293"/>
      <c r="CL242" s="293"/>
      <c r="CM242" s="293"/>
      <c r="CN242" s="293"/>
      <c r="CO242" s="293"/>
      <c r="CP242" s="293"/>
      <c r="CQ242" s="293"/>
      <c r="CR242" s="293"/>
      <c r="CS242" s="293"/>
      <c r="CT242" s="293"/>
      <c r="CU242" s="293"/>
      <c r="CV242" s="293"/>
      <c r="CW242" s="293"/>
      <c r="CX242" s="293"/>
      <c r="CY242" s="293"/>
      <c r="CZ242" s="293"/>
      <c r="DA242" s="293"/>
      <c r="DB242" s="293"/>
      <c r="DC242" s="293"/>
      <c r="DD242" s="293"/>
      <c r="DE242" s="293"/>
      <c r="DF242" s="293"/>
      <c r="DG242" s="293"/>
      <c r="DH242" s="293"/>
      <c r="DI242" s="293"/>
      <c r="DJ242" s="293"/>
      <c r="DK242" s="293"/>
      <c r="DL242" s="293"/>
      <c r="DM242" s="293"/>
      <c r="DN242" s="293"/>
      <c r="DO242" s="293"/>
      <c r="DP242" s="293"/>
      <c r="DQ242" s="293"/>
      <c r="DR242" s="293"/>
      <c r="DS242" s="293"/>
      <c r="DT242" s="293"/>
      <c r="DU242" s="293"/>
      <c r="DV242" s="293"/>
      <c r="DW242" s="293"/>
      <c r="DX242" s="293"/>
      <c r="DY242" s="293"/>
      <c r="DZ242" s="293"/>
      <c r="EA242" s="293"/>
      <c r="EB242" s="293"/>
      <c r="EC242" s="293"/>
      <c r="ED242" s="293"/>
      <c r="EE242" s="293"/>
      <c r="EF242" s="293"/>
      <c r="EG242" s="293"/>
      <c r="EH242" s="293"/>
      <c r="EI242" s="293"/>
      <c r="EJ242" s="293"/>
      <c r="EK242" s="293"/>
      <c r="EL242" s="293"/>
      <c r="EM242" s="293"/>
      <c r="EN242" s="293"/>
      <c r="EO242" s="293"/>
      <c r="EP242" s="293"/>
      <c r="EQ242" s="293"/>
      <c r="ER242" s="293"/>
      <c r="ES242" s="293"/>
      <c r="ET242" s="293"/>
      <c r="EU242" s="293"/>
      <c r="EV242" s="293"/>
      <c r="EW242" s="293"/>
      <c r="EX242" s="293"/>
    </row>
    <row r="245" customFormat="false" ht="12.75" hidden="false" customHeight="true" outlineLevel="0" collapsed="false">
      <c r="H245" s="293"/>
      <c r="BK245" s="249"/>
      <c r="BL245" s="249"/>
      <c r="BM245" s="249"/>
      <c r="BN245" s="249"/>
      <c r="BO245" s="249"/>
      <c r="BP245" s="249"/>
      <c r="BQ245" s="249"/>
      <c r="BR245" s="249"/>
      <c r="BS245" s="249"/>
      <c r="BT245" s="249"/>
      <c r="BU245" s="249"/>
      <c r="BV245" s="249"/>
      <c r="BW245" s="249"/>
      <c r="BX245" s="249"/>
      <c r="BY245" s="249"/>
      <c r="BZ245" s="249"/>
      <c r="CA245" s="249"/>
      <c r="CB245" s="249"/>
      <c r="CC245" s="249"/>
      <c r="CD245" s="249"/>
      <c r="CE245" s="249"/>
      <c r="CF245" s="249"/>
      <c r="CG245" s="249"/>
      <c r="CH245" s="249"/>
      <c r="CI245" s="249"/>
      <c r="CJ245" s="249"/>
      <c r="CK245" s="249"/>
      <c r="CL245" s="249"/>
      <c r="CM245" s="249"/>
      <c r="CN245" s="249"/>
      <c r="CO245" s="249"/>
      <c r="CP245" s="249"/>
      <c r="CQ245" s="249"/>
      <c r="CR245" s="249"/>
      <c r="CS245" s="249"/>
      <c r="CT245" s="249"/>
      <c r="CU245" s="249"/>
      <c r="CV245" s="249"/>
      <c r="CW245" s="249"/>
      <c r="CX245" s="249"/>
      <c r="CY245" s="249"/>
      <c r="CZ245" s="249"/>
      <c r="DA245" s="249"/>
      <c r="DB245" s="249"/>
      <c r="DC245" s="249"/>
      <c r="DD245" s="249"/>
      <c r="DE245" s="249"/>
      <c r="DF245" s="249"/>
      <c r="DG245" s="249"/>
      <c r="DH245" s="249"/>
      <c r="DI245" s="249"/>
      <c r="DJ245" s="249"/>
      <c r="DK245" s="249"/>
      <c r="DL245" s="249"/>
      <c r="DM245" s="249"/>
      <c r="DN245" s="249"/>
      <c r="DO245" s="249"/>
      <c r="DP245" s="249"/>
      <c r="DQ245" s="249"/>
      <c r="DR245" s="249"/>
      <c r="DS245" s="249"/>
      <c r="DT245" s="249"/>
      <c r="DU245" s="249"/>
      <c r="DV245" s="249"/>
      <c r="DW245" s="249"/>
      <c r="DX245" s="249"/>
      <c r="DY245" s="249"/>
      <c r="DZ245" s="249"/>
      <c r="EA245" s="249"/>
      <c r="EB245" s="249"/>
      <c r="EC245" s="249"/>
      <c r="ED245" s="249"/>
      <c r="EE245" s="249"/>
      <c r="EF245" s="249"/>
      <c r="EG245" s="249"/>
      <c r="EH245" s="249"/>
      <c r="EI245" s="249"/>
      <c r="EJ245" s="249"/>
      <c r="EK245" s="249"/>
      <c r="EL245" s="249"/>
      <c r="EM245" s="249"/>
      <c r="EN245" s="249"/>
      <c r="EO245" s="249"/>
      <c r="EP245" s="249"/>
      <c r="EQ245" s="249"/>
      <c r="ER245" s="249"/>
      <c r="ES245" s="249"/>
      <c r="ET245" s="249"/>
      <c r="EU245" s="249"/>
      <c r="EV245" s="249"/>
      <c r="EW245" s="249"/>
      <c r="EX245" s="249"/>
    </row>
    <row r="246" customFormat="false" ht="12.75" hidden="false" customHeight="true" outlineLevel="0" collapsed="false">
      <c r="H246" s="293"/>
      <c r="BK246" s="293"/>
      <c r="BL246" s="293"/>
      <c r="BM246" s="293"/>
      <c r="BN246" s="293"/>
      <c r="BO246" s="293"/>
      <c r="BP246" s="293"/>
      <c r="BQ246" s="293"/>
      <c r="BR246" s="293"/>
      <c r="BS246" s="293"/>
      <c r="BT246" s="293"/>
      <c r="BU246" s="293"/>
      <c r="BV246" s="293"/>
      <c r="BW246" s="293"/>
      <c r="BX246" s="293"/>
      <c r="BY246" s="293"/>
      <c r="BZ246" s="293"/>
      <c r="CA246" s="293"/>
      <c r="CB246" s="293"/>
      <c r="CC246" s="293"/>
      <c r="CD246" s="293"/>
      <c r="CE246" s="293"/>
      <c r="CF246" s="293"/>
      <c r="CG246" s="293"/>
      <c r="CH246" s="293"/>
      <c r="CI246" s="293"/>
      <c r="CJ246" s="293"/>
      <c r="CK246" s="293"/>
      <c r="CL246" s="293"/>
      <c r="CM246" s="293"/>
      <c r="CN246" s="293"/>
      <c r="CO246" s="293"/>
      <c r="CP246" s="293"/>
      <c r="CQ246" s="293"/>
      <c r="CR246" s="293"/>
      <c r="CS246" s="293"/>
      <c r="CT246" s="293"/>
      <c r="CU246" s="293"/>
      <c r="CV246" s="293"/>
      <c r="CW246" s="293"/>
      <c r="CX246" s="293"/>
      <c r="CY246" s="293"/>
      <c r="CZ246" s="293"/>
      <c r="DA246" s="293"/>
      <c r="DB246" s="293"/>
      <c r="DC246" s="293"/>
      <c r="DD246" s="293"/>
      <c r="DE246" s="293"/>
      <c r="DF246" s="293"/>
      <c r="DG246" s="293"/>
      <c r="DH246" s="293"/>
      <c r="DI246" s="293"/>
      <c r="DJ246" s="293"/>
      <c r="DK246" s="293"/>
      <c r="DL246" s="293"/>
      <c r="DM246" s="293"/>
      <c r="DN246" s="293"/>
      <c r="DO246" s="293"/>
      <c r="DP246" s="293"/>
      <c r="DQ246" s="293"/>
      <c r="DR246" s="293"/>
      <c r="DS246" s="293"/>
      <c r="DT246" s="293"/>
      <c r="DU246" s="293"/>
      <c r="DV246" s="293"/>
      <c r="DW246" s="293"/>
      <c r="DX246" s="293"/>
      <c r="DY246" s="293"/>
      <c r="DZ246" s="293"/>
      <c r="EA246" s="293"/>
      <c r="EB246" s="293"/>
      <c r="EC246" s="293"/>
      <c r="ED246" s="293"/>
      <c r="EE246" s="293"/>
      <c r="EF246" s="293"/>
      <c r="EG246" s="293"/>
      <c r="EH246" s="293"/>
      <c r="EI246" s="293"/>
      <c r="EJ246" s="293"/>
      <c r="EK246" s="293"/>
      <c r="EL246" s="293"/>
      <c r="EM246" s="293"/>
      <c r="EN246" s="293"/>
      <c r="EO246" s="293"/>
      <c r="EP246" s="293"/>
      <c r="EQ246" s="293"/>
      <c r="ER246" s="293"/>
      <c r="ES246" s="293"/>
      <c r="ET246" s="293"/>
      <c r="EU246" s="293"/>
      <c r="EV246" s="293"/>
      <c r="EW246" s="293"/>
      <c r="EX246" s="293"/>
    </row>
    <row r="247" customFormat="false" ht="12.75" hidden="false" customHeight="true" outlineLevel="0" collapsed="false">
      <c r="H247" s="293"/>
      <c r="BK247" s="293"/>
      <c r="BL247" s="293"/>
      <c r="BM247" s="293"/>
      <c r="BN247" s="293"/>
      <c r="BO247" s="293"/>
      <c r="BP247" s="293"/>
      <c r="BQ247" s="293"/>
      <c r="BR247" s="293"/>
      <c r="BS247" s="293"/>
      <c r="BT247" s="293"/>
      <c r="BU247" s="293"/>
      <c r="BV247" s="293"/>
      <c r="BW247" s="293"/>
      <c r="BX247" s="293"/>
      <c r="BY247" s="293"/>
      <c r="BZ247" s="293"/>
      <c r="CA247" s="293"/>
      <c r="CB247" s="293"/>
      <c r="CC247" s="293"/>
      <c r="CD247" s="293"/>
      <c r="CE247" s="293"/>
      <c r="CF247" s="293"/>
      <c r="CG247" s="293"/>
      <c r="CH247" s="293"/>
      <c r="CI247" s="293"/>
      <c r="CJ247" s="293"/>
      <c r="CK247" s="293"/>
      <c r="CL247" s="293"/>
      <c r="CM247" s="293"/>
      <c r="CN247" s="293"/>
      <c r="CO247" s="293"/>
      <c r="CP247" s="293"/>
      <c r="CQ247" s="293"/>
      <c r="CR247" s="293"/>
      <c r="CS247" s="293"/>
      <c r="CT247" s="293"/>
      <c r="CU247" s="293"/>
      <c r="CV247" s="293"/>
      <c r="CW247" s="293"/>
      <c r="CX247" s="293"/>
      <c r="CY247" s="293"/>
      <c r="CZ247" s="293"/>
      <c r="DA247" s="293"/>
      <c r="DB247" s="293"/>
      <c r="DC247" s="293"/>
      <c r="DD247" s="293"/>
      <c r="DE247" s="293"/>
      <c r="DF247" s="293"/>
      <c r="DG247" s="293"/>
      <c r="DH247" s="293"/>
      <c r="DI247" s="293"/>
      <c r="DJ247" s="293"/>
      <c r="DK247" s="293"/>
      <c r="DL247" s="293"/>
      <c r="DM247" s="293"/>
      <c r="DN247" s="293"/>
      <c r="DO247" s="293"/>
      <c r="DP247" s="293"/>
      <c r="DQ247" s="293"/>
      <c r="DR247" s="293"/>
      <c r="DS247" s="293"/>
      <c r="DT247" s="293"/>
      <c r="DU247" s="293"/>
      <c r="DV247" s="293"/>
      <c r="DW247" s="293"/>
      <c r="DX247" s="293"/>
      <c r="DY247" s="293"/>
      <c r="DZ247" s="293"/>
      <c r="EA247" s="293"/>
      <c r="EB247" s="293"/>
      <c r="EC247" s="293"/>
      <c r="ED247" s="293"/>
      <c r="EE247" s="293"/>
      <c r="EF247" s="293"/>
      <c r="EG247" s="293"/>
      <c r="EH247" s="293"/>
      <c r="EI247" s="293"/>
      <c r="EJ247" s="293"/>
      <c r="EK247" s="293"/>
      <c r="EL247" s="293"/>
      <c r="EM247" s="293"/>
      <c r="EN247" s="293"/>
      <c r="EO247" s="293"/>
      <c r="EP247" s="293"/>
      <c r="EQ247" s="293"/>
      <c r="ER247" s="293"/>
      <c r="ES247" s="293"/>
      <c r="ET247" s="293"/>
      <c r="EU247" s="293"/>
      <c r="EV247" s="293"/>
      <c r="EW247" s="293"/>
      <c r="EX247" s="293"/>
    </row>
    <row r="248" customFormat="false" ht="12.75" hidden="false" customHeight="true" outlineLevel="0" collapsed="false">
      <c r="H248" s="293"/>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4" activeCellId="0" sqref="D14"/>
    </sheetView>
  </sheetViews>
  <sheetFormatPr defaultColWidth="14.4296875" defaultRowHeight="15" zeroHeight="false" outlineLevelRow="0" outlineLevelCol="0"/>
  <cols>
    <col collapsed="false" customWidth="true" hidden="false" outlineLevel="0" max="1" min="1" style="0" width="30.57"/>
    <col collapsed="false" customWidth="true" hidden="false" outlineLevel="0" max="2" min="2" style="0" width="23.57"/>
    <col collapsed="false" customWidth="true" hidden="false" outlineLevel="0" max="3" min="3" style="0" width="22.85"/>
    <col collapsed="false" customWidth="true" hidden="false" outlineLevel="0" max="4" min="4" style="0" width="20.85"/>
    <col collapsed="false" customWidth="true" hidden="false" outlineLevel="0" max="5" min="5" style="0" width="14.85"/>
    <col collapsed="false" customWidth="true" hidden="false" outlineLevel="0" max="6" min="6" style="0" width="11.43"/>
    <col collapsed="false" customWidth="true" hidden="false" outlineLevel="0" max="7" min="7" style="0" width="18.57"/>
    <col collapsed="false" customWidth="true" hidden="false" outlineLevel="0" max="8" min="8" style="0" width="11.43"/>
    <col collapsed="false" customWidth="true" hidden="false" outlineLevel="0" max="26" min="9" style="0" width="10.71"/>
  </cols>
  <sheetData>
    <row r="1" customFormat="false" ht="15" hidden="false" customHeight="true" outlineLevel="0" collapsed="false">
      <c r="A1" s="12" t="s">
        <v>370</v>
      </c>
      <c r="B1" s="13"/>
      <c r="C1" s="13"/>
      <c r="D1" s="13"/>
      <c r="E1" s="13"/>
      <c r="F1" s="13"/>
      <c r="G1" s="13"/>
      <c r="H1" s="13"/>
      <c r="I1" s="2"/>
      <c r="J1" s="2"/>
      <c r="K1" s="2"/>
      <c r="L1" s="2"/>
      <c r="M1" s="2"/>
      <c r="N1" s="2"/>
      <c r="O1" s="2"/>
      <c r="P1" s="2"/>
      <c r="Q1" s="2"/>
      <c r="R1" s="2"/>
      <c r="S1" s="2"/>
      <c r="T1" s="2"/>
      <c r="U1" s="2"/>
      <c r="V1" s="2"/>
      <c r="W1" s="2"/>
      <c r="X1" s="2"/>
      <c r="Y1" s="2"/>
      <c r="Z1" s="2"/>
    </row>
    <row r="2" customFormat="false" ht="15" hidden="false" customHeight="true" outlineLevel="0" collapsed="false">
      <c r="A2" s="16" t="s">
        <v>371</v>
      </c>
      <c r="B2" s="13"/>
      <c r="C2" s="13"/>
      <c r="D2" s="13"/>
      <c r="E2" s="13"/>
      <c r="F2" s="13"/>
      <c r="G2" s="13"/>
      <c r="H2" s="13"/>
      <c r="I2" s="2"/>
      <c r="J2" s="2"/>
      <c r="K2" s="2"/>
      <c r="L2" s="2"/>
      <c r="M2" s="2"/>
      <c r="N2" s="2"/>
      <c r="O2" s="2"/>
      <c r="P2" s="2"/>
      <c r="Q2" s="2"/>
      <c r="R2" s="2"/>
      <c r="S2" s="2"/>
      <c r="T2" s="2"/>
      <c r="U2" s="2"/>
      <c r="V2" s="2"/>
      <c r="W2" s="2"/>
      <c r="X2" s="2"/>
      <c r="Y2" s="2"/>
      <c r="Z2" s="2"/>
    </row>
    <row r="3" customFormat="false" ht="15" hidden="false" customHeight="true" outlineLevel="0" collapsed="false">
      <c r="A3" s="45" t="s">
        <v>125</v>
      </c>
      <c r="B3" s="13"/>
      <c r="C3" s="13"/>
      <c r="D3" s="13"/>
      <c r="E3" s="13"/>
      <c r="F3" s="13"/>
      <c r="G3" s="13"/>
      <c r="H3" s="13"/>
      <c r="I3" s="2"/>
      <c r="J3" s="2"/>
      <c r="K3" s="2"/>
      <c r="L3" s="2"/>
      <c r="M3" s="2"/>
      <c r="N3" s="2"/>
      <c r="O3" s="2"/>
      <c r="P3" s="2"/>
      <c r="Q3" s="2"/>
      <c r="R3" s="2"/>
      <c r="S3" s="2"/>
      <c r="T3" s="2"/>
      <c r="U3" s="2"/>
      <c r="V3" s="2"/>
      <c r="W3" s="2"/>
      <c r="X3" s="2"/>
      <c r="Y3" s="2"/>
      <c r="Z3" s="2"/>
    </row>
    <row r="4" customFormat="false" ht="15" hidden="false" customHeight="true" outlineLevel="0" collapsed="false">
      <c r="A4" s="322" t="str">
        <f aca="false">IF('ANVA-MDS'!EF58&lt;&gt;1,"Error en los datos SIN FUNGICIDA !!!",IF('ANVA-MDS'!ER58&lt;&gt;1,"Error en los datos CON fungicida !!!",""))</f>
        <v>Error en los datos SIN FUNGICIDA !!!</v>
      </c>
      <c r="B4" s="13"/>
      <c r="C4" s="13"/>
      <c r="D4" s="13"/>
      <c r="E4" s="13"/>
      <c r="F4" s="13"/>
      <c r="G4" s="13"/>
      <c r="H4" s="13"/>
      <c r="I4" s="2"/>
      <c r="J4" s="2"/>
      <c r="K4" s="2"/>
      <c r="L4" s="2"/>
      <c r="M4" s="2"/>
      <c r="N4" s="2"/>
      <c r="O4" s="2"/>
      <c r="P4" s="2"/>
      <c r="Q4" s="2"/>
      <c r="R4" s="2"/>
      <c r="S4" s="2"/>
      <c r="T4" s="2"/>
      <c r="U4" s="2"/>
      <c r="V4" s="2"/>
      <c r="W4" s="2"/>
      <c r="X4" s="2"/>
      <c r="Y4" s="2"/>
      <c r="Z4" s="2"/>
    </row>
    <row r="5" customFormat="false" ht="15" hidden="false" customHeight="true" outlineLevel="0" collapsed="false">
      <c r="A5" s="163" t="str">
        <f aca="false">MID(Fechas!$C$4,1,FIND(" SIN",Fechas!$C$4))</f>
        <v>1º ÉPOCA: CICLO LARGO </v>
      </c>
      <c r="B5" s="164"/>
      <c r="C5" s="164"/>
      <c r="D5" s="164"/>
      <c r="E5" s="164"/>
      <c r="F5" s="164"/>
      <c r="G5" s="323"/>
      <c r="H5" s="13"/>
      <c r="I5" s="2"/>
      <c r="J5" s="2"/>
      <c r="K5" s="2"/>
      <c r="L5" s="2"/>
      <c r="M5" s="2"/>
      <c r="N5" s="2"/>
      <c r="O5" s="2"/>
      <c r="P5" s="2"/>
      <c r="Q5" s="2"/>
      <c r="R5" s="2"/>
      <c r="S5" s="2"/>
      <c r="T5" s="2"/>
      <c r="U5" s="2"/>
      <c r="V5" s="2"/>
      <c r="W5" s="2"/>
      <c r="X5" s="2"/>
      <c r="Y5" s="2"/>
      <c r="Z5" s="2"/>
    </row>
    <row r="6" customFormat="false" ht="15" hidden="false" customHeight="true" outlineLevel="0" collapsed="false">
      <c r="A6" s="13" t="s">
        <v>372</v>
      </c>
      <c r="B6" s="324" t="s">
        <v>324</v>
      </c>
      <c r="C6" s="324" t="s">
        <v>325</v>
      </c>
      <c r="D6" s="324" t="s">
        <v>326</v>
      </c>
      <c r="E6" s="325" t="s">
        <v>327</v>
      </c>
      <c r="F6" s="324" t="s">
        <v>328</v>
      </c>
      <c r="G6" s="324" t="s">
        <v>373</v>
      </c>
      <c r="H6" s="13"/>
      <c r="I6" s="2"/>
      <c r="J6" s="2"/>
      <c r="K6" s="2"/>
      <c r="L6" s="2"/>
      <c r="M6" s="2"/>
      <c r="N6" s="2"/>
      <c r="O6" s="2"/>
      <c r="P6" s="2"/>
      <c r="Q6" s="2"/>
      <c r="R6" s="2"/>
      <c r="S6" s="2"/>
      <c r="T6" s="2"/>
      <c r="U6" s="2"/>
      <c r="V6" s="2"/>
      <c r="W6" s="2"/>
      <c r="X6" s="2"/>
      <c r="Y6" s="2"/>
      <c r="Z6" s="2"/>
    </row>
    <row r="7" customFormat="false" ht="15" hidden="false" customHeight="true" outlineLevel="0" collapsed="false">
      <c r="A7" s="326" t="s">
        <v>374</v>
      </c>
      <c r="B7" s="206" t="str">
        <f aca="false">'ANVA-MDS'!EZ22</f>
        <v>sd</v>
      </c>
      <c r="C7" s="243" t="str">
        <f aca="false">'ANVA-MDS'!EZ25</f>
        <v>sd</v>
      </c>
      <c r="D7" s="243" t="str">
        <f aca="false">IFERROR(C7/B7,"sd")</f>
        <v>sd</v>
      </c>
      <c r="E7" s="242" t="str">
        <f aca="false">IFERROR(D7/D8,"sd")</f>
        <v>sd</v>
      </c>
      <c r="F7" s="290" t="str">
        <f aca="false">IFERROR(FDIST(E7,B7,B11),"sd")</f>
        <v>sd</v>
      </c>
      <c r="G7" s="206" t="n">
        <v>0.05</v>
      </c>
      <c r="H7" s="14" t="str">
        <f aca="false">IF(F7&gt;G7,"ns",IF(F7&lt;0.001,"***",IF(F7&lt;0.01,"**",IF(F7&lt;0.05,"*",""))))</f>
        <v>ns</v>
      </c>
      <c r="I7" s="2"/>
      <c r="J7" s="2"/>
      <c r="K7" s="2"/>
      <c r="L7" s="2"/>
      <c r="M7" s="2"/>
      <c r="N7" s="2"/>
      <c r="O7" s="2"/>
      <c r="P7" s="2"/>
      <c r="Q7" s="2"/>
      <c r="R7" s="2"/>
      <c r="S7" s="2"/>
      <c r="T7" s="2"/>
      <c r="U7" s="2"/>
      <c r="V7" s="2"/>
      <c r="W7" s="2"/>
      <c r="X7" s="2"/>
      <c r="Y7" s="2"/>
      <c r="Z7" s="2"/>
    </row>
    <row r="8" customFormat="false" ht="15" hidden="false" customHeight="true" outlineLevel="0" collapsed="false">
      <c r="A8" s="14" t="s">
        <v>375</v>
      </c>
      <c r="B8" s="206" t="str">
        <f aca="false">'ANVA-MDS'!EZ15</f>
        <v>sd</v>
      </c>
      <c r="C8" s="206" t="str">
        <f aca="false">'ANVA-MDS'!EZ18</f>
        <v>sd</v>
      </c>
      <c r="D8" s="243" t="str">
        <f aca="false">IFERROR(C8/B8,"sd")</f>
        <v>sd</v>
      </c>
      <c r="E8" s="242" t="str">
        <f aca="false">IFERROR(D8/D11,"sd")</f>
        <v>sd</v>
      </c>
      <c r="F8" s="290" t="str">
        <f aca="false">IFERROR(FDIST(E8,B8,B11),"sd")</f>
        <v>sd</v>
      </c>
      <c r="G8" s="206" t="n">
        <v>0.05</v>
      </c>
      <c r="H8" s="14" t="str">
        <f aca="false">IF(F8&gt;G8,"ns",IF(F8&lt;0.001,"***",IF(F8&lt;0.01,"**",IF(F8&lt;0.05,"*",""))))</f>
        <v>ns</v>
      </c>
      <c r="I8" s="2"/>
      <c r="J8" s="2"/>
      <c r="K8" s="2"/>
      <c r="L8" s="2"/>
      <c r="M8" s="2"/>
      <c r="N8" s="2"/>
      <c r="O8" s="2"/>
      <c r="P8" s="2"/>
      <c r="Q8" s="2"/>
      <c r="R8" s="2"/>
      <c r="S8" s="2"/>
      <c r="T8" s="2"/>
      <c r="U8" s="2"/>
      <c r="V8" s="2"/>
      <c r="W8" s="2"/>
      <c r="X8" s="2"/>
      <c r="Y8" s="2"/>
      <c r="Z8" s="2"/>
    </row>
    <row r="9" customFormat="false" ht="15" hidden="false" customHeight="true" outlineLevel="0" collapsed="false">
      <c r="A9" s="326" t="s">
        <v>376</v>
      </c>
      <c r="B9" s="206" t="str">
        <f aca="false">'ANVA-MDS'!EZ14</f>
        <v>sd</v>
      </c>
      <c r="C9" s="243" t="str">
        <f aca="false">'ANVA-MDS'!EZ17</f>
        <v>sd</v>
      </c>
      <c r="D9" s="243" t="str">
        <f aca="false">IFERROR(C9/B9,"sd")</f>
        <v>sd</v>
      </c>
      <c r="E9" s="242" t="str">
        <f aca="false">IFERROR(D9/D11,"sd")</f>
        <v>sd</v>
      </c>
      <c r="F9" s="290" t="str">
        <f aca="false">IFERROR(FDIST(E9,B9,B11),"sd")</f>
        <v>sd</v>
      </c>
      <c r="G9" s="206" t="n">
        <v>0.05</v>
      </c>
      <c r="H9" s="14" t="str">
        <f aca="false">IF(F9&gt;G9,"ns",IF(F9&lt;0.001,"***",IF(F9&lt;0.01,"**",IF(F9&lt;0.05,"*",""))))</f>
        <v>ns</v>
      </c>
      <c r="I9" s="2"/>
      <c r="J9" s="2"/>
      <c r="K9" s="2"/>
      <c r="L9" s="2"/>
      <c r="M9" s="2"/>
      <c r="N9" s="2"/>
      <c r="O9" s="2"/>
      <c r="P9" s="2"/>
      <c r="Q9" s="2"/>
      <c r="R9" s="2"/>
      <c r="S9" s="2"/>
      <c r="T9" s="2"/>
      <c r="U9" s="2"/>
      <c r="V9" s="2"/>
      <c r="W9" s="2"/>
      <c r="X9" s="2"/>
      <c r="Y9" s="2"/>
      <c r="Z9" s="2"/>
    </row>
    <row r="10" customFormat="false" ht="15" hidden="false" customHeight="true" outlineLevel="0" collapsed="false">
      <c r="A10" s="326" t="s">
        <v>377</v>
      </c>
      <c r="B10" s="206" t="str">
        <f aca="false">'ANVA-MDS'!EZ23</f>
        <v>sd</v>
      </c>
      <c r="C10" s="243" t="str">
        <f aca="false">'ANVA-MDS'!EZ26</f>
        <v>sd</v>
      </c>
      <c r="D10" s="243" t="str">
        <f aca="false">IFERROR(C10/B10,"sd")</f>
        <v>sd</v>
      </c>
      <c r="E10" s="242" t="str">
        <f aca="false">IFERROR(D10/D11,"sd")</f>
        <v>sd</v>
      </c>
      <c r="F10" s="290" t="str">
        <f aca="false">IFERROR(FDIST(E10,B10,B11),"sd")</f>
        <v>sd</v>
      </c>
      <c r="G10" s="206" t="n">
        <v>0.05</v>
      </c>
      <c r="H10" s="14" t="str">
        <f aca="false">IF(F10&gt;G10,"ns",IF(F10&lt;0.001,"***",IF(F10&lt;0.01,"**",IF(F10&lt;0.05,"*",""))))</f>
        <v>ns</v>
      </c>
      <c r="I10" s="2"/>
      <c r="J10" s="2"/>
      <c r="K10" s="2"/>
      <c r="L10" s="2"/>
      <c r="M10" s="2"/>
      <c r="N10" s="2"/>
      <c r="O10" s="2"/>
      <c r="P10" s="2"/>
      <c r="Q10" s="2"/>
      <c r="R10" s="2"/>
      <c r="S10" s="2"/>
      <c r="T10" s="2"/>
      <c r="U10" s="2"/>
      <c r="V10" s="2"/>
      <c r="W10" s="2"/>
      <c r="X10" s="2"/>
      <c r="Y10" s="2"/>
      <c r="Z10" s="2"/>
    </row>
    <row r="11" customFormat="false" ht="15" hidden="false" customHeight="true" outlineLevel="0" collapsed="false">
      <c r="A11" s="327" t="s">
        <v>334</v>
      </c>
      <c r="B11" s="206" t="str">
        <f aca="false">'ANVA-MDS'!EZ16</f>
        <v>sd</v>
      </c>
      <c r="C11" s="243" t="str">
        <f aca="false">'ANVA-MDS'!EZ19</f>
        <v>sd</v>
      </c>
      <c r="D11" s="243" t="str">
        <f aca="false">IFERROR(C11/B11,"sd")</f>
        <v>sd</v>
      </c>
      <c r="E11" s="328"/>
      <c r="F11" s="328"/>
      <c r="G11" s="329"/>
      <c r="H11" s="13"/>
      <c r="I11" s="2"/>
      <c r="J11" s="2"/>
      <c r="K11" s="2"/>
      <c r="L11" s="2"/>
      <c r="M11" s="2"/>
      <c r="N11" s="2"/>
      <c r="O11" s="2"/>
      <c r="P11" s="2"/>
      <c r="Q11" s="2"/>
      <c r="R11" s="2"/>
      <c r="S11" s="2"/>
      <c r="T11" s="2"/>
      <c r="U11" s="2"/>
      <c r="V11" s="2"/>
      <c r="W11" s="2"/>
      <c r="X11" s="2"/>
      <c r="Y11" s="2"/>
      <c r="Z11" s="2"/>
    </row>
    <row r="12" customFormat="false" ht="15" hidden="false" customHeight="true" outlineLevel="0" collapsed="false">
      <c r="A12" s="327" t="s">
        <v>313</v>
      </c>
      <c r="B12" s="206" t="str">
        <f aca="false">'ANVA-MDS'!EZ24</f>
        <v>sd</v>
      </c>
      <c r="C12" s="243" t="str">
        <f aca="false">'ANVA-MDS'!EZ20</f>
        <v>sd</v>
      </c>
      <c r="D12" s="330"/>
      <c r="E12" s="330"/>
      <c r="F12" s="330"/>
      <c r="G12" s="329"/>
      <c r="H12" s="13"/>
      <c r="I12" s="2"/>
      <c r="J12" s="2"/>
      <c r="K12" s="2"/>
      <c r="L12" s="2"/>
      <c r="M12" s="2"/>
      <c r="N12" s="2"/>
      <c r="O12" s="2"/>
      <c r="P12" s="2"/>
      <c r="Q12" s="2"/>
      <c r="R12" s="2"/>
      <c r="S12" s="2"/>
      <c r="T12" s="2"/>
      <c r="U12" s="2"/>
      <c r="V12" s="2"/>
      <c r="W12" s="2"/>
      <c r="X12" s="2"/>
      <c r="Y12" s="2"/>
      <c r="Z12" s="2"/>
    </row>
    <row r="13" customFormat="false" ht="15" hidden="false" customHeight="true" outlineLevel="0" collapsed="false">
      <c r="A13" s="13"/>
      <c r="B13" s="13"/>
      <c r="C13" s="13"/>
      <c r="D13" s="13"/>
      <c r="E13" s="13"/>
      <c r="F13" s="13"/>
      <c r="G13" s="13"/>
      <c r="H13" s="13"/>
      <c r="I13" s="2"/>
      <c r="J13" s="2"/>
      <c r="K13" s="2"/>
      <c r="L13" s="2"/>
      <c r="M13" s="2"/>
      <c r="N13" s="2"/>
      <c r="O13" s="2"/>
      <c r="P13" s="2"/>
      <c r="Q13" s="2"/>
      <c r="R13" s="2"/>
      <c r="S13" s="2"/>
      <c r="T13" s="2"/>
      <c r="U13" s="2"/>
      <c r="V13" s="2"/>
      <c r="W13" s="2"/>
      <c r="X13" s="2"/>
      <c r="Y13" s="2"/>
      <c r="Z13" s="2"/>
    </row>
    <row r="14" customFormat="false" ht="15" hidden="false" customHeight="true" outlineLevel="0" collapsed="false">
      <c r="A14" s="14" t="s">
        <v>378</v>
      </c>
      <c r="B14" s="13"/>
      <c r="C14" s="13"/>
      <c r="D14" s="13"/>
      <c r="E14" s="13"/>
      <c r="F14" s="13"/>
      <c r="G14" s="13"/>
      <c r="H14" s="13"/>
      <c r="I14" s="2"/>
      <c r="J14" s="2"/>
      <c r="K14" s="2"/>
      <c r="L14" s="2"/>
      <c r="M14" s="2"/>
      <c r="N14" s="2"/>
      <c r="O14" s="2"/>
      <c r="P14" s="2"/>
      <c r="Q14" s="2"/>
      <c r="R14" s="2"/>
      <c r="S14" s="2"/>
      <c r="T14" s="2"/>
      <c r="U14" s="2"/>
      <c r="V14" s="2"/>
      <c r="W14" s="2"/>
      <c r="X14" s="2"/>
      <c r="Y14" s="2"/>
      <c r="Z14" s="2"/>
    </row>
    <row r="15" customFormat="false" ht="15" hidden="false" customHeight="true" outlineLevel="0" collapsed="false">
      <c r="A15" s="14" t="s">
        <v>379</v>
      </c>
      <c r="B15" s="13"/>
      <c r="C15" s="13"/>
      <c r="D15" s="13"/>
      <c r="E15" s="13"/>
      <c r="F15" s="198" t="str">
        <f aca="false">IFERROR(SQRT(D8/('ANVA-MDS'!EZ8*'ANVA-MDS'!EZ9))*SQRT(2)*TINV(0.05,B8),"sd")</f>
        <v>sd</v>
      </c>
      <c r="G15" s="13"/>
      <c r="H15" s="13"/>
      <c r="I15" s="2"/>
      <c r="J15" s="2"/>
      <c r="K15" s="2"/>
      <c r="L15" s="2"/>
      <c r="M15" s="2"/>
      <c r="N15" s="2"/>
      <c r="O15" s="2"/>
      <c r="P15" s="2"/>
      <c r="Q15" s="2"/>
      <c r="R15" s="2"/>
      <c r="S15" s="2"/>
      <c r="T15" s="2"/>
      <c r="U15" s="2"/>
      <c r="V15" s="2"/>
      <c r="W15" s="2"/>
      <c r="X15" s="2"/>
      <c r="Y15" s="2"/>
      <c r="Z15" s="2"/>
    </row>
    <row r="16" customFormat="false" ht="15" hidden="false" customHeight="true" outlineLevel="0" collapsed="false">
      <c r="A16" s="14" t="s">
        <v>380</v>
      </c>
      <c r="B16" s="13"/>
      <c r="C16" s="13"/>
      <c r="D16" s="13"/>
      <c r="E16" s="13"/>
      <c r="F16" s="198" t="str">
        <f aca="false">IFERROR(SQRT(D11/('ANVA-MDS'!EZ9*'ANVA-MDS'!EZ21))*SQRT(2)*TINV(0.05,B11),"sd")</f>
        <v>sd</v>
      </c>
      <c r="G16" s="201"/>
      <c r="H16" s="201"/>
      <c r="I16" s="2"/>
      <c r="J16" s="2"/>
      <c r="K16" s="2"/>
      <c r="L16" s="2"/>
      <c r="M16" s="2"/>
      <c r="N16" s="2"/>
      <c r="O16" s="2"/>
      <c r="P16" s="2"/>
      <c r="Q16" s="2"/>
      <c r="R16" s="2"/>
      <c r="S16" s="2"/>
      <c r="T16" s="2"/>
      <c r="U16" s="2"/>
      <c r="V16" s="2"/>
      <c r="W16" s="2"/>
      <c r="X16" s="2"/>
      <c r="Y16" s="2"/>
      <c r="Z16" s="2"/>
    </row>
    <row r="17" customFormat="false" ht="15" hidden="false" customHeight="true" outlineLevel="0" collapsed="false">
      <c r="A17" s="14" t="s">
        <v>381</v>
      </c>
      <c r="B17" s="13"/>
      <c r="C17" s="13"/>
      <c r="D17" s="13"/>
      <c r="E17" s="13"/>
      <c r="F17" s="198" t="str">
        <f aca="false">IFERROR(SQRT(D11/('ANVA-MDS'!EZ9))*SQRT(2)*TINV(0.05,B11),"sd")</f>
        <v>sd</v>
      </c>
      <c r="G17" s="201"/>
      <c r="H17" s="201"/>
      <c r="I17" s="2"/>
      <c r="J17" s="2"/>
      <c r="K17" s="2"/>
      <c r="L17" s="2"/>
      <c r="M17" s="2"/>
      <c r="N17" s="2"/>
      <c r="O17" s="2"/>
      <c r="P17" s="2"/>
      <c r="Q17" s="2"/>
      <c r="R17" s="2"/>
      <c r="S17" s="2"/>
      <c r="T17" s="2"/>
      <c r="U17" s="2"/>
      <c r="V17" s="2"/>
      <c r="W17" s="2"/>
      <c r="X17" s="2"/>
      <c r="Y17" s="2"/>
      <c r="Z17" s="2"/>
    </row>
    <row r="18" customFormat="false" ht="15" hidden="false" customHeight="true" outlineLevel="0" collapsed="false">
      <c r="A18" s="14" t="s">
        <v>382</v>
      </c>
      <c r="B18" s="13"/>
      <c r="C18" s="13"/>
      <c r="D18" s="13"/>
      <c r="E18" s="13"/>
      <c r="F18" s="198" t="str">
        <f aca="false">IFERROR((TINV(0.05,B8)*D8+TINV(0.05,B11)*D11*B9)/(D8+D11*B9)*SQRT((D8+B9*D11)/('ANVA-MDS'!EZ9*'ANVA-MDS'!EZ8))*SQRT(2),"sd")</f>
        <v>sd</v>
      </c>
      <c r="G18" s="201"/>
      <c r="H18" s="201"/>
      <c r="I18" s="2"/>
      <c r="J18" s="2"/>
      <c r="K18" s="2"/>
      <c r="L18" s="2"/>
      <c r="M18" s="2"/>
      <c r="N18" s="2"/>
      <c r="O18" s="2"/>
      <c r="P18" s="2"/>
      <c r="Q18" s="2"/>
      <c r="R18" s="2"/>
      <c r="S18" s="2"/>
      <c r="T18" s="2"/>
      <c r="U18" s="2"/>
      <c r="V18" s="2"/>
      <c r="W18" s="2"/>
      <c r="X18" s="2"/>
      <c r="Y18" s="2"/>
      <c r="Z18" s="2"/>
    </row>
    <row r="19" customFormat="false" ht="15" hidden="false" customHeight="true" outlineLevel="0" collapsed="false">
      <c r="A19" s="13"/>
      <c r="B19" s="331"/>
      <c r="C19" s="13"/>
      <c r="D19" s="13"/>
      <c r="E19" s="13"/>
      <c r="F19" s="160"/>
      <c r="G19" s="160"/>
      <c r="H19" s="160"/>
      <c r="I19" s="2"/>
      <c r="J19" s="2"/>
      <c r="K19" s="2"/>
      <c r="L19" s="2"/>
      <c r="M19" s="2"/>
      <c r="N19" s="2"/>
      <c r="O19" s="2"/>
      <c r="P19" s="2"/>
      <c r="Q19" s="2"/>
      <c r="R19" s="2"/>
      <c r="S19" s="2"/>
      <c r="T19" s="2"/>
      <c r="U19" s="2"/>
      <c r="V19" s="2"/>
      <c r="W19" s="2"/>
      <c r="X19" s="2"/>
      <c r="Y19" s="2"/>
      <c r="Z19" s="2"/>
    </row>
    <row r="20" customFormat="false" ht="15" hidden="false" customHeight="true" outlineLevel="0" collapsed="false">
      <c r="A20" s="327"/>
      <c r="B20" s="324" t="s">
        <v>383</v>
      </c>
      <c r="C20" s="324" t="s">
        <v>384</v>
      </c>
      <c r="D20" s="324" t="s">
        <v>385</v>
      </c>
      <c r="E20" s="332" t="s">
        <v>329</v>
      </c>
      <c r="F20" s="13"/>
      <c r="G20" s="13"/>
      <c r="H20" s="13"/>
      <c r="I20" s="2"/>
      <c r="J20" s="2"/>
      <c r="K20" s="2"/>
      <c r="L20" s="2"/>
      <c r="M20" s="2"/>
      <c r="N20" s="2"/>
      <c r="O20" s="2"/>
      <c r="P20" s="2"/>
      <c r="Q20" s="2"/>
      <c r="R20" s="2"/>
      <c r="S20" s="2"/>
      <c r="T20" s="2"/>
      <c r="U20" s="2"/>
      <c r="V20" s="2"/>
      <c r="W20" s="2"/>
      <c r="X20" s="2"/>
      <c r="Y20" s="2"/>
      <c r="Z20" s="2"/>
    </row>
    <row r="21" customFormat="false" ht="15" hidden="false" customHeight="true" outlineLevel="0" collapsed="false">
      <c r="A21" s="327" t="s">
        <v>386</v>
      </c>
      <c r="B21" s="242" t="str">
        <f aca="false">'ANVA-MDS'!EJ12</f>
        <v>sd</v>
      </c>
      <c r="C21" s="242" t="str">
        <f aca="false">IFERROR(B22-B21,"sd")</f>
        <v>sd</v>
      </c>
      <c r="D21" s="290" t="str">
        <f aca="false">IFERROR(_xlfn.T.DIST.2T(C21/(SQRT(D8/('ANVA-MDS'!EZ8*'ANVA-MDS'!EZ9))*SQRT(2)),B8),"sd")</f>
        <v>sd</v>
      </c>
      <c r="E21" s="324" t="n">
        <v>0.05</v>
      </c>
      <c r="F21" s="14" t="str">
        <f aca="false">IF(D21&gt;E21,"ns",IF(D21&lt;0.001,"***",IF(D21&lt;0.01,"**",IF(D21&lt;0.05,"*",""))))</f>
        <v>ns</v>
      </c>
      <c r="G21" s="13"/>
      <c r="H21" s="13"/>
      <c r="I21" s="2"/>
      <c r="J21" s="2"/>
      <c r="K21" s="2"/>
      <c r="L21" s="2"/>
      <c r="M21" s="2"/>
      <c r="N21" s="2"/>
      <c r="O21" s="2"/>
      <c r="P21" s="2"/>
      <c r="Q21" s="2"/>
      <c r="R21" s="2"/>
      <c r="S21" s="2"/>
      <c r="T21" s="2"/>
      <c r="U21" s="2"/>
      <c r="V21" s="2"/>
      <c r="W21" s="2"/>
      <c r="X21" s="2"/>
      <c r="Y21" s="2"/>
      <c r="Z21" s="2"/>
    </row>
    <row r="22" customFormat="false" ht="15" hidden="false" customHeight="true" outlineLevel="0" collapsed="false">
      <c r="A22" s="327" t="s">
        <v>387</v>
      </c>
      <c r="B22" s="242" t="n">
        <f aca="false">'ANVA-MDS'!EV12</f>
        <v>1375.95061728395</v>
      </c>
      <c r="C22" s="190"/>
      <c r="D22" s="190"/>
      <c r="E22" s="13"/>
      <c r="F22" s="13"/>
      <c r="G22" s="13"/>
      <c r="H22" s="13"/>
      <c r="I22" s="2"/>
      <c r="J22" s="2"/>
      <c r="K22" s="2"/>
      <c r="L22" s="2"/>
      <c r="M22" s="2"/>
      <c r="N22" s="2"/>
      <c r="O22" s="2"/>
      <c r="P22" s="2"/>
      <c r="Q22" s="2"/>
      <c r="R22" s="2"/>
      <c r="S22" s="2"/>
      <c r="T22" s="2"/>
      <c r="U22" s="2"/>
      <c r="V22" s="2"/>
      <c r="W22" s="2"/>
      <c r="X22" s="2"/>
      <c r="Y22" s="2"/>
      <c r="Z22" s="2"/>
    </row>
    <row r="23" customFormat="false" ht="15" hidden="false" customHeight="true" outlineLevel="0" collapsed="false">
      <c r="A23" s="13"/>
      <c r="B23" s="13"/>
      <c r="C23" s="13"/>
      <c r="D23" s="13"/>
      <c r="E23" s="13"/>
      <c r="F23" s="13"/>
      <c r="G23" s="13"/>
      <c r="H23" s="13"/>
      <c r="I23" s="2"/>
      <c r="J23" s="2"/>
      <c r="K23" s="2"/>
      <c r="L23" s="2"/>
      <c r="M23" s="2"/>
      <c r="N23" s="2"/>
      <c r="O23" s="2"/>
      <c r="P23" s="2"/>
      <c r="Q23" s="2"/>
      <c r="R23" s="2"/>
      <c r="S23" s="2"/>
      <c r="T23" s="2"/>
      <c r="U23" s="2"/>
      <c r="V23" s="2"/>
      <c r="W23" s="2"/>
      <c r="X23" s="2"/>
      <c r="Y23" s="2"/>
      <c r="Z23" s="2"/>
    </row>
    <row r="24" customFormat="false" ht="15" hidden="false" customHeight="true" outlineLevel="0" collapsed="false">
      <c r="A24" s="13"/>
      <c r="B24" s="13"/>
      <c r="C24" s="13"/>
      <c r="D24" s="13"/>
      <c r="E24" s="13"/>
      <c r="F24" s="13"/>
      <c r="G24" s="13"/>
      <c r="H24" s="13"/>
      <c r="I24" s="2"/>
      <c r="J24" s="2"/>
      <c r="K24" s="2"/>
      <c r="L24" s="2"/>
      <c r="M24" s="2"/>
      <c r="N24" s="2"/>
      <c r="O24" s="2"/>
      <c r="P24" s="2"/>
      <c r="Q24" s="2"/>
      <c r="R24" s="2"/>
      <c r="S24" s="2"/>
      <c r="T24" s="2"/>
      <c r="U24" s="2"/>
      <c r="V24" s="2"/>
      <c r="W24" s="2"/>
      <c r="X24" s="2"/>
      <c r="Y24" s="2"/>
      <c r="Z24" s="2"/>
    </row>
    <row r="25" customFormat="false" ht="15" hidden="false" customHeight="true" outlineLevel="0" collapsed="false">
      <c r="A25" s="13"/>
      <c r="B25" s="13"/>
      <c r="C25" s="13"/>
      <c r="D25" s="13"/>
      <c r="E25" s="13"/>
      <c r="F25" s="13"/>
      <c r="G25" s="13"/>
      <c r="H25" s="13"/>
      <c r="I25" s="2"/>
      <c r="J25" s="2"/>
      <c r="K25" s="2"/>
      <c r="L25" s="2"/>
      <c r="M25" s="2"/>
      <c r="N25" s="2"/>
      <c r="O25" s="2"/>
      <c r="P25" s="2"/>
      <c r="Q25" s="2"/>
      <c r="R25" s="2"/>
      <c r="S25" s="2"/>
      <c r="T25" s="2"/>
      <c r="U25" s="2"/>
      <c r="V25" s="2"/>
      <c r="W25" s="2"/>
      <c r="X25" s="2"/>
      <c r="Y25" s="2"/>
      <c r="Z25" s="2"/>
    </row>
    <row r="26" customFormat="false" ht="15" hidden="false" customHeight="true" outlineLevel="0" collapsed="false">
      <c r="A26" s="322" t="str">
        <f aca="false">IF('ANVA-MDS'!EF114&lt;&gt;1,"Error en los datos SIN FUNGICIDA !!!",IF('ANVA-MDS'!ER114&lt;&gt;1,"Error en los datos CON fungicida !!!",""))</f>
        <v>Error en los datos SIN FUNGICIDA !!!</v>
      </c>
      <c r="B26" s="13"/>
      <c r="C26" s="13"/>
      <c r="D26" s="13"/>
      <c r="E26" s="13"/>
      <c r="F26" s="13"/>
      <c r="G26" s="13"/>
      <c r="H26" s="13"/>
      <c r="I26" s="2"/>
      <c r="J26" s="2"/>
      <c r="K26" s="2"/>
      <c r="L26" s="2"/>
      <c r="M26" s="2"/>
      <c r="N26" s="2"/>
      <c r="O26" s="2"/>
      <c r="P26" s="2"/>
      <c r="Q26" s="2"/>
      <c r="R26" s="2"/>
      <c r="S26" s="2"/>
      <c r="T26" s="2"/>
      <c r="U26" s="2"/>
      <c r="V26" s="2"/>
      <c r="W26" s="2"/>
      <c r="X26" s="2"/>
      <c r="Y26" s="2"/>
      <c r="Z26" s="2"/>
    </row>
    <row r="27" customFormat="false" ht="15" hidden="false" customHeight="true" outlineLevel="0" collapsed="false">
      <c r="A27" s="244" t="str">
        <f aca="false">MID(Fechas!$C$59,1,FIND(" SIN",Fechas!$C$59))</f>
        <v>2º ÉPOCA: CICLOS LARGOS E INTERMEDIOS </v>
      </c>
      <c r="B27" s="333"/>
      <c r="C27" s="333"/>
      <c r="D27" s="333"/>
      <c r="E27" s="333"/>
      <c r="F27" s="333"/>
      <c r="G27" s="334"/>
      <c r="H27" s="13"/>
      <c r="I27" s="2"/>
      <c r="J27" s="2"/>
      <c r="K27" s="2"/>
      <c r="L27" s="2"/>
      <c r="M27" s="2"/>
      <c r="N27" s="2"/>
      <c r="O27" s="2"/>
      <c r="P27" s="2"/>
      <c r="Q27" s="2"/>
      <c r="R27" s="2"/>
      <c r="S27" s="2"/>
      <c r="T27" s="2"/>
      <c r="U27" s="2"/>
      <c r="V27" s="2"/>
      <c r="W27" s="2"/>
      <c r="X27" s="2"/>
      <c r="Y27" s="2"/>
      <c r="Z27" s="2"/>
    </row>
    <row r="28" customFormat="false" ht="15" hidden="false" customHeight="true" outlineLevel="0" collapsed="false">
      <c r="A28" s="13" t="s">
        <v>372</v>
      </c>
      <c r="B28" s="324" t="s">
        <v>324</v>
      </c>
      <c r="C28" s="324" t="s">
        <v>325</v>
      </c>
      <c r="D28" s="324" t="s">
        <v>326</v>
      </c>
      <c r="E28" s="325" t="s">
        <v>327</v>
      </c>
      <c r="F28" s="324" t="s">
        <v>328</v>
      </c>
      <c r="G28" s="324" t="s">
        <v>373</v>
      </c>
      <c r="H28" s="13"/>
      <c r="I28" s="2"/>
      <c r="J28" s="2"/>
      <c r="K28" s="2"/>
      <c r="L28" s="2"/>
      <c r="M28" s="2"/>
      <c r="N28" s="2"/>
      <c r="O28" s="2"/>
      <c r="P28" s="2"/>
      <c r="Q28" s="2"/>
      <c r="R28" s="2"/>
      <c r="S28" s="2"/>
      <c r="T28" s="2"/>
      <c r="U28" s="2"/>
      <c r="V28" s="2"/>
      <c r="W28" s="2"/>
      <c r="X28" s="2"/>
      <c r="Y28" s="2"/>
      <c r="Z28" s="2"/>
    </row>
    <row r="29" customFormat="false" ht="15" hidden="false" customHeight="true" outlineLevel="0" collapsed="false">
      <c r="A29" s="326" t="s">
        <v>374</v>
      </c>
      <c r="B29" s="206" t="str">
        <f aca="false">'ANVA-MDS'!EZ78</f>
        <v>sd</v>
      </c>
      <c r="C29" s="243" t="str">
        <f aca="false">'ANVA-MDS'!EZ81</f>
        <v>sd</v>
      </c>
      <c r="D29" s="243" t="str">
        <f aca="false">IFERROR(C29/B29,"sd")</f>
        <v>sd</v>
      </c>
      <c r="E29" s="242" t="str">
        <f aca="false">IFERROR(D29/D30,"sd")</f>
        <v>sd</v>
      </c>
      <c r="F29" s="290" t="str">
        <f aca="false">IFERROR(FDIST(E29,B29,B33),"sd")</f>
        <v>sd</v>
      </c>
      <c r="G29" s="206" t="n">
        <v>0.05</v>
      </c>
      <c r="H29" s="14" t="str">
        <f aca="false">IF(F29&gt;G29,"ns",IF(F29&lt;0.001,"***",IF(F29&lt;0.01,"**",IF(F29&lt;0.05,"*",""))))</f>
        <v>ns</v>
      </c>
      <c r="I29" s="2"/>
      <c r="J29" s="2"/>
      <c r="K29" s="2"/>
      <c r="L29" s="2"/>
      <c r="M29" s="2"/>
      <c r="N29" s="2"/>
      <c r="O29" s="2"/>
      <c r="P29" s="2"/>
      <c r="Q29" s="2"/>
      <c r="R29" s="2"/>
      <c r="S29" s="2"/>
      <c r="T29" s="2"/>
      <c r="U29" s="2"/>
      <c r="V29" s="2"/>
      <c r="W29" s="2"/>
      <c r="X29" s="2"/>
      <c r="Y29" s="2"/>
      <c r="Z29" s="2"/>
    </row>
    <row r="30" customFormat="false" ht="15" hidden="false" customHeight="true" outlineLevel="0" collapsed="false">
      <c r="A30" s="14" t="s">
        <v>375</v>
      </c>
      <c r="B30" s="206" t="str">
        <f aca="false">'ANVA-MDS'!EZ71</f>
        <v>sd</v>
      </c>
      <c r="C30" s="206" t="str">
        <f aca="false">'ANVA-MDS'!EZ74</f>
        <v>sd</v>
      </c>
      <c r="D30" s="243" t="str">
        <f aca="false">IFERROR(C30/B30,"sd")</f>
        <v>sd</v>
      </c>
      <c r="E30" s="242" t="str">
        <f aca="false">IFERROR(D30/D33,"sd")</f>
        <v>sd</v>
      </c>
      <c r="F30" s="290" t="str">
        <f aca="false">IFERROR(FDIST(E30,B30,B33),"sd")</f>
        <v>sd</v>
      </c>
      <c r="G30" s="206" t="n">
        <v>0.05</v>
      </c>
      <c r="H30" s="14" t="str">
        <f aca="false">IF(F30&gt;G30,"ns",IF(F30&lt;0.001,"***",IF(F30&lt;0.01,"**",IF(F30&lt;0.05,"*",""))))</f>
        <v>ns</v>
      </c>
      <c r="I30" s="2"/>
      <c r="J30" s="2"/>
      <c r="K30" s="2"/>
      <c r="L30" s="2"/>
      <c r="M30" s="2"/>
      <c r="N30" s="2"/>
      <c r="O30" s="2"/>
      <c r="P30" s="2"/>
      <c r="Q30" s="2"/>
      <c r="R30" s="2"/>
      <c r="S30" s="2"/>
      <c r="T30" s="2"/>
      <c r="U30" s="2"/>
      <c r="V30" s="2"/>
      <c r="W30" s="2"/>
      <c r="X30" s="2"/>
      <c r="Y30" s="2"/>
      <c r="Z30" s="2"/>
    </row>
    <row r="31" customFormat="false" ht="15" hidden="false" customHeight="true" outlineLevel="0" collapsed="false">
      <c r="A31" s="326" t="s">
        <v>376</v>
      </c>
      <c r="B31" s="206" t="str">
        <f aca="false">'ANVA-MDS'!EZ70</f>
        <v>sd</v>
      </c>
      <c r="C31" s="243" t="str">
        <f aca="false">'ANVA-MDS'!EZ73</f>
        <v>sd</v>
      </c>
      <c r="D31" s="243" t="str">
        <f aca="false">IFERROR(C31/B31,"sd")</f>
        <v>sd</v>
      </c>
      <c r="E31" s="242" t="str">
        <f aca="false">IFERROR(D31/D33,"sd")</f>
        <v>sd</v>
      </c>
      <c r="F31" s="290" t="str">
        <f aca="false">IFERROR(FDIST(E31,B31,B33),"sd")</f>
        <v>sd</v>
      </c>
      <c r="G31" s="206" t="n">
        <v>0.05</v>
      </c>
      <c r="H31" s="14" t="str">
        <f aca="false">IF(F31&gt;G31,"ns",IF(F31&lt;0.001,"***",IF(F31&lt;0.01,"**",IF(F31&lt;0.05,"*",""))))</f>
        <v>ns</v>
      </c>
      <c r="I31" s="2"/>
      <c r="J31" s="2"/>
      <c r="K31" s="2"/>
      <c r="L31" s="2"/>
      <c r="M31" s="2"/>
      <c r="N31" s="2"/>
      <c r="O31" s="2"/>
      <c r="P31" s="2"/>
      <c r="Q31" s="2"/>
      <c r="R31" s="2"/>
      <c r="S31" s="2"/>
      <c r="T31" s="2"/>
      <c r="U31" s="2"/>
      <c r="V31" s="2"/>
      <c r="W31" s="2"/>
      <c r="X31" s="2"/>
      <c r="Y31" s="2"/>
      <c r="Z31" s="2"/>
    </row>
    <row r="32" customFormat="false" ht="15" hidden="false" customHeight="true" outlineLevel="0" collapsed="false">
      <c r="A32" s="326" t="s">
        <v>377</v>
      </c>
      <c r="B32" s="206" t="str">
        <f aca="false">'ANVA-MDS'!EZ79</f>
        <v>sd</v>
      </c>
      <c r="C32" s="243" t="str">
        <f aca="false">'ANVA-MDS'!EZ82</f>
        <v>sd</v>
      </c>
      <c r="D32" s="243" t="str">
        <f aca="false">IFERROR(C32/B32,"sd")</f>
        <v>sd</v>
      </c>
      <c r="E32" s="242" t="str">
        <f aca="false">IFERROR(D32/D33,"sd")</f>
        <v>sd</v>
      </c>
      <c r="F32" s="290" t="str">
        <f aca="false">IFERROR(FDIST(E32,B32,B33),"sd")</f>
        <v>sd</v>
      </c>
      <c r="G32" s="206" t="n">
        <v>0.05</v>
      </c>
      <c r="H32" s="14" t="str">
        <f aca="false">IF(F32&gt;G32,"ns",IF(F32&lt;0.001,"***",IF(F32&lt;0.01,"**",IF(F32&lt;0.05,"*",""))))</f>
        <v>ns</v>
      </c>
      <c r="I32" s="2"/>
      <c r="J32" s="2"/>
      <c r="K32" s="2"/>
      <c r="L32" s="2"/>
      <c r="M32" s="2"/>
      <c r="N32" s="2"/>
      <c r="O32" s="2"/>
      <c r="P32" s="2"/>
      <c r="Q32" s="2"/>
      <c r="R32" s="2"/>
      <c r="S32" s="2"/>
      <c r="T32" s="2"/>
      <c r="U32" s="2"/>
      <c r="V32" s="2"/>
      <c r="W32" s="2"/>
      <c r="X32" s="2"/>
      <c r="Y32" s="2"/>
      <c r="Z32" s="2"/>
    </row>
    <row r="33" customFormat="false" ht="15" hidden="false" customHeight="true" outlineLevel="0" collapsed="false">
      <c r="A33" s="327" t="s">
        <v>334</v>
      </c>
      <c r="B33" s="206" t="str">
        <f aca="false">'ANVA-MDS'!EZ72</f>
        <v>sd</v>
      </c>
      <c r="C33" s="243" t="str">
        <f aca="false">'ANVA-MDS'!EZ75</f>
        <v>sd</v>
      </c>
      <c r="D33" s="243" t="str">
        <f aca="false">IFERROR(C33/B33,"sd")</f>
        <v>sd</v>
      </c>
      <c r="E33" s="328"/>
      <c r="F33" s="328"/>
      <c r="G33" s="329"/>
      <c r="H33" s="13"/>
      <c r="I33" s="2"/>
      <c r="J33" s="2"/>
      <c r="K33" s="2"/>
      <c r="L33" s="2"/>
      <c r="M33" s="2"/>
      <c r="N33" s="2"/>
      <c r="O33" s="2"/>
      <c r="P33" s="2"/>
      <c r="Q33" s="2"/>
      <c r="R33" s="2"/>
      <c r="S33" s="2"/>
      <c r="T33" s="2"/>
      <c r="U33" s="2"/>
      <c r="V33" s="2"/>
      <c r="W33" s="2"/>
      <c r="X33" s="2"/>
      <c r="Y33" s="2"/>
      <c r="Z33" s="2"/>
    </row>
    <row r="34" customFormat="false" ht="15" hidden="false" customHeight="true" outlineLevel="0" collapsed="false">
      <c r="A34" s="327" t="s">
        <v>313</v>
      </c>
      <c r="B34" s="206" t="str">
        <f aca="false">'ANVA-MDS'!EZ80</f>
        <v>sd</v>
      </c>
      <c r="C34" s="243" t="str">
        <f aca="false">'ANVA-MDS'!EZ76</f>
        <v>sd</v>
      </c>
      <c r="D34" s="330"/>
      <c r="E34" s="330"/>
      <c r="F34" s="330"/>
      <c r="G34" s="329"/>
      <c r="H34" s="13"/>
      <c r="I34" s="2"/>
      <c r="J34" s="2"/>
      <c r="K34" s="2"/>
      <c r="L34" s="2"/>
      <c r="M34" s="2"/>
      <c r="N34" s="2"/>
      <c r="O34" s="2"/>
      <c r="P34" s="2"/>
      <c r="Q34" s="2"/>
      <c r="R34" s="2"/>
      <c r="S34" s="2"/>
      <c r="T34" s="2"/>
      <c r="U34" s="2"/>
      <c r="V34" s="2"/>
      <c r="W34" s="2"/>
      <c r="X34" s="2"/>
      <c r="Y34" s="2"/>
      <c r="Z34" s="2"/>
    </row>
    <row r="35" customFormat="false" ht="15" hidden="false" customHeight="true" outlineLevel="0" collapsed="false">
      <c r="A35" s="13"/>
      <c r="B35" s="13"/>
      <c r="C35" s="13"/>
      <c r="D35" s="13"/>
      <c r="E35" s="13"/>
      <c r="F35" s="13"/>
      <c r="G35" s="13"/>
      <c r="H35" s="13"/>
      <c r="I35" s="2"/>
      <c r="J35" s="2"/>
      <c r="K35" s="2"/>
      <c r="L35" s="2"/>
      <c r="M35" s="2"/>
      <c r="N35" s="2"/>
      <c r="O35" s="2"/>
      <c r="P35" s="2"/>
      <c r="Q35" s="2"/>
      <c r="R35" s="2"/>
      <c r="S35" s="2"/>
      <c r="T35" s="2"/>
      <c r="U35" s="2"/>
      <c r="V35" s="2"/>
      <c r="W35" s="2"/>
      <c r="X35" s="2"/>
      <c r="Y35" s="2"/>
      <c r="Z35" s="2"/>
    </row>
    <row r="36" customFormat="false" ht="15" hidden="false" customHeight="false" outlineLevel="0" collapsed="false">
      <c r="A36" s="14" t="s">
        <v>378</v>
      </c>
      <c r="B36" s="13"/>
      <c r="C36" s="13"/>
      <c r="D36" s="13"/>
      <c r="E36" s="13"/>
      <c r="F36" s="13"/>
      <c r="G36" s="13"/>
      <c r="H36" s="13"/>
      <c r="I36" s="2"/>
      <c r="J36" s="2"/>
      <c r="K36" s="2"/>
      <c r="L36" s="2"/>
      <c r="M36" s="2"/>
      <c r="N36" s="2"/>
      <c r="O36" s="2"/>
      <c r="P36" s="2"/>
      <c r="Q36" s="2"/>
      <c r="R36" s="2"/>
      <c r="S36" s="2"/>
      <c r="T36" s="2"/>
      <c r="U36" s="2"/>
      <c r="V36" s="2"/>
      <c r="W36" s="2"/>
      <c r="X36" s="2"/>
      <c r="Y36" s="2"/>
      <c r="Z36" s="2"/>
    </row>
    <row r="37" customFormat="false" ht="15" hidden="false" customHeight="false" outlineLevel="0" collapsed="false">
      <c r="A37" s="14" t="s">
        <v>379</v>
      </c>
      <c r="B37" s="13"/>
      <c r="C37" s="13"/>
      <c r="D37" s="13"/>
      <c r="E37" s="13"/>
      <c r="F37" s="198" t="str">
        <f aca="false">IFERROR(SQRT(D30/('ANVA-MDS'!EZ64*'ANVA-MDS'!EZ65))*SQRT(2)*TINV(0.05,B30),"sd")</f>
        <v>sd</v>
      </c>
      <c r="G37" s="13"/>
      <c r="H37" s="13"/>
      <c r="I37" s="2"/>
      <c r="J37" s="2"/>
      <c r="K37" s="2"/>
      <c r="L37" s="2"/>
      <c r="M37" s="2"/>
      <c r="N37" s="2"/>
      <c r="O37" s="2"/>
      <c r="P37" s="2"/>
      <c r="Q37" s="2"/>
      <c r="R37" s="2"/>
      <c r="S37" s="2"/>
      <c r="T37" s="2"/>
      <c r="U37" s="2"/>
      <c r="V37" s="2"/>
      <c r="W37" s="2"/>
      <c r="X37" s="2"/>
      <c r="Y37" s="2"/>
      <c r="Z37" s="2"/>
    </row>
    <row r="38" customFormat="false" ht="15" hidden="false" customHeight="false" outlineLevel="0" collapsed="false">
      <c r="A38" s="14" t="s">
        <v>380</v>
      </c>
      <c r="B38" s="13"/>
      <c r="C38" s="13"/>
      <c r="D38" s="13"/>
      <c r="E38" s="13"/>
      <c r="F38" s="198" t="str">
        <f aca="false">IFERROR(SQRT(D33/('ANVA-MDS'!EZ65*'ANVA-MDS'!EZ77))*SQRT(2)*TINV(0.05,B33),"sd")</f>
        <v>sd</v>
      </c>
      <c r="G38" s="201"/>
      <c r="H38" s="201"/>
      <c r="I38" s="2"/>
      <c r="J38" s="2"/>
      <c r="K38" s="2"/>
      <c r="L38" s="2"/>
      <c r="M38" s="2"/>
      <c r="N38" s="2"/>
      <c r="O38" s="2"/>
      <c r="P38" s="2"/>
      <c r="Q38" s="2"/>
      <c r="R38" s="2"/>
      <c r="S38" s="2"/>
      <c r="T38" s="2"/>
      <c r="U38" s="2"/>
      <c r="V38" s="2"/>
      <c r="W38" s="2"/>
      <c r="X38" s="2"/>
      <c r="Y38" s="2"/>
      <c r="Z38" s="2"/>
    </row>
    <row r="39" customFormat="false" ht="15" hidden="false" customHeight="false" outlineLevel="0" collapsed="false">
      <c r="A39" s="14" t="s">
        <v>381</v>
      </c>
      <c r="B39" s="13"/>
      <c r="C39" s="13"/>
      <c r="D39" s="13"/>
      <c r="E39" s="13"/>
      <c r="F39" s="198" t="str">
        <f aca="false">IFERROR(SQRT(D33/('ANVA-MDS'!EZ65))*SQRT(2)*TINV(0.05,B33),"sd")</f>
        <v>sd</v>
      </c>
      <c r="G39" s="201"/>
      <c r="H39" s="201"/>
      <c r="I39" s="2"/>
      <c r="J39" s="2"/>
      <c r="K39" s="2"/>
      <c r="L39" s="2"/>
      <c r="M39" s="2"/>
      <c r="N39" s="2"/>
      <c r="O39" s="2"/>
      <c r="P39" s="2"/>
      <c r="Q39" s="2"/>
      <c r="R39" s="2"/>
      <c r="S39" s="2"/>
      <c r="T39" s="2"/>
      <c r="U39" s="2"/>
      <c r="V39" s="2"/>
      <c r="W39" s="2"/>
      <c r="X39" s="2"/>
      <c r="Y39" s="2"/>
      <c r="Z39" s="2"/>
    </row>
    <row r="40" customFormat="false" ht="15" hidden="false" customHeight="false" outlineLevel="0" collapsed="false">
      <c r="A40" s="14" t="s">
        <v>382</v>
      </c>
      <c r="B40" s="13"/>
      <c r="C40" s="13"/>
      <c r="D40" s="13"/>
      <c r="E40" s="13"/>
      <c r="F40" s="198" t="str">
        <f aca="false">IFERROR((TINV(0.05,B30)*D30+TINV(0.05,B33)*D33*B31)/(D30+D33*B31)*SQRT((D30+B31*D33)/('ANVA-MDS'!EZ65*'ANVA-MDS'!EZ64))*SQRT(2),"sd")</f>
        <v>sd</v>
      </c>
      <c r="G40" s="201"/>
      <c r="H40" s="201"/>
      <c r="I40" s="2"/>
      <c r="J40" s="2"/>
      <c r="K40" s="2"/>
      <c r="L40" s="2"/>
      <c r="M40" s="2"/>
      <c r="N40" s="2"/>
      <c r="O40" s="2"/>
      <c r="P40" s="2"/>
      <c r="Q40" s="2"/>
      <c r="R40" s="2"/>
      <c r="S40" s="2"/>
      <c r="T40" s="2"/>
      <c r="U40" s="2"/>
      <c r="V40" s="2"/>
      <c r="W40" s="2"/>
      <c r="X40" s="2"/>
      <c r="Y40" s="2"/>
      <c r="Z40" s="2"/>
    </row>
    <row r="41" customFormat="false" ht="15" hidden="false" customHeight="false" outlineLevel="0" collapsed="false">
      <c r="A41" s="13"/>
      <c r="B41" s="331"/>
      <c r="C41" s="13"/>
      <c r="D41" s="13"/>
      <c r="E41" s="13"/>
      <c r="F41" s="160"/>
      <c r="G41" s="160"/>
      <c r="H41" s="160"/>
      <c r="I41" s="2"/>
      <c r="J41" s="2"/>
      <c r="K41" s="2"/>
      <c r="L41" s="2"/>
      <c r="M41" s="2"/>
      <c r="N41" s="2"/>
      <c r="O41" s="2"/>
      <c r="P41" s="2"/>
      <c r="Q41" s="2"/>
      <c r="R41" s="2"/>
      <c r="S41" s="2"/>
      <c r="T41" s="2"/>
      <c r="U41" s="2"/>
      <c r="V41" s="2"/>
      <c r="W41" s="2"/>
      <c r="X41" s="2"/>
      <c r="Y41" s="2"/>
      <c r="Z41" s="2"/>
    </row>
    <row r="42" customFormat="false" ht="15" hidden="false" customHeight="false" outlineLevel="0" collapsed="false">
      <c r="A42" s="327"/>
      <c r="B42" s="324" t="s">
        <v>383</v>
      </c>
      <c r="C42" s="324" t="s">
        <v>384</v>
      </c>
      <c r="D42" s="324" t="s">
        <v>385</v>
      </c>
      <c r="E42" s="332" t="s">
        <v>329</v>
      </c>
      <c r="F42" s="13"/>
      <c r="G42" s="13"/>
      <c r="H42" s="13"/>
      <c r="I42" s="2"/>
      <c r="J42" s="2"/>
      <c r="K42" s="2"/>
      <c r="L42" s="2"/>
      <c r="M42" s="2"/>
      <c r="N42" s="2"/>
      <c r="O42" s="2"/>
      <c r="P42" s="2"/>
      <c r="Q42" s="2"/>
      <c r="R42" s="2"/>
      <c r="S42" s="2"/>
      <c r="T42" s="2"/>
      <c r="U42" s="2"/>
      <c r="V42" s="2"/>
      <c r="W42" s="2"/>
      <c r="X42" s="2"/>
      <c r="Y42" s="2"/>
      <c r="Z42" s="2"/>
    </row>
    <row r="43" customFormat="false" ht="15" hidden="false" customHeight="false" outlineLevel="0" collapsed="false">
      <c r="A43" s="327" t="s">
        <v>386</v>
      </c>
      <c r="B43" s="242" t="str">
        <f aca="false">'ANVA-MDS'!EJ68</f>
        <v>sd</v>
      </c>
      <c r="C43" s="242" t="str">
        <f aca="false">IFERROR(B44-B43,"sd")</f>
        <v>sd</v>
      </c>
      <c r="D43" s="290" t="str">
        <f aca="false">IFERROR(_xlfn.T.DIST.2T(C43/(SQRT(D30/('ANVA-MDS'!EZ64*'ANVA-MDS'!EZ65))*SQRT(2)),B30),"sd")</f>
        <v>sd</v>
      </c>
      <c r="E43" s="324" t="n">
        <v>0.05</v>
      </c>
      <c r="F43" s="14" t="str">
        <f aca="false">IF(D43&gt;E43,"ns",IF(D43&lt;0.001,"***",IF(D43&lt;0.01,"**",IF(D43&lt;0.05,"*",""))))</f>
        <v>ns</v>
      </c>
      <c r="G43" s="13"/>
      <c r="H43" s="13"/>
      <c r="I43" s="2"/>
      <c r="J43" s="2"/>
      <c r="K43" s="2"/>
      <c r="L43" s="2"/>
      <c r="M43" s="2"/>
      <c r="N43" s="2"/>
      <c r="O43" s="2"/>
      <c r="P43" s="2"/>
      <c r="Q43" s="2"/>
      <c r="R43" s="2"/>
      <c r="S43" s="2"/>
      <c r="T43" s="2"/>
      <c r="U43" s="2"/>
      <c r="V43" s="2"/>
      <c r="W43" s="2"/>
      <c r="X43" s="2"/>
      <c r="Y43" s="2"/>
      <c r="Z43" s="2"/>
    </row>
    <row r="44" customFormat="false" ht="15" hidden="false" customHeight="false" outlineLevel="0" collapsed="false">
      <c r="A44" s="327" t="s">
        <v>387</v>
      </c>
      <c r="B44" s="242" t="n">
        <f aca="false">'ANVA-MDS'!EV68</f>
        <v>1670.19465329992</v>
      </c>
      <c r="C44" s="190"/>
      <c r="D44" s="190"/>
      <c r="E44" s="13"/>
      <c r="F44" s="13"/>
      <c r="G44" s="13"/>
      <c r="H44" s="13"/>
      <c r="I44" s="2"/>
      <c r="J44" s="2"/>
      <c r="K44" s="2"/>
      <c r="L44" s="2"/>
      <c r="M44" s="2"/>
      <c r="N44" s="2"/>
      <c r="O44" s="2"/>
      <c r="P44" s="2"/>
      <c r="Q44" s="2"/>
      <c r="R44" s="2"/>
      <c r="S44" s="2"/>
      <c r="T44" s="2"/>
      <c r="U44" s="2"/>
      <c r="V44" s="2"/>
      <c r="W44" s="2"/>
      <c r="X44" s="2"/>
      <c r="Y44" s="2"/>
      <c r="Z44" s="2"/>
    </row>
    <row r="45" customFormat="false" ht="15" hidden="false" customHeight="false" outlineLevel="0" collapsed="false">
      <c r="A45" s="13"/>
      <c r="B45" s="13"/>
      <c r="C45" s="13"/>
      <c r="D45" s="13"/>
      <c r="E45" s="13"/>
      <c r="F45" s="13"/>
      <c r="G45" s="13"/>
      <c r="H45" s="13"/>
      <c r="I45" s="2"/>
      <c r="J45" s="2"/>
      <c r="K45" s="2"/>
      <c r="L45" s="2"/>
      <c r="M45" s="2"/>
      <c r="N45" s="2"/>
      <c r="O45" s="2"/>
      <c r="P45" s="2"/>
      <c r="Q45" s="2"/>
      <c r="R45" s="2"/>
      <c r="S45" s="2"/>
      <c r="T45" s="2"/>
      <c r="U45" s="2"/>
      <c r="V45" s="2"/>
      <c r="W45" s="2"/>
      <c r="X45" s="2"/>
      <c r="Y45" s="2"/>
      <c r="Z45" s="2"/>
    </row>
    <row r="46" customFormat="false" ht="15" hidden="false" customHeight="false" outlineLevel="0" collapsed="false">
      <c r="A46" s="13"/>
      <c r="B46" s="13"/>
      <c r="C46" s="13"/>
      <c r="D46" s="13"/>
      <c r="E46" s="13"/>
      <c r="F46" s="13"/>
      <c r="G46" s="13"/>
      <c r="H46" s="13"/>
      <c r="I46" s="2"/>
      <c r="J46" s="2"/>
      <c r="K46" s="2"/>
      <c r="L46" s="2"/>
      <c r="M46" s="2"/>
      <c r="N46" s="2"/>
      <c r="O46" s="2"/>
      <c r="P46" s="2"/>
      <c r="Q46" s="2"/>
      <c r="R46" s="2"/>
      <c r="S46" s="2"/>
      <c r="T46" s="2"/>
      <c r="U46" s="2"/>
      <c r="V46" s="2"/>
      <c r="W46" s="2"/>
      <c r="X46" s="2"/>
      <c r="Y46" s="2"/>
      <c r="Z46" s="2"/>
    </row>
    <row r="47" customFormat="false" ht="15" hidden="false" customHeight="false" outlineLevel="0" collapsed="false">
      <c r="A47" s="13"/>
      <c r="B47" s="13"/>
      <c r="C47" s="13"/>
      <c r="D47" s="13"/>
      <c r="E47" s="13"/>
      <c r="F47" s="13"/>
      <c r="G47" s="13"/>
      <c r="H47" s="13"/>
      <c r="I47" s="2"/>
      <c r="J47" s="2"/>
      <c r="K47" s="2"/>
      <c r="L47" s="2"/>
      <c r="M47" s="2"/>
      <c r="N47" s="2"/>
      <c r="O47" s="2"/>
      <c r="P47" s="2"/>
      <c r="Q47" s="2"/>
      <c r="R47" s="2"/>
      <c r="S47" s="2"/>
      <c r="T47" s="2"/>
      <c r="U47" s="2"/>
      <c r="V47" s="2"/>
      <c r="W47" s="2"/>
      <c r="X47" s="2"/>
      <c r="Y47" s="2"/>
      <c r="Z47" s="2"/>
    </row>
    <row r="48" customFormat="false" ht="15" hidden="false" customHeight="false" outlineLevel="0" collapsed="false">
      <c r="A48" s="322" t="str">
        <f aca="false">IF('ANVA-MDS'!EF169&lt;&gt;1,"Error en los datos SIN FUNGICIDA !!!",IF('ANVA-MDS'!ER169&lt;&gt;1,"Error en los datos CON fungicida !!!",""))</f>
        <v>Error en los datos SIN FUNGICIDA !!!</v>
      </c>
      <c r="B48" s="13"/>
      <c r="C48" s="13"/>
      <c r="D48" s="13"/>
      <c r="E48" s="13"/>
      <c r="F48" s="13"/>
      <c r="G48" s="13"/>
      <c r="H48" s="13"/>
      <c r="I48" s="2"/>
      <c r="J48" s="2"/>
      <c r="K48" s="2"/>
      <c r="L48" s="2"/>
      <c r="M48" s="2"/>
      <c r="N48" s="2"/>
      <c r="O48" s="2"/>
      <c r="P48" s="2"/>
      <c r="Q48" s="2"/>
      <c r="R48" s="2"/>
      <c r="S48" s="2"/>
      <c r="T48" s="2"/>
      <c r="U48" s="2"/>
      <c r="V48" s="2"/>
      <c r="W48" s="2"/>
      <c r="X48" s="2"/>
      <c r="Y48" s="2"/>
      <c r="Z48" s="2"/>
    </row>
    <row r="49" customFormat="false" ht="15" hidden="false" customHeight="false" outlineLevel="0" collapsed="false">
      <c r="A49" s="220" t="str">
        <f aca="false">MID(Fechas!$C$114,1,FIND(" SIN",Fechas!$C$114))</f>
        <v>3º ÉPOCA: CICLOS CORTOS E INTERMEDIOS </v>
      </c>
      <c r="B49" s="221"/>
      <c r="C49" s="221"/>
      <c r="D49" s="221"/>
      <c r="E49" s="221"/>
      <c r="F49" s="221"/>
      <c r="G49" s="335"/>
      <c r="H49" s="13"/>
      <c r="I49" s="2"/>
      <c r="J49" s="2"/>
      <c r="K49" s="2"/>
      <c r="L49" s="2"/>
      <c r="M49" s="2"/>
      <c r="N49" s="2"/>
      <c r="O49" s="2"/>
      <c r="P49" s="2"/>
      <c r="Q49" s="2"/>
      <c r="R49" s="2"/>
      <c r="S49" s="2"/>
      <c r="T49" s="2"/>
      <c r="U49" s="2"/>
      <c r="V49" s="2"/>
      <c r="W49" s="2"/>
      <c r="X49" s="2"/>
      <c r="Y49" s="2"/>
      <c r="Z49" s="2"/>
    </row>
    <row r="50" customFormat="false" ht="15" hidden="false" customHeight="false" outlineLevel="0" collapsed="false">
      <c r="A50" s="13" t="s">
        <v>372</v>
      </c>
      <c r="B50" s="324" t="s">
        <v>324</v>
      </c>
      <c r="C50" s="324" t="s">
        <v>325</v>
      </c>
      <c r="D50" s="324" t="s">
        <v>326</v>
      </c>
      <c r="E50" s="325" t="s">
        <v>327</v>
      </c>
      <c r="F50" s="324" t="s">
        <v>328</v>
      </c>
      <c r="G50" s="324" t="s">
        <v>373</v>
      </c>
      <c r="H50" s="13"/>
      <c r="I50" s="2"/>
      <c r="J50" s="2"/>
      <c r="K50" s="2"/>
      <c r="L50" s="2"/>
      <c r="M50" s="2"/>
      <c r="N50" s="2"/>
      <c r="O50" s="2"/>
      <c r="P50" s="2"/>
      <c r="Q50" s="2"/>
      <c r="R50" s="2"/>
      <c r="S50" s="2"/>
      <c r="T50" s="2"/>
      <c r="U50" s="2"/>
      <c r="V50" s="2"/>
      <c r="W50" s="2"/>
      <c r="X50" s="2"/>
      <c r="Y50" s="2"/>
      <c r="Z50" s="2"/>
    </row>
    <row r="51" customFormat="false" ht="15" hidden="false" customHeight="false" outlineLevel="0" collapsed="false">
      <c r="A51" s="326" t="s">
        <v>374</v>
      </c>
      <c r="B51" s="206" t="str">
        <f aca="false">'ANVA-MDS'!EZ133</f>
        <v>sd</v>
      </c>
      <c r="C51" s="243" t="str">
        <f aca="false">'ANVA-MDS'!EZ136</f>
        <v>sd</v>
      </c>
      <c r="D51" s="243" t="str">
        <f aca="false">IFERROR(C51/B51,"sd")</f>
        <v>sd</v>
      </c>
      <c r="E51" s="242" t="str">
        <f aca="false">IFERROR(D51/D52,"sd")</f>
        <v>sd</v>
      </c>
      <c r="F51" s="290" t="str">
        <f aca="false">IFERROR(FDIST(E51,B51,B55),"sd")</f>
        <v>sd</v>
      </c>
      <c r="G51" s="206" t="n">
        <v>0.05</v>
      </c>
      <c r="H51" s="14" t="str">
        <f aca="false">IF(F51&gt;G51,"ns",IF(F51&lt;0.001,"***",IF(F51&lt;0.01,"**",IF(F51&lt;0.05,"*",""))))</f>
        <v>ns</v>
      </c>
      <c r="I51" s="2"/>
      <c r="J51" s="2"/>
      <c r="K51" s="2"/>
      <c r="L51" s="2"/>
      <c r="M51" s="2"/>
      <c r="N51" s="2"/>
      <c r="O51" s="2"/>
      <c r="P51" s="2"/>
      <c r="Q51" s="2"/>
      <c r="R51" s="2"/>
      <c r="S51" s="2"/>
      <c r="T51" s="2"/>
      <c r="U51" s="2"/>
      <c r="V51" s="2"/>
      <c r="W51" s="2"/>
      <c r="X51" s="2"/>
      <c r="Y51" s="2"/>
      <c r="Z51" s="2"/>
    </row>
    <row r="52" customFormat="false" ht="15" hidden="false" customHeight="false" outlineLevel="0" collapsed="false">
      <c r="A52" s="14" t="s">
        <v>375</v>
      </c>
      <c r="B52" s="206" t="str">
        <f aca="false">'ANVA-MDS'!EZ126</f>
        <v>sd</v>
      </c>
      <c r="C52" s="206" t="str">
        <f aca="false">'ANVA-MDS'!EZ129</f>
        <v>sd</v>
      </c>
      <c r="D52" s="243" t="str">
        <f aca="false">IFERROR(C52/B52,"sd")</f>
        <v>sd</v>
      </c>
      <c r="E52" s="242" t="str">
        <f aca="false">IFERROR(D52/D55,"sd")</f>
        <v>sd</v>
      </c>
      <c r="F52" s="290" t="str">
        <f aca="false">IFERROR(FDIST(E52,B52,B55),"sd")</f>
        <v>sd</v>
      </c>
      <c r="G52" s="206" t="n">
        <v>0.05</v>
      </c>
      <c r="H52" s="14" t="str">
        <f aca="false">IF(F52&gt;G52,"ns",IF(F52&lt;0.001,"***",IF(F52&lt;0.01,"**",IF(F52&lt;0.05,"*",""))))</f>
        <v>ns</v>
      </c>
      <c r="I52" s="2"/>
      <c r="J52" s="2"/>
      <c r="K52" s="2"/>
      <c r="L52" s="2"/>
      <c r="M52" s="2"/>
      <c r="N52" s="2"/>
      <c r="O52" s="2"/>
      <c r="P52" s="2"/>
      <c r="Q52" s="2"/>
      <c r="R52" s="2"/>
      <c r="S52" s="2"/>
      <c r="T52" s="2"/>
      <c r="U52" s="2"/>
      <c r="V52" s="2"/>
      <c r="W52" s="2"/>
      <c r="X52" s="2"/>
      <c r="Y52" s="2"/>
      <c r="Z52" s="2"/>
    </row>
    <row r="53" customFormat="false" ht="15" hidden="false" customHeight="false" outlineLevel="0" collapsed="false">
      <c r="A53" s="326" t="s">
        <v>376</v>
      </c>
      <c r="B53" s="206" t="str">
        <f aca="false">'ANVA-MDS'!EZ125</f>
        <v>sd</v>
      </c>
      <c r="C53" s="243" t="str">
        <f aca="false">'ANVA-MDS'!EZ128</f>
        <v>sd</v>
      </c>
      <c r="D53" s="243" t="str">
        <f aca="false">IFERROR(C53/B53,"sd")</f>
        <v>sd</v>
      </c>
      <c r="E53" s="242" t="str">
        <f aca="false">IFERROR(D53/D55,"sd")</f>
        <v>sd</v>
      </c>
      <c r="F53" s="290" t="str">
        <f aca="false">IFERROR(FDIST(E53,B53,B55),"sd")</f>
        <v>sd</v>
      </c>
      <c r="G53" s="206" t="n">
        <v>0.05</v>
      </c>
      <c r="H53" s="14" t="str">
        <f aca="false">IF(F53&gt;G53,"ns",IF(F53&lt;0.001,"***",IF(F53&lt;0.01,"**",IF(F53&lt;0.05,"*",""))))</f>
        <v>ns</v>
      </c>
      <c r="I53" s="2"/>
      <c r="J53" s="2"/>
      <c r="K53" s="2"/>
      <c r="L53" s="2"/>
      <c r="M53" s="2"/>
      <c r="N53" s="2"/>
      <c r="O53" s="2"/>
      <c r="P53" s="2"/>
      <c r="Q53" s="2"/>
      <c r="R53" s="2"/>
      <c r="S53" s="2"/>
      <c r="T53" s="2"/>
      <c r="U53" s="2"/>
      <c r="V53" s="2"/>
      <c r="W53" s="2"/>
      <c r="X53" s="2"/>
      <c r="Y53" s="2"/>
      <c r="Z53" s="2"/>
    </row>
    <row r="54" customFormat="false" ht="15" hidden="false" customHeight="false" outlineLevel="0" collapsed="false">
      <c r="A54" s="326" t="s">
        <v>377</v>
      </c>
      <c r="B54" s="206" t="str">
        <f aca="false">'ANVA-MDS'!EZ134</f>
        <v>sd</v>
      </c>
      <c r="C54" s="243" t="str">
        <f aca="false">'ANVA-MDS'!EZ137</f>
        <v>sd</v>
      </c>
      <c r="D54" s="243" t="str">
        <f aca="false">IFERROR(C54/B54,"sd")</f>
        <v>sd</v>
      </c>
      <c r="E54" s="242" t="str">
        <f aca="false">IFERROR(D54/D55,"sd")</f>
        <v>sd</v>
      </c>
      <c r="F54" s="290" t="str">
        <f aca="false">IFERROR(FDIST(E54,B54,B55),"sd")</f>
        <v>sd</v>
      </c>
      <c r="G54" s="206" t="n">
        <v>0.05</v>
      </c>
      <c r="H54" s="14" t="str">
        <f aca="false">IF(F54&gt;G54,"ns",IF(F54&lt;0.001,"***",IF(F54&lt;0.01,"**",IF(F54&lt;0.05,"*",""))))</f>
        <v>ns</v>
      </c>
      <c r="I54" s="2"/>
      <c r="J54" s="2"/>
      <c r="K54" s="2"/>
      <c r="L54" s="2"/>
      <c r="M54" s="2"/>
      <c r="N54" s="2"/>
      <c r="O54" s="2"/>
      <c r="P54" s="2"/>
      <c r="Q54" s="2"/>
      <c r="R54" s="2"/>
      <c r="S54" s="2"/>
      <c r="T54" s="2"/>
      <c r="U54" s="2"/>
      <c r="V54" s="2"/>
      <c r="W54" s="2"/>
      <c r="X54" s="2"/>
      <c r="Y54" s="2"/>
      <c r="Z54" s="2"/>
    </row>
    <row r="55" customFormat="false" ht="15" hidden="false" customHeight="false" outlineLevel="0" collapsed="false">
      <c r="A55" s="327" t="s">
        <v>334</v>
      </c>
      <c r="B55" s="206" t="str">
        <f aca="false">'ANVA-MDS'!EZ127</f>
        <v>sd</v>
      </c>
      <c r="C55" s="243" t="str">
        <f aca="false">'ANVA-MDS'!EZ130</f>
        <v>sd</v>
      </c>
      <c r="D55" s="243" t="str">
        <f aca="false">IFERROR(C55/B55,"sd")</f>
        <v>sd</v>
      </c>
      <c r="E55" s="328"/>
      <c r="F55" s="328"/>
      <c r="G55" s="329"/>
      <c r="H55" s="13"/>
      <c r="I55" s="2"/>
      <c r="J55" s="2"/>
      <c r="K55" s="2"/>
      <c r="L55" s="2"/>
      <c r="M55" s="2"/>
      <c r="N55" s="2"/>
      <c r="O55" s="2"/>
      <c r="P55" s="2"/>
      <c r="Q55" s="2"/>
      <c r="R55" s="2"/>
      <c r="S55" s="2"/>
      <c r="T55" s="2"/>
      <c r="U55" s="2"/>
      <c r="V55" s="2"/>
      <c r="W55" s="2"/>
      <c r="X55" s="2"/>
      <c r="Y55" s="2"/>
      <c r="Z55" s="2"/>
    </row>
    <row r="56" customFormat="false" ht="15" hidden="false" customHeight="false" outlineLevel="0" collapsed="false">
      <c r="A56" s="327" t="s">
        <v>313</v>
      </c>
      <c r="B56" s="206" t="str">
        <f aca="false">'ANVA-MDS'!EZ135</f>
        <v>sd</v>
      </c>
      <c r="C56" s="243" t="str">
        <f aca="false">'ANVA-MDS'!EZ131</f>
        <v>sd</v>
      </c>
      <c r="D56" s="330"/>
      <c r="E56" s="330"/>
      <c r="F56" s="330"/>
      <c r="G56" s="329"/>
      <c r="H56" s="13"/>
      <c r="I56" s="2"/>
      <c r="J56" s="2"/>
      <c r="K56" s="2"/>
      <c r="L56" s="2"/>
      <c r="M56" s="2"/>
      <c r="N56" s="2"/>
      <c r="O56" s="2"/>
      <c r="P56" s="2"/>
      <c r="Q56" s="2"/>
      <c r="R56" s="2"/>
      <c r="S56" s="2"/>
      <c r="T56" s="2"/>
      <c r="U56" s="2"/>
      <c r="V56" s="2"/>
      <c r="W56" s="2"/>
      <c r="X56" s="2"/>
      <c r="Y56" s="2"/>
      <c r="Z56" s="2"/>
    </row>
    <row r="57" customFormat="false" ht="15" hidden="false" customHeight="false" outlineLevel="0" collapsed="false">
      <c r="A57" s="13"/>
      <c r="B57" s="13"/>
      <c r="C57" s="13"/>
      <c r="D57" s="13"/>
      <c r="E57" s="13"/>
      <c r="F57" s="13"/>
      <c r="G57" s="13"/>
      <c r="H57" s="13"/>
      <c r="I57" s="2"/>
      <c r="J57" s="2"/>
      <c r="K57" s="2"/>
      <c r="L57" s="2"/>
      <c r="M57" s="2"/>
      <c r="N57" s="2"/>
      <c r="O57" s="2"/>
      <c r="P57" s="2"/>
      <c r="Q57" s="2"/>
      <c r="R57" s="2"/>
      <c r="S57" s="2"/>
      <c r="T57" s="2"/>
      <c r="U57" s="2"/>
      <c r="V57" s="2"/>
      <c r="W57" s="2"/>
      <c r="X57" s="2"/>
      <c r="Y57" s="2"/>
      <c r="Z57" s="2"/>
    </row>
    <row r="58" customFormat="false" ht="15" hidden="false" customHeight="false" outlineLevel="0" collapsed="false">
      <c r="A58" s="14" t="s">
        <v>378</v>
      </c>
      <c r="B58" s="13"/>
      <c r="C58" s="13"/>
      <c r="D58" s="13"/>
      <c r="E58" s="13"/>
      <c r="F58" s="13"/>
      <c r="G58" s="13"/>
      <c r="H58" s="13"/>
      <c r="I58" s="2"/>
      <c r="J58" s="2"/>
      <c r="K58" s="2"/>
      <c r="L58" s="2"/>
      <c r="M58" s="2"/>
      <c r="N58" s="2"/>
      <c r="O58" s="2"/>
      <c r="P58" s="2"/>
      <c r="Q58" s="2"/>
      <c r="R58" s="2"/>
      <c r="S58" s="2"/>
      <c r="T58" s="2"/>
      <c r="U58" s="2"/>
      <c r="V58" s="2"/>
      <c r="W58" s="2"/>
      <c r="X58" s="2"/>
      <c r="Y58" s="2"/>
      <c r="Z58" s="2"/>
    </row>
    <row r="59" customFormat="false" ht="15" hidden="false" customHeight="false" outlineLevel="0" collapsed="false">
      <c r="A59" s="14" t="s">
        <v>379</v>
      </c>
      <c r="B59" s="13"/>
      <c r="C59" s="13"/>
      <c r="D59" s="13"/>
      <c r="E59" s="13"/>
      <c r="F59" s="198" t="str">
        <f aca="false">IFERROR(SQRT(D52/('ANVA-MDS'!EZ119*'ANVA-MDS'!EZ120))*SQRT(2)*TINV(0.05,B52),"sd")</f>
        <v>sd</v>
      </c>
      <c r="G59" s="13"/>
      <c r="H59" s="13"/>
      <c r="I59" s="2"/>
      <c r="J59" s="2"/>
      <c r="K59" s="2"/>
      <c r="L59" s="2"/>
      <c r="M59" s="2"/>
      <c r="N59" s="2"/>
      <c r="O59" s="2"/>
      <c r="P59" s="2"/>
      <c r="Q59" s="2"/>
      <c r="R59" s="2"/>
      <c r="S59" s="2"/>
      <c r="T59" s="2"/>
      <c r="U59" s="2"/>
      <c r="V59" s="2"/>
      <c r="W59" s="2"/>
      <c r="X59" s="2"/>
      <c r="Y59" s="2"/>
      <c r="Z59" s="2"/>
    </row>
    <row r="60" customFormat="false" ht="15" hidden="false" customHeight="false" outlineLevel="0" collapsed="false">
      <c r="A60" s="14" t="s">
        <v>380</v>
      </c>
      <c r="B60" s="13"/>
      <c r="C60" s="13"/>
      <c r="D60" s="13"/>
      <c r="E60" s="13"/>
      <c r="F60" s="198" t="str">
        <f aca="false">IFERROR(SQRT(D55/('ANVA-MDS'!EZ120*'ANVA-MDS'!EZ132))*SQRT(2)*TINV(0.05,B55),"sd")</f>
        <v>sd</v>
      </c>
      <c r="G60" s="201"/>
      <c r="H60" s="201"/>
      <c r="I60" s="2"/>
      <c r="J60" s="2"/>
      <c r="K60" s="2"/>
      <c r="L60" s="2"/>
      <c r="M60" s="2"/>
      <c r="N60" s="2"/>
      <c r="O60" s="2"/>
      <c r="P60" s="2"/>
      <c r="Q60" s="2"/>
      <c r="R60" s="2"/>
      <c r="S60" s="2"/>
      <c r="T60" s="2"/>
      <c r="U60" s="2"/>
      <c r="V60" s="2"/>
      <c r="W60" s="2"/>
      <c r="X60" s="2"/>
      <c r="Y60" s="2"/>
      <c r="Z60" s="2"/>
    </row>
    <row r="61" customFormat="false" ht="15" hidden="false" customHeight="false" outlineLevel="0" collapsed="false">
      <c r="A61" s="14" t="s">
        <v>381</v>
      </c>
      <c r="B61" s="13"/>
      <c r="C61" s="13"/>
      <c r="D61" s="13"/>
      <c r="E61" s="13"/>
      <c r="F61" s="198" t="str">
        <f aca="false">IFERROR(SQRT(D55/('ANVA-MDS'!EZ120))*SQRT(2)*TINV(0.05,B55),"sd")</f>
        <v>sd</v>
      </c>
      <c r="G61" s="201"/>
      <c r="H61" s="201"/>
      <c r="I61" s="2"/>
      <c r="J61" s="2"/>
      <c r="K61" s="2"/>
      <c r="L61" s="2"/>
      <c r="M61" s="2"/>
      <c r="N61" s="2"/>
      <c r="O61" s="2"/>
      <c r="P61" s="2"/>
      <c r="Q61" s="2"/>
      <c r="R61" s="2"/>
      <c r="S61" s="2"/>
      <c r="T61" s="2"/>
      <c r="U61" s="2"/>
      <c r="V61" s="2"/>
      <c r="W61" s="2"/>
      <c r="X61" s="2"/>
      <c r="Y61" s="2"/>
      <c r="Z61" s="2"/>
    </row>
    <row r="62" customFormat="false" ht="15" hidden="false" customHeight="false" outlineLevel="0" collapsed="false">
      <c r="A62" s="14" t="s">
        <v>382</v>
      </c>
      <c r="B62" s="13"/>
      <c r="C62" s="13"/>
      <c r="D62" s="13"/>
      <c r="E62" s="13"/>
      <c r="F62" s="198" t="str">
        <f aca="false">IFERROR((TINV(0.05,B52)*D52+TINV(0.05,B55)*D55*B53)/(D52+D55*B53)*SQRT((D52+B53*D55)/('ANVA-MDS'!EZ120*'ANVA-MDS'!EZ119))*SQRT(2),"sd")</f>
        <v>sd</v>
      </c>
      <c r="G62" s="201"/>
      <c r="H62" s="201"/>
      <c r="I62" s="2"/>
      <c r="J62" s="2"/>
      <c r="K62" s="2"/>
      <c r="L62" s="2"/>
      <c r="M62" s="2"/>
      <c r="N62" s="2"/>
      <c r="O62" s="2"/>
      <c r="P62" s="2"/>
      <c r="Q62" s="2"/>
      <c r="R62" s="2"/>
      <c r="S62" s="2"/>
      <c r="T62" s="2"/>
      <c r="U62" s="2"/>
      <c r="V62" s="2"/>
      <c r="W62" s="2"/>
      <c r="X62" s="2"/>
      <c r="Y62" s="2"/>
      <c r="Z62" s="2"/>
    </row>
    <row r="63" customFormat="false" ht="15" hidden="false" customHeight="false" outlineLevel="0" collapsed="false">
      <c r="A63" s="13"/>
      <c r="B63" s="331"/>
      <c r="C63" s="13"/>
      <c r="D63" s="13"/>
      <c r="E63" s="13"/>
      <c r="F63" s="160"/>
      <c r="G63" s="160"/>
      <c r="H63" s="160"/>
      <c r="I63" s="2"/>
      <c r="J63" s="2"/>
      <c r="K63" s="2"/>
      <c r="L63" s="2"/>
      <c r="M63" s="2"/>
      <c r="N63" s="2"/>
      <c r="O63" s="2"/>
      <c r="P63" s="2"/>
      <c r="Q63" s="2"/>
      <c r="R63" s="2"/>
      <c r="S63" s="2"/>
      <c r="T63" s="2"/>
      <c r="U63" s="2"/>
      <c r="V63" s="2"/>
      <c r="W63" s="2"/>
      <c r="X63" s="2"/>
      <c r="Y63" s="2"/>
      <c r="Z63" s="2"/>
    </row>
    <row r="64" customFormat="false" ht="15" hidden="false" customHeight="false" outlineLevel="0" collapsed="false">
      <c r="A64" s="327"/>
      <c r="B64" s="324" t="s">
        <v>383</v>
      </c>
      <c r="C64" s="324" t="s">
        <v>384</v>
      </c>
      <c r="D64" s="324" t="s">
        <v>385</v>
      </c>
      <c r="E64" s="332" t="s">
        <v>329</v>
      </c>
      <c r="F64" s="13"/>
      <c r="G64" s="13"/>
      <c r="H64" s="13"/>
      <c r="I64" s="2"/>
      <c r="J64" s="2"/>
      <c r="K64" s="2"/>
      <c r="L64" s="2"/>
      <c r="M64" s="2"/>
      <c r="N64" s="2"/>
      <c r="O64" s="2"/>
      <c r="P64" s="2"/>
      <c r="Q64" s="2"/>
      <c r="R64" s="2"/>
      <c r="S64" s="2"/>
      <c r="T64" s="2"/>
      <c r="U64" s="2"/>
      <c r="V64" s="2"/>
      <c r="W64" s="2"/>
      <c r="X64" s="2"/>
      <c r="Y64" s="2"/>
      <c r="Z64" s="2"/>
    </row>
    <row r="65" customFormat="false" ht="15" hidden="false" customHeight="false" outlineLevel="0" collapsed="false">
      <c r="A65" s="327" t="s">
        <v>386</v>
      </c>
      <c r="B65" s="242" t="str">
        <f aca="false">'ANVA-MDS'!EJ123</f>
        <v>sd</v>
      </c>
      <c r="C65" s="242" t="str">
        <f aca="false">IFERROR(B66-B65,"sd")</f>
        <v>sd</v>
      </c>
      <c r="D65" s="290" t="str">
        <f aca="false">IFERROR(_xlfn.T.DIST.2T(C65/(SQRT(D52/('ANVA-MDS'!EZ119*'ANVA-MDS'!EZ120))*SQRT(2)),B52),"sd")</f>
        <v>sd</v>
      </c>
      <c r="E65" s="324" t="n">
        <v>0.05</v>
      </c>
      <c r="F65" s="14" t="str">
        <f aca="false">IF(D65&gt;E65,"ns",IF(D65&lt;0.001,"***",IF(D65&lt;0.01,"**",IF(D65&lt;0.05,"*",""))))</f>
        <v>ns</v>
      </c>
      <c r="G65" s="13"/>
      <c r="H65" s="13"/>
      <c r="I65" s="2"/>
      <c r="J65" s="2"/>
      <c r="K65" s="2"/>
      <c r="L65" s="2"/>
      <c r="M65" s="2"/>
      <c r="N65" s="2"/>
      <c r="O65" s="2"/>
      <c r="P65" s="2"/>
      <c r="Q65" s="2"/>
      <c r="R65" s="2"/>
      <c r="S65" s="2"/>
      <c r="T65" s="2"/>
      <c r="U65" s="2"/>
      <c r="V65" s="2"/>
      <c r="W65" s="2"/>
      <c r="X65" s="2"/>
      <c r="Y65" s="2"/>
      <c r="Z65" s="2"/>
    </row>
    <row r="66" customFormat="false" ht="15" hidden="false" customHeight="false" outlineLevel="0" collapsed="false">
      <c r="A66" s="327" t="s">
        <v>387</v>
      </c>
      <c r="B66" s="242" t="n">
        <f aca="false">'ANVA-MDS'!EV123</f>
        <v>2251.52566601689</v>
      </c>
      <c r="C66" s="190"/>
      <c r="D66" s="190"/>
      <c r="E66" s="13"/>
      <c r="F66" s="13"/>
      <c r="G66" s="13"/>
      <c r="H66" s="13"/>
      <c r="I66" s="2"/>
      <c r="J66" s="2"/>
      <c r="K66" s="2"/>
      <c r="L66" s="2"/>
      <c r="M66" s="2"/>
      <c r="N66" s="2"/>
      <c r="O66" s="2"/>
      <c r="P66" s="2"/>
      <c r="Q66" s="2"/>
      <c r="R66" s="2"/>
      <c r="S66" s="2"/>
      <c r="T66" s="2"/>
      <c r="U66" s="2"/>
      <c r="V66" s="2"/>
      <c r="W66" s="2"/>
      <c r="X66" s="2"/>
      <c r="Y66" s="2"/>
      <c r="Z66" s="2"/>
    </row>
    <row r="67" customFormat="false" ht="15" hidden="false" customHeight="false" outlineLevel="0" collapsed="false">
      <c r="A67" s="13"/>
      <c r="B67" s="13"/>
      <c r="C67" s="13"/>
      <c r="D67" s="13"/>
      <c r="E67" s="13"/>
      <c r="F67" s="13"/>
      <c r="G67" s="13"/>
      <c r="H67" s="13"/>
      <c r="I67" s="2"/>
      <c r="J67" s="2"/>
      <c r="K67" s="2"/>
      <c r="L67" s="2"/>
      <c r="M67" s="2"/>
      <c r="N67" s="2"/>
      <c r="O67" s="2"/>
      <c r="P67" s="2"/>
      <c r="Q67" s="2"/>
      <c r="R67" s="2"/>
      <c r="S67" s="2"/>
      <c r="T67" s="2"/>
      <c r="U67" s="2"/>
      <c r="V67" s="2"/>
      <c r="W67" s="2"/>
      <c r="X67" s="2"/>
      <c r="Y67" s="2"/>
      <c r="Z67" s="2"/>
    </row>
    <row r="68" customFormat="false" ht="15" hidden="false" customHeight="false" outlineLevel="0" collapsed="false">
      <c r="A68" s="13"/>
      <c r="B68" s="13"/>
      <c r="C68" s="13"/>
      <c r="D68" s="13"/>
      <c r="E68" s="13"/>
      <c r="F68" s="13"/>
      <c r="G68" s="13"/>
      <c r="H68" s="13"/>
      <c r="I68" s="2"/>
      <c r="J68" s="2"/>
      <c r="K68" s="2"/>
      <c r="L68" s="2"/>
      <c r="M68" s="2"/>
      <c r="N68" s="2"/>
      <c r="O68" s="2"/>
      <c r="P68" s="2"/>
      <c r="Q68" s="2"/>
      <c r="R68" s="2"/>
      <c r="S68" s="2"/>
      <c r="T68" s="2"/>
      <c r="U68" s="2"/>
      <c r="V68" s="2"/>
      <c r="W68" s="2"/>
      <c r="X68" s="2"/>
      <c r="Y68" s="2"/>
      <c r="Z68" s="2"/>
    </row>
    <row r="69" customFormat="false" ht="15" hidden="false" customHeight="false" outlineLevel="0" collapsed="false">
      <c r="A69" s="13"/>
      <c r="B69" s="13"/>
      <c r="C69" s="13"/>
      <c r="D69" s="13"/>
      <c r="E69" s="13"/>
      <c r="F69" s="13"/>
      <c r="G69" s="13"/>
      <c r="H69" s="13"/>
      <c r="I69" s="2"/>
      <c r="J69" s="2"/>
      <c r="K69" s="2"/>
      <c r="L69" s="2"/>
      <c r="M69" s="2"/>
      <c r="N69" s="2"/>
      <c r="O69" s="2"/>
      <c r="P69" s="2"/>
      <c r="Q69" s="2"/>
      <c r="R69" s="2"/>
      <c r="S69" s="2"/>
      <c r="T69" s="2"/>
      <c r="U69" s="2"/>
      <c r="V69" s="2"/>
      <c r="W69" s="2"/>
      <c r="X69" s="2"/>
      <c r="Y69" s="2"/>
      <c r="Z69" s="2"/>
    </row>
    <row r="70" customFormat="false" ht="15" hidden="false" customHeight="false" outlineLevel="0" collapsed="false">
      <c r="A70" s="322" t="str">
        <f aca="false">IF('ANVA-MDS'!EF224&lt;&gt;1,"Error en los datos SIN FUNGICIDA !!!",IF('ANVA-MDS'!ER224&lt;&gt;1,"Error en los datos CON fungicida !!!",""))</f>
        <v>Error en los datos SIN FUNGICIDA !!!</v>
      </c>
      <c r="B70" s="13"/>
      <c r="C70" s="13"/>
      <c r="D70" s="13"/>
      <c r="E70" s="13"/>
      <c r="F70" s="13"/>
      <c r="G70" s="13"/>
      <c r="H70" s="13"/>
      <c r="I70" s="2"/>
      <c r="J70" s="2"/>
      <c r="K70" s="2"/>
      <c r="L70" s="2"/>
      <c r="M70" s="2"/>
      <c r="N70" s="2"/>
      <c r="O70" s="2"/>
      <c r="P70" s="2"/>
      <c r="Q70" s="2"/>
      <c r="R70" s="2"/>
      <c r="S70" s="2"/>
      <c r="T70" s="2"/>
      <c r="U70" s="2"/>
      <c r="V70" s="2"/>
      <c r="W70" s="2"/>
      <c r="X70" s="2"/>
      <c r="Y70" s="2"/>
      <c r="Z70" s="2"/>
    </row>
    <row r="71" customFormat="false" ht="15" hidden="false" customHeight="false" outlineLevel="0" collapsed="false">
      <c r="A71" s="225" t="str">
        <f aca="false">MID(Fechas!$C$169,1,FIND(" SIN",Fechas!$C$169))</f>
        <v>4º ÉPOCA: CICLOS CORTOS </v>
      </c>
      <c r="B71" s="336"/>
      <c r="C71" s="336"/>
      <c r="D71" s="336"/>
      <c r="E71" s="336"/>
      <c r="F71" s="336"/>
      <c r="G71" s="337"/>
      <c r="H71" s="13"/>
      <c r="I71" s="2"/>
      <c r="J71" s="2"/>
      <c r="K71" s="2"/>
      <c r="L71" s="2"/>
      <c r="M71" s="2"/>
      <c r="N71" s="2"/>
      <c r="O71" s="2"/>
      <c r="P71" s="2"/>
      <c r="Q71" s="2"/>
      <c r="R71" s="2"/>
      <c r="S71" s="2"/>
      <c r="T71" s="2"/>
      <c r="U71" s="2"/>
      <c r="V71" s="2"/>
      <c r="W71" s="2"/>
      <c r="X71" s="2"/>
      <c r="Y71" s="2"/>
      <c r="Z71" s="2"/>
    </row>
    <row r="72" customFormat="false" ht="15" hidden="false" customHeight="false" outlineLevel="0" collapsed="false">
      <c r="A72" s="13" t="s">
        <v>372</v>
      </c>
      <c r="B72" s="324" t="s">
        <v>324</v>
      </c>
      <c r="C72" s="324" t="s">
        <v>325</v>
      </c>
      <c r="D72" s="324" t="s">
        <v>326</v>
      </c>
      <c r="E72" s="325" t="s">
        <v>327</v>
      </c>
      <c r="F72" s="324" t="s">
        <v>328</v>
      </c>
      <c r="G72" s="324" t="s">
        <v>373</v>
      </c>
      <c r="H72" s="13"/>
      <c r="I72" s="2"/>
      <c r="J72" s="2"/>
      <c r="K72" s="2"/>
      <c r="L72" s="2"/>
      <c r="M72" s="2"/>
      <c r="N72" s="2"/>
      <c r="O72" s="2"/>
      <c r="P72" s="2"/>
      <c r="Q72" s="2"/>
      <c r="R72" s="2"/>
      <c r="S72" s="2"/>
      <c r="T72" s="2"/>
      <c r="U72" s="2"/>
      <c r="V72" s="2"/>
      <c r="W72" s="2"/>
      <c r="X72" s="2"/>
      <c r="Y72" s="2"/>
      <c r="Z72" s="2"/>
    </row>
    <row r="73" customFormat="false" ht="15" hidden="false" customHeight="false" outlineLevel="0" collapsed="false">
      <c r="A73" s="326" t="s">
        <v>374</v>
      </c>
      <c r="B73" s="206" t="str">
        <f aca="false">'ANVA-MDS'!EZ188</f>
        <v>sd</v>
      </c>
      <c r="C73" s="243" t="str">
        <f aca="false">'ANVA-MDS'!EZ191</f>
        <v>sd</v>
      </c>
      <c r="D73" s="243" t="str">
        <f aca="false">IFERROR(C73/B73,"sd")</f>
        <v>sd</v>
      </c>
      <c r="E73" s="242" t="str">
        <f aca="false">IFERROR(D73/D74,"sd")</f>
        <v>sd</v>
      </c>
      <c r="F73" s="290" t="str">
        <f aca="false">IFERROR(FDIST(E73,B73,B77),"sd")</f>
        <v>sd</v>
      </c>
      <c r="G73" s="206" t="n">
        <v>0.05</v>
      </c>
      <c r="H73" s="14" t="str">
        <f aca="false">IF(F73&gt;G73,"ns",IF(F73&lt;0.001,"***",IF(F73&lt;0.01,"**",IF(F73&lt;0.05,"*",""))))</f>
        <v>ns</v>
      </c>
      <c r="I73" s="2"/>
      <c r="J73" s="2"/>
      <c r="K73" s="2"/>
      <c r="L73" s="2"/>
      <c r="M73" s="2"/>
      <c r="N73" s="2"/>
      <c r="O73" s="2"/>
      <c r="P73" s="2"/>
      <c r="Q73" s="2"/>
      <c r="R73" s="2"/>
      <c r="S73" s="2"/>
      <c r="T73" s="2"/>
      <c r="U73" s="2"/>
      <c r="V73" s="2"/>
      <c r="W73" s="2"/>
      <c r="X73" s="2"/>
      <c r="Y73" s="2"/>
      <c r="Z73" s="2"/>
    </row>
    <row r="74" customFormat="false" ht="15" hidden="false" customHeight="false" outlineLevel="0" collapsed="false">
      <c r="A74" s="14" t="s">
        <v>375</v>
      </c>
      <c r="B74" s="206" t="str">
        <f aca="false">'ANVA-MDS'!EZ181</f>
        <v>sd</v>
      </c>
      <c r="C74" s="206" t="str">
        <f aca="false">'ANVA-MDS'!EZ184</f>
        <v>sd</v>
      </c>
      <c r="D74" s="243" t="str">
        <f aca="false">IFERROR(C74/B74,"sd")</f>
        <v>sd</v>
      </c>
      <c r="E74" s="242" t="str">
        <f aca="false">IFERROR(D74/D77,"sd")</f>
        <v>sd</v>
      </c>
      <c r="F74" s="290" t="str">
        <f aca="false">IFERROR(FDIST(E74,B74,B77),"sd")</f>
        <v>sd</v>
      </c>
      <c r="G74" s="206" t="n">
        <v>0.05</v>
      </c>
      <c r="H74" s="14" t="str">
        <f aca="false">IF(F74&gt;G74,"ns",IF(F74&lt;0.001,"***",IF(F74&lt;0.01,"**",IF(F74&lt;0.05,"*",""))))</f>
        <v>ns</v>
      </c>
      <c r="I74" s="2"/>
      <c r="J74" s="2"/>
      <c r="K74" s="2"/>
      <c r="L74" s="2"/>
      <c r="M74" s="2"/>
      <c r="N74" s="2"/>
      <c r="O74" s="2"/>
      <c r="P74" s="2"/>
      <c r="Q74" s="2"/>
      <c r="R74" s="2"/>
      <c r="S74" s="2"/>
      <c r="T74" s="2"/>
      <c r="U74" s="2"/>
      <c r="V74" s="2"/>
      <c r="W74" s="2"/>
      <c r="X74" s="2"/>
      <c r="Y74" s="2"/>
      <c r="Z74" s="2"/>
    </row>
    <row r="75" customFormat="false" ht="15" hidden="false" customHeight="false" outlineLevel="0" collapsed="false">
      <c r="A75" s="326" t="s">
        <v>376</v>
      </c>
      <c r="B75" s="206" t="str">
        <f aca="false">'ANVA-MDS'!EZ180</f>
        <v>sd</v>
      </c>
      <c r="C75" s="243" t="str">
        <f aca="false">'ANVA-MDS'!EZ183</f>
        <v>sd</v>
      </c>
      <c r="D75" s="243" t="str">
        <f aca="false">IFERROR(C75/B75,"sd")</f>
        <v>sd</v>
      </c>
      <c r="E75" s="242" t="str">
        <f aca="false">IFERROR(D75/D77,"sd")</f>
        <v>sd</v>
      </c>
      <c r="F75" s="290" t="str">
        <f aca="false">IFERROR(FDIST(E75,B75,B77),"sd")</f>
        <v>sd</v>
      </c>
      <c r="G75" s="206" t="n">
        <v>0.05</v>
      </c>
      <c r="H75" s="14" t="str">
        <f aca="false">IF(F75&gt;G75,"ns",IF(F75&lt;0.001,"***",IF(F75&lt;0.01,"**",IF(F75&lt;0.05,"*",""))))</f>
        <v>ns</v>
      </c>
      <c r="I75" s="2"/>
      <c r="J75" s="2"/>
      <c r="K75" s="2"/>
      <c r="L75" s="2"/>
      <c r="M75" s="2"/>
      <c r="N75" s="2"/>
      <c r="O75" s="2"/>
      <c r="P75" s="2"/>
      <c r="Q75" s="2"/>
      <c r="R75" s="2"/>
      <c r="S75" s="2"/>
      <c r="T75" s="2"/>
      <c r="U75" s="2"/>
      <c r="V75" s="2"/>
      <c r="W75" s="2"/>
      <c r="X75" s="2"/>
      <c r="Y75" s="2"/>
      <c r="Z75" s="2"/>
    </row>
    <row r="76" customFormat="false" ht="15" hidden="false" customHeight="false" outlineLevel="0" collapsed="false">
      <c r="A76" s="326" t="s">
        <v>377</v>
      </c>
      <c r="B76" s="206" t="str">
        <f aca="false">'ANVA-MDS'!EZ189</f>
        <v>sd</v>
      </c>
      <c r="C76" s="243" t="str">
        <f aca="false">'ANVA-MDS'!EZ192</f>
        <v>sd</v>
      </c>
      <c r="D76" s="243" t="str">
        <f aca="false">IFERROR(C76/B76,"sd")</f>
        <v>sd</v>
      </c>
      <c r="E76" s="242" t="str">
        <f aca="false">IFERROR(D76/D77,"sd")</f>
        <v>sd</v>
      </c>
      <c r="F76" s="290" t="str">
        <f aca="false">IFERROR(FDIST(E76,B76,B77),"sd")</f>
        <v>sd</v>
      </c>
      <c r="G76" s="206" t="n">
        <v>0.05</v>
      </c>
      <c r="H76" s="14" t="str">
        <f aca="false">IF(F76&gt;G76,"ns",IF(F76&lt;0.001,"***",IF(F76&lt;0.01,"**",IF(F76&lt;0.05,"*",""))))</f>
        <v>ns</v>
      </c>
      <c r="I76" s="2"/>
      <c r="J76" s="2"/>
      <c r="K76" s="2"/>
      <c r="L76" s="2"/>
      <c r="M76" s="2"/>
      <c r="N76" s="2"/>
      <c r="O76" s="2"/>
      <c r="P76" s="2"/>
      <c r="Q76" s="2"/>
      <c r="R76" s="2"/>
      <c r="S76" s="2"/>
      <c r="T76" s="2"/>
      <c r="U76" s="2"/>
      <c r="V76" s="2"/>
      <c r="W76" s="2"/>
      <c r="X76" s="2"/>
      <c r="Y76" s="2"/>
      <c r="Z76" s="2"/>
    </row>
    <row r="77" customFormat="false" ht="15" hidden="false" customHeight="false" outlineLevel="0" collapsed="false">
      <c r="A77" s="327" t="s">
        <v>334</v>
      </c>
      <c r="B77" s="206" t="str">
        <f aca="false">'ANVA-MDS'!EZ182</f>
        <v>sd</v>
      </c>
      <c r="C77" s="243" t="str">
        <f aca="false">'ANVA-MDS'!EZ185</f>
        <v>sd</v>
      </c>
      <c r="D77" s="243" t="str">
        <f aca="false">IFERROR(C77/B77,"sd")</f>
        <v>sd</v>
      </c>
      <c r="E77" s="328"/>
      <c r="F77" s="328"/>
      <c r="G77" s="329"/>
      <c r="H77" s="13"/>
      <c r="I77" s="2"/>
      <c r="J77" s="2"/>
      <c r="K77" s="2"/>
      <c r="L77" s="2"/>
      <c r="M77" s="2"/>
      <c r="N77" s="2"/>
      <c r="O77" s="2"/>
      <c r="P77" s="2"/>
      <c r="Q77" s="2"/>
      <c r="R77" s="2"/>
      <c r="S77" s="2"/>
      <c r="T77" s="2"/>
      <c r="U77" s="2"/>
      <c r="V77" s="2"/>
      <c r="W77" s="2"/>
      <c r="X77" s="2"/>
      <c r="Y77" s="2"/>
      <c r="Z77" s="2"/>
    </row>
    <row r="78" customFormat="false" ht="15" hidden="false" customHeight="false" outlineLevel="0" collapsed="false">
      <c r="A78" s="327" t="s">
        <v>313</v>
      </c>
      <c r="B78" s="206" t="str">
        <f aca="false">'ANVA-MDS'!EZ190</f>
        <v>sd</v>
      </c>
      <c r="C78" s="243" t="str">
        <f aca="false">'ANVA-MDS'!EZ186</f>
        <v>sd</v>
      </c>
      <c r="D78" s="330"/>
      <c r="E78" s="330"/>
      <c r="F78" s="330"/>
      <c r="G78" s="329"/>
      <c r="H78" s="13"/>
      <c r="I78" s="2"/>
      <c r="J78" s="2"/>
      <c r="K78" s="2"/>
      <c r="L78" s="2"/>
      <c r="M78" s="2"/>
      <c r="N78" s="2"/>
      <c r="O78" s="2"/>
      <c r="P78" s="2"/>
      <c r="Q78" s="2"/>
      <c r="R78" s="2"/>
      <c r="S78" s="2"/>
      <c r="T78" s="2"/>
      <c r="U78" s="2"/>
      <c r="V78" s="2"/>
      <c r="W78" s="2"/>
      <c r="X78" s="2"/>
      <c r="Y78" s="2"/>
      <c r="Z78" s="2"/>
    </row>
    <row r="79" customFormat="false" ht="15" hidden="false" customHeight="false" outlineLevel="0" collapsed="false">
      <c r="A79" s="13"/>
      <c r="B79" s="13"/>
      <c r="C79" s="13"/>
      <c r="D79" s="13"/>
      <c r="E79" s="13"/>
      <c r="F79" s="13"/>
      <c r="G79" s="13"/>
      <c r="H79" s="13"/>
      <c r="I79" s="2"/>
      <c r="J79" s="2"/>
      <c r="K79" s="2"/>
      <c r="L79" s="2"/>
      <c r="M79" s="2"/>
      <c r="N79" s="2"/>
      <c r="O79" s="2"/>
      <c r="P79" s="2"/>
      <c r="Q79" s="2"/>
      <c r="R79" s="2"/>
      <c r="S79" s="2"/>
      <c r="T79" s="2"/>
      <c r="U79" s="2"/>
      <c r="V79" s="2"/>
      <c r="W79" s="2"/>
      <c r="X79" s="2"/>
      <c r="Y79" s="2"/>
      <c r="Z79" s="2"/>
    </row>
    <row r="80" customFormat="false" ht="15" hidden="false" customHeight="false" outlineLevel="0" collapsed="false">
      <c r="A80" s="14" t="s">
        <v>378</v>
      </c>
      <c r="B80" s="13"/>
      <c r="C80" s="13"/>
      <c r="D80" s="13"/>
      <c r="E80" s="13"/>
      <c r="F80" s="13"/>
      <c r="G80" s="13"/>
      <c r="H80" s="13"/>
      <c r="I80" s="2"/>
      <c r="J80" s="2"/>
      <c r="K80" s="2"/>
      <c r="L80" s="2"/>
      <c r="M80" s="2"/>
      <c r="N80" s="2"/>
      <c r="O80" s="2"/>
      <c r="P80" s="2"/>
      <c r="Q80" s="2"/>
      <c r="R80" s="2"/>
      <c r="S80" s="2"/>
      <c r="T80" s="2"/>
      <c r="U80" s="2"/>
      <c r="V80" s="2"/>
      <c r="W80" s="2"/>
      <c r="X80" s="2"/>
      <c r="Y80" s="2"/>
      <c r="Z80" s="2"/>
    </row>
    <row r="81" customFormat="false" ht="15" hidden="false" customHeight="false" outlineLevel="0" collapsed="false">
      <c r="A81" s="14" t="s">
        <v>379</v>
      </c>
      <c r="B81" s="13"/>
      <c r="C81" s="13"/>
      <c r="D81" s="13"/>
      <c r="E81" s="13"/>
      <c r="F81" s="198" t="str">
        <f aca="false">IFERROR(SQRT(D74/('ANVA-MDS'!EZ174*'ANVA-MDS'!EZ175))*SQRT(2)*TINV(0.05,B74),"sd")</f>
        <v>sd</v>
      </c>
      <c r="G81" s="13"/>
      <c r="H81" s="13"/>
      <c r="I81" s="2"/>
      <c r="J81" s="2"/>
      <c r="K81" s="2"/>
      <c r="L81" s="2"/>
      <c r="M81" s="2"/>
      <c r="N81" s="2"/>
      <c r="O81" s="2"/>
      <c r="P81" s="2"/>
      <c r="Q81" s="2"/>
      <c r="R81" s="2"/>
      <c r="S81" s="2"/>
      <c r="T81" s="2"/>
      <c r="U81" s="2"/>
      <c r="V81" s="2"/>
      <c r="W81" s="2"/>
      <c r="X81" s="2"/>
      <c r="Y81" s="2"/>
      <c r="Z81" s="2"/>
    </row>
    <row r="82" customFormat="false" ht="15" hidden="false" customHeight="false" outlineLevel="0" collapsed="false">
      <c r="A82" s="14" t="s">
        <v>380</v>
      </c>
      <c r="B82" s="13"/>
      <c r="C82" s="13"/>
      <c r="D82" s="13"/>
      <c r="E82" s="13"/>
      <c r="F82" s="198" t="str">
        <f aca="false">IFERROR(SQRT(D77/('ANVA-MDS'!EZ175*'ANVA-MDS'!EZ187))*SQRT(2)*TINV(0.05,B77),"sd")</f>
        <v>sd</v>
      </c>
      <c r="G82" s="201"/>
      <c r="H82" s="201"/>
      <c r="I82" s="2"/>
      <c r="J82" s="2"/>
      <c r="K82" s="2"/>
      <c r="L82" s="2"/>
      <c r="M82" s="2"/>
      <c r="N82" s="2"/>
      <c r="O82" s="2"/>
      <c r="P82" s="2"/>
      <c r="Q82" s="2"/>
      <c r="R82" s="2"/>
      <c r="S82" s="2"/>
      <c r="T82" s="2"/>
      <c r="U82" s="2"/>
      <c r="V82" s="2"/>
      <c r="W82" s="2"/>
      <c r="X82" s="2"/>
      <c r="Y82" s="2"/>
      <c r="Z82" s="2"/>
    </row>
    <row r="83" customFormat="false" ht="15" hidden="false" customHeight="false" outlineLevel="0" collapsed="false">
      <c r="A83" s="14" t="s">
        <v>381</v>
      </c>
      <c r="B83" s="13"/>
      <c r="C83" s="13"/>
      <c r="D83" s="13"/>
      <c r="E83" s="13"/>
      <c r="F83" s="198" t="str">
        <f aca="false">IFERROR(SQRT(D77/('ANVA-MDS'!EZ175))*SQRT(2)*TINV(0.05,B77),"sd")</f>
        <v>sd</v>
      </c>
      <c r="G83" s="201"/>
      <c r="H83" s="201"/>
      <c r="I83" s="2"/>
      <c r="J83" s="2"/>
      <c r="K83" s="2"/>
      <c r="L83" s="2"/>
      <c r="M83" s="2"/>
      <c r="N83" s="2"/>
      <c r="O83" s="2"/>
      <c r="P83" s="2"/>
      <c r="Q83" s="2"/>
      <c r="R83" s="2"/>
      <c r="S83" s="2"/>
      <c r="T83" s="2"/>
      <c r="U83" s="2"/>
      <c r="V83" s="2"/>
      <c r="W83" s="2"/>
      <c r="X83" s="2"/>
      <c r="Y83" s="2"/>
      <c r="Z83" s="2"/>
    </row>
    <row r="84" customFormat="false" ht="15" hidden="false" customHeight="false" outlineLevel="0" collapsed="false">
      <c r="A84" s="14" t="s">
        <v>382</v>
      </c>
      <c r="B84" s="13"/>
      <c r="C84" s="13"/>
      <c r="D84" s="13"/>
      <c r="E84" s="13"/>
      <c r="F84" s="198" t="str">
        <f aca="false">IFERROR((TINV(0.05,B74)*D74+TINV(0.05,B77)*D77*B75)/(D74+D77*B75)*SQRT((D74+B75*D77)/('ANVA-MDS'!EZ175*'ANVA-MDS'!EZ174))*SQRT(2),"sd")</f>
        <v>sd</v>
      </c>
      <c r="G84" s="201"/>
      <c r="H84" s="201"/>
      <c r="I84" s="2"/>
      <c r="J84" s="2"/>
      <c r="K84" s="2"/>
      <c r="L84" s="2"/>
      <c r="M84" s="2"/>
      <c r="N84" s="2"/>
      <c r="O84" s="2"/>
      <c r="P84" s="2"/>
      <c r="Q84" s="2"/>
      <c r="R84" s="2"/>
      <c r="S84" s="2"/>
      <c r="T84" s="2"/>
      <c r="U84" s="2"/>
      <c r="V84" s="2"/>
      <c r="W84" s="2"/>
      <c r="X84" s="2"/>
      <c r="Y84" s="2"/>
      <c r="Z84" s="2"/>
    </row>
    <row r="85" customFormat="false" ht="15" hidden="false" customHeight="false" outlineLevel="0" collapsed="false">
      <c r="A85" s="13"/>
      <c r="B85" s="331"/>
      <c r="C85" s="13"/>
      <c r="D85" s="13"/>
      <c r="E85" s="13"/>
      <c r="F85" s="160"/>
      <c r="G85" s="160"/>
      <c r="H85" s="160"/>
      <c r="I85" s="2"/>
      <c r="J85" s="2"/>
      <c r="K85" s="2"/>
      <c r="L85" s="2"/>
      <c r="M85" s="2"/>
      <c r="N85" s="2"/>
      <c r="O85" s="2"/>
      <c r="P85" s="2"/>
      <c r="Q85" s="2"/>
      <c r="R85" s="2"/>
      <c r="S85" s="2"/>
      <c r="T85" s="2"/>
      <c r="U85" s="2"/>
      <c r="V85" s="2"/>
      <c r="W85" s="2"/>
      <c r="X85" s="2"/>
      <c r="Y85" s="2"/>
      <c r="Z85" s="2"/>
    </row>
    <row r="86" customFormat="false" ht="15" hidden="false" customHeight="false" outlineLevel="0" collapsed="false">
      <c r="A86" s="327"/>
      <c r="B86" s="324" t="s">
        <v>383</v>
      </c>
      <c r="C86" s="324" t="s">
        <v>384</v>
      </c>
      <c r="D86" s="324" t="s">
        <v>385</v>
      </c>
      <c r="E86" s="332" t="s">
        <v>329</v>
      </c>
      <c r="F86" s="13"/>
      <c r="G86" s="13"/>
      <c r="H86" s="13"/>
      <c r="I86" s="2"/>
      <c r="J86" s="2"/>
      <c r="K86" s="2"/>
      <c r="L86" s="2"/>
      <c r="M86" s="2"/>
      <c r="N86" s="2"/>
      <c r="O86" s="2"/>
      <c r="P86" s="2"/>
      <c r="Q86" s="2"/>
      <c r="R86" s="2"/>
      <c r="S86" s="2"/>
      <c r="T86" s="2"/>
      <c r="U86" s="2"/>
      <c r="V86" s="2"/>
      <c r="W86" s="2"/>
      <c r="X86" s="2"/>
      <c r="Y86" s="2"/>
      <c r="Z86" s="2"/>
    </row>
    <row r="87" customFormat="false" ht="15" hidden="false" customHeight="false" outlineLevel="0" collapsed="false">
      <c r="A87" s="327" t="s">
        <v>386</v>
      </c>
      <c r="B87" s="242" t="str">
        <f aca="false">'ANVA-MDS'!EJ178</f>
        <v>sd</v>
      </c>
      <c r="C87" s="242" t="str">
        <f aca="false">IFERROR(B88-B87,"sd")</f>
        <v>sd</v>
      </c>
      <c r="D87" s="290" t="str">
        <f aca="false">IFERROR(_xlfn.T.DIST.2T(C87/(SQRT(D74/('ANVA-MDS'!EZ174*'ANVA-MDS'!EZ175))*SQRT(2)),B74),"sd")</f>
        <v>sd</v>
      </c>
      <c r="E87" s="324" t="n">
        <v>0.05</v>
      </c>
      <c r="F87" s="14" t="str">
        <f aca="false">IF(D87&gt;E87,"ns",IF(D87&lt;0.001,"***",IF(D87&lt;0.01,"**",IF(D87&lt;0.05,"*",""))))</f>
        <v>ns</v>
      </c>
      <c r="G87" s="13"/>
      <c r="H87" s="13"/>
      <c r="I87" s="2"/>
      <c r="J87" s="2"/>
      <c r="K87" s="2"/>
      <c r="L87" s="2"/>
      <c r="M87" s="2"/>
      <c r="N87" s="2"/>
      <c r="O87" s="2"/>
      <c r="P87" s="2"/>
      <c r="Q87" s="2"/>
      <c r="R87" s="2"/>
      <c r="S87" s="2"/>
      <c r="T87" s="2"/>
      <c r="U87" s="2"/>
      <c r="V87" s="2"/>
      <c r="W87" s="2"/>
      <c r="X87" s="2"/>
      <c r="Y87" s="2"/>
      <c r="Z87" s="2"/>
    </row>
    <row r="88" customFormat="false" ht="15" hidden="false" customHeight="false" outlineLevel="0" collapsed="false">
      <c r="A88" s="327" t="s">
        <v>387</v>
      </c>
      <c r="B88" s="242" t="n">
        <f aca="false">'ANVA-MDS'!EV178</f>
        <v>2511.70835691379</v>
      </c>
      <c r="C88" s="190"/>
      <c r="D88" s="190"/>
      <c r="E88" s="13"/>
      <c r="F88" s="13"/>
      <c r="G88" s="13"/>
      <c r="H88" s="13"/>
      <c r="I88" s="2"/>
      <c r="J88" s="2"/>
      <c r="K88" s="2"/>
      <c r="L88" s="2"/>
      <c r="M88" s="2"/>
      <c r="N88" s="2"/>
      <c r="O88" s="2"/>
      <c r="P88" s="2"/>
      <c r="Q88" s="2"/>
      <c r="R88" s="2"/>
      <c r="S88" s="2"/>
      <c r="T88" s="2"/>
      <c r="U88" s="2"/>
      <c r="V88" s="2"/>
      <c r="W88" s="2"/>
      <c r="X88" s="2"/>
      <c r="Y88" s="2"/>
      <c r="Z88" s="2"/>
    </row>
    <row r="89" customFormat="false" ht="15" hidden="false" customHeight="false" outlineLevel="0" collapsed="false">
      <c r="A89" s="13"/>
      <c r="B89" s="13"/>
      <c r="C89" s="13"/>
      <c r="D89" s="13"/>
      <c r="E89" s="13"/>
      <c r="F89" s="13"/>
      <c r="G89" s="13"/>
      <c r="H89" s="13"/>
      <c r="I89" s="2"/>
      <c r="J89" s="2"/>
      <c r="K89" s="2"/>
      <c r="L89" s="2"/>
      <c r="M89" s="2"/>
      <c r="N89" s="2"/>
      <c r="O89" s="2"/>
      <c r="P89" s="2"/>
      <c r="Q89" s="2"/>
      <c r="R89" s="2"/>
      <c r="S89" s="2"/>
      <c r="T89" s="2"/>
      <c r="U89" s="2"/>
      <c r="V89" s="2"/>
      <c r="W89" s="2"/>
      <c r="X89" s="2"/>
      <c r="Y89" s="2"/>
      <c r="Z89" s="2"/>
    </row>
    <row r="90" customFormat="false" ht="15" hidden="false" customHeight="false" outlineLevel="0" collapsed="false">
      <c r="A90" s="13"/>
      <c r="B90" s="13"/>
      <c r="C90" s="13"/>
      <c r="D90" s="13"/>
      <c r="E90" s="13"/>
      <c r="F90" s="13"/>
      <c r="G90" s="13"/>
      <c r="H90" s="13"/>
      <c r="I90" s="2"/>
      <c r="J90" s="2"/>
      <c r="K90" s="2"/>
      <c r="L90" s="2"/>
      <c r="M90" s="2"/>
      <c r="N90" s="2"/>
      <c r="O90" s="2"/>
      <c r="P90" s="2"/>
      <c r="Q90" s="2"/>
      <c r="R90" s="2"/>
      <c r="S90" s="2"/>
      <c r="T90" s="2"/>
      <c r="U90" s="2"/>
      <c r="V90" s="2"/>
      <c r="W90" s="2"/>
      <c r="X90" s="2"/>
      <c r="Y90" s="2"/>
      <c r="Z90" s="2"/>
    </row>
    <row r="91" customFormat="false" ht="15" hidden="false" customHeight="false" outlineLevel="0" collapsed="false">
      <c r="A91" s="13"/>
      <c r="B91" s="13"/>
      <c r="C91" s="13"/>
      <c r="D91" s="13"/>
      <c r="E91" s="13"/>
      <c r="F91" s="13"/>
      <c r="G91" s="13"/>
      <c r="H91" s="13"/>
      <c r="I91" s="2"/>
      <c r="J91" s="2"/>
      <c r="K91" s="2"/>
      <c r="L91" s="2"/>
      <c r="M91" s="2"/>
      <c r="N91" s="2"/>
      <c r="O91" s="2"/>
      <c r="P91" s="2"/>
      <c r="Q91" s="2"/>
      <c r="R91" s="2"/>
      <c r="S91" s="2"/>
      <c r="T91" s="2"/>
      <c r="U91" s="2"/>
      <c r="V91" s="2"/>
      <c r="W91" s="2"/>
      <c r="X91" s="2"/>
      <c r="Y91" s="2"/>
      <c r="Z91" s="2"/>
    </row>
    <row r="92" customFormat="false" ht="15" hidden="false" customHeight="false" outlineLevel="0" collapsed="false">
      <c r="A92" s="338" t="s">
        <v>388</v>
      </c>
      <c r="B92" s="13"/>
      <c r="C92" s="13"/>
      <c r="D92" s="13"/>
      <c r="E92" s="13"/>
      <c r="F92" s="13"/>
      <c r="G92" s="13"/>
      <c r="H92" s="13"/>
      <c r="I92" s="2"/>
      <c r="J92" s="2"/>
      <c r="K92" s="2"/>
      <c r="L92" s="2"/>
      <c r="M92" s="2"/>
      <c r="N92" s="2"/>
      <c r="O92" s="2"/>
      <c r="P92" s="2"/>
      <c r="Q92" s="2"/>
      <c r="R92" s="2"/>
      <c r="S92" s="2"/>
      <c r="T92" s="2"/>
      <c r="U92" s="2"/>
      <c r="V92" s="2"/>
      <c r="W92" s="2"/>
      <c r="X92" s="2"/>
      <c r="Y92" s="2"/>
      <c r="Z92" s="2"/>
    </row>
    <row r="93" customFormat="false" ht="15" hidden="false" customHeight="false" outlineLevel="0" collapsed="false">
      <c r="A93" s="13"/>
      <c r="B93" s="13"/>
      <c r="C93" s="13"/>
      <c r="D93" s="13"/>
      <c r="E93" s="13"/>
      <c r="F93" s="13"/>
      <c r="G93" s="13"/>
      <c r="H93" s="13"/>
      <c r="I93" s="2"/>
      <c r="J93" s="2"/>
      <c r="K93" s="2"/>
      <c r="L93" s="2"/>
      <c r="M93" s="2"/>
      <c r="N93" s="2"/>
      <c r="O93" s="2"/>
      <c r="P93" s="2"/>
      <c r="Q93" s="2"/>
      <c r="R93" s="2"/>
      <c r="S93" s="2"/>
      <c r="T93" s="2"/>
      <c r="U93" s="2"/>
      <c r="V93" s="2"/>
      <c r="W93" s="2"/>
      <c r="X93" s="2"/>
      <c r="Y93" s="2"/>
      <c r="Z93" s="2"/>
    </row>
    <row r="94" customFormat="false" ht="15" hidden="false" customHeight="false" outlineLevel="0" collapsed="false">
      <c r="A94" s="13" t="s">
        <v>389</v>
      </c>
      <c r="B94" s="13"/>
      <c r="C94" s="13"/>
      <c r="D94" s="13"/>
      <c r="E94" s="13"/>
      <c r="F94" s="13"/>
      <c r="G94" s="13"/>
      <c r="H94" s="13"/>
      <c r="I94" s="2"/>
      <c r="J94" s="2"/>
      <c r="K94" s="2"/>
      <c r="L94" s="2"/>
      <c r="M94" s="2"/>
      <c r="N94" s="2"/>
      <c r="O94" s="2"/>
      <c r="P94" s="2"/>
      <c r="Q94" s="2"/>
      <c r="R94" s="2"/>
      <c r="S94" s="2"/>
      <c r="T94" s="2"/>
      <c r="U94" s="2"/>
      <c r="V94" s="2"/>
      <c r="W94" s="2"/>
      <c r="X94" s="2"/>
      <c r="Y94" s="2"/>
      <c r="Z94" s="2"/>
    </row>
    <row r="95" customFormat="false" ht="15" hidden="false" customHeight="false" outlineLevel="0" collapsed="false">
      <c r="A95" s="14"/>
      <c r="B95" s="13"/>
      <c r="C95" s="13"/>
      <c r="D95" s="13"/>
      <c r="E95" s="13"/>
      <c r="F95" s="13"/>
      <c r="G95" s="13"/>
      <c r="H95" s="13"/>
      <c r="I95" s="2"/>
      <c r="J95" s="2"/>
      <c r="K95" s="2"/>
      <c r="L95" s="2"/>
      <c r="M95" s="2"/>
      <c r="N95" s="2"/>
      <c r="O95" s="2"/>
      <c r="P95" s="2"/>
      <c r="Q95" s="2"/>
      <c r="R95" s="2"/>
      <c r="S95" s="2"/>
      <c r="T95" s="2"/>
      <c r="U95" s="2"/>
      <c r="V95" s="2"/>
      <c r="W95" s="2"/>
      <c r="X95" s="2"/>
      <c r="Y95" s="2"/>
      <c r="Z95" s="2"/>
    </row>
    <row r="96" customFormat="false" ht="15" hidden="false" customHeight="false" outlineLevel="0" collapsed="false">
      <c r="A96" s="13" t="s">
        <v>390</v>
      </c>
      <c r="B96" s="13"/>
      <c r="C96" s="13"/>
      <c r="D96" s="13"/>
      <c r="E96" s="13"/>
      <c r="F96" s="13"/>
      <c r="G96" s="13"/>
      <c r="H96" s="13"/>
      <c r="I96" s="2"/>
      <c r="J96" s="2"/>
      <c r="K96" s="2"/>
      <c r="L96" s="2"/>
      <c r="M96" s="2"/>
      <c r="N96" s="2"/>
      <c r="O96" s="2"/>
      <c r="P96" s="2"/>
      <c r="Q96" s="2"/>
      <c r="R96" s="2"/>
      <c r="S96" s="2"/>
      <c r="T96" s="2"/>
      <c r="U96" s="2"/>
      <c r="V96" s="2"/>
      <c r="W96" s="2"/>
      <c r="X96" s="2"/>
      <c r="Y96" s="2"/>
      <c r="Z96" s="2"/>
    </row>
    <row r="97" customFormat="false" ht="15" hidden="false" customHeight="false" outlineLevel="0" collapsed="false">
      <c r="A97" s="13" t="s">
        <v>391</v>
      </c>
      <c r="B97" s="13"/>
      <c r="C97" s="13"/>
      <c r="D97" s="13"/>
      <c r="E97" s="13"/>
      <c r="F97" s="13"/>
      <c r="G97" s="13"/>
      <c r="H97" s="13"/>
      <c r="I97" s="2"/>
      <c r="J97" s="2"/>
      <c r="K97" s="2"/>
      <c r="L97" s="2"/>
      <c r="M97" s="2"/>
      <c r="N97" s="2"/>
      <c r="O97" s="2"/>
      <c r="P97" s="2"/>
      <c r="Q97" s="2"/>
      <c r="R97" s="2"/>
      <c r="S97" s="2"/>
      <c r="T97" s="2"/>
      <c r="U97" s="2"/>
      <c r="V97" s="2"/>
      <c r="W97" s="2"/>
      <c r="X97" s="2"/>
      <c r="Y97" s="2"/>
      <c r="Z97" s="2"/>
    </row>
    <row r="98" customFormat="false" ht="15" hidden="false" customHeight="false" outlineLevel="0" collapsed="false">
      <c r="A98" s="13"/>
      <c r="B98" s="13"/>
      <c r="C98" s="13"/>
      <c r="D98" s="13"/>
      <c r="E98" s="13"/>
      <c r="F98" s="13"/>
      <c r="G98" s="13"/>
      <c r="H98" s="13"/>
      <c r="I98" s="2"/>
      <c r="J98" s="2"/>
      <c r="K98" s="2"/>
      <c r="L98" s="2"/>
      <c r="M98" s="2"/>
      <c r="N98" s="2"/>
      <c r="O98" s="2"/>
      <c r="P98" s="2"/>
      <c r="Q98" s="2"/>
      <c r="R98" s="2"/>
      <c r="S98" s="2"/>
      <c r="T98" s="2"/>
      <c r="U98" s="2"/>
      <c r="V98" s="2"/>
      <c r="W98" s="2"/>
      <c r="X98" s="2"/>
      <c r="Y98" s="2"/>
      <c r="Z98" s="2"/>
    </row>
    <row r="99" customFormat="false" ht="15" hidden="false" customHeight="false" outlineLevel="0" collapsed="false">
      <c r="A99" s="13" t="s">
        <v>392</v>
      </c>
      <c r="B99" s="13"/>
      <c r="C99" s="13"/>
      <c r="D99" s="13"/>
      <c r="E99" s="13"/>
      <c r="F99" s="13"/>
      <c r="G99" s="13"/>
      <c r="H99" s="13"/>
      <c r="I99" s="2"/>
      <c r="J99" s="2"/>
      <c r="K99" s="2"/>
      <c r="L99" s="2"/>
      <c r="M99" s="2"/>
      <c r="N99" s="2"/>
      <c r="O99" s="2"/>
      <c r="P99" s="2"/>
      <c r="Q99" s="2"/>
      <c r="R99" s="2"/>
      <c r="S99" s="2"/>
      <c r="T99" s="2"/>
      <c r="U99" s="2"/>
      <c r="V99" s="2"/>
      <c r="W99" s="2"/>
      <c r="X99" s="2"/>
      <c r="Y99" s="2"/>
      <c r="Z99" s="2"/>
    </row>
    <row r="100" customFormat="false" ht="15" hidden="false" customHeight="false" outlineLevel="0" collapsed="false">
      <c r="A100" s="13" t="s">
        <v>393</v>
      </c>
      <c r="B100" s="13"/>
      <c r="C100" s="13"/>
      <c r="D100" s="13"/>
      <c r="E100" s="13"/>
      <c r="F100" s="13"/>
      <c r="G100" s="13"/>
      <c r="H100" s="13"/>
      <c r="I100" s="2"/>
      <c r="J100" s="2"/>
      <c r="K100" s="2"/>
      <c r="L100" s="2"/>
      <c r="M100" s="2"/>
      <c r="N100" s="2"/>
      <c r="O100" s="2"/>
      <c r="P100" s="2"/>
      <c r="Q100" s="2"/>
      <c r="R100" s="2"/>
      <c r="S100" s="2"/>
      <c r="T100" s="2"/>
      <c r="U100" s="2"/>
      <c r="V100" s="2"/>
      <c r="W100" s="2"/>
      <c r="X100" s="2"/>
      <c r="Y100" s="2"/>
      <c r="Z100" s="2"/>
    </row>
    <row r="101" customFormat="false" ht="15" hidden="false" customHeight="false" outlineLevel="0" collapsed="false">
      <c r="A101" s="13"/>
      <c r="B101" s="13"/>
      <c r="C101" s="13"/>
      <c r="D101" s="13"/>
      <c r="E101" s="13"/>
      <c r="F101" s="13"/>
      <c r="G101" s="13"/>
      <c r="H101" s="13"/>
      <c r="I101" s="2"/>
      <c r="J101" s="2"/>
      <c r="K101" s="2"/>
      <c r="L101" s="2"/>
      <c r="M101" s="2"/>
      <c r="N101" s="2"/>
      <c r="O101" s="2"/>
      <c r="P101" s="2"/>
      <c r="Q101" s="2"/>
      <c r="R101" s="2"/>
      <c r="S101" s="2"/>
      <c r="T101" s="2"/>
      <c r="U101" s="2"/>
      <c r="V101" s="2"/>
      <c r="W101" s="2"/>
      <c r="X101" s="2"/>
      <c r="Y101" s="2"/>
      <c r="Z101" s="2"/>
    </row>
    <row r="102" customFormat="false" ht="15" hidden="false" customHeight="false" outlineLevel="0" collapsed="false">
      <c r="A102" s="13" t="s">
        <v>394</v>
      </c>
      <c r="B102" s="13"/>
      <c r="C102" s="13"/>
      <c r="D102" s="13"/>
      <c r="E102" s="13"/>
      <c r="F102" s="13"/>
      <c r="G102" s="13"/>
      <c r="H102" s="13"/>
      <c r="I102" s="2"/>
      <c r="J102" s="2"/>
      <c r="K102" s="2"/>
      <c r="L102" s="2"/>
      <c r="M102" s="2"/>
      <c r="N102" s="2"/>
      <c r="O102" s="2"/>
      <c r="P102" s="2"/>
      <c r="Q102" s="2"/>
      <c r="R102" s="2"/>
      <c r="S102" s="2"/>
      <c r="T102" s="2"/>
      <c r="U102" s="2"/>
      <c r="V102" s="2"/>
      <c r="W102" s="2"/>
      <c r="X102" s="2"/>
      <c r="Y102" s="2"/>
      <c r="Z102" s="2"/>
    </row>
    <row r="103" customFormat="false" ht="15" hidden="false" customHeight="false" outlineLevel="0" collapsed="false">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ustomFormat="false" ht="15" hidden="false" customHeight="false" outlineLevel="0" collapsed="false">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ustomFormat="false" ht="15" hidden="false" customHeight="false" outlineLevel="0" collapsed="false">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ustomFormat="false" ht="15" hidden="false" customHeight="false" outlineLevel="0" collapsed="false">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ustomFormat="false" ht="15" hidden="false" customHeight="false" outlineLevel="0" collapsed="false">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ustomFormat="false" ht="15" hidden="false" customHeight="false" outlineLevel="0" collapsed="false">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ustomFormat="false" ht="15" hidden="false" customHeight="false" outlineLevel="0" collapsed="false">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ustomFormat="false" ht="15" hidden="false" customHeight="false" outlineLevel="0" collapsed="false">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ustomFormat="false" ht="15" hidden="false" customHeight="false" outlineLevel="0" collapsed="false">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ustomFormat="false" ht="15" hidden="false" customHeight="false" outlineLevel="0" collapsed="false">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ustomFormat="false" ht="15" hidden="false" customHeight="false" outlineLevel="0" collapsed="false">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ustomFormat="false" ht="15" hidden="false" customHeight="false" outlineLevel="0" collapsed="false">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ustomFormat="false" ht="15" hidden="false" customHeight="false" outlineLevel="0" collapsed="false">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ustomFormat="false" ht="15" hidden="false" customHeight="false" outlineLevel="0" collapsed="false">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ustomFormat="false" ht="15" hidden="false" customHeight="false" outlineLevel="0" collapsed="false">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ustomFormat="false" ht="15" hidden="false" customHeight="false" outlineLevel="0" collapsed="false">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ustomFormat="false" ht="15" hidden="false" customHeight="false" outlineLevel="0" collapsed="false">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ustomFormat="false" ht="15" hidden="false" customHeight="false" outlineLevel="0" collapsed="false">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ustomFormat="false" ht="15" hidden="false" customHeight="false" outlineLevel="0" collapsed="false">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ustomFormat="false" ht="15" hidden="false" customHeight="false" outlineLevel="0" collapsed="false">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ustomFormat="false" ht="15" hidden="false" customHeight="false" outlineLevel="0" collapsed="false">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ustomFormat="false" ht="15" hidden="false" customHeight="false" outlineLevel="0" collapsed="false">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ustomFormat="false" ht="15" hidden="false" customHeight="false" outlineLevel="0" collapsed="false">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ustomFormat="false" ht="15" hidden="false" customHeight="false" outlineLevel="0" collapsed="false">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ustomFormat="false" ht="15" hidden="false" customHeight="false" outlineLevel="0" collapsed="false">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ustomFormat="false" ht="15" hidden="false" customHeight="false" outlineLevel="0" collapsed="false">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ustomFormat="false" ht="15" hidden="false" customHeight="false" outlineLevel="0" collapsed="false">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ustomFormat="false" ht="15" hidden="false" customHeight="false" outlineLevel="0" collapsed="false">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ustomFormat="false" ht="15" hidden="false" customHeight="false" outlineLevel="0" collapsed="false">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ustomFormat="false" ht="15" hidden="false" customHeight="false" outlineLevel="0" collapsed="false">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ustomFormat="false" ht="15" hidden="false" customHeight="false" outlineLevel="0" collapsed="false">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ustomFormat="false" ht="15" hidden="false" customHeight="false" outlineLevel="0" collapsed="false">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ustomFormat="false" ht="15" hidden="false" customHeight="false" outlineLevel="0" collapsed="false">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ustomFormat="false" ht="15" hidden="false" customHeight="false" outlineLevel="0" collapsed="false">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ustomFormat="false" ht="15" hidden="false" customHeight="false" outlineLevel="0" collapsed="false">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ustomFormat="false" ht="15" hidden="false" customHeight="false" outlineLevel="0" collapsed="false">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ustomFormat="false" ht="15" hidden="false" customHeight="false" outlineLevel="0" collapsed="false">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ustomFormat="false" ht="15" hidden="false" customHeight="false" outlineLevel="0" collapsed="false">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ustomFormat="false" ht="15" hidden="false" customHeight="false" outlineLevel="0" collapsed="false">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ustomFormat="false" ht="15" hidden="false" customHeight="false" outlineLevel="0" collapsed="false">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ustomFormat="false" ht="15" hidden="false" customHeight="false" outlineLevel="0" collapsed="false">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ustomFormat="false" ht="15" hidden="false" customHeight="false" outlineLevel="0" collapsed="false">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ustomFormat="false" ht="15" hidden="false" customHeight="false" outlineLevel="0" collapsed="false">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ustomFormat="false" ht="15" hidden="false" customHeight="false" outlineLevel="0" collapsed="false">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ustomFormat="false" ht="15" hidden="false" customHeight="false" outlineLevel="0" collapsed="false">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ustomFormat="false" ht="15" hidden="false" customHeight="false" outlineLevel="0" collapsed="false">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ustomFormat="false" ht="15" hidden="false" customHeight="false" outlineLevel="0" collapsed="false">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ustomFormat="false" ht="15" hidden="false" customHeight="false" outlineLevel="0" collapsed="false">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ustomFormat="false" ht="15" hidden="false" customHeight="false" outlineLevel="0" collapsed="false">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ustomFormat="false" ht="15" hidden="false" customHeight="false" outlineLevel="0" collapsed="false">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ustomFormat="false" ht="15" hidden="false" customHeight="false" outlineLevel="0" collapsed="false">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ustomFormat="false" ht="15" hidden="false" customHeight="false" outlineLevel="0" collapsed="false">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ustomFormat="false" ht="15" hidden="false" customHeight="false" outlineLevel="0" collapsed="false">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ustomFormat="false" ht="15" hidden="false" customHeight="false" outlineLevel="0" collapsed="false">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ustomFormat="false" ht="15" hidden="false" customHeight="false" outlineLevel="0" collapsed="false">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ustomFormat="false" ht="15" hidden="false" customHeight="false" outlineLevel="0" collapsed="false">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ustomFormat="false" ht="15" hidden="false" customHeight="false" outlineLevel="0" collapsed="false">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ustomFormat="false" ht="15" hidden="false" customHeight="false" outlineLevel="0" collapsed="false">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ustomFormat="false" ht="15" hidden="false" customHeight="false" outlineLevel="0" collapsed="false">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ustomFormat="false" ht="15" hidden="false" customHeight="false" outlineLevel="0" collapsed="false">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ustomFormat="false" ht="15" hidden="false" customHeight="false" outlineLevel="0" collapsed="false">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ustomFormat="false" ht="15" hidden="false" customHeight="false" outlineLevel="0" collapsed="false">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ustomFormat="false" ht="15" hidden="false" customHeight="false" outlineLevel="0" collapsed="false">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ustomFormat="false" ht="15" hidden="false" customHeight="false" outlineLevel="0" collapsed="false">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ustomFormat="false" ht="15" hidden="false" customHeight="false" outlineLevel="0" collapsed="false">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ustomFormat="false" ht="15" hidden="false" customHeight="false" outlineLevel="0" collapsed="false">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ustomFormat="false" ht="15" hidden="false" customHeight="false" outlineLevel="0" collapsed="false">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Format="false" ht="15" hidden="false" customHeight="false" outlineLevel="0" collapsed="false">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ustomFormat="false" ht="15" hidden="false" customHeight="false" outlineLevel="0" collapsed="false">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ustomFormat="false" ht="15" hidden="false" customHeight="false" outlineLevel="0" collapsed="false">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ustomFormat="false" ht="15" hidden="false" customHeight="false" outlineLevel="0" collapsed="false">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ustomFormat="false" ht="15" hidden="false" customHeight="false" outlineLevel="0" collapsed="false">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ustomFormat="false" ht="15" hidden="false" customHeight="false" outlineLevel="0" collapsed="false">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ustomFormat="false" ht="15" hidden="false" customHeight="false" outlineLevel="0" collapsed="false">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ustomFormat="false" ht="15" hidden="false" customHeight="false" outlineLevel="0" collapsed="false">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ustomFormat="false" ht="15" hidden="false" customHeight="false" outlineLevel="0" collapsed="false">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ustomFormat="false" ht="15" hidden="false" customHeight="fals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ustomFormat="false" ht="15" hidden="false" customHeight="false" outlineLevel="0" collapsed="false">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ustomFormat="false" ht="15" hidden="false" customHeight="false" outlineLevel="0" collapsed="false">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ustomFormat="false" ht="15" hidden="false" customHeight="false" outlineLevel="0" collapsed="false">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ustomFormat="false" ht="15" hidden="false" customHeight="false" outlineLevel="0" collapsed="false">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ustomFormat="false" ht="15" hidden="false" customHeight="false" outlineLevel="0" collapsed="false">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ustomFormat="false" ht="15" hidden="false" customHeight="false" outlineLevel="0" collapsed="false">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ustomFormat="false" ht="15" hidden="false" customHeight="false" outlineLevel="0" collapsed="false">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ustomFormat="false" ht="15" hidden="false" customHeight="false" outlineLevel="0" collapsed="false">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ustomFormat="false" ht="15" hidden="false" customHeight="false" outlineLevel="0" collapsed="false">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Format="false" ht="15" hidden="false" customHeight="false" outlineLevel="0" collapsed="false">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ustomFormat="false" ht="15" hidden="false" customHeight="false" outlineLevel="0" collapsed="false">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ustomFormat="false" ht="15" hidden="false" customHeight="false" outlineLevel="0" collapsed="false">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ustomFormat="false" ht="15" hidden="false" customHeight="false" outlineLevel="0" collapsed="false">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ustomFormat="false" ht="15" hidden="false" customHeight="false" outlineLevel="0" collapsed="false">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ustomFormat="false" ht="15" hidden="false" customHeight="false" outlineLevel="0" collapsed="false">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 hidden="false" customHeight="false" outlineLevel="0" collapsed="false">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ustomFormat="false" ht="15" hidden="false" customHeight="false" outlineLevel="0" collapsed="false">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Format="false" ht="15" hidden="false" customHeight="false" outlineLevel="0" collapsed="false">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ustomFormat="false" ht="15" hidden="false" customHeight="false" outlineLevel="0" collapsed="false">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ustomFormat="false" ht="15" hidden="false" customHeight="false" outlineLevel="0" collapsed="false">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ustomFormat="false" ht="15" hidden="false" customHeight="false" outlineLevel="0" collapsed="false">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ustomFormat="false" ht="15" hidden="false" customHeight="false" outlineLevel="0" collapsed="false">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ustomFormat="false" ht="15" hidden="false" customHeight="false" outlineLevel="0" collapsed="false">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ustomFormat="false" ht="15" hidden="false" customHeight="false" outlineLevel="0" collapsed="false">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ustomFormat="false" ht="15" hidden="false" customHeight="false" outlineLevel="0" collapsed="false">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ustomFormat="false" ht="15" hidden="false" customHeight="false" outlineLevel="0" collapsed="false">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ustomFormat="false" ht="15" hidden="false" customHeight="false" outlineLevel="0" collapsed="false">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ustomFormat="false" ht="15" hidden="false" customHeight="false" outlineLevel="0" collapsed="false">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ustomFormat="false" ht="15" hidden="false" customHeight="fals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ustomFormat="false" ht="15" hidden="false" customHeight="fals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ustomFormat="false" ht="15" hidden="false" customHeight="fals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 hidden="false" customHeight="false" outlineLevel="0" collapsed="false">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ustomFormat="false" ht="15" hidden="false" customHeight="false" outlineLevel="0" collapsed="false">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 hidden="false" customHeight="false" outlineLevel="0" collapsed="false">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 hidden="false" customHeight="false" outlineLevel="0" collapsed="false">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 hidden="false" customHeight="false" outlineLevel="0" collapsed="false">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 hidden="false" customHeight="false" outlineLevel="0" collapsed="false">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 hidden="false" customHeight="false" outlineLevel="0" collapsed="false">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 hidden="false" customHeight="false" outlineLevel="0" collapsed="false">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 hidden="false" customHeight="false" outlineLevel="0" collapsed="false">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 hidden="false" customHeight="false" outlineLevel="0" collapsed="false">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ustomFormat="false" ht="15" hidden="false" customHeight="false" outlineLevel="0" collapsed="false">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ustomFormat="false" ht="15" hidden="false" customHeight="fals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 hidden="false" customHeight="false" outlineLevel="0" collapsed="false">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1" colorId="64" zoomScale="78" zoomScaleNormal="78" zoomScalePageLayoutView="100" workbookViewId="0">
      <selection pane="topLeft" activeCell="A1" activeCellId="0" sqref="A1"/>
    </sheetView>
  </sheetViews>
  <sheetFormatPr defaultColWidth="10.5390625" defaultRowHeight="15" zeroHeight="false" outlineLevelRow="0" outlineLevelCol="0"/>
  <sheetData>
    <row r="1" customFormat="false" ht="18" hidden="false" customHeight="false" outlineLevel="0" collapsed="false">
      <c r="A1" s="339" t="s">
        <v>395</v>
      </c>
      <c r="B1" s="340"/>
      <c r="C1" s="340"/>
      <c r="D1" s="340"/>
      <c r="E1" s="340"/>
      <c r="F1" s="340"/>
      <c r="G1" s="340"/>
      <c r="H1" s="340"/>
      <c r="I1" s="340"/>
      <c r="J1" s="340"/>
      <c r="K1" s="340"/>
      <c r="L1" s="340"/>
      <c r="M1" s="340"/>
      <c r="N1" s="340"/>
      <c r="O1" s="340"/>
      <c r="P1" s="340"/>
      <c r="Q1" s="340"/>
      <c r="R1" s="340"/>
      <c r="S1" s="340"/>
      <c r="T1" s="340"/>
    </row>
    <row r="2" customFormat="false" ht="15.75" hidden="false" customHeight="false" outlineLevel="0" collapsed="false">
      <c r="A2" s="341" t="s">
        <v>396</v>
      </c>
      <c r="B2" s="340"/>
      <c r="C2" s="340"/>
      <c r="D2" s="340"/>
      <c r="E2" s="340"/>
      <c r="F2" s="340"/>
      <c r="G2" s="340"/>
      <c r="H2" s="342"/>
      <c r="I2" s="340"/>
      <c r="J2" s="340"/>
      <c r="K2" s="340"/>
      <c r="L2" s="340"/>
      <c r="M2" s="340"/>
      <c r="N2" s="340"/>
      <c r="O2" s="340"/>
      <c r="P2" s="340"/>
      <c r="Q2" s="340"/>
      <c r="R2" s="340"/>
      <c r="S2" s="340"/>
      <c r="T2" s="340"/>
    </row>
    <row r="3" customFormat="false" ht="15.75" hidden="false" customHeight="false" outlineLevel="0" collapsed="false">
      <c r="A3" s="341" t="s">
        <v>397</v>
      </c>
      <c r="B3" s="340"/>
      <c r="C3" s="340"/>
      <c r="D3" s="340"/>
      <c r="E3" s="340"/>
      <c r="F3" s="340"/>
      <c r="G3" s="340"/>
      <c r="H3" s="340"/>
      <c r="I3" s="340"/>
      <c r="J3" s="340"/>
      <c r="K3" s="340"/>
      <c r="L3" s="340"/>
      <c r="M3" s="340"/>
      <c r="N3" s="340"/>
      <c r="O3" s="340"/>
      <c r="P3" s="340"/>
      <c r="Q3" s="340"/>
      <c r="R3" s="340"/>
      <c r="S3" s="340"/>
      <c r="T3" s="340"/>
    </row>
    <row r="4" customFormat="false" ht="15.75" hidden="false" customHeight="false" outlineLevel="0" collapsed="false">
      <c r="A4" s="343" t="s">
        <v>398</v>
      </c>
      <c r="B4" s="340"/>
      <c r="C4" s="340"/>
      <c r="D4" s="340"/>
      <c r="E4" s="340"/>
      <c r="F4" s="340"/>
      <c r="G4" s="340"/>
      <c r="H4" s="340"/>
      <c r="I4" s="340"/>
      <c r="J4" s="340"/>
      <c r="K4" s="340"/>
      <c r="L4" s="340"/>
      <c r="M4" s="340"/>
      <c r="N4" s="340"/>
      <c r="O4" s="340"/>
      <c r="P4" s="340"/>
      <c r="Q4" s="340"/>
      <c r="R4" s="340"/>
      <c r="S4" s="340"/>
      <c r="T4" s="340"/>
    </row>
    <row r="5" customFormat="false" ht="15" hidden="false" customHeight="false" outlineLevel="0" collapsed="false">
      <c r="A5" s="340"/>
      <c r="B5" s="340"/>
      <c r="C5" s="340"/>
      <c r="D5" s="340"/>
      <c r="E5" s="340"/>
      <c r="F5" s="340"/>
      <c r="G5" s="340"/>
      <c r="H5" s="340"/>
      <c r="I5" s="340"/>
      <c r="J5" s="340"/>
      <c r="K5" s="340"/>
      <c r="L5" s="340"/>
      <c r="M5" s="340"/>
      <c r="N5" s="340"/>
      <c r="O5" s="340"/>
      <c r="P5" s="340"/>
      <c r="Q5" s="340"/>
      <c r="R5" s="340"/>
      <c r="S5" s="340"/>
      <c r="T5" s="340"/>
    </row>
    <row r="6" customFormat="false" ht="18" hidden="false" customHeight="false" outlineLevel="0" collapsed="false">
      <c r="A6" s="339" t="s">
        <v>399</v>
      </c>
      <c r="B6" s="340"/>
      <c r="C6" s="340"/>
      <c r="D6" s="340"/>
      <c r="E6" s="340"/>
      <c r="F6" s="340"/>
      <c r="G6" s="340"/>
      <c r="H6" s="339" t="s">
        <v>400</v>
      </c>
      <c r="I6" s="340"/>
      <c r="J6" s="340"/>
      <c r="K6" s="340"/>
      <c r="L6" s="340"/>
      <c r="M6" s="340"/>
      <c r="N6" s="340"/>
      <c r="O6" s="339" t="s">
        <v>401</v>
      </c>
      <c r="P6" s="340"/>
      <c r="Q6" s="340"/>
      <c r="R6" s="340"/>
      <c r="S6" s="340"/>
      <c r="T6" s="340"/>
    </row>
    <row r="7" customFormat="false" ht="18" hidden="false" customHeight="false" outlineLevel="0" collapsed="false">
      <c r="A7" s="344"/>
      <c r="B7" s="340"/>
      <c r="C7" s="340"/>
      <c r="D7" s="340"/>
      <c r="E7" s="340"/>
      <c r="F7" s="340" t="s">
        <v>402</v>
      </c>
      <c r="G7" s="340"/>
      <c r="H7" s="344"/>
      <c r="I7" s="340"/>
      <c r="J7" s="340"/>
      <c r="K7" s="340"/>
      <c r="L7" s="340"/>
      <c r="M7" s="340"/>
      <c r="N7" s="340"/>
      <c r="O7" s="344"/>
      <c r="P7" s="340"/>
      <c r="Q7" s="340"/>
      <c r="R7" s="340"/>
      <c r="S7" s="340"/>
      <c r="T7" s="340"/>
    </row>
    <row r="8" customFormat="false" ht="18.75" hidden="false" customHeight="false" outlineLevel="0" collapsed="false">
      <c r="A8" s="340"/>
      <c r="B8" s="340"/>
      <c r="C8" s="340"/>
      <c r="D8" s="340"/>
      <c r="E8" s="340"/>
      <c r="F8" s="340"/>
      <c r="G8" s="340"/>
      <c r="H8" s="345"/>
      <c r="I8" s="340"/>
      <c r="J8" s="340"/>
      <c r="K8" s="340"/>
      <c r="L8" s="340"/>
      <c r="M8" s="340"/>
      <c r="N8" s="340"/>
      <c r="O8" s="345"/>
      <c r="P8" s="340"/>
      <c r="Q8" s="340"/>
      <c r="R8" s="340"/>
      <c r="S8" s="340"/>
      <c r="T8" s="340"/>
    </row>
    <row r="9" customFormat="false" ht="15.75" hidden="false" customHeight="false" outlineLevel="0" collapsed="false">
      <c r="A9" s="340"/>
      <c r="B9" s="340"/>
      <c r="C9" s="340"/>
      <c r="D9" s="340"/>
      <c r="E9" s="340"/>
      <c r="F9" s="340"/>
      <c r="G9" s="340"/>
      <c r="H9" s="340"/>
      <c r="I9" s="340"/>
      <c r="J9" s="340"/>
      <c r="K9" s="340"/>
      <c r="L9" s="340"/>
      <c r="M9" s="340"/>
      <c r="N9" s="340"/>
      <c r="O9" s="340"/>
      <c r="P9" s="340"/>
      <c r="Q9" s="340"/>
      <c r="R9" s="340"/>
      <c r="S9" s="340"/>
      <c r="T9" s="340"/>
    </row>
    <row r="10" customFormat="false" ht="15.75" hidden="false" customHeight="false" outlineLevel="0" collapsed="false">
      <c r="A10" s="346" t="s">
        <v>403</v>
      </c>
      <c r="B10" s="347" t="s">
        <v>404</v>
      </c>
      <c r="C10" s="347" t="s">
        <v>405</v>
      </c>
      <c r="D10" s="347" t="s">
        <v>406</v>
      </c>
      <c r="E10" s="347" t="s">
        <v>407</v>
      </c>
      <c r="F10" s="348" t="s">
        <v>408</v>
      </c>
      <c r="G10" s="349"/>
      <c r="H10" s="346" t="s">
        <v>403</v>
      </c>
      <c r="I10" s="347" t="s">
        <v>404</v>
      </c>
      <c r="J10" s="347" t="s">
        <v>405</v>
      </c>
      <c r="K10" s="347" t="s">
        <v>406</v>
      </c>
      <c r="L10" s="347" t="s">
        <v>409</v>
      </c>
      <c r="M10" s="348" t="s">
        <v>408</v>
      </c>
      <c r="N10" s="349"/>
      <c r="O10" s="346" t="s">
        <v>403</v>
      </c>
      <c r="P10" s="347" t="s">
        <v>404</v>
      </c>
      <c r="Q10" s="347" t="s">
        <v>405</v>
      </c>
      <c r="R10" s="347" t="s">
        <v>406</v>
      </c>
      <c r="S10" s="347" t="s">
        <v>409</v>
      </c>
      <c r="T10" s="348" t="s">
        <v>408</v>
      </c>
    </row>
    <row r="11" customFormat="false" ht="15" hidden="false" customHeight="false" outlineLevel="0" collapsed="false">
      <c r="A11" s="350" t="s">
        <v>410</v>
      </c>
      <c r="B11" s="351" t="s">
        <v>410</v>
      </c>
      <c r="C11" s="352" t="s">
        <v>411</v>
      </c>
      <c r="D11" s="353" t="s">
        <v>412</v>
      </c>
      <c r="E11" s="353" t="n">
        <v>2013</v>
      </c>
      <c r="F11" s="354" t="n">
        <v>14471</v>
      </c>
      <c r="G11" s="340"/>
      <c r="H11" s="350" t="s">
        <v>410</v>
      </c>
      <c r="I11" s="351" t="s">
        <v>410</v>
      </c>
      <c r="J11" s="355" t="n">
        <v>603</v>
      </c>
      <c r="K11" s="353" t="s">
        <v>413</v>
      </c>
      <c r="L11" s="353" t="n">
        <v>2019</v>
      </c>
      <c r="M11" s="354" t="n">
        <v>19303</v>
      </c>
      <c r="N11" s="340"/>
      <c r="O11" s="350" t="s">
        <v>414</v>
      </c>
      <c r="P11" s="351" t="s">
        <v>410</v>
      </c>
      <c r="Q11" s="352" t="s">
        <v>415</v>
      </c>
      <c r="R11" s="353" t="s">
        <v>412</v>
      </c>
      <c r="S11" s="353" t="n">
        <v>2013</v>
      </c>
      <c r="T11" s="354" t="n">
        <v>14470</v>
      </c>
    </row>
    <row r="12" customFormat="false" ht="15" hidden="false" customHeight="false" outlineLevel="0" collapsed="false">
      <c r="A12" s="356" t="s">
        <v>410</v>
      </c>
      <c r="B12" s="357" t="s">
        <v>410</v>
      </c>
      <c r="C12" s="358" t="n">
        <v>365</v>
      </c>
      <c r="D12" s="359" t="s">
        <v>412</v>
      </c>
      <c r="E12" s="359" t="n">
        <v>2018</v>
      </c>
      <c r="F12" s="360" t="n">
        <v>17983</v>
      </c>
      <c r="G12" s="340"/>
      <c r="H12" s="356" t="s">
        <v>410</v>
      </c>
      <c r="I12" s="357" t="s">
        <v>410</v>
      </c>
      <c r="J12" s="358" t="n">
        <v>916</v>
      </c>
      <c r="K12" s="359" t="s">
        <v>416</v>
      </c>
      <c r="L12" s="359" t="n">
        <v>2019</v>
      </c>
      <c r="M12" s="360" t="n">
        <v>18896</v>
      </c>
      <c r="N12" s="340"/>
      <c r="O12" s="356" t="s">
        <v>410</v>
      </c>
      <c r="P12" s="357" t="s">
        <v>410</v>
      </c>
      <c r="Q12" s="361" t="s">
        <v>417</v>
      </c>
      <c r="R12" s="359" t="s">
        <v>413</v>
      </c>
      <c r="S12" s="359" t="n">
        <v>2020</v>
      </c>
      <c r="T12" s="362" t="n">
        <v>19477</v>
      </c>
    </row>
    <row r="13" customFormat="false" ht="15" hidden="false" customHeight="false" outlineLevel="0" collapsed="false">
      <c r="A13" s="356" t="s">
        <v>410</v>
      </c>
      <c r="B13" s="357" t="s">
        <v>410</v>
      </c>
      <c r="C13" s="358" t="n">
        <v>920</v>
      </c>
      <c r="D13" s="359" t="s">
        <v>416</v>
      </c>
      <c r="E13" s="359" t="n">
        <v>2018</v>
      </c>
      <c r="F13" s="360" t="n">
        <v>17986</v>
      </c>
      <c r="G13" s="340"/>
      <c r="H13" s="363" t="s">
        <v>410</v>
      </c>
      <c r="I13" s="358" t="s">
        <v>410</v>
      </c>
      <c r="J13" s="358" t="n">
        <v>915</v>
      </c>
      <c r="K13" s="359" t="s">
        <v>416</v>
      </c>
      <c r="L13" s="359" t="n">
        <v>2018</v>
      </c>
      <c r="M13" s="360" t="n">
        <v>17984</v>
      </c>
      <c r="N13" s="340"/>
      <c r="O13" s="356" t="s">
        <v>410</v>
      </c>
      <c r="P13" s="357" t="s">
        <v>410</v>
      </c>
      <c r="Q13" s="361" t="s">
        <v>418</v>
      </c>
      <c r="R13" s="359" t="s">
        <v>412</v>
      </c>
      <c r="S13" s="359" t="n">
        <v>2021</v>
      </c>
      <c r="T13" s="360" t="n">
        <v>20496</v>
      </c>
    </row>
    <row r="14" customFormat="false" ht="15" hidden="false" customHeight="false" outlineLevel="0" collapsed="false">
      <c r="A14" s="356" t="s">
        <v>410</v>
      </c>
      <c r="B14" s="357" t="s">
        <v>410</v>
      </c>
      <c r="C14" s="361" t="n">
        <v>460</v>
      </c>
      <c r="D14" s="359" t="s">
        <v>416</v>
      </c>
      <c r="E14" s="359" t="n">
        <v>2021</v>
      </c>
      <c r="F14" s="360" t="n">
        <v>20498</v>
      </c>
      <c r="G14" s="340"/>
      <c r="H14" s="356" t="s">
        <v>410</v>
      </c>
      <c r="I14" s="357" t="s">
        <v>410</v>
      </c>
      <c r="J14" s="361" t="s">
        <v>280</v>
      </c>
      <c r="K14" s="359" t="s">
        <v>416</v>
      </c>
      <c r="L14" s="359" t="n">
        <v>2015</v>
      </c>
      <c r="M14" s="360" t="n">
        <v>15733</v>
      </c>
      <c r="N14" s="340"/>
      <c r="O14" s="356" t="s">
        <v>419</v>
      </c>
      <c r="P14" s="357" t="s">
        <v>419</v>
      </c>
      <c r="Q14" s="361" t="s">
        <v>420</v>
      </c>
      <c r="R14" s="359" t="s">
        <v>412</v>
      </c>
      <c r="S14" s="359" t="n">
        <v>2012</v>
      </c>
      <c r="T14" s="360" t="n">
        <v>13027</v>
      </c>
    </row>
    <row r="15" customFormat="false" ht="15" hidden="false" customHeight="false" outlineLevel="0" collapsed="false">
      <c r="A15" s="357" t="s">
        <v>421</v>
      </c>
      <c r="B15" s="357" t="s">
        <v>422</v>
      </c>
      <c r="C15" s="361" t="s">
        <v>423</v>
      </c>
      <c r="D15" s="359" t="s">
        <v>416</v>
      </c>
      <c r="E15" s="359" t="n">
        <v>2021</v>
      </c>
      <c r="F15" s="360" t="n">
        <v>20492</v>
      </c>
      <c r="G15" s="340"/>
      <c r="H15" s="356" t="s">
        <v>410</v>
      </c>
      <c r="I15" s="357" t="s">
        <v>410</v>
      </c>
      <c r="J15" s="361" t="s">
        <v>142</v>
      </c>
      <c r="K15" s="359" t="s">
        <v>413</v>
      </c>
      <c r="L15" s="359" t="n">
        <v>2013</v>
      </c>
      <c r="M15" s="360" t="n">
        <v>14472</v>
      </c>
      <c r="N15" s="340"/>
      <c r="O15" s="356"/>
      <c r="P15" s="358" t="s">
        <v>424</v>
      </c>
      <c r="Q15" s="361" t="s">
        <v>425</v>
      </c>
      <c r="R15" s="359" t="s">
        <v>412</v>
      </c>
      <c r="S15" s="359" t="n">
        <v>2021</v>
      </c>
      <c r="T15" s="360"/>
    </row>
    <row r="16" customFormat="false" ht="15" hidden="false" customHeight="false" outlineLevel="0" collapsed="false">
      <c r="A16" s="356" t="s">
        <v>410</v>
      </c>
      <c r="B16" s="357" t="s">
        <v>421</v>
      </c>
      <c r="C16" s="357" t="s">
        <v>426</v>
      </c>
      <c r="D16" s="359" t="s">
        <v>416</v>
      </c>
      <c r="E16" s="359" t="n">
        <v>2013</v>
      </c>
      <c r="F16" s="360" t="n">
        <v>14474</v>
      </c>
      <c r="G16" s="340"/>
      <c r="H16" s="356" t="s">
        <v>410</v>
      </c>
      <c r="I16" s="357" t="s">
        <v>410</v>
      </c>
      <c r="J16" s="361" t="s">
        <v>168</v>
      </c>
      <c r="K16" s="359" t="s">
        <v>413</v>
      </c>
      <c r="L16" s="359" t="n">
        <v>2020</v>
      </c>
      <c r="M16" s="362" t="n">
        <v>19479</v>
      </c>
      <c r="N16" s="340"/>
      <c r="O16" s="356" t="s">
        <v>427</v>
      </c>
      <c r="P16" s="357" t="s">
        <v>428</v>
      </c>
      <c r="Q16" s="361" t="s">
        <v>429</v>
      </c>
      <c r="R16" s="359" t="s">
        <v>412</v>
      </c>
      <c r="S16" s="359" t="n">
        <v>2018</v>
      </c>
      <c r="T16" s="360" t="n">
        <v>18026</v>
      </c>
    </row>
    <row r="17" customFormat="false" ht="15" hidden="false" customHeight="false" outlineLevel="0" collapsed="false">
      <c r="A17" s="356" t="s">
        <v>430</v>
      </c>
      <c r="B17" s="357" t="s">
        <v>421</v>
      </c>
      <c r="C17" s="357" t="s">
        <v>431</v>
      </c>
      <c r="D17" s="359" t="s">
        <v>416</v>
      </c>
      <c r="E17" s="359" t="n">
        <v>2019</v>
      </c>
      <c r="F17" s="360" t="n">
        <v>17458</v>
      </c>
      <c r="G17" s="340"/>
      <c r="H17" s="356" t="s">
        <v>410</v>
      </c>
      <c r="I17" s="357" t="s">
        <v>410</v>
      </c>
      <c r="J17" s="361" t="s">
        <v>432</v>
      </c>
      <c r="K17" s="359" t="s">
        <v>412</v>
      </c>
      <c r="L17" s="359" t="n">
        <v>2020</v>
      </c>
      <c r="M17" s="362" t="n">
        <v>19475</v>
      </c>
      <c r="N17" s="340"/>
      <c r="O17" s="356" t="s">
        <v>427</v>
      </c>
      <c r="P17" s="357" t="s">
        <v>433</v>
      </c>
      <c r="Q17" s="361" t="s">
        <v>145</v>
      </c>
      <c r="R17" s="359" t="s">
        <v>412</v>
      </c>
      <c r="S17" s="359" t="n">
        <v>2018</v>
      </c>
      <c r="T17" s="362" t="n">
        <v>17945</v>
      </c>
    </row>
    <row r="18" customFormat="false" ht="15" hidden="false" customHeight="false" outlineLevel="0" collapsed="false">
      <c r="A18" s="356" t="s">
        <v>434</v>
      </c>
      <c r="B18" s="357" t="s">
        <v>434</v>
      </c>
      <c r="C18" s="357" t="s">
        <v>435</v>
      </c>
      <c r="D18" s="359" t="s">
        <v>413</v>
      </c>
      <c r="E18" s="359" t="n">
        <v>2007</v>
      </c>
      <c r="F18" s="360" t="n">
        <v>10658</v>
      </c>
      <c r="G18" s="340"/>
      <c r="H18" s="356" t="s">
        <v>414</v>
      </c>
      <c r="I18" s="357" t="s">
        <v>410</v>
      </c>
      <c r="J18" s="357" t="s">
        <v>436</v>
      </c>
      <c r="K18" s="359" t="s">
        <v>412</v>
      </c>
      <c r="L18" s="359" t="n">
        <v>2021</v>
      </c>
      <c r="M18" s="360" t="n">
        <v>20358</v>
      </c>
      <c r="N18" s="340"/>
      <c r="O18" s="356" t="s">
        <v>427</v>
      </c>
      <c r="P18" s="357" t="s">
        <v>433</v>
      </c>
      <c r="Q18" s="361" t="s">
        <v>183</v>
      </c>
      <c r="R18" s="359" t="s">
        <v>416</v>
      </c>
      <c r="S18" s="359" t="n">
        <v>2017</v>
      </c>
      <c r="T18" s="362" t="n">
        <v>17944</v>
      </c>
    </row>
    <row r="19" customFormat="false" ht="15" hidden="false" customHeight="false" outlineLevel="0" collapsed="false">
      <c r="A19" s="356" t="s">
        <v>434</v>
      </c>
      <c r="B19" s="357" t="s">
        <v>434</v>
      </c>
      <c r="C19" s="357" t="s">
        <v>286</v>
      </c>
      <c r="D19" s="359" t="s">
        <v>416</v>
      </c>
      <c r="E19" s="359" t="n">
        <v>2015</v>
      </c>
      <c r="F19" s="360" t="n">
        <v>15754</v>
      </c>
      <c r="G19" s="340"/>
      <c r="H19" s="356" t="s">
        <v>414</v>
      </c>
      <c r="I19" s="358" t="s">
        <v>424</v>
      </c>
      <c r="J19" s="357" t="s">
        <v>437</v>
      </c>
      <c r="K19" s="359" t="s">
        <v>413</v>
      </c>
      <c r="L19" s="359" t="n">
        <v>2014</v>
      </c>
      <c r="M19" s="360" t="n">
        <v>14989</v>
      </c>
      <c r="N19" s="340"/>
      <c r="O19" s="356" t="s">
        <v>438</v>
      </c>
      <c r="P19" s="357" t="s">
        <v>433</v>
      </c>
      <c r="Q19" s="361" t="s">
        <v>172</v>
      </c>
      <c r="R19" s="359" t="s">
        <v>416</v>
      </c>
      <c r="S19" s="359" t="n">
        <v>2016</v>
      </c>
      <c r="T19" s="360" t="n">
        <v>16330</v>
      </c>
    </row>
    <row r="20" customFormat="false" ht="15" hidden="false" customHeight="false" outlineLevel="0" collapsed="false">
      <c r="A20" s="356" t="s">
        <v>434</v>
      </c>
      <c r="B20" s="357" t="s">
        <v>434</v>
      </c>
      <c r="C20" s="357" t="s">
        <v>439</v>
      </c>
      <c r="D20" s="359" t="s">
        <v>416</v>
      </c>
      <c r="E20" s="359" t="n">
        <v>2016</v>
      </c>
      <c r="F20" s="360" t="n">
        <v>16333</v>
      </c>
      <c r="G20" s="340"/>
      <c r="H20" s="364" t="s">
        <v>424</v>
      </c>
      <c r="I20" s="358" t="s">
        <v>424</v>
      </c>
      <c r="J20" s="357" t="s">
        <v>440</v>
      </c>
      <c r="K20" s="359" t="s">
        <v>413</v>
      </c>
      <c r="L20" s="359" t="n">
        <v>2020</v>
      </c>
      <c r="M20" s="362" t="n">
        <v>18140</v>
      </c>
      <c r="N20" s="340"/>
      <c r="O20" s="356" t="s">
        <v>414</v>
      </c>
      <c r="P20" s="357" t="s">
        <v>433</v>
      </c>
      <c r="Q20" s="361" t="s">
        <v>441</v>
      </c>
      <c r="R20" s="359" t="s">
        <v>412</v>
      </c>
      <c r="S20" s="359" t="n">
        <v>2013</v>
      </c>
      <c r="T20" s="360" t="n">
        <v>14487</v>
      </c>
    </row>
    <row r="21" customFormat="false" ht="15" hidden="false" customHeight="false" outlineLevel="0" collapsed="false">
      <c r="A21" s="356" t="s">
        <v>434</v>
      </c>
      <c r="B21" s="357" t="s">
        <v>434</v>
      </c>
      <c r="C21" s="357" t="s">
        <v>442</v>
      </c>
      <c r="D21" s="359" t="s">
        <v>412</v>
      </c>
      <c r="E21" s="359" t="n">
        <v>2017</v>
      </c>
      <c r="F21" s="360" t="n">
        <v>17282</v>
      </c>
      <c r="G21" s="340"/>
      <c r="H21" s="364" t="s">
        <v>424</v>
      </c>
      <c r="I21" s="358" t="s">
        <v>424</v>
      </c>
      <c r="J21" s="357" t="s">
        <v>443</v>
      </c>
      <c r="K21" s="359" t="s">
        <v>412</v>
      </c>
      <c r="L21" s="359" t="n">
        <v>2020</v>
      </c>
      <c r="M21" s="362" t="n">
        <v>18188</v>
      </c>
      <c r="N21" s="340"/>
      <c r="O21" s="356" t="s">
        <v>434</v>
      </c>
      <c r="P21" s="357" t="s">
        <v>434</v>
      </c>
      <c r="Q21" s="361" t="s">
        <v>444</v>
      </c>
      <c r="R21" s="359" t="s">
        <v>412</v>
      </c>
      <c r="S21" s="359" t="n">
        <v>2020</v>
      </c>
      <c r="T21" s="362" t="n">
        <v>14478</v>
      </c>
    </row>
    <row r="22" customFormat="false" ht="15" hidden="false" customHeight="false" outlineLevel="0" collapsed="false">
      <c r="A22" s="356" t="s">
        <v>434</v>
      </c>
      <c r="B22" s="357" t="s">
        <v>434</v>
      </c>
      <c r="C22" s="357" t="s">
        <v>445</v>
      </c>
      <c r="D22" s="359" t="s">
        <v>416</v>
      </c>
      <c r="E22" s="359" t="n">
        <v>2018</v>
      </c>
      <c r="F22" s="360" t="n">
        <v>17978</v>
      </c>
      <c r="G22" s="340"/>
      <c r="H22" s="364" t="s">
        <v>424</v>
      </c>
      <c r="I22" s="358" t="s">
        <v>424</v>
      </c>
      <c r="J22" s="357" t="s">
        <v>446</v>
      </c>
      <c r="K22" s="359" t="s">
        <v>413</v>
      </c>
      <c r="L22" s="359" t="n">
        <v>2020</v>
      </c>
      <c r="M22" s="362" t="n">
        <v>18146</v>
      </c>
      <c r="N22" s="340"/>
      <c r="O22" s="356" t="s">
        <v>434</v>
      </c>
      <c r="P22" s="357" t="s">
        <v>434</v>
      </c>
      <c r="Q22" s="361" t="s">
        <v>447</v>
      </c>
      <c r="R22" s="359" t="s">
        <v>412</v>
      </c>
      <c r="S22" s="359" t="n">
        <v>2020</v>
      </c>
      <c r="T22" s="362" t="n">
        <v>19466</v>
      </c>
    </row>
    <row r="23" customFormat="false" ht="15" hidden="false" customHeight="false" outlineLevel="0" collapsed="false">
      <c r="A23" s="356" t="s">
        <v>434</v>
      </c>
      <c r="B23" s="357" t="s">
        <v>434</v>
      </c>
      <c r="C23" s="357" t="s">
        <v>448</v>
      </c>
      <c r="D23" s="359" t="s">
        <v>412</v>
      </c>
      <c r="E23" s="359" t="n">
        <v>2019</v>
      </c>
      <c r="F23" s="360" t="n">
        <v>18645</v>
      </c>
      <c r="G23" s="340"/>
      <c r="H23" s="356" t="s">
        <v>430</v>
      </c>
      <c r="I23" s="358" t="s">
        <v>424</v>
      </c>
      <c r="J23" s="361" t="s">
        <v>449</v>
      </c>
      <c r="K23" s="359" t="s">
        <v>416</v>
      </c>
      <c r="L23" s="359" t="n">
        <v>2017</v>
      </c>
      <c r="M23" s="360" t="n">
        <v>15893</v>
      </c>
      <c r="N23" s="340"/>
      <c r="O23" s="356" t="s">
        <v>434</v>
      </c>
      <c r="P23" s="357" t="s">
        <v>434</v>
      </c>
      <c r="Q23" s="361" t="s">
        <v>450</v>
      </c>
      <c r="R23" s="359" t="s">
        <v>412</v>
      </c>
      <c r="S23" s="359" t="n">
        <v>2021</v>
      </c>
      <c r="T23" s="360" t="n">
        <v>20680</v>
      </c>
    </row>
    <row r="24" customFormat="false" ht="15" hidden="false" customHeight="false" outlineLevel="0" collapsed="false">
      <c r="A24" s="356" t="s">
        <v>434</v>
      </c>
      <c r="B24" s="357" t="s">
        <v>434</v>
      </c>
      <c r="C24" s="361" t="s">
        <v>451</v>
      </c>
      <c r="D24" s="359" t="s">
        <v>416</v>
      </c>
      <c r="E24" s="359" t="n">
        <v>2021</v>
      </c>
      <c r="F24" s="360" t="n">
        <v>20345</v>
      </c>
      <c r="G24" s="340"/>
      <c r="H24" s="363" t="s">
        <v>424</v>
      </c>
      <c r="I24" s="358" t="s">
        <v>424</v>
      </c>
      <c r="J24" s="358" t="s">
        <v>278</v>
      </c>
      <c r="K24" s="359" t="s">
        <v>416</v>
      </c>
      <c r="L24" s="359" t="n">
        <v>2017</v>
      </c>
      <c r="M24" s="360" t="n">
        <v>17283</v>
      </c>
      <c r="N24" s="340"/>
      <c r="O24" s="356" t="s">
        <v>452</v>
      </c>
      <c r="P24" s="357" t="s">
        <v>452</v>
      </c>
      <c r="Q24" s="361" t="s">
        <v>453</v>
      </c>
      <c r="R24" s="359" t="s">
        <v>413</v>
      </c>
      <c r="S24" s="359" t="n">
        <v>2013</v>
      </c>
      <c r="T24" s="360" t="n">
        <v>13778</v>
      </c>
    </row>
    <row r="25" customFormat="false" ht="15" hidden="false" customHeight="false" outlineLevel="0" collapsed="false">
      <c r="A25" s="356" t="s">
        <v>434</v>
      </c>
      <c r="B25" s="357" t="s">
        <v>454</v>
      </c>
      <c r="C25" s="357" t="s">
        <v>455</v>
      </c>
      <c r="D25" s="359" t="s">
        <v>416</v>
      </c>
      <c r="E25" s="359" t="n">
        <v>2007</v>
      </c>
      <c r="F25" s="360" t="n">
        <v>10015</v>
      </c>
      <c r="G25" s="340"/>
      <c r="H25" s="363" t="s">
        <v>430</v>
      </c>
      <c r="I25" s="358" t="s">
        <v>424</v>
      </c>
      <c r="J25" s="358" t="s">
        <v>456</v>
      </c>
      <c r="K25" s="359" t="s">
        <v>413</v>
      </c>
      <c r="L25" s="359" t="n">
        <v>2018</v>
      </c>
      <c r="M25" s="360" t="n">
        <v>17457</v>
      </c>
      <c r="N25" s="340"/>
      <c r="O25" s="356" t="s">
        <v>452</v>
      </c>
      <c r="P25" s="357" t="s">
        <v>452</v>
      </c>
      <c r="Q25" s="361" t="s">
        <v>457</v>
      </c>
      <c r="R25" s="359" t="s">
        <v>412</v>
      </c>
      <c r="S25" s="359" t="n">
        <v>2020</v>
      </c>
      <c r="T25" s="362" t="n">
        <v>19535</v>
      </c>
    </row>
    <row r="26" customFormat="false" ht="15" hidden="false" customHeight="false" outlineLevel="0" collapsed="false">
      <c r="A26" s="356" t="s">
        <v>434</v>
      </c>
      <c r="B26" s="357" t="s">
        <v>454</v>
      </c>
      <c r="C26" s="357" t="s">
        <v>458</v>
      </c>
      <c r="D26" s="359" t="s">
        <v>412</v>
      </c>
      <c r="E26" s="359" t="n">
        <v>2002</v>
      </c>
      <c r="F26" s="360" t="n">
        <v>7355</v>
      </c>
      <c r="G26" s="340"/>
      <c r="H26" s="356" t="s">
        <v>430</v>
      </c>
      <c r="I26" s="358" t="s">
        <v>424</v>
      </c>
      <c r="J26" s="357" t="s">
        <v>459</v>
      </c>
      <c r="K26" s="359" t="s">
        <v>416</v>
      </c>
      <c r="L26" s="359" t="n">
        <v>2015</v>
      </c>
      <c r="M26" s="360" t="n">
        <v>15365</v>
      </c>
      <c r="N26" s="340"/>
      <c r="O26" s="356" t="s">
        <v>452</v>
      </c>
      <c r="P26" s="357" t="s">
        <v>452</v>
      </c>
      <c r="Q26" s="361" t="s">
        <v>460</v>
      </c>
      <c r="R26" s="359" t="s">
        <v>412</v>
      </c>
      <c r="S26" s="359" t="n">
        <v>2020</v>
      </c>
      <c r="T26" s="362" t="n">
        <v>19553</v>
      </c>
    </row>
    <row r="27" customFormat="false" ht="15" hidden="false" customHeight="false" outlineLevel="0" collapsed="false">
      <c r="A27" s="356" t="s">
        <v>434</v>
      </c>
      <c r="B27" s="357" t="s">
        <v>454</v>
      </c>
      <c r="C27" s="357" t="s">
        <v>461</v>
      </c>
      <c r="D27" s="359" t="s">
        <v>412</v>
      </c>
      <c r="E27" s="359" t="n">
        <v>2006</v>
      </c>
      <c r="F27" s="360" t="n">
        <v>9525</v>
      </c>
      <c r="G27" s="340"/>
      <c r="H27" s="356" t="s">
        <v>462</v>
      </c>
      <c r="I27" s="358" t="s">
        <v>424</v>
      </c>
      <c r="J27" s="361" t="s">
        <v>463</v>
      </c>
      <c r="K27" s="359" t="s">
        <v>412</v>
      </c>
      <c r="L27" s="359" t="n">
        <v>2011</v>
      </c>
      <c r="M27" s="360" t="n">
        <v>13055</v>
      </c>
      <c r="N27" s="340"/>
      <c r="O27" s="356" t="s">
        <v>410</v>
      </c>
      <c r="P27" s="357" t="s">
        <v>464</v>
      </c>
      <c r="Q27" s="358" t="n">
        <v>914</v>
      </c>
      <c r="R27" s="359" t="s">
        <v>416</v>
      </c>
      <c r="S27" s="359" t="n">
        <v>2018</v>
      </c>
      <c r="T27" s="360" t="n">
        <v>17985</v>
      </c>
    </row>
    <row r="28" customFormat="false" ht="15" hidden="false" customHeight="false" outlineLevel="0" collapsed="false">
      <c r="A28" s="356" t="s">
        <v>452</v>
      </c>
      <c r="B28" s="357" t="s">
        <v>452</v>
      </c>
      <c r="C28" s="357" t="s">
        <v>465</v>
      </c>
      <c r="D28" s="359" t="s">
        <v>412</v>
      </c>
      <c r="E28" s="359" t="n">
        <v>2019</v>
      </c>
      <c r="F28" s="360" t="n">
        <v>18693</v>
      </c>
      <c r="G28" s="340"/>
      <c r="H28" s="356" t="s">
        <v>466</v>
      </c>
      <c r="I28" s="358" t="s">
        <v>424</v>
      </c>
      <c r="J28" s="361" t="s">
        <v>467</v>
      </c>
      <c r="K28" s="359" t="s">
        <v>416</v>
      </c>
      <c r="L28" s="359" t="n">
        <v>2013</v>
      </c>
      <c r="M28" s="360" t="n">
        <v>13998</v>
      </c>
      <c r="N28" s="340"/>
      <c r="O28" s="356" t="s">
        <v>468</v>
      </c>
      <c r="P28" s="357" t="s">
        <v>469</v>
      </c>
      <c r="Q28" s="361" t="s">
        <v>470</v>
      </c>
      <c r="R28" s="359" t="s">
        <v>412</v>
      </c>
      <c r="S28" s="359" t="n">
        <v>2019</v>
      </c>
      <c r="T28" s="360" t="n">
        <v>18706</v>
      </c>
    </row>
    <row r="29" customFormat="false" ht="15" hidden="false" customHeight="false" outlineLevel="0" collapsed="false">
      <c r="A29" s="356" t="s">
        <v>452</v>
      </c>
      <c r="B29" s="357" t="s">
        <v>452</v>
      </c>
      <c r="C29" s="357" t="s">
        <v>471</v>
      </c>
      <c r="D29" s="359" t="s">
        <v>413</v>
      </c>
      <c r="E29" s="359" t="n">
        <v>2003</v>
      </c>
      <c r="F29" s="360" t="n">
        <v>8093</v>
      </c>
      <c r="G29" s="340"/>
      <c r="H29" s="357" t="s">
        <v>421</v>
      </c>
      <c r="I29" s="358" t="s">
        <v>424</v>
      </c>
      <c r="J29" s="357" t="s">
        <v>472</v>
      </c>
      <c r="K29" s="359" t="s">
        <v>416</v>
      </c>
      <c r="L29" s="359" t="n">
        <v>2021</v>
      </c>
      <c r="M29" s="360" t="n">
        <v>20491</v>
      </c>
      <c r="N29" s="340"/>
      <c r="O29" s="356" t="s">
        <v>438</v>
      </c>
      <c r="P29" s="357" t="s">
        <v>473</v>
      </c>
      <c r="Q29" s="361" t="s">
        <v>474</v>
      </c>
      <c r="R29" s="359" t="s">
        <v>416</v>
      </c>
      <c r="S29" s="359" t="n">
        <v>2017</v>
      </c>
      <c r="T29" s="360" t="n">
        <v>17255</v>
      </c>
    </row>
    <row r="30" customFormat="false" ht="15" hidden="false" customHeight="false" outlineLevel="0" collapsed="false">
      <c r="A30" s="356" t="s">
        <v>452</v>
      </c>
      <c r="B30" s="357" t="s">
        <v>452</v>
      </c>
      <c r="C30" s="357" t="s">
        <v>475</v>
      </c>
      <c r="D30" s="359" t="s">
        <v>412</v>
      </c>
      <c r="E30" s="359" t="n">
        <v>2016</v>
      </c>
      <c r="F30" s="360" t="n">
        <v>16310</v>
      </c>
      <c r="G30" s="340"/>
      <c r="H30" s="356" t="s">
        <v>476</v>
      </c>
      <c r="I30" s="358" t="s">
        <v>424</v>
      </c>
      <c r="J30" s="357" t="s">
        <v>477</v>
      </c>
      <c r="K30" s="359" t="s">
        <v>416</v>
      </c>
      <c r="L30" s="359" t="n">
        <v>2021</v>
      </c>
      <c r="M30" s="360" t="n">
        <v>20660</v>
      </c>
      <c r="N30" s="340"/>
      <c r="O30" s="356" t="s">
        <v>438</v>
      </c>
      <c r="P30" s="357" t="s">
        <v>473</v>
      </c>
      <c r="Q30" s="361" t="s">
        <v>160</v>
      </c>
      <c r="R30" s="359" t="s">
        <v>413</v>
      </c>
      <c r="S30" s="359" t="n">
        <v>2016</v>
      </c>
      <c r="T30" s="360" t="n">
        <v>16328</v>
      </c>
    </row>
    <row r="31" customFormat="false" ht="15" hidden="false" customHeight="false" outlineLevel="0" collapsed="false">
      <c r="A31" s="356" t="s">
        <v>452</v>
      </c>
      <c r="B31" s="357" t="s">
        <v>452</v>
      </c>
      <c r="C31" s="357" t="s">
        <v>478</v>
      </c>
      <c r="D31" s="359" t="s">
        <v>412</v>
      </c>
      <c r="E31" s="359" t="n">
        <v>2017</v>
      </c>
      <c r="F31" s="360" t="n">
        <v>17347</v>
      </c>
      <c r="G31" s="340"/>
      <c r="H31" s="356" t="s">
        <v>438</v>
      </c>
      <c r="I31" s="357" t="s">
        <v>433</v>
      </c>
      <c r="J31" s="361" t="s">
        <v>285</v>
      </c>
      <c r="K31" s="359" t="s">
        <v>416</v>
      </c>
      <c r="L31" s="359" t="n">
        <v>2011</v>
      </c>
      <c r="M31" s="360" t="n">
        <v>11562</v>
      </c>
      <c r="N31" s="340"/>
      <c r="O31" s="356" t="s">
        <v>468</v>
      </c>
      <c r="P31" s="357" t="s">
        <v>473</v>
      </c>
      <c r="Q31" s="361" t="s">
        <v>189</v>
      </c>
      <c r="R31" s="359" t="s">
        <v>416</v>
      </c>
      <c r="S31" s="359" t="n">
        <v>2015</v>
      </c>
      <c r="T31" s="360" t="n">
        <v>15746</v>
      </c>
    </row>
    <row r="32" customFormat="false" ht="15" hidden="false" customHeight="false" outlineLevel="0" collapsed="false">
      <c r="A32" s="356" t="s">
        <v>452</v>
      </c>
      <c r="B32" s="357" t="s">
        <v>452</v>
      </c>
      <c r="C32" s="357" t="s">
        <v>479</v>
      </c>
      <c r="D32" s="359" t="s">
        <v>416</v>
      </c>
      <c r="E32" s="359" t="n">
        <v>2018</v>
      </c>
      <c r="F32" s="360" t="n">
        <v>17993</v>
      </c>
      <c r="G32" s="340"/>
      <c r="H32" s="356" t="s">
        <v>414</v>
      </c>
      <c r="I32" s="357" t="s">
        <v>433</v>
      </c>
      <c r="J32" s="357" t="s">
        <v>480</v>
      </c>
      <c r="K32" s="359" t="s">
        <v>412</v>
      </c>
      <c r="L32" s="359" t="n">
        <v>2015</v>
      </c>
      <c r="M32" s="360" t="n">
        <v>15764</v>
      </c>
      <c r="N32" s="340"/>
      <c r="O32" s="356" t="s">
        <v>481</v>
      </c>
      <c r="P32" s="357" t="s">
        <v>481</v>
      </c>
      <c r="Q32" s="361" t="s">
        <v>482</v>
      </c>
      <c r="R32" s="359" t="s">
        <v>412</v>
      </c>
      <c r="S32" s="359" t="n">
        <v>2013</v>
      </c>
      <c r="T32" s="362" t="n">
        <v>14576</v>
      </c>
    </row>
    <row r="33" customFormat="false" ht="15" hidden="false" customHeight="false" outlineLevel="0" collapsed="false">
      <c r="A33" s="356" t="s">
        <v>452</v>
      </c>
      <c r="B33" s="357" t="s">
        <v>452</v>
      </c>
      <c r="C33" s="357" t="s">
        <v>483</v>
      </c>
      <c r="D33" s="359" t="s">
        <v>416</v>
      </c>
      <c r="E33" s="359" t="n">
        <v>2018</v>
      </c>
      <c r="F33" s="360" t="n">
        <v>17994</v>
      </c>
      <c r="G33" s="340"/>
      <c r="H33" s="356" t="s">
        <v>414</v>
      </c>
      <c r="I33" s="357" t="s">
        <v>484</v>
      </c>
      <c r="J33" s="357" t="s">
        <v>485</v>
      </c>
      <c r="K33" s="359" t="s">
        <v>416</v>
      </c>
      <c r="L33" s="359" t="n">
        <v>2021</v>
      </c>
      <c r="M33" s="360" t="n">
        <v>20398</v>
      </c>
      <c r="N33" s="340"/>
      <c r="O33" s="356" t="s">
        <v>486</v>
      </c>
      <c r="P33" s="357" t="s">
        <v>487</v>
      </c>
      <c r="Q33" s="361" t="s">
        <v>488</v>
      </c>
      <c r="R33" s="359" t="s">
        <v>412</v>
      </c>
      <c r="S33" s="359" t="n">
        <v>2014</v>
      </c>
      <c r="T33" s="360" t="n">
        <v>15277</v>
      </c>
    </row>
    <row r="34" customFormat="false" ht="15" hidden="false" customHeight="false" outlineLevel="0" collapsed="false">
      <c r="A34" s="356" t="s">
        <v>438</v>
      </c>
      <c r="B34" s="357" t="s">
        <v>489</v>
      </c>
      <c r="C34" s="361" t="s">
        <v>490</v>
      </c>
      <c r="D34" s="359" t="s">
        <v>416</v>
      </c>
      <c r="E34" s="359" t="n">
        <v>2019</v>
      </c>
      <c r="F34" s="360" t="n">
        <v>18634</v>
      </c>
      <c r="G34" s="340"/>
      <c r="H34" s="357" t="s">
        <v>434</v>
      </c>
      <c r="I34" s="357" t="s">
        <v>434</v>
      </c>
      <c r="J34" s="357" t="s">
        <v>491</v>
      </c>
      <c r="K34" s="359" t="s">
        <v>413</v>
      </c>
      <c r="L34" s="359" t="n">
        <v>2021</v>
      </c>
      <c r="M34" s="362" t="n">
        <v>20475</v>
      </c>
      <c r="N34" s="340"/>
      <c r="O34" s="356" t="s">
        <v>492</v>
      </c>
      <c r="P34" s="357" t="s">
        <v>492</v>
      </c>
      <c r="Q34" s="361" t="s">
        <v>493</v>
      </c>
      <c r="R34" s="359" t="s">
        <v>416</v>
      </c>
      <c r="S34" s="359" t="n">
        <v>2012</v>
      </c>
      <c r="T34" s="360" t="n">
        <v>13642</v>
      </c>
    </row>
    <row r="35" customFormat="false" ht="15" hidden="false" customHeight="false" outlineLevel="0" collapsed="false">
      <c r="A35" s="356" t="s">
        <v>438</v>
      </c>
      <c r="B35" s="357" t="s">
        <v>473</v>
      </c>
      <c r="C35" s="361" t="s">
        <v>494</v>
      </c>
      <c r="D35" s="359" t="s">
        <v>413</v>
      </c>
      <c r="E35" s="359" t="n">
        <v>2015</v>
      </c>
      <c r="F35" s="360" t="n">
        <v>15244</v>
      </c>
      <c r="G35" s="340"/>
      <c r="H35" s="356" t="s">
        <v>434</v>
      </c>
      <c r="I35" s="357" t="s">
        <v>434</v>
      </c>
      <c r="J35" s="357" t="s">
        <v>495</v>
      </c>
      <c r="K35" s="359" t="s">
        <v>412</v>
      </c>
      <c r="L35" s="359" t="n">
        <v>2014</v>
      </c>
      <c r="M35" s="360" t="n">
        <v>15202</v>
      </c>
      <c r="N35" s="340"/>
      <c r="O35" s="356" t="s">
        <v>496</v>
      </c>
      <c r="P35" s="357" t="s">
        <v>496</v>
      </c>
      <c r="Q35" s="361" t="s">
        <v>497</v>
      </c>
      <c r="R35" s="359" t="s">
        <v>413</v>
      </c>
      <c r="S35" s="359" t="n">
        <v>2021</v>
      </c>
      <c r="T35" s="360" t="n">
        <v>19549</v>
      </c>
    </row>
    <row r="36" customFormat="false" ht="15.75" hidden="false" customHeight="false" outlineLevel="0" collapsed="false">
      <c r="A36" s="356" t="s">
        <v>481</v>
      </c>
      <c r="B36" s="357" t="s">
        <v>481</v>
      </c>
      <c r="C36" s="357" t="s">
        <v>498</v>
      </c>
      <c r="D36" s="359" t="s">
        <v>413</v>
      </c>
      <c r="E36" s="359" t="n">
        <v>2017</v>
      </c>
      <c r="F36" s="360" t="n">
        <v>17150</v>
      </c>
      <c r="G36" s="340"/>
      <c r="H36" s="356" t="s">
        <v>434</v>
      </c>
      <c r="I36" s="357" t="s">
        <v>434</v>
      </c>
      <c r="J36" s="357" t="s">
        <v>499</v>
      </c>
      <c r="K36" s="359" t="s">
        <v>416</v>
      </c>
      <c r="L36" s="359" t="n">
        <v>2012</v>
      </c>
      <c r="M36" s="360" t="n">
        <v>13682</v>
      </c>
      <c r="N36" s="340"/>
      <c r="O36" s="365" t="s">
        <v>500</v>
      </c>
      <c r="P36" s="365" t="s">
        <v>500</v>
      </c>
      <c r="Q36" s="366" t="s">
        <v>501</v>
      </c>
      <c r="R36" s="367" t="s">
        <v>413</v>
      </c>
      <c r="S36" s="367" t="n">
        <v>2021</v>
      </c>
      <c r="T36" s="368" t="n">
        <v>20447</v>
      </c>
    </row>
    <row r="37" customFormat="false" ht="15.75" hidden="false" customHeight="false" outlineLevel="0" collapsed="false">
      <c r="A37" s="369" t="s">
        <v>492</v>
      </c>
      <c r="B37" s="365" t="s">
        <v>492</v>
      </c>
      <c r="C37" s="366" t="s">
        <v>170</v>
      </c>
      <c r="D37" s="367" t="s">
        <v>416</v>
      </c>
      <c r="E37" s="367" t="n">
        <v>2017</v>
      </c>
      <c r="F37" s="370" t="n">
        <v>17153</v>
      </c>
      <c r="G37" s="340"/>
      <c r="H37" s="356" t="s">
        <v>434</v>
      </c>
      <c r="I37" s="357" t="s">
        <v>434</v>
      </c>
      <c r="J37" s="358" t="s">
        <v>502</v>
      </c>
      <c r="K37" s="359" t="s">
        <v>413</v>
      </c>
      <c r="L37" s="359" t="n">
        <v>2019</v>
      </c>
      <c r="M37" s="360" t="n">
        <v>18373</v>
      </c>
      <c r="N37" s="340"/>
      <c r="O37" s="371"/>
      <c r="P37" s="371"/>
      <c r="Q37" s="371"/>
      <c r="R37" s="372"/>
      <c r="S37" s="372"/>
      <c r="T37" s="373"/>
    </row>
    <row r="38" customFormat="false" ht="15.75" hidden="false" customHeight="false" outlineLevel="0" collapsed="false">
      <c r="A38" s="374"/>
      <c r="B38" s="374"/>
      <c r="C38" s="374"/>
      <c r="D38" s="375"/>
      <c r="E38" s="375"/>
      <c r="F38" s="376"/>
      <c r="G38" s="340"/>
      <c r="H38" s="356" t="s">
        <v>434</v>
      </c>
      <c r="I38" s="357" t="s">
        <v>434</v>
      </c>
      <c r="J38" s="358" t="s">
        <v>503</v>
      </c>
      <c r="K38" s="359" t="s">
        <v>416</v>
      </c>
      <c r="L38" s="359" t="n">
        <v>2019</v>
      </c>
      <c r="M38" s="360" t="n">
        <v>18778</v>
      </c>
      <c r="N38" s="340"/>
      <c r="O38" s="377"/>
      <c r="P38" s="377"/>
      <c r="Q38" s="377"/>
      <c r="R38" s="377"/>
      <c r="S38" s="377"/>
      <c r="T38" s="378"/>
    </row>
    <row r="39" customFormat="false" ht="15" hidden="false" customHeight="false" outlineLevel="0" collapsed="false">
      <c r="A39" s="340"/>
      <c r="B39" s="340"/>
      <c r="C39" s="340"/>
      <c r="D39" s="340"/>
      <c r="E39" s="340"/>
      <c r="F39" s="340"/>
      <c r="G39" s="340"/>
      <c r="H39" s="356" t="s">
        <v>500</v>
      </c>
      <c r="I39" s="357" t="s">
        <v>434</v>
      </c>
      <c r="J39" s="361" t="s">
        <v>139</v>
      </c>
      <c r="K39" s="359" t="s">
        <v>413</v>
      </c>
      <c r="L39" s="359" t="n">
        <v>2017</v>
      </c>
      <c r="M39" s="360" t="n">
        <v>17264</v>
      </c>
      <c r="N39" s="340"/>
      <c r="O39" s="379"/>
      <c r="P39" s="379"/>
      <c r="Q39" s="379"/>
      <c r="R39" s="379"/>
      <c r="S39" s="379"/>
      <c r="T39" s="378"/>
    </row>
    <row r="40" customFormat="false" ht="15" hidden="false" customHeight="false" outlineLevel="0" collapsed="false">
      <c r="A40" s="380"/>
      <c r="B40" s="380"/>
      <c r="C40" s="380"/>
      <c r="D40" s="378"/>
      <c r="E40" s="378"/>
      <c r="F40" s="381"/>
      <c r="G40" s="340"/>
      <c r="H40" s="356" t="s">
        <v>500</v>
      </c>
      <c r="I40" s="357" t="s">
        <v>434</v>
      </c>
      <c r="J40" s="361" t="s">
        <v>162</v>
      </c>
      <c r="K40" s="359" t="s">
        <v>413</v>
      </c>
      <c r="L40" s="359" t="n">
        <v>2015</v>
      </c>
      <c r="M40" s="360" t="n">
        <v>15753</v>
      </c>
      <c r="N40" s="340"/>
      <c r="O40" s="382"/>
      <c r="P40" s="383"/>
      <c r="Q40" s="384"/>
      <c r="R40" s="384"/>
      <c r="S40" s="384"/>
      <c r="T40" s="378" t="n">
        <v>26</v>
      </c>
    </row>
    <row r="41" customFormat="false" ht="15" hidden="false" customHeight="false" outlineLevel="0" collapsed="false">
      <c r="A41" s="385"/>
      <c r="B41" s="385"/>
      <c r="C41" s="386"/>
      <c r="D41" s="387"/>
      <c r="E41" s="387"/>
      <c r="F41" s="388" t="n">
        <v>27</v>
      </c>
      <c r="G41" s="340"/>
      <c r="H41" s="356" t="s">
        <v>500</v>
      </c>
      <c r="I41" s="357" t="s">
        <v>434</v>
      </c>
      <c r="J41" s="361" t="s">
        <v>192</v>
      </c>
      <c r="K41" s="359" t="s">
        <v>416</v>
      </c>
      <c r="L41" s="359" t="n">
        <v>2015</v>
      </c>
      <c r="M41" s="360" t="n">
        <v>15786</v>
      </c>
      <c r="N41" s="340"/>
      <c r="O41" s="382"/>
      <c r="P41" s="383"/>
      <c r="Q41" s="384"/>
      <c r="R41" s="384"/>
      <c r="S41" s="384"/>
      <c r="T41" s="378"/>
    </row>
    <row r="42" customFormat="false" ht="15" hidden="false" customHeight="false" outlineLevel="0" collapsed="false">
      <c r="A42" s="380"/>
      <c r="B42" s="380"/>
      <c r="C42" s="389"/>
      <c r="D42" s="378"/>
      <c r="E42" s="378"/>
      <c r="F42" s="381"/>
      <c r="G42" s="340"/>
      <c r="H42" s="356" t="s">
        <v>500</v>
      </c>
      <c r="I42" s="357" t="s">
        <v>434</v>
      </c>
      <c r="J42" s="357" t="s">
        <v>504</v>
      </c>
      <c r="K42" s="359" t="s">
        <v>413</v>
      </c>
      <c r="L42" s="359" t="n">
        <v>2009</v>
      </c>
      <c r="M42" s="360" t="n">
        <v>11658</v>
      </c>
      <c r="N42" s="340"/>
      <c r="O42" s="382"/>
      <c r="P42" s="383"/>
      <c r="Q42" s="384"/>
      <c r="R42" s="384"/>
      <c r="S42" s="384"/>
      <c r="T42" s="378"/>
    </row>
    <row r="43" customFormat="false" ht="15" hidden="false" customHeight="false" outlineLevel="0" collapsed="false">
      <c r="A43" s="340"/>
      <c r="B43" s="340"/>
      <c r="C43" s="340"/>
      <c r="D43" s="340"/>
      <c r="E43" s="340"/>
      <c r="F43" s="340"/>
      <c r="G43" s="340"/>
      <c r="H43" s="356" t="s">
        <v>500</v>
      </c>
      <c r="I43" s="357" t="s">
        <v>434</v>
      </c>
      <c r="J43" s="357" t="s">
        <v>505</v>
      </c>
      <c r="K43" s="359" t="s">
        <v>416</v>
      </c>
      <c r="L43" s="359" t="n">
        <v>2009</v>
      </c>
      <c r="M43" s="360" t="n">
        <v>11656</v>
      </c>
      <c r="N43" s="340"/>
      <c r="O43" s="382"/>
      <c r="P43" s="383"/>
      <c r="Q43" s="384"/>
      <c r="R43" s="384"/>
      <c r="S43" s="384"/>
      <c r="T43" s="378"/>
    </row>
    <row r="44" customFormat="false" ht="15" hidden="false" customHeight="false" outlineLevel="0" collapsed="false">
      <c r="A44" s="340"/>
      <c r="B44" s="340"/>
      <c r="C44" s="340"/>
      <c r="D44" s="340"/>
      <c r="E44" s="340"/>
      <c r="F44" s="340"/>
      <c r="G44" s="340"/>
      <c r="H44" s="356" t="s">
        <v>452</v>
      </c>
      <c r="I44" s="357" t="s">
        <v>452</v>
      </c>
      <c r="J44" s="361" t="s">
        <v>506</v>
      </c>
      <c r="K44" s="359" t="s">
        <v>413</v>
      </c>
      <c r="L44" s="359" t="n">
        <v>2014</v>
      </c>
      <c r="M44" s="360" t="n">
        <v>15215</v>
      </c>
      <c r="N44" s="340"/>
      <c r="O44" s="382"/>
      <c r="P44" s="383"/>
      <c r="Q44" s="384"/>
      <c r="R44" s="384"/>
      <c r="S44" s="384"/>
      <c r="T44" s="378"/>
    </row>
    <row r="45" customFormat="false" ht="15" hidden="false" customHeight="false" outlineLevel="0" collapsed="false">
      <c r="A45" s="340"/>
      <c r="B45" s="340"/>
      <c r="C45" s="340"/>
      <c r="D45" s="340"/>
      <c r="E45" s="340"/>
      <c r="F45" s="340"/>
      <c r="G45" s="340"/>
      <c r="H45" s="356" t="s">
        <v>452</v>
      </c>
      <c r="I45" s="357" t="s">
        <v>452</v>
      </c>
      <c r="J45" s="357" t="s">
        <v>507</v>
      </c>
      <c r="K45" s="359" t="s">
        <v>416</v>
      </c>
      <c r="L45" s="359" t="n">
        <v>2009</v>
      </c>
      <c r="M45" s="360" t="n">
        <v>11588</v>
      </c>
      <c r="N45" s="340"/>
      <c r="O45" s="382"/>
      <c r="P45" s="383"/>
      <c r="Q45" s="384"/>
      <c r="R45" s="384"/>
      <c r="S45" s="384"/>
      <c r="T45" s="340"/>
    </row>
    <row r="46" customFormat="false" ht="15" hidden="false" customHeight="false" outlineLevel="0" collapsed="false">
      <c r="A46" s="340"/>
      <c r="B46" s="340"/>
      <c r="C46" s="340"/>
      <c r="D46" s="376"/>
      <c r="E46" s="340"/>
      <c r="F46" s="340"/>
      <c r="G46" s="340"/>
      <c r="H46" s="356" t="s">
        <v>452</v>
      </c>
      <c r="I46" s="357" t="s">
        <v>452</v>
      </c>
      <c r="J46" s="357" t="s">
        <v>508</v>
      </c>
      <c r="K46" s="359" t="s">
        <v>416</v>
      </c>
      <c r="L46" s="359" t="n">
        <v>2005</v>
      </c>
      <c r="M46" s="360" t="n">
        <v>9062</v>
      </c>
      <c r="N46" s="340"/>
      <c r="O46" s="382"/>
      <c r="P46" s="383"/>
      <c r="Q46" s="384"/>
      <c r="R46" s="384"/>
      <c r="S46" s="384"/>
      <c r="T46" s="340"/>
    </row>
    <row r="47" customFormat="false" ht="15" hidden="false" customHeight="false" outlineLevel="0" collapsed="false">
      <c r="A47" s="340"/>
      <c r="B47" s="340"/>
      <c r="C47" s="340"/>
      <c r="D47" s="376"/>
      <c r="E47" s="340"/>
      <c r="F47" s="340"/>
      <c r="G47" s="340"/>
      <c r="H47" s="356" t="s">
        <v>452</v>
      </c>
      <c r="I47" s="357" t="s">
        <v>452</v>
      </c>
      <c r="J47" s="357" t="s">
        <v>509</v>
      </c>
      <c r="K47" s="359" t="s">
        <v>413</v>
      </c>
      <c r="L47" s="359" t="n">
        <v>2021</v>
      </c>
      <c r="M47" s="360" t="n">
        <v>20511</v>
      </c>
      <c r="N47" s="340"/>
      <c r="O47" s="382"/>
      <c r="P47" s="383"/>
      <c r="Q47" s="384"/>
      <c r="R47" s="384"/>
      <c r="S47" s="384"/>
      <c r="T47" s="340"/>
    </row>
    <row r="48" customFormat="false" ht="15" hidden="false" customHeight="false" outlineLevel="0" collapsed="false">
      <c r="A48" s="340"/>
      <c r="B48" s="340"/>
      <c r="C48" s="340"/>
      <c r="D48" s="376"/>
      <c r="E48" s="376"/>
      <c r="F48" s="340"/>
      <c r="G48" s="340"/>
      <c r="H48" s="356" t="s">
        <v>438</v>
      </c>
      <c r="I48" s="357" t="s">
        <v>473</v>
      </c>
      <c r="J48" s="361" t="s">
        <v>510</v>
      </c>
      <c r="K48" s="359" t="s">
        <v>412</v>
      </c>
      <c r="L48" s="359" t="n">
        <v>2016</v>
      </c>
      <c r="M48" s="360" t="n">
        <v>16246</v>
      </c>
      <c r="N48" s="340"/>
      <c r="O48" s="382"/>
      <c r="P48" s="383"/>
      <c r="Q48" s="384"/>
      <c r="R48" s="384"/>
      <c r="S48" s="384"/>
      <c r="T48" s="340"/>
    </row>
    <row r="49" customFormat="false" ht="15" hidden="false" customHeight="false" outlineLevel="0" collapsed="false">
      <c r="A49" s="340"/>
      <c r="B49" s="340"/>
      <c r="C49" s="340"/>
      <c r="D49" s="340"/>
      <c r="E49" s="340"/>
      <c r="F49" s="340"/>
      <c r="G49" s="340"/>
      <c r="H49" s="356" t="s">
        <v>511</v>
      </c>
      <c r="I49" s="357" t="s">
        <v>511</v>
      </c>
      <c r="J49" s="357" t="s">
        <v>512</v>
      </c>
      <c r="K49" s="359" t="s">
        <v>412</v>
      </c>
      <c r="L49" s="359" t="n">
        <v>2020</v>
      </c>
      <c r="M49" s="362" t="n">
        <v>19379</v>
      </c>
      <c r="N49" s="340"/>
      <c r="O49" s="382"/>
      <c r="P49" s="383"/>
      <c r="Q49" s="384"/>
      <c r="R49" s="384"/>
      <c r="S49" s="384"/>
      <c r="T49" s="340"/>
    </row>
    <row r="50" customFormat="false" ht="15" hidden="false" customHeight="false" outlineLevel="0" collapsed="false">
      <c r="A50" s="340"/>
      <c r="B50" s="340"/>
      <c r="C50" s="340"/>
      <c r="D50" s="340"/>
      <c r="E50" s="340"/>
      <c r="F50" s="340"/>
      <c r="G50" s="340"/>
      <c r="H50" s="356" t="s">
        <v>511</v>
      </c>
      <c r="I50" s="357" t="s">
        <v>511</v>
      </c>
      <c r="J50" s="357" t="s">
        <v>513</v>
      </c>
      <c r="K50" s="359" t="s">
        <v>416</v>
      </c>
      <c r="L50" s="359" t="n">
        <v>2021</v>
      </c>
      <c r="M50" s="362" t="n">
        <v>20076</v>
      </c>
      <c r="N50" s="340"/>
      <c r="O50" s="382"/>
      <c r="P50" s="383"/>
      <c r="Q50" s="384"/>
      <c r="R50" s="384"/>
      <c r="S50" s="384"/>
      <c r="T50" s="340"/>
    </row>
    <row r="51" customFormat="false" ht="15" hidden="false" customHeight="false" outlineLevel="0" collapsed="false">
      <c r="A51" s="340"/>
      <c r="B51" s="340"/>
      <c r="C51" s="340"/>
      <c r="D51" s="340"/>
      <c r="E51" s="340"/>
      <c r="F51" s="340"/>
      <c r="G51" s="340"/>
      <c r="H51" s="356" t="s">
        <v>514</v>
      </c>
      <c r="I51" s="357" t="s">
        <v>492</v>
      </c>
      <c r="J51" s="357" t="s">
        <v>515</v>
      </c>
      <c r="K51" s="359" t="s">
        <v>412</v>
      </c>
      <c r="L51" s="359" t="n">
        <v>2003</v>
      </c>
      <c r="M51" s="360" t="n">
        <v>8147</v>
      </c>
      <c r="N51" s="340"/>
      <c r="O51" s="382"/>
      <c r="P51" s="384"/>
      <c r="Q51" s="384"/>
      <c r="R51" s="384"/>
      <c r="S51" s="384"/>
      <c r="T51" s="340"/>
    </row>
    <row r="52" customFormat="false" ht="15" hidden="false" customHeight="false" outlineLevel="0" collapsed="false">
      <c r="A52" s="340"/>
      <c r="B52" s="340"/>
      <c r="C52" s="340"/>
      <c r="D52" s="340"/>
      <c r="E52" s="340"/>
      <c r="F52" s="340"/>
      <c r="G52" s="340"/>
      <c r="H52" s="356" t="s">
        <v>492</v>
      </c>
      <c r="I52" s="357" t="s">
        <v>492</v>
      </c>
      <c r="J52" s="357" t="s">
        <v>516</v>
      </c>
      <c r="K52" s="359" t="s">
        <v>413</v>
      </c>
      <c r="L52" s="359" t="n">
        <v>2017</v>
      </c>
      <c r="M52" s="360" t="n">
        <v>17147</v>
      </c>
      <c r="N52" s="340"/>
      <c r="O52" s="382"/>
      <c r="P52" s="383"/>
      <c r="Q52" s="384"/>
      <c r="R52" s="384"/>
      <c r="S52" s="384"/>
      <c r="T52" s="340"/>
    </row>
    <row r="53" customFormat="false" ht="15" hidden="false" customHeight="false" outlineLevel="0" collapsed="false">
      <c r="A53" s="340"/>
      <c r="B53" s="340"/>
      <c r="C53" s="340"/>
      <c r="D53" s="340"/>
      <c r="E53" s="340"/>
      <c r="F53" s="340"/>
      <c r="G53" s="340"/>
      <c r="H53" s="356" t="s">
        <v>492</v>
      </c>
      <c r="I53" s="357" t="s">
        <v>492</v>
      </c>
      <c r="J53" s="361" t="s">
        <v>517</v>
      </c>
      <c r="K53" s="359" t="s">
        <v>413</v>
      </c>
      <c r="L53" s="359" t="n">
        <v>2017</v>
      </c>
      <c r="M53" s="360" t="n">
        <v>17146</v>
      </c>
      <c r="N53" s="340"/>
      <c r="O53" s="382"/>
      <c r="P53" s="383"/>
      <c r="Q53" s="384"/>
      <c r="R53" s="384"/>
      <c r="S53" s="384"/>
      <c r="T53" s="340"/>
    </row>
    <row r="54" customFormat="false" ht="15" hidden="false" customHeight="false" outlineLevel="0" collapsed="false">
      <c r="A54" s="340"/>
      <c r="B54" s="340"/>
      <c r="C54" s="340"/>
      <c r="D54" s="340"/>
      <c r="E54" s="340"/>
      <c r="F54" s="340"/>
      <c r="G54" s="340"/>
      <c r="H54" s="356" t="s">
        <v>492</v>
      </c>
      <c r="I54" s="357" t="s">
        <v>492</v>
      </c>
      <c r="J54" s="357" t="s">
        <v>518</v>
      </c>
      <c r="K54" s="359" t="s">
        <v>412</v>
      </c>
      <c r="L54" s="359" t="n">
        <v>2016</v>
      </c>
      <c r="M54" s="360" t="n">
        <v>16313</v>
      </c>
      <c r="N54" s="340"/>
      <c r="O54" s="382"/>
      <c r="P54" s="383"/>
      <c r="Q54" s="384"/>
      <c r="R54" s="384"/>
      <c r="S54" s="384"/>
      <c r="T54" s="340"/>
    </row>
    <row r="55" customFormat="false" ht="15" hidden="false" customHeight="false" outlineLevel="0" collapsed="false">
      <c r="A55" s="340"/>
      <c r="B55" s="340"/>
      <c r="C55" s="340"/>
      <c r="D55" s="340"/>
      <c r="E55" s="340"/>
      <c r="F55" s="340"/>
      <c r="G55" s="340"/>
      <c r="H55" s="356" t="s">
        <v>492</v>
      </c>
      <c r="I55" s="357" t="s">
        <v>492</v>
      </c>
      <c r="J55" s="357" t="s">
        <v>171</v>
      </c>
      <c r="K55" s="359" t="s">
        <v>413</v>
      </c>
      <c r="L55" s="359" t="n">
        <v>2018</v>
      </c>
      <c r="M55" s="360" t="n">
        <v>17979</v>
      </c>
      <c r="N55" s="340"/>
      <c r="O55" s="340"/>
      <c r="P55" s="340"/>
      <c r="Q55" s="340"/>
      <c r="R55" s="340"/>
      <c r="S55" s="340"/>
      <c r="T55" s="340"/>
    </row>
    <row r="56" customFormat="false" ht="15" hidden="false" customHeight="false" outlineLevel="0" collapsed="false">
      <c r="A56" s="340"/>
      <c r="B56" s="340"/>
      <c r="C56" s="340"/>
      <c r="D56" s="340"/>
      <c r="E56" s="340"/>
      <c r="F56" s="340"/>
      <c r="G56" s="340"/>
      <c r="H56" s="356" t="s">
        <v>519</v>
      </c>
      <c r="I56" s="357" t="s">
        <v>492</v>
      </c>
      <c r="J56" s="357" t="s">
        <v>520</v>
      </c>
      <c r="K56" s="359" t="s">
        <v>412</v>
      </c>
      <c r="L56" s="359" t="n">
        <v>2012</v>
      </c>
      <c r="M56" s="360" t="n">
        <v>13511</v>
      </c>
      <c r="N56" s="340"/>
      <c r="O56" s="340"/>
      <c r="P56" s="340"/>
      <c r="Q56" s="340"/>
      <c r="R56" s="340"/>
      <c r="S56" s="340"/>
      <c r="T56" s="340"/>
    </row>
    <row r="57" customFormat="false" ht="15" hidden="false" customHeight="false" outlineLevel="0" collapsed="false">
      <c r="A57" s="340"/>
      <c r="B57" s="340"/>
      <c r="C57" s="340"/>
      <c r="D57" s="340"/>
      <c r="E57" s="340"/>
      <c r="F57" s="340"/>
      <c r="G57" s="340"/>
      <c r="H57" s="356" t="s">
        <v>521</v>
      </c>
      <c r="I57" s="357" t="s">
        <v>521</v>
      </c>
      <c r="J57" s="357" t="s">
        <v>522</v>
      </c>
      <c r="K57" s="359" t="s">
        <v>416</v>
      </c>
      <c r="L57" s="359" t="n">
        <v>2020</v>
      </c>
      <c r="M57" s="390"/>
      <c r="N57" s="340"/>
      <c r="O57" s="340"/>
      <c r="P57" s="340"/>
      <c r="Q57" s="340"/>
      <c r="R57" s="340"/>
      <c r="S57" s="340"/>
      <c r="T57" s="340"/>
    </row>
    <row r="58" customFormat="false" ht="15" hidden="false" customHeight="false" outlineLevel="0" collapsed="false">
      <c r="A58" s="340"/>
      <c r="B58" s="340"/>
      <c r="C58" s="340"/>
      <c r="D58" s="340"/>
      <c r="E58" s="340"/>
      <c r="F58" s="340"/>
      <c r="G58" s="340"/>
      <c r="H58" s="356" t="s">
        <v>414</v>
      </c>
      <c r="I58" s="357" t="s">
        <v>523</v>
      </c>
      <c r="J58" s="357" t="s">
        <v>524</v>
      </c>
      <c r="K58" s="359" t="s">
        <v>412</v>
      </c>
      <c r="L58" s="359" t="n">
        <v>2013</v>
      </c>
      <c r="M58" s="360" t="n">
        <v>14467</v>
      </c>
      <c r="N58" s="381"/>
      <c r="O58" s="340"/>
      <c r="P58" s="340"/>
      <c r="Q58" s="340"/>
      <c r="R58" s="340"/>
      <c r="S58" s="340"/>
      <c r="T58" s="340"/>
    </row>
    <row r="59" customFormat="false" ht="15.75" hidden="false" customHeight="false" outlineLevel="0" collapsed="false">
      <c r="A59" s="340"/>
      <c r="B59" s="340"/>
      <c r="C59" s="340"/>
      <c r="D59" s="340"/>
      <c r="E59" s="340"/>
      <c r="F59" s="340"/>
      <c r="G59" s="340"/>
      <c r="H59" s="369" t="s">
        <v>414</v>
      </c>
      <c r="I59" s="365" t="s">
        <v>523</v>
      </c>
      <c r="J59" s="365" t="s">
        <v>525</v>
      </c>
      <c r="K59" s="367" t="s">
        <v>413</v>
      </c>
      <c r="L59" s="367" t="n">
        <v>2012</v>
      </c>
      <c r="M59" s="368" t="n">
        <v>9190</v>
      </c>
      <c r="N59" s="381"/>
      <c r="O59" s="340"/>
      <c r="P59" s="340"/>
      <c r="Q59" s="340"/>
      <c r="R59" s="340"/>
      <c r="S59" s="340"/>
      <c r="T59" s="340"/>
    </row>
    <row r="60" customFormat="false" ht="15" hidden="false" customHeight="false" outlineLevel="0" collapsed="false">
      <c r="A60" s="340"/>
      <c r="B60" s="340"/>
      <c r="C60" s="340"/>
      <c r="D60" s="340"/>
      <c r="E60" s="340"/>
      <c r="F60" s="340"/>
      <c r="G60" s="340"/>
      <c r="H60" s="391"/>
      <c r="I60" s="391"/>
      <c r="J60" s="392"/>
      <c r="K60" s="393"/>
      <c r="L60" s="393"/>
      <c r="M60" s="394"/>
      <c r="N60" s="381"/>
      <c r="O60" s="340"/>
      <c r="P60" s="340"/>
      <c r="Q60" s="340"/>
      <c r="R60" s="340"/>
      <c r="S60" s="340"/>
      <c r="T60" s="340"/>
    </row>
    <row r="61" customFormat="false" ht="15" hidden="false" customHeight="false" outlineLevel="0" collapsed="false">
      <c r="A61" s="340"/>
      <c r="B61" s="340"/>
      <c r="C61" s="340"/>
      <c r="D61" s="340"/>
      <c r="E61" s="340"/>
      <c r="F61" s="340"/>
      <c r="G61" s="340"/>
      <c r="H61" s="374"/>
      <c r="I61" s="374"/>
      <c r="J61" s="395"/>
      <c r="K61" s="375"/>
      <c r="L61" s="375"/>
      <c r="M61" s="376"/>
      <c r="N61" s="381"/>
      <c r="O61" s="340"/>
      <c r="P61" s="340"/>
      <c r="Q61" s="340"/>
      <c r="R61" s="340"/>
      <c r="S61" s="340"/>
      <c r="T61" s="340"/>
    </row>
    <row r="62" customFormat="false" ht="15" hidden="false" customHeight="false" outlineLevel="0" collapsed="false">
      <c r="A62" s="340"/>
      <c r="B62" s="340"/>
      <c r="C62" s="340"/>
      <c r="D62" s="340"/>
      <c r="E62" s="340"/>
      <c r="F62" s="340"/>
      <c r="G62" s="340"/>
      <c r="H62" s="374"/>
      <c r="I62" s="374"/>
      <c r="J62" s="374"/>
      <c r="K62" s="375"/>
      <c r="L62" s="375"/>
      <c r="M62" s="376"/>
      <c r="N62" s="381"/>
      <c r="O62" s="340"/>
      <c r="P62" s="340"/>
      <c r="Q62" s="340"/>
      <c r="R62" s="340"/>
      <c r="S62" s="340"/>
      <c r="T62" s="340"/>
    </row>
    <row r="63" customFormat="false" ht="15" hidden="false" customHeight="false" outlineLevel="0" collapsed="false">
      <c r="A63" s="340"/>
      <c r="B63" s="340"/>
      <c r="C63" s="340"/>
      <c r="D63" s="340"/>
      <c r="E63" s="340"/>
      <c r="F63" s="340"/>
      <c r="G63" s="340"/>
      <c r="H63" s="380"/>
      <c r="I63" s="380"/>
      <c r="J63" s="389"/>
      <c r="K63" s="378"/>
      <c r="L63" s="378"/>
      <c r="M63" s="381" t="n">
        <v>49</v>
      </c>
      <c r="N63" s="378"/>
      <c r="O63" s="340"/>
      <c r="P63" s="340"/>
      <c r="Q63" s="340"/>
      <c r="R63" s="340"/>
      <c r="S63" s="340"/>
      <c r="T63" s="340"/>
    </row>
    <row r="64" customFormat="false" ht="15" hidden="false" customHeight="false" outlineLevel="0" collapsed="false">
      <c r="A64" s="340"/>
      <c r="B64" s="340"/>
      <c r="C64" s="340"/>
      <c r="D64" s="340"/>
      <c r="E64" s="340"/>
      <c r="F64" s="340"/>
      <c r="G64" s="340"/>
      <c r="H64" s="380"/>
      <c r="I64" s="380"/>
      <c r="J64" s="380"/>
      <c r="K64" s="378"/>
      <c r="L64" s="378"/>
      <c r="M64" s="381"/>
      <c r="N64" s="378"/>
      <c r="O64" s="340"/>
      <c r="P64" s="340"/>
      <c r="Q64" s="340"/>
      <c r="R64" s="340"/>
      <c r="S64" s="340"/>
      <c r="T64" s="340"/>
    </row>
    <row r="65" customFormat="false" ht="15" hidden="false" customHeight="false" outlineLevel="0" collapsed="false">
      <c r="H65" s="380"/>
      <c r="I65" s="380"/>
      <c r="J65" s="380"/>
      <c r="K65" s="378"/>
      <c r="L65" s="378"/>
      <c r="M65" s="378"/>
    </row>
    <row r="66" customFormat="false" ht="15" hidden="false" customHeight="false" outlineLevel="0" collapsed="false">
      <c r="H66" s="380"/>
      <c r="I66" s="380"/>
      <c r="J66" s="380"/>
      <c r="K66" s="378"/>
      <c r="L66" s="378"/>
      <c r="M66" s="378"/>
    </row>
    <row r="67" customFormat="false" ht="15" hidden="false" customHeight="false" outlineLevel="0" collapsed="false">
      <c r="H67" s="380"/>
      <c r="I67" s="380"/>
      <c r="J67" s="380"/>
      <c r="K67" s="378"/>
      <c r="L67" s="378"/>
      <c r="M67" s="378"/>
    </row>
    <row r="68" customFormat="false" ht="15" hidden="false" customHeight="false" outlineLevel="0" collapsed="false">
      <c r="H68" s="389"/>
      <c r="I68" s="389"/>
      <c r="J68" s="389"/>
      <c r="K68" s="378"/>
      <c r="L68" s="378"/>
      <c r="M68" s="378"/>
    </row>
    <row r="72" customFormat="false" ht="15" hidden="false" customHeight="false" outlineLevel="0" collapsed="false">
      <c r="H72" s="340"/>
      <c r="I72" s="340"/>
      <c r="J72" s="395"/>
      <c r="K72" s="376"/>
      <c r="L72" s="376"/>
      <c r="M72" s="3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283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2021-09-24T16:26:27Z</dcterms:created>
  <dc:creator>ABallestero</dc:creator>
  <dc:description/>
  <dc:language>en-US</dc:language>
  <cp:lastModifiedBy/>
  <dcterms:modified xsi:type="dcterms:W3CDTF">2024-03-06T15:56:41Z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