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<sst xmlns="http://schemas.openxmlformats.org/spreadsheetml/2006/main" count="68" uniqueCount="65">
  <si>
    <t>TO USE:</t>
  </si>
  <si>
    <t xml:space="preserve">Input your own values into any of the blue-highlighted boxes. These default example parameters are currently set to model "going to Costco in San Francisco on April 17, 2020." </t>
  </si>
  <si>
    <t>global parameters</t>
  </si>
  <si>
    <t>what's this?</t>
  </si>
  <si>
    <t>how this number was calculated</t>
  </si>
  <si>
    <t>suggested parameter calculations</t>
  </si>
  <si>
    <t>p_i =</t>
  </si>
  <si>
    <t>The probability that any given person outside is infected.</t>
  </si>
  <si>
    <t>Through the suggested calculation format over on the right.</t>
  </si>
  <si>
    <t>calculate p_i:</t>
  </si>
  <si>
    <t>p_hu_vs =</t>
  </si>
  <si>
    <t>The probability that your hands remain uninfected given that you touch a surface contaminated with virus.</t>
  </si>
  <si>
    <t>A highly approximate Fermi estimate.</t>
  </si>
  <si>
    <t>region population:</t>
  </si>
  <si>
    <t>2019 est: https://www.census.gov/quickfacts/sanfranciscocountycalifornia</t>
  </si>
  <si>
    <t>p_w =</t>
  </si>
  <si>
    <t>A catch-all term for wildcard fluctuations (fluid dynamics glitches, etc.) that were beyond the scope of this model.</t>
  </si>
  <si>
    <t>region number of confirmed cases:</t>
  </si>
  <si>
    <t>April 18, 2020. https://missionlocal.org/2020/04/18-daily-figures-on-sf-coronavirus-cases-confirmed-cases/</t>
  </si>
  <si>
    <t>confirmed-to-latent multiplier:</t>
  </si>
  <si>
    <t>approximate, based on estimation of under-testing</t>
  </si>
  <si>
    <t>latent-to-asymptomatic multiplier:</t>
  </si>
  <si>
    <t xml:space="preserve">source: https://www.ncbi.nlm.nih.gov/pmc/articles/PMC7078829/ </t>
  </si>
  <si>
    <t>situation-specific parameters</t>
  </si>
  <si>
    <t>p_i=</t>
  </si>
  <si>
    <t>calculate N_s at a store:</t>
  </si>
  <si>
    <t>surface-based:</t>
  </si>
  <si>
    <t>N_s =</t>
  </si>
  <si>
    <t>The number of surfaces you touch while outside.</t>
  </si>
  <si>
    <t>num items you buy:</t>
  </si>
  <si>
    <t>N_p_s =</t>
  </si>
  <si>
    <t>The average number of people that also touched the surfaces you're touching, in the time since those surfaces were last sanitized.</t>
  </si>
  <si>
    <t>N_s=</t>
  </si>
  <si>
    <t>you have to touch each item at least twice to purchase it. plus, there are a fixed number of touches upon entering the store: doors, shopping cart, etc.</t>
  </si>
  <si>
    <t>calculate N_p_s at a store:</t>
  </si>
  <si>
    <t>warm-body-based:</t>
  </si>
  <si>
    <t>r =</t>
  </si>
  <si>
    <t>The distance, in feet, that you're standing away from the breathing person.</t>
  </si>
  <si>
    <t>Recommended social distancing amount. Change to match your scenario.</t>
  </si>
  <si>
    <t>store foot traffic since the last sanitization:</t>
  </si>
  <si>
    <t>open for 9hr, average 400 people per hour maybe (rough approximation)</t>
  </si>
  <si>
    <t>N_b =</t>
  </si>
  <si>
    <t>The average number of breath events per person you encountered. So, times they breathed or coughed on you during your interaction with them.</t>
  </si>
  <si>
    <t>Change to match your scenario. 960 breaths an hour is the suggested rate on the right.</t>
  </si>
  <si>
    <t>fraction of items in the store that the average patron probably touched:</t>
  </si>
  <si>
    <t>fermi estimate based on the size of the average costco</t>
  </si>
  <si>
    <t>N_p_b =</t>
  </si>
  <si>
    <t>The number of people that breathed on you.</t>
  </si>
  <si>
    <t>Change to match your scenario. This seems like approximately how many people you would pass on a Costco trip.</t>
  </si>
  <si>
    <t>N_p_s=</t>
  </si>
  <si>
    <t>projectiness =</t>
  </si>
  <si>
    <t xml:space="preserve">A scale factor describing the number of viral particles emitted (projected) by the breathing person, relative to a cough. </t>
  </si>
  <si>
    <t>Set = 1 for a cough, 0.5 for normal breathing, 0.3 for t-shirt masks, and 0.1 for surgical masks.</t>
  </si>
  <si>
    <t>calculate N_b:</t>
  </si>
  <si>
    <t>human breaths per hour:</t>
  </si>
  <si>
    <t>hours you hung out:</t>
  </si>
  <si>
    <t>Infection Risk:</t>
  </si>
  <si>
    <t>Final SYGO estimator probability that you have coronavirus after this venture outside.</t>
  </si>
  <si>
    <t>N_b=</t>
  </si>
  <si>
    <t>do not modify numbers below this row, they are calculation infrastructure</t>
  </si>
  <si>
    <t>surface component:</t>
  </si>
  <si>
    <t>breathing component:</t>
  </si>
  <si>
    <t>airborne component:</t>
  </si>
  <si>
    <t>radius z score:</t>
  </si>
  <si>
    <t>probability that N_v is below T_c: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</si>
</sst>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11">
    <font>
      <sz val="10.0"/>
      <color rgb="FF000000"/>
      <name val="Arial"/>
    </font>
    <font>
      <color theme="1"/>
      <name val="Arial"/>
    </font>
    <font>
      <b/>
      <color theme="0"/>
      <name val="Arial"/>
    </font>
    <font>
      <sz val="10.0"/>
      <color theme="1"/>
      <name val="Arial"/>
    </font>
    <font/>
    <font>
      <b/>
      <color rgb="FFFFFFFF"/>
      <name val="Arial"/>
    </font>
    <font>
      <i/>
      <sz val="10.0"/>
      <color theme="1"/>
      <name val="Arial"/>
    </font>
    <font>
      <sz val="10.0"/>
      <color rgb="FF434343"/>
      <name val="Arial"/>
    </font>
    <font>
      <i/>
      <color theme="1"/>
      <name val="Arial"/>
    </font>
    <font>
      <i/>
    </font>
    <font>
      <sz val="11.0"/>
      <color rgb="FF188038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1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</border>
    <border>
      <left style="thick">
        <color rgb="FF4A86E8"/>
      </left>
      <right style="thick">
        <color rgb="FF4A86E8"/>
      </right>
      <bottom style="thick">
        <color rgb="FF4A86E8"/>
      </bottom>
    </border>
    <border>
      <left style="thick">
        <color rgb="FFC27BA0"/>
      </left>
      <right style="thick">
        <color rgb="FFC27BA0"/>
      </right>
      <top style="thick">
        <color rgb="FFC27BA0"/>
      </top>
      <bottom style="thick">
        <color rgb="FFC27BA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3" fontId="6" numFmtId="0" xfId="0" applyAlignment="1" applyFill="1" applyFont="1">
      <alignment horizontal="right" readingOrder="0"/>
    </xf>
    <xf borderId="7" fillId="0" fontId="3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right" readingOrder="0"/>
    </xf>
    <xf borderId="8" fillId="0" fontId="3" numFmtId="0" xfId="0" applyAlignment="1" applyBorder="1" applyFont="1">
      <alignment readingOrder="0"/>
    </xf>
    <xf borderId="9" fillId="0" fontId="4" numFmtId="0" xfId="0" applyBorder="1" applyFont="1"/>
    <xf borderId="0" fillId="0" fontId="3" numFmtId="0" xfId="0" applyAlignment="1" applyFont="1">
      <alignment horizontal="right"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readingOrder="0"/>
    </xf>
    <xf borderId="0" fillId="5" fontId="1" numFmtId="164" xfId="0" applyFill="1" applyFont="1" applyNumberFormat="1"/>
    <xf borderId="7" fillId="0" fontId="3" numFmtId="3" xfId="0" applyBorder="1" applyFont="1" applyNumberFormat="1"/>
    <xf borderId="7" fillId="0" fontId="3" numFmtId="0" xfId="0" applyBorder="1" applyFont="1"/>
    <xf borderId="0" fillId="5" fontId="1" numFmtId="3" xfId="0" applyFont="1" applyNumberFormat="1"/>
    <xf borderId="0" fillId="0" fontId="9" numFmtId="0" xfId="0" applyAlignment="1" applyFont="1">
      <alignment horizontal="right" readingOrder="0"/>
    </xf>
    <xf borderId="0" fillId="5" fontId="1" numFmtId="0" xfId="0" applyFont="1"/>
    <xf borderId="0" fillId="0" fontId="1" numFmtId="0" xfId="0" applyFont="1"/>
    <xf borderId="10" fillId="0" fontId="1" numFmtId="0" xfId="0" applyAlignment="1" applyBorder="1" applyFont="1">
      <alignment horizontal="right" readingOrder="0"/>
    </xf>
    <xf borderId="0" fillId="0" fontId="1" numFmtId="4" xfId="0" applyFont="1" applyNumberFormat="1"/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4" max="5" width="28.0"/>
    <col customWidth="1" min="10" max="10" width="17.86"/>
  </cols>
  <sheetData>
    <row r="1">
      <c r="B1" s="1"/>
    </row>
    <row r="2">
      <c r="B2" s="2" t="s">
        <v>0</v>
      </c>
      <c r="C2" s="3" t="s">
        <v>1</v>
      </c>
    </row>
    <row r="6">
      <c r="B6" s="4" t="s">
        <v>2</v>
      </c>
      <c r="C6" s="5"/>
      <c r="D6" s="6" t="s">
        <v>3</v>
      </c>
      <c r="E6" s="7" t="s">
        <v>4</v>
      </c>
      <c r="I6" s="8" t="s">
        <v>5</v>
      </c>
    </row>
    <row r="7">
      <c r="B7" s="9"/>
      <c r="C7" s="10"/>
      <c r="D7" s="11"/>
      <c r="E7" s="11"/>
    </row>
    <row r="8">
      <c r="B8" s="12" t="s">
        <v>6</v>
      </c>
      <c r="C8" s="13">
        <f>0.002</f>
        <v>0.002</v>
      </c>
      <c r="D8" s="14" t="s">
        <v>7</v>
      </c>
      <c r="E8" s="14" t="s">
        <v>8</v>
      </c>
      <c r="J8" s="12" t="s">
        <v>9</v>
      </c>
    </row>
    <row r="9">
      <c r="B9" s="12" t="s">
        <v>10</v>
      </c>
      <c r="C9" s="13">
        <v>0.5</v>
      </c>
      <c r="D9" s="15" t="s">
        <v>11</v>
      </c>
      <c r="E9" s="14" t="s">
        <v>12</v>
      </c>
      <c r="J9" s="16" t="s">
        <v>13</v>
      </c>
      <c r="K9" s="13">
        <v>881549.0</v>
      </c>
      <c r="L9" s="1" t="s">
        <v>14</v>
      </c>
    </row>
    <row r="10" ht="33.0" customHeight="1">
      <c r="A10" s="16"/>
      <c r="B10" s="12" t="s">
        <v>15</v>
      </c>
      <c r="C10" s="17">
        <v>1.0E-6</v>
      </c>
      <c r="D10" s="15" t="s">
        <v>16</v>
      </c>
      <c r="E10" s="14" t="s">
        <v>12</v>
      </c>
      <c r="J10" s="16" t="s">
        <v>17</v>
      </c>
      <c r="K10" s="13">
        <v>1137.0</v>
      </c>
      <c r="L10" s="1" t="s">
        <v>18</v>
      </c>
    </row>
    <row r="11" ht="35.25" customHeight="1">
      <c r="A11" s="16"/>
      <c r="C11" s="18"/>
      <c r="J11" s="16" t="s">
        <v>19</v>
      </c>
      <c r="K11" s="13">
        <v>10.0</v>
      </c>
      <c r="L11" s="1" t="s">
        <v>20</v>
      </c>
    </row>
    <row r="12">
      <c r="B12" s="19"/>
      <c r="C12" s="20"/>
      <c r="D12" s="15"/>
      <c r="E12" s="14"/>
      <c r="J12" s="16" t="s">
        <v>21</v>
      </c>
      <c r="K12" s="13">
        <v>0.18</v>
      </c>
      <c r="L12" s="1" t="s">
        <v>22</v>
      </c>
    </row>
    <row r="13">
      <c r="B13" s="4" t="s">
        <v>23</v>
      </c>
      <c r="C13" s="5"/>
      <c r="D13" s="21"/>
      <c r="E13" s="14"/>
      <c r="J13" s="22" t="s">
        <v>24</v>
      </c>
      <c r="K13" s="23">
        <f>$K$10*$K$11*$K$12/$K$9</f>
        <v>0.002321595283</v>
      </c>
    </row>
    <row r="14">
      <c r="B14" s="9"/>
      <c r="C14" s="10"/>
      <c r="D14" s="15"/>
      <c r="E14" s="14"/>
      <c r="I14" s="12" t="s">
        <v>25</v>
      </c>
    </row>
    <row r="15">
      <c r="A15" s="16" t="s">
        <v>26</v>
      </c>
      <c r="B15" s="12" t="s">
        <v>27</v>
      </c>
      <c r="C15" s="24">
        <f>$K$16</f>
        <v>150</v>
      </c>
      <c r="D15" s="15" t="s">
        <v>28</v>
      </c>
      <c r="E15" s="14" t="s">
        <v>8</v>
      </c>
      <c r="J15" s="16" t="s">
        <v>29</v>
      </c>
      <c r="K15" s="13">
        <v>20.0</v>
      </c>
    </row>
    <row r="16">
      <c r="B16" s="12" t="s">
        <v>30</v>
      </c>
      <c r="C16" s="25">
        <f>$K$20</f>
        <v>0.9</v>
      </c>
      <c r="D16" s="15" t="s">
        <v>31</v>
      </c>
      <c r="E16" s="14" t="s">
        <v>8</v>
      </c>
      <c r="J16" s="22" t="s">
        <v>32</v>
      </c>
      <c r="K16" s="26">
        <f>$K$15*2.5 + 100</f>
        <v>150</v>
      </c>
      <c r="L16" s="1" t="s">
        <v>33</v>
      </c>
    </row>
    <row r="17">
      <c r="B17" s="19"/>
      <c r="C17" s="20"/>
      <c r="D17" s="15"/>
      <c r="E17" s="14"/>
      <c r="I17" s="12" t="s">
        <v>34</v>
      </c>
      <c r="K17" s="1"/>
      <c r="L17" s="1"/>
    </row>
    <row r="18">
      <c r="A18" s="27" t="s">
        <v>35</v>
      </c>
      <c r="B18" s="12" t="s">
        <v>36</v>
      </c>
      <c r="C18" s="25">
        <v>6.0</v>
      </c>
      <c r="D18" s="15" t="s">
        <v>37</v>
      </c>
      <c r="E18" s="14" t="s">
        <v>38</v>
      </c>
      <c r="J18" s="16" t="s">
        <v>39</v>
      </c>
      <c r="K18" s="13">
        <v>3600.0</v>
      </c>
      <c r="L18" s="1" t="s">
        <v>40</v>
      </c>
    </row>
    <row r="19">
      <c r="B19" s="12" t="s">
        <v>41</v>
      </c>
      <c r="C19" s="25">
        <v>8.0</v>
      </c>
      <c r="D19" s="15" t="s">
        <v>42</v>
      </c>
      <c r="E19" s="14" t="s">
        <v>43</v>
      </c>
      <c r="J19" s="16" t="s">
        <v>44</v>
      </c>
      <c r="K19" s="13">
        <v>2.5E-4</v>
      </c>
      <c r="L19" s="1" t="s">
        <v>45</v>
      </c>
    </row>
    <row r="20">
      <c r="B20" s="12" t="s">
        <v>46</v>
      </c>
      <c r="C20" s="13">
        <v>100.0</v>
      </c>
      <c r="D20" s="15" t="s">
        <v>47</v>
      </c>
      <c r="E20" s="14" t="s">
        <v>48</v>
      </c>
      <c r="J20" s="22" t="s">
        <v>49</v>
      </c>
      <c r="K20" s="28">
        <f>$K$18*$K$19</f>
        <v>0.9</v>
      </c>
    </row>
    <row r="21">
      <c r="B21" s="12" t="s">
        <v>50</v>
      </c>
      <c r="C21" s="25">
        <v>0.5</v>
      </c>
      <c r="D21" s="15" t="s">
        <v>51</v>
      </c>
      <c r="E21" s="15" t="s">
        <v>52</v>
      </c>
      <c r="J21" s="22"/>
    </row>
    <row r="22">
      <c r="B22" s="22"/>
      <c r="J22" s="12" t="s">
        <v>53</v>
      </c>
    </row>
    <row r="23">
      <c r="B23" s="22"/>
      <c r="J23" s="16" t="s">
        <v>54</v>
      </c>
      <c r="K23" s="29">
        <v>960.0</v>
      </c>
    </row>
    <row r="24">
      <c r="B24" s="22"/>
      <c r="J24" s="16" t="s">
        <v>55</v>
      </c>
      <c r="K24" s="13">
        <v>0.25</v>
      </c>
    </row>
    <row r="25">
      <c r="B25" s="30" t="s">
        <v>56</v>
      </c>
      <c r="C25" s="23">
        <f>MIN(1-$C$29*$C$30 + $C$31, 1)</f>
        <v>0.1350027778</v>
      </c>
      <c r="D25" s="15" t="s">
        <v>57</v>
      </c>
      <c r="J25" s="22" t="s">
        <v>58</v>
      </c>
      <c r="K25" s="26">
        <f>K23*K24</f>
        <v>240</v>
      </c>
    </row>
    <row r="26">
      <c r="B26" s="22"/>
      <c r="J26" s="22"/>
    </row>
    <row r="27">
      <c r="B27" s="22"/>
      <c r="J27" s="22"/>
    </row>
    <row r="28">
      <c r="A28" s="1" t="s">
        <v>59</v>
      </c>
      <c r="J28" s="22"/>
    </row>
    <row r="29">
      <c r="B29" s="22" t="s">
        <v>60</v>
      </c>
      <c r="C29" s="29">
        <f>1-(1-$C$9)*$C$15*$C$16*$C$8</f>
        <v>0.865</v>
      </c>
    </row>
    <row r="30">
      <c r="B30" s="22" t="s">
        <v>61</v>
      </c>
      <c r="C30" s="31">
        <f>1-$C$20*$C$8 + $C$20*$C$8*(POWER($C$34,$C$19))</f>
        <v>1</v>
      </c>
      <c r="J30" s="22"/>
    </row>
    <row r="31">
      <c r="B31" s="22" t="s">
        <v>62</v>
      </c>
      <c r="C31" s="31">
        <f>$C$10*$C$20/POWER($C$18,2)</f>
        <v>0.000002777777778</v>
      </c>
      <c r="J31" s="22"/>
    </row>
    <row r="32">
      <c r="B32" s="22"/>
      <c r="C32" s="31"/>
    </row>
    <row r="33">
      <c r="B33" s="22" t="s">
        <v>63</v>
      </c>
      <c r="C33" s="31">
        <f>(1/$C$21*$C$18*$C$18 - 18)/6 </f>
        <v>9</v>
      </c>
      <c r="D33" s="32"/>
    </row>
    <row r="34">
      <c r="B34" s="22" t="s">
        <v>64</v>
      </c>
      <c r="C34" s="31">
        <f>NORMDIST(C33, 0, 1, TRUE)</f>
        <v>1</v>
      </c>
    </row>
    <row r="36">
      <c r="B36" s="22"/>
    </row>
  </sheetData>
  <mergeCells count="12">
    <mergeCell ref="D10:D11"/>
    <mergeCell ref="E10:E11"/>
    <mergeCell ref="B13:C14"/>
    <mergeCell ref="I14:J14"/>
    <mergeCell ref="I17:J17"/>
    <mergeCell ref="C2:E4"/>
    <mergeCell ref="B6:C7"/>
    <mergeCell ref="D6:D7"/>
    <mergeCell ref="E6:E7"/>
    <mergeCell ref="I6:J6"/>
    <mergeCell ref="B10:B11"/>
    <mergeCell ref="C10:C11"/>
  </mergeCells>
  <drawing r:id="rId1"/>
</worksheet>
</file>