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Леонид\Desktop\ITMO\Физика\3\"/>
    </mc:Choice>
  </mc:AlternateContent>
  <xr:revisionPtr revIDLastSave="0" documentId="13_ncr:1_{8B0306EC-8A4F-4B15-8D12-B60D914BCEB0}" xr6:coauthVersionLast="45" xr6:coauthVersionMax="45" xr10:uidLastSave="{00000000-0000-0000-0000-000000000000}"/>
  <bookViews>
    <workbookView xWindow="-104" yWindow="-104" windowWidth="22326" windowHeight="120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0" i="1" l="1"/>
  <c r="M69" i="1"/>
  <c r="K66" i="1"/>
  <c r="J67" i="1"/>
  <c r="J68" i="1"/>
  <c r="J69" i="1"/>
  <c r="J70" i="1"/>
  <c r="J71" i="1"/>
  <c r="J72" i="1"/>
  <c r="J66" i="1"/>
  <c r="I67" i="1"/>
  <c r="I68" i="1"/>
  <c r="I69" i="1"/>
  <c r="I70" i="1"/>
  <c r="I71" i="1"/>
  <c r="I72" i="1"/>
  <c r="I66" i="1"/>
  <c r="J58" i="1"/>
  <c r="I58" i="1"/>
  <c r="F66" i="1"/>
  <c r="E67" i="1"/>
  <c r="E68" i="1"/>
  <c r="E69" i="1"/>
  <c r="E70" i="1"/>
  <c r="E71" i="1"/>
  <c r="E72" i="1"/>
  <c r="E66" i="1"/>
  <c r="E58" i="1"/>
  <c r="H58" i="1"/>
  <c r="G59" i="1"/>
  <c r="G60" i="1"/>
  <c r="G61" i="1"/>
  <c r="G62" i="1"/>
  <c r="G63" i="1"/>
  <c r="G64" i="1"/>
  <c r="G58" i="1"/>
  <c r="F59" i="1"/>
  <c r="F60" i="1"/>
  <c r="F61" i="1"/>
  <c r="F62" i="1"/>
  <c r="F63" i="1"/>
  <c r="F64" i="1"/>
  <c r="F58" i="1"/>
  <c r="E59" i="1"/>
  <c r="E60" i="1"/>
  <c r="E61" i="1"/>
  <c r="E62" i="1"/>
  <c r="E63" i="1"/>
  <c r="E64" i="1"/>
  <c r="F56" i="1"/>
  <c r="E56" i="1"/>
  <c r="F54" i="1"/>
  <c r="F53" i="1"/>
  <c r="F52" i="1"/>
  <c r="F51" i="1"/>
  <c r="F50" i="1"/>
  <c r="F49" i="1"/>
  <c r="F48" i="1"/>
  <c r="E49" i="1"/>
  <c r="E50" i="1"/>
  <c r="E51" i="1"/>
  <c r="E52" i="1"/>
  <c r="E53" i="1"/>
  <c r="E54" i="1"/>
  <c r="E48" i="1"/>
  <c r="D14" i="1"/>
  <c r="I14" i="1" l="1"/>
  <c r="I13" i="1"/>
  <c r="C22" i="1"/>
  <c r="B24" i="1"/>
  <c r="B25" i="1"/>
  <c r="B26" i="1"/>
  <c r="B27" i="1"/>
  <c r="B28" i="1"/>
  <c r="B29" i="1"/>
  <c r="B23" i="1"/>
  <c r="E13" i="1"/>
  <c r="D15" i="1"/>
  <c r="D16" i="1"/>
  <c r="D17" i="1"/>
  <c r="D18" i="1"/>
  <c r="D19" i="1"/>
  <c r="D20" i="1"/>
  <c r="B15" i="1"/>
  <c r="B16" i="1"/>
  <c r="B17" i="1"/>
  <c r="B18" i="1"/>
  <c r="B19" i="1"/>
  <c r="B20" i="1"/>
  <c r="B14" i="1"/>
  <c r="I5" i="1"/>
  <c r="I1" i="1"/>
  <c r="H1" i="1"/>
  <c r="G2" i="1"/>
  <c r="G3" i="1"/>
  <c r="G4" i="1"/>
  <c r="G5" i="1"/>
  <c r="G6" i="1"/>
  <c r="G7" i="1"/>
  <c r="G1" i="1"/>
  <c r="F1" i="1"/>
  <c r="E2" i="1"/>
  <c r="E3" i="1"/>
  <c r="E4" i="1"/>
  <c r="E5" i="1"/>
  <c r="E6" i="1"/>
  <c r="E7" i="1"/>
  <c r="E1" i="1"/>
</calcChain>
</file>

<file path=xl/sharedStrings.xml><?xml version="1.0" encoding="utf-8"?>
<sst xmlns="http://schemas.openxmlformats.org/spreadsheetml/2006/main" count="21" uniqueCount="17">
  <si>
    <t>di</t>
  </si>
  <si>
    <t>a</t>
  </si>
  <si>
    <t>b</t>
  </si>
  <si>
    <t>D</t>
  </si>
  <si>
    <t>Sb^2</t>
  </si>
  <si>
    <t>(di)^2</t>
  </si>
  <si>
    <t>Sb</t>
  </si>
  <si>
    <t>m</t>
  </si>
  <si>
    <t>v1</t>
  </si>
  <si>
    <t>v2</t>
  </si>
  <si>
    <t>T</t>
  </si>
  <si>
    <t>*</t>
  </si>
  <si>
    <t>s</t>
  </si>
  <si>
    <t>&gt;D</t>
  </si>
  <si>
    <t>di^2</t>
  </si>
  <si>
    <t>S di</t>
  </si>
  <si>
    <t>Sb2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</si>
</sst>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График зависимости </a:t>
            </a:r>
            <a:r>
              <a:rPr lang="en-US"/>
              <a:t>T </a:t>
            </a:r>
            <a:r>
              <a:rPr lang="ru-RU"/>
              <a:t>от </a:t>
            </a:r>
            <a:r>
              <a:rPr lang="en-US"/>
              <a:t>a</a:t>
            </a:r>
            <a:endParaRPr lang="ru-RU"/>
          </a:p>
        </c:rich>
      </c:tx>
      <c:layout>
        <c:manualLayout>
          <c:xMode val="edge"/>
          <c:yMode val="edge"/>
          <c:x val="0.18312986823381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250678443267980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Лист1!$B$1:$B$7</c:f>
              <c:numCache>
                <c:formatCode>General</c:formatCode>
                <c:ptCount val="7"/>
                <c:pt idx="0">
                  <c:v>0.128</c:v>
                </c:pt>
                <c:pt idx="1">
                  <c:v>0.20699999999999999</c:v>
                </c:pt>
                <c:pt idx="2">
                  <c:v>0.26100000000000001</c:v>
                </c:pt>
                <c:pt idx="3">
                  <c:v>0.316</c:v>
                </c:pt>
                <c:pt idx="4">
                  <c:v>0.64</c:v>
                </c:pt>
                <c:pt idx="5">
                  <c:v>0.89700000000000002</c:v>
                </c:pt>
                <c:pt idx="6">
                  <c:v>1.0129999999999999</c:v>
                </c:pt>
              </c:numCache>
            </c:numRef>
          </c:xVal>
          <c:yVal>
            <c:numRef>
              <c:f>Лист1!$C$1:$C$7</c:f>
              <c:numCache>
                <c:formatCode>General</c:formatCode>
                <c:ptCount val="7"/>
                <c:pt idx="0">
                  <c:v>17.45</c:v>
                </c:pt>
                <c:pt idx="1">
                  <c:v>24.03</c:v>
                </c:pt>
                <c:pt idx="2">
                  <c:v>33.46</c:v>
                </c:pt>
                <c:pt idx="3">
                  <c:v>37.270000000000003</c:v>
                </c:pt>
                <c:pt idx="4">
                  <c:v>43.22</c:v>
                </c:pt>
                <c:pt idx="5">
                  <c:v>49.31</c:v>
                </c:pt>
                <c:pt idx="6">
                  <c:v>56.63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D-454C-A73D-C5DE9E254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118591"/>
        <c:axId val="1996638639"/>
      </c:scatterChart>
      <c:valAx>
        <c:axId val="174111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638639"/>
        <c:crosses val="autoZero"/>
        <c:crossBetween val="midCat"/>
      </c:valAx>
      <c:valAx>
        <c:axId val="199663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111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sz="1800" b="0" i="0" baseline="0">
                <a:effectLst/>
              </a:rPr>
              <a:t>График зависимости </a:t>
            </a:r>
            <a:r>
              <a:rPr lang="en-US" sz="1800" b="0" i="0" baseline="0">
                <a:effectLst/>
              </a:rPr>
              <a:t>T </a:t>
            </a:r>
            <a:r>
              <a:rPr lang="ru-RU" sz="1800" b="0" i="0" baseline="0">
                <a:effectLst/>
              </a:rPr>
              <a:t>от </a:t>
            </a:r>
            <a:r>
              <a:rPr lang="en-US" sz="1800" b="0" i="0" baseline="0">
                <a:effectLst/>
              </a:rPr>
              <a:t>a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5110413868904166E-2"/>
          <c:y val="0.1437115578355736"/>
          <c:w val="0.8959942130980717"/>
          <c:h val="0.77141797458398509"/>
        </c:manualLayout>
      </c:layout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4925" cap="flat" cmpd="dbl" algn="ctr">
                <a:solidFill>
                  <a:schemeClr val="dk1">
                    <a:tint val="885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Лист1!$E$48:$E$54</c:f>
              <c:numCache>
                <c:formatCode>General</c:formatCode>
                <c:ptCount val="7"/>
                <c:pt idx="0">
                  <c:v>6.9230769230769248E-2</c:v>
                </c:pt>
                <c:pt idx="1">
                  <c:v>0.10823076923076923</c:v>
                </c:pt>
                <c:pt idx="2">
                  <c:v>0.21446153846153845</c:v>
                </c:pt>
                <c:pt idx="3">
                  <c:v>0.35653846153846153</c:v>
                </c:pt>
                <c:pt idx="4">
                  <c:v>0.43569230769230771</c:v>
                </c:pt>
                <c:pt idx="5">
                  <c:v>0.48461538461538461</c:v>
                </c:pt>
                <c:pt idx="6">
                  <c:v>0.52800000000000002</c:v>
                </c:pt>
              </c:numCache>
            </c:numRef>
          </c:xVal>
          <c:yVal>
            <c:numRef>
              <c:f>Лист1!$F$48:$F$54</c:f>
              <c:numCache>
                <c:formatCode>General</c:formatCode>
                <c:ptCount val="7"/>
                <c:pt idx="0">
                  <c:v>17.551384615384617</c:v>
                </c:pt>
                <c:pt idx="1">
                  <c:v>24.279423076923081</c:v>
                </c:pt>
                <c:pt idx="2">
                  <c:v>31.698276923076921</c:v>
                </c:pt>
                <c:pt idx="3">
                  <c:v>38.800192307692306</c:v>
                </c:pt>
                <c:pt idx="4">
                  <c:v>45.983107692307691</c:v>
                </c:pt>
                <c:pt idx="5">
                  <c:v>53.21169230769231</c:v>
                </c:pt>
                <c:pt idx="6">
                  <c:v>61.327199999999998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1-4FA3-A141-7D17300920A2}"/>
            </c:ext>
          </c:extLst>
        </c:ser>
        <c:ser>
          <c:idx val="1"/>
          <c:order val="1"/>
          <c:tx>
            <c:v>2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solidFill>
                  <a:schemeClr val="dk1">
                    <a:tint val="55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Лист1!$B$1:$B$7</c:f>
              <c:numCache>
                <c:formatCode>General</c:formatCode>
                <c:ptCount val="7"/>
                <c:pt idx="0">
                  <c:v>0.128</c:v>
                </c:pt>
                <c:pt idx="1">
                  <c:v>0.20699999999999999</c:v>
                </c:pt>
                <c:pt idx="2">
                  <c:v>0.26100000000000001</c:v>
                </c:pt>
                <c:pt idx="3">
                  <c:v>0.316</c:v>
                </c:pt>
                <c:pt idx="4">
                  <c:v>0.64</c:v>
                </c:pt>
                <c:pt idx="5">
                  <c:v>0.89700000000000002</c:v>
                </c:pt>
                <c:pt idx="6">
                  <c:v>1.0129999999999999</c:v>
                </c:pt>
              </c:numCache>
            </c:numRef>
          </c:xVal>
          <c:yVal>
            <c:numRef>
              <c:f>Лист1!$C$1:$C$7</c:f>
              <c:numCache>
                <c:formatCode>General</c:formatCode>
                <c:ptCount val="7"/>
                <c:pt idx="0">
                  <c:v>17.45</c:v>
                </c:pt>
                <c:pt idx="1">
                  <c:v>24.03</c:v>
                </c:pt>
                <c:pt idx="2">
                  <c:v>33.46</c:v>
                </c:pt>
                <c:pt idx="3">
                  <c:v>37.270000000000003</c:v>
                </c:pt>
                <c:pt idx="4">
                  <c:v>43.22</c:v>
                </c:pt>
                <c:pt idx="5">
                  <c:v>49.31</c:v>
                </c:pt>
                <c:pt idx="6">
                  <c:v>56.63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21-4FA3-A141-7D1730092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8335"/>
        <c:axId val="57230271"/>
      </c:scatterChart>
      <c:valAx>
        <c:axId val="10232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230271"/>
        <c:crosses val="autoZero"/>
        <c:crossBetween val="midCat"/>
      </c:valAx>
      <c:valAx>
        <c:axId val="572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28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128015</xdr:colOff>
      <xdr:row>21</xdr:row>
      <xdr:rowOff>138989</xdr:rowOff>
    </xdr:from>
    <xdr:to>
      <xdr:col>14</xdr:col>
      <xdr:colOff>409651</xdr:colOff>
      <xdr:row>36</xdr:row>
      <xdr:rowOff>138989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20132D-530A-4A30-B189-A0EEE59BF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160935</xdr:colOff>
      <xdr:row>22</xdr:row>
      <xdr:rowOff>102413</xdr:rowOff>
    </xdr:from>
    <xdr:ext cx="253403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9C18EF-DCE7-4678-A4FE-27D9CB949545}"/>
            </a:ext>
          </a:extLst>
        </xdr:cNvPr>
        <xdr:cNvSpPr txBox="1"/>
      </xdr:nvSpPr>
      <xdr:spPr>
        <a:xfrm>
          <a:off x="4667098" y="4176979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Т</a:t>
          </a:r>
        </a:p>
      </xdr:txBody>
    </xdr:sp>
    <xdr:clientData/>
  </xdr:oneCellAnchor>
  <xdr:twoCellAnchor>
    <xdr:from>
      <xdr:col>12</xdr:col>
      <xdr:colOff>442570</xdr:colOff>
      <xdr:row>45</xdr:row>
      <xdr:rowOff>160935</xdr:rowOff>
    </xdr:from>
    <xdr:to>
      <xdr:col>22</xdr:col>
      <xdr:colOff>190196</xdr:colOff>
      <xdr:row>65</xdr:row>
      <xdr:rowOff>124359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B98F794-E65F-4902-87DB-1F05102F7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10</xdr:col>
      <xdr:colOff>373076</xdr:colOff>
      <xdr:row>46</xdr:row>
      <xdr:rowOff>168250</xdr:rowOff>
    </xdr:from>
    <xdr:ext cx="253403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E0C8F79-958F-4B0F-8D4F-13976912CDAB}"/>
            </a:ext>
          </a:extLst>
        </xdr:cNvPr>
        <xdr:cNvSpPr txBox="1"/>
      </xdr:nvSpPr>
      <xdr:spPr>
        <a:xfrm>
          <a:off x="6810452" y="8631936"/>
          <a:ext cx="2534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</a:t>
          </a:r>
          <a:endParaRPr lang="ru-RU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0.91749</cdr:x>
      <cdr:y>0.89333</cdr:y>
    </cdr:from>
    <cdr:to>
      <cdr:x>0.99083</cdr:x>
      <cdr:y>0.99467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7F5644-2AA9-44E1-A3DA-B5FBCBF196B7}"/>
            </a:ext>
          </a:extLst>
        </cdr:cNvPr>
        <cdr:cNvSpPr txBox="1"/>
      </cdr:nvSpPr>
      <cdr:spPr>
        <a:xfrm xmlns:a="http://schemas.openxmlformats.org/drawingml/2006/main">
          <a:off x="4392778" y="2450592"/>
          <a:ext cx="351129" cy="277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а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0.95033</cdr:x>
      <cdr:y>0.91717</cdr:y>
    </cdr:from>
    <cdr:to>
      <cdr:x>0.99763</cdr:x>
      <cdr:y>0.98182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179D19-51CC-4636-A08C-D3B09DC75F01}"/>
            </a:ext>
          </a:extLst>
        </cdr:cNvPr>
        <cdr:cNvSpPr txBox="1"/>
      </cdr:nvSpPr>
      <cdr:spPr>
        <a:xfrm xmlns:a="http://schemas.openxmlformats.org/drawingml/2006/main">
          <a:off x="5877764" y="3321100"/>
          <a:ext cx="292607" cy="234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a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2"/>
  <sheetViews>
    <sheetView tabSelected="1" topLeftCell="E43" zoomScaleNormal="100" workbookViewId="0">
      <selection activeCell="M71" sqref="M71"/>
    </sheetView>
  </sheetViews>
  <sheetFormatPr defaultRowHeight="14.4" x14ac:dyDescent="0.3"/>
  <sheetData>
    <row r="1" spans="2:10" ht="15" thickBot="1" x14ac:dyDescent="0.35">
      <c r="B1" s="1">
        <v>0.128</v>
      </c>
      <c r="C1" s="1">
        <v>17.45</v>
      </c>
      <c r="E1">
        <f>(B1-0.5)*(C1-37.3)</f>
        <v>7.384199999999999</v>
      </c>
      <c r="F1">
        <f>SUM(E1:E7)</f>
        <v>27.708649999999999</v>
      </c>
      <c r="G1">
        <f>(B1-0.5)^2</f>
        <v>0.13838400000000001</v>
      </c>
      <c r="H1">
        <f>SUM(G1:G7)</f>
        <v>0.75558799999999993</v>
      </c>
      <c r="I1">
        <f>F1/H1</f>
        <v>36.671638511993308</v>
      </c>
    </row>
    <row r="2" spans="2:10" ht="15" thickBot="1" x14ac:dyDescent="0.35">
      <c r="B2" s="2">
        <v>0.20699999999999999</v>
      </c>
      <c r="C2" s="2">
        <v>24.03</v>
      </c>
      <c r="E2">
        <f t="shared" ref="E2:E7" si="0">(B2-0.5)*(C2-37.3)</f>
        <v>3.8881099999999993</v>
      </c>
      <c r="G2">
        <f t="shared" ref="G2:G7" si="1">(B2-0.5)^2</f>
        <v>8.5849000000000023E-2</v>
      </c>
    </row>
    <row r="3" spans="2:10" ht="15" thickBot="1" x14ac:dyDescent="0.35">
      <c r="B3" s="2">
        <v>0.26100000000000001</v>
      </c>
      <c r="C3" s="2">
        <v>33.46</v>
      </c>
      <c r="E3">
        <f t="shared" si="0"/>
        <v>0.91775999999999913</v>
      </c>
      <c r="G3">
        <f t="shared" si="1"/>
        <v>5.7120999999999998E-2</v>
      </c>
    </row>
    <row r="4" spans="2:10" ht="15" thickBot="1" x14ac:dyDescent="0.35">
      <c r="B4" s="2">
        <v>0.316</v>
      </c>
      <c r="C4" s="2">
        <v>37.270000000000003</v>
      </c>
      <c r="E4">
        <f t="shared" si="0"/>
        <v>5.5199999999989017E-3</v>
      </c>
      <c r="G4">
        <f t="shared" si="1"/>
        <v>3.3855999999999997E-2</v>
      </c>
      <c r="I4" t="s">
        <v>1</v>
      </c>
      <c r="J4" t="s">
        <v>2</v>
      </c>
    </row>
    <row r="5" spans="2:10" ht="15" thickBot="1" x14ac:dyDescent="0.35">
      <c r="B5" s="2">
        <v>0.64</v>
      </c>
      <c r="C5" s="2">
        <v>43.22</v>
      </c>
      <c r="E5">
        <f t="shared" si="0"/>
        <v>0.82880000000000031</v>
      </c>
      <c r="G5">
        <f t="shared" si="1"/>
        <v>1.9600000000000003E-2</v>
      </c>
      <c r="I5">
        <f>C9-J5*B9</f>
        <v>18.964999999999996</v>
      </c>
      <c r="J5">
        <v>36.67</v>
      </c>
    </row>
    <row r="6" spans="2:10" ht="15" thickBot="1" x14ac:dyDescent="0.35">
      <c r="B6" s="2">
        <v>0.89700000000000002</v>
      </c>
      <c r="C6" s="2">
        <v>49.31</v>
      </c>
      <c r="E6">
        <f t="shared" si="0"/>
        <v>4.7679700000000027</v>
      </c>
      <c r="G6">
        <f t="shared" si="1"/>
        <v>0.15760900000000003</v>
      </c>
    </row>
    <row r="7" spans="2:10" ht="15" thickBot="1" x14ac:dyDescent="0.35">
      <c r="B7" s="2">
        <v>1.0129999999999999</v>
      </c>
      <c r="C7" s="2">
        <v>56.63</v>
      </c>
      <c r="E7">
        <f t="shared" si="0"/>
        <v>9.91629</v>
      </c>
      <c r="G7">
        <f t="shared" si="1"/>
        <v>0.26316899999999988</v>
      </c>
    </row>
    <row r="9" spans="2:10" x14ac:dyDescent="0.3">
      <c r="B9" s="3">
        <v>0.5</v>
      </c>
      <c r="C9" s="3">
        <v>37.299999999999997</v>
      </c>
    </row>
    <row r="13" spans="2:10" x14ac:dyDescent="0.3">
      <c r="B13" t="s">
        <v>0</v>
      </c>
      <c r="D13" t="s">
        <v>3</v>
      </c>
      <c r="E13">
        <f>SUM(D14:D20)</f>
        <v>0.75558799999999993</v>
      </c>
      <c r="H13" t="s">
        <v>4</v>
      </c>
      <c r="I13">
        <f>(1/E13)*(C22/5)</f>
        <v>32.202535236981028</v>
      </c>
    </row>
    <row r="14" spans="2:10" x14ac:dyDescent="0.3">
      <c r="B14">
        <f>C1-(18.97+36.67*B1)</f>
        <v>-6.2137600000000006</v>
      </c>
      <c r="D14">
        <f>(B1-0.5)^2</f>
        <v>0.13838400000000001</v>
      </c>
      <c r="H14" t="s">
        <v>6</v>
      </c>
      <c r="I14">
        <f>I13^0.5</f>
        <v>5.6747277676537955</v>
      </c>
    </row>
    <row r="15" spans="2:10" x14ac:dyDescent="0.3">
      <c r="B15">
        <f t="shared" ref="B15:B20" si="2">C2-(18.97+36.67*B2)</f>
        <v>-2.5306899999999999</v>
      </c>
      <c r="D15">
        <f t="shared" ref="D15:D20" si="3">(B2-0.5)^2</f>
        <v>8.5849000000000023E-2</v>
      </c>
    </row>
    <row r="16" spans="2:10" x14ac:dyDescent="0.3">
      <c r="B16">
        <f t="shared" si="2"/>
        <v>4.9191300000000027</v>
      </c>
      <c r="D16">
        <f t="shared" si="3"/>
        <v>5.7120999999999998E-2</v>
      </c>
    </row>
    <row r="17" spans="2:4" x14ac:dyDescent="0.3">
      <c r="B17">
        <f t="shared" si="2"/>
        <v>6.7122800000000034</v>
      </c>
      <c r="D17">
        <f t="shared" si="3"/>
        <v>3.3855999999999997E-2</v>
      </c>
    </row>
    <row r="18" spans="2:4" x14ac:dyDescent="0.3">
      <c r="B18">
        <f t="shared" si="2"/>
        <v>0.78119999999999834</v>
      </c>
      <c r="D18">
        <f t="shared" si="3"/>
        <v>1.9600000000000003E-2</v>
      </c>
    </row>
    <row r="19" spans="2:4" x14ac:dyDescent="0.3">
      <c r="B19">
        <f t="shared" si="2"/>
        <v>-2.5529900000000012</v>
      </c>
      <c r="D19">
        <f t="shared" si="3"/>
        <v>0.15760900000000003</v>
      </c>
    </row>
    <row r="20" spans="2:4" x14ac:dyDescent="0.3">
      <c r="B20">
        <f t="shared" si="2"/>
        <v>0.51329000000000491</v>
      </c>
      <c r="D20">
        <f t="shared" si="3"/>
        <v>0.26316899999999988</v>
      </c>
    </row>
    <row r="22" spans="2:4" x14ac:dyDescent="0.3">
      <c r="B22" t="s">
        <v>5</v>
      </c>
      <c r="C22">
        <f>SUM(B23:B29)</f>
        <v>121.65924597320009</v>
      </c>
    </row>
    <row r="23" spans="2:4" x14ac:dyDescent="0.3">
      <c r="B23">
        <f>B14^2</f>
        <v>38.610813337600007</v>
      </c>
    </row>
    <row r="24" spans="2:4" x14ac:dyDescent="0.3">
      <c r="B24">
        <f t="shared" ref="B24:B29" si="4">B15^2</f>
        <v>6.4043918760999992</v>
      </c>
    </row>
    <row r="25" spans="2:4" x14ac:dyDescent="0.3">
      <c r="B25">
        <f t="shared" si="4"/>
        <v>24.197839956900026</v>
      </c>
    </row>
    <row r="26" spans="2:4" x14ac:dyDescent="0.3">
      <c r="B26">
        <f t="shared" si="4"/>
        <v>45.054702798400044</v>
      </c>
    </row>
    <row r="27" spans="2:4" x14ac:dyDescent="0.3">
      <c r="B27">
        <f t="shared" si="4"/>
        <v>0.61027343999999739</v>
      </c>
    </row>
    <row r="28" spans="2:4" x14ac:dyDescent="0.3">
      <c r="B28">
        <f t="shared" si="4"/>
        <v>6.5177579401000063</v>
      </c>
    </row>
    <row r="29" spans="2:4" x14ac:dyDescent="0.3">
      <c r="B29">
        <f t="shared" si="4"/>
        <v>0.26346662410000504</v>
      </c>
    </row>
    <row r="45" spans="1:22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7" spans="1:22" x14ac:dyDescent="0.3">
      <c r="B47" t="s">
        <v>7</v>
      </c>
      <c r="C47" t="s">
        <v>8</v>
      </c>
      <c r="D47" t="s">
        <v>9</v>
      </c>
      <c r="E47" t="s">
        <v>1</v>
      </c>
      <c r="F47" t="s">
        <v>10</v>
      </c>
    </row>
    <row r="48" spans="1:22" x14ac:dyDescent="0.3">
      <c r="B48">
        <v>1.8</v>
      </c>
      <c r="C48">
        <v>0.16</v>
      </c>
      <c r="D48">
        <v>0.34</v>
      </c>
      <c r="E48">
        <f>((D48)^2-(C48)^2)/1.3</f>
        <v>6.9230769230769248E-2</v>
      </c>
      <c r="F48">
        <f>B48*(9.82-E48)</f>
        <v>17.551384615384617</v>
      </c>
    </row>
    <row r="49" spans="2:10" x14ac:dyDescent="0.3">
      <c r="B49">
        <v>2.5</v>
      </c>
      <c r="C49">
        <v>0.23</v>
      </c>
      <c r="D49">
        <v>0.44</v>
      </c>
      <c r="E49">
        <f t="shared" ref="E49:E54" si="5">((D49)^2-(C49)^2)/1.3</f>
        <v>0.10823076923076923</v>
      </c>
      <c r="F49">
        <f t="shared" ref="F49:F54" si="6">B49*(9.82-E49)</f>
        <v>24.279423076923081</v>
      </c>
    </row>
    <row r="50" spans="2:10" x14ac:dyDescent="0.3">
      <c r="B50">
        <v>3.3</v>
      </c>
      <c r="C50">
        <v>0.24</v>
      </c>
      <c r="D50">
        <v>0.57999999999999996</v>
      </c>
      <c r="E50">
        <f t="shared" si="5"/>
        <v>0.21446153846153845</v>
      </c>
      <c r="F50">
        <f t="shared" si="6"/>
        <v>31.698276923076921</v>
      </c>
    </row>
    <row r="51" spans="2:10" x14ac:dyDescent="0.3">
      <c r="B51">
        <v>4.0999999999999996</v>
      </c>
      <c r="C51">
        <v>0.28999999999999998</v>
      </c>
      <c r="D51">
        <v>0.74</v>
      </c>
      <c r="E51">
        <f t="shared" si="5"/>
        <v>0.35653846153846153</v>
      </c>
      <c r="F51">
        <f t="shared" si="6"/>
        <v>38.800192307692306</v>
      </c>
    </row>
    <row r="52" spans="2:10" x14ac:dyDescent="0.3">
      <c r="B52">
        <v>4.9000000000000004</v>
      </c>
      <c r="C52">
        <v>0.35</v>
      </c>
      <c r="D52">
        <v>0.83</v>
      </c>
      <c r="E52">
        <f t="shared" si="5"/>
        <v>0.43569230769230771</v>
      </c>
      <c r="F52">
        <f t="shared" si="6"/>
        <v>45.983107692307691</v>
      </c>
    </row>
    <row r="53" spans="2:10" x14ac:dyDescent="0.3">
      <c r="B53">
        <v>5.7</v>
      </c>
      <c r="C53">
        <v>0.38</v>
      </c>
      <c r="D53">
        <v>0.88</v>
      </c>
      <c r="E53">
        <f t="shared" si="5"/>
        <v>0.48461538461538461</v>
      </c>
      <c r="F53">
        <f t="shared" si="6"/>
        <v>53.21169230769231</v>
      </c>
    </row>
    <row r="54" spans="2:10" x14ac:dyDescent="0.3">
      <c r="B54">
        <v>6.6</v>
      </c>
      <c r="C54">
        <v>0.4</v>
      </c>
      <c r="D54">
        <v>0.92</v>
      </c>
      <c r="E54">
        <f t="shared" si="5"/>
        <v>0.52800000000000002</v>
      </c>
      <c r="F54">
        <f t="shared" si="6"/>
        <v>61.327199999999998</v>
      </c>
    </row>
    <row r="56" spans="2:10" x14ac:dyDescent="0.3">
      <c r="E56">
        <f>AVERAGE(E48:E54)</f>
        <v>0.31382417582417588</v>
      </c>
      <c r="F56">
        <f>AVERAGE(F48:F54)</f>
        <v>38.978753846153843</v>
      </c>
    </row>
    <row r="57" spans="2:10" x14ac:dyDescent="0.3">
      <c r="G57" t="s">
        <v>11</v>
      </c>
      <c r="H57" t="s">
        <v>12</v>
      </c>
      <c r="I57" t="s">
        <v>2</v>
      </c>
      <c r="J57" t="s">
        <v>1</v>
      </c>
    </row>
    <row r="58" spans="2:10" x14ac:dyDescent="0.3">
      <c r="E58">
        <f>E48-$E$56</f>
        <v>-0.24459340659340661</v>
      </c>
      <c r="F58">
        <f>F48-$D$56</f>
        <v>17.551384615384617</v>
      </c>
      <c r="G58">
        <f>E58*F58</f>
        <v>-4.2929529535080313</v>
      </c>
      <c r="H58">
        <f>SUM(G58:G64)</f>
        <v>17.049824138461524</v>
      </c>
      <c r="I58">
        <f>H58/F66</f>
        <v>83.706908988116766</v>
      </c>
      <c r="J58">
        <f>F56-I58*E56</f>
        <v>12.7095021221688</v>
      </c>
    </row>
    <row r="59" spans="2:10" x14ac:dyDescent="0.3">
      <c r="E59">
        <f t="shared" ref="E59:E64" si="7">E49-$E$56</f>
        <v>-0.20559340659340664</v>
      </c>
      <c r="F59">
        <f t="shared" ref="F59:F64" si="8">F49-$D$56</f>
        <v>24.279423076923081</v>
      </c>
      <c r="G59">
        <f t="shared" ref="G59:G64" si="9">E59*F59</f>
        <v>-4.9916893005071872</v>
      </c>
    </row>
    <row r="60" spans="2:10" x14ac:dyDescent="0.3">
      <c r="E60">
        <f t="shared" si="7"/>
        <v>-9.9362637362637424E-2</v>
      </c>
      <c r="F60">
        <f t="shared" si="8"/>
        <v>31.698276923076921</v>
      </c>
      <c r="G60">
        <f t="shared" si="9"/>
        <v>-3.1496243949281504</v>
      </c>
    </row>
    <row r="61" spans="2:10" x14ac:dyDescent="0.3">
      <c r="E61">
        <f t="shared" si="7"/>
        <v>4.2714285714285649E-2</v>
      </c>
      <c r="F61">
        <f t="shared" si="8"/>
        <v>38.800192307692306</v>
      </c>
      <c r="G61">
        <f t="shared" si="9"/>
        <v>1.6573224999999974</v>
      </c>
    </row>
    <row r="62" spans="2:10" x14ac:dyDescent="0.3">
      <c r="E62">
        <f t="shared" si="7"/>
        <v>0.12186813186813183</v>
      </c>
      <c r="F62">
        <f t="shared" si="8"/>
        <v>45.983107692307691</v>
      </c>
      <c r="G62">
        <f t="shared" si="9"/>
        <v>5.6038754319526607</v>
      </c>
    </row>
    <row r="63" spans="2:10" x14ac:dyDescent="0.3">
      <c r="E63">
        <f t="shared" si="7"/>
        <v>0.17079120879120874</v>
      </c>
      <c r="F63">
        <f t="shared" si="8"/>
        <v>53.21169230769231</v>
      </c>
      <c r="G63">
        <f t="shared" si="9"/>
        <v>9.0880892510566333</v>
      </c>
    </row>
    <row r="64" spans="2:10" x14ac:dyDescent="0.3">
      <c r="E64">
        <f t="shared" si="7"/>
        <v>0.21417582417582415</v>
      </c>
      <c r="F64">
        <f t="shared" si="8"/>
        <v>61.327199999999998</v>
      </c>
      <c r="G64">
        <f t="shared" si="9"/>
        <v>13.134803604395602</v>
      </c>
    </row>
    <row r="65" spans="5:13" x14ac:dyDescent="0.3">
      <c r="I65" t="s">
        <v>0</v>
      </c>
      <c r="J65" t="s">
        <v>14</v>
      </c>
      <c r="K65" t="s">
        <v>15</v>
      </c>
    </row>
    <row r="66" spans="5:13" x14ac:dyDescent="0.3">
      <c r="E66">
        <f>E58^2</f>
        <v>5.9825934548967528E-2</v>
      </c>
      <c r="F66">
        <f>SUM(E66:E72)</f>
        <v>0.20368478951817415</v>
      </c>
      <c r="G66" t="s">
        <v>13</v>
      </c>
      <c r="I66">
        <f>F48-(12.7095+83.7069*E48)</f>
        <v>-0.95320846153846261</v>
      </c>
      <c r="J66">
        <f>I66^2</f>
        <v>0.90860637114852272</v>
      </c>
      <c r="K66">
        <f>SUM(J66:J72)</f>
        <v>52.142183787465534</v>
      </c>
    </row>
    <row r="67" spans="5:13" x14ac:dyDescent="0.3">
      <c r="E67">
        <f t="shared" ref="E67:E72" si="10">E59^2</f>
        <v>4.2268648834681816E-2</v>
      </c>
      <c r="I67">
        <f t="shared" ref="I67:I72" si="11">F49-(12.7095+83.7069*E49)</f>
        <v>2.5102609000000058</v>
      </c>
      <c r="J67">
        <f t="shared" ref="J67:J72" si="12">I67^2</f>
        <v>6.3014097860688389</v>
      </c>
    </row>
    <row r="68" spans="5:13" x14ac:dyDescent="0.3">
      <c r="E68">
        <f t="shared" si="10"/>
        <v>9.8729337036589909E-3</v>
      </c>
      <c r="I68">
        <f t="shared" si="11"/>
        <v>1.0368663692307685</v>
      </c>
      <c r="J68">
        <f t="shared" si="12"/>
        <v>1.0750918676417962</v>
      </c>
      <c r="M68" t="s">
        <v>16</v>
      </c>
    </row>
    <row r="69" spans="5:13" x14ac:dyDescent="0.3">
      <c r="E69">
        <f t="shared" si="10"/>
        <v>1.8245102040816271E-3</v>
      </c>
      <c r="I69">
        <f t="shared" si="11"/>
        <v>-3.75403703846154</v>
      </c>
      <c r="J69">
        <f t="shared" si="12"/>
        <v>14.09279408614109</v>
      </c>
      <c r="M69">
        <f>(1/F66)*(K66/5)</f>
        <v>51.198897974473496</v>
      </c>
    </row>
    <row r="70" spans="5:13" x14ac:dyDescent="0.3">
      <c r="E70">
        <f t="shared" si="10"/>
        <v>1.4851841565028371E-2</v>
      </c>
      <c r="I70">
        <f t="shared" si="11"/>
        <v>-3.196844738461543</v>
      </c>
      <c r="J70">
        <f t="shared" si="12"/>
        <v>10.219816281829251</v>
      </c>
      <c r="M70">
        <f>M69^0.5</f>
        <v>7.1553405212102588</v>
      </c>
    </row>
    <row r="71" spans="5:13" x14ac:dyDescent="0.3">
      <c r="E71">
        <f t="shared" si="10"/>
        <v>2.9169637000362257E-2</v>
      </c>
      <c r="I71">
        <f t="shared" si="11"/>
        <v>-6.3459230769225883E-2</v>
      </c>
      <c r="J71">
        <f t="shared" si="12"/>
        <v>4.0270739698218651E-3</v>
      </c>
    </row>
    <row r="72" spans="5:13" x14ac:dyDescent="0.3">
      <c r="E72">
        <f t="shared" si="10"/>
        <v>4.5871283661393543E-2</v>
      </c>
      <c r="I72">
        <f t="shared" si="11"/>
        <v>4.4204567999999966</v>
      </c>
      <c r="J72">
        <f t="shared" si="12"/>
        <v>19.540438320666212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</dc:creator>
  <cp:lastModifiedBy>Леонид</cp:lastModifiedBy>
  <dcterms:created xsi:type="dcterms:W3CDTF">2015-06-05T18:19:34Z</dcterms:created>
  <dcterms:modified xsi:type="dcterms:W3CDTF">2020-11-16T11:15:32Z</dcterms:modified>
</cp:coreProperties>
</file>