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Downloads\"/>
    </mc:Choice>
  </mc:AlternateContent>
  <xr:revisionPtr revIDLastSave="0" documentId="13_ncr:1_{72E76940-6C0E-480B-AF72-F65BE131CFD5}" xr6:coauthVersionLast="46" xr6:coauthVersionMax="46" xr10:uidLastSave="{00000000-0000-0000-0000-000000000000}"/>
  <bookViews>
    <workbookView xWindow="2940" yWindow="2940" windowWidth="22215" windowHeight="11385" xr2:uid="{51BC95CF-3024-49D3-B826-BB614FFC35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S6" i="1"/>
  <c r="N6" i="1"/>
  <c r="M6" i="1"/>
  <c r="O6" i="1" s="1"/>
  <c r="P6" i="1" s="1"/>
  <c r="T5" i="1"/>
  <c r="S5" i="1"/>
  <c r="N5" i="1"/>
  <c r="M5" i="1"/>
  <c r="T4" i="1"/>
  <c r="S4" i="1"/>
  <c r="N4" i="1"/>
  <c r="M4" i="1"/>
  <c r="O4" i="1" s="1"/>
  <c r="P4" i="1" s="1"/>
  <c r="H4" i="1"/>
  <c r="F4" i="1"/>
  <c r="T3" i="1"/>
  <c r="S3" i="1"/>
  <c r="N3" i="1"/>
  <c r="M3" i="1"/>
  <c r="O3" i="1" s="1"/>
  <c r="P3" i="1" s="1"/>
  <c r="J3" i="1"/>
  <c r="H3" i="1"/>
  <c r="F3" i="1"/>
  <c r="T2" i="1"/>
  <c r="S2" i="1"/>
  <c r="N2" i="1"/>
  <c r="M2" i="1"/>
  <c r="J2" i="1"/>
  <c r="G7" i="1" s="1"/>
  <c r="H2" i="1"/>
  <c r="F2" i="1"/>
  <c r="J1" i="1"/>
  <c r="H1" i="1"/>
  <c r="F1" i="1"/>
  <c r="U4" i="1" l="1"/>
  <c r="V4" i="1" s="1"/>
  <c r="F5" i="1"/>
  <c r="O5" i="1"/>
  <c r="P5" i="1" s="1"/>
  <c r="U2" i="1"/>
  <c r="V2" i="1" s="1"/>
  <c r="U5" i="1"/>
  <c r="V5" i="1" s="1"/>
  <c r="O2" i="1"/>
  <c r="P2" i="1" s="1"/>
  <c r="U3" i="1"/>
  <c r="V3" i="1" s="1"/>
  <c r="F9" i="1"/>
  <c r="G6" i="1"/>
  <c r="F11" i="1"/>
  <c r="F10" i="1"/>
  <c r="G8" i="1"/>
  <c r="U6" i="1"/>
  <c r="V6" i="1" s="1"/>
  <c r="F13" i="1"/>
  <c r="F6" i="1"/>
  <c r="F8" i="1"/>
  <c r="F7" i="1"/>
  <c r="F14" i="1" l="1"/>
  <c r="F12" i="1"/>
</calcChain>
</file>

<file path=xl/sharedStrings.xml><?xml version="1.0" encoding="utf-8"?>
<sst xmlns="http://schemas.openxmlformats.org/spreadsheetml/2006/main" count="71" uniqueCount="27">
  <si>
    <t>Pizza</t>
  </si>
  <si>
    <t>Yes</t>
  </si>
  <si>
    <t>PizzaYES</t>
  </si>
  <si>
    <t>PizzaNo</t>
  </si>
  <si>
    <t>Price</t>
  </si>
  <si>
    <t>No</t>
  </si>
  <si>
    <t>LOG</t>
  </si>
  <si>
    <t>Taste</t>
  </si>
  <si>
    <t>Sushi</t>
  </si>
  <si>
    <t>SishiYes</t>
  </si>
  <si>
    <t>SushiNo</t>
  </si>
  <si>
    <t>Burgers</t>
  </si>
  <si>
    <t>BurgerYes</t>
  </si>
  <si>
    <t>BurgerNo</t>
  </si>
  <si>
    <t>H(Demand)</t>
  </si>
  <si>
    <t>(Demand|Pizza)</t>
  </si>
  <si>
    <t>(Demand|Sushi)</t>
  </si>
  <si>
    <t>(Demand|Burgers)</t>
  </si>
  <si>
    <t>H(Demand|Pizza)</t>
  </si>
  <si>
    <t>H(Demand|Sushi)</t>
  </si>
  <si>
    <t>H(Demand|Burgers)</t>
  </si>
  <si>
    <t>IG(Demand|Food)</t>
  </si>
  <si>
    <t>IG(Demand|Price)</t>
  </si>
  <si>
    <t>IG(Demand|Taste)</t>
  </si>
  <si>
    <t>ваши данные</t>
  </si>
  <si>
    <t>промежуточные вычисления</t>
  </si>
  <si>
    <t>ответы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</si>
</sst>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2"/>
      <color rgb="FF222222"/>
      <name val="Book Antiqua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rgb="FFE4E4E4"/>
      </left>
      <right style="thick">
        <color rgb="FFE4E4E4"/>
      </right>
      <top style="thick">
        <color rgb="FFE4E4E4"/>
      </top>
      <bottom style="thick">
        <color rgb="FFE4E4E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2" xfId="0" applyFill="1" applyBorder="1"/>
    <xf numFmtId="164" fontId="0" fillId="3" borderId="2" xfId="0" applyNumberFormat="1" applyFill="1" applyBorder="1"/>
    <xf numFmtId="12" fontId="0" fillId="3" borderId="2" xfId="0" applyNumberFormat="1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A35-C714-46C2-8228-41DF6A4D2EC7}">
  <dimension ref="A1:V24"/>
  <sheetViews>
    <sheetView tabSelected="1" workbookViewId="0"/>
  </sheetViews>
  <sheetFormatPr defaultRowHeight="15" x14ac:dyDescent="0.25"/>
  <cols>
    <col min="5" max="5" width="19.28515625" customWidth="1"/>
  </cols>
  <sheetData>
    <row r="1" spans="1:22" ht="17.25" thickTop="1" thickBot="1" x14ac:dyDescent="0.3">
      <c r="A1" s="6" t="s">
        <v>0</v>
      </c>
      <c r="B1" s="6">
        <v>5</v>
      </c>
      <c r="C1" s="6">
        <v>1</v>
      </c>
      <c r="D1" s="6" t="s">
        <v>1</v>
      </c>
      <c r="E1" s="1" t="s">
        <v>0</v>
      </c>
      <c r="F1" s="1">
        <f>COUNTIF(A1:D20,"Pizza")</f>
        <v>5</v>
      </c>
      <c r="G1" s="1" t="s">
        <v>2</v>
      </c>
      <c r="H1" s="1">
        <f>COUNTIFS(A1:A20, "Pizza",D1:D20,"Yes")</f>
        <v>2</v>
      </c>
      <c r="I1" s="1" t="s">
        <v>3</v>
      </c>
      <c r="J1" s="1">
        <f>COUNTIFS(A1:A20, "Pizza",D1:D20,"No")</f>
        <v>3</v>
      </c>
      <c r="L1" s="1" t="s">
        <v>4</v>
      </c>
      <c r="M1" s="1" t="s">
        <v>1</v>
      </c>
      <c r="N1" s="1" t="s">
        <v>5</v>
      </c>
      <c r="O1" s="1" t="s">
        <v>6</v>
      </c>
      <c r="P1" s="1"/>
      <c r="R1" s="1" t="s">
        <v>7</v>
      </c>
      <c r="S1" s="1" t="s">
        <v>1</v>
      </c>
      <c r="T1" s="1" t="s">
        <v>5</v>
      </c>
      <c r="U1" s="1"/>
      <c r="V1" s="1"/>
    </row>
    <row r="2" spans="1:22" ht="17.25" thickTop="1" thickBot="1" x14ac:dyDescent="0.3">
      <c r="A2" s="6" t="s">
        <v>0</v>
      </c>
      <c r="B2" s="6">
        <v>5</v>
      </c>
      <c r="C2" s="6">
        <v>3</v>
      </c>
      <c r="D2" s="6" t="s">
        <v>5</v>
      </c>
      <c r="E2" s="1" t="s">
        <v>8</v>
      </c>
      <c r="F2" s="1">
        <f>COUNTIF(A1:D20, "Sushi")</f>
        <v>8</v>
      </c>
      <c r="G2" s="1" t="s">
        <v>9</v>
      </c>
      <c r="H2" s="1">
        <f>COUNTIFS(A1:A20, "Sushi",D1:D20,"Yes")</f>
        <v>4</v>
      </c>
      <c r="I2" s="1" t="s">
        <v>10</v>
      </c>
      <c r="J2" s="1">
        <f>COUNTIFS(A1:A20, "Sushi",D1:D20,"No")</f>
        <v>4</v>
      </c>
      <c r="L2" s="1">
        <v>5</v>
      </c>
      <c r="M2" s="1">
        <f>COUNTIFS(B1:B20,5,D1:D20,"Yes")</f>
        <v>3</v>
      </c>
      <c r="N2" s="1">
        <f>COUNTIFS(B1:B20,5,D1:D20,"No")</f>
        <v>2</v>
      </c>
      <c r="O2" s="2">
        <f>-M2/(M2+N2)*LOG(M2/(M2+N2),2)-N2/(M2+N2)*LOG(N2/(M2+N2),2)</f>
        <v>0.97095059445466858</v>
      </c>
      <c r="P2" s="2">
        <f>O2*(M2+N2)/20</f>
        <v>0.24273764861366715</v>
      </c>
      <c r="R2" s="1">
        <v>5</v>
      </c>
      <c r="S2" s="1">
        <f>COUNTIFS(C1:C20,5,D1:D20,"Yes")</f>
        <v>2</v>
      </c>
      <c r="T2" s="1">
        <f>COUNTIFS(C1:C20,5,D1:D20,"No")</f>
        <v>3</v>
      </c>
      <c r="U2" s="2">
        <f>-S2/(S2+T2)*LOG(S2/(S2+T2),2)-T2/(S2+T2)*LOG(T2/(S2+T2),2)</f>
        <v>0.97095059445466858</v>
      </c>
      <c r="V2" s="2">
        <f>U2*(S2+T2)/20</f>
        <v>0.24273764861366715</v>
      </c>
    </row>
    <row r="3" spans="1:22" ht="17.25" thickTop="1" thickBot="1" x14ac:dyDescent="0.3">
      <c r="A3" s="6" t="s">
        <v>0</v>
      </c>
      <c r="B3" s="6">
        <v>4</v>
      </c>
      <c r="C3" s="6">
        <v>2</v>
      </c>
      <c r="D3" s="6" t="s">
        <v>5</v>
      </c>
      <c r="E3" s="1" t="s">
        <v>11</v>
      </c>
      <c r="F3" s="1">
        <f>COUNTIF(A1:D20, "Burgers")</f>
        <v>7</v>
      </c>
      <c r="G3" s="1" t="s">
        <v>12</v>
      </c>
      <c r="H3" s="1">
        <f>COUNTIFS(A1:A20, "Burgers",D1:D20,"Yes")</f>
        <v>5</v>
      </c>
      <c r="I3" s="1" t="s">
        <v>13</v>
      </c>
      <c r="J3" s="1">
        <f>COUNTIFS(A1:A20, "Burgers",D1:D20,"No")</f>
        <v>2</v>
      </c>
      <c r="L3" s="1">
        <v>4</v>
      </c>
      <c r="M3" s="1">
        <f>COUNTIFS(B1:B20,4,D1:D20,"Yes")</f>
        <v>2</v>
      </c>
      <c r="N3" s="1">
        <f>COUNTIFS(B1:B20,4,D1:D20,"No")</f>
        <v>2</v>
      </c>
      <c r="O3" s="2">
        <f t="shared" ref="O3:O6" si="0">-M3/(M3+N3)*LOG(M3/(M3+N3),2)-N3/(M3+N3)*LOG(N3/(M3+N3),2)</f>
        <v>1</v>
      </c>
      <c r="P3" s="2">
        <f t="shared" ref="P3:P6" si="1">O3*(M3+N3)/20</f>
        <v>0.2</v>
      </c>
      <c r="R3" s="1">
        <v>4</v>
      </c>
      <c r="S3" s="1">
        <f>COUNTIFS(C1:C20,4,D1:D20,"Yes")</f>
        <v>2</v>
      </c>
      <c r="T3" s="1">
        <f>COUNTIFS(C1:C20,4,D1:D20,"No")</f>
        <v>1</v>
      </c>
      <c r="U3" s="2">
        <f t="shared" ref="U3:U6" si="2">-S3/(S3+T3)*LOG(S3/(S3+T3),2)-T3/(S3+T3)*LOG(T3/(S3+T3),2)</f>
        <v>0.91829583405448956</v>
      </c>
      <c r="V3" s="2">
        <f t="shared" ref="V3:V6" si="3">U3*(S3+T3)/20</f>
        <v>0.13774437510817344</v>
      </c>
    </row>
    <row r="4" spans="1:22" ht="17.25" thickTop="1" thickBot="1" x14ac:dyDescent="0.3">
      <c r="A4" s="6" t="s">
        <v>0</v>
      </c>
      <c r="B4" s="6">
        <v>2</v>
      </c>
      <c r="C4" s="6">
        <v>2</v>
      </c>
      <c r="D4" s="6" t="s">
        <v>1</v>
      </c>
      <c r="E4" s="1" t="s">
        <v>1</v>
      </c>
      <c r="F4" s="1">
        <f>COUNTIF(D1:D20, "Yes")</f>
        <v>11</v>
      </c>
      <c r="G4" s="1" t="s">
        <v>5</v>
      </c>
      <c r="H4" s="1">
        <f>COUNTIF(D1:D20,"No")</f>
        <v>9</v>
      </c>
      <c r="I4" s="1"/>
      <c r="J4" s="1"/>
      <c r="L4" s="1">
        <v>3</v>
      </c>
      <c r="M4" s="1">
        <f>COUNTIFS(B1:B20,3,D1:D20,"Yes")</f>
        <v>2</v>
      </c>
      <c r="N4" s="1">
        <f>COUNTIFS(B1:B20,3,D1:D20,"No")</f>
        <v>1</v>
      </c>
      <c r="O4" s="2">
        <f t="shared" si="0"/>
        <v>0.91829583405448956</v>
      </c>
      <c r="P4" s="2">
        <f t="shared" si="1"/>
        <v>0.13774437510817344</v>
      </c>
      <c r="R4" s="1">
        <v>3</v>
      </c>
      <c r="S4" s="1">
        <f>COUNTIFS(C1:C20,3,D1:D20,"Yes")</f>
        <v>1</v>
      </c>
      <c r="T4" s="1">
        <f>COUNTIFS(C1:C20,3,D1:D20,"No")</f>
        <v>2</v>
      </c>
      <c r="U4" s="2">
        <f t="shared" si="2"/>
        <v>0.91829583405448956</v>
      </c>
      <c r="V4" s="2">
        <f t="shared" si="3"/>
        <v>0.13774437510817344</v>
      </c>
    </row>
    <row r="5" spans="1:22" ht="17.25" thickTop="1" thickBot="1" x14ac:dyDescent="0.3">
      <c r="A5" s="6" t="s">
        <v>0</v>
      </c>
      <c r="B5" s="6">
        <v>2</v>
      </c>
      <c r="C5" s="6">
        <v>5</v>
      </c>
      <c r="D5" s="6" t="s">
        <v>5</v>
      </c>
      <c r="E5" s="3" t="s">
        <v>14</v>
      </c>
      <c r="F5" s="4">
        <f>-F4/20*LOG(F4/20,2)-H4/20*LOG(H4/20,2)</f>
        <v>0.99277445398780839</v>
      </c>
      <c r="G5" s="3"/>
      <c r="L5" s="1">
        <v>2</v>
      </c>
      <c r="M5" s="1">
        <f>COUNTIFS(B1:B20,2,D1:D20,"Yes")</f>
        <v>2</v>
      </c>
      <c r="N5" s="1">
        <f>COUNTIFS(B1:B20,2,D1:D20,"No")</f>
        <v>3</v>
      </c>
      <c r="O5" s="2">
        <f t="shared" si="0"/>
        <v>0.97095059445466858</v>
      </c>
      <c r="P5" s="2">
        <f t="shared" si="1"/>
        <v>0.24273764861366715</v>
      </c>
      <c r="R5" s="1">
        <v>2</v>
      </c>
      <c r="S5" s="1">
        <f>COUNTIFS(C1:C20,2,D1:D20,"Yes")</f>
        <v>4</v>
      </c>
      <c r="T5" s="1">
        <f>COUNTIFS(C1:C20,2,D1:D20,"No")</f>
        <v>2</v>
      </c>
      <c r="U5" s="2">
        <f t="shared" si="2"/>
        <v>0.91829583405448956</v>
      </c>
      <c r="V5" s="2">
        <f t="shared" si="3"/>
        <v>0.27548875021634689</v>
      </c>
    </row>
    <row r="6" spans="1:22" ht="17.25" thickTop="1" thickBot="1" x14ac:dyDescent="0.3">
      <c r="A6" s="6" t="s">
        <v>8</v>
      </c>
      <c r="B6" s="6">
        <v>2</v>
      </c>
      <c r="C6" s="6">
        <v>5</v>
      </c>
      <c r="D6" s="6" t="s">
        <v>5</v>
      </c>
      <c r="E6" s="3" t="s">
        <v>15</v>
      </c>
      <c r="F6" s="5" t="str">
        <f>TEXT(H1,0)&amp;"/"&amp;TEXT(F1,0)</f>
        <v>2/5</v>
      </c>
      <c r="G6" s="5" t="str">
        <f>TEXT(J1,0)&amp;"/"&amp;TEXT(F1,0)</f>
        <v>3/5</v>
      </c>
      <c r="L6" s="1">
        <v>1</v>
      </c>
      <c r="M6" s="1">
        <f>COUNTIFS(B1:B20,1,D1:D20,"Yes")</f>
        <v>2</v>
      </c>
      <c r="N6" s="1">
        <f>COUNTIFS(B1:B20,1,D1:D20,"No")</f>
        <v>1</v>
      </c>
      <c r="O6" s="2">
        <f t="shared" si="0"/>
        <v>0.91829583405448956</v>
      </c>
      <c r="P6" s="2">
        <f t="shared" si="1"/>
        <v>0.13774437510817344</v>
      </c>
      <c r="R6" s="1">
        <v>1</v>
      </c>
      <c r="S6" s="1">
        <f>COUNTIFS(C1:C20,1,D1:D20,"Yes")</f>
        <v>2</v>
      </c>
      <c r="T6" s="1">
        <f>COUNTIFS(C1:C20,1,D1:D20,"No")</f>
        <v>1</v>
      </c>
      <c r="U6" s="2">
        <f t="shared" si="2"/>
        <v>0.91829583405448956</v>
      </c>
      <c r="V6" s="2">
        <f t="shared" si="3"/>
        <v>0.13774437510817344</v>
      </c>
    </row>
    <row r="7" spans="1:22" ht="17.25" thickTop="1" thickBot="1" x14ac:dyDescent="0.3">
      <c r="A7" s="6" t="s">
        <v>8</v>
      </c>
      <c r="B7" s="6">
        <v>1</v>
      </c>
      <c r="C7" s="6">
        <v>2</v>
      </c>
      <c r="D7" s="6" t="s">
        <v>1</v>
      </c>
      <c r="E7" s="3" t="s">
        <v>16</v>
      </c>
      <c r="F7" s="5" t="str">
        <f t="shared" ref="F7:F8" si="4">TEXT(H2,0)&amp;"/"&amp;TEXT(F2,0)</f>
        <v>4/8</v>
      </c>
      <c r="G7" s="5" t="str">
        <f t="shared" ref="G7:G8" si="5">TEXT(J2,0)&amp;"/"&amp;TEXT(F2,0)</f>
        <v>4/8</v>
      </c>
    </row>
    <row r="8" spans="1:22" ht="17.25" thickTop="1" thickBot="1" x14ac:dyDescent="0.3">
      <c r="A8" s="6" t="s">
        <v>8</v>
      </c>
      <c r="B8" s="6">
        <v>4</v>
      </c>
      <c r="C8" s="6">
        <v>5</v>
      </c>
      <c r="D8" s="6" t="s">
        <v>1</v>
      </c>
      <c r="E8" s="3" t="s">
        <v>17</v>
      </c>
      <c r="F8" s="5" t="str">
        <f t="shared" si="4"/>
        <v>5/7</v>
      </c>
      <c r="G8" s="5" t="str">
        <f t="shared" si="5"/>
        <v>2/7</v>
      </c>
    </row>
    <row r="9" spans="1:22" ht="17.25" thickTop="1" thickBot="1" x14ac:dyDescent="0.3">
      <c r="A9" s="6" t="s">
        <v>8</v>
      </c>
      <c r="B9" s="6">
        <v>3</v>
      </c>
      <c r="C9" s="6">
        <v>2</v>
      </c>
      <c r="D9" s="6" t="s">
        <v>1</v>
      </c>
      <c r="E9" s="3" t="s">
        <v>18</v>
      </c>
      <c r="F9" s="4">
        <f>-H1/F1*LOG(H1/F1,2)-J1/F1*LOG(J1/F1,2)</f>
        <v>0.97095059445466858</v>
      </c>
    </row>
    <row r="10" spans="1:22" ht="17.25" thickTop="1" thickBot="1" x14ac:dyDescent="0.3">
      <c r="A10" s="6" t="s">
        <v>8</v>
      </c>
      <c r="B10" s="6">
        <v>5</v>
      </c>
      <c r="C10" s="6">
        <v>5</v>
      </c>
      <c r="D10" s="6" t="s">
        <v>5</v>
      </c>
      <c r="E10" s="3" t="s">
        <v>19</v>
      </c>
      <c r="F10" s="4">
        <f t="shared" ref="F10:F11" si="6">-H2/F2*LOG(H2/F2,2)-J2/F2*LOG(J2/F2,2)</f>
        <v>1</v>
      </c>
    </row>
    <row r="11" spans="1:22" ht="17.25" thickTop="1" thickBot="1" x14ac:dyDescent="0.3">
      <c r="A11" s="6" t="s">
        <v>8</v>
      </c>
      <c r="B11" s="6">
        <v>4</v>
      </c>
      <c r="C11" s="6">
        <v>4</v>
      </c>
      <c r="D11" s="6" t="s">
        <v>5</v>
      </c>
      <c r="E11" s="3" t="s">
        <v>20</v>
      </c>
      <c r="F11" s="4">
        <f t="shared" si="6"/>
        <v>0.863120568566631</v>
      </c>
    </row>
    <row r="12" spans="1:22" ht="17.25" thickTop="1" thickBot="1" x14ac:dyDescent="0.3">
      <c r="A12" s="6" t="s">
        <v>8</v>
      </c>
      <c r="B12" s="6">
        <v>5</v>
      </c>
      <c r="C12" s="6">
        <v>4</v>
      </c>
      <c r="D12" s="6" t="s">
        <v>1</v>
      </c>
      <c r="E12" s="3" t="s">
        <v>21</v>
      </c>
      <c r="F12" s="4">
        <f>F5-(F9*F1/20+F2/20*F10+F3/20*F11)</f>
        <v>4.7944606375820431E-2</v>
      </c>
    </row>
    <row r="13" spans="1:22" ht="17.25" thickTop="1" thickBot="1" x14ac:dyDescent="0.3">
      <c r="A13" s="6" t="s">
        <v>8</v>
      </c>
      <c r="B13" s="6">
        <v>3</v>
      </c>
      <c r="C13" s="6">
        <v>3</v>
      </c>
      <c r="D13" s="6" t="s">
        <v>5</v>
      </c>
      <c r="E13" s="3" t="s">
        <v>22</v>
      </c>
      <c r="F13" s="4">
        <f>F5-SUM(P2:P6)</f>
        <v>3.1810406544127035E-2</v>
      </c>
    </row>
    <row r="14" spans="1:22" ht="17.25" thickTop="1" thickBot="1" x14ac:dyDescent="0.3">
      <c r="A14" s="6" t="s">
        <v>11</v>
      </c>
      <c r="B14" s="6">
        <v>5</v>
      </c>
      <c r="C14" s="6">
        <v>5</v>
      </c>
      <c r="D14" s="6" t="s">
        <v>1</v>
      </c>
      <c r="E14" s="3" t="s">
        <v>23</v>
      </c>
      <c r="F14" s="4">
        <f>F5-SUM(V2:V6)</f>
        <v>6.1314929833274134E-2</v>
      </c>
    </row>
    <row r="15" spans="1:22" ht="17.25" thickTop="1" thickBot="1" x14ac:dyDescent="0.3">
      <c r="A15" s="6" t="s">
        <v>11</v>
      </c>
      <c r="B15" s="6">
        <v>4</v>
      </c>
      <c r="C15" s="6">
        <v>4</v>
      </c>
      <c r="D15" s="6" t="s">
        <v>1</v>
      </c>
    </row>
    <row r="16" spans="1:22" ht="17.25" thickTop="1" thickBot="1" x14ac:dyDescent="0.3">
      <c r="A16" s="6" t="s">
        <v>11</v>
      </c>
      <c r="B16" s="6">
        <v>3</v>
      </c>
      <c r="C16" s="6">
        <v>3</v>
      </c>
      <c r="D16" s="6" t="s">
        <v>1</v>
      </c>
    </row>
    <row r="17" spans="1:4" ht="17.25" thickTop="1" thickBot="1" x14ac:dyDescent="0.3">
      <c r="A17" s="6" t="s">
        <v>11</v>
      </c>
      <c r="B17" s="6">
        <v>2</v>
      </c>
      <c r="C17" s="6">
        <v>2</v>
      </c>
      <c r="D17" s="6" t="s">
        <v>1</v>
      </c>
    </row>
    <row r="18" spans="1:4" ht="17.25" thickTop="1" thickBot="1" x14ac:dyDescent="0.3">
      <c r="A18" s="6" t="s">
        <v>11</v>
      </c>
      <c r="B18" s="6">
        <v>1</v>
      </c>
      <c r="C18" s="6">
        <v>1</v>
      </c>
      <c r="D18" s="6" t="s">
        <v>1</v>
      </c>
    </row>
    <row r="19" spans="1:4" ht="17.25" thickTop="1" thickBot="1" x14ac:dyDescent="0.3">
      <c r="A19" s="6" t="s">
        <v>11</v>
      </c>
      <c r="B19" s="6">
        <v>2</v>
      </c>
      <c r="C19" s="6">
        <v>2</v>
      </c>
      <c r="D19" s="6" t="s">
        <v>5</v>
      </c>
    </row>
    <row r="20" spans="1:4" ht="17.25" thickTop="1" thickBot="1" x14ac:dyDescent="0.3">
      <c r="A20" s="6" t="s">
        <v>11</v>
      </c>
      <c r="B20" s="6">
        <v>1</v>
      </c>
      <c r="C20" s="6">
        <v>1</v>
      </c>
      <c r="D20" s="6" t="s">
        <v>5</v>
      </c>
    </row>
    <row r="21" spans="1:4" ht="15.75" thickTop="1" x14ac:dyDescent="0.25"/>
    <row r="22" spans="1:4" x14ac:dyDescent="0.25">
      <c r="B22" s="7"/>
      <c r="C22" t="s">
        <v>24</v>
      </c>
    </row>
    <row r="23" spans="1:4" x14ac:dyDescent="0.25">
      <c r="B23" s="1"/>
      <c r="C23" t="s">
        <v>25</v>
      </c>
    </row>
    <row r="24" spans="1:4" x14ac:dyDescent="0.25">
      <c r="B24" s="8"/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Помогашкин</dc:creator>
  <cp:lastModifiedBy>Пользователь Windows</cp:lastModifiedBy>
  <dcterms:created xsi:type="dcterms:W3CDTF">2021-05-05T13:34:35Z</dcterms:created>
  <dcterms:modified xsi:type="dcterms:W3CDTF">2021-05-19T16:45:23Z</dcterms:modified>
</cp:coreProperties>
</file>