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3"/>
  <workbookPr defaultThemeVersion="166925"/>
  <mc:AlternateContent xmlns:mc="http://schemas.openxmlformats.org/markup-compatibility/2006">
    <mc:Choice Requires="x15">
      <x15ac:absPath xmlns:x15ac="http://schemas.microsoft.com/office/spreadsheetml/2010/11/ac" url="https://cmorept1.sharepoint.com/sites/C-MoreTech/Shared Documents/Algorithm &amp; Data/REPORTING/Questionarios/GHG Emissions/"/>
    </mc:Choice>
  </mc:AlternateContent>
  <xr:revisionPtr revIDLastSave="0" documentId="8_{A40FFA80-89DD-4F99-BBED-F00AC6D8C65E}" xr6:coauthVersionLast="47" xr6:coauthVersionMax="47" xr10:uidLastSave="{00000000-0000-0000-0000-000000000000}"/>
  <bookViews>
    <workbookView minimized="1" xWindow="1420" yWindow="2120" windowWidth="14400" windowHeight="7270" tabRatio="890" firstSheet="7" activeTab="6" xr2:uid="{9AF83E7A-0EBE-4A94-9471-8536DEDE54FE}"/>
  </bookViews>
  <sheets>
    <sheet name="Index" sheetId="2" r:id="rId1"/>
    <sheet name="0.Emissions Category" sheetId="3" r:id="rId2"/>
    <sheet name="1.Questions" sheetId="1" r:id="rId3"/>
    <sheet name="Script_novas Opçoes" sheetId="25" r:id="rId4"/>
    <sheet name="2.Calculations" sheetId="4" r:id="rId5"/>
    <sheet name="3.Emission Factors" sheetId="5" r:id="rId6"/>
    <sheet name="CONVERSIONS" sheetId="23" r:id="rId7"/>
    <sheet name="EF_TO IMPORT" sheetId="27" r:id="rId8"/>
    <sheet name="3.1 EF_Fuels" sheetId="7" r:id="rId9"/>
    <sheet name="3.2 EF_Electricity" sheetId="8" r:id="rId10"/>
    <sheet name="3.3 EF_FGases" sheetId="9" r:id="rId11"/>
    <sheet name="3.4 EF_Waste" sheetId="10" r:id="rId12"/>
    <sheet name="3.5 EF_Goods&amp;Services" sheetId="14" r:id="rId13"/>
    <sheet name="3.6.1 EF_WTTFuel" sheetId="15" r:id="rId14"/>
    <sheet name="3.6.2 EF_WTTElectricity" sheetId="16" r:id="rId15"/>
    <sheet name="3.6.3 EF_ElectricityLosses" sheetId="17" r:id="rId16"/>
    <sheet name="3.7 EF_T&amp;D" sheetId="18" r:id="rId17"/>
    <sheet name="3.8 EF_BTravel" sheetId="19" r:id="rId18"/>
    <sheet name="3.9 EF_Commuting" sheetId="20" r:id="rId19"/>
    <sheet name="3.10 EF_EoL" sheetId="21" r:id="rId20"/>
    <sheet name="3.11 EF_WaterUse" sheetId="22" r:id="rId21"/>
    <sheet name="4.Consolidation" sheetId="6" r:id="rId22"/>
    <sheet name="5.Graphs" sheetId="11" r:id="rId23"/>
    <sheet name="6.Considerations" sheetId="13" r:id="rId24"/>
    <sheet name="TESTS" sheetId="26" r:id="rId25"/>
  </sheets>
  <externalReferences>
    <externalReference r:id="rId26"/>
  </externalReferences>
  <definedNames>
    <definedName name="_xlnm._FilterDatabase" localSheetId="2" hidden="1">'1.Questions'!$A$2:$J$46</definedName>
    <definedName name="_xlnm._FilterDatabase" localSheetId="4" hidden="1">'2.Calculations'!$A$1:$E$23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6" i="27" l="1"/>
  <c r="B267" i="27"/>
  <c r="B268" i="27"/>
  <c r="B269" i="27"/>
  <c r="B270" i="27"/>
  <c r="B271" i="27"/>
  <c r="B272" i="27"/>
  <c r="B273" i="27"/>
  <c r="B274" i="27"/>
  <c r="B275" i="27"/>
  <c r="B276" i="27"/>
  <c r="B277" i="27"/>
  <c r="B278" i="27"/>
  <c r="B279" i="27"/>
  <c r="B280" i="27"/>
  <c r="B281" i="27"/>
  <c r="B282" i="27"/>
  <c r="B283" i="27"/>
  <c r="B284" i="27"/>
  <c r="B285" i="27"/>
  <c r="B286" i="27"/>
  <c r="B287" i="27"/>
  <c r="B288" i="27"/>
  <c r="B289" i="27"/>
  <c r="B290" i="27"/>
  <c r="B291" i="27"/>
  <c r="B292" i="27"/>
  <c r="B293" i="27"/>
  <c r="B294" i="27"/>
  <c r="B295" i="27"/>
  <c r="B296" i="27"/>
  <c r="B297" i="27"/>
  <c r="B298" i="27"/>
  <c r="B299" i="27"/>
  <c r="B265" i="27"/>
  <c r="B129" i="27"/>
  <c r="B130" i="27"/>
  <c r="B131" i="27"/>
  <c r="B132" i="27"/>
  <c r="B133" i="27"/>
  <c r="B134" i="27"/>
  <c r="B135" i="27"/>
  <c r="B136" i="27"/>
  <c r="B137" i="27"/>
  <c r="B138" i="27"/>
  <c r="B139" i="27"/>
  <c r="B140" i="27"/>
  <c r="B141" i="27"/>
  <c r="B142" i="27"/>
  <c r="B143" i="27"/>
  <c r="B144" i="27"/>
  <c r="B145" i="27"/>
  <c r="B146" i="27"/>
  <c r="B147" i="27"/>
  <c r="B148" i="27"/>
  <c r="B149" i="27"/>
  <c r="B150" i="27"/>
  <c r="B151" i="27"/>
  <c r="B152" i="27"/>
  <c r="B153" i="27"/>
  <c r="B154" i="27"/>
  <c r="B155" i="27"/>
  <c r="B156" i="27"/>
  <c r="B157" i="27"/>
  <c r="B158" i="27"/>
  <c r="B159" i="27"/>
  <c r="B160" i="27"/>
  <c r="B161" i="27"/>
  <c r="B162" i="27"/>
  <c r="B163" i="27"/>
  <c r="B164" i="27"/>
  <c r="B165" i="27"/>
  <c r="B166" i="27"/>
  <c r="B167" i="27"/>
  <c r="B168" i="27"/>
  <c r="B169" i="27"/>
  <c r="B170" i="27"/>
  <c r="B171" i="27"/>
  <c r="B172" i="27"/>
  <c r="B173" i="27"/>
  <c r="B174" i="27"/>
  <c r="B175" i="27"/>
  <c r="B176" i="27"/>
  <c r="B177" i="27"/>
  <c r="B178" i="27"/>
  <c r="B179" i="27"/>
  <c r="B180" i="27"/>
  <c r="B181" i="27"/>
  <c r="B182" i="27"/>
  <c r="B183" i="27"/>
  <c r="B184" i="27"/>
  <c r="B185" i="27"/>
  <c r="B186" i="27"/>
  <c r="B187" i="27"/>
  <c r="B188" i="27"/>
  <c r="B189" i="27"/>
  <c r="B190" i="27"/>
  <c r="B119" i="27"/>
  <c r="B120" i="27"/>
  <c r="B121" i="27"/>
  <c r="B122" i="27"/>
  <c r="B123" i="27"/>
  <c r="B124" i="27"/>
  <c r="B125" i="27"/>
  <c r="B126" i="27"/>
  <c r="B127" i="27"/>
  <c r="B128" i="27"/>
  <c r="B117" i="27"/>
  <c r="B118" i="27"/>
  <c r="D46" i="26"/>
  <c r="D45" i="26"/>
  <c r="D49" i="26"/>
  <c r="G44" i="26" s="1"/>
  <c r="D48" i="26"/>
  <c r="G42" i="26" s="1"/>
  <c r="D47" i="26"/>
  <c r="D44" i="26"/>
  <c r="G43" i="26"/>
  <c r="D13" i="26"/>
  <c r="D12" i="26"/>
  <c r="D11" i="26"/>
  <c r="D10" i="26"/>
  <c r="D9" i="26"/>
  <c r="G8" i="26" s="1"/>
  <c r="D8" i="26"/>
  <c r="D7" i="26"/>
  <c r="D36" i="26"/>
  <c r="D34" i="26"/>
  <c r="D33" i="26"/>
  <c r="D32" i="26"/>
  <c r="D31" i="26"/>
  <c r="D30" i="26"/>
  <c r="D26" i="26"/>
  <c r="D25" i="26"/>
  <c r="D35" i="26"/>
  <c r="D18" i="26"/>
  <c r="D17" i="26"/>
  <c r="D16" i="26"/>
  <c r="D15" i="26"/>
  <c r="D14" i="26"/>
  <c r="G3" i="14"/>
  <c r="E7" i="23"/>
  <c r="E4" i="23"/>
  <c r="F43" i="23"/>
  <c r="F41" i="23"/>
  <c r="F39" i="23"/>
  <c r="F38" i="23"/>
  <c r="F36" i="23"/>
  <c r="F35" i="23"/>
  <c r="F33" i="23"/>
  <c r="F32" i="23"/>
  <c r="F30" i="23"/>
  <c r="F29" i="23"/>
  <c r="F27" i="23"/>
  <c r="F26" i="23"/>
  <c r="E25" i="23"/>
  <c r="F25" i="23" s="1"/>
  <c r="F24" i="23"/>
  <c r="F23" i="23"/>
  <c r="F21" i="23"/>
  <c r="F20" i="23"/>
  <c r="F18" i="23"/>
  <c r="F17" i="23"/>
  <c r="F15" i="23"/>
  <c r="F14" i="23"/>
  <c r="F12" i="23"/>
  <c r="F11" i="23"/>
  <c r="F9" i="23"/>
  <c r="F8" i="23"/>
  <c r="E44" i="23"/>
  <c r="F44" i="23" s="1"/>
  <c r="E42" i="23"/>
  <c r="F42" i="23" s="1"/>
  <c r="E40" i="23"/>
  <c r="F40" i="23" s="1"/>
  <c r="E37" i="23"/>
  <c r="F37" i="23" s="1"/>
  <c r="E34" i="23"/>
  <c r="F34" i="23" s="1"/>
  <c r="E31" i="23"/>
  <c r="F31" i="23" s="1"/>
  <c r="E28" i="23"/>
  <c r="F28" i="23" s="1"/>
  <c r="E22" i="23"/>
  <c r="F22" i="23" s="1"/>
  <c r="E19" i="23"/>
  <c r="F19" i="23" s="1"/>
  <c r="E16" i="23"/>
  <c r="F16" i="23" s="1"/>
  <c r="E13" i="23"/>
  <c r="F13" i="23" s="1"/>
  <c r="E10" i="23"/>
  <c r="F10" i="23" s="1"/>
  <c r="F6" i="23"/>
  <c r="F7" i="23"/>
  <c r="F5" i="23"/>
  <c r="F4" i="23"/>
  <c r="F3" i="23"/>
  <c r="G46" i="26" l="1"/>
  <c r="G9" i="26"/>
  <c r="G7" i="26"/>
  <c r="G27" i="26"/>
  <c r="G25" i="26"/>
  <c r="A3" i="4"/>
  <c r="A4" i="4"/>
  <c r="A5" i="4"/>
  <c r="A6" i="4"/>
  <c r="A7" i="4"/>
  <c r="A8" i="4"/>
  <c r="A9" i="4"/>
  <c r="A13" i="4"/>
  <c r="A14" i="4"/>
  <c r="A15" i="4"/>
  <c r="A16" i="4"/>
  <c r="A17" i="4"/>
  <c r="A18" i="4"/>
  <c r="A19" i="4"/>
  <c r="A20" i="4"/>
  <c r="A21" i="4"/>
  <c r="A22" i="4"/>
  <c r="A23" i="4"/>
  <c r="B7" i="4"/>
  <c r="B23" i="4"/>
  <c r="B22" i="4"/>
  <c r="B21" i="4"/>
  <c r="B20" i="4"/>
  <c r="B19" i="4"/>
  <c r="B18" i="4"/>
  <c r="B17" i="4"/>
  <c r="B16" i="4"/>
  <c r="B15" i="4"/>
  <c r="B14" i="4"/>
  <c r="D9" i="19"/>
  <c r="D7" i="19"/>
  <c r="D5" i="19"/>
  <c r="G3" i="19"/>
  <c r="D3" i="19"/>
  <c r="D7" i="18"/>
  <c r="D5" i="18"/>
  <c r="G3" i="18"/>
  <c r="D3" i="18"/>
  <c r="B9" i="4"/>
  <c r="B13" i="4"/>
  <c r="B6" i="4"/>
  <c r="B8" i="4"/>
  <c r="B5" i="4"/>
  <c r="D3" i="16"/>
  <c r="D2" i="16"/>
  <c r="D73" i="14"/>
  <c r="D71" i="14"/>
  <c r="D69" i="14"/>
  <c r="D67" i="14"/>
  <c r="D65" i="14"/>
  <c r="D63" i="14"/>
  <c r="D61" i="14"/>
  <c r="D59" i="14"/>
  <c r="D57" i="14"/>
  <c r="D55" i="14"/>
  <c r="D53" i="14"/>
  <c r="D51" i="14"/>
  <c r="D49" i="14"/>
  <c r="D47" i="14"/>
  <c r="D45" i="14"/>
  <c r="D43" i="14"/>
  <c r="D41" i="14"/>
  <c r="D39" i="14"/>
  <c r="D37" i="14"/>
  <c r="D35" i="14"/>
  <c r="D33" i="14"/>
  <c r="D31" i="14"/>
  <c r="D29" i="14"/>
  <c r="D27" i="14"/>
  <c r="D25" i="14"/>
  <c r="D23" i="14"/>
  <c r="D21" i="14"/>
  <c r="D19" i="14"/>
  <c r="D17" i="14"/>
  <c r="D15" i="14"/>
  <c r="D13" i="14"/>
  <c r="D11" i="14"/>
  <c r="D9" i="14"/>
  <c r="D7" i="14"/>
  <c r="D5" i="14"/>
  <c r="D3" i="14"/>
  <c r="B4" i="4"/>
  <c r="B3" i="4"/>
  <c r="B2" i="4"/>
  <c r="A2" i="4"/>
  <c r="G11" i="26" l="1"/>
  <c r="G29"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tc={F20B8C9E-D228-4376-A3D8-5FFAF5D2B37C}</author>
  </authors>
  <commentList>
    <comment ref="F17" authorId="0" shapeId="0" xr:uid="{F20B8C9E-D228-4376-A3D8-5FFAF5D2B37C}">
      <text>
        <t>[Threaded comment]
Your version of Excel allows you to read this threaded comment; however, any edits to it will get removed if the file is opened in a newer version of Excel. Learn more: https://go.microsoft.com/fwlink/?linkid=870924
Comment:
    @Joana Pinto Escolha unica ou multipla?
Reply:
    @Ricardo Teles, múltipla. Talvez alguns seja mais que uma, não sei por isso mais vale não restringir
Reply:
    está correto então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2D73A8E7-3CE2-4A8E-B09C-F06E05A5FC5F}">
      <text>
        <r>
          <rPr>
            <b/>
            <sz val="8"/>
            <rFont val="Tahoma"/>
            <family val="2"/>
          </rPr>
          <t>Compressed natural gas - a compressed version of the same natural gas used in homes. Stored in cylinders for use as an alternative transport fuel.</t>
        </r>
      </text>
    </comment>
    <comment ref="B9" authorId="0" shapeId="0" xr:uid="{FA249944-F4E6-4BC6-9E14-921E091F3AAA}">
      <text>
        <r>
          <rPr>
            <b/>
            <sz val="8"/>
            <rFont val="Tahoma"/>
            <family val="2"/>
          </rPr>
          <t xml:space="preserve">Liquefied natural gas- in a liquid state, this is the easiest way to transport gas in tankers (truck or ship). It can be used as an alternative transport fuel.
</t>
        </r>
      </text>
    </comment>
    <comment ref="B12" authorId="0" shapeId="0" xr:uid="{D2F40932-C1DD-4151-B0F2-13CBC2C67A5A}">
      <text>
        <r>
          <rPr>
            <b/>
            <sz val="8"/>
            <rFont val="Tahoma"/>
            <family val="2"/>
          </rPr>
          <t>Liquid petroleum gas - used to power cooking stoves or heaters off-grid and fuel some vehicles (such as fork-lift trucks and vans).</t>
        </r>
      </text>
    </comment>
    <comment ref="B15" authorId="0" shapeId="0" xr:uid="{F13B3460-C255-48E9-8F71-1B194BBE7877}">
      <text>
        <r>
          <rPr>
            <b/>
            <sz val="8"/>
            <rFont val="Tahoma"/>
            <family val="2"/>
          </rPr>
          <t>Standard natural gas received through the gas mains grid network in the UK. Note - contains limited biogas content.</t>
        </r>
      </text>
    </comment>
    <comment ref="B21" authorId="0" shapeId="0" xr:uid="{DB81671F-66B4-443E-8CC5-CB77EE67DEBA}">
      <text>
        <r>
          <rPr>
            <b/>
            <sz val="8"/>
            <rFont val="Tahoma"/>
            <family val="2"/>
          </rPr>
          <t>Fuel for turbo-prop aircraft and jets (aka jet fuel). Similar to kerosene used as a heating fuel, but refined to a higher quality.</t>
        </r>
      </text>
    </comment>
    <comment ref="B24" authorId="0" shapeId="0" xr:uid="{0E57208A-9C78-4162-8E4A-4648C3572703}">
      <text>
        <r>
          <rPr>
            <b/>
            <sz val="8"/>
            <rFont val="Tahoma"/>
            <family val="2"/>
          </rPr>
          <t>Main purpose is for heating/lighting on a domestic scale (also known as kerosene).</t>
        </r>
      </text>
    </comment>
    <comment ref="B27" authorId="0" shapeId="0" xr:uid="{B24CE6C7-EC27-4CC3-ABA0-850CAE2F768D}">
      <text>
        <r>
          <rPr>
            <b/>
            <sz val="8"/>
            <rFont val="Tahoma"/>
            <family val="2"/>
          </rPr>
          <t>Standard diesel bought from any local filling station (across the board forecourt fuel typically contains biofuel content).</t>
        </r>
      </text>
    </comment>
    <comment ref="B30" authorId="0" shapeId="0" xr:uid="{05E3D15C-408A-4705-8933-49EF97FE08D7}">
      <text>
        <r>
          <rPr>
            <b/>
            <sz val="8"/>
            <rFont val="Tahoma"/>
            <family val="2"/>
          </rPr>
          <t>Diesel that has not been blended with biofuel (non-forecourt diesel).</t>
        </r>
      </text>
    </comment>
    <comment ref="B33" authorId="0" shapeId="0" xr:uid="{9296B9F3-11E9-41CF-8914-CCF7BEB63A71}">
      <text>
        <r>
          <rPr>
            <b/>
            <sz val="8"/>
            <rFont val="Tahoma"/>
            <family val="2"/>
          </rPr>
          <t>Standard petrol bought from any local filling station (across the board forecourt fuel typically contains biofuel content).</t>
        </r>
      </text>
    </comment>
    <comment ref="B36" authorId="0" shapeId="0" xr:uid="{90BB0342-DEFF-4D72-AD1A-7275BDA3C4CF}">
      <text>
        <r>
          <rPr>
            <b/>
            <sz val="8"/>
            <rFont val="Tahoma"/>
            <family val="2"/>
          </rPr>
          <t>Petrol that has not been blended with biofuel (non forecourt petrol).</t>
        </r>
      </text>
    </comment>
    <comment ref="B39" authorId="0" shapeId="0" xr:uid="{D9404D56-3075-4C1E-B9C3-42616EA1AA6F}">
      <text>
        <r>
          <rPr>
            <b/>
            <sz val="8"/>
            <rFont val="Tahoma"/>
            <family val="2"/>
          </rPr>
          <t>Coal used in sources other than power stations and domestic use.</t>
        </r>
      </text>
    </comment>
    <comment ref="B41" authorId="0" shapeId="0" xr:uid="{33420110-31DD-4716-A595-CDE5222EB6BD}">
      <text>
        <r>
          <rPr>
            <b/>
            <sz val="8"/>
            <rFont val="Tahoma"/>
            <family val="2"/>
          </rPr>
          <t>Coal used in power stations to generate electricity.</t>
        </r>
      </text>
    </comment>
    <comment ref="B43" authorId="0" shapeId="0" xr:uid="{58FDAA1D-A946-4B5A-A881-D9CEAD44B7CC}">
      <text>
        <r>
          <rPr>
            <b/>
            <sz val="8"/>
            <rFont val="Tahoma"/>
            <family val="2"/>
          </rPr>
          <t>Coal used domestically.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97C5D71E-1F6A-4B8E-A8E4-BD7A507CFA4A}">
      <text>
        <r>
          <rPr>
            <b/>
            <sz val="8"/>
            <rFont val="Tahoma"/>
            <family val="2"/>
          </rPr>
          <t>Compressed natural gas - a compressed version of the same natural gas used in homes. Stored in cylinders for use as an alternative transport fuel.</t>
        </r>
      </text>
    </comment>
    <comment ref="B4" authorId="0" shapeId="0" xr:uid="{486AF7FD-897B-4366-BA3F-5233863DA24B}">
      <text>
        <r>
          <rPr>
            <b/>
            <sz val="8"/>
            <rFont val="Tahoma"/>
            <family val="2"/>
          </rPr>
          <t xml:space="preserve">Liquefied natural gas- in a liquid state, this is the easiest way to transport gas in tankers (truck or ship). It can be used as an alternative transport fuel.
</t>
        </r>
      </text>
    </comment>
    <comment ref="B5" authorId="0" shapeId="0" xr:uid="{B5C59E5E-88FE-45C3-AD2A-32B74CF4DD84}">
      <text>
        <r>
          <rPr>
            <b/>
            <sz val="8"/>
            <rFont val="Tahoma"/>
            <family val="2"/>
          </rPr>
          <t>Liquid petroleum gas - used to power cooking stoves or heaters off-grid and fuel some vehicles (such as fork-lift trucks and vans).</t>
        </r>
      </text>
    </comment>
    <comment ref="B6" authorId="0" shapeId="0" xr:uid="{406D1C95-1AF8-4D1E-A376-E07645585DE4}">
      <text>
        <r>
          <rPr>
            <b/>
            <sz val="8"/>
            <rFont val="Tahoma"/>
            <family val="2"/>
          </rPr>
          <t>Standard natural gas received through the gas mains grid network in the UK. Note - contains limited biogas content.</t>
        </r>
      </text>
    </comment>
    <comment ref="B8" authorId="0" shapeId="0" xr:uid="{521CF4A0-4C79-463A-81E2-379D9871A4F2}">
      <text>
        <r>
          <rPr>
            <b/>
            <sz val="8"/>
            <rFont val="Tahoma"/>
            <family val="2"/>
          </rPr>
          <t>Fuel for turbo-prop aircraft and jets (aka jet fuel). Similar to kerosene used as a heating fuel, but refined to a higher quality.</t>
        </r>
      </text>
    </comment>
    <comment ref="B9" authorId="0" shapeId="0" xr:uid="{583A7382-14D8-4438-9209-E03639243685}">
      <text>
        <r>
          <rPr>
            <b/>
            <sz val="8"/>
            <rFont val="Tahoma"/>
            <family val="2"/>
          </rPr>
          <t>Main purpose is for heating/lighting on a domestic scale (also known as kerosene).</t>
        </r>
      </text>
    </comment>
    <comment ref="B10" authorId="0" shapeId="0" xr:uid="{D65B7F78-4F25-4AB0-B43A-D1A52C828681}">
      <text>
        <r>
          <rPr>
            <b/>
            <sz val="8"/>
            <rFont val="Tahoma"/>
            <family val="2"/>
          </rPr>
          <t>Standard diesel bought from any local filling station (across the board forecourt fuel typically contains biofuel content).</t>
        </r>
      </text>
    </comment>
    <comment ref="B11" authorId="0" shapeId="0" xr:uid="{9A7C226B-148B-4738-9136-68021206962B}">
      <text>
        <r>
          <rPr>
            <b/>
            <sz val="8"/>
            <rFont val="Tahoma"/>
            <family val="2"/>
          </rPr>
          <t>Diesel that has not been blended with biofuel (non-forecourt diesel).</t>
        </r>
      </text>
    </comment>
    <comment ref="B12" authorId="0" shapeId="0" xr:uid="{1A30B0B2-8A32-4C01-896D-E541308F12DE}">
      <text>
        <r>
          <rPr>
            <b/>
            <sz val="8"/>
            <rFont val="Tahoma"/>
            <family val="2"/>
          </rPr>
          <t>Standard petrol bought from any local filling station (across the board forecourt fuel typically contains biofuel content).</t>
        </r>
      </text>
    </comment>
    <comment ref="B13" authorId="0" shapeId="0" xr:uid="{075C4E65-D172-4225-935E-3A609A5B65C9}">
      <text>
        <r>
          <rPr>
            <b/>
            <sz val="8"/>
            <rFont val="Tahoma"/>
            <family val="2"/>
          </rPr>
          <t>Petrol that has not been blended with biofuel (non forecourt petrol).</t>
        </r>
      </text>
    </comment>
    <comment ref="B14" authorId="0" shapeId="0" xr:uid="{8A83B4EA-BAC6-48D2-AFBC-779E67C1D9CD}">
      <text>
        <r>
          <rPr>
            <b/>
            <sz val="8"/>
            <rFont val="Tahoma"/>
            <family val="2"/>
          </rPr>
          <t>Coal used in sources other than power stations and domestic use.</t>
        </r>
      </text>
    </comment>
    <comment ref="B15" authorId="0" shapeId="0" xr:uid="{CBFD22C3-8C4F-489F-9C87-5E62279BAEE1}">
      <text>
        <r>
          <rPr>
            <b/>
            <sz val="8"/>
            <rFont val="Tahoma"/>
            <family val="2"/>
          </rPr>
          <t>Coal used in power stations to generate electricity.</t>
        </r>
      </text>
    </comment>
    <comment ref="B16" authorId="0" shapeId="0" xr:uid="{785048A4-BE73-4B1B-B158-BD1FEDE0A34E}">
      <text>
        <r>
          <rPr>
            <b/>
            <sz val="8"/>
            <rFont val="Tahoma"/>
            <family val="2"/>
          </rPr>
          <t>Coal used domestically.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44FBDFC1-D8B3-4F09-A329-F741F520F5D8}">
      <text>
        <r>
          <rPr>
            <b/>
            <sz val="8"/>
            <rFont val="Tahoma"/>
            <family val="2"/>
          </rPr>
          <t>Compressed natural gas - a compressed version of the same natural gas used in homes. Stored in cylinders for use as an alternative transport fuel.</t>
        </r>
      </text>
    </comment>
    <comment ref="B8" authorId="0" shapeId="0" xr:uid="{D2202774-0DDF-4DAE-A22F-D8BE76CA893D}">
      <text>
        <r>
          <rPr>
            <b/>
            <sz val="8"/>
            <rFont val="Tahoma"/>
            <family val="2"/>
          </rPr>
          <t xml:space="preserve">Liquefied natural gas- in a liquid state, this is the easiest way to transport gas in tankers (truck or ship). It can be used as an alternative transport fuel.
</t>
        </r>
      </text>
    </comment>
    <comment ref="B11" authorId="0" shapeId="0" xr:uid="{21584BA9-69B8-4B0E-9D9B-95996DC31F27}">
      <text>
        <r>
          <rPr>
            <b/>
            <sz val="8"/>
            <rFont val="Tahoma"/>
            <family val="2"/>
          </rPr>
          <t>Liquid petroleum gas - used to power cooking stoves or heaters off-grid and fuel some vehicles (such as fork-lift trucks and vans).</t>
        </r>
      </text>
    </comment>
    <comment ref="B14" authorId="0" shapeId="0" xr:uid="{A702E838-4B3E-4F08-9CCB-19E7424467D6}">
      <text>
        <r>
          <rPr>
            <b/>
            <sz val="8"/>
            <rFont val="Tahoma"/>
            <family val="2"/>
          </rPr>
          <t>Standard natural gas received through the gas mains grid network in the UK. Note - contains limited biogas content.</t>
        </r>
      </text>
    </comment>
    <comment ref="B20" authorId="0" shapeId="0" xr:uid="{22F97093-1012-460D-A47C-5CE5FEC2B204}">
      <text>
        <r>
          <rPr>
            <b/>
            <sz val="8"/>
            <rFont val="Tahoma"/>
            <family val="2"/>
          </rPr>
          <t>Fuel for turbo-prop aircraft and jets (aka jet fuel). Similar to kerosene used as a heating fuel, but refined to a higher quality.</t>
        </r>
      </text>
    </comment>
    <comment ref="B23" authorId="0" shapeId="0" xr:uid="{0A9D854F-BAD5-486A-A876-6CC3CC1D27A6}">
      <text>
        <r>
          <rPr>
            <b/>
            <sz val="8"/>
            <rFont val="Tahoma"/>
            <family val="2"/>
          </rPr>
          <t>Main purpose is for heating/lighting on a domestic scale (also known as kerosene).</t>
        </r>
      </text>
    </comment>
    <comment ref="B26" authorId="0" shapeId="0" xr:uid="{1731E0D1-A9F0-496F-99FC-E26F83AD1A76}">
      <text>
        <r>
          <rPr>
            <b/>
            <sz val="8"/>
            <rFont val="Tahoma"/>
            <family val="2"/>
          </rPr>
          <t>Standard diesel bought from any local filling station (across the board forecourt fuel typically contains biofuel content).</t>
        </r>
      </text>
    </comment>
    <comment ref="B29" authorId="0" shapeId="0" xr:uid="{9E1F8F20-7927-42B2-9FB9-C34E7BE83F74}">
      <text>
        <r>
          <rPr>
            <b/>
            <sz val="8"/>
            <rFont val="Tahoma"/>
            <family val="2"/>
          </rPr>
          <t>Diesel that has not been blended with biofuel (non-forecourt diesel).</t>
        </r>
      </text>
    </comment>
    <comment ref="B32" authorId="0" shapeId="0" xr:uid="{B33E8EEE-9E92-46C1-8428-C4306B43CC3D}">
      <text>
        <r>
          <rPr>
            <b/>
            <sz val="8"/>
            <rFont val="Tahoma"/>
            <family val="2"/>
          </rPr>
          <t>Standard petrol bought from any local filling station (across the board forecourt fuel typically contains biofuel content).</t>
        </r>
      </text>
    </comment>
    <comment ref="B35" authorId="0" shapeId="0" xr:uid="{AFCADFD0-8AB8-40BE-BB42-17DF10D918D2}">
      <text>
        <r>
          <rPr>
            <b/>
            <sz val="8"/>
            <rFont val="Tahoma"/>
            <family val="2"/>
          </rPr>
          <t>Petrol that has not been blended with biofuel (non forecourt petrol).</t>
        </r>
      </text>
    </comment>
    <comment ref="B38" authorId="0" shapeId="0" xr:uid="{E8D3C25C-D391-4B0A-BAAC-C9A3DFAC7EE4}">
      <text>
        <r>
          <rPr>
            <b/>
            <sz val="8"/>
            <rFont val="Tahoma"/>
            <family val="2"/>
          </rPr>
          <t>Coal used in sources other than power stations and domestic use.</t>
        </r>
      </text>
    </comment>
    <comment ref="B40" authorId="0" shapeId="0" xr:uid="{58FD45EF-E4BA-4A4C-9CB8-C8E066590927}">
      <text>
        <r>
          <rPr>
            <b/>
            <sz val="8"/>
            <rFont val="Tahoma"/>
            <family val="2"/>
          </rPr>
          <t>Coal used in power stations to generate electricity.</t>
        </r>
      </text>
    </comment>
    <comment ref="B42" authorId="0" shapeId="0" xr:uid="{EE90AE93-EAA4-4453-A247-990C76469C4C}">
      <text>
        <r>
          <rPr>
            <b/>
            <sz val="8"/>
            <rFont val="Tahoma"/>
            <family val="2"/>
          </rPr>
          <t>Coal used domestically.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86718FE0-ADC8-4BB5-AEFD-DCD7B53E6BAF}">
      <text>
        <r>
          <rPr>
            <b/>
            <sz val="8"/>
            <rFont val="Tahoma"/>
            <family val="2"/>
          </rPr>
          <t>Compressed natural gas - a compressed version of the same natural gas used in homes. Stored in cylinders for use as an alternative transport fuel.</t>
        </r>
      </text>
    </comment>
    <comment ref="B8" authorId="0" shapeId="0" xr:uid="{307986BD-8C4A-446A-BB31-D61CDC43F2CA}">
      <text>
        <r>
          <rPr>
            <b/>
            <sz val="8"/>
            <rFont val="Tahoma"/>
            <family val="2"/>
          </rPr>
          <t xml:space="preserve">Liquefied natural gas- in a liquid state, this is the easiest way to transport gas in tankers (truck or ship). It can be used as an alternative transport fuel.
</t>
        </r>
      </text>
    </comment>
    <comment ref="B11" authorId="0" shapeId="0" xr:uid="{4C0FE0FB-EFA7-477F-B454-793B0D411623}">
      <text>
        <r>
          <rPr>
            <b/>
            <sz val="8"/>
            <rFont val="Tahoma"/>
            <family val="2"/>
          </rPr>
          <t>Liquid petroleum gas - used to power cooking stoves or heaters off-grid and fuel some vehicles (such as fork-lift trucks and vans).</t>
        </r>
      </text>
    </comment>
    <comment ref="B14" authorId="0" shapeId="0" xr:uid="{32D82B9E-5099-48CB-8E11-69BF455FE463}">
      <text>
        <r>
          <rPr>
            <b/>
            <sz val="8"/>
            <rFont val="Tahoma"/>
            <family val="2"/>
          </rPr>
          <t>Standard natural gas received through the gas mains grid network in the UK. Note - contains limited biogas content.</t>
        </r>
      </text>
    </comment>
    <comment ref="B20" authorId="0" shapeId="0" xr:uid="{FF119A3D-CC43-4B90-AD6D-2FE6E2A72D67}">
      <text>
        <r>
          <rPr>
            <b/>
            <sz val="8"/>
            <rFont val="Tahoma"/>
            <family val="2"/>
          </rPr>
          <t>Fuel for turbo-prop aircraft and jets (aka jet fuel). Similar to kerosene used as a heating fuel, but refined to a higher quality.</t>
        </r>
      </text>
    </comment>
    <comment ref="B23" authorId="0" shapeId="0" xr:uid="{6CB9DA30-90B6-4CBD-ACA8-F726D9A23360}">
      <text>
        <r>
          <rPr>
            <b/>
            <sz val="8"/>
            <rFont val="Tahoma"/>
            <family val="2"/>
          </rPr>
          <t>Main purpose is for heating/lighting on a domestic scale (also known as kerosene).</t>
        </r>
      </text>
    </comment>
    <comment ref="B26" authorId="0" shapeId="0" xr:uid="{E8CCAE33-ED19-4C4E-BB60-CD1D6D71A8F3}">
      <text>
        <r>
          <rPr>
            <b/>
            <sz val="8"/>
            <rFont val="Tahoma"/>
            <family val="2"/>
          </rPr>
          <t>Standard diesel bought from any local filling station (across the board forecourt fuel typically contains biofuel content).</t>
        </r>
      </text>
    </comment>
    <comment ref="B29" authorId="0" shapeId="0" xr:uid="{33D91CD9-EC40-40B1-AD77-FDC401A6614E}">
      <text>
        <r>
          <rPr>
            <b/>
            <sz val="8"/>
            <rFont val="Tahoma"/>
            <family val="2"/>
          </rPr>
          <t>Diesel that has not been blended with biofuel (non-forecourt diesel).</t>
        </r>
      </text>
    </comment>
    <comment ref="B32" authorId="0" shapeId="0" xr:uid="{AE0A0F92-34F1-4AE5-AD29-96C33FA1A1F4}">
      <text>
        <r>
          <rPr>
            <b/>
            <sz val="8"/>
            <rFont val="Tahoma"/>
            <family val="2"/>
          </rPr>
          <t>Standard petrol bought from any local filling station (across the board forecourt fuel typically contains biofuel content).</t>
        </r>
      </text>
    </comment>
    <comment ref="B35" authorId="0" shapeId="0" xr:uid="{9DC22C99-1B2D-434D-8D8C-180B16543742}">
      <text>
        <r>
          <rPr>
            <b/>
            <sz val="8"/>
            <rFont val="Tahoma"/>
            <family val="2"/>
          </rPr>
          <t>Petrol that has not been blended with biofuel (non forecourt petrol).</t>
        </r>
      </text>
    </comment>
    <comment ref="B38" authorId="0" shapeId="0" xr:uid="{88FF679C-1994-4BF0-B492-1DA27E515D3A}">
      <text>
        <r>
          <rPr>
            <b/>
            <sz val="8"/>
            <rFont val="Tahoma"/>
            <family val="2"/>
          </rPr>
          <t>Coal used in sources other than power stations and domestic use.</t>
        </r>
      </text>
    </comment>
    <comment ref="B40" authorId="0" shapeId="0" xr:uid="{9792A556-C6F0-4250-A677-6C44672E7C48}">
      <text>
        <r>
          <rPr>
            <b/>
            <sz val="8"/>
            <rFont val="Tahoma"/>
            <family val="2"/>
          </rPr>
          <t>Coal used in power stations to generate electricity.</t>
        </r>
      </text>
    </comment>
    <comment ref="B42" authorId="0" shapeId="0" xr:uid="{B421DCE9-EC12-4E54-A78C-AA360E2D8B32}">
      <text>
        <r>
          <rPr>
            <b/>
            <sz val="8"/>
            <rFont val="Tahoma"/>
            <family val="2"/>
          </rPr>
          <t>Coal used domestically.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tc={A50B2E22-E590-48F2-8E90-AE9C1CAFB600}</author>
    <author>tc={0E08C7C7-A0D1-42D2-B25F-6EBDE3AE74B3}</author>
    <author>tc={8566D625-36B9-4145-8198-AEE7CDFCA69D}</author>
    <author>tc={82582897-B3DA-40F7-B512-45AEC3353F45}</author>
    <author>tc={F6E035F3-D168-48EF-AFCD-190A33976DB8}</author>
    <author>tc={1371D9BA-80C7-4FB5-9D6A-0A65912B1195}</author>
    <author>tc={C74D3623-DEA4-41E7-8ABF-138CD6D11B56}</author>
    <author>tc={43DCF22E-BC13-4E50-B891-43920B4DB62D}</author>
    <author>tc={83746C2F-76AF-45E7-947A-DF5691407349}</author>
    <author>tc={0EA478F6-C392-44D0-A866-AAC8913299EF}</author>
    <author>tc={B3A480A8-F6CE-4A9D-BB67-A84BD7746727}</author>
    <author>tc={F37E7E5D-9721-4D6D-8F5D-5F4875E34D63}</author>
  </authors>
  <commentList>
    <comment ref="D8" authorId="0" shapeId="0" xr:uid="{A50B2E22-E590-48F2-8E90-AE9C1CAFB600}">
      <text>
        <t>[Threaded comment]
Your version of Excel allows you to read this threaded comment; however, any edits to it will get removed if the file is opened in a newer version of Excel. Learn more: https://go.microsoft.com/fwlink/?linkid=870924
Comment:
    Everytime the user reports fuels, we have also to calculate emissions from its production, that is why we have this "shadow" calculation</t>
      </text>
    </comment>
    <comment ref="D10" authorId="1" shapeId="0" xr:uid="{0E08C7C7-A0D1-42D2-B25F-6EBDE3AE74B3}">
      <text>
        <t>[Threaded comment]
Your version of Excel allows you to read this threaded comment; however, any edits to it will get removed if the file is opened in a newer version of Excel. Learn more: https://go.microsoft.com/fwlink/?linkid=870924
Comment:
    Everytime the user reports electricity, steam or vapor consumption, we have also to calculate emissions from the production of electricity and the losses that occur, that is why we have these two "shadow" calculations</t>
      </text>
    </comment>
    <comment ref="D11" authorId="2" shapeId="0" xr:uid="{8566D625-36B9-4145-8198-AEE7CDFCA69D}">
      <text>
        <t>[Threaded comment]
Your version of Excel allows you to read this threaded comment; however, any edits to it will get removed if the file is opened in a newer version of Excel. Learn more: https://go.microsoft.com/fwlink/?linkid=870924
Comment:
    Everytime the user reports electricity, steam or vapor consumption, we have also to calculate emissions from the production of electricity and the losses that occur, that is why we have these two "shadow" calculations</t>
      </text>
    </comment>
    <comment ref="C17" authorId="3" shapeId="0" xr:uid="{82582897-B3DA-40F7-B512-45AEC3353F45}">
      <text>
        <t>[Threaded comment]
Your version of Excel allows you to read this threaded comment; however, any edits to it will get removed if the file is opened in a newer version of Excel. Learn more: https://go.microsoft.com/fwlink/?linkid=870924
Comment:
    Imagine that the user only knows one of them, it assumes the other is zero, right?</t>
      </text>
    </comment>
    <comment ref="D17" authorId="4" shapeId="0" xr:uid="{F6E035F3-D168-48EF-AFCD-190A33976DB8}">
      <text>
        <t>[Threaded comment]
Your version of Excel allows you to read this threaded comment; however, any edits to it will get removed if the file is opened in a newer version of Excel. Learn more: https://go.microsoft.com/fwlink/?linkid=870924
Comment:
    The user reports the value in t CO2 eq, in this case we need to convert it to kg in order to match the other calculations, right?</t>
      </text>
    </comment>
    <comment ref="D26" authorId="5" shapeId="0" xr:uid="{1371D9BA-80C7-4FB5-9D6A-0A65912B1195}">
      <text>
        <t>[Threaded comment]
Your version of Excel allows you to read this threaded comment; however, any edits to it will get removed if the file is opened in a newer version of Excel. Learn more: https://go.microsoft.com/fwlink/?linkid=870924
Comment:
    Everytime the user reports fuels, we have also to calculate emissions from its production, that is why we have this "shadow" calculation</t>
      </text>
    </comment>
    <comment ref="G26" authorId="6" shapeId="0" xr:uid="{C74D3623-DEA4-41E7-8ABF-138CD6D11B56}">
      <text>
        <t>[Threaded comment]
Your version of Excel allows you to read this threaded comment; however, any edits to it will get removed if the file is opened in a newer version of Excel. Learn more: https://go.microsoft.com/fwlink/?linkid=870924
Comment:
    In this case, there is no emissions about electricity</t>
      </text>
    </comment>
    <comment ref="C35" authorId="7" shapeId="0" xr:uid="{43DCF22E-BC13-4E50-B891-43920B4DB62D}">
      <text>
        <t>[Threaded comment]
Your version of Excel allows you to read this threaded comment; however, any edits to it will get removed if the file is opened in a newer version of Excel. Learn more: https://go.microsoft.com/fwlink/?linkid=870924
Comment:
    Imagine that the user only knows one of them, it assumes the other is zero, right?</t>
      </text>
    </comment>
    <comment ref="D35" authorId="8" shapeId="0" xr:uid="{83746C2F-76AF-45E7-947A-DF5691407349}">
      <text>
        <t>[Threaded comment]
Your version of Excel allows you to read this threaded comment; however, any edits to it will get removed if the file is opened in a newer version of Excel. Learn more: https://go.microsoft.com/fwlink/?linkid=870924
Comment:
    The user reports the value in t CO2 eq, in this case we need to convert it to kg in order to match the other calculations, right?</t>
      </text>
    </comment>
    <comment ref="D45" authorId="9" shapeId="0" xr:uid="{0EA478F6-C392-44D0-A866-AAC8913299EF}">
      <text>
        <t>[Threaded comment]
Your version of Excel allows you to read this threaded comment; however, any edits to it will get removed if the file is opened in a newer version of Excel. Learn more: https://go.microsoft.com/fwlink/?linkid=870924
Comment:
    Everytime the user reports electricity, steam or vapor consumption, we have also to calculate emissions from the production of electricity and the losses that occur, that is why we have these two "shadow" calculations</t>
      </text>
    </comment>
    <comment ref="D46" authorId="10" shapeId="0" xr:uid="{B3A480A8-F6CE-4A9D-BB67-A84BD7746727}">
      <text>
        <t>[Threaded comment]
Your version of Excel allows you to read this threaded comment; however, any edits to it will get removed if the file is opened in a newer version of Excel. Learn more: https://go.microsoft.com/fwlink/?linkid=870924
Comment:
    Everytime the user reports electricity, steam or vapor consumption, we have also to calculate emissions from the production of electricity and the losses that occur, that is why we have these two "shadow" calculations</t>
      </text>
    </comment>
    <comment ref="D49" authorId="11" shapeId="0" xr:uid="{F37E7E5D-9721-4D6D-8F5D-5F4875E34D63}">
      <text>
        <t xml:space="preserve">[Threaded comment]
Your version of Excel allows you to read this threaded comment; however, any edits to it will get removed if the file is opened in a newer version of Excel. Learn more: https://go.microsoft.com/fwlink/?linkid=870924
Comment:
    Everytime the user reports fuels, we have also to calculate emissions from its production, that is why we have this "shadow" calculation
</t>
      </text>
    </comment>
  </commentList>
</comments>
</file>

<file path=xl/sharedStrings.xml><?xml version="1.0" encoding="utf-8"?>
<sst xmlns="http://schemas.openxmlformats.org/spreadsheetml/2006/main" count="4561" uniqueCount="1530">
  <si>
    <t>GHG EMISSIONS CALCULATOR</t>
  </si>
  <si>
    <t>INDEX</t>
  </si>
  <si>
    <t>0. Emissions categories</t>
  </si>
  <si>
    <t>1. Questions</t>
  </si>
  <si>
    <t>2. Calculations</t>
  </si>
  <si>
    <t>3. Emission Factors</t>
  </si>
  <si>
    <t>4. Consolidation</t>
  </si>
  <si>
    <t>5. Graphs</t>
  </si>
  <si>
    <t>6. Considerations</t>
  </si>
  <si>
    <t>ID Emission Category</t>
  </si>
  <si>
    <t>Category_PT</t>
  </si>
  <si>
    <t>Description_PT</t>
  </si>
  <si>
    <t>Minimum calculation boundary_PT</t>
  </si>
  <si>
    <t>Category_EN</t>
  </si>
  <si>
    <t>Description_EN</t>
  </si>
  <si>
    <t>Minimum calculation boundary_EN</t>
  </si>
  <si>
    <t>Source: GHG Protocol, Corporate Value Chain
(Scope 3) Accounting
and Reporting Standard - Table [5.4] Description and boundaries of scope 3 categories</t>
  </si>
  <si>
    <t>Emissões GEE de âmbito 1</t>
  </si>
  <si>
    <t>Scope 1 emissions</t>
  </si>
  <si>
    <t>Emissões GEE de âmbito 2</t>
  </si>
  <si>
    <t>Scope 2 emissions</t>
  </si>
  <si>
    <t>Emissões GEE de âmbito 3 - Categoria 1: Bens e serviços adquiridos</t>
  </si>
  <si>
    <t>Scope 3 emissions - Category 1: Purchased goods and services</t>
  </si>
  <si>
    <t>Extraction, production, and transportation of goods and services purchased or acquired by the reporting company in the reporting year, not otherwise included in Categories 2 - 8</t>
  </si>
  <si>
    <t>All upstream (cradle-to-gate) emissions of purchased goods and services</t>
  </si>
  <si>
    <t>Emissões GEE de âmbito 3 - Categoria 2: Bens capitais</t>
  </si>
  <si>
    <t>Scope 3 emissions - Category 2: Capital goods</t>
  </si>
  <si>
    <t>Extraction, production, and transportation of capital goods purchased or acquired by the reporting company in the reporting year</t>
  </si>
  <si>
    <t>All upstream (cradle-to-gate) emissions of purchased capital goods</t>
  </si>
  <si>
    <t>Emissões GEE de âmbito 3 - Categoria 3: Atividades relacionadas com combustíveis e energia</t>
  </si>
  <si>
    <t>Scope 3 emissions - Category 3: Fuel- and energy-related activities</t>
  </si>
  <si>
    <t>Extraction, production, and transportation of fuels and energy
purchased or acquired by the reporting company in the reporting
year, not already accounted for in scope 1 or scope 2</t>
  </si>
  <si>
    <t>All upstream (cradle-to-gate) emissions</t>
  </si>
  <si>
    <t>Emissões GEE de âmbito 3 - Categoria 4: Transporte e distribuição a montante</t>
  </si>
  <si>
    <t>Transporte e distribuição de produtos adquiridos pela unidade de reporte que ocorram em veículos não controlados nem operados por esta.</t>
  </si>
  <si>
    <t>Scope 3 emissions - Category 4: Upstream transportation and distribution</t>
  </si>
  <si>
    <t>Transportation and distribution of products purchased by the reporting company in the reporting year between a company’s tier 1 suppliers and its own operations (in vehicles and facilities not owned or controlled by the reporting company); Transportation and distribution services purchased by the reporting company in the reporting year, including inbound logistics, outbound logistics (e.g., of sold products), and transportation and distribution between a company’s own facilities (in vehicles and facilities not owned or controlled by the reporting company)</t>
  </si>
  <si>
    <t>The scope 1 and scope 2 emissions of transportation and distribution providers that occur during use of vehicles and facilities (e.g., from energy use)</t>
  </si>
  <si>
    <t>Emissões GEE de âmbito 3 - Categoria 5: Resíduos gerados nas operações</t>
  </si>
  <si>
    <t>Scope 3 emissions - Category 5: Waste generated in operations</t>
  </si>
  <si>
    <t>Disposal and treatment of waste generated in the reporting company’s operations in the reporting year (in facilities not owned or controlled by the reporting company)</t>
  </si>
  <si>
    <t>The scope 1 and scope 2 emissions of waste management suppliers that occur during disposal or treatment</t>
  </si>
  <si>
    <t>Emissões GEE de âmbito 3 - Categoria 6: Viagens de trabalho</t>
  </si>
  <si>
    <t>Scope 3 emissions - Category 6: Business travel</t>
  </si>
  <si>
    <t>Transportation of employees for business-related activities during the reporting year (in vehicles not owned or operated by the reporting company)</t>
  </si>
  <si>
    <t>The scope 1 and scope 2 emissions of transportation carriers that occur during use of vehicles (e.g., from energy use)</t>
  </si>
  <si>
    <t>Emissões GEE de âmbito 3 - Categoria 7: Deslocações "casa-trabalho" dos colaboradores</t>
  </si>
  <si>
    <t>Scope 3 emissions - Category 7: Employee commuting</t>
  </si>
  <si>
    <t>Transportation of employees between their homes and their worksites during the reporting year (in vehicles not owned or operated by the reporting company)</t>
  </si>
  <si>
    <t>The scope 1 and scope 2 emissions of employees and transportation providers that occur during use of vehicles (e.g., from energy use)</t>
  </si>
  <si>
    <t>Emissões GEE de âmbito 3 - Categoria 8: Bens alugados pela unidade de reporte</t>
  </si>
  <si>
    <t>Caso não tenham sido incluídos no âmbito 1 e 2</t>
  </si>
  <si>
    <t>Scope 3 emissions - Category 8: Upstream leased assets</t>
  </si>
  <si>
    <t>Operation of assets leased by the reporting company (lessee) in the reporting year and not included in scope 1 and scope 2 – reported by lessee</t>
  </si>
  <si>
    <t>The scope 1 and scope 2 emissions of lessors that occur during the reporting company’s operation of leased assets (e.g., from energy use)</t>
  </si>
  <si>
    <t>Emissões GEE de âmbito 3 - Categoria 9: Transporte e distribuição a jusante</t>
  </si>
  <si>
    <t>Transporte e distribuição de produtos vendidos pela unidade de reporte que ocorram em veículos não controlados nem operados por esta.</t>
  </si>
  <si>
    <t>Scope 3 emissions - Category 9: Downstream transportation and distribution</t>
  </si>
  <si>
    <t>Transportation and distribution of products sold by the reporting
company in the reporting year between the reporting company’s
operations and the end consumer (if not paid for by the reporting company), including retail and storage (in vehicles and facilities not owned or controlled by the reporting company)</t>
  </si>
  <si>
    <t>The scope 1 and scope 2 emissions of transportation providers,
distributors, and retailers that occur during use of vehicles and facilities (e.g., from energy use)</t>
  </si>
  <si>
    <t xml:space="preserve">Emissões GEE de âmbito 3 - Categoria 10: Processamento dos produtos vendidos </t>
  </si>
  <si>
    <t>Scope 3 emissions - Category 10: Processing of sold products</t>
  </si>
  <si>
    <t>Processing of intermediate products sold in the reporting year by downstream companies (e.g., manufacturers)</t>
  </si>
  <si>
    <t>The scope 1 and scope 2 emissions of downstream companies that occur during processing (e.g., from energy use)</t>
  </si>
  <si>
    <t>Emissões GEE de âmbito 3 - Categoria 11: Utilização dos produtos vendidos</t>
  </si>
  <si>
    <t>Scope 3 emissions - Category 11: Use of sold products</t>
  </si>
  <si>
    <t>End use of goods and services sold by the reporting company in the
reporting year</t>
  </si>
  <si>
    <t>The direct use-phase emissions of sold products over their expected lifetime (i.e., the scope 1 and scope 2 emissions of end users that occur from the use of: products that directly consume energy (fuels or electricity) during use; fuels and feedstocks; and GHGs and products that contain or form GHGs that are emitted during use)</t>
  </si>
  <si>
    <t>Emissões GEE de âmbito 3 - Categoria 12: Fim de vida dos produtos vendidos</t>
  </si>
  <si>
    <t>Scope 3 emissions - Category 12: End-of-life treatment of sold products</t>
  </si>
  <si>
    <t>Waste disposal and treatment of products sold by the reporting company (in the reporting year) at the end of their life</t>
  </si>
  <si>
    <t>The scope 1 and scope 2 emissions of waste management companies that occur during disposal or treatment of sold products</t>
  </si>
  <si>
    <t>Emissões GEE de âmbito 3 - Categoria 13: Bens alugados a montante</t>
  </si>
  <si>
    <t>Scope 3 emissions - Category 13: Downstream leased assets</t>
  </si>
  <si>
    <t>Operation of assets owned by the reporting company (lessor) and leased to other entities in the reporting year, not included in scope 1 and scope 2 – reported by lessor</t>
  </si>
  <si>
    <t>The scope 1 and scope 2 emissions of lessees that occur during operation of leased assets (e.g., from energy use).</t>
  </si>
  <si>
    <t>Emissões GEE de âmbito 3 - Categoria 14: Franchises</t>
  </si>
  <si>
    <t>Scope 3 emissions - Category 14: Franchises</t>
  </si>
  <si>
    <t>Operation of franchises in the reporting year, not included in scope 1 and scope 2 – reported by franchisor</t>
  </si>
  <si>
    <t>The scope 1 and scope 2 emissions of franchisees that occur during operation of franchises (e.g., from energy use)</t>
  </si>
  <si>
    <t>Emissões GEE de âmbito 3 - Categoria 15: Investimentos</t>
  </si>
  <si>
    <t>Scope 3 emissions - Category 15: Investments</t>
  </si>
  <si>
    <t>Operation of investments (including equity and debt investments and
project finance) in the reporting year, not included in scope 1 or scope 2</t>
  </si>
  <si>
    <t>Calculadora Emissões de gases com efeito de estufa</t>
  </si>
  <si>
    <t>Categoria Questionário</t>
  </si>
  <si>
    <t>#ID</t>
  </si>
  <si>
    <t>Parent</t>
  </si>
  <si>
    <t>Order</t>
  </si>
  <si>
    <t>Answer type</t>
  </si>
  <si>
    <t>Question_PT</t>
  </si>
  <si>
    <t>Answer Options_PT</t>
  </si>
  <si>
    <t>Answer Exemple</t>
  </si>
  <si>
    <t>Help for reporting_PT</t>
  </si>
  <si>
    <t>Emissões GEE diretas</t>
  </si>
  <si>
    <t>Binary</t>
  </si>
  <si>
    <t>Durante o período de reporte, a organização consumiu combustível nas instalações?</t>
  </si>
  <si>
    <t>Sim
Não</t>
  </si>
  <si>
    <t>Deve responder "sim" se a organização de reporte utilizou combustível nas instalações/infraestruturas para desenvolver a sua atividade. Devem apenas ser consideradas as instalações cuja unidade de reporte é proprietária ou opera. No reporte de dados à presente questão, exclua instalações que sejam sua propriedade mas ocupadas por outra organização.</t>
  </si>
  <si>
    <t>1.1</t>
  </si>
  <si>
    <t>Checkbox-obs-decimal
[Selecionar tipo de combustível e inserir o valor]</t>
  </si>
  <si>
    <t>Indique o tipo e quantidade de combustível consumido nas infraestruturas da unidade de reporte. 
Caso disponha do fator de emissão disponibilizado pelo seu fornecedor de combustível, indique o valor e respetivas unidades.</t>
  </si>
  <si>
    <t>Butano
Gás Natural Comprimido
Gás Natural Liquefeito
GPL
Gás Natural
Propano
Combustível de aviação (jet fuel)
Querosene
Diesel (com mistura de biodiesel)
Diesel (100% mineral diesel)
Gasolina (com mistura de bioetanol)
Gasolina (100% gasolina mineral)
Carvão (industrial)
Carvão (electricity generation)
Carvão (domestic)</t>
  </si>
  <si>
    <t>Deverá inserir o valor total da quantidade de combustível consumido bem como as respetivas unidades. Caso conheça o fator de emissão do seu fornecedor de combustível, deverá inserir também esse valor garantindo que as unidades são compatíveis (por exemplo: se inserir a quantidade de combustível em kWh, o fator de emissão deverá estar em kg de CO2 eq/ kWh).</t>
  </si>
  <si>
    <t>Emissões GEE indiretas</t>
  </si>
  <si>
    <t>Durante o período de reporte a organização adquiriu energia externamente para consumo nas instalações?</t>
  </si>
  <si>
    <t>A presente questão refere-se a energia adquirida, externamente, e consumida nas instalações da organização, nomeadamente eletricidade, vapor, aquecimento ou arrefecimento industrial.</t>
  </si>
  <si>
    <t>2.1</t>
  </si>
  <si>
    <t>Indique a quantidade e tipo de energia adquirida que foi consumida nas instalações.
Caso disponha do fator de emissão disponibilizado pelo seu fornecedor de energia, indique o valor.</t>
  </si>
  <si>
    <t xml:space="preserve">Eletricidade
Vapor
Aquecimento (industrial)
Arrefecimento (industrial)
</t>
  </si>
  <si>
    <t>Deverá inserir o valor total da quantidade de energia adquirida externamente, nomeadamente eletricidade, vapor, aquecimento ou arrefecimento industrial. Caso conheça o fator de emissão do seu fornecedor de energia, deverá inserir também esse valor garantindo que as unidades são compatíveis (por exemplo: se inserir a quantidade de energia em kWh, o fator de emissão deverá estar em kg de CO2 eq/ kWh).</t>
  </si>
  <si>
    <t>As instalações têm equipamentos que contêm gases fluorados com efeito de estufa?</t>
  </si>
  <si>
    <t>Os gases fluorados com efeito de estufa encontram-se presentes em equipamentos como equipamentos de refrigeração fixos, equipamentos de ar condicionado fixos, bombas de calor fixas, equipamentos fixos de proteção contra incêndios, unidades de refrigeração de camiões e reboques refrigerados, comutadores elétricos e/ou ciclos orgânicos de Rankine. Assim, caso as instalações possuam este tipo de equipamentos, deverá responder "sim".</t>
  </si>
  <si>
    <t>3.1</t>
  </si>
  <si>
    <t>Durante o período de reporte foram realizadas ações de verificação de fugas a esses equipamentos?</t>
  </si>
  <si>
    <t xml:space="preserve">Considera-se que houve emissão de gases fluorados para a atmosfera quando é verificada a ocorrência de fugas. Esta verificação é feita através de uma ação de verificação de fugas de gases fluorados, que deverá ser realizada por pessoal (ou empresa) acreditado para o efeito. Após a ação de verificação será emitida a ficha de intervenção onde constará informação sobre se foram identificadas fugas ou não (e a quantidade de fuga, em kg de gás, caso tenha ocorrido). Assim, para efeitos de preenchimento do presente questionário, deverão ser consultadas estas fichas de intervenção de forma a obter a informação necessária. </t>
  </si>
  <si>
    <t>3.1.1</t>
  </si>
  <si>
    <t>Houve ocorrência de fugas nesses equipamentos?</t>
  </si>
  <si>
    <t>3.1.1.1</t>
  </si>
  <si>
    <t>Checkbox-obs-decimal
[Selecionar tipo de gás e inserir o valor]</t>
  </si>
  <si>
    <t>Indique a quantidade de gás fluorado libertada (kg).</t>
  </si>
  <si>
    <r>
      <rPr>
        <sz val="10"/>
        <color rgb="FF000000"/>
        <rFont val="Calibri"/>
      </rPr>
      <t xml:space="preserve">SF6 
R-23 
R-32 
R-41 
R-125 
R-134 
</t>
    </r>
    <r>
      <rPr>
        <sz val="10"/>
        <color rgb="FFFF0000"/>
        <rFont val="Calibri"/>
      </rPr>
      <t xml:space="preserve">R-134a 
</t>
    </r>
    <r>
      <rPr>
        <sz val="10"/>
        <color rgb="FF000000"/>
        <rFont val="Calibri"/>
      </rPr>
      <t>R-143 
R-143a 
R-152 
R-152a 
R-161 
R-227ea (FM- 200) 
R-236cb 
R-236ea 
R-236fa 
R-245ca 
R-245fa 
R-365mfc 
R-43-10mee 
PFC-14 
PFC-116 
PFC-218 
PFC-3-1-10 
PFC-4-1-12 
PFC-5-1-14 
PFC-c-318 R-401A 
R-401B 
R-401C 
R-402A 
R-402B 
R-403A 
R-403B 
R-404A 
R-405A 
R-407A 
R-407B 
R-407C 
R-407D 
R-407E 
R-407F 
R-407H 
R-410A 
R-410B 
R-411A 
R-411B 
R-413A 
R-415A 
R-415B 
R-416A 
R-417A 
R-417B 
R-418A 
R-419A 
R-420A 
R-421A 
R-421B 
R-422A 
R-422B 
R-422C 
R-422D 
R-423A 
R-424A 
R-425A 
R-426A 
R-427A 
R-428A 
R-429A 
R-430A 
R-431A 
R-434A 
R-435A 
R-437A 
Isceon MO89 
R-438A 
R-442A 
R-444B 
R-448A 
R-449A 
R-450A 
R-452A 
R-452B 
R-453A 
R-454B 
R-469A 
R-507A 
R-508A 
R-508B 
R-513A</t>
    </r>
  </si>
  <si>
    <t>Durante o ano de reporte ocorreram deslocações em veículos cuja empresa de reporte é proprietária, controla ou opera?</t>
  </si>
  <si>
    <t>Pretende-se calcular as emissões de gases com efeito de estufa (GEE) de âmbito 1 referentes à utilização de veículos cuja organização é proprietéria, controla ou opera. 
Caso as deslocações tenham ocorrido em veículos 100% elétricos e esses veículos tenham sido carregados nas instalações da organização, essas emissões entrarão em contabilização no consumo de energia (âmbito 2), pelo que apenas deverá preencher o campo "Veículo elétrico" caso tenham havido carregamentos fora das instalações da organização. 
No caso de terem ocorrido deslocações em veículos híbridos, deverá preencher a quantidade de combustível fóssil consumida e, relativamente à vertente elétrica, preencher de acordo com as indicações dadas para "veículo elétrico".</t>
  </si>
  <si>
    <t>4.1</t>
  </si>
  <si>
    <t>1.4</t>
  </si>
  <si>
    <t>Indique o tipo e quantidade de combustível consumido nessas deslocações. 
Caso disponha do fator de emissão disponibilizado pelo seu fornecedor de combustível, indique o valor e respetivas unidades.</t>
  </si>
  <si>
    <r>
      <t xml:space="preserve">Butano
Gás Natural Comprimido
Gás Natural Liquefeito
GPL
Gás Natural
Propano
Combustível de aviação (jet fuel)
Querosene
Diesel (com mistura de biodiesel)
Diesel (100% mineral diesel)
Gasolina (com mistura de bioetanol)
Gasolina (100% gasolina mineral)
</t>
    </r>
    <r>
      <rPr>
        <b/>
        <sz val="10"/>
        <color rgb="FF000000"/>
        <rFont val="Calibri"/>
      </rPr>
      <t>Veículo elétrico (kWh)*</t>
    </r>
  </si>
  <si>
    <r>
      <t xml:space="preserve">Deverá inserir o valor total da quantidade de combustível consumido bem como as respetivas unidades. Caso conheça o fator de emissão do seu fornecedor de combustível, deverá inserir também esse valor garantindo que as unidades são compatíveis (por exemplo: se inserir a quantidade de combustível em kWh, o fator de emissão deverá estar em kg de CO2 eq/ kWh).
*No caso dos veículos elétricos, de forma a evitar a dupla contagem de emissões, deverá preencher este campo </t>
    </r>
    <r>
      <rPr>
        <b/>
        <u/>
        <sz val="10"/>
        <color theme="1"/>
        <rFont val="Calibri"/>
        <family val="2"/>
        <scheme val="minor"/>
      </rPr>
      <t>apenas</t>
    </r>
    <r>
      <rPr>
        <sz val="10"/>
        <color theme="1"/>
        <rFont val="Calibri"/>
        <family val="2"/>
        <scheme val="minor"/>
      </rPr>
      <t xml:space="preserve"> se os carregamentos tiverem ocorrido </t>
    </r>
    <r>
      <rPr>
        <b/>
        <u/>
        <sz val="10"/>
        <color theme="1"/>
        <rFont val="Calibri"/>
        <family val="2"/>
        <scheme val="minor"/>
      </rPr>
      <t>fora das instalações da organização</t>
    </r>
    <r>
      <rPr>
        <sz val="10"/>
        <color theme="1"/>
        <rFont val="Calibri"/>
        <family val="2"/>
        <scheme val="minor"/>
      </rPr>
      <t xml:space="preserve"> (uma vez que os consumos energéticos associados ao carregamento dentro das instalações da organização já serão incluídos nas emissões associadas ao consumo de energia elétrica).</t>
    </r>
  </si>
  <si>
    <t>Durante o período de reporte foram produzidos resíduos nas instalações?</t>
  </si>
  <si>
    <t>5.1</t>
  </si>
  <si>
    <t>Checkbox-obs-decimal
[Selecionar tipo de resíduo e inserir o valor]</t>
  </si>
  <si>
    <t>Indique o tipo, quantidades (em toneladas) e destinos dos resíduos produzidos.</t>
  </si>
  <si>
    <t>Resíduos de construção - agregados - Reciclagem
Resíduos de construção - agregados - Aterro
Resíduos de construção (geral) - Reciclagem
Resíduos de construção (geral) - Incineração
Resíduos de construção, Amianto - Aterro
Resíduos de construção, Asfalto - Reciclagem
Resíduos de construção, Asfalto - Aterro
Resíduos de construção, Tijolos - Reciclagem
Resíduos de construção, Tijolos - Aterro
Resíduos de construção, Betão	 - Reciclagem
Resíduos de construção, Betão	 - Aterro
Resíduos de construção, Isolamento - Reciclagem
Resíduos de construção, Isolamento - Aterro
Resíduos de construção, Metais - Reciclagem**
Resíduos de construção, Metais - Aterro
Resíduos de construção, Solos - Reciclagem
Resíduos de construção, Solos - Aterro
Resíduos de construção, Óleo mineral - Reciclagem
Resíduos de construção, Óleo mineral - Incineração
Resíduos de construção, placa de gesso - Reciclagem
Resíduos de construção, placa de gesso - Aterro
Pneus - Reciclagem
Madeira - Reciclagem
Madeira - Incineração
Madeira - Compostagem
Madeira - Aterro
Livros - Reciclagem
Livros - Incineração
Livros - Aterro
Vidro - Reciclagem
Vidro - Incineração
Vidro - Aterro
Têxteis - Reciclagem
Têxteis - Incineração
Têxteis - Aterro
Resíduos domésticos - Incineração
Resíduos domésticos - Aterro
Resíduos orgânicos, alimentação - Incineração
Resíduos orgânicos, alimentação - Compostagem
Resíduos orgânicos, alimentação - Aterro
Resíduos orgânicos, jardinagem - Incineração
Resíduos orgânicos, jardinagem - Compostagem
Resíduos orgânicos, jardinagem - Aterro
Resíduos orgânicos, mistura (alimentação e jardinagem) - Incineração
Resíduos orgânicos, mistura (alimentação e jardinagem) - Compostagem
Resíduos orgânicos, mistura (alimentação e jardinagem) - Aterro
Resíduos de comércio e indústria - Incineração
Resíduos de comércio e indústria - Aterro
Resíduos elétricos e eletrónicos, frigoríficos - Reciclagem
Resíduos elétricos e eletrónicos, frigoríficos - Aterro
Resíduos elétricos e eletrónicos (geral) - Reciclagem
Resíduos elétricos e eletrónicos (geral) - Incineração
Resíduos elétricos e eletrónicos (geral) - Aterro
Baterias - Reciclagem
Baterias - Aterro
Metal: latas e folhas de alumínio - Reciclagem
Metal: latas e folhas de alumínio - Incineração
Metal: latas e folhas de alumínio - Aterro
Metal: latas mistas - Reciclagem
Metal: latas mistas - Incineração
Metal: latas mistas - Aterro
Metal: sucata - Reciclagem**
Metal: sucata - Incineração
Metal: sucata - Aterro
Metal: latas de aço - Reciclagem
Metal: latas de aço - Incineração
Metal: latas de aço - Aterro
Plásticos - Reciclagem
Plásticos - Incineração
Plásticos - Aterro
Papel e cartão - Reciclagem
Papel e cartão - Incineração
Papel e cartão - Compostagem
Papel e cartão - Aterro</t>
  </si>
  <si>
    <t>Durante o período de reporte foi utilizada água nas instalações?</t>
  </si>
  <si>
    <t>6.1</t>
  </si>
  <si>
    <t>Indique o tipo de utilização e quantidade de água utilizada (m3).</t>
  </si>
  <si>
    <t>Água de consumo
Água residual produzida</t>
  </si>
  <si>
    <t>Checkbox</t>
  </si>
  <si>
    <t>A atividade principal da entidade de reporte insere-se em alguma das seguintes categorias? Selecione o aplicável.</t>
  </si>
  <si>
    <t>Processos industriais e utilização de substâncias
Agricultura, floresta e outros usos da terra
Tratamento de resíduos
Nenhuma das anteriores</t>
  </si>
  <si>
    <r>
      <t xml:space="preserve">De acordo com as designações utilizadas pelo IPCC, dentro dos processos industriais e utilização de susbtâncias inclui-se:
</t>
    </r>
    <r>
      <rPr>
        <b/>
        <sz val="10"/>
        <color theme="0" tint="-0.499984740745262"/>
        <rFont val="Calibri"/>
        <family val="2"/>
        <scheme val="minor"/>
      </rPr>
      <t>Indústria mineral</t>
    </r>
    <r>
      <rPr>
        <sz val="10"/>
        <color theme="0" tint="-0.499984740745262"/>
        <rFont val="Calibri"/>
        <family val="2"/>
        <scheme val="minor"/>
      </rPr>
      <t xml:space="preserve"> (produção de cimento, produção de cal, produção de vidro, processos que utilizem carbonatos), 
</t>
    </r>
    <r>
      <rPr>
        <b/>
        <sz val="10"/>
        <color theme="0" tint="-0.499984740745262"/>
        <rFont val="Calibri"/>
        <family val="2"/>
        <scheme val="minor"/>
      </rPr>
      <t>Indústria</t>
    </r>
    <r>
      <rPr>
        <sz val="10"/>
        <color theme="0" tint="-0.499984740745262"/>
        <rFont val="Calibri"/>
        <family val="2"/>
        <scheme val="minor"/>
      </rPr>
      <t xml:space="preserve"> </t>
    </r>
    <r>
      <rPr>
        <b/>
        <sz val="10"/>
        <color theme="0" tint="-0.499984740745262"/>
        <rFont val="Calibri"/>
        <family val="2"/>
        <scheme val="minor"/>
      </rPr>
      <t>química</t>
    </r>
    <r>
      <rPr>
        <sz val="10"/>
        <color theme="0" tint="-0.499984740745262"/>
        <rFont val="Calibri"/>
        <family val="2"/>
        <scheme val="minor"/>
      </rPr>
      <t xml:space="preserve"> (produção de amónia, produção de ácido nítrico, produção de carbonato de sódio, produção de fluoroquímicos, produção de hidrogénio, produção petroquímica, etc), 
</t>
    </r>
    <r>
      <rPr>
        <b/>
        <sz val="10"/>
        <color theme="0" tint="-0.499984740745262"/>
        <rFont val="Calibri"/>
        <family val="2"/>
        <scheme val="minor"/>
      </rPr>
      <t>Indústria metalúrgica</t>
    </r>
    <r>
      <rPr>
        <sz val="10"/>
        <color theme="0" tint="-0.499984740745262"/>
        <rFont val="Calibri"/>
        <family val="2"/>
        <scheme val="minor"/>
      </rPr>
      <t xml:space="preserve"> (produção de ferro e aço, produção de ligas de ferro, produção de alumínio, produção de magnésio, produção de zinco, etc), 
</t>
    </r>
    <r>
      <rPr>
        <b/>
        <sz val="10"/>
        <color theme="0" tint="-0.499984740745262"/>
        <rFont val="Calibri"/>
        <family val="2"/>
        <scheme val="minor"/>
      </rPr>
      <t>Indústria de produtos não-energéticos de combustíveis e uso de solventes</t>
    </r>
    <r>
      <rPr>
        <sz val="10"/>
        <color theme="0" tint="-0.499984740745262"/>
        <rFont val="Calibri"/>
        <family val="2"/>
        <scheme val="minor"/>
      </rPr>
      <t xml:space="preserve"> (uso de cera de parafina, uso de lubrificantes, uso de solventes, etc), 
</t>
    </r>
    <r>
      <rPr>
        <b/>
        <sz val="10"/>
        <color theme="0" tint="-0.499984740745262"/>
        <rFont val="Calibri"/>
        <family val="2"/>
        <scheme val="minor"/>
      </rPr>
      <t>Indústria de electrónicos</t>
    </r>
    <r>
      <rPr>
        <sz val="10"/>
        <color theme="0" tint="-0.499984740745262"/>
        <rFont val="Calibri"/>
        <family val="2"/>
        <scheme val="minor"/>
      </rPr>
      <t xml:space="preserve"> (ecrans, fotovoltaicos, sistemas microelectromecânicos, etc), 
</t>
    </r>
    <r>
      <rPr>
        <b/>
        <sz val="10"/>
        <color theme="0" tint="-0.499984740745262"/>
        <rFont val="Calibri"/>
        <family val="2"/>
        <scheme val="minor"/>
      </rPr>
      <t xml:space="preserve">Indústria de produção de produtos que utilizam substitutos de susbtâncias que destroem a camada de ozono </t>
    </r>
    <r>
      <rPr>
        <sz val="10"/>
        <color theme="0" tint="-0.499984740745262"/>
        <rFont val="Calibri"/>
        <family val="2"/>
        <scheme val="minor"/>
      </rPr>
      <t xml:space="preserve">(refrigeração e ares condicionados, proteção contra fogo, aerossois, solventes, etc)
</t>
    </r>
    <r>
      <rPr>
        <b/>
        <sz val="10"/>
        <color theme="0" tint="-0.499984740745262"/>
        <rFont val="Calibri"/>
        <family val="2"/>
        <scheme val="minor"/>
      </rPr>
      <t xml:space="preserve">Indústria de fabricação e uso de outros produtos </t>
    </r>
    <r>
      <rPr>
        <sz val="10"/>
        <color theme="0" tint="-0.499984740745262"/>
        <rFont val="Calibri"/>
        <family val="2"/>
        <scheme val="minor"/>
      </rPr>
      <t xml:space="preserve">(equipamentos elétricos, uso de produtos com SF6 e PFCs para fabricação de produtos, etc),
</t>
    </r>
    <r>
      <rPr>
        <b/>
        <sz val="10"/>
        <color theme="0" tint="-0.499984740745262"/>
        <rFont val="Calibri"/>
        <family val="2"/>
        <scheme val="minor"/>
      </rPr>
      <t>Outros</t>
    </r>
    <r>
      <rPr>
        <sz val="10"/>
        <color theme="0" tint="-0.499984740745262"/>
        <rFont val="Calibri"/>
        <family val="2"/>
        <scheme val="minor"/>
      </rPr>
      <t xml:space="preserve"> (indústria de celulose e de papel, indústria alimentar e de bebidas, outro semelhante).</t>
    </r>
  </si>
  <si>
    <t>A unidade de reporte adquiriu bens e/ou serviços?</t>
  </si>
  <si>
    <t>Deverá considerar os bens e serviços necessários para fazer o seu produto ou entregar o serviço. Diferente de bens de capital (ver explicação da questão seguinte).</t>
  </si>
  <si>
    <t>8.1</t>
  </si>
  <si>
    <t>Checkbox-obs-decimal
[Selecionar setor e inserir o valor]</t>
  </si>
  <si>
    <t>Indique o valor total pago em cada tipo de bens e/ou serviços adquiridos.</t>
  </si>
  <si>
    <t>Agricultura, Caça, Silvicultura e Pesca
Transporte aéreo
Metais Básicos e Metal Fabricado
Químicos e Produtos Químicos
Coque, Petróleo Refinado e Combustível Nuclear
Construção
Educação
Equipamento elétrico e óptico
Fornecimento de Electricidade, Gás e Água
Mediação financeira
Alimentos, Bebidas e Tabaco
Saúde e Serviço Social
Hotéis e restaurantes
Transporte terrestre
Couro, Couro e Calçados
Máquinas (não classificadas em outra parte)
Fabricação (não classificada em outra parte) incluindo Reciclagem
Mineração e pedreiras
Outros serviços comunitários, sociais e pessoais
Outro mineral não metálico
Outras Actividades de Apoio e Auxiliares dos Transportes incluindo Actividades das Agências de Viagens
Correios e Telecomunicações
Domicílios Particulares com Empregados
Administração Pública, Defesa e Segurança Social obrigatória
Celulose, Papel, Papel de Impressão e Publicação
Atividades Imobiliárias
Aluguer de M&amp;Eq e outras atividades comerciais
Reparação de bens domésticos e Comércio a retalho, excepto de Veículos Automotores e Motociclos
Borracha e Plásticos*
Comércio, Manutenção e Reparação de Veículos Automotores e Motociclos e Comércio de combustível
Têxteis e Produtos Têxteis
Equipamento de transporte
Transporte por meio aquático
Comércio por grosso e comissões, excepto de veículos automóveis e motociclos
Madeira, Produtos de Madeira e Cortiça
Outros</t>
  </si>
  <si>
    <t>Selecione o setor ao qual pertence esse bem ou serviço e insira a quantia total paga para cada tipo de setor (preço base, sem impostos nem descontos se possível).</t>
  </si>
  <si>
    <t>A unidade de reporte adquiriu bens de capital?</t>
  </si>
  <si>
    <t xml:space="preserve">Consideram-se bens de capital os produtos finais que possuem uma
vida útil longa e são usados ​​pela empresa para fabricar um
produto, fornecer um serviço ou vender, armazenar e entregar
mercadoria (exemplo: equipamentos, máquinas, edifícios, instalações e veículos). </t>
  </si>
  <si>
    <t>9.1</t>
  </si>
  <si>
    <t>Checkbox-decimal
[Selecionar setor e inserir o valor]</t>
  </si>
  <si>
    <t>Indique o valor total pago em cada tipo de bem de capital adquirido.</t>
  </si>
  <si>
    <t>Agricultura, Caça, Silvicultura e Pesca
Transporte aéreo
Metais Básicos e Metal Fabricado
Químicos e Produtos Químicos
Coque, Petróleo Refinado e Combustível Nuclear
Construção
Educação
Equipamento elétrico e óptico
Fornecimento de Electricidade, Gás e Água
Mediação financeira
Alimentos, Bebidas e Tabaco
Saúde e Serviço Social
Hotéis e restaurantes
Transporte terrestre
Couro, Couro e Calçados
Máquinas (não classificadas em outra parte)
Fabricação (não classificada em outra parte) incluindo Reciclagem
Mineração e pedreiras
Outros serviços comunitários, sociais e pessoais
Outro mineral não metálico
Outras Actividades de Apoio e Auxiliares dos Transportes incluindo Actividades das Agências de Viagens
Correios e Telecomunicações
Domicílios Particulares com Empregados
Administração Pública, Defesa e Segurança Social obrigatória
Celulose, Papel, Papel de Impressão e Publicação
Atividades Imobiliárias
Aluguer de M&amp;Eq e outras atividades comerciais
Reparação de bens domésticos e Comércio a retalho, excepto de Veículos Automotores e Motociclos
Borracha e Plásticos
Comércio, Manutenção e Reparação de Veículos Automotores e Motociclos e Comércio de combustível
Têxteis e Produtos Têxteis
Equipamento de transporte
Transporte por meio aquático
Comércio por grosso e comissões, excepto de veículos automóveis e motociclos
Madeira, Produtos de Madeira e Cortiça
Outros</t>
  </si>
  <si>
    <t>Para efeitos de resposta à presente questão deverá considerar todos os bens de capital adquiridos e necessários para elaborar o produto ou entregar o serviço da empresa de reporte. Selecione o setor ao qual pertence esse bem capital e insira a quantia total paga para cada tipo de setor (preço base, sem impostos nem descontos se possível).</t>
  </si>
  <si>
    <t>A unidade de reporte subcontratou serviços de transporte e distribuição de produtos "a montante"?</t>
  </si>
  <si>
    <t>Esta categoria refere-se ao transporte e distribuição de produtos (excluindo combustível e energia produtos) comprados ou adquiridos pela empresa de reporte, e distribuidos em veículos e instalações não pertencentes ou operados por esta. Para efeitos de resposta à presente questão, deverá apenas considerar o transporte e distribuição "a montante", isto é, o transporte e distribuição de produtos entre os fornecedores de primeiro nível e a empresa de reporte (exclui transporte e distribuição "a jusante", ou seja, transporte e distribuição de produtos entre a empresa de reporte e o consumidor).</t>
  </si>
  <si>
    <t>10.1</t>
  </si>
  <si>
    <t>Indique o valor total pago em cada tipo de transporte.</t>
  </si>
  <si>
    <t>Transporte terrestre
Transporte aéreo
Transporte marítimo
Transporte apeado, de bicicleta ou semelhante</t>
  </si>
  <si>
    <t>Na opção de transporte apeado, de bicicleta ou semelhante consideram-se todas as alternativas cuja atividade não provoque emissões diretas de gases com efeito de estufa.</t>
  </si>
  <si>
    <t>Os colaboradores da unidade de reporte realizaram viagens de trabalho?</t>
  </si>
  <si>
    <t>11.1</t>
  </si>
  <si>
    <t>Indique o valor total pago em cada tipo de transporte/estadia.</t>
  </si>
  <si>
    <t>Transporte aéreo
Transporte terrestre
Transporte marítimo
Hotéis e restaurantes</t>
  </si>
  <si>
    <t>Relativamente às deslocações casa-trabalho, e consoante a modalidade de trabalho da empresa de reporte (trabalho remoto, presencial ou híbrido), indique o total de combustível consumido e/ou total de distância percorrida nessas deslocações:</t>
  </si>
  <si>
    <t>Butano (kWh)
Gás Natural Comprimido (GNC) (kWh)
Gás Natural Liquefeito (GNL) (kWh)
GPL (kWh)
Gás Natural (kWh)
Propano (kWh)
Diesel (com mistura de biodiesel) (kWh)
Diesel (100% mineral diesel) (kWh)
Gasolina (com mistura de bioetanol) (kWh)
Gasolina (100% gasolina mineral) (kWh)
Veículo elétrico (kWh)
Autocarro (km)
Comboio (km)
Ferry (km)
Horas trabalhadas em teletrabalho (h)</t>
  </si>
  <si>
    <t>Para efeitos de resposta à presente questão, deverá indicar a quantidade de combustível/energia consumidos no caso de terem ocorrido deslocações presenciais, e/ou o total de horas trabalhadas em formato de teletrabalho. Caso tenham ocorrido deslocações em veículos híbridos, deverá inserir os respetivos de consumos (energia elétrica e gasolina) nas opções correspondentes. No caso de terem ocorrido deslocações em transportes públicos, deverá inserir o total de kilómetros percorridos para o total de pessoas que se deslocaram dessa forma, ou seja, se duas pessoas viajaram de comboio e cada uma percorreu um total de 100 km anuais, no reporte deverá incluir 200 km na opção comboio. Analogamente, no caso do trabalho remoto (teletrabalho) deverão ser incluídas o total de horas do total de trabalhadores que trabalharam nessa modalidade.</t>
  </si>
  <si>
    <t>A unidade de reporte tem ativos arrendados (dos quais é arrendatário) cujos dados ainda não tenham sido incluídos nas questões anteriores (âmbitos 1 e 2)?</t>
  </si>
  <si>
    <t>13.1</t>
  </si>
  <si>
    <t>Conhece as quantidades de emissões dos âmbitos 1 e 2?</t>
  </si>
  <si>
    <t>13.1.1</t>
  </si>
  <si>
    <t>Checkbox-obs-decimal</t>
  </si>
  <si>
    <r>
      <t>Indique o valor total de emissões de âmbitos 1 e 2 (t CO</t>
    </r>
    <r>
      <rPr>
        <vertAlign val="subscript"/>
        <sz val="10"/>
        <color theme="1"/>
        <rFont val="Calibri"/>
        <family val="2"/>
        <scheme val="minor"/>
      </rPr>
      <t>2</t>
    </r>
    <r>
      <rPr>
        <sz val="10"/>
        <color theme="1"/>
        <rFont val="Calibri"/>
        <family val="2"/>
        <scheme val="minor"/>
      </rPr>
      <t xml:space="preserve"> eq) desses ativos.</t>
    </r>
  </si>
  <si>
    <t>Emissões GEE âmbito 1
Emissões GEE âmbito 2</t>
  </si>
  <si>
    <t>A unidade de reporte subcontratou serviços de transporte e distribuição de produtos "a jusante"?</t>
  </si>
  <si>
    <t>Esta categoria refere-se ao transporte e distribuição de produtos (excluindo combustível e energia produtos) vendidos pela empresa de reporte, e distribuidos em veículos e instalações não pertencentes ou operados por esta. Para efeitos de resposta à presente questão, deverá apenas considerar o transporte e distribuição "a jusante", isto é, o transporte e distribuição de produtos entre a empresa de reporte e o consumidor.</t>
  </si>
  <si>
    <t>14.1</t>
  </si>
  <si>
    <t>Transporte terrestre 
Transporte aéreo
Transporte marítimo
Transporte apeado, de bicicleta ou semelhante</t>
  </si>
  <si>
    <t>A empresa de reporte produz produtos que requeiram processamento adicional que seja realizado por terceiros?</t>
  </si>
  <si>
    <t>Pretende-se estimar as emissões de GEE associadas ao processamento adicional necessário do produto (se aplicável). Se a empresa de reporte necessitar de recorrer a outra empresa (sobre a qual não é proprietária nem detem controlo) para processamento adicional do produto, deverá responder "sim" e indicar o valor pago ao setor que melhor corresponde ao utilizado para esse processamento adicional.</t>
  </si>
  <si>
    <t>15.1</t>
  </si>
  <si>
    <t>Dos setores apresentados, selecione o que melhor corresponde ao setor que executa esse processamento adicional e especifique o valor aproximado do custo necessário (em preço base) para transformar esse produto no produto final.</t>
  </si>
  <si>
    <t>Se houver várias etapas de processamento diferentes que ocorrem em vários setores da indústria diferentes, selecione aquela que é a mais prevalente ou mais cara. Preço base refere-se a preço sem impostos nem descontos.</t>
  </si>
  <si>
    <t>A empresa de reporte vende combustíveis e/ou energia?</t>
  </si>
  <si>
    <t>16.1</t>
  </si>
  <si>
    <t>Checkbox-decimal
[Selecionar tipo de combustível e inserir o valor]</t>
  </si>
  <si>
    <t>Indique o tipo e quantidade de combustível vendido. 
Caso disponha do fator de emissão, indique o valor e respetivas unidades.</t>
  </si>
  <si>
    <t>A empresa de reporte vende bens ou produtos?</t>
  </si>
  <si>
    <t>17.1</t>
  </si>
  <si>
    <t>Checkbox-decimal
[Selecionar tipo de resíduo e inserir o valor]</t>
  </si>
  <si>
    <t>Dos materiais apresentados, selecione o(s) que melhor corresponde(m) ao(s) utilizado(s) ​​para produzir e embalar os seus produtos e serviços e especifique as respetivas quantidades utilizadas (em toneladas). Deverá ainda selecionar a opção de destino final que o consumidor poderá atribuir ao produto(s) e embalagem.</t>
  </si>
  <si>
    <t>Pneus - Reciclagem
Madeira - Reciclagem
Madeira - Incineração
Madeira - Compostagem
Madeira - Aterro
Livros - Reciclagem
Livros - Incineração
Livros - Aterro
Vidro - Reciclagem
Vidro - Incineração
Vidro - Aterro
Têxteis - Reciclagem
Têxteis - Incineração
Têxteis - Aterro
Baterias - Reciclagem
Baterias - Aterro
Metal: latas e folhas de alumínio - Reciclagem
Metal: latas e folhas de alumínio - Incineração
Metal: latas e folhas de alumínio - Aterro
Metal: latas mistas - Reciclagem
Metal: latas mistas - Incineração
Metal: latas mistas - Aterro
Metal: sucata - Reciclagem
Metal: sucata - Incineração
Metal: sucata - Aterro
Metal: latas de aço - Reciclagem
Metal: latas de aço - Incineração
Metal: latas de aço - Aterro
Plásticos - Reciclagem
Plásticos - Incineração
Plásticos - Aterro
Papel e cartão - Reciclagem
Papel e cartão - Incineração
Papel e cartão - Compostagem
Papel e cartão - Aterro</t>
  </si>
  <si>
    <t>Pretende-se incluir as emissões de GEE relativas ao descarte e tratamento de resíduos de produtos vendidos pela empresa reportante no final de sua vida útil. A empresa de reporte deverá selecionar o destino final que é possível atribuir aos seus produtos e que recomenda aos seus clientes (por exempo, se o produto que a empresa de reporte vende não for possível reciclar e apenas for possível enviar para aterro, deverá selecionar a opção correspondente.</t>
  </si>
  <si>
    <t>A unidade de reporte tem ativos arrendados (dos quais é proprietária) cujos dados ainda não tenham sido incluídos nas questões anteriores (âmbitos 1 e 2)?</t>
  </si>
  <si>
    <t>Pretende-se incluir as emissões de GEE relativas às operações de ativos que sejam propriedade da empresa de reporte e que estejam arrendados a outras entidades. Caso a empresa de reporte tenha ativos arrendados mas já tenha incluido os respetivos dados de operação (consumo de combustível, eletricidade, etc) nas questões anteriores (âmbito 1 e 2), deverá responder "não" à presente questão. Se detiver mais que um ativo arrendado (cujos dados ainda não tenham sido incluídos no presente questionário), deverá indicar o valor total de emissões de âmbito 1 e 2 do total dos ativos.</t>
  </si>
  <si>
    <t>18.1</t>
  </si>
  <si>
    <t>18.1.1</t>
  </si>
  <si>
    <r>
      <t>Indique o valor total de emissões de âmbitos 1 e 2 (t CO</t>
    </r>
    <r>
      <rPr>
        <vertAlign val="subscript"/>
        <sz val="10"/>
        <color theme="1"/>
        <rFont val="Calibri"/>
        <family val="2"/>
        <scheme val="minor"/>
      </rPr>
      <t>2</t>
    </r>
    <r>
      <rPr>
        <sz val="10"/>
        <color theme="1"/>
        <rFont val="Calibri"/>
        <family val="2"/>
        <scheme val="minor"/>
      </rPr>
      <t xml:space="preserve"> eq).</t>
    </r>
  </si>
  <si>
    <t>A unidade de reporte tem franchises (dos quais é propriétária) cujos dados ainda não tenham sido incluídos nas questões anteriores (âmbitos 1 e 2)?</t>
  </si>
  <si>
    <t>Pretende-se incluir as emissões de GEE relativas às operações de ativos que sejam propriedade da empresa de reporte e que estejam arrendados a outras entidades. Caso a empresa de reporte tenha ativos arrendados mas já tenha incluido os respetivos dados de operação (consumo de combustível, eletricidade, etc) nas questões anteriores (âmbito 1 e 2), deverá responder "não" à presente questão. Se detiver mais que um franchising (cujos dados ainda não tenham sido incluídos no presente questionário), deverá indicar o valor total de emissões de âmbito 1 e 2 do total dos franchisings.</t>
  </si>
  <si>
    <t>19.1</t>
  </si>
  <si>
    <t>19.1.1</t>
  </si>
  <si>
    <t>A unidade de reporte tem investimentos noutras empresas?</t>
  </si>
  <si>
    <t>Pretende-se incluir as emissões de GEE relativas às empresas nas quais a empresa de reporte tenha feito investimentos, ou seja, se a empresa de reporte investiu noutra(s) empresa(s) (investimento financeiro, com o objetivo de obter lucro), deverá responder "sim" e, posteriormente, indicar o total de emissões (âmbito 1 e 2) do total de empresas onde fez o investimento.</t>
  </si>
  <si>
    <t>20.1</t>
  </si>
  <si>
    <t>Conhece as quantidades de emissões dos âmbitos 1 e 2 dessas empresas?</t>
  </si>
  <si>
    <t>20.1.1</t>
  </si>
  <si>
    <t>Decimal</t>
  </si>
  <si>
    <t>ID Question</t>
  </si>
  <si>
    <t>Tipo Resp</t>
  </si>
  <si>
    <t>Nome</t>
  </si>
  <si>
    <t>Indicador</t>
  </si>
  <si>
    <t>Unidade</t>
  </si>
  <si>
    <t>Option Simple</t>
  </si>
  <si>
    <t>GPL (CO2eq)</t>
  </si>
  <si>
    <t>Total de emissões de GEE infraestruturas - GPL</t>
  </si>
  <si>
    <t>co2equiv - tons of CO2 equivalent (t)</t>
  </si>
  <si>
    <t>Gás Natural (CO2eq)</t>
  </si>
  <si>
    <t xml:space="preserve">Total de emissões de GEE infraestruturas - Gás Natural </t>
  </si>
  <si>
    <t>Propano (CO2eq)</t>
  </si>
  <si>
    <t xml:space="preserve">Total de emissões de GEE infraestruturas - Propano </t>
  </si>
  <si>
    <t>Combustível de aviação (jet fuel) (CO2eq)</t>
  </si>
  <si>
    <t xml:space="preserve">Total de emissões de GEE infraestruturas - Combustível de aviação (jet fuel) </t>
  </si>
  <si>
    <t>Querosene (CO2eq)</t>
  </si>
  <si>
    <t xml:space="preserve">Total de emissões de GEE infraestruturas - Querosene </t>
  </si>
  <si>
    <t>Diesel (com mistura de biodiesel) (CO2eq)</t>
  </si>
  <si>
    <t xml:space="preserve">Total de emissões de GEE infraestruturas - Diesel (com mistura de biodiesel) </t>
  </si>
  <si>
    <t>Diesel (100% mineral diesel) (CO2eq)</t>
  </si>
  <si>
    <t xml:space="preserve">Total de emissões de GEE infraestruturas - Diesel (100% mineral diesel) </t>
  </si>
  <si>
    <t>Gasolina (com mistura de bioetanol) (CO2eq)</t>
  </si>
  <si>
    <t xml:space="preserve">Total de emissões de GEE infraestruturas - Gasolina (com mistura de bioetanol) </t>
  </si>
  <si>
    <t>Gasolina (100% gasolina mineral) (CO2eq)</t>
  </si>
  <si>
    <t xml:space="preserve">Total de emissões de GEE infraestruturas - Gasolina (100% gasolina mineral) </t>
  </si>
  <si>
    <t>Carvão (industrial) (CO2eq)</t>
  </si>
  <si>
    <t xml:space="preserve">Total de emissões de GEE infraestruturas - Carvão (industrial) </t>
  </si>
  <si>
    <t>Carvão (electricity generation) (CO2eq)</t>
  </si>
  <si>
    <t xml:space="preserve">Total de emissões de GEE infraestruturas - Carvão (electricity generation) </t>
  </si>
  <si>
    <t>Carvão (domestic) (CO2eq)</t>
  </si>
  <si>
    <t xml:space="preserve">Total de emissões de GEE infraestruturas - Carvão (domestic) </t>
  </si>
  <si>
    <t>Eletricidade (CO2eq)</t>
  </si>
  <si>
    <t>Total de emissões de GEE energia adquirida e consumida: Eletricidade</t>
  </si>
  <si>
    <t>Vapor (CO2eq)</t>
  </si>
  <si>
    <t xml:space="preserve">Total de emissões de GEE energia adquirida e consumida: Vapor </t>
  </si>
  <si>
    <t>Aquecimento (industrial) (CO2eq)</t>
  </si>
  <si>
    <t>Total de emissões de GEE energia adquirida e consumida: Aquecimento (industrial)</t>
  </si>
  <si>
    <t>Arrefecimento (industrial) (CO2eq)</t>
  </si>
  <si>
    <t xml:space="preserve">Total de emissões de GEE energia adquirida e consumida: Arrefecimento (industrial) </t>
  </si>
  <si>
    <t>R-41 (CO2eq)</t>
  </si>
  <si>
    <t>Total de emissões de GEE de gás fluorado libertado: R-41</t>
  </si>
  <si>
    <t>R-125 (CO2eq)</t>
  </si>
  <si>
    <t>Total de emissões de GEE de gás fluorado libertado: R-125</t>
  </si>
  <si>
    <t>R-134 (CO2eq)</t>
  </si>
  <si>
    <t>Total de emissões de GEE de gás fluorado libertado: R-134</t>
  </si>
  <si>
    <t>R-134a (CO2eq)</t>
  </si>
  <si>
    <t>Total de emissões de GEE de gás fluorado libertado: R-134a</t>
  </si>
  <si>
    <t>R-143 (CO2eq)</t>
  </si>
  <si>
    <t>Total de emissões de GEE de gás fluorado libertado: R-144</t>
  </si>
  <si>
    <t>R-143a (CO2eq)</t>
  </si>
  <si>
    <t>Total de emissões de GEE de gás fluorado libertado: R-143a</t>
  </si>
  <si>
    <t>R-152 (CO2eq)</t>
  </si>
  <si>
    <t>Total de emissões de GEE de gás fluorado libertado: R-153</t>
  </si>
  <si>
    <t>R-152a (CO2eq)</t>
  </si>
  <si>
    <t>Total de emissões de GEE de gás fluorado libertado: R-152a</t>
  </si>
  <si>
    <t>R-161 (CO2eq)</t>
  </si>
  <si>
    <t>Total de emissões de GEE de gás fluorado libertado: R-162</t>
  </si>
  <si>
    <t>R-227ea (FM- 200) (CO2eq)</t>
  </si>
  <si>
    <t>Total de emissões de GEE de gás fluorado libertado: R-227ea (FM- 200)</t>
  </si>
  <si>
    <t>R-236cb (CO2eq)</t>
  </si>
  <si>
    <t>Total de emissões de GEE de gás fluorado libertado: R-236cb</t>
  </si>
  <si>
    <t>R-236ea (CO2eq)</t>
  </si>
  <si>
    <t>Total de emissões de GEE de gás fluorado libertado: R-236ea</t>
  </si>
  <si>
    <t>R-236fa (CO2eq)</t>
  </si>
  <si>
    <t>Total de emissões de GEE de gás fluorado libertado: R-236fa</t>
  </si>
  <si>
    <t>R-245ca (CO2eq)</t>
  </si>
  <si>
    <t>Total de emissões de GEE de gás fluorado libertado: R-245ca</t>
  </si>
  <si>
    <t>R-245fa (CO2eq)</t>
  </si>
  <si>
    <t>Total de emissões de GEE de gás fluorado libertado: R-245fa</t>
  </si>
  <si>
    <t>R-365mfc (CO2eq)</t>
  </si>
  <si>
    <t>Total de emissões de GEE de gás fluorado libertado: R-365mfc</t>
  </si>
  <si>
    <t>R-43-10mee (CO2eq)</t>
  </si>
  <si>
    <t>Total de emissões de GEE de gás fluorado libertado: R-43-10mee</t>
  </si>
  <si>
    <t>PFC-14 (CO2eq)</t>
  </si>
  <si>
    <t>Total de emissões de GEE de gás fluorado libertado: PFC-14</t>
  </si>
  <si>
    <t>PFC-116 (CO2eq)</t>
  </si>
  <si>
    <t>Total de emissões de GEE de gás fluorado libertado: PFC-116</t>
  </si>
  <si>
    <t>PFC-218 (CO2eq)</t>
  </si>
  <si>
    <t>Total de emissões de GEE de gás fluorado libertado: PFC-218</t>
  </si>
  <si>
    <t>PFC-3-1-10 (CO2eq)</t>
  </si>
  <si>
    <t>Total de emissões de GEE de gás fluorado libertado: PFC-3-1-10</t>
  </si>
  <si>
    <t>PFC-4-1-12 (CO2eq)</t>
  </si>
  <si>
    <t>Total de emissões de GEE de gás fluorado libertado: PFC-4-1-12</t>
  </si>
  <si>
    <t>PFC-5-1-14 (CO2eq)</t>
  </si>
  <si>
    <t>Total de emissões de GEE de gás fluorado libertado: PFC-5-1-14</t>
  </si>
  <si>
    <t>PFC-c-318 (CO2eq)</t>
  </si>
  <si>
    <t>Total de emissões de GEE de gás fluorado libertado: PFC-c-318</t>
  </si>
  <si>
    <t>R-401A (CO2eq)</t>
  </si>
  <si>
    <t>Total de emissões de GEE de gás fluorado libertado: R-401A</t>
  </si>
  <si>
    <t>R-401B (CO2eq)</t>
  </si>
  <si>
    <t>Total de emissões de GEE de gás fluorado libertado: R-401B</t>
  </si>
  <si>
    <t>R-401C (CO2eq)</t>
  </si>
  <si>
    <t>Total de emissões de GEE de gás fluorado libertado: R-401C</t>
  </si>
  <si>
    <t>R-402A (CO2eq)</t>
  </si>
  <si>
    <t>Total de emissões de GEE de gás fluorado libertado: R-402A</t>
  </si>
  <si>
    <t>R-402B (CO2eq)</t>
  </si>
  <si>
    <t>Total de emissões de GEE de gás fluorado libertado: R-402B</t>
  </si>
  <si>
    <t>R-403A (CO2eq)</t>
  </si>
  <si>
    <t>Total de emissões de GEE de gás fluorado libertado: R-403A</t>
  </si>
  <si>
    <t>R-403B (CO2eq)</t>
  </si>
  <si>
    <t>Total de emissões de GEE de gás fluorado libertado: R-403B</t>
  </si>
  <si>
    <t>R-404A (CO2eq)</t>
  </si>
  <si>
    <t>Total de emissões de GEE de gás fluorado libertado: R-404A</t>
  </si>
  <si>
    <t>R-405A (CO2eq)</t>
  </si>
  <si>
    <t>Total de emissões de GEE de gás fluorado libertado: R-405A</t>
  </si>
  <si>
    <t>R-407A (CO2eq)</t>
  </si>
  <si>
    <t>Total de emissões de GEE de gás fluorado libertado: R-407A</t>
  </si>
  <si>
    <t>R-407B (CO2eq)</t>
  </si>
  <si>
    <t>Total de emissões de GEE de gás fluorado libertado: R-407B</t>
  </si>
  <si>
    <t>R-407C (CO2eq)</t>
  </si>
  <si>
    <t>Total de emissões de GEE de gás fluorado libertado: R-407C</t>
  </si>
  <si>
    <t>R-407D (CO2eq)</t>
  </si>
  <si>
    <t>Total de emissões de GEE de gás fluorado libertado: R-407D</t>
  </si>
  <si>
    <t>R-407E (CO2eq)</t>
  </si>
  <si>
    <t>Total de emissões de GEE de gás fluorado libertado: R-407E</t>
  </si>
  <si>
    <t>R-407F (CO2eq)</t>
  </si>
  <si>
    <t>Total de emissões de GEE de gás fluorado libertado: R-407F</t>
  </si>
  <si>
    <t>R-407H (CO2eq)</t>
  </si>
  <si>
    <t>Total de emissões de GEE de gás fluorado libertado: R-407H</t>
  </si>
  <si>
    <t>R-410A (CO2eq)</t>
  </si>
  <si>
    <t>Total de emissões de GEE de gás fluorado libertado: R-410A</t>
  </si>
  <si>
    <t>R-410B (CO2eq)</t>
  </si>
  <si>
    <t>Total de emissões de GEE de gás fluorado libertado: R-410B</t>
  </si>
  <si>
    <t>R-411A (CO2eq)</t>
  </si>
  <si>
    <t>Total de emissões de GEE de gás fluorado libertado: R-411A</t>
  </si>
  <si>
    <t>R-411B (CO2eq)</t>
  </si>
  <si>
    <t>Total de emissões de GEE de gás fluorado libertado: R-411B</t>
  </si>
  <si>
    <t>R-413A (CO2eq)</t>
  </si>
  <si>
    <t>Total de emissões de GEE de gás fluorado libertado: R-413A</t>
  </si>
  <si>
    <t>R-415A (CO2eq)</t>
  </si>
  <si>
    <t>Total de emissões de GEE de gás fluorado libertado: R-415A</t>
  </si>
  <si>
    <t>R-415B (CO2eq)</t>
  </si>
  <si>
    <t>Total de emissões de GEE de gás fluorado libertado: R-415B</t>
  </si>
  <si>
    <t>R-416A (CO2eq)</t>
  </si>
  <si>
    <t>Total de emissões de GEE de gás fluorado libertado: R-416A</t>
  </si>
  <si>
    <t>R-417A (CO2eq)</t>
  </si>
  <si>
    <t>Total de emissões de GEE de gás fluorado libertado: R-417A</t>
  </si>
  <si>
    <t>R-417B (CO2eq)</t>
  </si>
  <si>
    <t>Total de emissões de GEE de gás fluorado libertado: R-417B</t>
  </si>
  <si>
    <t>R-418A (CO2eq)</t>
  </si>
  <si>
    <t>Total de emissões de GEE de gás fluorado libertado: R-418A</t>
  </si>
  <si>
    <t>R-419A (CO2eq)</t>
  </si>
  <si>
    <t>Total de emissões de GEE de gás fluorado libertado: R-419A</t>
  </si>
  <si>
    <t>R-420A (CO2eq)</t>
  </si>
  <si>
    <t>Total de emissões de GEE de gás fluorado libertado: R-420A</t>
  </si>
  <si>
    <t>R-421A (CO2eq)</t>
  </si>
  <si>
    <t>Total de emissões de GEE de gás fluorado libertado: R-421A</t>
  </si>
  <si>
    <t>R-421B (CO2eq)</t>
  </si>
  <si>
    <t>Total de emissões de GEE de gás fluorado libertado: R-421B</t>
  </si>
  <si>
    <t>R-422A (CO2eq)</t>
  </si>
  <si>
    <t>Total de emissões de GEE de gás fluorado libertado: R-422A</t>
  </si>
  <si>
    <t>R-422B (CO2eq)</t>
  </si>
  <si>
    <t>Total de emissões de GEE de gás fluorado libertado: R-422B</t>
  </si>
  <si>
    <t>R-422C (CO2eq)</t>
  </si>
  <si>
    <t>Total de emissões de GEE de gás fluorado libertado: R-422C</t>
  </si>
  <si>
    <t>R-422D (CO2eq)</t>
  </si>
  <si>
    <t>Total de emissões de GEE de gás fluorado libertado: R-422D</t>
  </si>
  <si>
    <t>R-423A (CO2eq)</t>
  </si>
  <si>
    <t>Total de emissões de GEE de gás fluorado libertado: R-423A</t>
  </si>
  <si>
    <t>R-424A (CO2eq)</t>
  </si>
  <si>
    <t>Total de emissões de GEE de gás fluorado libertado: R-424A</t>
  </si>
  <si>
    <t>R-425A (CO2eq)</t>
  </si>
  <si>
    <t>Total de emissões de GEE de gás fluorado libertado: R-425A</t>
  </si>
  <si>
    <t>R-426A (CO2eq)</t>
  </si>
  <si>
    <t>Total de emissões de GEE de gás fluorado libertado: R-426A</t>
  </si>
  <si>
    <t>R-427A (CO2eq)</t>
  </si>
  <si>
    <t>Total de emissões de GEE de gás fluorado libertado: R-427A</t>
  </si>
  <si>
    <t>R-428A (CO2eq)</t>
  </si>
  <si>
    <t>Total de emissões de GEE de gás fluorado libertado: R-428A</t>
  </si>
  <si>
    <t>R-429A (CO2eq)</t>
  </si>
  <si>
    <t>Total de emissões de GEE de gás fluorado libertado: R-429A</t>
  </si>
  <si>
    <t>R-430A (CO2eq)</t>
  </si>
  <si>
    <t>Total de emissões de GEE de gás fluorado libertado: R-430A</t>
  </si>
  <si>
    <t>R-431A (CO2eq)</t>
  </si>
  <si>
    <t>Total de emissões de GEE de gás fluorado libertado: R-431A</t>
  </si>
  <si>
    <t>R-434A (CO2eq)</t>
  </si>
  <si>
    <t>Total de emissões de GEE de gás fluorado libertado: R-434A</t>
  </si>
  <si>
    <t>R-435A (CO2eq)</t>
  </si>
  <si>
    <t>Total de emissões de GEE de gás fluorado libertado: R-435A</t>
  </si>
  <si>
    <t>R-437A (CO2eq)</t>
  </si>
  <si>
    <t>Total de emissões de GEE de gás fluorado libertado: R-437A</t>
  </si>
  <si>
    <t>Isceon MO89 (CO2eq)</t>
  </si>
  <si>
    <t>Total de emissões de GEE de gás fluorado libertado: Isceon MO89</t>
  </si>
  <si>
    <t>R-438A (CO2eq)</t>
  </si>
  <si>
    <t>Total de emissões de GEE de gás fluorado libertado: R-438A</t>
  </si>
  <si>
    <t>R-442A (CO2eq)</t>
  </si>
  <si>
    <t>Total de emissões de GEE de gás fluorado libertado: R-442A</t>
  </si>
  <si>
    <t>R-444B (CO2eq)</t>
  </si>
  <si>
    <t>Total de emissões de GEE de gás fluorado libertado: R-444B</t>
  </si>
  <si>
    <t>R-448A (CO2eq)</t>
  </si>
  <si>
    <t>Total de emissões de GEE de gás fluorado libertado: R-448A</t>
  </si>
  <si>
    <t>R-449A (CO2eq)</t>
  </si>
  <si>
    <t>Total de emissões de GEE de gás fluorado libertado: R-449A</t>
  </si>
  <si>
    <t>R-450A (CO2eq)</t>
  </si>
  <si>
    <t>Total de emissões de GEE de gás fluorado libertado: R-450A</t>
  </si>
  <si>
    <t>R-452A (CO2eq)</t>
  </si>
  <si>
    <t>Total de emissões de GEE de gás fluorado libertado: R-452A</t>
  </si>
  <si>
    <t>R-452B (CO2eq)</t>
  </si>
  <si>
    <t>Total de emissões de GEE de gás fluorado libertado: R-452B</t>
  </si>
  <si>
    <t>R-453A (CO2eq)</t>
  </si>
  <si>
    <t>Total de emissões de GEE de gás fluorado libertado: R-453A</t>
  </si>
  <si>
    <t>R-454B (CO2eq)</t>
  </si>
  <si>
    <t>Total de emissões de GEE de gás fluorado libertado: R-454B</t>
  </si>
  <si>
    <t>R-469A (CO2eq)</t>
  </si>
  <si>
    <t>Total de emissões de GEE de gás fluorado libertado: R-469A</t>
  </si>
  <si>
    <t>R-507A (CO2eq)</t>
  </si>
  <si>
    <t>Total de emissões de GEE de gás fluorado libertado: R-507A</t>
  </si>
  <si>
    <t>R-508A (CO2eq)</t>
  </si>
  <si>
    <t>Total de emissões de GEE de gás fluorado libertado: R-508A</t>
  </si>
  <si>
    <t>R-508B (CO2eq)</t>
  </si>
  <si>
    <t>Total de emissões de GEE de gás fluorado libertado: R-508B</t>
  </si>
  <si>
    <t>R-513A (CO2eq)</t>
  </si>
  <si>
    <t>Total de emissões de GEE de gás fluorado libertado: R-513A</t>
  </si>
  <si>
    <t>Butano (CO2eq)</t>
  </si>
  <si>
    <t>Total de emissões de GEE de deslocações: Butano</t>
  </si>
  <si>
    <t>Gás Natural Comprimido (CO2eq)</t>
  </si>
  <si>
    <t>Total de emissões de GEE de deslocações: Gás Natural Comprimido</t>
  </si>
  <si>
    <t>Gás Natural Liquefeito (CO2eq)</t>
  </si>
  <si>
    <t>Total de emissões de GEE de deslocações: Gás Natural Liquefeito</t>
  </si>
  <si>
    <t>Total de emissões de GEE de deslocações: GPL</t>
  </si>
  <si>
    <t>Total de emissões de GEE de deslocações: Gás Natural</t>
  </si>
  <si>
    <t>Total de emissões de GEE de deslocações: Propano</t>
  </si>
  <si>
    <t>Total de emissões de GEE de deslocações: Combustível de aviação (jet fuel)</t>
  </si>
  <si>
    <t>Total de emissões de GEE de deslocações: Querosene</t>
  </si>
  <si>
    <t>Total de emissões de GEE de deslocações: Diesel (com mistura de biodiesel)</t>
  </si>
  <si>
    <t>Total de emissões de GEE de deslocações: Diesel (100% mineral diesel)</t>
  </si>
  <si>
    <t>Total de emissões de GEE de deslocações: Gasolina (com mistura de bioetanol)</t>
  </si>
  <si>
    <t>Total de emissões de GEE de deslocações: Gasolina (100% gasolina mineral)</t>
  </si>
  <si>
    <t>Veículo elétrico (kWh) (CO2eq)</t>
  </si>
  <si>
    <t>Total de emissões de GEE de deslocações: Veículo elétrico (kWh)</t>
  </si>
  <si>
    <t>Água de consumo (CO2eq)</t>
  </si>
  <si>
    <t xml:space="preserve">Total de emissões de GEE de água utilizada: Água de consumo </t>
  </si>
  <si>
    <t>Água residual produzida (CO2eq)</t>
  </si>
  <si>
    <t xml:space="preserve">Total de emissões de GEE de água utilizada: Água residual produzida </t>
  </si>
  <si>
    <t>Agricultura, Caça, Silvicultura e Pesca (CO2eq)</t>
  </si>
  <si>
    <t>Total de emissões GEE de bens e serviços adquiridos: Agricultura, Caça, Silvicultura e Pesca</t>
  </si>
  <si>
    <t>Transporte aéreo (CO2eq)</t>
  </si>
  <si>
    <t>Total de emissões GEE de bens e serviços adquiridos: Transporte aéreo</t>
  </si>
  <si>
    <t>Metais Básicos e Metal Fabricado (CO2eq)</t>
  </si>
  <si>
    <t>Total de emissões GEE de bens e serviços adquiridos: Metais Básicos e Metal Fabricado</t>
  </si>
  <si>
    <t>Químicos e Produtos Químicos (CO2eq)</t>
  </si>
  <si>
    <t>Total de emissões GEE de bens e serviços adquiridos: Químicos e Produtos Químicos</t>
  </si>
  <si>
    <t>Coque, Petróleo Refinado e Combustível Nuclear (CO2eq)</t>
  </si>
  <si>
    <t>Total de emissões GEE de bens e serviços adquiridos: Coque, Petróleo Refinado e Combustível Nuclear</t>
  </si>
  <si>
    <t>Construção (CO2eq)</t>
  </si>
  <si>
    <t>Total de emissões GEE de bens e serviços adquiridos: Construção</t>
  </si>
  <si>
    <t>Educação (CO2eq)</t>
  </si>
  <si>
    <t>Total de emissões GEE de bens e serviços adquiridos: Educação</t>
  </si>
  <si>
    <t>Equipamento elétrico e óptico (CO2eq)</t>
  </si>
  <si>
    <t>Total de emissões GEE de bens e serviços adquiridos: Equipamento elétrico e óptico</t>
  </si>
  <si>
    <t>Fornecimento de Electricidade, Gás e Água (CO2eq)</t>
  </si>
  <si>
    <t>Total de emissões GEE de bens e serviços adquiridos: Fornecimento de Electricidade, Gás e Água</t>
  </si>
  <si>
    <t>Mediação financeira (CO2eq)</t>
  </si>
  <si>
    <t>Total de emissões GEE de bens e serviços adquiridos: Mediação financeira</t>
  </si>
  <si>
    <t>Alimentos, Bebidas e Tabaco (CO2eq)</t>
  </si>
  <si>
    <t>Total de emissões GEE de bens e serviços adquiridos: Alimentos, Bebidas e Tabaco</t>
  </si>
  <si>
    <t>Saúde e Serviço Social (CO2eq)</t>
  </si>
  <si>
    <t>Total de emissões GEE de bens e serviços adquiridos: Saúde e Serviço Social</t>
  </si>
  <si>
    <t>Hotéis e restaurantes (CO2eq)</t>
  </si>
  <si>
    <t>Total de emissões GEE de bens e serviços adquiridos: Hotéis e restaurantes</t>
  </si>
  <si>
    <t>Transporte terrestre (CO2eq)</t>
  </si>
  <si>
    <t>Total de emissões GEE de bens e serviços adquiridos: Transporte terrestre</t>
  </si>
  <si>
    <t>Couro, Couro e Calçados (CO2eq)</t>
  </si>
  <si>
    <t>Total de emissões GEE de bens e serviços adquiridos: Couro, Couro e Calçados</t>
  </si>
  <si>
    <t>Máquinas (não classificadas em outra parte) (CO2eq)</t>
  </si>
  <si>
    <t>Total de emissões GEE de bens e serviços adquiridos: Máquinas (não classificadas em outra parte)</t>
  </si>
  <si>
    <t>Fabricação (não classificada em outra parte) incluindo Reciclagem (CO2eq)</t>
  </si>
  <si>
    <t>Total de emissões GEE de bens e serviços adquiridos: Fabricação (não classificada em outra parte) incluindo Reciclagem</t>
  </si>
  <si>
    <t>Mineração e pedreiras (CO2eq)</t>
  </si>
  <si>
    <t>Total de emissões GEE de bens e serviços adquiridos: Mineração e pedreiras</t>
  </si>
  <si>
    <t>Outros serviços comunitários, sociais e pessoais (CO2eq)</t>
  </si>
  <si>
    <t>Total de emissões GEE de bens e serviços adquiridos: Outros serviços comunitários, sociais e pessoais</t>
  </si>
  <si>
    <t>Outro mineral não metálico (CO2eq)</t>
  </si>
  <si>
    <t>Total de emissões GEE de bens e serviços adquiridos: Outro mineral não metálico</t>
  </si>
  <si>
    <t>Outras Actividades de Apoio e Auxiliares dos Transportes incluindo Actividades das Agências de Viagens (CO2eq)</t>
  </si>
  <si>
    <t>Total de emissões GEE de bens e serviços adquiridos: Outras Actividades de Apoio e Auxiliares dos Transportes incluindo Actividades das Agências de Viagens</t>
  </si>
  <si>
    <t>Correios e Telecomunicações (CO2eq)</t>
  </si>
  <si>
    <t>Total de emissões GEE de bens e serviços adquiridos: Correios e Telecomunicações</t>
  </si>
  <si>
    <t>Domicílios Particulares com Empregados (CO2eq)</t>
  </si>
  <si>
    <t>Total de emissões GEE de bens e serviços adquiridos: Domicílios Particulares com Empregados</t>
  </si>
  <si>
    <t>Administração Pública, Defesa e Segurança Social obrigatória (CO2eq)</t>
  </si>
  <si>
    <t>Total de emissões GEE de bens e serviços adquiridos: Administração Pública, Defesa e Segurança Social obrigatória</t>
  </si>
  <si>
    <t>Celulose, Papel, Papel de Impressão e Publicação (CO2eq)</t>
  </si>
  <si>
    <t>Total de emissões GEE de bens e serviços adquiridos: Celulose, Papel, Papel de Impressão e Publicação</t>
  </si>
  <si>
    <t>Atividades Imobiliárias (CO2eq)</t>
  </si>
  <si>
    <t>Total de emissões GEE de bens e serviços adquiridos: Atividades Imobiliárias</t>
  </si>
  <si>
    <t>Aluguer de M&amp;Eq e outras atividades comerciais (CO2eq)</t>
  </si>
  <si>
    <t>Total de emissões GEE de bens e serviços adquiridos: Aluguer de M&amp;Eq e outras atividades comerciais</t>
  </si>
  <si>
    <t>Reparação de bens domésticos e Comércio a retalho, excepto de Veículos Automotores e Motociclos (CO2eq)</t>
  </si>
  <si>
    <t>Total de emissões GEE de bens e serviços adquiridos: Reparação de bens domésticos e Comércio a retalho, excepto de Veículos Automotores e Motociclos</t>
  </si>
  <si>
    <t>Borracha e Plásticos  (CO2eq)</t>
  </si>
  <si>
    <t>Total de emissões GEE de bens e serviços adquiridos: Borracha e Plásticos</t>
  </si>
  <si>
    <t>Comércio, Manutenção e Reparação de Veículos Automotores e Motociclos e Comércio de combustível (CO2eq)</t>
  </si>
  <si>
    <t>Total de emissões GEE de bens e serviços adquiridos: Comércio, Manutenção e Reparação de Veículos Automotores e Motociclos e Comércio de combustível</t>
  </si>
  <si>
    <t>Têxteis e Produtos Têxteis (CO2eq)</t>
  </si>
  <si>
    <t>Total de emissões GEE de bens e serviços adquiridos: Têxteis e Produtos Têxteis</t>
  </si>
  <si>
    <t>Equipamento de transporte (CO2eq)</t>
  </si>
  <si>
    <t>Total de emissões GEE de bens e serviços adquiridos: Equipamento de transporte</t>
  </si>
  <si>
    <t>Transporte por meio aquático (CO2eq)</t>
  </si>
  <si>
    <t>Total de emissões GEE de bens e serviços adquiridos: Transporte por meio aquático</t>
  </si>
  <si>
    <t>Comércio por grosso e comissões, excepto de veículos automóveis e motociclos (CO2eq)</t>
  </si>
  <si>
    <t>Total de emissões GEE de bens e serviços adquiridos: Comércio por grosso e comissões, excepto de veículos automóveis e motociclos</t>
  </si>
  <si>
    <t>Madeira, Produtos de Madeira e Cortiça (CO2eq)</t>
  </si>
  <si>
    <t>Total de emissões GEE de bens e serviços adquiridos: Madeira, Produtos de Madeira e Cortiça</t>
  </si>
  <si>
    <t>Outros (CO2eq)</t>
  </si>
  <si>
    <t>Total de emissões GEE de bens e serviços adquiridos: Outros</t>
  </si>
  <si>
    <t>Total de emissões GEE de bens de capital: Agricultura, Caça, Silvicultura e Pesca</t>
  </si>
  <si>
    <t>Total de emissões GEE de bens de capital: Transporte aéreo</t>
  </si>
  <si>
    <t>Total de emissões GEE de bens de capital: Metais Básicos e Metal Fabricado</t>
  </si>
  <si>
    <t>Total de emissões GEE de bens de capital: Químicos e Produtos Químicos</t>
  </si>
  <si>
    <t>Total de emissões GEE de bens de capital: Coque, Petróleo Refinado e Combustível Nuclear</t>
  </si>
  <si>
    <t>Total de emissões GEE de bens de capital: Construção</t>
  </si>
  <si>
    <t>Total de emissões GEE de bens de capital: Educação</t>
  </si>
  <si>
    <t>Total de emissões GEE de bens de capital: Equipamento elétrico e óptico</t>
  </si>
  <si>
    <t>Total de emissões GEE de bens de capital: Fornecimento de Electricidade, Gás e Água</t>
  </si>
  <si>
    <t>Total de emissões GEE de bens de capital: Mediação financeira</t>
  </si>
  <si>
    <t>Total de emissões GEE de bens de capital: Alimentos, Bebidas e Tabaco</t>
  </si>
  <si>
    <t>Total de emissões GEE de bens de capital: Saúde e Serviço Social</t>
  </si>
  <si>
    <t>Total de emissões GEE de bens de capital: Hotéis e restaurantes</t>
  </si>
  <si>
    <t>Total de emissões GEE de bens de capital: Transporte terrestre</t>
  </si>
  <si>
    <t>Total de emissões GEE de bens de capital: Couro, Couro e Calçados</t>
  </si>
  <si>
    <t>Total de emissões GEE de bens de capital: Máquinas (não classificadas em outra parte)</t>
  </si>
  <si>
    <t>Total de emissões GEE de bens de capital: Fabricação (não classificada em outra parte) incluindo Reciclagem</t>
  </si>
  <si>
    <t>Total de emissões GEE de bens de capital: Mineração e pedreiras</t>
  </si>
  <si>
    <t>Total de emissões GEE de bens de capital: Outros serviços comunitários, sociais e pessoais</t>
  </si>
  <si>
    <t>Total de emissões GEE de bens de capital: Outro mineral não metálico</t>
  </si>
  <si>
    <t>Total de emissões GEE de bens de capital: Outras Actividades de Apoio e Auxiliares dos Transportes incluindo Actividades das Agências de Viagens</t>
  </si>
  <si>
    <t>Total de emissões GEE de bens de capital: Correios e Telecomunicações</t>
  </si>
  <si>
    <t>Total de emissões GEE de bens de capital: Domicílios Particulares com Empregados</t>
  </si>
  <si>
    <t>Total de emissões GEE de bens de capital: Administração Pública, Defesa e Segurança Social obrigatória</t>
  </si>
  <si>
    <t>Total de emissões GEE de bens de capital: Celulose, Papel, Papel de Impressão e Publicação</t>
  </si>
  <si>
    <t>Total de emissões GEE de bens de capital: Atividades Imobiliárias</t>
  </si>
  <si>
    <t>Total de emissões GEE de bens de capital: Aluguer de M&amp;Eq e outras atividades comerciais</t>
  </si>
  <si>
    <t>Total de emissões GEE de bens de capital: Reparação de bens domésticos e Comércio a retalho, excepto de Veículos Automotores e Motociclos</t>
  </si>
  <si>
    <t>Borracha e Plásticos (CO2eq)</t>
  </si>
  <si>
    <t>Total de emissões GEE de bens de capital: Borracha e Plásticos</t>
  </si>
  <si>
    <t>Total de emissões GEE de bens de capital: Comércio, Manutenção e Reparação de Veículos Automotores e Motociclos e Comércio de combustível</t>
  </si>
  <si>
    <t>Total de emissões GEE de bens de capital: Têxteis e Produtos Têxteis</t>
  </si>
  <si>
    <t>Total de emissões GEE de bens de capital: Equipamento de transporte</t>
  </si>
  <si>
    <t>Total de emissões GEE de bens de capital: Transporte por meio aquático</t>
  </si>
  <si>
    <t>Total de emissões GEE de bens de capital: Comércio por grosso e comissões, excepto de veículos automóveis e motociclos</t>
  </si>
  <si>
    <t>Total de emissões GEE de bens de capital: Madeira, Produtos de Madeira e Cortiça</t>
  </si>
  <si>
    <t>Total de emissões GEE de bens de capital: Outros</t>
  </si>
  <si>
    <t>Total de emissões GEE de transporte a montante: Transporte terrestre</t>
  </si>
  <si>
    <t>Total de emissões GEE de transporte a montante: Transporte aéreo</t>
  </si>
  <si>
    <t>Transporte marítimo (CO2eq)</t>
  </si>
  <si>
    <t>Total de emissões GEE de transporte a montante: Transporte marítimo</t>
  </si>
  <si>
    <t>Transporte apeado, de bicicleta ou semelhante (CO2eq)</t>
  </si>
  <si>
    <t>Total de emissões GEE de transporte a montante: Transporte apeado, de bicicleta ou semelhante</t>
  </si>
  <si>
    <t>Total de emissões GEE de transporte e estadia para viagens de trabalho: Transporte aéreo</t>
  </si>
  <si>
    <t>Total de emissões GEE de transporte e estadia para viagens de trabalho: Transporte terrestre</t>
  </si>
  <si>
    <t>Total de emissões GEE de transporte e estadia para viagens de trabalho: Transporte marítimo</t>
  </si>
  <si>
    <t>Total de emissões GEE de transporte e estadia para viagens de trabalho: Hotéis e restaurantes</t>
  </si>
  <si>
    <t>Butano (kWh) (CO2eq)</t>
  </si>
  <si>
    <t>Total de emissões GEE de deslocações casa-trabalho: Butano (kWh)</t>
  </si>
  <si>
    <t>Gás Natural Comprimido (GNC) (kWh) (CO2eq)</t>
  </si>
  <si>
    <t>Total de emissões GEE de deslocações casa-trabalho: Gás Natural Comprimido (GNC) (kWh)</t>
  </si>
  <si>
    <t>Gás Natural Liquefeito (GNL) (kWh) (CO2eq)</t>
  </si>
  <si>
    <t>Total de emissões GEE de deslocações casa-trabalho: Gás Natural Liquefeito (GNL) (kWh)</t>
  </si>
  <si>
    <t>GPL (kWh) (CO2eq)</t>
  </si>
  <si>
    <t>Total de emissões GEE de deslocações casa-trabalho: GPL (kWh)</t>
  </si>
  <si>
    <t>Gás Natural (kWh) (CO2eq)</t>
  </si>
  <si>
    <t>Total de emissões GEE de deslocações casa-trabalho: Gás Natural (kWh)</t>
  </si>
  <si>
    <t>Propano (kWh) (CO2eq)</t>
  </si>
  <si>
    <t>Total de emissões GEE de deslocações casa-trabalho: Propano (kWh)</t>
  </si>
  <si>
    <t>Diesel (com mistura de biodiesel) (kWh) (CO2eq)</t>
  </si>
  <si>
    <t>Total de emissões GEE de deslocações casa-trabalho: Diesel (com mistura de biodiesel) (kWh)</t>
  </si>
  <si>
    <t>Diesel (100% mineral diesel) (kWh) (CO2eq)</t>
  </si>
  <si>
    <t>Total de emissões GEE de deslocações casa-trabalho: Diesel (100% mineral diesel) (kWh)</t>
  </si>
  <si>
    <t>Gasolina (com mistura de bioetanol) (kWh) (CO2eq)</t>
  </si>
  <si>
    <t>Total de emissões GEE de deslocações casa-trabalho: Gasolina (com mistura de bioetanol) (kWh)</t>
  </si>
  <si>
    <t>Gasolina (100% gasolina mineral) (kWh) (CO2eq)</t>
  </si>
  <si>
    <t>Total de emissões GEE de deslocações casa-trabalho: Gasolina (100% gasolina mineral) (kWh)</t>
  </si>
  <si>
    <t>Total de emissões GEE de deslocações casa-trabalho: Veículo elétrico (kWh)</t>
  </si>
  <si>
    <t>Autocarro (km) (CO2eq)</t>
  </si>
  <si>
    <t>Total de emissões GEE de deslocações casa-trabalho: Autocarro (km)</t>
  </si>
  <si>
    <t>Comboio (km) (CO2eq)</t>
  </si>
  <si>
    <t>Total de emissões GEE de deslocações casa-trabalho: Comboio (km)</t>
  </si>
  <si>
    <t>Ferry (km) (CO2eq)</t>
  </si>
  <si>
    <t>Total de emissões GEE de deslocações casa-trabalho: Ferry (km)</t>
  </si>
  <si>
    <t>Horas trabalhadas em teletrabalho (h) (CO2eq)</t>
  </si>
  <si>
    <t>Total de emissões GEE de deslocações casa-trabalho: Horas trabalhadas em teletrabalho (h)</t>
  </si>
  <si>
    <t>Emissões GEE âmbito 1 (CO2eq)</t>
  </si>
  <si>
    <t>Emissões GEE âmbito 1 de ativos arrendados</t>
  </si>
  <si>
    <t>Emissões GEE âmbito 2 (CO2eq)</t>
  </si>
  <si>
    <t>Emissões GEE âmbito 2 de ativos arrendados</t>
  </si>
  <si>
    <t>Total de emissões GEE de transporte a jusante: Transporte terrestre</t>
  </si>
  <si>
    <t>Total de emissões GEE de transporte a jusante: Transporte aéreo</t>
  </si>
  <si>
    <t>Total de emissões GEE de transporte a jusante: Transporte marítimo</t>
  </si>
  <si>
    <t>Total de emissões GEE de transporte a jusante: Transporte apeado, de bicicleta ou semelhante</t>
  </si>
  <si>
    <t>Total de emissões GEE de setores de processamento adicional: Agricultura, Caça, Silvicultura e Pesca</t>
  </si>
  <si>
    <t>Total de emissões GEE de setores de processamento adicional: Transporte aéreo</t>
  </si>
  <si>
    <t>Total de emissões GEE de setores de processamento adicional: Metais Básicos e Metal Fabricado</t>
  </si>
  <si>
    <t>Total de emissões GEE de setores de processamento adicional: Químicos e Produtos Químicos</t>
  </si>
  <si>
    <t>Total de emissões GEE de setores de processamento adicional: Coque, Petróleo Refinado e Combustível Nuclear</t>
  </si>
  <si>
    <t>Total de emissões GEE de setores de processamento adicional: Construção</t>
  </si>
  <si>
    <t>Total de emissões GEE de setores de processamento adicional: Educação</t>
  </si>
  <si>
    <t>Total de emissões GEE de setores de processamento adicional: Equipamento elétrico e óptico</t>
  </si>
  <si>
    <t>Total de emissões GEE de setores de processamento adicional: Fornecimento de Electricidade, Gás e Água</t>
  </si>
  <si>
    <t>Total de emissões GEE de setores de processamento adicional: Mediação financeira</t>
  </si>
  <si>
    <t>Total de emissões GEE de setores de processamento adicional: Alimentos, Bebidas e Tabaco</t>
  </si>
  <si>
    <t>Total de emissões GEE de setores de processamento adicional: Saúde e Serviço Social</t>
  </si>
  <si>
    <t>Total de emissões GEE de setores de processamento adicional: Hotéis e restaurantes</t>
  </si>
  <si>
    <t>Total de emissões GEE de setores de processamento adicional: Transporte terrestre</t>
  </si>
  <si>
    <t>Total de emissões GEE de setores de processamento adicional: Couro, Couro e Calçados</t>
  </si>
  <si>
    <t>Total de emissões GEE de setores de processamento adicional: Máquinas (não classificadas em outra parte)</t>
  </si>
  <si>
    <t>Total de emissões GEE de setores de processamento adicional: Fabricação (não classificada em outra parte) incluindo Reciclagem</t>
  </si>
  <si>
    <t>Total de emissões GEE de setores de processamento adicional: Mineração e pedreiras</t>
  </si>
  <si>
    <t>Total de emissões GEE de setores de processamento adicional: Outros serviços comunitários, sociais e pessoais</t>
  </si>
  <si>
    <t>Total de emissões GEE de setores de processamento adicional: Outro mineral não metálico</t>
  </si>
  <si>
    <t>Total de emissões GEE de setores de processamento adicional: Outras Actividades de Apoio e Auxiliares dos Transportes incluindo Actividades das Agências de Viagens</t>
  </si>
  <si>
    <t>Total de emissões GEE de setores de processamento adicional: Correios e Telecomunicações</t>
  </si>
  <si>
    <t>Total de emissões GEE de setores de processamento adicional: Domicílios Particulares com Empregados</t>
  </si>
  <si>
    <t>Total de emissões GEE de setores de processamento adicional: Administração Pública, Defesa e Segurança Social obrigatória</t>
  </si>
  <si>
    <t>Total de emissões GEE de setores de processamento adicional: Celulose, Papel, Papel de Impressão e Publicação</t>
  </si>
  <si>
    <t>Total de emissões GEE de setores de processamento adicional: Atividades Imobiliárias</t>
  </si>
  <si>
    <t>Total de emissões GEE de setores de processamento adicional: Aluguer de M&amp;Eq e outras atividades comerciais</t>
  </si>
  <si>
    <t>Total de emissões GEE de setores de processamento adicional: Reparação de bens domésticos e Comércio a retalho, excepto de Veículos Automotores e Motociclos</t>
  </si>
  <si>
    <t>Total de emissões GEE de setores de processamento adicional: Borracha e Plásticos</t>
  </si>
  <si>
    <t>Total de emissões GEE de setores de processamento adicional: Comércio, Manutenção e Reparação de Veículos Automotores e Motociclos e Comércio de combustível</t>
  </si>
  <si>
    <t>Total de emissões GEE de setores de processamento adicional: Têxteis e Produtos Têxteis</t>
  </si>
  <si>
    <t>Total de emissões GEE de setores de processamento adicional: Equipamento de transporte</t>
  </si>
  <si>
    <t>Total de emissões GEE de setores de processamento adicional: Transporte por meio aquático</t>
  </si>
  <si>
    <t>Total de emissões GEE de setores de processamento adicional: Comércio por grosso e comissões, excepto de veículos automóveis e motociclos</t>
  </si>
  <si>
    <t>Total de emissões GEE de setores de processamento adicional: Madeira, Produtos de Madeira e Cortiça</t>
  </si>
  <si>
    <t>Total de emissões GEE de setores de processamento adicional: Outros</t>
  </si>
  <si>
    <t>Total de emissões GEE de combustível vendido: Butano</t>
  </si>
  <si>
    <t>Total de emissões GEE de combustível vendido: Gás Natural Comprimido</t>
  </si>
  <si>
    <t>Total de emissões GEE de combustível vendido: Gás Natural Liquefeito</t>
  </si>
  <si>
    <t>Total de emissões GEE de combustível vendido: GPL</t>
  </si>
  <si>
    <t>Total de emissões GEE de combustível vendido: Gás Natural</t>
  </si>
  <si>
    <t>Total de emissões GEE de combustível vendido: Propano</t>
  </si>
  <si>
    <t>Total de emissões GEE de combustível vendido: Combustível de aviação (jet fuel)</t>
  </si>
  <si>
    <t>Total de emissões GEE de combustível vendido: Querosene</t>
  </si>
  <si>
    <t>Total de emissões GEE de combustível vendido: Diesel (com mistura de biodiesel)</t>
  </si>
  <si>
    <t>Total de emissões GEE de combustível vendido: Diesel (100% mineral diesel)</t>
  </si>
  <si>
    <t>Total de emissões GEE de combustível vendido: Gasolina (com mistura de bioetanol)</t>
  </si>
  <si>
    <t>Total de emissões GEE de combustível vendido: Gasolina (100% gasolina mineral)</t>
  </si>
  <si>
    <t>Total de emissões GEE de combustível vendido: Carvão (industrial)</t>
  </si>
  <si>
    <t>Total de emissões GEE de combustível vendido: Carvão (electricity generation)</t>
  </si>
  <si>
    <t>Total de emissões GEE de combustível vendido: Carvão (domestic)</t>
  </si>
  <si>
    <t>Pneus - Reciclagem (CO2eq)</t>
  </si>
  <si>
    <t>Total de emissões de GEE de resíduos para produzir ou embalar: Pneus - Reciclagem</t>
  </si>
  <si>
    <t>Madeira - Reciclagem (CO2eq)</t>
  </si>
  <si>
    <t>Total de emissões de GEE de resíduos para produzir ou embalar: Madeira - Reciclagem</t>
  </si>
  <si>
    <t>Madeira - Incineração (CO2eq)</t>
  </si>
  <si>
    <t>Total de emissões de GEE de resíduos para produzir ou embalar: Madeira - Incineração</t>
  </si>
  <si>
    <t>Madeira - Compostagem (CO2eq)</t>
  </si>
  <si>
    <t>Total de emissões de GEE de resíduos para produzir ou embalar: Madeira - Compostagem</t>
  </si>
  <si>
    <t>Madeira - Aterro (CO2eq)</t>
  </si>
  <si>
    <t>Total de emissões de GEE de resíduos para produzir ou embalar: Madeira - Aterro</t>
  </si>
  <si>
    <t>Livros - Reciclagem (CO2eq)</t>
  </si>
  <si>
    <t>Total de emissões de GEE de resíduos para produzir ou embalar: Livros - Reciclagem</t>
  </si>
  <si>
    <t>Livros - Incineração (CO2eq)</t>
  </si>
  <si>
    <t>Total de emissões de GEE de resíduos para produzir ou embalar: Livros - Incineração</t>
  </si>
  <si>
    <t>Livros - Aterro (CO2eq)</t>
  </si>
  <si>
    <t>Total de emissões de GEE de resíduos para produzir ou embalar: Livros - Aterro</t>
  </si>
  <si>
    <t>Vidro - Reciclagem (CO2eq)</t>
  </si>
  <si>
    <t>Total de emissões de GEE de resíduos para produzir ou embalar: Vidro - Reciclagem</t>
  </si>
  <si>
    <t>Vidro - Incineração (CO2eq)</t>
  </si>
  <si>
    <t>Total de emissões de GEE de resíduos para produzir ou embalar: Vidro - Incineração</t>
  </si>
  <si>
    <t>Vidro - Aterro (CO2eq)</t>
  </si>
  <si>
    <t>Total de emissões de GEE de resíduos para produzir ou embalar: Vidro - Aterro</t>
  </si>
  <si>
    <t>Têxteis - Reciclagem (CO2eq)</t>
  </si>
  <si>
    <t>Total de emissões de GEE de resíduos para produzir ou embalar: Têxteis - Reciclagem</t>
  </si>
  <si>
    <t>Têxteis - Incineração (CO2eq)</t>
  </si>
  <si>
    <t>Total de emissões de GEE de resíduos para produzir ou embalar: Têxteis - Incineração</t>
  </si>
  <si>
    <t>Têxteis - Aterro (CO2eq)</t>
  </si>
  <si>
    <t>Total de emissões de GEE de resíduos para produzir ou embalar: Têxteis - Aterro</t>
  </si>
  <si>
    <t>Baterias - Reciclagem (CO2eq)</t>
  </si>
  <si>
    <t>Total de emissões de GEE de resíduos para produzir ou embalar: Baterias - Reciclagem</t>
  </si>
  <si>
    <t>Baterias - Aterro (CO2eq)</t>
  </si>
  <si>
    <t>Total de emissões de GEE de resíduos para produzir ou embalar: Baterias - Aterro</t>
  </si>
  <si>
    <t>Metal: latas e folhas de alumínio - Reciclagem (CO2eq)</t>
  </si>
  <si>
    <t>Total de emissões de GEE de resíduos para produzir ou embalar: Metal: latas e folhas de alumínio - Reciclagem</t>
  </si>
  <si>
    <t>Metal: latas e folhas de alumínio - Incineração (CO2eq)</t>
  </si>
  <si>
    <t>Total de emissões de GEE de resíduos para produzir ou embalar: Metal: latas e folhas de alumínio - Incineração</t>
  </si>
  <si>
    <t>Metal: latas e folhas de alumínio - Aterro (CO2eq)</t>
  </si>
  <si>
    <t>Total de emissões de GEE de resíduos para produzir ou embalar: Metal: latas e folhas de alumínio - Aterro</t>
  </si>
  <si>
    <t>Metal: latas mistas - Reciclagem (CO2eq)</t>
  </si>
  <si>
    <t>Total de emissões de GEE de resíduos para produzir ou embalar: Metal: latas mistas - Reciclagem</t>
  </si>
  <si>
    <t>Metal: latas mistas - Incineração (CO2eq)</t>
  </si>
  <si>
    <t>Total de emissões de GEE de resíduos para produzir ou embalar: Metal: latas mistas - Incineração</t>
  </si>
  <si>
    <t>Metal: latas mistas - Aterro (CO2eq)</t>
  </si>
  <si>
    <t>Total de emissões de GEE de resíduos para produzir ou embalar: Metal: latas mistas - Aterro</t>
  </si>
  <si>
    <t>Metal: sucata - Reciclagem (CO2eq)</t>
  </si>
  <si>
    <t>Total de emissões de GEE de resíduos para produzir ou embalar: Metal: sucata - Reciclagem</t>
  </si>
  <si>
    <t>Metal: sucata - Incineração (CO2eq)</t>
  </si>
  <si>
    <t>Total de emissões de GEE de resíduos para produzir ou embalar: Metal: sucata - Incineração</t>
  </si>
  <si>
    <t>Metal: sucata - Aterro (CO2eq)</t>
  </si>
  <si>
    <t>Total de emissões de GEE de resíduos para produzir ou embalar: Metal: sucata - Aterro</t>
  </si>
  <si>
    <t>Metal: latas de aço - Reciclagem (CO2eq)</t>
  </si>
  <si>
    <t>Total de emissões de GEE de resíduos para produzir ou embalar: Metal: latas de aço - Reciclagem</t>
  </si>
  <si>
    <t>Metal: latas de aço - Incineração (CO2eq)</t>
  </si>
  <si>
    <t>Total de emissões de GEE de resíduos para produzir ou embalar: Metal: latas de aço - Incineração</t>
  </si>
  <si>
    <t>Metal: latas de aço - Aterro (CO2eq)</t>
  </si>
  <si>
    <t>Total de emissões de GEE de resíduos para produzir ou embalar: Metal: latas de aço - Aterro</t>
  </si>
  <si>
    <t>Plásticos - Reciclagem (CO2eq)</t>
  </si>
  <si>
    <t>Total de emissões de GEE de resíduos para produzir ou embalar: Plásticos - Reciclagem</t>
  </si>
  <si>
    <t>Plásticos - Incineração (CO2eq)</t>
  </si>
  <si>
    <t>Total de emissões de GEE de resíduos para produzir ou embalar: Plásticos - Incineração</t>
  </si>
  <si>
    <t>Plásticos - Aterro (CO2eq)</t>
  </si>
  <si>
    <t>Total de emissões de GEE de resíduos para produzir ou embalar: Plásticos - Aterro</t>
  </si>
  <si>
    <t>Papel e cartão - Reciclagem (CO2eq)</t>
  </si>
  <si>
    <t>Total de emissões de GEE de resíduos para produzir ou embalar: Papel e cartão - Reciclagem</t>
  </si>
  <si>
    <t>Papel e cartão - Incineração (CO2eq)</t>
  </si>
  <si>
    <t>Total de emissões de GEE de resíduos para produzir ou embalar: Papel e cartão - Incineração</t>
  </si>
  <si>
    <t>Papel e cartão - Compostagem (CO2eq)</t>
  </si>
  <si>
    <t>Total de emissões de GEE de resíduos para produzir ou embalar: Papel e cartão - Compostagem</t>
  </si>
  <si>
    <t>Papel e cartão - Aterro (CO2eq)</t>
  </si>
  <si>
    <t>Total de emissões de GEE de resíduos para produzir ou embalar: Papel e cartão - Aterro</t>
  </si>
  <si>
    <t>Emissões GEE âmbito 1 de franchises</t>
  </si>
  <si>
    <t>Emissões GEE âmbito 2 de franchises</t>
  </si>
  <si>
    <t>Emissões GEE âmbito 1 de investimentos noutras empresas</t>
  </si>
  <si>
    <t>Emissões GEE âmbito 2 de investimentos noutras empresas</t>
  </si>
  <si>
    <t>Resíduos de construção - agregados - Reciclagem (CO2eq)</t>
  </si>
  <si>
    <t>Total de emissões de GEE de resíduos produzidos: Resíduos de construção - agregados - Reciclagem</t>
  </si>
  <si>
    <t>Resíduos de construção - agregados - Aterro (CO2eq)</t>
  </si>
  <si>
    <t>Total de emissões de GEE de resíduos produzidos: Resíduos de construção - agregados - Aterro</t>
  </si>
  <si>
    <t>Resíduos de construção (geral) - Reciclagem (CO2eq)</t>
  </si>
  <si>
    <t>Total de emissões de GEE de resíduos produzidos: Resíduos de construção (geral) - Reciclagem</t>
  </si>
  <si>
    <t>Resíduos de construção (geral) - Incineração (CO2eq)</t>
  </si>
  <si>
    <t>Total de emissões de GEE de resíduos produzidos: Resíduos de construção (geral) - Incineração</t>
  </si>
  <si>
    <t>Resíduos de construção, Amianto - Aterro (CO2eq)</t>
  </si>
  <si>
    <t>Total de emissões de GEE de resíduos produzidos: Resíduos de construção, Amianto - Aterro</t>
  </si>
  <si>
    <t>Resíduos de construção, Asfalto - Reciclagem (CO2eq)</t>
  </si>
  <si>
    <t>Total de emissões de GEE de resíduos produzidos: Resíduos de construção, Asfalto - Reciclagem</t>
  </si>
  <si>
    <t>Resíduos de construção, Asfalto - Aterro (CO2eq)</t>
  </si>
  <si>
    <t>Total de emissões de GEE de resíduos produzidos: Resíduos de construção, Asfalto - Aterro</t>
  </si>
  <si>
    <t>Resíduos de construção, Tijolos - Reciclagem (CO2eq)</t>
  </si>
  <si>
    <t>Total de emissões de GEE de resíduos produzidos: Resíduos de construção, Tijolos - Reciclagem</t>
  </si>
  <si>
    <t>Resíduos de construção, Tijolos - Aterro (CO2eq)</t>
  </si>
  <si>
    <t>Total de emissões de GEE de resíduos produzidos: Resíduos de construção, Tijolos - Aterro</t>
  </si>
  <si>
    <t>Resíduos de construção, Betão - Reciclagem (CO2eq)</t>
  </si>
  <si>
    <t>Total de emissões de GEE de resíduos produzidos: Resíduos de construção, Betão - Reciclagem</t>
  </si>
  <si>
    <t>Resíduos de construção, Betão - Aterro (CO2eq)</t>
  </si>
  <si>
    <t>Total de emissões de GEE de resíduos produzidos: Resíduos de construção, Betão - Aterro</t>
  </si>
  <si>
    <t>Resíduos de construção, Isolamento - Reciclagem (CO2eq)</t>
  </si>
  <si>
    <t>Total de emissões de GEE de resíduos produzidos: Resíduos de construção, Isolamento - Reciclagem</t>
  </si>
  <si>
    <t>Resíduos de construção, Isolamento - Aterro (CO2eq)</t>
  </si>
  <si>
    <t>Total de emissões de GEE de resíduos produzidos: Resíduos de construção, Isolamento - Aterro</t>
  </si>
  <si>
    <t>Resíduos de construção, Metais - Reciclagem** (CO2eq)</t>
  </si>
  <si>
    <t>Total de emissões de GEE de resíduos produzidos: Resíduos de construção, Metais - Reciclagem**</t>
  </si>
  <si>
    <t>Resíduos de construção, Metais - Aterro (CO2eq)</t>
  </si>
  <si>
    <t>Total de emissões de GEE de resíduos produzidos: Resíduos de construção, Metais - Aterro</t>
  </si>
  <si>
    <t>Resíduos de construção, Solos - Reciclagem (CO2eq)</t>
  </si>
  <si>
    <t>Total de emissões de GEE de resíduos produzidos: Resíduos de construção, Solos - Reciclagem</t>
  </si>
  <si>
    <t>Resíduos de construção, Solos - Aterro (CO2eq)</t>
  </si>
  <si>
    <t>Total de emissões de GEE de resíduos produzidos: Resíduos de construção, Solos - Aterro</t>
  </si>
  <si>
    <t>Resíduos de construção, Óleo mineral - Reciclagem (CO2eq)</t>
  </si>
  <si>
    <t>Total de emissões de GEE de resíduos produzidos: Resíduos de construção, Óleo mineral - Reciclagem</t>
  </si>
  <si>
    <t>Resíduos de construção, Óleo mineral - Incineração (CO2eq)</t>
  </si>
  <si>
    <t>Total de emissões de GEE de resíduos produzidos: Resíduos de construção, Óleo mineral - Incineração</t>
  </si>
  <si>
    <t>Resíduos de construção, placa de gesso - Reciclagem (CO2eq)</t>
  </si>
  <si>
    <t>Total de emissões de GEE de resíduos produzidos: Resíduos de construção, placa de gesso - Reciclagem</t>
  </si>
  <si>
    <t>Resíduos de construção, placa de gesso - Aterro (CO2eq)</t>
  </si>
  <si>
    <t>Total de emissões de GEE de resíduos produzidos: Resíduos de construção, placa de gesso - Aterro</t>
  </si>
  <si>
    <t>Total de emissões de GEE de resíduos produzidos: Pneus - Reciclagem</t>
  </si>
  <si>
    <t>Total de emissões de GEE de resíduos produzidos: Madeira - Reciclagem</t>
  </si>
  <si>
    <t>Total de emissões de GEE de resíduos produzidos: Madeira - Incineração</t>
  </si>
  <si>
    <t>Total de emissões de GEE de resíduos produzidos: Madeira - Compostagem</t>
  </si>
  <si>
    <t>Total de emissões de GEE de resíduos produzidos: Madeira - Aterro</t>
  </si>
  <si>
    <t>Total de emissões de GEE de resíduos produzidos: Livros - Reciclagem</t>
  </si>
  <si>
    <t>Total de emissões de GEE de resíduos produzidos: Livros - Incineração</t>
  </si>
  <si>
    <t>Total de emissões de GEE de resíduos produzidos: Livros - Aterro</t>
  </si>
  <si>
    <t>Total de emissões de GEE de resíduos produzidos: Vidro - Reciclagem</t>
  </si>
  <si>
    <t>Total de emissões de GEE de resíduos produzidos: Vidro - Incineração</t>
  </si>
  <si>
    <t>Total de emissões de GEE de resíduos produzidos: Vidro - Aterro</t>
  </si>
  <si>
    <t>Total de emissões de GEE de resíduos produzidos: Têxteis - Reciclagem</t>
  </si>
  <si>
    <t>Total de emissões de GEE de resíduos produzidos: Têxteis - Incineração</t>
  </si>
  <si>
    <t>Total de emissões de GEE de resíduos produzidos: Têxteis - Aterro</t>
  </si>
  <si>
    <t>Resíduos domésticos - Incineração (CO2eq)</t>
  </si>
  <si>
    <t>Total de emissões de GEE de resíduos produzidos: Resíduos domésticos - Incineração</t>
  </si>
  <si>
    <t>Resíduos domésticos - Aterro (CO2eq)</t>
  </si>
  <si>
    <t>Total de emissões de GEE de resíduos produzidos: Resíduos domésticos - Aterro</t>
  </si>
  <si>
    <t>Resíduos orgânicos, alimentação - Incineração (CO2eq)</t>
  </si>
  <si>
    <t>Total de emissões de GEE de resíduos produzidos: Resíduos orgânicos, alimentação - Incineração</t>
  </si>
  <si>
    <t>Resíduos orgânicos, alimentação - Compostagem (CO2eq)</t>
  </si>
  <si>
    <t>Total de emissões de GEE de resíduos produzidos: Resíduos orgânicos, alimentação - Compostagem</t>
  </si>
  <si>
    <t>Resíduos orgânicos, alimentação - Aterro (CO2eq)</t>
  </si>
  <si>
    <t>Total de emissões de GEE de resíduos produzidos: Resíduos orgânicos, alimentação - Aterro</t>
  </si>
  <si>
    <t>Resíduos orgânicos, jardinagem - Incineração (CO2eq)</t>
  </si>
  <si>
    <t>Total de emissões de GEE de resíduos produzidos: Resíduos orgânicos, jardinagem - Incineração</t>
  </si>
  <si>
    <t>Resíduos orgânicos, jardinagem - Compostagem (CO2eq)</t>
  </si>
  <si>
    <t>Total de emissões de GEE de resíduos produzidos: Resíduos orgânicos, jardinagem - Compostagem</t>
  </si>
  <si>
    <t>Resíduos orgânicos, jardinagem - Aterro (CO2eq)</t>
  </si>
  <si>
    <t>Total de emissões de GEE de resíduos produzidos: Resíduos orgânicos, jardinagem - Aterro</t>
  </si>
  <si>
    <t>Resíduos orgânicos, mistura (alimentação e jardinagem) - Incineração (CO2eq)</t>
  </si>
  <si>
    <t>Total de emissões de GEE de resíduos produzidos: Resíduos orgânicos, mistura (alimentação e jardinagem) - Incineração</t>
  </si>
  <si>
    <t>Resíduos orgânicos, mistura (alimentação e jardinagem) - Compostagem (CO2eq)</t>
  </si>
  <si>
    <t>Total de emissões de GEE de resíduos produzidos: Resíduos orgânicos, mistura (alimentação e jardinagem) - Compostagem</t>
  </si>
  <si>
    <t>Resíduos orgânicos, mistura (alimentação e jardinagem) - Aterro (CO2eq)</t>
  </si>
  <si>
    <t>Total de emissões de GEE de resíduos produzidos: Resíduos orgânicos, mistura (alimentação e jardinagem) - Aterro</t>
  </si>
  <si>
    <t>Resíduos de comércio e indústria - Incineração (CO2eq)</t>
  </si>
  <si>
    <t>Total de emissões de GEE de resíduos produzidos: Resíduos de comércio e indústria - Incineração</t>
  </si>
  <si>
    <t>Resíduos de comércio e indústria - Aterro (CO2eq)</t>
  </si>
  <si>
    <t>Total de emissões de GEE de resíduos produzidos: Resíduos de comércio e indústria - Aterro</t>
  </si>
  <si>
    <t>Resíduos elétricos e eletrónicos, frigoríficos - Reciclagem (CO2eq)</t>
  </si>
  <si>
    <t>Total de emissões de GEE de resíduos produzidos: Resíduos elétricos e eletrónicos, frigoríficos - Reciclagem</t>
  </si>
  <si>
    <t>Resíduos elétricos e eletrónicos, frigoríficos - Aterro (CO2eq)</t>
  </si>
  <si>
    <t>Total de emissões de GEE de resíduos produzidos: Resíduos elétricos e eletrónicos, frigoríficos - Aterro</t>
  </si>
  <si>
    <t>Resíduos elétricos e eletrónicos (geral) - Reciclagem (CO2eq)</t>
  </si>
  <si>
    <t>Total de emissões de GEE de resíduos produzidos: Resíduos elétricos e eletrónicos (geral) - Reciclagem</t>
  </si>
  <si>
    <t>Resíduos elétricos e eletrónicos (geral) - Incineração (CO2eq)</t>
  </si>
  <si>
    <t>Total de emissões de GEE de resíduos produzidos: Resíduos elétricos e eletrónicos (geral) - Incineração</t>
  </si>
  <si>
    <t>Resíduos elétricos e eletrónicos (geral) - Aterro (CO2eq)</t>
  </si>
  <si>
    <t>Total de emissões de GEE de resíduos produzidos: Resíduos elétricos e eletrónicos (geral) - Aterro</t>
  </si>
  <si>
    <t>Total de emissões de GEE de resíduos produzidos: Baterias - Reciclagem</t>
  </si>
  <si>
    <t>Total de emissões de GEE de resíduos produzidos: Baterias - Aterro</t>
  </si>
  <si>
    <t>Total de emissões de GEE de resíduos produzidos: Metal: latas e folhas de alumínio - Reciclagem</t>
  </si>
  <si>
    <t>Total de emissões de GEE de resíduos produzidos: Metal: latas e folhas de alumínio - Incineração</t>
  </si>
  <si>
    <t>Total de emissões de GEE de resíduos produzidos: Metal: latas e folhas de alumínio - Aterro</t>
  </si>
  <si>
    <t>Total de emissões de GEE de resíduos produzidos: Metal: latas mistas - Reciclagem</t>
  </si>
  <si>
    <t>Total de emissões de GEE de resíduos produzidos: Metal: latas mistas - Incineração</t>
  </si>
  <si>
    <t>Total de emissões de GEE de resíduos produzidos: Metal: latas mistas - Aterro</t>
  </si>
  <si>
    <t>Total de emissões de GEE de resíduos produzidos: Metal: sucata - Reciclagem**</t>
  </si>
  <si>
    <t>Total de emissões de GEE de resíduos produzidos: Metal: sucata - Incineração</t>
  </si>
  <si>
    <t>Total de emissões de GEE de resíduos produzidos: Metal: sucata - Aterro</t>
  </si>
  <si>
    <t>Total de emissões de GEE de resíduos produzidos: Metal: latas de aço - Reciclagem</t>
  </si>
  <si>
    <t>Total de emissões de GEE de resíduos produzidos: Metal: latas de aço - Incineração</t>
  </si>
  <si>
    <t>Total de emissões de GEE de resíduos produzidos: Metal: latas de aço - Aterro</t>
  </si>
  <si>
    <t>Total de emissões de GEE de resíduos produzidos: Plásticos - Reciclagem</t>
  </si>
  <si>
    <t>Total de emissões de GEE de resíduos produzidos: Plásticos - Incineração</t>
  </si>
  <si>
    <t>Total de emissões de GEE de resíduos produzidos: Plásticos - Aterro</t>
  </si>
  <si>
    <t>Total de emissões de GEE de resíduos produzidos: Papel e cartão - Reciclagem</t>
  </si>
  <si>
    <t>Total de emissões de GEE de resíduos produzidos: Papel e cartão - Incineração</t>
  </si>
  <si>
    <t>Total de emissões de GEE de resíduos produzidos: Papel e cartão - Compostagem</t>
  </si>
  <si>
    <t>Total de emissões de GEE de resíduos produzidos: Papel e cartão - Aterro</t>
  </si>
  <si>
    <t>Emissões GEE âmbito 1 de ativos dos quais é proprietária</t>
  </si>
  <si>
    <t>Emissões GEE âmbito 2 de ativos dos quais é proprietária</t>
  </si>
  <si>
    <t>Question ID</t>
  </si>
  <si>
    <t>Calculation</t>
  </si>
  <si>
    <t>Emissions Factor
(EF)</t>
  </si>
  <si>
    <t>OBS.</t>
  </si>
  <si>
    <t>Input quest ID 1.1 * EF</t>
  </si>
  <si>
    <t>3.1 EF_Fuels'!A1</t>
  </si>
  <si>
    <t>Se o utilizador inserir o seu próprio fator de emissão, deverá ser esse utilizado</t>
  </si>
  <si>
    <t>Input quest ID 1.2 * EF</t>
  </si>
  <si>
    <t>3.2 EF_Electricity'!A1</t>
  </si>
  <si>
    <t>Input quest ID 1.3.1.1 * EF</t>
  </si>
  <si>
    <t>3.3 EF_FGases'!A1</t>
  </si>
  <si>
    <t>Input quest ID 1.4.1 * EF</t>
  </si>
  <si>
    <t>Input quest ID 1.5.1 * EF</t>
  </si>
  <si>
    <t>3.4 EF_Waste'!A1</t>
  </si>
  <si>
    <t>Input quest ID 1.6.1 * EF</t>
  </si>
  <si>
    <t>3.11 EF_WaterUse'!A1</t>
  </si>
  <si>
    <t>Input quest ID 2.1 * EF</t>
  </si>
  <si>
    <t>3.5 EF_Goods&amp;Services'!A1</t>
  </si>
  <si>
    <t>Input quest ID 3.1 * EF</t>
  </si>
  <si>
    <t>A1</t>
  </si>
  <si>
    <r>
      <rPr>
        <b/>
        <sz val="11"/>
        <color theme="1"/>
        <rFont val="Calibri"/>
        <family val="2"/>
        <scheme val="minor"/>
      </rPr>
      <t>(</t>
    </r>
    <r>
      <rPr>
        <sz val="11"/>
        <color theme="1"/>
        <rFont val="Calibri"/>
        <family val="2"/>
        <scheme val="minor"/>
      </rPr>
      <t xml:space="preserve">Input quest ID 1.1 </t>
    </r>
    <r>
      <rPr>
        <b/>
        <sz val="11"/>
        <color theme="1"/>
        <rFont val="Calibri"/>
        <family val="2"/>
        <scheme val="minor"/>
      </rPr>
      <t xml:space="preserve">+ </t>
    </r>
    <r>
      <rPr>
        <sz val="11"/>
        <color theme="1"/>
        <rFont val="Calibri"/>
        <family val="2"/>
        <scheme val="minor"/>
      </rPr>
      <t>Input quest ID 1.4.1</t>
    </r>
    <r>
      <rPr>
        <b/>
        <sz val="11"/>
        <color theme="1"/>
        <rFont val="Calibri"/>
        <family val="2"/>
        <scheme val="minor"/>
      </rPr>
      <t>)</t>
    </r>
    <r>
      <rPr>
        <sz val="11"/>
        <color theme="1"/>
        <rFont val="Calibri"/>
        <family val="2"/>
        <scheme val="minor"/>
      </rPr>
      <t xml:space="preserve"> * EF</t>
    </r>
  </si>
  <si>
    <t>3.6.1 EF_WTTFuel'!A1</t>
  </si>
  <si>
    <t>A2</t>
  </si>
  <si>
    <t>3.6.2 EF_WTTElectricity'!A1</t>
  </si>
  <si>
    <t>A3</t>
  </si>
  <si>
    <t>3.6.3 EF_ElectricityLosses'!A1</t>
  </si>
  <si>
    <t>Input quest ID 4.1 * EF</t>
  </si>
  <si>
    <t>3.7 EF_T&amp;D'!A1</t>
  </si>
  <si>
    <t>Input quest ID 5.1 * EF</t>
  </si>
  <si>
    <t>3.8 EF_BTravel'!A1</t>
  </si>
  <si>
    <t>Input quest ID 6 * EF</t>
  </si>
  <si>
    <t>3.9 EF_Commuting'!A1</t>
  </si>
  <si>
    <t>(Memorizar o valor inserido)</t>
  </si>
  <si>
    <t>Input quest ID 8.1 * EF</t>
  </si>
  <si>
    <t>Input quest ID 9.1 * EF</t>
  </si>
  <si>
    <t>Input quest ID 10.1 * EF</t>
  </si>
  <si>
    <t>Input quest ID 11.1 * EF</t>
  </si>
  <si>
    <t>3.10 EF_EoL'!A1</t>
  </si>
  <si>
    <t>Emission Factors</t>
  </si>
  <si>
    <t>3.1 EF_Fuels</t>
  </si>
  <si>
    <t>3.2 EF_Electricity</t>
  </si>
  <si>
    <t>3.3 EF_Fgases</t>
  </si>
  <si>
    <t>3.4 EF_Waste</t>
  </si>
  <si>
    <t>3.5 EF_Goods and services</t>
  </si>
  <si>
    <t>3.6 EF_Fuel and Energy related activities</t>
  </si>
  <si>
    <t>3.6.1 EF_Well-to-tank (WTT) fuels conversion factors</t>
  </si>
  <si>
    <t>3.6.2 EF_Well-to-tank (WTT) electricity</t>
  </si>
  <si>
    <t>3.6.3 EF_Transport and Distribution (T&amp;D) electricity losses (grid losses)</t>
  </si>
  <si>
    <t>3.7 EF_T&amp;D</t>
  </si>
  <si>
    <t>3.8 EF_Business travel</t>
  </si>
  <si>
    <t>3.9 EF_Employee communting</t>
  </si>
  <si>
    <t>3.10 EF_ End-of-Life (EoL) of sold products</t>
  </si>
  <si>
    <t>3.11 EF_Water use</t>
  </si>
  <si>
    <t>Type of fuel</t>
  </si>
  <si>
    <t>Unit</t>
  </si>
  <si>
    <t>Conversion</t>
  </si>
  <si>
    <t>Source: Defra - UK Government, Department for Environment Food &amp; Rural Affairs. 
Available at: https://www.gov.uk/government/publications/greenhouse-gas-reporting-conversion-factors-2022</t>
  </si>
  <si>
    <t>unit_qty</t>
  </si>
  <si>
    <t>kWh</t>
  </si>
  <si>
    <t>MWh</t>
  </si>
  <si>
    <t>Butane</t>
  </si>
  <si>
    <t>fuel-butane</t>
  </si>
  <si>
    <t>kg</t>
  </si>
  <si>
    <t>Common prefixes</t>
  </si>
  <si>
    <t>t</t>
  </si>
  <si>
    <t>The following are used for multiples of gram, litres, watts and watt-hours.</t>
  </si>
  <si>
    <t>litres</t>
  </si>
  <si>
    <t>Symbol</t>
  </si>
  <si>
    <t>Number</t>
  </si>
  <si>
    <t>Compressed Natural Gas (CNG)</t>
  </si>
  <si>
    <t>fuel-cng</t>
  </si>
  <si>
    <t>Kilo</t>
  </si>
  <si>
    <t>k</t>
  </si>
  <si>
    <t>equals</t>
  </si>
  <si>
    <t>Mega</t>
  </si>
  <si>
    <t>M</t>
  </si>
  <si>
    <t>Giga</t>
  </si>
  <si>
    <t>G</t>
  </si>
  <si>
    <t>Liquefied Natural Gas (LNG)</t>
  </si>
  <si>
    <t>fuel-lng</t>
  </si>
  <si>
    <t>Tera</t>
  </si>
  <si>
    <t>T</t>
  </si>
  <si>
    <t>Peta</t>
  </si>
  <si>
    <t>P</t>
  </si>
  <si>
    <t>GPL</t>
  </si>
  <si>
    <t>fuel-gpl</t>
  </si>
  <si>
    <t>tonne</t>
  </si>
  <si>
    <t>cubic meter</t>
  </si>
  <si>
    <t>m3</t>
  </si>
  <si>
    <t>l</t>
  </si>
  <si>
    <t xml:space="preserve">Natural Gas </t>
  </si>
  <si>
    <t>fuel-natural-gas</t>
  </si>
  <si>
    <t>Propane</t>
  </si>
  <si>
    <t>fuel-propane</t>
  </si>
  <si>
    <t>Aviation fuel (jet fuel)</t>
  </si>
  <si>
    <t>fuel-aviation</t>
  </si>
  <si>
    <t>Kerosene</t>
  </si>
  <si>
    <t>fuel-kerosene</t>
  </si>
  <si>
    <t>Diesel (average biofuel blend)</t>
  </si>
  <si>
    <t>fuel-avg-biofuel-diesel</t>
  </si>
  <si>
    <t>Diesel (100% mineral diesel)</t>
  </si>
  <si>
    <t>fuel-100-mineral-diesel</t>
  </si>
  <si>
    <t>Petrol (average biofuel blend)</t>
  </si>
  <si>
    <t>fuel-avg-biofuel-petrol</t>
  </si>
  <si>
    <t>Petrol (100% mineral petrol)</t>
  </si>
  <si>
    <t>fuel-100-mineral-petrol</t>
  </si>
  <si>
    <t>Coal (industrial)</t>
  </si>
  <si>
    <t>fuel-coal-industrial</t>
  </si>
  <si>
    <t>Coal (electricity generation)</t>
  </si>
  <si>
    <t>fuel-coal-eletricity-generation</t>
  </si>
  <si>
    <t>Coal (domestic)</t>
  </si>
  <si>
    <t>fuel-coal-domestic</t>
  </si>
  <si>
    <t>FUELS</t>
  </si>
  <si>
    <r>
      <rPr>
        <b/>
        <sz val="11"/>
        <color rgb="FF000000"/>
        <rFont val="Calibri"/>
        <scheme val="minor"/>
      </rPr>
      <t>Fator de Emissão (kg CO</t>
    </r>
    <r>
      <rPr>
        <b/>
        <vertAlign val="subscript"/>
        <sz val="11"/>
        <color rgb="FF000000"/>
        <rFont val="Calibri"/>
      </rPr>
      <t>2</t>
    </r>
    <r>
      <rPr>
        <b/>
        <sz val="11"/>
        <color rgb="FF000000"/>
        <rFont val="Calibri"/>
      </rPr>
      <t>eq / kWh)</t>
    </r>
  </si>
  <si>
    <t xml:space="preserve">kWh </t>
  </si>
  <si>
    <t>ELECTRICITY</t>
  </si>
  <si>
    <t>Tipo de energia</t>
  </si>
  <si>
    <r>
      <t>Fator de Emissão (kg CO</t>
    </r>
    <r>
      <rPr>
        <b/>
        <vertAlign val="subscript"/>
        <sz val="11"/>
        <color theme="1"/>
        <rFont val="Calibri"/>
        <family val="2"/>
      </rPr>
      <t>2</t>
    </r>
    <r>
      <rPr>
        <b/>
        <sz val="11"/>
        <color theme="1"/>
        <rFont val="Calibri"/>
        <family val="2"/>
      </rPr>
      <t>eq / kWh)</t>
    </r>
  </si>
  <si>
    <t>Eletricidade</t>
  </si>
  <si>
    <t>Vapor</t>
  </si>
  <si>
    <t>Aquecimento (industrial)</t>
  </si>
  <si>
    <t>Arrefecimento (industrial)</t>
  </si>
  <si>
    <t>FLUORINATED GASES</t>
  </si>
  <si>
    <t>Tipo de gás</t>
  </si>
  <si>
    <r>
      <t>Fator de emissão (kg CO</t>
    </r>
    <r>
      <rPr>
        <b/>
        <vertAlign val="subscript"/>
        <sz val="11"/>
        <color theme="1"/>
        <rFont val="Calibri"/>
        <family val="2"/>
        <scheme val="minor"/>
      </rPr>
      <t>2</t>
    </r>
    <r>
      <rPr>
        <b/>
        <sz val="11"/>
        <color theme="1"/>
        <rFont val="Calibri"/>
        <family val="2"/>
        <scheme val="minor"/>
      </rPr>
      <t>eq / kg de gás)</t>
    </r>
  </si>
  <si>
    <t>SF6</t>
  </si>
  <si>
    <t>Kg</t>
  </si>
  <si>
    <r>
      <rPr>
        <sz val="11"/>
        <rFont val="Calibri"/>
        <family val="2"/>
        <scheme val="minor"/>
      </rPr>
      <t>22 800</t>
    </r>
  </si>
  <si>
    <t>R-23</t>
  </si>
  <si>
    <r>
      <rPr>
        <sz val="11"/>
        <rFont val="Calibri"/>
        <family val="2"/>
        <scheme val="minor"/>
      </rPr>
      <t>14 800</t>
    </r>
  </si>
  <si>
    <t>R-32</t>
  </si>
  <si>
    <t>R-41</t>
  </si>
  <si>
    <t>R-125</t>
  </si>
  <si>
    <r>
      <rPr>
        <sz val="11"/>
        <rFont val="Calibri"/>
        <family val="2"/>
        <scheme val="minor"/>
      </rPr>
      <t>3 500</t>
    </r>
  </si>
  <si>
    <t>R-134</t>
  </si>
  <si>
    <r>
      <rPr>
        <sz val="11"/>
        <rFont val="Calibri"/>
        <family val="2"/>
        <scheme val="minor"/>
      </rPr>
      <t>1 100</t>
    </r>
  </si>
  <si>
    <t>R-134a</t>
  </si>
  <si>
    <r>
      <rPr>
        <sz val="11"/>
        <rFont val="Calibri"/>
        <family val="2"/>
        <scheme val="minor"/>
      </rPr>
      <t>1 430</t>
    </r>
  </si>
  <si>
    <t>R-143</t>
  </si>
  <si>
    <t>R-143a</t>
  </si>
  <si>
    <r>
      <rPr>
        <sz val="11"/>
        <rFont val="Calibri"/>
        <family val="2"/>
        <scheme val="minor"/>
      </rPr>
      <t>4 470</t>
    </r>
  </si>
  <si>
    <t>R-152</t>
  </si>
  <si>
    <t>R-152a</t>
  </si>
  <si>
    <t>R-161</t>
  </si>
  <si>
    <r>
      <rPr>
        <sz val="11"/>
        <rFont val="Calibri"/>
        <family val="2"/>
        <scheme val="minor"/>
      </rPr>
      <t>R-227ea (FM- 200)</t>
    </r>
  </si>
  <si>
    <r>
      <rPr>
        <sz val="11"/>
        <rFont val="Calibri"/>
        <family val="2"/>
        <scheme val="minor"/>
      </rPr>
      <t>3 220</t>
    </r>
  </si>
  <si>
    <t>R-236cb</t>
  </si>
  <si>
    <r>
      <rPr>
        <sz val="11"/>
        <rFont val="Calibri"/>
        <family val="2"/>
        <scheme val="minor"/>
      </rPr>
      <t>1 340</t>
    </r>
  </si>
  <si>
    <t>R-236ea</t>
  </si>
  <si>
    <r>
      <rPr>
        <sz val="11"/>
        <rFont val="Calibri"/>
        <family val="2"/>
        <scheme val="minor"/>
      </rPr>
      <t>1 370</t>
    </r>
  </si>
  <si>
    <t>R-236fa</t>
  </si>
  <si>
    <r>
      <rPr>
        <sz val="11"/>
        <rFont val="Calibri"/>
        <family val="2"/>
        <scheme val="minor"/>
      </rPr>
      <t>9 810</t>
    </r>
  </si>
  <si>
    <t>R-245ca</t>
  </si>
  <si>
    <t>R-245fa</t>
  </si>
  <si>
    <r>
      <rPr>
        <sz val="11"/>
        <rFont val="Calibri"/>
        <family val="2"/>
        <scheme val="minor"/>
      </rPr>
      <t>1 030</t>
    </r>
  </si>
  <si>
    <t>R-365mfc</t>
  </si>
  <si>
    <t>R-43-10mee</t>
  </si>
  <si>
    <r>
      <rPr>
        <sz val="11"/>
        <rFont val="Calibri"/>
        <family val="2"/>
        <scheme val="minor"/>
      </rPr>
      <t>1 640</t>
    </r>
  </si>
  <si>
    <t>PFC-14</t>
  </si>
  <si>
    <r>
      <rPr>
        <sz val="11"/>
        <rFont val="Calibri"/>
        <family val="2"/>
        <scheme val="minor"/>
      </rPr>
      <t>7 390</t>
    </r>
  </si>
  <si>
    <t>PFC-116</t>
  </si>
  <si>
    <r>
      <rPr>
        <sz val="11"/>
        <rFont val="Calibri"/>
        <family val="2"/>
        <scheme val="minor"/>
      </rPr>
      <t>12 200</t>
    </r>
  </si>
  <si>
    <t>PFC-218</t>
  </si>
  <si>
    <r>
      <rPr>
        <sz val="11"/>
        <rFont val="Calibri"/>
        <family val="2"/>
        <scheme val="minor"/>
      </rPr>
      <t>8 830</t>
    </r>
  </si>
  <si>
    <t>PFC-3-1-10</t>
  </si>
  <si>
    <r>
      <rPr>
        <sz val="11"/>
        <rFont val="Calibri"/>
        <family val="2"/>
        <scheme val="minor"/>
      </rPr>
      <t>8 860</t>
    </r>
  </si>
  <si>
    <t>PFC-4-1-12</t>
  </si>
  <si>
    <r>
      <rPr>
        <sz val="11"/>
        <rFont val="Calibri"/>
        <family val="2"/>
        <scheme val="minor"/>
      </rPr>
      <t>9 160</t>
    </r>
  </si>
  <si>
    <t>PFC-5-1-14</t>
  </si>
  <si>
    <r>
      <rPr>
        <sz val="11"/>
        <rFont val="Calibri"/>
        <family val="2"/>
        <scheme val="minor"/>
      </rPr>
      <t>9 300</t>
    </r>
  </si>
  <si>
    <t>PFC-c-318</t>
  </si>
  <si>
    <r>
      <rPr>
        <sz val="11"/>
        <rFont val="Calibri"/>
        <family val="2"/>
        <scheme val="minor"/>
      </rPr>
      <t>10 300</t>
    </r>
  </si>
  <si>
    <t>R-401A</t>
  </si>
  <si>
    <t>R-401B</t>
  </si>
  <si>
    <t>R-401C</t>
  </si>
  <si>
    <t>R-402A</t>
  </si>
  <si>
    <r>
      <rPr>
        <sz val="11"/>
        <rFont val="Calibri"/>
        <family val="2"/>
        <scheme val="minor"/>
      </rPr>
      <t>2 100</t>
    </r>
  </si>
  <si>
    <t>R-402B</t>
  </si>
  <si>
    <r>
      <rPr>
        <sz val="11"/>
        <rFont val="Calibri"/>
        <family val="2"/>
        <scheme val="minor"/>
      </rPr>
      <t>1 330</t>
    </r>
  </si>
  <si>
    <t>R-403A</t>
  </si>
  <si>
    <r>
      <rPr>
        <sz val="11"/>
        <rFont val="Calibri"/>
        <family val="2"/>
        <scheme val="minor"/>
      </rPr>
      <t>1 766</t>
    </r>
  </si>
  <si>
    <t>R-403B</t>
  </si>
  <si>
    <r>
      <rPr>
        <sz val="11"/>
        <rFont val="Calibri"/>
        <family val="2"/>
        <scheme val="minor"/>
      </rPr>
      <t>3 444</t>
    </r>
  </si>
  <si>
    <t>R-404A</t>
  </si>
  <si>
    <r>
      <rPr>
        <sz val="11"/>
        <rFont val="Calibri"/>
        <family val="2"/>
        <scheme val="minor"/>
      </rPr>
      <t>3 922</t>
    </r>
  </si>
  <si>
    <t>R-405A</t>
  </si>
  <si>
    <r>
      <rPr>
        <sz val="11"/>
        <rFont val="Calibri"/>
        <family val="2"/>
        <scheme val="minor"/>
      </rPr>
      <t>4 386</t>
    </r>
  </si>
  <si>
    <t>R-407A</t>
  </si>
  <si>
    <r>
      <rPr>
        <sz val="11"/>
        <rFont val="Calibri"/>
        <family val="2"/>
        <scheme val="minor"/>
      </rPr>
      <t>2 107</t>
    </r>
  </si>
  <si>
    <t>R-407B</t>
  </si>
  <si>
    <r>
      <rPr>
        <sz val="11"/>
        <rFont val="Calibri"/>
        <family val="2"/>
        <scheme val="minor"/>
      </rPr>
      <t>2 804</t>
    </r>
  </si>
  <si>
    <t>R-407C</t>
  </si>
  <si>
    <r>
      <rPr>
        <sz val="11"/>
        <rFont val="Calibri"/>
        <family val="2"/>
        <scheme val="minor"/>
      </rPr>
      <t>1 774</t>
    </r>
  </si>
  <si>
    <t>R-407D</t>
  </si>
  <si>
    <r>
      <rPr>
        <sz val="11"/>
        <rFont val="Calibri"/>
        <family val="2"/>
        <scheme val="minor"/>
      </rPr>
      <t>1 627</t>
    </r>
  </si>
  <si>
    <t>R-407E</t>
  </si>
  <si>
    <r>
      <rPr>
        <sz val="11"/>
        <rFont val="Calibri"/>
        <family val="2"/>
        <scheme val="minor"/>
      </rPr>
      <t>1 552</t>
    </r>
  </si>
  <si>
    <t>R-407F</t>
  </si>
  <si>
    <r>
      <rPr>
        <sz val="11"/>
        <rFont val="Calibri"/>
        <family val="2"/>
        <scheme val="minor"/>
      </rPr>
      <t>1 825</t>
    </r>
  </si>
  <si>
    <t>R-407H</t>
  </si>
  <si>
    <r>
      <rPr>
        <sz val="11"/>
        <rFont val="Calibri"/>
        <family val="2"/>
        <scheme val="minor"/>
      </rPr>
      <t>1 495</t>
    </r>
  </si>
  <si>
    <t>R-410A</t>
  </si>
  <si>
    <r>
      <rPr>
        <sz val="11"/>
        <rFont val="Calibri"/>
        <family val="2"/>
        <scheme val="minor"/>
      </rPr>
      <t>2 088</t>
    </r>
  </si>
  <si>
    <t>R-410B</t>
  </si>
  <si>
    <r>
      <rPr>
        <sz val="11"/>
        <rFont val="Calibri"/>
        <family val="2"/>
        <scheme val="minor"/>
      </rPr>
      <t>2 229</t>
    </r>
  </si>
  <si>
    <t>R-411A</t>
  </si>
  <si>
    <t>R-411B</t>
  </si>
  <si>
    <t>R-413A</t>
  </si>
  <si>
    <r>
      <rPr>
        <sz val="11"/>
        <rFont val="Calibri"/>
        <family val="2"/>
        <scheme val="minor"/>
      </rPr>
      <t>2 053</t>
    </r>
  </si>
  <si>
    <t>R-415A</t>
  </si>
  <si>
    <t>R-415B</t>
  </si>
  <si>
    <t>R-416A</t>
  </si>
  <si>
    <t>R-417A</t>
  </si>
  <si>
    <r>
      <rPr>
        <sz val="11"/>
        <rFont val="Calibri"/>
        <family val="2"/>
        <scheme val="minor"/>
      </rPr>
      <t>2 346</t>
    </r>
  </si>
  <si>
    <t>R-417B</t>
  </si>
  <si>
    <r>
      <rPr>
        <sz val="11"/>
        <rFont val="Calibri"/>
        <family val="2"/>
        <scheme val="minor"/>
      </rPr>
      <t>3 026</t>
    </r>
  </si>
  <si>
    <t>R-418A</t>
  </si>
  <si>
    <t>R-419A</t>
  </si>
  <si>
    <r>
      <rPr>
        <sz val="11"/>
        <rFont val="Calibri"/>
        <family val="2"/>
        <scheme val="minor"/>
      </rPr>
      <t>2 967</t>
    </r>
  </si>
  <si>
    <t>R-420A</t>
  </si>
  <si>
    <r>
      <rPr>
        <sz val="11"/>
        <rFont val="Calibri"/>
        <family val="2"/>
        <scheme val="minor"/>
      </rPr>
      <t>1 258</t>
    </r>
  </si>
  <si>
    <t>R-421A</t>
  </si>
  <si>
    <r>
      <rPr>
        <sz val="11"/>
        <rFont val="Calibri"/>
        <family val="2"/>
        <scheme val="minor"/>
      </rPr>
      <t>2 631</t>
    </r>
  </si>
  <si>
    <t>R-421B</t>
  </si>
  <si>
    <r>
      <rPr>
        <sz val="11"/>
        <rFont val="Calibri"/>
        <family val="2"/>
        <scheme val="minor"/>
      </rPr>
      <t>3 190</t>
    </r>
  </si>
  <si>
    <t>R-422A</t>
  </si>
  <si>
    <r>
      <rPr>
        <sz val="11"/>
        <rFont val="Calibri"/>
        <family val="2"/>
        <scheme val="minor"/>
      </rPr>
      <t>3 143</t>
    </r>
  </si>
  <si>
    <t>R-422B</t>
  </si>
  <si>
    <r>
      <rPr>
        <sz val="11"/>
        <rFont val="Calibri"/>
        <family val="2"/>
        <scheme val="minor"/>
      </rPr>
      <t>2 526</t>
    </r>
  </si>
  <si>
    <t>R-422C</t>
  </si>
  <si>
    <r>
      <rPr>
        <sz val="11"/>
        <rFont val="Calibri"/>
        <family val="2"/>
        <scheme val="minor"/>
      </rPr>
      <t>3 085</t>
    </r>
  </si>
  <si>
    <t>R-422D</t>
  </si>
  <si>
    <r>
      <rPr>
        <sz val="11"/>
        <rFont val="Calibri"/>
        <family val="2"/>
        <scheme val="minor"/>
      </rPr>
      <t>2 729</t>
    </r>
  </si>
  <si>
    <t>R-423A</t>
  </si>
  <si>
    <r>
      <rPr>
        <sz val="11"/>
        <rFont val="Calibri"/>
        <family val="2"/>
        <scheme val="minor"/>
      </rPr>
      <t>2 280</t>
    </r>
  </si>
  <si>
    <t>R-424A</t>
  </si>
  <si>
    <r>
      <rPr>
        <sz val="11"/>
        <rFont val="Calibri"/>
        <family val="2"/>
        <scheme val="minor"/>
      </rPr>
      <t>2 440</t>
    </r>
  </si>
  <si>
    <t>R-425A</t>
  </si>
  <si>
    <r>
      <rPr>
        <sz val="11"/>
        <rFont val="Calibri"/>
        <family val="2"/>
        <scheme val="minor"/>
      </rPr>
      <t>1 505</t>
    </r>
  </si>
  <si>
    <t>R-426A</t>
  </si>
  <si>
    <r>
      <rPr>
        <sz val="11"/>
        <rFont val="Calibri"/>
        <family val="2"/>
        <scheme val="minor"/>
      </rPr>
      <t>1 509</t>
    </r>
  </si>
  <si>
    <t>R-427A</t>
  </si>
  <si>
    <r>
      <rPr>
        <sz val="11"/>
        <rFont val="Calibri"/>
        <family val="2"/>
        <scheme val="minor"/>
      </rPr>
      <t>2 138</t>
    </r>
  </si>
  <si>
    <t>R-428A</t>
  </si>
  <si>
    <r>
      <rPr>
        <sz val="11"/>
        <rFont val="Calibri"/>
        <family val="2"/>
        <scheme val="minor"/>
      </rPr>
      <t>3 607</t>
    </r>
  </si>
  <si>
    <t>R-429A</t>
  </si>
  <si>
    <t>R-430A</t>
  </si>
  <si>
    <t>R-431A</t>
  </si>
  <si>
    <t>R-434A</t>
  </si>
  <si>
    <r>
      <rPr>
        <sz val="11"/>
        <rFont val="Calibri"/>
        <family val="2"/>
        <scheme val="minor"/>
      </rPr>
      <t>3 245</t>
    </r>
  </si>
  <si>
    <t>R-435A</t>
  </si>
  <si>
    <t>R-437A</t>
  </si>
  <si>
    <r>
      <rPr>
        <sz val="11"/>
        <rFont val="Calibri"/>
        <family val="2"/>
        <scheme val="minor"/>
      </rPr>
      <t>1 805</t>
    </r>
  </si>
  <si>
    <r>
      <rPr>
        <sz val="11"/>
        <rFont val="Calibri"/>
        <family val="2"/>
        <scheme val="minor"/>
      </rPr>
      <t>Isceon MO89</t>
    </r>
  </si>
  <si>
    <r>
      <rPr>
        <sz val="11"/>
        <rFont val="Calibri"/>
        <family val="2"/>
        <scheme val="minor"/>
      </rPr>
      <t>3 805</t>
    </r>
  </si>
  <si>
    <t>R-438A</t>
  </si>
  <si>
    <r>
      <rPr>
        <sz val="11"/>
        <rFont val="Calibri"/>
        <family val="2"/>
        <scheme val="minor"/>
      </rPr>
      <t>2 265</t>
    </r>
  </si>
  <si>
    <t>R-442A</t>
  </si>
  <si>
    <r>
      <rPr>
        <sz val="11"/>
        <rFont val="Calibri"/>
        <family val="2"/>
        <scheme val="minor"/>
      </rPr>
      <t>1 888</t>
    </r>
  </si>
  <si>
    <t>R-444B</t>
  </si>
  <si>
    <t>R-448A</t>
  </si>
  <si>
    <r>
      <rPr>
        <sz val="11"/>
        <rFont val="Calibri"/>
        <family val="2"/>
        <scheme val="minor"/>
      </rPr>
      <t>1 387</t>
    </r>
  </si>
  <si>
    <t>R-449A</t>
  </si>
  <si>
    <r>
      <rPr>
        <sz val="11"/>
        <rFont val="Calibri"/>
        <family val="2"/>
        <scheme val="minor"/>
      </rPr>
      <t>1 397</t>
    </r>
  </si>
  <si>
    <t>R-450A</t>
  </si>
  <si>
    <t>R-452A</t>
  </si>
  <si>
    <r>
      <rPr>
        <sz val="11"/>
        <rFont val="Calibri"/>
        <family val="2"/>
        <scheme val="minor"/>
      </rPr>
      <t>2 140</t>
    </r>
  </si>
  <si>
    <t>R-452B</t>
  </si>
  <si>
    <t>R-453A</t>
  </si>
  <si>
    <r>
      <rPr>
        <sz val="11"/>
        <rFont val="Calibri"/>
        <family val="2"/>
        <scheme val="minor"/>
      </rPr>
      <t>1 765</t>
    </r>
  </si>
  <si>
    <t>R-454B</t>
  </si>
  <si>
    <t>R-469A</t>
  </si>
  <si>
    <r>
      <rPr>
        <sz val="11"/>
        <rFont val="Calibri"/>
        <family val="2"/>
        <scheme val="minor"/>
      </rPr>
      <t>1 357</t>
    </r>
  </si>
  <si>
    <t>R-507A</t>
  </si>
  <si>
    <r>
      <rPr>
        <sz val="11"/>
        <rFont val="Calibri"/>
        <family val="2"/>
        <scheme val="minor"/>
      </rPr>
      <t>3 985</t>
    </r>
  </si>
  <si>
    <t>R-508A</t>
  </si>
  <si>
    <r>
      <rPr>
        <sz val="11"/>
        <rFont val="Calibri"/>
        <family val="2"/>
        <scheme val="minor"/>
      </rPr>
      <t>13 214</t>
    </r>
  </si>
  <si>
    <t>R-508B</t>
  </si>
  <si>
    <r>
      <rPr>
        <sz val="11"/>
        <rFont val="Calibri"/>
        <family val="2"/>
        <scheme val="minor"/>
      </rPr>
      <t>13 396</t>
    </r>
  </si>
  <si>
    <t>R-513A</t>
  </si>
  <si>
    <t>WASTE</t>
  </si>
  <si>
    <t>Categoria</t>
  </si>
  <si>
    <r>
      <t>Fator de Emissão (kg CO</t>
    </r>
    <r>
      <rPr>
        <b/>
        <vertAlign val="subscript"/>
        <sz val="11"/>
        <color theme="1"/>
        <rFont val="Calibri"/>
        <family val="2"/>
      </rPr>
      <t>2</t>
    </r>
    <r>
      <rPr>
        <b/>
        <sz val="11"/>
        <color theme="1"/>
        <rFont val="Calibri"/>
        <family val="2"/>
      </rPr>
      <t>eq / Unidade)</t>
    </r>
  </si>
  <si>
    <t>Tipo de destino final</t>
  </si>
  <si>
    <t>Resíduos de construção - agregados</t>
  </si>
  <si>
    <t>Reciclagem</t>
  </si>
  <si>
    <t>Aterro</t>
  </si>
  <si>
    <t>Resíduos de construção (geral)</t>
  </si>
  <si>
    <t>Incineração</t>
  </si>
  <si>
    <t>Resíduos de construção - Amianto</t>
  </si>
  <si>
    <t>Resíduos de construção - Asfalto</t>
  </si>
  <si>
    <t>Resíduos de construção - Tijolos</t>
  </si>
  <si>
    <t>Resíduos de construção - Betão</t>
  </si>
  <si>
    <t>Resíduos de construção - Isolamento</t>
  </si>
  <si>
    <t>Resíduos de construção - Metais</t>
  </si>
  <si>
    <t>Resíduos de construção - Solos</t>
  </si>
  <si>
    <t>Resíduos de construção - Óleo mineral</t>
  </si>
  <si>
    <t>Resíduos de construção - placa de gesso</t>
  </si>
  <si>
    <t>Pneus</t>
  </si>
  <si>
    <t>Madeira</t>
  </si>
  <si>
    <t>Compostagem</t>
  </si>
  <si>
    <t>Livros</t>
  </si>
  <si>
    <t>Vidro</t>
  </si>
  <si>
    <t>Têxteis</t>
  </si>
  <si>
    <t>Resíduos domésticos</t>
  </si>
  <si>
    <t>Resíduos orgânicos - alimentação</t>
  </si>
  <si>
    <t>Resíduos orgânicos - jardinagem</t>
  </si>
  <si>
    <t>Resíduos orgânicos - mistura (alimentação e jardinagem)</t>
  </si>
  <si>
    <t>Resíduos de comércio e indústria</t>
  </si>
  <si>
    <t>Resíduos elétricos e eletrónicos - frigoríficos</t>
  </si>
  <si>
    <t>Resíduos elétricos e eletrónicos (geral)</t>
  </si>
  <si>
    <t>Baterias</t>
  </si>
  <si>
    <t>Metal: latas e folhas de alumínio</t>
  </si>
  <si>
    <t>Metal: latas mistas</t>
  </si>
  <si>
    <t>Metal: sucata</t>
  </si>
  <si>
    <t>Metal: latas de aço</t>
  </si>
  <si>
    <t>Plásticos</t>
  </si>
  <si>
    <t>Papel e cartão</t>
  </si>
  <si>
    <t>WATER</t>
  </si>
  <si>
    <t>Tipo de utilização da água</t>
  </si>
  <si>
    <r>
      <t>Fator de Emissão (kg CO</t>
    </r>
    <r>
      <rPr>
        <b/>
        <vertAlign val="subscript"/>
        <sz val="11"/>
        <color theme="1"/>
        <rFont val="Calibri"/>
        <family val="2"/>
      </rPr>
      <t>2</t>
    </r>
    <r>
      <rPr>
        <b/>
        <sz val="11"/>
        <color theme="1"/>
        <rFont val="Calibri"/>
        <family val="2"/>
      </rPr>
      <t>eq / m3)</t>
    </r>
  </si>
  <si>
    <t>Água de consumo</t>
  </si>
  <si>
    <t>Água residual produzida</t>
  </si>
  <si>
    <t>GOODS &amp; SERVICES &amp; CAPITAL GOODS &amp; ADITIONAL PROCESS</t>
  </si>
  <si>
    <t>Setor do Bem/Serviço</t>
  </si>
  <si>
    <t>Fator de Emissão (kg CO2eq / EURO)</t>
  </si>
  <si>
    <t>Agricultura, Caça, Silvicultura e Pesca</t>
  </si>
  <si>
    <t>Euro</t>
  </si>
  <si>
    <t>Transporte aéreo</t>
  </si>
  <si>
    <t>Metais Básicos e Metal Fabricado</t>
  </si>
  <si>
    <t>Químicos e Produtos Químicos</t>
  </si>
  <si>
    <t>Coque, Petróleo Refinado e Combustível Nuclear</t>
  </si>
  <si>
    <t>Construção</t>
  </si>
  <si>
    <t>Educação</t>
  </si>
  <si>
    <t>Equipamento elétrico e óptico</t>
  </si>
  <si>
    <t>Fornecimento de Electricidade, Gás e Água</t>
  </si>
  <si>
    <t>Mediação financeira</t>
  </si>
  <si>
    <t>Alimentos, Bebidas e Tabaco</t>
  </si>
  <si>
    <t>Saúde e Serviço Social</t>
  </si>
  <si>
    <t>Hotéis e restaurantes</t>
  </si>
  <si>
    <t>Transporte terrestre</t>
  </si>
  <si>
    <t>Couro, Couro e Calçados</t>
  </si>
  <si>
    <t>Maquinaria (não classificadas em outra parte)</t>
  </si>
  <si>
    <t>Fabricação (não classificada em outra parte) incluindo Reciclagem</t>
  </si>
  <si>
    <t>Mineração e pedreiras</t>
  </si>
  <si>
    <t>Outros serviços comunitários, sociais e pessoais</t>
  </si>
  <si>
    <t>Outros minerais não metálicos</t>
  </si>
  <si>
    <t>Outras Actividades de Apoio e Auxiliares dos Transportes incluindo Actividades das Agências de Viagens</t>
  </si>
  <si>
    <t>Correios e Telecomunicações</t>
  </si>
  <si>
    <t>Domicílios Particulares com Empregados</t>
  </si>
  <si>
    <t>Administração Pública, Defesa e Segurança Social obrigatória</t>
  </si>
  <si>
    <t>Celulose, Papel, Papel de Impressão e Publicação</t>
  </si>
  <si>
    <t>Atividades Imobiliárias</t>
  </si>
  <si>
    <t>Aluguer de Maquinaria&amp;Equipamentos e outras atividades comerciais</t>
  </si>
  <si>
    <t>Reparação de bens domésticos e Comércio a retalho, excepto de Veículos Automotores e Motociclos</t>
  </si>
  <si>
    <t>Borracha e Plásticos</t>
  </si>
  <si>
    <t>Comércio, Manutenção e Reparação de Veículos Automotores e Motociclos e Comércio de combustível</t>
  </si>
  <si>
    <t>Têxteis e Produtos Têxteis</t>
  </si>
  <si>
    <t>Equipamento de transporte</t>
  </si>
  <si>
    <t>Transporte marítimo</t>
  </si>
  <si>
    <t>Comércio por grosso e comissões, excepto de veículos automóveis e motociclos</t>
  </si>
  <si>
    <t>Madeira, Produtos de Madeira e Cortiça</t>
  </si>
  <si>
    <t>Outros</t>
  </si>
  <si>
    <t>TRANSPORT (upstream and downstream)</t>
  </si>
  <si>
    <t>Tipo de transporte</t>
  </si>
  <si>
    <t>Fator de Emissão 
(kg CO2eq / EURO)</t>
  </si>
  <si>
    <t>Transporte apeado, de bicicleta ou semelhante</t>
  </si>
  <si>
    <t>BUSINESS TRAVEL</t>
  </si>
  <si>
    <t>Fator de Emissão (kg CO2eq / euro)</t>
  </si>
  <si>
    <t>COMMUTING</t>
  </si>
  <si>
    <t>Tipo de combustível</t>
  </si>
  <si>
    <t>Fator de Emissão (kg CO2eq / unidade)</t>
  </si>
  <si>
    <t>Butano</t>
  </si>
  <si>
    <t xml:space="preserve"> kWh</t>
  </si>
  <si>
    <t>Gás Natural Comprimido (GNC)</t>
  </si>
  <si>
    <t>Gás Natural Liquefeito (GNL)</t>
  </si>
  <si>
    <t>Gás Natural</t>
  </si>
  <si>
    <t>Propano</t>
  </si>
  <si>
    <t>Diesel (com mistura de biodiesel)</t>
  </si>
  <si>
    <t>Gasolina (com mistura de bioetanol)</t>
  </si>
  <si>
    <t>Gasolina (100% gasolina mineral)</t>
  </si>
  <si>
    <t>Veículo elétrico</t>
  </si>
  <si>
    <t>Autocarro</t>
  </si>
  <si>
    <t>Km</t>
  </si>
  <si>
    <t>Comboio</t>
  </si>
  <si>
    <t>Ferry</t>
  </si>
  <si>
    <t>Horas trabalhadas em teletrabalho</t>
  </si>
  <si>
    <t>h</t>
  </si>
  <si>
    <t>GOODS &amp; SERVICES SOLD</t>
  </si>
  <si>
    <t>Fator de Emissão (kg CO2eq / t)</t>
  </si>
  <si>
    <r>
      <rPr>
        <b/>
        <sz val="11"/>
        <color rgb="FF000000"/>
        <rFont val="Calibri"/>
        <scheme val="minor"/>
      </rPr>
      <t>Fator de Emissão (kg CO</t>
    </r>
    <r>
      <rPr>
        <b/>
        <vertAlign val="subscript"/>
        <sz val="11"/>
        <color rgb="FF000000"/>
        <rFont val="Calibri"/>
      </rPr>
      <t>2</t>
    </r>
    <r>
      <rPr>
        <b/>
        <sz val="11"/>
        <color rgb="FF000000"/>
        <rFont val="Calibri"/>
      </rPr>
      <t>eq / Unidade)</t>
    </r>
  </si>
  <si>
    <t>toneladas</t>
  </si>
  <si>
    <t>litros</t>
  </si>
  <si>
    <t>cubic metres</t>
  </si>
  <si>
    <t>Região</t>
  </si>
  <si>
    <t xml:space="preserve">Source: Our world in Data, available at: https://ourworldindata.org/grapher/carbon-intensity-electricity
</t>
  </si>
  <si>
    <t>Afghanistan</t>
  </si>
  <si>
    <t>For Portugal: Portuguese Environmental Agency</t>
  </si>
  <si>
    <t>Africa</t>
  </si>
  <si>
    <t>Africa (Ember)</t>
  </si>
  <si>
    <t>Algeria</t>
  </si>
  <si>
    <t>American Samoa</t>
  </si>
  <si>
    <t>Angola</t>
  </si>
  <si>
    <t>Antigua and Barbuda</t>
  </si>
  <si>
    <t>Argentina</t>
  </si>
  <si>
    <t>Armenia</t>
  </si>
  <si>
    <t>Aruba</t>
  </si>
  <si>
    <t>Asia</t>
  </si>
  <si>
    <t>Asia (Ember)</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</si>
  <si>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</si>
  <si>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</si>
  <si>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</si>
  <si>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</si>
  <si>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</si>
  <si>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</si>
  <si>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</si>
  <si>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</si>
  <si>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</si>
  <si>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</si>
  <si>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</si>
  <si>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</si>
  <si>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</si>
  <si>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</si>
  <si>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</si>
  <si>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</si>
  <si>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</si>
  <si>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</si>
  <si>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</si>
  <si>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</si>
  <si>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</si>
  <si>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</si>
  <si>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</si>
  <si>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</si>
  <si>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</si>
  <si>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</si>
  <si>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</si>
  <si>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</si>
  <si>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</si>
  <si>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</si>
  <si>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Colombia</t>
  </si>
  <si>
    <t>Comoros</t>
  </si>
  <si>
    <t>Congo</t>
  </si>
  <si>
    <t>Cook Islands</t>
  </si>
  <si>
    <t>Costa Rica</t>
  </si>
  <si>
    <t>Cote d'Ivoire</t>
  </si>
  <si>
    <t>Croatia</t>
  </si>
  <si>
    <t>Cuba</t>
  </si>
  <si>
    <t>Cyprus</t>
  </si>
  <si>
    <t>Czechia</t>
  </si>
  <si>
    <t>Democratic Republic of Congo</t>
  </si>
  <si>
    <t>Denmark</t>
  </si>
  <si>
    <t>Djibouti</t>
  </si>
  <si>
    <t>Dominica</t>
  </si>
  <si>
    <t>Dominican Republic</t>
  </si>
  <si>
    <t>Ecuador</t>
  </si>
  <si>
    <t>Egypt</t>
  </si>
  <si>
    <t>El Salvador</t>
  </si>
  <si>
    <t>Equatorial Guinea</t>
  </si>
  <si>
    <t>Eritrea</t>
  </si>
  <si>
    <t>Estonia</t>
  </si>
  <si>
    <t>Eswatini</t>
  </si>
  <si>
    <t>Ethiopia</t>
  </si>
  <si>
    <t>Europe</t>
  </si>
  <si>
    <t>Europe (Ember)</t>
  </si>
  <si>
    <t>European Union (27)</t>
  </si>
  <si>
    <t>European Union (27) (Ember)</t>
  </si>
  <si>
    <t>Faeroe Islands</t>
  </si>
  <si>
    <t>Falkland Islands</t>
  </si>
  <si>
    <t>Fiji</t>
  </si>
  <si>
    <t>Finland</t>
  </si>
  <si>
    <t>France</t>
  </si>
  <si>
    <t>French Polynesia</t>
  </si>
  <si>
    <t>G20 (Ember)</t>
  </si>
  <si>
    <t>G7 (Ember)</t>
  </si>
  <si>
    <t>Gabon</t>
  </si>
  <si>
    <t>Gambia</t>
  </si>
  <si>
    <t>Georgia</t>
  </si>
  <si>
    <t>Germany</t>
  </si>
  <si>
    <t>Ghana</t>
  </si>
  <si>
    <t>Greece</t>
  </si>
  <si>
    <t>Greenland</t>
  </si>
  <si>
    <t>Grenada</t>
  </si>
  <si>
    <t>Guam</t>
  </si>
  <si>
    <t>Guatemala</t>
  </si>
  <si>
    <t>Guinea</t>
  </si>
  <si>
    <t>Guinea-Bissau</t>
  </si>
  <si>
    <t>Guyana</t>
  </si>
  <si>
    <t>Haiti</t>
  </si>
  <si>
    <t>High-income countries</t>
  </si>
  <si>
    <t>Honduras</t>
  </si>
  <si>
    <t>Hong Kong</t>
  </si>
  <si>
    <t>Hungary</t>
  </si>
  <si>
    <t>India</t>
  </si>
  <si>
    <t>Indonesia</t>
  </si>
  <si>
    <t>Iran</t>
  </si>
  <si>
    <t>Iraq</t>
  </si>
  <si>
    <t>Ireland</t>
  </si>
  <si>
    <t>Israel</t>
  </si>
  <si>
    <t>Italy</t>
  </si>
  <si>
    <t>Jamaica</t>
  </si>
  <si>
    <t>Japan</t>
  </si>
  <si>
    <t>Jordan</t>
  </si>
  <si>
    <t>Kazakhstan</t>
  </si>
  <si>
    <t>Kenya</t>
  </si>
  <si>
    <t>Kiribati</t>
  </si>
  <si>
    <t>Kuwait</t>
  </si>
  <si>
    <t>Kyrgyzstan</t>
  </si>
  <si>
    <t>Laos</t>
  </si>
  <si>
    <t>Latin America and Caribbean (Ember)</t>
  </si>
  <si>
    <t>Latvia</t>
  </si>
  <si>
    <t>Lebanon</t>
  </si>
  <si>
    <t>Lesotho</t>
  </si>
  <si>
    <t>Liberia</t>
  </si>
  <si>
    <t>Libya</t>
  </si>
  <si>
    <t>Lithuania</t>
  </si>
  <si>
    <t>Lower-middle-income countries</t>
  </si>
  <si>
    <t>Low-income countries</t>
  </si>
  <si>
    <t>Luxembourg</t>
  </si>
  <si>
    <t>Macao</t>
  </si>
  <si>
    <t>Madagascar</t>
  </si>
  <si>
    <t>Malawi</t>
  </si>
  <si>
    <t>Malaysia</t>
  </si>
  <si>
    <t>Maldives</t>
  </si>
  <si>
    <t>Mali</t>
  </si>
  <si>
    <t>Malta</t>
  </si>
  <si>
    <t>Mauritania</t>
  </si>
  <si>
    <t>Mauritius</t>
  </si>
  <si>
    <t>Mexico</t>
  </si>
  <si>
    <t>Moldova</t>
  </si>
  <si>
    <t>Mongolia</t>
  </si>
  <si>
    <t>Montenegro</t>
  </si>
  <si>
    <t>Montserrat</t>
  </si>
  <si>
    <t>Morocco</t>
  </si>
  <si>
    <t>Mozambique</t>
  </si>
  <si>
    <t>Myanmar</t>
  </si>
  <si>
    <t>Namibia</t>
  </si>
  <si>
    <t>Nauru</t>
  </si>
  <si>
    <t>Nepal</t>
  </si>
  <si>
    <t>Netherlands</t>
  </si>
  <si>
    <t>New Caledonia</t>
  </si>
  <si>
    <t>New Zealand</t>
  </si>
  <si>
    <t>Nicaragua</t>
  </si>
  <si>
    <t>Niger</t>
  </si>
  <si>
    <t>Nigeria</t>
  </si>
  <si>
    <t>North America</t>
  </si>
  <si>
    <t>North America (Ember)</t>
  </si>
  <si>
    <t>North Korea</t>
  </si>
  <si>
    <t>North Macedonia</t>
  </si>
  <si>
    <t>Norway</t>
  </si>
  <si>
    <t>Oceania</t>
  </si>
  <si>
    <t>Oceania (Ember)</t>
  </si>
  <si>
    <t>OECD (Ember)</t>
  </si>
  <si>
    <t>Oman</t>
  </si>
  <si>
    <t>Pakistan</t>
  </si>
  <si>
    <t>Palestine</t>
  </si>
  <si>
    <t>Panama</t>
  </si>
  <si>
    <t>Papua New Guinea</t>
  </si>
  <si>
    <t>Paraguay</t>
  </si>
  <si>
    <t>Peru</t>
  </si>
  <si>
    <t>Philippines</t>
  </si>
  <si>
    <t>Poland</t>
  </si>
  <si>
    <t>Portugal</t>
  </si>
  <si>
    <t>Puerto Rico</t>
  </si>
  <si>
    <t>Qatar</t>
  </si>
  <si>
    <t>Romania</t>
  </si>
  <si>
    <t>Russia</t>
  </si>
  <si>
    <t>Rwanda</t>
  </si>
  <si>
    <t>Saint Kitts and Nevis</t>
  </si>
  <si>
    <t>Saint Lucia</t>
  </si>
  <si>
    <t>Saint Pierre and Miquelon</t>
  </si>
  <si>
    <t>Saint Vincent and the Grenadines</t>
  </si>
  <si>
    <t>Samoa</t>
  </si>
  <si>
    <t>Sao Tome and Principe</t>
  </si>
  <si>
    <t>Saudi Arabia</t>
  </si>
  <si>
    <t>Senegal</t>
  </si>
  <si>
    <t>Serbia</t>
  </si>
  <si>
    <t>Seychelles</t>
  </si>
  <si>
    <t>Sierra Leone</t>
  </si>
  <si>
    <t>Singapore</t>
  </si>
  <si>
    <t>Slovakia</t>
  </si>
  <si>
    <t>Slovenia</t>
  </si>
  <si>
    <t>Solomon Islands</t>
  </si>
  <si>
    <t>Somalia</t>
  </si>
  <si>
    <t>South Africa</t>
  </si>
  <si>
    <t>South America</t>
  </si>
  <si>
    <t>South Korea</t>
  </si>
  <si>
    <t>South Sudan</t>
  </si>
  <si>
    <t>Spain</t>
  </si>
  <si>
    <t>Sri Lanka</t>
  </si>
  <si>
    <t>Sudan</t>
  </si>
  <si>
    <t>Suriname</t>
  </si>
  <si>
    <t>Sweden</t>
  </si>
  <si>
    <t>Switzerland</t>
  </si>
  <si>
    <t>Syria</t>
  </si>
  <si>
    <t>Taiwan</t>
  </si>
  <si>
    <t>Tajikistan</t>
  </si>
  <si>
    <t>Tanzania</t>
  </si>
  <si>
    <t>Thailand</t>
  </si>
  <si>
    <t>Timor</t>
  </si>
  <si>
    <t>Togo</t>
  </si>
  <si>
    <t>Tonga</t>
  </si>
  <si>
    <t>Trinidad and Tobago</t>
  </si>
  <si>
    <t>Tunisia</t>
  </si>
  <si>
    <t>Turkey</t>
  </si>
  <si>
    <t>Turkmenistan</t>
  </si>
  <si>
    <t>Turks and Caicos Islands</t>
  </si>
  <si>
    <t>Uganda</t>
  </si>
  <si>
    <t>Ukraine</t>
  </si>
  <si>
    <t>United Arab Emirates</t>
  </si>
  <si>
    <t>United Kingdom</t>
  </si>
  <si>
    <t>United States</t>
  </si>
  <si>
    <t>United States Virgin Islands</t>
  </si>
  <si>
    <t>Upper-middle-income countries</t>
  </si>
  <si>
    <t>Uruguay</t>
  </si>
  <si>
    <t>Uzbekistan</t>
  </si>
  <si>
    <t>Vanuatu</t>
  </si>
  <si>
    <t>Venezuela</t>
  </si>
  <si>
    <t>Vietnam</t>
  </si>
  <si>
    <t>World</t>
  </si>
  <si>
    <t>Yemen</t>
  </si>
  <si>
    <t>Zambia</t>
  </si>
  <si>
    <t>Zimbabwe</t>
  </si>
  <si>
    <r>
      <t>Potencial de Aquecimento Global (PAG) - 
[FE]
(Kg CO</t>
    </r>
    <r>
      <rPr>
        <b/>
        <vertAlign val="subscript"/>
        <sz val="11"/>
        <color theme="1"/>
        <rFont val="Calibri"/>
        <family val="2"/>
        <scheme val="minor"/>
      </rPr>
      <t>2</t>
    </r>
    <r>
      <rPr>
        <b/>
        <sz val="11"/>
        <color theme="1"/>
        <rFont val="Calibri"/>
        <family val="2"/>
        <scheme val="minor"/>
      </rPr>
      <t>eq)</t>
    </r>
  </si>
  <si>
    <t>Source:  Portuguese Environmental Agency</t>
  </si>
  <si>
    <t>Source: GHG Protocol scope 3 evaluator. Available at: https://quantis-suite.com/Scope-3-Evaluator/</t>
  </si>
  <si>
    <t>USD</t>
  </si>
  <si>
    <t>=</t>
  </si>
  <si>
    <t>€</t>
  </si>
  <si>
    <t>(De acordo com valor médio de 2022, site Banco de Portugal: https://www.bportugal.pt/en/taxas-cambio-lista)</t>
  </si>
  <si>
    <t>Combustível de aviação (jet fuel)</t>
  </si>
  <si>
    <t>Querosene</t>
  </si>
  <si>
    <t>Carvão (industrial)</t>
  </si>
  <si>
    <t>Carvão (electricity generation)</t>
  </si>
  <si>
    <t>Carvão (domestic)</t>
  </si>
  <si>
    <t>Tipo de Energia</t>
  </si>
  <si>
    <t>Heat &amp; steam</t>
  </si>
  <si>
    <r>
      <t>Fator de Emissão 
(kg CO</t>
    </r>
    <r>
      <rPr>
        <b/>
        <vertAlign val="subscript"/>
        <sz val="11"/>
        <color theme="1"/>
        <rFont val="Calibri"/>
        <family val="2"/>
      </rPr>
      <t>2</t>
    </r>
    <r>
      <rPr>
        <b/>
        <sz val="11"/>
        <color theme="1"/>
        <rFont val="Calibri"/>
        <family val="2"/>
      </rPr>
      <t>eq / Unidade)</t>
    </r>
  </si>
  <si>
    <t>million litres</t>
  </si>
  <si>
    <t>Unidade final</t>
  </si>
  <si>
    <t>(Quest ID 1.1 + 1.3.1.1 + 1.4.1) / 1000</t>
  </si>
  <si>
    <r>
      <t>t CO</t>
    </r>
    <r>
      <rPr>
        <vertAlign val="subscript"/>
        <sz val="11"/>
        <color theme="1"/>
        <rFont val="Calibri"/>
        <family val="2"/>
        <scheme val="minor"/>
      </rPr>
      <t>2</t>
    </r>
    <r>
      <rPr>
        <sz val="11"/>
        <color theme="1"/>
        <rFont val="Calibri"/>
        <family val="2"/>
        <scheme val="minor"/>
      </rPr>
      <t xml:space="preserve"> eq</t>
    </r>
  </si>
  <si>
    <t>(Quest ID 1.2) / 1000</t>
  </si>
  <si>
    <t>(Quest ID 2.1) / 1000</t>
  </si>
  <si>
    <t>(Quest ID 3.1) / 1000</t>
  </si>
  <si>
    <t>(ver folha 2. Calculations)</t>
  </si>
  <si>
    <t>(A1 + A2 + A3) / 1000</t>
  </si>
  <si>
    <t>(Quest ID 4.1) / 1000</t>
  </si>
  <si>
    <t>(Quest ID 1.5.1 + 1.6.1) / 1000</t>
  </si>
  <si>
    <t>(Quest ID 5.1) / 1000</t>
  </si>
  <si>
    <t>(Quest ID 6) / 1000</t>
  </si>
  <si>
    <t>(Quest ID 7.1) / 1000</t>
  </si>
  <si>
    <t>(Quest ID 8.1) /1000</t>
  </si>
  <si>
    <t>(Quest ID 9.1) / 1000</t>
  </si>
  <si>
    <t>(Quest ID 10.1) / 1000</t>
  </si>
  <si>
    <t>(Quest ID 11.1) / 1000</t>
  </si>
  <si>
    <t>(Quest ID 12.1) / 1000</t>
  </si>
  <si>
    <t>(Quest ID 13.1) / 1000</t>
  </si>
  <si>
    <t>(Quest ID 14.1) / 1000</t>
  </si>
  <si>
    <t>Gráficos a apresentar nos resultados (exemplos)</t>
  </si>
  <si>
    <t>1. Gráfico geral emissões (exemplo):</t>
  </si>
  <si>
    <t>2. Gráfico com âmbitos discriminados (exemplo):</t>
  </si>
  <si>
    <t>Considerações</t>
  </si>
  <si>
    <t>1. Para muitas das categorias do âmbito 3, as emissões de gases de efeito estufa (GEE) são estimadas em termos de gastos numa determinada indústria ou setor económico. Esses cálculos utilizam conjuntos de dados ambientais de entrada e saída com base no World Input-Output Database (WIOD) e no Open IO Database. O banco de dados de entrada-saída do qual depende grande parte do modelo é baseado num modelo de emissões globais e, portanto, oferece apenas uma aproximação aproximada de qualquer região ou país.</t>
  </si>
  <si>
    <t>2. A estimativa das emissões será mais próxima da realidade quanto maior a fiabilidade dos dados (tanto dos dados de atividade como dos fatores de emissão). Assim, recomenda-se que, sempre que possível, o utilizador utilize o seu próprio fator de emissão.</t>
  </si>
  <si>
    <t>3. Atendendo à dificuldade de acesso a fatores de emissão específicos (e na inexistência destes por parte do utilizador) o questionário está construído de forma a, por um lado, utilizar os dados que maior relação têm com as emissões (por exemplo, utilizando o consumo de combustível consumido em detrimento da distância percorrida) e utilizar fatores de emissão provenientes de fontes fidedignas (por exemplo, GHG Protocol, UK Government).</t>
  </si>
  <si>
    <t>GHG emission calculator - tests</t>
  </si>
  <si>
    <t>Test 1</t>
  </si>
  <si>
    <t>Question</t>
  </si>
  <si>
    <t>Value inserted</t>
  </si>
  <si>
    <t>"Intermediary" Results (kg CO2 eq)</t>
  </si>
  <si>
    <t>"Final" Results (t CO2 eq)</t>
  </si>
  <si>
    <t>Indique o tipo e quantidade de combustível consumido nas infraestruturas da unidade de reporte.</t>
  </si>
  <si>
    <t>Gasolina (com mistura de bioetanol): 20000 l</t>
  </si>
  <si>
    <t>Scope 1 emissions:</t>
  </si>
  <si>
    <t>Scope 2 emissions:</t>
  </si>
  <si>
    <t>Indique a quantidade e tipo de energia adquirida que foi consumida nas instalações.</t>
  </si>
  <si>
    <t>Eletricidade: 50000 kWh</t>
  </si>
  <si>
    <t>Scope 3 emissions:</t>
  </si>
  <si>
    <t>Total GHG emissions</t>
  </si>
  <si>
    <t>R-421A: 5 kg</t>
  </si>
  <si>
    <t xml:space="preserve">Indique o tipo e quantidade de combustível consumido nessas deslocações. </t>
  </si>
  <si>
    <t>Veículo elétrico: 30 kWh</t>
  </si>
  <si>
    <t>Metal: latas mistas - Reciclagem: 0,1 t</t>
  </si>
  <si>
    <t>Construção: 1000 €</t>
  </si>
  <si>
    <t>Autocarro (km): 200</t>
  </si>
  <si>
    <t>Emissões GEE âmbito 1: 30000
Emissões GEE âmbito 2</t>
  </si>
  <si>
    <t>Baterias - Reciclagem: 100 t</t>
  </si>
  <si>
    <t>Test 2</t>
  </si>
  <si>
    <t>Test 3</t>
  </si>
  <si>
    <t>Vapor: 30000 kWh</t>
  </si>
  <si>
    <t>Gasolina (com mistura de bioetanol): 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</si>
</sst>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_-* #,##0_-;\-* #,##0_-;_-* &quot;-&quot;??_-;_-@_-"/>
    <numFmt numFmtId="166" formatCode="#,##0_ ;\-#,##0\ "/>
    <numFmt numFmtId="167" formatCode="_-* #,##0.000_-;\-* #,##0.000_-;_-* &quot;-&quot;??_-;_-@_-"/>
    <numFmt numFmtId="168" formatCode="_-* #,##0.0000_-;\-* #,##0.0000_-;_-* &quot;-&quot;??_-;_-@_-"/>
  </numFmts>
  <fonts count="38">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b/>
      <vertAlign val="subscript"/>
      <sz val="11"/>
      <color theme="1"/>
      <name val="Calibri"/>
      <family val="2"/>
    </font>
    <font>
      <b/>
      <sz val="11"/>
      <color theme="1"/>
      <name val="Calibri"/>
      <family val="2"/>
    </font>
    <font>
      <b/>
      <sz val="8"/>
      <name val="Tahoma"/>
      <family val="2"/>
    </font>
    <font>
      <u/>
      <sz val="11"/>
      <color theme="10"/>
      <name val="Calibri"/>
      <family val="2"/>
      <scheme val="minor"/>
    </font>
    <font>
      <b/>
      <vertAlign val="subscript"/>
      <sz val="11"/>
      <color theme="1"/>
      <name val="Calibri"/>
      <family val="2"/>
      <scheme val="minor"/>
    </font>
    <font>
      <sz val="11"/>
      <name val="Calibri"/>
      <family val="2"/>
      <scheme val="minor"/>
    </font>
    <font>
      <vertAlign val="subscript"/>
      <sz val="11"/>
      <color theme="1"/>
      <name val="Calibri"/>
      <family val="2"/>
      <scheme val="minor"/>
    </font>
    <font>
      <sz val="9"/>
      <color theme="1"/>
      <name val="Calibri"/>
      <family val="2"/>
      <scheme val="minor"/>
    </font>
    <font>
      <sz val="10"/>
      <color theme="1"/>
      <name val="Calibri"/>
      <family val="2"/>
      <scheme val="minor"/>
    </font>
    <font>
      <b/>
      <sz val="10"/>
      <color theme="1"/>
      <name val="Calibri"/>
      <family val="2"/>
      <scheme val="minor"/>
    </font>
    <font>
      <b/>
      <u/>
      <sz val="10"/>
      <color theme="1"/>
      <name val="Calibri"/>
      <family val="2"/>
      <scheme val="minor"/>
    </font>
    <font>
      <sz val="10"/>
      <color theme="0" tint="-0.499984740745262"/>
      <name val="Calibri"/>
      <family val="2"/>
      <scheme val="minor"/>
    </font>
    <font>
      <b/>
      <sz val="10"/>
      <color theme="0" tint="-0.499984740745262"/>
      <name val="Calibri"/>
      <family val="2"/>
      <scheme val="minor"/>
    </font>
    <font>
      <vertAlign val="subscript"/>
      <sz val="10"/>
      <color theme="1"/>
      <name val="Calibri"/>
      <family val="2"/>
      <scheme val="minor"/>
    </font>
    <font>
      <sz val="11"/>
      <color theme="1"/>
      <name val="Calibri"/>
      <family val="2"/>
      <scheme val="minor"/>
    </font>
    <font>
      <sz val="10"/>
      <name val="Arial Narrow"/>
      <family val="2"/>
    </font>
    <font>
      <sz val="10"/>
      <name val="Calibri"/>
      <family val="2"/>
      <scheme val="minor"/>
    </font>
    <font>
      <b/>
      <sz val="10"/>
      <color rgb="FF0070C0"/>
      <name val="Calibri"/>
      <family val="2"/>
      <scheme val="minor"/>
    </font>
    <font>
      <sz val="10"/>
      <color rgb="FF000000"/>
      <name val="Calibri"/>
    </font>
    <font>
      <sz val="10"/>
      <color rgb="FFFF0000"/>
      <name val="Calibri"/>
    </font>
    <font>
      <sz val="10"/>
      <color rgb="FF000000"/>
      <name val="Calibri"/>
      <charset val="1"/>
    </font>
    <font>
      <sz val="10"/>
      <color rgb="FF000000"/>
      <name val="Calibri Light"/>
      <scheme val="major"/>
    </font>
    <font>
      <b/>
      <sz val="10"/>
      <color rgb="FF000000"/>
      <name val="Calibri"/>
    </font>
    <font>
      <sz val="10"/>
      <color theme="1"/>
      <name val="Calibri"/>
      <family val="2"/>
    </font>
    <font>
      <sz val="10"/>
      <color rgb="FF000000"/>
      <name val="Calibri"/>
      <family val="2"/>
    </font>
    <font>
      <b/>
      <sz val="18"/>
      <color theme="1"/>
      <name val="Calibri"/>
      <family val="2"/>
      <scheme val="minor"/>
    </font>
    <font>
      <b/>
      <sz val="11"/>
      <color rgb="FF000000"/>
      <name val="Calibri"/>
      <scheme val="minor"/>
    </font>
    <font>
      <b/>
      <vertAlign val="subscript"/>
      <sz val="11"/>
      <color rgb="FF000000"/>
      <name val="Calibri"/>
    </font>
    <font>
      <b/>
      <sz val="11"/>
      <color rgb="FF000000"/>
      <name val="Calibri"/>
    </font>
    <font>
      <b/>
      <sz val="11"/>
      <color rgb="FF000000"/>
      <name val="Calibri"/>
      <family val="2"/>
    </font>
    <font>
      <sz val="11"/>
      <color theme="0" tint="-4.9989318521683403E-2"/>
      <name val="Calibri"/>
      <family val="2"/>
      <scheme val="minor"/>
    </font>
    <font>
      <b/>
      <sz val="11"/>
      <color theme="0" tint="-4.9989318521683403E-2"/>
      <name val="Calibri"/>
      <family val="2"/>
      <scheme val="minor"/>
    </font>
    <font>
      <sz val="11"/>
      <color rgb="FF000000"/>
      <name val="Calibri"/>
      <charset val="1"/>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s>
  <borders count="1">
    <border>
      <left/>
      <right/>
      <top/>
      <bottom/>
      <diagonal/>
    </border>
  </borders>
  <cellStyleXfs count="3">
    <xf numFmtId="0" fontId="0" fillId="0" borderId="0"/>
    <xf numFmtId="0" fontId="8" fillId="0" borderId="0" applyNumberFormat="0" applyFill="0" applyBorder="0" applyAlignment="0" applyProtection="0"/>
    <xf numFmtId="164" fontId="19" fillId="0" borderId="0" applyFont="0" applyFill="0" applyBorder="0" applyAlignment="0" applyProtection="0"/>
  </cellStyleXfs>
  <cellXfs count="100">
    <xf numFmtId="0" fontId="0" fillId="0" borderId="0" xfId="0"/>
    <xf numFmtId="0" fontId="1" fillId="0" borderId="0" xfId="0" applyFont="1" applyAlignment="1">
      <alignment horizontal="center" vertic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0" fillId="2" borderId="0" xfId="0" applyFill="1"/>
    <xf numFmtId="0" fontId="3" fillId="2" borderId="0" xfId="0" applyFont="1" applyFill="1" applyAlignment="1">
      <alignment vertical="center"/>
    </xf>
    <xf numFmtId="0" fontId="0" fillId="0" borderId="0" xfId="0" applyAlignment="1">
      <alignment wrapText="1"/>
    </xf>
    <xf numFmtId="0" fontId="1" fillId="2" borderId="0" xfId="0" applyFont="1" applyFill="1" applyAlignment="1">
      <alignment vertical="center" wrapText="1"/>
    </xf>
    <xf numFmtId="0" fontId="1" fillId="0" borderId="0" xfId="0" applyFont="1" applyAlignment="1">
      <alignment horizontal="center" vertical="center" wrapText="1"/>
    </xf>
    <xf numFmtId="0" fontId="1" fillId="0" borderId="0" xfId="0" applyFont="1" applyAlignment="1">
      <alignment horizontal="center"/>
    </xf>
    <xf numFmtId="0" fontId="0" fillId="0" borderId="0" xfId="0" quotePrefix="1" applyAlignment="1">
      <alignment vertical="center" wrapText="1"/>
    </xf>
    <xf numFmtId="0" fontId="1" fillId="2" borderId="0" xfId="0" applyFont="1" applyFill="1"/>
    <xf numFmtId="0" fontId="2" fillId="2" borderId="0" xfId="0" applyFont="1" applyFill="1"/>
    <xf numFmtId="0" fontId="8" fillId="0" borderId="0" xfId="1" quotePrefix="1"/>
    <xf numFmtId="0" fontId="2" fillId="2" borderId="0" xfId="0" applyFont="1" applyFill="1" applyAlignment="1">
      <alignment vertical="center"/>
    </xf>
    <xf numFmtId="0" fontId="0" fillId="2" borderId="0" xfId="0" applyFill="1" applyAlignment="1">
      <alignment vertical="center"/>
    </xf>
    <xf numFmtId="0" fontId="1" fillId="0" borderId="0" xfId="0" applyFont="1" applyAlignment="1">
      <alignment vertical="center"/>
    </xf>
    <xf numFmtId="0" fontId="1" fillId="0" borderId="0" xfId="0" applyFont="1" applyAlignment="1">
      <alignment horizontal="center" wrapText="1"/>
    </xf>
    <xf numFmtId="0" fontId="0" fillId="0" borderId="0" xfId="0" quotePrefix="1"/>
    <xf numFmtId="2" fontId="0" fillId="0" borderId="0" xfId="0" applyNumberFormat="1" applyAlignment="1">
      <alignment horizontal="center" vertical="center"/>
    </xf>
    <xf numFmtId="0" fontId="8" fillId="2" borderId="0" xfId="1" applyFill="1"/>
    <xf numFmtId="0" fontId="12" fillId="0" borderId="0" xfId="0" applyFont="1"/>
    <xf numFmtId="0" fontId="2" fillId="0" borderId="0" xfId="0" applyFont="1"/>
    <xf numFmtId="0" fontId="0" fillId="0" borderId="0" xfId="0" applyAlignment="1">
      <alignment horizontal="right"/>
    </xf>
    <xf numFmtId="0" fontId="12" fillId="0" borderId="0" xfId="0" applyFont="1" applyAlignment="1">
      <alignment horizontal="left"/>
    </xf>
    <xf numFmtId="0" fontId="13" fillId="0" borderId="0" xfId="0" applyFont="1" applyAlignment="1">
      <alignment horizontal="left"/>
    </xf>
    <xf numFmtId="0" fontId="13" fillId="0" borderId="0" xfId="0" applyFont="1"/>
    <xf numFmtId="0" fontId="13" fillId="0" borderId="0" xfId="0" applyFont="1" applyAlignment="1">
      <alignment vertical="center"/>
    </xf>
    <xf numFmtId="0" fontId="13" fillId="0" borderId="0" xfId="0" applyFont="1" applyAlignment="1">
      <alignment horizontal="left" vertical="center" wrapText="1"/>
    </xf>
    <xf numFmtId="0" fontId="14" fillId="0" borderId="0" xfId="0" applyFont="1" applyAlignment="1">
      <alignment horizontal="left" vertical="center"/>
    </xf>
    <xf numFmtId="0" fontId="14" fillId="0" borderId="0" xfId="0" applyFont="1" applyAlignment="1">
      <alignment vertical="center"/>
    </xf>
    <xf numFmtId="0" fontId="14" fillId="0" borderId="0" xfId="0" applyFont="1" applyAlignment="1">
      <alignment horizontal="center" vertical="center" wrapText="1"/>
    </xf>
    <xf numFmtId="0" fontId="14" fillId="0" borderId="0" xfId="0" applyFont="1" applyAlignment="1">
      <alignment horizontal="center" vertical="center"/>
    </xf>
    <xf numFmtId="0" fontId="13" fillId="0" borderId="0" xfId="0" applyFont="1" applyAlignment="1">
      <alignment horizontal="center" vertical="center" wrapText="1"/>
    </xf>
    <xf numFmtId="0" fontId="13" fillId="0" borderId="0" xfId="0" applyFont="1" applyAlignment="1">
      <alignment horizontal="center" vertical="center"/>
    </xf>
    <xf numFmtId="0" fontId="13" fillId="0" borderId="0" xfId="0" applyFont="1" applyAlignment="1">
      <alignment vertical="center" wrapText="1"/>
    </xf>
    <xf numFmtId="0" fontId="13" fillId="0" borderId="0" xfId="0" applyFont="1" applyAlignment="1">
      <alignment wrapText="1"/>
    </xf>
    <xf numFmtId="0" fontId="16" fillId="0" borderId="0" xfId="0" applyFont="1" applyAlignment="1">
      <alignment horizontal="center" vertical="center" wrapText="1"/>
    </xf>
    <xf numFmtId="0" fontId="17" fillId="0" borderId="0" xfId="0" applyFont="1" applyAlignment="1">
      <alignment horizontal="center" vertical="center"/>
    </xf>
    <xf numFmtId="0" fontId="16" fillId="0" borderId="0" xfId="0" applyFont="1" applyAlignment="1">
      <alignment horizontal="center" vertical="center"/>
    </xf>
    <xf numFmtId="0" fontId="16" fillId="0" borderId="0" xfId="0" applyFont="1" applyAlignment="1">
      <alignment vertical="center" wrapText="1"/>
    </xf>
    <xf numFmtId="0" fontId="16" fillId="0" borderId="0" xfId="0" applyFont="1" applyAlignment="1">
      <alignment vertical="center"/>
    </xf>
    <xf numFmtId="0" fontId="16" fillId="0" borderId="0" xfId="0" applyFont="1" applyAlignment="1">
      <alignment wrapText="1"/>
    </xf>
    <xf numFmtId="0" fontId="16" fillId="0" borderId="0" xfId="0" applyFont="1"/>
    <xf numFmtId="0" fontId="13" fillId="0" borderId="0" xfId="0" applyFont="1" applyAlignment="1">
      <alignment horizontal="center"/>
    </xf>
    <xf numFmtId="0" fontId="13" fillId="0" borderId="0" xfId="0" applyFont="1" applyAlignment="1">
      <alignment horizontal="left" vertical="center"/>
    </xf>
    <xf numFmtId="0" fontId="20" fillId="0" borderId="0" xfId="0" applyFont="1"/>
    <xf numFmtId="3" fontId="20" fillId="0" borderId="0" xfId="0" applyNumberFormat="1" applyFont="1" applyAlignment="1">
      <alignment horizontal="center" vertical="center"/>
    </xf>
    <xf numFmtId="0" fontId="21" fillId="0" borderId="0" xfId="0" applyFont="1" applyAlignment="1">
      <alignment horizontal="center" vertical="center"/>
    </xf>
    <xf numFmtId="165" fontId="13" fillId="0" borderId="0" xfId="2" applyNumberFormat="1" applyFont="1" applyAlignment="1">
      <alignment horizontal="center" vertical="center"/>
    </xf>
    <xf numFmtId="0" fontId="22" fillId="0" borderId="0" xfId="0" applyFont="1" applyAlignment="1">
      <alignment horizontal="left" vertical="center"/>
    </xf>
    <xf numFmtId="167" fontId="0" fillId="0" borderId="0" xfId="0" applyNumberFormat="1"/>
    <xf numFmtId="168" fontId="0" fillId="0" borderId="0" xfId="0" applyNumberFormat="1"/>
    <xf numFmtId="0" fontId="0" fillId="3" borderId="0" xfId="0" applyFill="1" applyAlignment="1">
      <alignment horizontal="center" vertical="center"/>
    </xf>
    <xf numFmtId="2" fontId="0" fillId="3" borderId="0" xfId="0" applyNumberFormat="1" applyFill="1" applyAlignment="1">
      <alignment horizontal="center" vertical="center"/>
    </xf>
    <xf numFmtId="0" fontId="28" fillId="0" borderId="0" xfId="0" applyFont="1" applyAlignment="1">
      <alignment vertical="center" wrapText="1"/>
    </xf>
    <xf numFmtId="0" fontId="29" fillId="0" borderId="0" xfId="0" applyFont="1" applyAlignment="1">
      <alignment vertical="center" wrapText="1"/>
    </xf>
    <xf numFmtId="166" fontId="13" fillId="0" borderId="0" xfId="2" applyNumberFormat="1" applyFont="1" applyAlignment="1">
      <alignment horizontal="center" vertical="center" wrapText="1"/>
    </xf>
    <xf numFmtId="166" fontId="0" fillId="0" borderId="0" xfId="2" applyNumberFormat="1" applyFont="1" applyAlignment="1">
      <alignment horizontal="center" vertical="center" wrapText="1"/>
    </xf>
    <xf numFmtId="166" fontId="14" fillId="0" borderId="0" xfId="2" applyNumberFormat="1" applyFont="1" applyAlignment="1">
      <alignment horizontal="center" vertical="center" wrapText="1"/>
    </xf>
    <xf numFmtId="0" fontId="0" fillId="0" borderId="0" xfId="0" applyAlignment="1">
      <alignment horizontal="center" vertical="center" wrapText="1"/>
    </xf>
    <xf numFmtId="166" fontId="13" fillId="0" borderId="0" xfId="2" applyNumberFormat="1" applyFont="1" applyAlignment="1">
      <alignment horizontal="right" vertical="center" wrapText="1"/>
    </xf>
    <xf numFmtId="166" fontId="0" fillId="0" borderId="0" xfId="2" applyNumberFormat="1" applyFont="1" applyAlignment="1">
      <alignment horizontal="right" vertical="center" wrapText="1"/>
    </xf>
    <xf numFmtId="166" fontId="14" fillId="0" borderId="0" xfId="2" applyNumberFormat="1" applyFont="1" applyAlignment="1">
      <alignment horizontal="right" vertical="center" wrapText="1"/>
    </xf>
    <xf numFmtId="166" fontId="13" fillId="0" borderId="0" xfId="0" applyNumberFormat="1" applyFont="1" applyAlignment="1">
      <alignment horizontal="center" vertical="center" wrapText="1"/>
    </xf>
    <xf numFmtId="0" fontId="3" fillId="0" borderId="0" xfId="0" applyFont="1" applyAlignment="1">
      <alignment vertical="center" wrapText="1"/>
    </xf>
    <xf numFmtId="0" fontId="0" fillId="4" borderId="0" xfId="0" applyFill="1" applyAlignment="1">
      <alignment horizontal="center" vertical="center" wrapText="1"/>
    </xf>
    <xf numFmtId="0" fontId="30" fillId="0" borderId="0" xfId="0" applyFont="1" applyAlignment="1">
      <alignment vertical="center"/>
    </xf>
    <xf numFmtId="0" fontId="26" fillId="0" borderId="0" xfId="0" applyFont="1" applyAlignment="1">
      <alignment horizontal="left"/>
    </xf>
    <xf numFmtId="0" fontId="26" fillId="0" borderId="0" xfId="0" applyFont="1"/>
    <xf numFmtId="0" fontId="26" fillId="0" borderId="0" xfId="0" applyFont="1" applyAlignment="1">
      <alignment horizontal="left" vertical="center"/>
    </xf>
    <xf numFmtId="0" fontId="25" fillId="0" borderId="0" xfId="0" applyFont="1"/>
    <xf numFmtId="0" fontId="26" fillId="0" borderId="0" xfId="0" applyFont="1" applyAlignment="1">
      <alignment wrapText="1"/>
    </xf>
    <xf numFmtId="2" fontId="1" fillId="0" borderId="0" xfId="0" applyNumberFormat="1" applyFont="1" applyAlignment="1">
      <alignment horizontal="center" vertical="center"/>
    </xf>
    <xf numFmtId="2" fontId="0" fillId="0" borderId="0" xfId="2" applyNumberFormat="1" applyFont="1" applyAlignment="1">
      <alignment horizontal="center" vertical="center"/>
    </xf>
    <xf numFmtId="2" fontId="0" fillId="0" borderId="0" xfId="0" applyNumberFormat="1"/>
    <xf numFmtId="0" fontId="0" fillId="5" borderId="0" xfId="0" applyFill="1" applyAlignment="1">
      <alignment horizontal="center" vertical="center"/>
    </xf>
    <xf numFmtId="0" fontId="33" fillId="0" borderId="0" xfId="0" applyFont="1" applyAlignment="1">
      <alignment horizontal="center" vertical="center"/>
    </xf>
    <xf numFmtId="0" fontId="34" fillId="0" borderId="0" xfId="0" applyFont="1" applyAlignment="1">
      <alignment horizontal="center" vertical="center"/>
    </xf>
    <xf numFmtId="0" fontId="35" fillId="0" borderId="0" xfId="0" applyFont="1"/>
    <xf numFmtId="0" fontId="36" fillId="0" borderId="0" xfId="0" applyFont="1" applyAlignment="1">
      <alignment horizontal="center" vertical="center"/>
    </xf>
    <xf numFmtId="0" fontId="35" fillId="0" borderId="0" xfId="0" applyFont="1" applyAlignment="1">
      <alignment horizontal="center"/>
    </xf>
    <xf numFmtId="0" fontId="35" fillId="0" borderId="0" xfId="0" applyFont="1" applyAlignment="1">
      <alignment horizontal="center" vertical="center"/>
    </xf>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36" fillId="0" borderId="0" xfId="0" applyFont="1"/>
    <xf numFmtId="0" fontId="0" fillId="0" borderId="0" xfId="0" applyAlignment="1">
      <alignment horizontal="center" vertical="center"/>
    </xf>
    <xf numFmtId="0" fontId="13" fillId="0" borderId="0" xfId="0" applyFont="1" applyAlignment="1">
      <alignment horizontal="left" vertical="center" wrapText="1"/>
    </xf>
    <xf numFmtId="0" fontId="13"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textRotation="90"/>
    </xf>
    <xf numFmtId="0" fontId="1" fillId="0" borderId="0" xfId="0" applyFont="1" applyAlignment="1">
      <alignment horizontal="center" textRotation="90"/>
    </xf>
    <xf numFmtId="0" fontId="14" fillId="0" borderId="0" xfId="0" applyFont="1" applyAlignment="1">
      <alignment horizontal="center" vertical="center" textRotation="90" wrapText="1"/>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37" fillId="0" borderId="0" xfId="0" applyFont="1" applyAlignment="1">
      <alignment horizontal="center" vertical="center"/>
    </xf>
  </cellXfs>
  <cellStyles count="3">
    <cellStyle name="Comma" xfId="2" builtinId="3"/>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35" Type="http://schemas.openxmlformats.org/officeDocument/2006/relationships/customXml" Target="../customXml/item4.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8</xdr:col>
      <xdr:colOff>28575</xdr:colOff>
      <xdr:row>3</xdr:row>
      <xdr:rowOff>866775</xdr:rowOff>
    </xdr:from>
    <xdr:to>
      <xdr:col>8</xdr:col>
      <xdr:colOff>3962400</xdr:colOff>
      <xdr:row>3</xdr:row>
      <xdr:rowOff>1803051</xdr:rowOff>
    </xdr:to>
    <xdr:grpSp>
      <xdr:nvGrpSpPr>
        <xdr:cNvPr id="2" name="Agrupar 1">
          <a:extLst>
            <a:ext uri="{FF2B5EF4-FFF2-40B4-BE49-F238E27FC236}">
              <a16:creationId xmlns:a16="http://schemas.microsoft.com/office/drawing/2014/main" id="{65E9F6CE-DE6A-4729-B0B4-0606FDF39466}"/>
            </a:ext>
          </a:extLst>
        </xdr:cNvPr>
        <xdr:cNvGrpSpPr/>
      </xdr:nvGrpSpPr>
      <xdr:grpSpPr>
        <a:xfrm>
          <a:off x="10963275" y="2343150"/>
          <a:ext cx="3933825" cy="936276"/>
          <a:chOff x="11753851" y="295276"/>
          <a:chExt cx="3933825" cy="936276"/>
        </a:xfrm>
      </xdr:grpSpPr>
      <xdr:grpSp>
        <xdr:nvGrpSpPr>
          <xdr:cNvPr id="3" name="Agrupar 2">
            <a:extLst>
              <a:ext uri="{FF2B5EF4-FFF2-40B4-BE49-F238E27FC236}">
                <a16:creationId xmlns:a16="http://schemas.microsoft.com/office/drawing/2014/main" id="{029E23E7-F8B0-ECE4-7A41-DA7ABB7AD789}"/>
              </a:ext>
            </a:extLst>
          </xdr:cNvPr>
          <xdr:cNvGrpSpPr/>
        </xdr:nvGrpSpPr>
        <xdr:grpSpPr>
          <a:xfrm>
            <a:off x="11753851" y="295276"/>
            <a:ext cx="2343150" cy="936276"/>
            <a:chOff x="8896351" y="295276"/>
            <a:chExt cx="2343150" cy="936276"/>
          </a:xfrm>
        </xdr:grpSpPr>
        <xdr:grpSp>
          <xdr:nvGrpSpPr>
            <xdr:cNvPr id="9" name="Agrupar 8">
              <a:extLst>
                <a:ext uri="{FF2B5EF4-FFF2-40B4-BE49-F238E27FC236}">
                  <a16:creationId xmlns:a16="http://schemas.microsoft.com/office/drawing/2014/main" id="{2C50614F-BDA5-9EBA-6C10-E5B066B5D7B6}"/>
                </a:ext>
              </a:extLst>
            </xdr:cNvPr>
            <xdr:cNvGrpSpPr/>
          </xdr:nvGrpSpPr>
          <xdr:grpSpPr>
            <a:xfrm>
              <a:off x="8896351" y="295276"/>
              <a:ext cx="2343150" cy="936276"/>
              <a:chOff x="8896351" y="295276"/>
              <a:chExt cx="2343150" cy="936276"/>
            </a:xfrm>
          </xdr:grpSpPr>
          <xdr:grpSp>
            <xdr:nvGrpSpPr>
              <xdr:cNvPr id="11" name="Agrupar 10">
                <a:extLst>
                  <a:ext uri="{FF2B5EF4-FFF2-40B4-BE49-F238E27FC236}">
                    <a16:creationId xmlns:a16="http://schemas.microsoft.com/office/drawing/2014/main" id="{DD97851A-7EAF-A484-72C9-EA5AA8D341B5}"/>
                  </a:ext>
                </a:extLst>
              </xdr:cNvPr>
              <xdr:cNvGrpSpPr/>
            </xdr:nvGrpSpPr>
            <xdr:grpSpPr>
              <a:xfrm>
                <a:off x="8896351" y="295276"/>
                <a:ext cx="2343150" cy="936276"/>
                <a:chOff x="8896351" y="295276"/>
                <a:chExt cx="2343150" cy="936276"/>
              </a:xfrm>
            </xdr:grpSpPr>
            <xdr:grpSp>
              <xdr:nvGrpSpPr>
                <xdr:cNvPr id="13" name="Agrupar 12">
                  <a:extLst>
                    <a:ext uri="{FF2B5EF4-FFF2-40B4-BE49-F238E27FC236}">
                      <a16:creationId xmlns:a16="http://schemas.microsoft.com/office/drawing/2014/main" id="{6BBB4D9C-749B-4608-78E3-84ED0A9A9C59}"/>
                    </a:ext>
                  </a:extLst>
                </xdr:cNvPr>
                <xdr:cNvGrpSpPr/>
              </xdr:nvGrpSpPr>
              <xdr:grpSpPr>
                <a:xfrm>
                  <a:off x="8896351" y="295276"/>
                  <a:ext cx="2343150" cy="936276"/>
                  <a:chOff x="8896351" y="333376"/>
                  <a:chExt cx="2343150" cy="936276"/>
                </a:xfrm>
              </xdr:grpSpPr>
              <xdr:pic>
                <xdr:nvPicPr>
                  <xdr:cNvPr id="15" name="Imagem 14">
                    <a:extLst>
                      <a:ext uri="{FF2B5EF4-FFF2-40B4-BE49-F238E27FC236}">
                        <a16:creationId xmlns:a16="http://schemas.microsoft.com/office/drawing/2014/main" id="{6D291E58-3865-EA6A-D79F-763E435D3C47}"/>
                      </a:ext>
                    </a:extLst>
                  </xdr:cNvPr>
                  <xdr:cNvPicPr>
                    <a:picLocks noChangeAspect="1"/>
                  </xdr:cNvPicPr>
                </xdr:nvPicPr>
                <xdr:blipFill rotWithShape="1">
                  <a:blip xmlns:r="http://schemas.openxmlformats.org/officeDocument/2006/relationships" r:embed="rId1"/>
                  <a:srcRect t="22578" r="8876"/>
                  <a:stretch/>
                </xdr:blipFill>
                <xdr:spPr>
                  <a:xfrm>
                    <a:off x="8896351" y="485775"/>
                    <a:ext cx="2343150" cy="783877"/>
                  </a:xfrm>
                  <a:prstGeom prst="rect">
                    <a:avLst/>
                  </a:prstGeom>
                </xdr:spPr>
              </xdr:pic>
              <xdr:sp macro="" textlink="">
                <xdr:nvSpPr>
                  <xdr:cNvPr id="16" name="CaixaDeTexto 15">
                    <a:extLst>
                      <a:ext uri="{FF2B5EF4-FFF2-40B4-BE49-F238E27FC236}">
                        <a16:creationId xmlns:a16="http://schemas.microsoft.com/office/drawing/2014/main" id="{DE55918D-4B75-F732-C009-E712EB22BAD6}"/>
                      </a:ext>
                    </a:extLst>
                  </xdr:cNvPr>
                  <xdr:cNvSpPr txBox="1"/>
                </xdr:nvSpPr>
                <xdr:spPr>
                  <a:xfrm>
                    <a:off x="8905874" y="333376"/>
                    <a:ext cx="685801" cy="4095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pt-PT" sz="800"/>
                      <a:t>Tipo de combustível</a:t>
                    </a:r>
                  </a:p>
                </xdr:txBody>
              </xdr:sp>
              <xdr:sp macro="" textlink="">
                <xdr:nvSpPr>
                  <xdr:cNvPr id="17" name="CaixaDeTexto 16">
                    <a:extLst>
                      <a:ext uri="{FF2B5EF4-FFF2-40B4-BE49-F238E27FC236}">
                        <a16:creationId xmlns:a16="http://schemas.microsoft.com/office/drawing/2014/main" id="{EF4267F7-EA2E-3DDE-EF0D-111599FB0163}"/>
                      </a:ext>
                    </a:extLst>
                  </xdr:cNvPr>
                  <xdr:cNvSpPr txBox="1"/>
                </xdr:nvSpPr>
                <xdr:spPr>
                  <a:xfrm>
                    <a:off x="9601199" y="571499"/>
                    <a:ext cx="685801" cy="161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pt-PT" sz="800"/>
                      <a:t>Quantidade</a:t>
                    </a:r>
                  </a:p>
                </xdr:txBody>
              </xdr:sp>
              <xdr:sp macro="" textlink="">
                <xdr:nvSpPr>
                  <xdr:cNvPr id="18" name="CaixaDeTexto 17">
                    <a:extLst>
                      <a:ext uri="{FF2B5EF4-FFF2-40B4-BE49-F238E27FC236}">
                        <a16:creationId xmlns:a16="http://schemas.microsoft.com/office/drawing/2014/main" id="{AF30A67B-5DE7-F057-F2D4-8B8ABAD8CF75}"/>
                      </a:ext>
                    </a:extLst>
                  </xdr:cNvPr>
                  <xdr:cNvSpPr txBox="1"/>
                </xdr:nvSpPr>
                <xdr:spPr>
                  <a:xfrm>
                    <a:off x="10525125" y="600074"/>
                    <a:ext cx="581026" cy="1333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pt-PT" sz="800"/>
                      <a:t>Unidade</a:t>
                    </a:r>
                  </a:p>
                </xdr:txBody>
              </xdr:sp>
            </xdr:grpSp>
            <xdr:sp macro="" textlink="">
              <xdr:nvSpPr>
                <xdr:cNvPr id="14" name="CaixaDeTexto 13">
                  <a:extLst>
                    <a:ext uri="{FF2B5EF4-FFF2-40B4-BE49-F238E27FC236}">
                      <a16:creationId xmlns:a16="http://schemas.microsoft.com/office/drawing/2014/main" id="{1FD37F35-7FDA-F3EF-9E65-B067AF1283CD}"/>
                    </a:ext>
                  </a:extLst>
                </xdr:cNvPr>
                <xdr:cNvSpPr txBox="1"/>
              </xdr:nvSpPr>
              <xdr:spPr>
                <a:xfrm>
                  <a:off x="10963275" y="485776"/>
                  <a:ext cx="238125" cy="114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1100" b="1">
                      <a:solidFill>
                        <a:srgbClr val="FF0000"/>
                      </a:solidFill>
                    </a:rPr>
                    <a:t>*</a:t>
                  </a:r>
                  <a:endParaRPr lang="pt-PT" sz="1050" b="1">
                    <a:solidFill>
                      <a:srgbClr val="FF0000"/>
                    </a:solidFill>
                  </a:endParaRPr>
                </a:p>
              </xdr:txBody>
            </xdr:sp>
          </xdr:grpSp>
          <xdr:sp macro="" textlink="">
            <xdr:nvSpPr>
              <xdr:cNvPr id="12" name="CaixaDeTexto 11">
                <a:extLst>
                  <a:ext uri="{FF2B5EF4-FFF2-40B4-BE49-F238E27FC236}">
                    <a16:creationId xmlns:a16="http://schemas.microsoft.com/office/drawing/2014/main" id="{D48229B4-FF47-F4D1-EF60-F2915978560A}"/>
                  </a:ext>
                </a:extLst>
              </xdr:cNvPr>
              <xdr:cNvSpPr txBox="1"/>
            </xdr:nvSpPr>
            <xdr:spPr>
              <a:xfrm>
                <a:off x="9420225" y="447676"/>
                <a:ext cx="238125" cy="114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1100" b="1">
                    <a:solidFill>
                      <a:srgbClr val="FF0000"/>
                    </a:solidFill>
                  </a:rPr>
                  <a:t>*</a:t>
                </a:r>
                <a:endParaRPr lang="pt-PT" sz="1050" b="1">
                  <a:solidFill>
                    <a:srgbClr val="FF0000"/>
                  </a:solidFill>
                </a:endParaRPr>
              </a:p>
            </xdr:txBody>
          </xdr:sp>
        </xdr:grpSp>
        <xdr:sp macro="" textlink="">
          <xdr:nvSpPr>
            <xdr:cNvPr id="10" name="CaixaDeTexto 9">
              <a:extLst>
                <a:ext uri="{FF2B5EF4-FFF2-40B4-BE49-F238E27FC236}">
                  <a16:creationId xmlns:a16="http://schemas.microsoft.com/office/drawing/2014/main" id="{8F678212-C8DD-2792-CB45-B00F255957CC}"/>
                </a:ext>
              </a:extLst>
            </xdr:cNvPr>
            <xdr:cNvSpPr txBox="1"/>
          </xdr:nvSpPr>
          <xdr:spPr>
            <a:xfrm>
              <a:off x="10153650" y="476251"/>
              <a:ext cx="238125" cy="114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1100" b="1">
                  <a:solidFill>
                    <a:srgbClr val="FF0000"/>
                  </a:solidFill>
                </a:rPr>
                <a:t>*</a:t>
              </a:r>
              <a:endParaRPr lang="pt-PT" sz="1050" b="1">
                <a:solidFill>
                  <a:srgbClr val="FF0000"/>
                </a:solidFill>
              </a:endParaRPr>
            </a:p>
          </xdr:txBody>
        </xdr:sp>
      </xdr:grpSp>
      <xdr:pic>
        <xdr:nvPicPr>
          <xdr:cNvPr id="4" name="Imagem 3">
            <a:extLst>
              <a:ext uri="{FF2B5EF4-FFF2-40B4-BE49-F238E27FC236}">
                <a16:creationId xmlns:a16="http://schemas.microsoft.com/office/drawing/2014/main" id="{D1D91DB1-324D-1EA1-093C-9AF8408119F7}"/>
              </a:ext>
            </a:extLst>
          </xdr:cNvPr>
          <xdr:cNvPicPr>
            <a:picLocks noChangeAspect="1"/>
          </xdr:cNvPicPr>
        </xdr:nvPicPr>
        <xdr:blipFill rotWithShape="1">
          <a:blip xmlns:r="http://schemas.openxmlformats.org/officeDocument/2006/relationships" r:embed="rId1"/>
          <a:srcRect l="28523" t="45157" r="34805" b="28502"/>
          <a:stretch/>
        </xdr:blipFill>
        <xdr:spPr>
          <a:xfrm>
            <a:off x="14058900" y="676276"/>
            <a:ext cx="942975" cy="266700"/>
          </a:xfrm>
          <a:prstGeom prst="rect">
            <a:avLst/>
          </a:prstGeom>
          <a:solidFill>
            <a:schemeClr val="bg1"/>
          </a:solidFill>
        </xdr:spPr>
      </xdr:pic>
      <xdr:sp macro="" textlink="">
        <xdr:nvSpPr>
          <xdr:cNvPr id="5" name="CaixaDeTexto 4">
            <a:extLst>
              <a:ext uri="{FF2B5EF4-FFF2-40B4-BE49-F238E27FC236}">
                <a16:creationId xmlns:a16="http://schemas.microsoft.com/office/drawing/2014/main" id="{C0508B3B-4475-C899-3418-F554C864329C}"/>
              </a:ext>
            </a:extLst>
          </xdr:cNvPr>
          <xdr:cNvSpPr txBox="1"/>
        </xdr:nvSpPr>
        <xdr:spPr>
          <a:xfrm>
            <a:off x="14011275" y="514350"/>
            <a:ext cx="933449"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pt-PT" sz="800"/>
              <a:t>Fator de emissão</a:t>
            </a:r>
          </a:p>
        </xdr:txBody>
      </xdr:sp>
      <xdr:pic>
        <xdr:nvPicPr>
          <xdr:cNvPr id="6" name="Imagem 5">
            <a:extLst>
              <a:ext uri="{FF2B5EF4-FFF2-40B4-BE49-F238E27FC236}">
                <a16:creationId xmlns:a16="http://schemas.microsoft.com/office/drawing/2014/main" id="{C93AA7CD-4631-4F13-7B03-CCE442BEE6EB}"/>
              </a:ext>
            </a:extLst>
          </xdr:cNvPr>
          <xdr:cNvPicPr>
            <a:picLocks noChangeAspect="1"/>
          </xdr:cNvPicPr>
        </xdr:nvPicPr>
        <xdr:blipFill rotWithShape="1">
          <a:blip xmlns:r="http://schemas.openxmlformats.org/officeDocument/2006/relationships" r:embed="rId1"/>
          <a:srcRect l="2593" t="45155" r="70366" b="29443"/>
          <a:stretch/>
        </xdr:blipFill>
        <xdr:spPr>
          <a:xfrm>
            <a:off x="14992350" y="676276"/>
            <a:ext cx="695326" cy="257175"/>
          </a:xfrm>
          <a:prstGeom prst="rect">
            <a:avLst/>
          </a:prstGeom>
          <a:solidFill>
            <a:schemeClr val="bg1"/>
          </a:solidFill>
        </xdr:spPr>
      </xdr:pic>
      <xdr:sp macro="" textlink="">
        <xdr:nvSpPr>
          <xdr:cNvPr id="7" name="CaixaDeTexto 6">
            <a:extLst>
              <a:ext uri="{FF2B5EF4-FFF2-40B4-BE49-F238E27FC236}">
                <a16:creationId xmlns:a16="http://schemas.microsoft.com/office/drawing/2014/main" id="{6C83C825-EF58-E9F9-C2E8-78EB479F75CA}"/>
              </a:ext>
            </a:extLst>
          </xdr:cNvPr>
          <xdr:cNvSpPr txBox="1"/>
        </xdr:nvSpPr>
        <xdr:spPr>
          <a:xfrm>
            <a:off x="14982825" y="333375"/>
            <a:ext cx="5810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pt-PT" sz="800"/>
              <a:t>Unidade do FE</a:t>
            </a:r>
          </a:p>
        </xdr:txBody>
      </xdr:sp>
      <xdr:pic>
        <xdr:nvPicPr>
          <xdr:cNvPr id="8" name="Imagem 7">
            <a:extLst>
              <a:ext uri="{FF2B5EF4-FFF2-40B4-BE49-F238E27FC236}">
                <a16:creationId xmlns:a16="http://schemas.microsoft.com/office/drawing/2014/main" id="{BA8898C5-B1A4-553A-6B94-A42DF37F459C}"/>
              </a:ext>
            </a:extLst>
          </xdr:cNvPr>
          <xdr:cNvPicPr>
            <a:picLocks noChangeAspect="1"/>
          </xdr:cNvPicPr>
        </xdr:nvPicPr>
        <xdr:blipFill rotWithShape="1">
          <a:blip xmlns:r="http://schemas.openxmlformats.org/officeDocument/2006/relationships" r:embed="rId1"/>
          <a:srcRect l="2593" t="45155" r="70366" b="29443"/>
          <a:stretch/>
        </xdr:blipFill>
        <xdr:spPr>
          <a:xfrm>
            <a:off x="13411200" y="666752"/>
            <a:ext cx="680951" cy="276224"/>
          </a:xfrm>
          <a:prstGeom prst="rect">
            <a:avLst/>
          </a:prstGeom>
          <a:solidFill>
            <a:schemeClr val="bg1"/>
          </a:solidFill>
        </xdr:spPr>
      </xdr:pic>
    </xdr:grpSp>
    <xdr:clientData/>
  </xdr:twoCellAnchor>
  <xdr:twoCellAnchor>
    <xdr:from>
      <xdr:col>8</xdr:col>
      <xdr:colOff>85726</xdr:colOff>
      <xdr:row>5</xdr:row>
      <xdr:rowOff>76200</xdr:rowOff>
    </xdr:from>
    <xdr:to>
      <xdr:col>8</xdr:col>
      <xdr:colOff>4029076</xdr:colOff>
      <xdr:row>5</xdr:row>
      <xdr:rowOff>1257307</xdr:rowOff>
    </xdr:to>
    <xdr:grpSp>
      <xdr:nvGrpSpPr>
        <xdr:cNvPr id="19" name="Agrupar 18">
          <a:extLst>
            <a:ext uri="{FF2B5EF4-FFF2-40B4-BE49-F238E27FC236}">
              <a16:creationId xmlns:a16="http://schemas.microsoft.com/office/drawing/2014/main" id="{B512E645-A3E5-4303-84B2-8FEEC501FB64}"/>
            </a:ext>
          </a:extLst>
        </xdr:cNvPr>
        <xdr:cNvGrpSpPr/>
      </xdr:nvGrpSpPr>
      <xdr:grpSpPr>
        <a:xfrm>
          <a:off x="11020426" y="4524375"/>
          <a:ext cx="3943350" cy="1181107"/>
          <a:chOff x="11868150" y="5248275"/>
          <a:chExt cx="4076701" cy="938209"/>
        </a:xfrm>
      </xdr:grpSpPr>
      <xdr:grpSp>
        <xdr:nvGrpSpPr>
          <xdr:cNvPr id="20" name="Agrupar 19">
            <a:extLst>
              <a:ext uri="{FF2B5EF4-FFF2-40B4-BE49-F238E27FC236}">
                <a16:creationId xmlns:a16="http://schemas.microsoft.com/office/drawing/2014/main" id="{698D9B54-93C8-A99A-F361-D867695DF800}"/>
              </a:ext>
            </a:extLst>
          </xdr:cNvPr>
          <xdr:cNvGrpSpPr/>
        </xdr:nvGrpSpPr>
        <xdr:grpSpPr>
          <a:xfrm>
            <a:off x="11868150" y="5248275"/>
            <a:ext cx="2400302" cy="938209"/>
            <a:chOff x="11906250" y="3962401"/>
            <a:chExt cx="2400302" cy="938209"/>
          </a:xfrm>
        </xdr:grpSpPr>
        <xdr:grpSp>
          <xdr:nvGrpSpPr>
            <xdr:cNvPr id="25" name="Agrupar 24">
              <a:extLst>
                <a:ext uri="{FF2B5EF4-FFF2-40B4-BE49-F238E27FC236}">
                  <a16:creationId xmlns:a16="http://schemas.microsoft.com/office/drawing/2014/main" id="{8D5E3A53-42DF-0E30-BA89-7FF8F2E0F87A}"/>
                </a:ext>
              </a:extLst>
            </xdr:cNvPr>
            <xdr:cNvGrpSpPr/>
          </xdr:nvGrpSpPr>
          <xdr:grpSpPr>
            <a:xfrm>
              <a:off x="11906250" y="3962401"/>
              <a:ext cx="2400302" cy="938209"/>
              <a:chOff x="11906250" y="3962401"/>
              <a:chExt cx="2400302" cy="938209"/>
            </a:xfrm>
          </xdr:grpSpPr>
          <xdr:pic>
            <xdr:nvPicPr>
              <xdr:cNvPr id="27" name="Imagem 26">
                <a:extLst>
                  <a:ext uri="{FF2B5EF4-FFF2-40B4-BE49-F238E27FC236}">
                    <a16:creationId xmlns:a16="http://schemas.microsoft.com/office/drawing/2014/main" id="{2DE37FBF-582E-4978-11E9-DDF67733F5D8}"/>
                  </a:ext>
                </a:extLst>
              </xdr:cNvPr>
              <xdr:cNvPicPr>
                <a:picLocks noChangeAspect="1"/>
              </xdr:cNvPicPr>
            </xdr:nvPicPr>
            <xdr:blipFill rotWithShape="1">
              <a:blip xmlns:r="http://schemas.openxmlformats.org/officeDocument/2006/relationships" r:embed="rId1"/>
              <a:srcRect t="22578" r="61105"/>
              <a:stretch/>
            </xdr:blipFill>
            <xdr:spPr>
              <a:xfrm>
                <a:off x="11906250" y="4151719"/>
                <a:ext cx="1000125" cy="748891"/>
              </a:xfrm>
              <a:prstGeom prst="rect">
                <a:avLst/>
              </a:prstGeom>
              <a:solidFill>
                <a:schemeClr val="bg1"/>
              </a:solidFill>
            </xdr:spPr>
          </xdr:pic>
          <xdr:sp macro="" textlink="">
            <xdr:nvSpPr>
              <xdr:cNvPr id="28" name="CaixaDeTexto 27">
                <a:extLst>
                  <a:ext uri="{FF2B5EF4-FFF2-40B4-BE49-F238E27FC236}">
                    <a16:creationId xmlns:a16="http://schemas.microsoft.com/office/drawing/2014/main" id="{61CE1F5D-DB62-9EF0-BA27-2343F9D2F836}"/>
                  </a:ext>
                </a:extLst>
              </xdr:cNvPr>
              <xdr:cNvSpPr txBox="1"/>
            </xdr:nvSpPr>
            <xdr:spPr>
              <a:xfrm>
                <a:off x="11944350" y="3962401"/>
                <a:ext cx="685801" cy="42469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pt-PT" sz="800"/>
                  <a:t>Tipo de energia</a:t>
                </a:r>
              </a:p>
            </xdr:txBody>
          </xdr:sp>
          <xdr:sp macro="" textlink="">
            <xdr:nvSpPr>
              <xdr:cNvPr id="29" name="CaixaDeTexto 28">
                <a:extLst>
                  <a:ext uri="{FF2B5EF4-FFF2-40B4-BE49-F238E27FC236}">
                    <a16:creationId xmlns:a16="http://schemas.microsoft.com/office/drawing/2014/main" id="{DCBFD78D-5144-22D0-A941-00DE1B6F7F59}"/>
                  </a:ext>
                </a:extLst>
              </xdr:cNvPr>
              <xdr:cNvSpPr txBox="1"/>
            </xdr:nvSpPr>
            <xdr:spPr>
              <a:xfrm>
                <a:off x="12601575" y="4198384"/>
                <a:ext cx="685801" cy="16790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pt-PT" sz="800"/>
                  <a:t>Quantidade</a:t>
                </a:r>
              </a:p>
            </xdr:txBody>
          </xdr:sp>
          <xdr:pic>
            <xdr:nvPicPr>
              <xdr:cNvPr id="30" name="Imagem 29">
                <a:extLst>
                  <a:ext uri="{FF2B5EF4-FFF2-40B4-BE49-F238E27FC236}">
                    <a16:creationId xmlns:a16="http://schemas.microsoft.com/office/drawing/2014/main" id="{A00F7657-EFA3-49DD-154B-481B8B60615D}"/>
                  </a:ext>
                </a:extLst>
              </xdr:cNvPr>
              <xdr:cNvPicPr>
                <a:picLocks noChangeAspect="1"/>
              </xdr:cNvPicPr>
            </xdr:nvPicPr>
            <xdr:blipFill rotWithShape="1">
              <a:blip xmlns:r="http://schemas.openxmlformats.org/officeDocument/2006/relationships" r:embed="rId1"/>
              <a:srcRect l="28523" t="45157" r="34805" b="28502"/>
              <a:stretch/>
            </xdr:blipFill>
            <xdr:spPr>
              <a:xfrm>
                <a:off x="12658726" y="4357468"/>
                <a:ext cx="942975" cy="276547"/>
              </a:xfrm>
              <a:prstGeom prst="rect">
                <a:avLst/>
              </a:prstGeom>
              <a:solidFill>
                <a:schemeClr val="bg1"/>
              </a:solidFill>
            </xdr:spPr>
          </xdr:pic>
          <xdr:pic>
            <xdr:nvPicPr>
              <xdr:cNvPr id="31" name="Imagem 30">
                <a:extLst>
                  <a:ext uri="{FF2B5EF4-FFF2-40B4-BE49-F238E27FC236}">
                    <a16:creationId xmlns:a16="http://schemas.microsoft.com/office/drawing/2014/main" id="{8F354C8A-7D4D-F3A2-A8C0-59FAF48F9B19}"/>
                  </a:ext>
                </a:extLst>
              </xdr:cNvPr>
              <xdr:cNvPicPr>
                <a:picLocks noChangeAspect="1"/>
              </xdr:cNvPicPr>
            </xdr:nvPicPr>
            <xdr:blipFill rotWithShape="1">
              <a:blip xmlns:r="http://schemas.openxmlformats.org/officeDocument/2006/relationships" r:embed="rId1"/>
              <a:srcRect l="2593" t="45155" r="70366" b="29443"/>
              <a:stretch/>
            </xdr:blipFill>
            <xdr:spPr>
              <a:xfrm>
                <a:off x="13611226" y="4357469"/>
                <a:ext cx="695326" cy="266671"/>
              </a:xfrm>
              <a:prstGeom prst="rect">
                <a:avLst/>
              </a:prstGeom>
              <a:solidFill>
                <a:schemeClr val="bg1"/>
              </a:solidFill>
            </xdr:spPr>
          </xdr:pic>
          <xdr:sp macro="" textlink="">
            <xdr:nvSpPr>
              <xdr:cNvPr id="32" name="CaixaDeTexto 31">
                <a:extLst>
                  <a:ext uri="{FF2B5EF4-FFF2-40B4-BE49-F238E27FC236}">
                    <a16:creationId xmlns:a16="http://schemas.microsoft.com/office/drawing/2014/main" id="{3120A6BE-C34F-53AA-00B3-16BCD7C6AA69}"/>
                  </a:ext>
                </a:extLst>
              </xdr:cNvPr>
              <xdr:cNvSpPr txBox="1"/>
            </xdr:nvSpPr>
            <xdr:spPr>
              <a:xfrm>
                <a:off x="13592176" y="4199442"/>
                <a:ext cx="581026" cy="1777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pt-PT" sz="800"/>
                  <a:t>Unidade</a:t>
                </a:r>
              </a:p>
            </xdr:txBody>
          </xdr:sp>
          <xdr:sp macro="" textlink="">
            <xdr:nvSpPr>
              <xdr:cNvPr id="33" name="CaixaDeTexto 32">
                <a:extLst>
                  <a:ext uri="{FF2B5EF4-FFF2-40B4-BE49-F238E27FC236}">
                    <a16:creationId xmlns:a16="http://schemas.microsoft.com/office/drawing/2014/main" id="{614E03A2-E754-9073-F3D2-188B64909B55}"/>
                  </a:ext>
                </a:extLst>
              </xdr:cNvPr>
              <xdr:cNvSpPr txBox="1"/>
            </xdr:nvSpPr>
            <xdr:spPr>
              <a:xfrm>
                <a:off x="13144501" y="4128898"/>
                <a:ext cx="238125" cy="1185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1100" b="1">
                    <a:solidFill>
                      <a:srgbClr val="FF0000"/>
                    </a:solidFill>
                  </a:rPr>
                  <a:t>*</a:t>
                </a:r>
                <a:endParaRPr lang="pt-PT" sz="1050" b="1">
                  <a:solidFill>
                    <a:srgbClr val="FF0000"/>
                  </a:solidFill>
                </a:endParaRPr>
              </a:p>
            </xdr:txBody>
          </xdr:sp>
          <xdr:sp macro="" textlink="">
            <xdr:nvSpPr>
              <xdr:cNvPr id="34" name="CaixaDeTexto 33">
                <a:extLst>
                  <a:ext uri="{FF2B5EF4-FFF2-40B4-BE49-F238E27FC236}">
                    <a16:creationId xmlns:a16="http://schemas.microsoft.com/office/drawing/2014/main" id="{3ED85257-EF07-7F4B-EAD8-8D83E857C93F}"/>
                  </a:ext>
                </a:extLst>
              </xdr:cNvPr>
              <xdr:cNvSpPr txBox="1"/>
            </xdr:nvSpPr>
            <xdr:spPr>
              <a:xfrm>
                <a:off x="14030326" y="4178282"/>
                <a:ext cx="238125" cy="1185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1100" b="1">
                    <a:solidFill>
                      <a:srgbClr val="FF0000"/>
                    </a:solidFill>
                  </a:rPr>
                  <a:t>*</a:t>
                </a:r>
                <a:endParaRPr lang="pt-PT" sz="1050" b="1">
                  <a:solidFill>
                    <a:srgbClr val="FF0000"/>
                  </a:solidFill>
                </a:endParaRPr>
              </a:p>
            </xdr:txBody>
          </xdr:sp>
        </xdr:grpSp>
        <xdr:sp macro="" textlink="">
          <xdr:nvSpPr>
            <xdr:cNvPr id="26" name="CaixaDeTexto 25">
              <a:extLst>
                <a:ext uri="{FF2B5EF4-FFF2-40B4-BE49-F238E27FC236}">
                  <a16:creationId xmlns:a16="http://schemas.microsoft.com/office/drawing/2014/main" id="{DB9A1AB7-8828-7816-C9F3-FB09788965FB}"/>
                </a:ext>
              </a:extLst>
            </xdr:cNvPr>
            <xdr:cNvSpPr txBox="1"/>
          </xdr:nvSpPr>
          <xdr:spPr>
            <a:xfrm>
              <a:off x="12420601" y="4157825"/>
              <a:ext cx="238125" cy="1185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1100" b="1">
                  <a:solidFill>
                    <a:srgbClr val="FF0000"/>
                  </a:solidFill>
                </a:rPr>
                <a:t>*</a:t>
              </a:r>
              <a:endParaRPr lang="pt-PT" sz="1050" b="1">
                <a:solidFill>
                  <a:srgbClr val="FF0000"/>
                </a:solidFill>
              </a:endParaRPr>
            </a:p>
          </xdr:txBody>
        </xdr:sp>
      </xdr:grpSp>
      <xdr:pic>
        <xdr:nvPicPr>
          <xdr:cNvPr id="21" name="Imagem 20">
            <a:extLst>
              <a:ext uri="{FF2B5EF4-FFF2-40B4-BE49-F238E27FC236}">
                <a16:creationId xmlns:a16="http://schemas.microsoft.com/office/drawing/2014/main" id="{AB51134B-D8CA-9193-294C-782DF72B28DD}"/>
              </a:ext>
            </a:extLst>
          </xdr:cNvPr>
          <xdr:cNvPicPr>
            <a:picLocks noChangeAspect="1"/>
          </xdr:cNvPicPr>
        </xdr:nvPicPr>
        <xdr:blipFill rotWithShape="1">
          <a:blip xmlns:r="http://schemas.openxmlformats.org/officeDocument/2006/relationships" r:embed="rId1"/>
          <a:srcRect l="28523" t="45157" r="34805" b="28502"/>
          <a:stretch/>
        </xdr:blipFill>
        <xdr:spPr>
          <a:xfrm>
            <a:off x="14268450" y="5642290"/>
            <a:ext cx="942975" cy="276547"/>
          </a:xfrm>
          <a:prstGeom prst="rect">
            <a:avLst/>
          </a:prstGeom>
          <a:solidFill>
            <a:schemeClr val="bg1"/>
          </a:solidFill>
        </xdr:spPr>
      </xdr:pic>
      <xdr:sp macro="" textlink="">
        <xdr:nvSpPr>
          <xdr:cNvPr id="22" name="CaixaDeTexto 21">
            <a:extLst>
              <a:ext uri="{FF2B5EF4-FFF2-40B4-BE49-F238E27FC236}">
                <a16:creationId xmlns:a16="http://schemas.microsoft.com/office/drawing/2014/main" id="{850FABA0-5CAB-D833-D81C-3FF6F1759377}"/>
              </a:ext>
            </a:extLst>
          </xdr:cNvPr>
          <xdr:cNvSpPr txBox="1"/>
        </xdr:nvSpPr>
        <xdr:spPr>
          <a:xfrm>
            <a:off x="14220825" y="5474385"/>
            <a:ext cx="933449" cy="1777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pt-PT" sz="800"/>
              <a:t>Fator de emissão</a:t>
            </a:r>
          </a:p>
        </xdr:txBody>
      </xdr:sp>
      <xdr:pic>
        <xdr:nvPicPr>
          <xdr:cNvPr id="23" name="Imagem 22">
            <a:extLst>
              <a:ext uri="{FF2B5EF4-FFF2-40B4-BE49-F238E27FC236}">
                <a16:creationId xmlns:a16="http://schemas.microsoft.com/office/drawing/2014/main" id="{48ED901A-F406-EFF9-5E11-A31E2E35B040}"/>
              </a:ext>
            </a:extLst>
          </xdr:cNvPr>
          <xdr:cNvPicPr>
            <a:picLocks noChangeAspect="1"/>
          </xdr:cNvPicPr>
        </xdr:nvPicPr>
        <xdr:blipFill rotWithShape="1">
          <a:blip xmlns:r="http://schemas.openxmlformats.org/officeDocument/2006/relationships" r:embed="rId1"/>
          <a:srcRect l="2593" t="45155" r="70366" b="29443"/>
          <a:stretch/>
        </xdr:blipFill>
        <xdr:spPr>
          <a:xfrm>
            <a:off x="15249525" y="5642290"/>
            <a:ext cx="695326" cy="266671"/>
          </a:xfrm>
          <a:prstGeom prst="rect">
            <a:avLst/>
          </a:prstGeom>
          <a:solidFill>
            <a:schemeClr val="bg1"/>
          </a:solidFill>
        </xdr:spPr>
      </xdr:pic>
      <xdr:sp macro="" textlink="">
        <xdr:nvSpPr>
          <xdr:cNvPr id="24" name="CaixaDeTexto 23">
            <a:extLst>
              <a:ext uri="{FF2B5EF4-FFF2-40B4-BE49-F238E27FC236}">
                <a16:creationId xmlns:a16="http://schemas.microsoft.com/office/drawing/2014/main" id="{AFA2C18B-648A-9B85-9BAF-B94A514A715C}"/>
              </a:ext>
            </a:extLst>
          </xdr:cNvPr>
          <xdr:cNvSpPr txBox="1"/>
        </xdr:nvSpPr>
        <xdr:spPr>
          <a:xfrm>
            <a:off x="15230475" y="5276851"/>
            <a:ext cx="581026" cy="3851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pt-PT" sz="800"/>
              <a:t>Unidade do FE</a:t>
            </a:r>
          </a:p>
        </xdr:txBody>
      </xdr:sp>
    </xdr:grpSp>
    <xdr:clientData/>
  </xdr:twoCellAnchor>
  <xdr:twoCellAnchor>
    <xdr:from>
      <xdr:col>8</xdr:col>
      <xdr:colOff>504825</xdr:colOff>
      <xdr:row>9</xdr:row>
      <xdr:rowOff>1514475</xdr:rowOff>
    </xdr:from>
    <xdr:to>
      <xdr:col>8</xdr:col>
      <xdr:colOff>2200276</xdr:colOff>
      <xdr:row>9</xdr:row>
      <xdr:rowOff>2489219</xdr:rowOff>
    </xdr:to>
    <xdr:grpSp>
      <xdr:nvGrpSpPr>
        <xdr:cNvPr id="35" name="Agrupar 34">
          <a:extLst>
            <a:ext uri="{FF2B5EF4-FFF2-40B4-BE49-F238E27FC236}">
              <a16:creationId xmlns:a16="http://schemas.microsoft.com/office/drawing/2014/main" id="{6B78A21F-791F-406A-AE57-9145DDB6E566}"/>
            </a:ext>
          </a:extLst>
        </xdr:cNvPr>
        <xdr:cNvGrpSpPr/>
      </xdr:nvGrpSpPr>
      <xdr:grpSpPr>
        <a:xfrm>
          <a:off x="11439525" y="10410825"/>
          <a:ext cx="1695451" cy="974744"/>
          <a:chOff x="11906250" y="3962401"/>
          <a:chExt cx="1695451" cy="974744"/>
        </a:xfrm>
      </xdr:grpSpPr>
      <xdr:grpSp>
        <xdr:nvGrpSpPr>
          <xdr:cNvPr id="36" name="Agrupar 35">
            <a:extLst>
              <a:ext uri="{FF2B5EF4-FFF2-40B4-BE49-F238E27FC236}">
                <a16:creationId xmlns:a16="http://schemas.microsoft.com/office/drawing/2014/main" id="{554547FA-9F86-9833-0F12-457B3A3FB64A}"/>
              </a:ext>
            </a:extLst>
          </xdr:cNvPr>
          <xdr:cNvGrpSpPr/>
        </xdr:nvGrpSpPr>
        <xdr:grpSpPr>
          <a:xfrm>
            <a:off x="11906250" y="3962401"/>
            <a:ext cx="1695451" cy="974744"/>
            <a:chOff x="11906250" y="3962401"/>
            <a:chExt cx="1695451" cy="974744"/>
          </a:xfrm>
        </xdr:grpSpPr>
        <xdr:pic>
          <xdr:nvPicPr>
            <xdr:cNvPr id="38" name="Imagem 37">
              <a:extLst>
                <a:ext uri="{FF2B5EF4-FFF2-40B4-BE49-F238E27FC236}">
                  <a16:creationId xmlns:a16="http://schemas.microsoft.com/office/drawing/2014/main" id="{517DCF70-861C-5066-02E7-E63C7F8E821E}"/>
                </a:ext>
              </a:extLst>
            </xdr:cNvPr>
            <xdr:cNvPicPr>
              <a:picLocks noChangeAspect="1"/>
            </xdr:cNvPicPr>
          </xdr:nvPicPr>
          <xdr:blipFill rotWithShape="1">
            <a:blip xmlns:r="http://schemas.openxmlformats.org/officeDocument/2006/relationships" r:embed="rId1"/>
            <a:srcRect t="22578" r="61105"/>
            <a:stretch/>
          </xdr:blipFill>
          <xdr:spPr>
            <a:xfrm>
              <a:off x="11906250" y="4124325"/>
              <a:ext cx="1000125" cy="812820"/>
            </a:xfrm>
            <a:prstGeom prst="rect">
              <a:avLst/>
            </a:prstGeom>
            <a:solidFill>
              <a:schemeClr val="bg1"/>
            </a:solidFill>
          </xdr:spPr>
        </xdr:pic>
        <xdr:sp macro="" textlink="">
          <xdr:nvSpPr>
            <xdr:cNvPr id="39" name="CaixaDeTexto 38">
              <a:extLst>
                <a:ext uri="{FF2B5EF4-FFF2-40B4-BE49-F238E27FC236}">
                  <a16:creationId xmlns:a16="http://schemas.microsoft.com/office/drawing/2014/main" id="{14439326-4DF4-D1A0-43D5-369F53CDF827}"/>
                </a:ext>
              </a:extLst>
            </xdr:cNvPr>
            <xdr:cNvSpPr txBox="1"/>
          </xdr:nvSpPr>
          <xdr:spPr>
            <a:xfrm>
              <a:off x="11944350" y="3962401"/>
              <a:ext cx="685801" cy="42469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pt-PT" sz="800"/>
                <a:t>Tipo de gás</a:t>
              </a:r>
            </a:p>
          </xdr:txBody>
        </xdr:sp>
        <xdr:sp macro="" textlink="">
          <xdr:nvSpPr>
            <xdr:cNvPr id="40" name="CaixaDeTexto 39">
              <a:extLst>
                <a:ext uri="{FF2B5EF4-FFF2-40B4-BE49-F238E27FC236}">
                  <a16:creationId xmlns:a16="http://schemas.microsoft.com/office/drawing/2014/main" id="{35CA5FA3-2A86-A6A2-9981-FD6EA93F445A}"/>
                </a:ext>
              </a:extLst>
            </xdr:cNvPr>
            <xdr:cNvSpPr txBox="1"/>
          </xdr:nvSpPr>
          <xdr:spPr>
            <a:xfrm>
              <a:off x="12601575" y="4198384"/>
              <a:ext cx="685801" cy="16790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pt-PT" sz="800"/>
                <a:t>Quantidade</a:t>
              </a:r>
            </a:p>
          </xdr:txBody>
        </xdr:sp>
        <xdr:pic>
          <xdr:nvPicPr>
            <xdr:cNvPr id="41" name="Imagem 40">
              <a:extLst>
                <a:ext uri="{FF2B5EF4-FFF2-40B4-BE49-F238E27FC236}">
                  <a16:creationId xmlns:a16="http://schemas.microsoft.com/office/drawing/2014/main" id="{52EEAEC4-5591-0B26-B64D-205EFFAEC62C}"/>
                </a:ext>
              </a:extLst>
            </xdr:cNvPr>
            <xdr:cNvPicPr>
              <a:picLocks noChangeAspect="1"/>
            </xdr:cNvPicPr>
          </xdr:nvPicPr>
          <xdr:blipFill rotWithShape="1">
            <a:blip xmlns:r="http://schemas.openxmlformats.org/officeDocument/2006/relationships" r:embed="rId1"/>
            <a:srcRect l="28523" t="45157" r="34805" b="28502"/>
            <a:stretch/>
          </xdr:blipFill>
          <xdr:spPr>
            <a:xfrm>
              <a:off x="12658726" y="4357468"/>
              <a:ext cx="942975" cy="276547"/>
            </a:xfrm>
            <a:prstGeom prst="rect">
              <a:avLst/>
            </a:prstGeom>
            <a:solidFill>
              <a:schemeClr val="bg1"/>
            </a:solidFill>
          </xdr:spPr>
        </xdr:pic>
        <xdr:sp macro="" textlink="">
          <xdr:nvSpPr>
            <xdr:cNvPr id="44" name="CaixaDeTexto 43">
              <a:extLst>
                <a:ext uri="{FF2B5EF4-FFF2-40B4-BE49-F238E27FC236}">
                  <a16:creationId xmlns:a16="http://schemas.microsoft.com/office/drawing/2014/main" id="{2E3F95D4-23A3-CFE4-B4E3-0A01F47B2726}"/>
                </a:ext>
              </a:extLst>
            </xdr:cNvPr>
            <xdr:cNvSpPr txBox="1"/>
          </xdr:nvSpPr>
          <xdr:spPr>
            <a:xfrm>
              <a:off x="13144501" y="4128898"/>
              <a:ext cx="238125" cy="1185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1100" b="1">
                  <a:solidFill>
                    <a:srgbClr val="FF0000"/>
                  </a:solidFill>
                </a:rPr>
                <a:t>*</a:t>
              </a:r>
              <a:endParaRPr lang="pt-PT" sz="1050" b="1">
                <a:solidFill>
                  <a:srgbClr val="FF0000"/>
                </a:solidFill>
              </a:endParaRPr>
            </a:p>
          </xdr:txBody>
        </xdr:sp>
      </xdr:grpSp>
      <xdr:sp macro="" textlink="">
        <xdr:nvSpPr>
          <xdr:cNvPr id="37" name="CaixaDeTexto 36">
            <a:extLst>
              <a:ext uri="{FF2B5EF4-FFF2-40B4-BE49-F238E27FC236}">
                <a16:creationId xmlns:a16="http://schemas.microsoft.com/office/drawing/2014/main" id="{69DA8D94-4715-AFE8-9B78-CBF3524D6554}"/>
              </a:ext>
            </a:extLst>
          </xdr:cNvPr>
          <xdr:cNvSpPr txBox="1"/>
        </xdr:nvSpPr>
        <xdr:spPr>
          <a:xfrm>
            <a:off x="12420601" y="4157825"/>
            <a:ext cx="238125" cy="1185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1100" b="1">
                <a:solidFill>
                  <a:srgbClr val="FF0000"/>
                </a:solidFill>
              </a:rPr>
              <a:t>*</a:t>
            </a:r>
            <a:endParaRPr lang="pt-PT" sz="1050" b="1">
              <a:solidFill>
                <a:srgbClr val="FF0000"/>
              </a:solidFill>
            </a:endParaRPr>
          </a:p>
        </xdr:txBody>
      </xdr:sp>
    </xdr:grpSp>
    <xdr:clientData/>
  </xdr:twoCellAnchor>
  <xdr:twoCellAnchor>
    <xdr:from>
      <xdr:col>8</xdr:col>
      <xdr:colOff>28575</xdr:colOff>
      <xdr:row>11</xdr:row>
      <xdr:rowOff>714375</xdr:rowOff>
    </xdr:from>
    <xdr:to>
      <xdr:col>8</xdr:col>
      <xdr:colOff>3962400</xdr:colOff>
      <xdr:row>11</xdr:row>
      <xdr:rowOff>1650651</xdr:rowOff>
    </xdr:to>
    <xdr:grpSp>
      <xdr:nvGrpSpPr>
        <xdr:cNvPr id="46" name="Agrupar 45">
          <a:extLst>
            <a:ext uri="{FF2B5EF4-FFF2-40B4-BE49-F238E27FC236}">
              <a16:creationId xmlns:a16="http://schemas.microsoft.com/office/drawing/2014/main" id="{1201AD40-A0E1-436E-AE12-5FFBE1FE60BC}"/>
            </a:ext>
          </a:extLst>
        </xdr:cNvPr>
        <xdr:cNvGrpSpPr/>
      </xdr:nvGrpSpPr>
      <xdr:grpSpPr>
        <a:xfrm>
          <a:off x="10963275" y="16792575"/>
          <a:ext cx="3933825" cy="936276"/>
          <a:chOff x="11753851" y="295276"/>
          <a:chExt cx="3933825" cy="936276"/>
        </a:xfrm>
      </xdr:grpSpPr>
      <xdr:grpSp>
        <xdr:nvGrpSpPr>
          <xdr:cNvPr id="47" name="Agrupar 46">
            <a:extLst>
              <a:ext uri="{FF2B5EF4-FFF2-40B4-BE49-F238E27FC236}">
                <a16:creationId xmlns:a16="http://schemas.microsoft.com/office/drawing/2014/main" id="{CE23F1EE-08CB-FFE0-56F0-970BE82BFAB0}"/>
              </a:ext>
            </a:extLst>
          </xdr:cNvPr>
          <xdr:cNvGrpSpPr/>
        </xdr:nvGrpSpPr>
        <xdr:grpSpPr>
          <a:xfrm>
            <a:off x="11753851" y="295276"/>
            <a:ext cx="2343150" cy="936276"/>
            <a:chOff x="8896351" y="295276"/>
            <a:chExt cx="2343150" cy="936276"/>
          </a:xfrm>
        </xdr:grpSpPr>
        <xdr:grpSp>
          <xdr:nvGrpSpPr>
            <xdr:cNvPr id="53" name="Agrupar 52">
              <a:extLst>
                <a:ext uri="{FF2B5EF4-FFF2-40B4-BE49-F238E27FC236}">
                  <a16:creationId xmlns:a16="http://schemas.microsoft.com/office/drawing/2014/main" id="{13E3B26B-678E-78C9-9BA3-4C4EBD427BD9}"/>
                </a:ext>
              </a:extLst>
            </xdr:cNvPr>
            <xdr:cNvGrpSpPr/>
          </xdr:nvGrpSpPr>
          <xdr:grpSpPr>
            <a:xfrm>
              <a:off x="8896351" y="295276"/>
              <a:ext cx="2343150" cy="936276"/>
              <a:chOff x="8896351" y="295276"/>
              <a:chExt cx="2343150" cy="936276"/>
            </a:xfrm>
          </xdr:grpSpPr>
          <xdr:grpSp>
            <xdr:nvGrpSpPr>
              <xdr:cNvPr id="55" name="Agrupar 54">
                <a:extLst>
                  <a:ext uri="{FF2B5EF4-FFF2-40B4-BE49-F238E27FC236}">
                    <a16:creationId xmlns:a16="http://schemas.microsoft.com/office/drawing/2014/main" id="{4AD48740-2BF3-7A98-F225-38FF4D12D4BA}"/>
                  </a:ext>
                </a:extLst>
              </xdr:cNvPr>
              <xdr:cNvGrpSpPr/>
            </xdr:nvGrpSpPr>
            <xdr:grpSpPr>
              <a:xfrm>
                <a:off x="8896351" y="295276"/>
                <a:ext cx="2343150" cy="936276"/>
                <a:chOff x="8896351" y="295276"/>
                <a:chExt cx="2343150" cy="936276"/>
              </a:xfrm>
            </xdr:grpSpPr>
            <xdr:grpSp>
              <xdr:nvGrpSpPr>
                <xdr:cNvPr id="57" name="Agrupar 56">
                  <a:extLst>
                    <a:ext uri="{FF2B5EF4-FFF2-40B4-BE49-F238E27FC236}">
                      <a16:creationId xmlns:a16="http://schemas.microsoft.com/office/drawing/2014/main" id="{9BA7297B-172A-324D-73C4-6CB0A0C73408}"/>
                    </a:ext>
                  </a:extLst>
                </xdr:cNvPr>
                <xdr:cNvGrpSpPr/>
              </xdr:nvGrpSpPr>
              <xdr:grpSpPr>
                <a:xfrm>
                  <a:off x="8896351" y="295276"/>
                  <a:ext cx="2343150" cy="936276"/>
                  <a:chOff x="8896351" y="333376"/>
                  <a:chExt cx="2343150" cy="936276"/>
                </a:xfrm>
              </xdr:grpSpPr>
              <xdr:pic>
                <xdr:nvPicPr>
                  <xdr:cNvPr id="59" name="Imagem 58">
                    <a:extLst>
                      <a:ext uri="{FF2B5EF4-FFF2-40B4-BE49-F238E27FC236}">
                        <a16:creationId xmlns:a16="http://schemas.microsoft.com/office/drawing/2014/main" id="{7F5FA9ED-9941-AA96-F2A5-2FFE7D4C55F9}"/>
                      </a:ext>
                    </a:extLst>
                  </xdr:cNvPr>
                  <xdr:cNvPicPr>
                    <a:picLocks noChangeAspect="1"/>
                  </xdr:cNvPicPr>
                </xdr:nvPicPr>
                <xdr:blipFill rotWithShape="1">
                  <a:blip xmlns:r="http://schemas.openxmlformats.org/officeDocument/2006/relationships" r:embed="rId1"/>
                  <a:srcRect t="22578" r="8876"/>
                  <a:stretch/>
                </xdr:blipFill>
                <xdr:spPr>
                  <a:xfrm>
                    <a:off x="8896351" y="485775"/>
                    <a:ext cx="2343150" cy="783877"/>
                  </a:xfrm>
                  <a:prstGeom prst="rect">
                    <a:avLst/>
                  </a:prstGeom>
                </xdr:spPr>
              </xdr:pic>
              <xdr:sp macro="" textlink="">
                <xdr:nvSpPr>
                  <xdr:cNvPr id="60" name="CaixaDeTexto 59">
                    <a:extLst>
                      <a:ext uri="{FF2B5EF4-FFF2-40B4-BE49-F238E27FC236}">
                        <a16:creationId xmlns:a16="http://schemas.microsoft.com/office/drawing/2014/main" id="{95488DBA-1142-BC1D-C733-90364CD65D71}"/>
                      </a:ext>
                    </a:extLst>
                  </xdr:cNvPr>
                  <xdr:cNvSpPr txBox="1"/>
                </xdr:nvSpPr>
                <xdr:spPr>
                  <a:xfrm>
                    <a:off x="8905874" y="333376"/>
                    <a:ext cx="685801" cy="4095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pt-PT" sz="800"/>
                      <a:t>Tipo de combustível</a:t>
                    </a:r>
                  </a:p>
                </xdr:txBody>
              </xdr:sp>
              <xdr:sp macro="" textlink="">
                <xdr:nvSpPr>
                  <xdr:cNvPr id="61" name="CaixaDeTexto 60">
                    <a:extLst>
                      <a:ext uri="{FF2B5EF4-FFF2-40B4-BE49-F238E27FC236}">
                        <a16:creationId xmlns:a16="http://schemas.microsoft.com/office/drawing/2014/main" id="{79302C7F-1CEC-48EC-3040-B861E2E8A937}"/>
                      </a:ext>
                    </a:extLst>
                  </xdr:cNvPr>
                  <xdr:cNvSpPr txBox="1"/>
                </xdr:nvSpPr>
                <xdr:spPr>
                  <a:xfrm>
                    <a:off x="9601199" y="571499"/>
                    <a:ext cx="685801" cy="161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pt-PT" sz="800"/>
                      <a:t>Quantidade</a:t>
                    </a:r>
                  </a:p>
                </xdr:txBody>
              </xdr:sp>
              <xdr:sp macro="" textlink="">
                <xdr:nvSpPr>
                  <xdr:cNvPr id="62" name="CaixaDeTexto 61">
                    <a:extLst>
                      <a:ext uri="{FF2B5EF4-FFF2-40B4-BE49-F238E27FC236}">
                        <a16:creationId xmlns:a16="http://schemas.microsoft.com/office/drawing/2014/main" id="{589FFBC5-307A-684B-E8F4-5A5541FCCD9F}"/>
                      </a:ext>
                    </a:extLst>
                  </xdr:cNvPr>
                  <xdr:cNvSpPr txBox="1"/>
                </xdr:nvSpPr>
                <xdr:spPr>
                  <a:xfrm>
                    <a:off x="10525125" y="600074"/>
                    <a:ext cx="581026" cy="1333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pt-PT" sz="800"/>
                      <a:t>Unidade</a:t>
                    </a:r>
                  </a:p>
                </xdr:txBody>
              </xdr:sp>
            </xdr:grpSp>
            <xdr:sp macro="" textlink="">
              <xdr:nvSpPr>
                <xdr:cNvPr id="58" name="CaixaDeTexto 57">
                  <a:extLst>
                    <a:ext uri="{FF2B5EF4-FFF2-40B4-BE49-F238E27FC236}">
                      <a16:creationId xmlns:a16="http://schemas.microsoft.com/office/drawing/2014/main" id="{7D5F7D8F-6241-E6C4-9457-EF968C027CC2}"/>
                    </a:ext>
                  </a:extLst>
                </xdr:cNvPr>
                <xdr:cNvSpPr txBox="1"/>
              </xdr:nvSpPr>
              <xdr:spPr>
                <a:xfrm>
                  <a:off x="10963275" y="485776"/>
                  <a:ext cx="238125" cy="114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1100" b="1">
                      <a:solidFill>
                        <a:srgbClr val="FF0000"/>
                      </a:solidFill>
                    </a:rPr>
                    <a:t>*</a:t>
                  </a:r>
                  <a:endParaRPr lang="pt-PT" sz="1050" b="1">
                    <a:solidFill>
                      <a:srgbClr val="FF0000"/>
                    </a:solidFill>
                  </a:endParaRPr>
                </a:p>
              </xdr:txBody>
            </xdr:sp>
          </xdr:grpSp>
          <xdr:sp macro="" textlink="">
            <xdr:nvSpPr>
              <xdr:cNvPr id="56" name="CaixaDeTexto 55">
                <a:extLst>
                  <a:ext uri="{FF2B5EF4-FFF2-40B4-BE49-F238E27FC236}">
                    <a16:creationId xmlns:a16="http://schemas.microsoft.com/office/drawing/2014/main" id="{6F6A2435-1D28-FD85-3586-6DC5CAC8B5CF}"/>
                  </a:ext>
                </a:extLst>
              </xdr:cNvPr>
              <xdr:cNvSpPr txBox="1"/>
            </xdr:nvSpPr>
            <xdr:spPr>
              <a:xfrm>
                <a:off x="9420225" y="447676"/>
                <a:ext cx="238125" cy="114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1100" b="1">
                    <a:solidFill>
                      <a:srgbClr val="FF0000"/>
                    </a:solidFill>
                  </a:rPr>
                  <a:t>*</a:t>
                </a:r>
                <a:endParaRPr lang="pt-PT" sz="1050" b="1">
                  <a:solidFill>
                    <a:srgbClr val="FF0000"/>
                  </a:solidFill>
                </a:endParaRPr>
              </a:p>
            </xdr:txBody>
          </xdr:sp>
        </xdr:grpSp>
        <xdr:sp macro="" textlink="">
          <xdr:nvSpPr>
            <xdr:cNvPr id="54" name="CaixaDeTexto 53">
              <a:extLst>
                <a:ext uri="{FF2B5EF4-FFF2-40B4-BE49-F238E27FC236}">
                  <a16:creationId xmlns:a16="http://schemas.microsoft.com/office/drawing/2014/main" id="{261D612B-624C-9501-DFB2-9EB8D82C92A2}"/>
                </a:ext>
              </a:extLst>
            </xdr:cNvPr>
            <xdr:cNvSpPr txBox="1"/>
          </xdr:nvSpPr>
          <xdr:spPr>
            <a:xfrm>
              <a:off x="10153650" y="476251"/>
              <a:ext cx="238125" cy="114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1100" b="1">
                  <a:solidFill>
                    <a:srgbClr val="FF0000"/>
                  </a:solidFill>
                </a:rPr>
                <a:t>*</a:t>
              </a:r>
              <a:endParaRPr lang="pt-PT" sz="1050" b="1">
                <a:solidFill>
                  <a:srgbClr val="FF0000"/>
                </a:solidFill>
              </a:endParaRPr>
            </a:p>
          </xdr:txBody>
        </xdr:sp>
      </xdr:grpSp>
      <xdr:pic>
        <xdr:nvPicPr>
          <xdr:cNvPr id="48" name="Imagem 47">
            <a:extLst>
              <a:ext uri="{FF2B5EF4-FFF2-40B4-BE49-F238E27FC236}">
                <a16:creationId xmlns:a16="http://schemas.microsoft.com/office/drawing/2014/main" id="{39EE88B7-5E01-60B8-E0C2-7EA4B7CE100C}"/>
              </a:ext>
            </a:extLst>
          </xdr:cNvPr>
          <xdr:cNvPicPr>
            <a:picLocks noChangeAspect="1"/>
          </xdr:cNvPicPr>
        </xdr:nvPicPr>
        <xdr:blipFill rotWithShape="1">
          <a:blip xmlns:r="http://schemas.openxmlformats.org/officeDocument/2006/relationships" r:embed="rId1"/>
          <a:srcRect l="28523" t="45157" r="34805" b="28502"/>
          <a:stretch/>
        </xdr:blipFill>
        <xdr:spPr>
          <a:xfrm>
            <a:off x="14058900" y="676276"/>
            <a:ext cx="942975" cy="266700"/>
          </a:xfrm>
          <a:prstGeom prst="rect">
            <a:avLst/>
          </a:prstGeom>
          <a:solidFill>
            <a:schemeClr val="bg1"/>
          </a:solidFill>
        </xdr:spPr>
      </xdr:pic>
      <xdr:sp macro="" textlink="">
        <xdr:nvSpPr>
          <xdr:cNvPr id="49" name="CaixaDeTexto 48">
            <a:extLst>
              <a:ext uri="{FF2B5EF4-FFF2-40B4-BE49-F238E27FC236}">
                <a16:creationId xmlns:a16="http://schemas.microsoft.com/office/drawing/2014/main" id="{3A4E9DCB-D91A-A59E-82BF-F6024332CFD6}"/>
              </a:ext>
            </a:extLst>
          </xdr:cNvPr>
          <xdr:cNvSpPr txBox="1"/>
        </xdr:nvSpPr>
        <xdr:spPr>
          <a:xfrm>
            <a:off x="14011275" y="514350"/>
            <a:ext cx="933449"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pt-PT" sz="800"/>
              <a:t>Fator de emissão</a:t>
            </a:r>
          </a:p>
        </xdr:txBody>
      </xdr:sp>
      <xdr:pic>
        <xdr:nvPicPr>
          <xdr:cNvPr id="50" name="Imagem 49">
            <a:extLst>
              <a:ext uri="{FF2B5EF4-FFF2-40B4-BE49-F238E27FC236}">
                <a16:creationId xmlns:a16="http://schemas.microsoft.com/office/drawing/2014/main" id="{A2BE86CA-0935-7043-F9DD-84D8FA593C53}"/>
              </a:ext>
            </a:extLst>
          </xdr:cNvPr>
          <xdr:cNvPicPr>
            <a:picLocks noChangeAspect="1"/>
          </xdr:cNvPicPr>
        </xdr:nvPicPr>
        <xdr:blipFill rotWithShape="1">
          <a:blip xmlns:r="http://schemas.openxmlformats.org/officeDocument/2006/relationships" r:embed="rId1"/>
          <a:srcRect l="2593" t="45155" r="70366" b="29443"/>
          <a:stretch/>
        </xdr:blipFill>
        <xdr:spPr>
          <a:xfrm>
            <a:off x="14992350" y="676276"/>
            <a:ext cx="695326" cy="257175"/>
          </a:xfrm>
          <a:prstGeom prst="rect">
            <a:avLst/>
          </a:prstGeom>
          <a:solidFill>
            <a:schemeClr val="bg1"/>
          </a:solidFill>
        </xdr:spPr>
      </xdr:pic>
      <xdr:sp macro="" textlink="">
        <xdr:nvSpPr>
          <xdr:cNvPr id="51" name="CaixaDeTexto 50">
            <a:extLst>
              <a:ext uri="{FF2B5EF4-FFF2-40B4-BE49-F238E27FC236}">
                <a16:creationId xmlns:a16="http://schemas.microsoft.com/office/drawing/2014/main" id="{D673335E-30E3-9499-FE4A-C41F744FCDC0}"/>
              </a:ext>
            </a:extLst>
          </xdr:cNvPr>
          <xdr:cNvSpPr txBox="1"/>
        </xdr:nvSpPr>
        <xdr:spPr>
          <a:xfrm>
            <a:off x="14982825" y="333375"/>
            <a:ext cx="5810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pt-PT" sz="800"/>
              <a:t>Unidade do FE</a:t>
            </a:r>
          </a:p>
        </xdr:txBody>
      </xdr:sp>
      <xdr:pic>
        <xdr:nvPicPr>
          <xdr:cNvPr id="52" name="Imagem 51">
            <a:extLst>
              <a:ext uri="{FF2B5EF4-FFF2-40B4-BE49-F238E27FC236}">
                <a16:creationId xmlns:a16="http://schemas.microsoft.com/office/drawing/2014/main" id="{E6711EBA-FC1E-E517-87E8-94F67AC591CE}"/>
              </a:ext>
            </a:extLst>
          </xdr:cNvPr>
          <xdr:cNvPicPr>
            <a:picLocks noChangeAspect="1"/>
          </xdr:cNvPicPr>
        </xdr:nvPicPr>
        <xdr:blipFill rotWithShape="1">
          <a:blip xmlns:r="http://schemas.openxmlformats.org/officeDocument/2006/relationships" r:embed="rId1"/>
          <a:srcRect l="2593" t="45155" r="70366" b="29443"/>
          <a:stretch/>
        </xdr:blipFill>
        <xdr:spPr>
          <a:xfrm>
            <a:off x="13411200" y="666752"/>
            <a:ext cx="680951" cy="276224"/>
          </a:xfrm>
          <a:prstGeom prst="rect">
            <a:avLst/>
          </a:prstGeom>
          <a:solidFill>
            <a:schemeClr val="bg1"/>
          </a:solidFill>
        </xdr:spPr>
      </xdr:pic>
    </xdr:grpSp>
    <xdr:clientData/>
  </xdr:twoCellAnchor>
  <xdr:twoCellAnchor editAs="oneCell">
    <xdr:from>
      <xdr:col>8</xdr:col>
      <xdr:colOff>1619249</xdr:colOff>
      <xdr:row>5</xdr:row>
      <xdr:rowOff>866775</xdr:rowOff>
    </xdr:from>
    <xdr:to>
      <xdr:col>8</xdr:col>
      <xdr:colOff>4019550</xdr:colOff>
      <xdr:row>6</xdr:row>
      <xdr:rowOff>323850</xdr:rowOff>
    </xdr:to>
    <xdr:pic>
      <xdr:nvPicPr>
        <xdr:cNvPr id="63" name="Imagem 62">
          <a:extLst>
            <a:ext uri="{FF2B5EF4-FFF2-40B4-BE49-F238E27FC236}">
              <a16:creationId xmlns:a16="http://schemas.microsoft.com/office/drawing/2014/main" id="{CCABC58A-16EE-EE27-A75A-1EC0E405D76F}"/>
            </a:ext>
          </a:extLst>
        </xdr:cNvPr>
        <xdr:cNvPicPr>
          <a:picLocks noChangeAspect="1"/>
        </xdr:cNvPicPr>
      </xdr:nvPicPr>
      <xdr:blipFill rotWithShape="1">
        <a:blip xmlns:r="http://schemas.openxmlformats.org/officeDocument/2006/relationships" r:embed="rId2"/>
        <a:srcRect l="39131" t="11734" b="11162"/>
        <a:stretch/>
      </xdr:blipFill>
      <xdr:spPr>
        <a:xfrm>
          <a:off x="13325474" y="5819775"/>
          <a:ext cx="2400301" cy="438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280646</xdr:colOff>
      <xdr:row>49</xdr:row>
      <xdr:rowOff>57989</xdr:rowOff>
    </xdr:from>
    <xdr:ext cx="221157" cy="221157"/>
    <xdr:pic>
      <xdr:nvPicPr>
        <xdr:cNvPr id="2" name="image1.png">
          <a:extLst>
            <a:ext uri="{FF2B5EF4-FFF2-40B4-BE49-F238E27FC236}">
              <a16:creationId xmlns:a16="http://schemas.microsoft.com/office/drawing/2014/main" id="{D25B007D-4656-47AA-95CD-0DB2054BADA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61896" y="5423739"/>
          <a:ext cx="221157" cy="221157"/>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3</xdr:col>
      <xdr:colOff>280646</xdr:colOff>
      <xdr:row>26</xdr:row>
      <xdr:rowOff>57989</xdr:rowOff>
    </xdr:from>
    <xdr:ext cx="221157" cy="221157"/>
    <xdr:pic>
      <xdr:nvPicPr>
        <xdr:cNvPr id="2" name="image1.png">
          <a:extLst>
            <a:ext uri="{FF2B5EF4-FFF2-40B4-BE49-F238E27FC236}">
              <a16:creationId xmlns:a16="http://schemas.microsoft.com/office/drawing/2014/main" id="{9450CD8E-456E-4C11-9D7B-A9A22DFF6D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23821" y="5430089"/>
          <a:ext cx="221157" cy="221157"/>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180975</xdr:colOff>
      <xdr:row>4</xdr:row>
      <xdr:rowOff>9525</xdr:rowOff>
    </xdr:from>
    <xdr:to>
      <xdr:col>9</xdr:col>
      <xdr:colOff>304800</xdr:colOff>
      <xdr:row>17</xdr:row>
      <xdr:rowOff>126190</xdr:rowOff>
    </xdr:to>
    <xdr:grpSp>
      <xdr:nvGrpSpPr>
        <xdr:cNvPr id="9" name="Agrupar 8">
          <a:extLst>
            <a:ext uri="{FF2B5EF4-FFF2-40B4-BE49-F238E27FC236}">
              <a16:creationId xmlns:a16="http://schemas.microsoft.com/office/drawing/2014/main" id="{B4DA95D1-6653-C125-110F-184257699500}"/>
            </a:ext>
          </a:extLst>
        </xdr:cNvPr>
        <xdr:cNvGrpSpPr/>
      </xdr:nvGrpSpPr>
      <xdr:grpSpPr>
        <a:xfrm>
          <a:off x="1400175" y="990600"/>
          <a:ext cx="4391025" cy="2469340"/>
          <a:chOff x="1943100" y="581025"/>
          <a:chExt cx="4391025" cy="2593165"/>
        </a:xfrm>
      </xdr:grpSpPr>
      <xdr:grpSp>
        <xdr:nvGrpSpPr>
          <xdr:cNvPr id="8" name="Agrupar 7">
            <a:extLst>
              <a:ext uri="{FF2B5EF4-FFF2-40B4-BE49-F238E27FC236}">
                <a16:creationId xmlns:a16="http://schemas.microsoft.com/office/drawing/2014/main" id="{873A8B65-7EB0-C8BF-FDC9-E2915987E87F}"/>
              </a:ext>
            </a:extLst>
          </xdr:cNvPr>
          <xdr:cNvGrpSpPr/>
        </xdr:nvGrpSpPr>
        <xdr:grpSpPr>
          <a:xfrm>
            <a:off x="1943100" y="685800"/>
            <a:ext cx="4391025" cy="2488390"/>
            <a:chOff x="2209800" y="476250"/>
            <a:chExt cx="4391025" cy="2488390"/>
          </a:xfrm>
        </xdr:grpSpPr>
        <xdr:pic>
          <xdr:nvPicPr>
            <xdr:cNvPr id="3" name="Imagem 2" descr="Crea un Donut Chart in Tableau in poche semplici mosse - Visualitics">
              <a:extLst>
                <a:ext uri="{FF2B5EF4-FFF2-40B4-BE49-F238E27FC236}">
                  <a16:creationId xmlns:a16="http://schemas.microsoft.com/office/drawing/2014/main" id="{FC634A5D-65B6-F3C5-58D1-B7AAA32248E2}"/>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1335" r="21204"/>
            <a:stretch/>
          </xdr:blipFill>
          <xdr:spPr bwMode="auto">
            <a:xfrm>
              <a:off x="3067050" y="476250"/>
              <a:ext cx="2438400" cy="248839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CaixaDeTexto 3">
              <a:extLst>
                <a:ext uri="{FF2B5EF4-FFF2-40B4-BE49-F238E27FC236}">
                  <a16:creationId xmlns:a16="http://schemas.microsoft.com/office/drawing/2014/main" id="{F27D3639-9C40-4EB8-930B-1E3CE2516B8C}"/>
                </a:ext>
              </a:extLst>
            </xdr:cNvPr>
            <xdr:cNvSpPr txBox="1"/>
          </xdr:nvSpPr>
          <xdr:spPr>
            <a:xfrm>
              <a:off x="3857625" y="1419225"/>
              <a:ext cx="895350"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PT" sz="1100"/>
                <a:t>Total de emissões</a:t>
              </a:r>
            </a:p>
            <a:p>
              <a:pPr algn="ctr"/>
              <a:r>
                <a:rPr lang="pt-PT" sz="1100"/>
                <a:t>(t CO</a:t>
              </a:r>
              <a:r>
                <a:rPr lang="pt-PT" sz="1100" baseline="-25000"/>
                <a:t>2</a:t>
              </a:r>
              <a:r>
                <a:rPr lang="pt-PT" sz="1100"/>
                <a:t> eq)</a:t>
              </a:r>
            </a:p>
          </xdr:txBody>
        </xdr:sp>
        <xdr:sp macro="" textlink="">
          <xdr:nvSpPr>
            <xdr:cNvPr id="6" name="CaixaDeTexto 5">
              <a:extLst>
                <a:ext uri="{FF2B5EF4-FFF2-40B4-BE49-F238E27FC236}">
                  <a16:creationId xmlns:a16="http://schemas.microsoft.com/office/drawing/2014/main" id="{51790288-7C59-4F4B-A4D8-8A8C05C11C67}"/>
                </a:ext>
              </a:extLst>
            </xdr:cNvPr>
            <xdr:cNvSpPr txBox="1"/>
          </xdr:nvSpPr>
          <xdr:spPr>
            <a:xfrm>
              <a:off x="2209800" y="2219325"/>
              <a:ext cx="1276350" cy="50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PT" sz="1100"/>
                <a:t>Emissões âmbito 2</a:t>
              </a:r>
            </a:p>
            <a:p>
              <a:pPr algn="ctr"/>
              <a:r>
                <a:rPr lang="pt-PT" sz="1100"/>
                <a:t>(t CO</a:t>
              </a:r>
              <a:r>
                <a:rPr lang="pt-PT" sz="1100" baseline="-25000"/>
                <a:t>2</a:t>
              </a:r>
              <a:r>
                <a:rPr lang="pt-PT" sz="1100"/>
                <a:t> eq)</a:t>
              </a:r>
            </a:p>
          </xdr:txBody>
        </xdr:sp>
        <xdr:sp macro="" textlink="">
          <xdr:nvSpPr>
            <xdr:cNvPr id="7" name="CaixaDeTexto 6">
              <a:extLst>
                <a:ext uri="{FF2B5EF4-FFF2-40B4-BE49-F238E27FC236}">
                  <a16:creationId xmlns:a16="http://schemas.microsoft.com/office/drawing/2014/main" id="{5CDD36FA-61F8-44C9-BBB2-FAF8AE27C0DC}"/>
                </a:ext>
              </a:extLst>
            </xdr:cNvPr>
            <xdr:cNvSpPr txBox="1"/>
          </xdr:nvSpPr>
          <xdr:spPr>
            <a:xfrm>
              <a:off x="5324475" y="1257300"/>
              <a:ext cx="1276350" cy="50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PT" sz="1100"/>
                <a:t>Emissões âmbito 3</a:t>
              </a:r>
            </a:p>
            <a:p>
              <a:pPr algn="ctr"/>
              <a:r>
                <a:rPr lang="pt-PT" sz="1100"/>
                <a:t>(t CO</a:t>
              </a:r>
              <a:r>
                <a:rPr lang="pt-PT" sz="1100" baseline="-25000"/>
                <a:t>2</a:t>
              </a:r>
              <a:r>
                <a:rPr lang="pt-PT" sz="1100"/>
                <a:t> eq)</a:t>
              </a:r>
            </a:p>
          </xdr:txBody>
        </xdr:sp>
      </xdr:grpSp>
      <xdr:sp macro="" textlink="">
        <xdr:nvSpPr>
          <xdr:cNvPr id="5" name="CaixaDeTexto 4">
            <a:extLst>
              <a:ext uri="{FF2B5EF4-FFF2-40B4-BE49-F238E27FC236}">
                <a16:creationId xmlns:a16="http://schemas.microsoft.com/office/drawing/2014/main" id="{EF25E55B-86DF-41AD-9594-6617F34FD76A}"/>
              </a:ext>
            </a:extLst>
          </xdr:cNvPr>
          <xdr:cNvSpPr txBox="1"/>
        </xdr:nvSpPr>
        <xdr:spPr>
          <a:xfrm>
            <a:off x="2343150" y="581025"/>
            <a:ext cx="1276350" cy="50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PT" sz="1100"/>
              <a:t>Emissões âmbito 1</a:t>
            </a:r>
          </a:p>
          <a:p>
            <a:pPr algn="ctr"/>
            <a:r>
              <a:rPr lang="pt-PT" sz="1100"/>
              <a:t>(t CO</a:t>
            </a:r>
            <a:r>
              <a:rPr lang="pt-PT" sz="1100" baseline="-25000"/>
              <a:t>2</a:t>
            </a:r>
            <a:r>
              <a:rPr lang="pt-PT" sz="1100"/>
              <a:t> eq)</a:t>
            </a:r>
          </a:p>
        </xdr:txBody>
      </xdr:sp>
    </xdr:grpSp>
    <xdr:clientData/>
  </xdr:twoCellAnchor>
  <xdr:twoCellAnchor>
    <xdr:from>
      <xdr:col>3</xdr:col>
      <xdr:colOff>152400</xdr:colOff>
      <xdr:row>30</xdr:row>
      <xdr:rowOff>0</xdr:rowOff>
    </xdr:from>
    <xdr:to>
      <xdr:col>11</xdr:col>
      <xdr:colOff>104775</xdr:colOff>
      <xdr:row>45</xdr:row>
      <xdr:rowOff>180975</xdr:rowOff>
    </xdr:to>
    <xdr:grpSp>
      <xdr:nvGrpSpPr>
        <xdr:cNvPr id="14" name="Agrupar 13">
          <a:extLst>
            <a:ext uri="{FF2B5EF4-FFF2-40B4-BE49-F238E27FC236}">
              <a16:creationId xmlns:a16="http://schemas.microsoft.com/office/drawing/2014/main" id="{D8721A2E-5E34-3E88-46AB-6A01693645D9}"/>
            </a:ext>
            <a:ext uri="{147F2762-F138-4A5C-976F-8EAC2B608ADB}">
              <a16:predDERef xmlns:a16="http://schemas.microsoft.com/office/drawing/2014/main" pred="{B4DA95D1-6653-C125-110F-184257699500}"/>
            </a:ext>
          </a:extLst>
        </xdr:cNvPr>
        <xdr:cNvGrpSpPr/>
      </xdr:nvGrpSpPr>
      <xdr:grpSpPr>
        <a:xfrm>
          <a:off x="1981200" y="5686425"/>
          <a:ext cx="4829175" cy="2895600"/>
          <a:chOff x="1676400" y="3990975"/>
          <a:chExt cx="4829175" cy="3209925"/>
        </a:xfrm>
      </xdr:grpSpPr>
      <xdr:pic>
        <xdr:nvPicPr>
          <xdr:cNvPr id="10" name="Imagem 9" descr="Gráfico de Barras no Excel: Como Criar? - Excel Easy">
            <a:extLst>
              <a:ext uri="{FF2B5EF4-FFF2-40B4-BE49-F238E27FC236}">
                <a16:creationId xmlns:a16="http://schemas.microsoft.com/office/drawing/2014/main" id="{70BE9B37-ED4D-776F-2FEF-0B123D094E9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6400" y="3990975"/>
            <a:ext cx="4829175" cy="3076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CaixaDeTexto 10">
            <a:extLst>
              <a:ext uri="{FF2B5EF4-FFF2-40B4-BE49-F238E27FC236}">
                <a16:creationId xmlns:a16="http://schemas.microsoft.com/office/drawing/2014/main" id="{94E8D6DF-E450-440E-9507-01D2806697EB}"/>
              </a:ext>
            </a:extLst>
          </xdr:cNvPr>
          <xdr:cNvSpPr txBox="1"/>
        </xdr:nvSpPr>
        <xdr:spPr>
          <a:xfrm>
            <a:off x="2514600" y="4162426"/>
            <a:ext cx="3028949" cy="495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PT" sz="1100"/>
              <a:t>Emissões âmbito 3</a:t>
            </a:r>
          </a:p>
          <a:p>
            <a:pPr algn="ctr"/>
            <a:r>
              <a:rPr lang="pt-PT" sz="1100"/>
              <a:t>(t CO</a:t>
            </a:r>
            <a:r>
              <a:rPr lang="pt-PT" sz="1100" baseline="-25000"/>
              <a:t>2</a:t>
            </a:r>
            <a:r>
              <a:rPr lang="pt-PT" sz="1100"/>
              <a:t> eq)</a:t>
            </a:r>
          </a:p>
        </xdr:txBody>
      </xdr:sp>
      <xdr:sp macro="" textlink="">
        <xdr:nvSpPr>
          <xdr:cNvPr id="12" name="CaixaDeTexto 11">
            <a:extLst>
              <a:ext uri="{FF2B5EF4-FFF2-40B4-BE49-F238E27FC236}">
                <a16:creationId xmlns:a16="http://schemas.microsoft.com/office/drawing/2014/main" id="{8E203C22-DCC9-4445-9AF1-268FFE2C3D98}"/>
              </a:ext>
            </a:extLst>
          </xdr:cNvPr>
          <xdr:cNvSpPr txBox="1"/>
        </xdr:nvSpPr>
        <xdr:spPr>
          <a:xfrm>
            <a:off x="2219325" y="6753226"/>
            <a:ext cx="4114800" cy="4476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PT" sz="1100"/>
              <a:t>Emissões anuais</a:t>
            </a:r>
          </a:p>
          <a:p>
            <a:pPr algn="ctr"/>
            <a:r>
              <a:rPr lang="pt-PT" sz="1100"/>
              <a:t>(t CO</a:t>
            </a:r>
            <a:r>
              <a:rPr lang="pt-PT" sz="1100" baseline="-25000"/>
              <a:t>2</a:t>
            </a:r>
            <a:r>
              <a:rPr lang="pt-PT" sz="1100"/>
              <a:t> eq)</a:t>
            </a:r>
          </a:p>
        </xdr:txBody>
      </xdr:sp>
    </xdr:grpSp>
    <xdr:clientData/>
  </xdr:twoCellAnchor>
  <xdr:twoCellAnchor>
    <xdr:from>
      <xdr:col>0</xdr:col>
      <xdr:colOff>0</xdr:colOff>
      <xdr:row>32</xdr:row>
      <xdr:rowOff>123827</xdr:rowOff>
    </xdr:from>
    <xdr:to>
      <xdr:col>4</xdr:col>
      <xdr:colOff>66675</xdr:colOff>
      <xdr:row>33</xdr:row>
      <xdr:rowOff>171451</xdr:rowOff>
    </xdr:to>
    <xdr:sp macro="" textlink="">
      <xdr:nvSpPr>
        <xdr:cNvPr id="13" name="CaixaDeTexto 12">
          <a:extLst>
            <a:ext uri="{FF2B5EF4-FFF2-40B4-BE49-F238E27FC236}">
              <a16:creationId xmlns:a16="http://schemas.microsoft.com/office/drawing/2014/main" id="{92AB6B44-3FC1-45A8-8808-E36DEE29C4A7}"/>
            </a:ext>
          </a:extLst>
        </xdr:cNvPr>
        <xdr:cNvSpPr txBox="1"/>
      </xdr:nvSpPr>
      <xdr:spPr>
        <a:xfrm>
          <a:off x="0" y="4705352"/>
          <a:ext cx="2505075" cy="2381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PT" sz="1100"/>
            <a:t>Categoria 1:</a:t>
          </a:r>
          <a:r>
            <a:rPr lang="pt-PT" sz="1100" baseline="0"/>
            <a:t> </a:t>
          </a:r>
          <a:r>
            <a:rPr lang="pt-PT" sz="1100"/>
            <a:t>Bens e serviços adquiridos</a:t>
          </a:r>
        </a:p>
      </xdr:txBody>
    </xdr:sp>
    <xdr:clientData/>
  </xdr:twoCellAnchor>
  <xdr:twoCellAnchor>
    <xdr:from>
      <xdr:col>0</xdr:col>
      <xdr:colOff>57150</xdr:colOff>
      <xdr:row>34</xdr:row>
      <xdr:rowOff>2</xdr:rowOff>
    </xdr:from>
    <xdr:to>
      <xdr:col>4</xdr:col>
      <xdr:colOff>76200</xdr:colOff>
      <xdr:row>35</xdr:row>
      <xdr:rowOff>47626</xdr:rowOff>
    </xdr:to>
    <xdr:sp macro="" textlink="">
      <xdr:nvSpPr>
        <xdr:cNvPr id="15" name="CaixaDeTexto 14">
          <a:extLst>
            <a:ext uri="{FF2B5EF4-FFF2-40B4-BE49-F238E27FC236}">
              <a16:creationId xmlns:a16="http://schemas.microsoft.com/office/drawing/2014/main" id="{CF8035E2-F1A8-426B-A389-61B7299B3FCC}"/>
            </a:ext>
          </a:extLst>
        </xdr:cNvPr>
        <xdr:cNvSpPr txBox="1"/>
      </xdr:nvSpPr>
      <xdr:spPr>
        <a:xfrm>
          <a:off x="57150" y="5200652"/>
          <a:ext cx="2457450" cy="2381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PT" sz="1100"/>
            <a:t>Categoria 2:</a:t>
          </a:r>
          <a:r>
            <a:rPr lang="pt-PT" sz="1100" baseline="0"/>
            <a:t> </a:t>
          </a:r>
          <a:r>
            <a:rPr lang="pt-PT" sz="1100"/>
            <a:t>Bens capitais</a:t>
          </a:r>
        </a:p>
      </xdr:txBody>
    </xdr:sp>
    <xdr:clientData/>
  </xdr:twoCellAnchor>
  <xdr:twoCellAnchor>
    <xdr:from>
      <xdr:col>0</xdr:col>
      <xdr:colOff>57149</xdr:colOff>
      <xdr:row>35</xdr:row>
      <xdr:rowOff>57152</xdr:rowOff>
    </xdr:from>
    <xdr:to>
      <xdr:col>4</xdr:col>
      <xdr:colOff>276224</xdr:colOff>
      <xdr:row>36</xdr:row>
      <xdr:rowOff>104776</xdr:rowOff>
    </xdr:to>
    <xdr:sp macro="" textlink="">
      <xdr:nvSpPr>
        <xdr:cNvPr id="16" name="CaixaDeTexto 15">
          <a:extLst>
            <a:ext uri="{FF2B5EF4-FFF2-40B4-BE49-F238E27FC236}">
              <a16:creationId xmlns:a16="http://schemas.microsoft.com/office/drawing/2014/main" id="{7EB83C37-E289-4F10-A559-E77519A16393}"/>
            </a:ext>
          </a:extLst>
        </xdr:cNvPr>
        <xdr:cNvSpPr txBox="1"/>
      </xdr:nvSpPr>
      <xdr:spPr>
        <a:xfrm>
          <a:off x="57149" y="5448302"/>
          <a:ext cx="2657475" cy="2381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PT" sz="1100"/>
            <a:t>Categoria 3:</a:t>
          </a:r>
          <a:r>
            <a:rPr lang="pt-PT" sz="1100" baseline="0"/>
            <a:t> </a:t>
          </a:r>
          <a:r>
            <a:rPr lang="pt-PT" sz="800"/>
            <a:t>Atividades relacionadas com combustíveis e energia</a:t>
          </a:r>
          <a:endParaRPr lang="pt-PT" sz="1100"/>
        </a:p>
      </xdr:txBody>
    </xdr:sp>
    <xdr:clientData/>
  </xdr:twoCellAnchor>
  <xdr:twoCellAnchor>
    <xdr:from>
      <xdr:col>0</xdr:col>
      <xdr:colOff>57149</xdr:colOff>
      <xdr:row>36</xdr:row>
      <xdr:rowOff>114302</xdr:rowOff>
    </xdr:from>
    <xdr:to>
      <xdr:col>4</xdr:col>
      <xdr:colOff>333375</xdr:colOff>
      <xdr:row>37</xdr:row>
      <xdr:rowOff>161926</xdr:rowOff>
    </xdr:to>
    <xdr:sp macro="" textlink="">
      <xdr:nvSpPr>
        <xdr:cNvPr id="17" name="CaixaDeTexto 16">
          <a:extLst>
            <a:ext uri="{FF2B5EF4-FFF2-40B4-BE49-F238E27FC236}">
              <a16:creationId xmlns:a16="http://schemas.microsoft.com/office/drawing/2014/main" id="{2F4ED242-D4C5-4EFE-86B6-AA5EB59181DD}"/>
            </a:ext>
          </a:extLst>
        </xdr:cNvPr>
        <xdr:cNvSpPr txBox="1"/>
      </xdr:nvSpPr>
      <xdr:spPr>
        <a:xfrm>
          <a:off x="57149" y="5695952"/>
          <a:ext cx="2714626" cy="2381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PT" sz="1100"/>
            <a:t>Categoria 4:</a:t>
          </a:r>
          <a:r>
            <a:rPr lang="pt-PT" sz="1100" baseline="0"/>
            <a:t> </a:t>
          </a:r>
          <a:r>
            <a:rPr lang="pt-PT" sz="1100"/>
            <a:t> </a:t>
          </a:r>
          <a:r>
            <a:rPr lang="pt-PT" sz="900"/>
            <a:t>Transporte e distribuição a montante</a:t>
          </a:r>
          <a:endParaRPr lang="pt-PT" sz="1100"/>
        </a:p>
      </xdr:txBody>
    </xdr:sp>
    <xdr:clientData/>
  </xdr:twoCellAnchor>
  <xdr:twoCellAnchor>
    <xdr:from>
      <xdr:col>0</xdr:col>
      <xdr:colOff>0</xdr:colOff>
      <xdr:row>37</xdr:row>
      <xdr:rowOff>161927</xdr:rowOff>
    </xdr:from>
    <xdr:to>
      <xdr:col>4</xdr:col>
      <xdr:colOff>171450</xdr:colOff>
      <xdr:row>39</xdr:row>
      <xdr:rowOff>19051</xdr:rowOff>
    </xdr:to>
    <xdr:sp macro="" textlink="">
      <xdr:nvSpPr>
        <xdr:cNvPr id="18" name="CaixaDeTexto 17">
          <a:extLst>
            <a:ext uri="{FF2B5EF4-FFF2-40B4-BE49-F238E27FC236}">
              <a16:creationId xmlns:a16="http://schemas.microsoft.com/office/drawing/2014/main" id="{999A5481-214A-4CB1-8994-C252AC4E191F}"/>
            </a:ext>
          </a:extLst>
        </xdr:cNvPr>
        <xdr:cNvSpPr txBox="1"/>
      </xdr:nvSpPr>
      <xdr:spPr>
        <a:xfrm>
          <a:off x="0" y="5934077"/>
          <a:ext cx="2609850" cy="2381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PT" sz="1100"/>
            <a:t>Categoria 5:</a:t>
          </a:r>
          <a:r>
            <a:rPr lang="pt-PT" sz="1100" baseline="0"/>
            <a:t> </a:t>
          </a:r>
          <a:r>
            <a:rPr lang="pt-PT" sz="1100"/>
            <a:t> </a:t>
          </a:r>
          <a:r>
            <a:rPr lang="pt-PT" sz="900"/>
            <a:t>Resíduos gerados nas operações</a:t>
          </a:r>
          <a:endParaRPr lang="pt-PT" sz="1100"/>
        </a:p>
      </xdr:txBody>
    </xdr:sp>
    <xdr:clientData/>
  </xdr:twoCellAnchor>
  <xdr:twoCellAnchor>
    <xdr:from>
      <xdr:col>0</xdr:col>
      <xdr:colOff>0</xdr:colOff>
      <xdr:row>39</xdr:row>
      <xdr:rowOff>57152</xdr:rowOff>
    </xdr:from>
    <xdr:to>
      <xdr:col>4</xdr:col>
      <xdr:colOff>76200</xdr:colOff>
      <xdr:row>40</xdr:row>
      <xdr:rowOff>104776</xdr:rowOff>
    </xdr:to>
    <xdr:sp macro="" textlink="">
      <xdr:nvSpPr>
        <xdr:cNvPr id="19" name="CaixaDeTexto 18">
          <a:extLst>
            <a:ext uri="{FF2B5EF4-FFF2-40B4-BE49-F238E27FC236}">
              <a16:creationId xmlns:a16="http://schemas.microsoft.com/office/drawing/2014/main" id="{0C4DC6F4-89D5-449C-BDD0-21156B7ADCEA}"/>
            </a:ext>
          </a:extLst>
        </xdr:cNvPr>
        <xdr:cNvSpPr txBox="1"/>
      </xdr:nvSpPr>
      <xdr:spPr>
        <a:xfrm>
          <a:off x="0" y="6210302"/>
          <a:ext cx="2514600" cy="2381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PT" sz="1100"/>
            <a:t>Categoria 6:</a:t>
          </a:r>
          <a:r>
            <a:rPr lang="pt-PT" sz="1100" baseline="0"/>
            <a:t> </a:t>
          </a:r>
          <a:r>
            <a:rPr lang="pt-PT" sz="1100"/>
            <a:t> </a:t>
          </a:r>
          <a:r>
            <a:rPr lang="pt-PT" sz="900"/>
            <a:t>Viagens de trabalho</a:t>
          </a:r>
          <a:endParaRPr lang="pt-PT" sz="1100"/>
        </a:p>
      </xdr:txBody>
    </xdr:sp>
    <xdr:clientData/>
  </xdr:twoCellAnchor>
  <xdr:twoCellAnchor>
    <xdr:from>
      <xdr:col>0</xdr:col>
      <xdr:colOff>0</xdr:colOff>
      <xdr:row>40</xdr:row>
      <xdr:rowOff>85727</xdr:rowOff>
    </xdr:from>
    <xdr:to>
      <xdr:col>4</xdr:col>
      <xdr:colOff>76200</xdr:colOff>
      <xdr:row>41</xdr:row>
      <xdr:rowOff>133351</xdr:rowOff>
    </xdr:to>
    <xdr:sp macro="" textlink="">
      <xdr:nvSpPr>
        <xdr:cNvPr id="20" name="CaixaDeTexto 19">
          <a:extLst>
            <a:ext uri="{FF2B5EF4-FFF2-40B4-BE49-F238E27FC236}">
              <a16:creationId xmlns:a16="http://schemas.microsoft.com/office/drawing/2014/main" id="{B78CF242-0558-4CEE-8F36-6938B994E0D1}"/>
            </a:ext>
          </a:extLst>
        </xdr:cNvPr>
        <xdr:cNvSpPr txBox="1"/>
      </xdr:nvSpPr>
      <xdr:spPr>
        <a:xfrm>
          <a:off x="0" y="6429377"/>
          <a:ext cx="2514600" cy="2381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PT" sz="1100"/>
            <a:t>Categoria 7:</a:t>
          </a:r>
          <a:r>
            <a:rPr lang="pt-PT" sz="1100" baseline="0"/>
            <a:t> </a:t>
          </a:r>
          <a:r>
            <a:rPr lang="pt-PT" sz="1100"/>
            <a:t> </a:t>
          </a:r>
          <a:r>
            <a:rPr lang="pt-PT" sz="900"/>
            <a:t>Deslocações trabalhadores</a:t>
          </a:r>
          <a:endParaRPr lang="pt-PT" sz="1100"/>
        </a:p>
      </xdr:txBody>
    </xdr:sp>
    <xdr:clientData/>
  </xdr:twoCellAnchor>
  <xdr:twoCellAnchor>
    <xdr:from>
      <xdr:col>0</xdr:col>
      <xdr:colOff>0</xdr:colOff>
      <xdr:row>41</xdr:row>
      <xdr:rowOff>114301</xdr:rowOff>
    </xdr:from>
    <xdr:to>
      <xdr:col>4</xdr:col>
      <xdr:colOff>28575</xdr:colOff>
      <xdr:row>43</xdr:row>
      <xdr:rowOff>85724</xdr:rowOff>
    </xdr:to>
    <xdr:sp macro="" textlink="">
      <xdr:nvSpPr>
        <xdr:cNvPr id="21" name="CaixaDeTexto 20">
          <a:extLst>
            <a:ext uri="{FF2B5EF4-FFF2-40B4-BE49-F238E27FC236}">
              <a16:creationId xmlns:a16="http://schemas.microsoft.com/office/drawing/2014/main" id="{16F4E068-AB7F-4D98-9A17-485E9C58EC6F}"/>
            </a:ext>
          </a:extLst>
        </xdr:cNvPr>
        <xdr:cNvSpPr txBox="1"/>
      </xdr:nvSpPr>
      <xdr:spPr>
        <a:xfrm>
          <a:off x="0" y="6648451"/>
          <a:ext cx="2466975" cy="3524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PT" sz="1100"/>
            <a:t>Categoria 8: </a:t>
          </a:r>
          <a:r>
            <a:rPr lang="pt-PT" sz="1000"/>
            <a:t>Bens alugados pela unidade de reporte</a:t>
          </a:r>
          <a:endParaRPr lang="pt-PT" sz="1100"/>
        </a:p>
      </xdr:txBody>
    </xdr:sp>
    <xdr:clientData/>
  </xdr:twoCellAnchor>
  <xdr:twoCellAnchor>
    <xdr:from>
      <xdr:col>0</xdr:col>
      <xdr:colOff>9525</xdr:colOff>
      <xdr:row>41</xdr:row>
      <xdr:rowOff>180976</xdr:rowOff>
    </xdr:from>
    <xdr:to>
      <xdr:col>4</xdr:col>
      <xdr:colOff>38100</xdr:colOff>
      <xdr:row>45</xdr:row>
      <xdr:rowOff>0</xdr:rowOff>
    </xdr:to>
    <xdr:sp macro="" textlink="">
      <xdr:nvSpPr>
        <xdr:cNvPr id="22" name="CaixaDeTexto 21">
          <a:extLst>
            <a:ext uri="{FF2B5EF4-FFF2-40B4-BE49-F238E27FC236}">
              <a16:creationId xmlns:a16="http://schemas.microsoft.com/office/drawing/2014/main" id="{31DCBB52-676E-4C97-AD48-AF6701B6944E}"/>
            </a:ext>
            <a:ext uri="{147F2762-F138-4A5C-976F-8EAC2B608ADB}">
              <a16:predDERef xmlns:a16="http://schemas.microsoft.com/office/drawing/2014/main" pred="{16F4E068-AB7F-4D98-9A17-485E9C58EC6F}"/>
            </a:ext>
          </a:extLst>
        </xdr:cNvPr>
        <xdr:cNvSpPr txBox="1"/>
      </xdr:nvSpPr>
      <xdr:spPr>
        <a:xfrm>
          <a:off x="9525" y="8239126"/>
          <a:ext cx="2466975" cy="581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PT" sz="1100"/>
            <a:t>....</a:t>
          </a:r>
        </a:p>
        <a:p>
          <a:pPr algn="l"/>
          <a:r>
            <a:rPr lang="pt-PT" sz="1100"/>
            <a:t>Categoria</a:t>
          </a:r>
          <a:r>
            <a:rPr lang="pt-PT" sz="1100" baseline="0"/>
            <a:t> 15: Investimentos</a:t>
          </a:r>
          <a:endParaRPr lang="pt-PT" sz="1100"/>
        </a:p>
      </xdr:txBody>
    </xdr:sp>
    <xdr:clientData/>
  </xdr:twoCellAnchor>
  <xdr:twoCellAnchor>
    <xdr:from>
      <xdr:col>0</xdr:col>
      <xdr:colOff>542925</xdr:colOff>
      <xdr:row>21</xdr:row>
      <xdr:rowOff>171450</xdr:rowOff>
    </xdr:from>
    <xdr:to>
      <xdr:col>5</xdr:col>
      <xdr:colOff>0</xdr:colOff>
      <xdr:row>27</xdr:row>
      <xdr:rowOff>19050</xdr:rowOff>
    </xdr:to>
    <xdr:sp macro="" textlink="">
      <xdr:nvSpPr>
        <xdr:cNvPr id="23" name="CaixaDeTexto 22">
          <a:extLst>
            <a:ext uri="{FF2B5EF4-FFF2-40B4-BE49-F238E27FC236}">
              <a16:creationId xmlns:a16="http://schemas.microsoft.com/office/drawing/2014/main" id="{7434861A-AD62-4116-A2F1-2C396F93AF32}"/>
            </a:ext>
          </a:extLst>
        </xdr:cNvPr>
        <xdr:cNvSpPr txBox="1"/>
      </xdr:nvSpPr>
      <xdr:spPr>
        <a:xfrm>
          <a:off x="542925" y="4419600"/>
          <a:ext cx="2505075" cy="990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PT" sz="1100"/>
            <a:t>Âmbito 1 (discriminar fontes):</a:t>
          </a:r>
          <a:r>
            <a:rPr lang="pt-PT" sz="1100" baseline="0"/>
            <a:t> </a:t>
          </a:r>
        </a:p>
        <a:p>
          <a:pPr algn="l"/>
          <a:r>
            <a:rPr lang="pt-PT" sz="1100"/>
            <a:t>Diesel: XX</a:t>
          </a:r>
          <a:r>
            <a:rPr lang="pt-PT" sz="1100" baseline="0"/>
            <a:t> </a:t>
          </a:r>
          <a:r>
            <a:rPr lang="pt-PT" sz="1100">
              <a:solidFill>
                <a:schemeClr val="dk1"/>
              </a:solidFill>
              <a:effectLst/>
              <a:latin typeface="+mn-lt"/>
              <a:ea typeface="+mn-ea"/>
              <a:cs typeface="+mn-cs"/>
            </a:rPr>
            <a:t>CO</a:t>
          </a:r>
          <a:r>
            <a:rPr lang="pt-PT" sz="1100" baseline="-25000">
              <a:solidFill>
                <a:schemeClr val="dk1"/>
              </a:solidFill>
              <a:effectLst/>
              <a:latin typeface="+mn-lt"/>
              <a:ea typeface="+mn-ea"/>
              <a:cs typeface="+mn-cs"/>
            </a:rPr>
            <a:t>2</a:t>
          </a:r>
          <a:r>
            <a:rPr lang="pt-PT" sz="1100">
              <a:solidFill>
                <a:schemeClr val="dk1"/>
              </a:solidFill>
              <a:effectLst/>
              <a:latin typeface="+mn-lt"/>
              <a:ea typeface="+mn-ea"/>
              <a:cs typeface="+mn-cs"/>
            </a:rPr>
            <a:t> eq</a:t>
          </a:r>
        </a:p>
        <a:p>
          <a:pPr algn="l"/>
          <a:r>
            <a:rPr lang="pt-PT" sz="1100"/>
            <a:t>Gasolina:</a:t>
          </a:r>
          <a:r>
            <a:rPr lang="pt-PT" sz="1100" baseline="0"/>
            <a:t> YY </a:t>
          </a:r>
          <a:r>
            <a:rPr lang="pt-PT" sz="1100">
              <a:solidFill>
                <a:schemeClr val="dk1"/>
              </a:solidFill>
              <a:effectLst/>
              <a:latin typeface="+mn-lt"/>
              <a:ea typeface="+mn-ea"/>
              <a:cs typeface="+mn-cs"/>
            </a:rPr>
            <a:t>CO</a:t>
          </a:r>
          <a:r>
            <a:rPr lang="pt-PT" sz="1100" baseline="-25000">
              <a:solidFill>
                <a:schemeClr val="dk1"/>
              </a:solidFill>
              <a:effectLst/>
              <a:latin typeface="+mn-lt"/>
              <a:ea typeface="+mn-ea"/>
              <a:cs typeface="+mn-cs"/>
            </a:rPr>
            <a:t>2</a:t>
          </a:r>
          <a:r>
            <a:rPr lang="pt-PT" sz="1100">
              <a:solidFill>
                <a:schemeClr val="dk1"/>
              </a:solidFill>
              <a:effectLst/>
              <a:latin typeface="+mn-lt"/>
              <a:ea typeface="+mn-ea"/>
              <a:cs typeface="+mn-cs"/>
            </a:rPr>
            <a:t> eq</a:t>
          </a:r>
        </a:p>
        <a:p>
          <a:pPr algn="l"/>
          <a:r>
            <a:rPr lang="pt-PT" sz="1100"/>
            <a:t>Gas natural: ZZ </a:t>
          </a:r>
          <a:r>
            <a:rPr lang="pt-PT" sz="1100">
              <a:solidFill>
                <a:schemeClr val="dk1"/>
              </a:solidFill>
              <a:effectLst/>
              <a:latin typeface="+mn-lt"/>
              <a:ea typeface="+mn-ea"/>
              <a:cs typeface="+mn-cs"/>
            </a:rPr>
            <a:t>CO</a:t>
          </a:r>
          <a:r>
            <a:rPr lang="pt-PT" sz="1100" baseline="-25000">
              <a:solidFill>
                <a:schemeClr val="dk1"/>
              </a:solidFill>
              <a:effectLst/>
              <a:latin typeface="+mn-lt"/>
              <a:ea typeface="+mn-ea"/>
              <a:cs typeface="+mn-cs"/>
            </a:rPr>
            <a:t>2</a:t>
          </a:r>
          <a:r>
            <a:rPr lang="pt-PT" sz="1100">
              <a:solidFill>
                <a:schemeClr val="dk1"/>
              </a:solidFill>
              <a:effectLst/>
              <a:latin typeface="+mn-lt"/>
              <a:ea typeface="+mn-ea"/>
              <a:cs typeface="+mn-cs"/>
            </a:rPr>
            <a:t> eq</a:t>
          </a:r>
        </a:p>
        <a:p>
          <a:pPr algn="l"/>
          <a:r>
            <a:rPr lang="pt-PT" sz="1100">
              <a:solidFill>
                <a:schemeClr val="dk1"/>
              </a:solidFill>
              <a:effectLst/>
              <a:latin typeface="+mn-lt"/>
              <a:ea typeface="+mn-ea"/>
              <a:cs typeface="+mn-cs"/>
            </a:rPr>
            <a:t>(...)</a:t>
          </a:r>
          <a:endParaRPr lang="pt-PT" sz="1100"/>
        </a:p>
      </xdr:txBody>
    </xdr:sp>
    <xdr:clientData/>
  </xdr:twoCellAnchor>
  <xdr:twoCellAnchor>
    <xdr:from>
      <xdr:col>0</xdr:col>
      <xdr:colOff>561975</xdr:colOff>
      <xdr:row>26</xdr:row>
      <xdr:rowOff>152400</xdr:rowOff>
    </xdr:from>
    <xdr:to>
      <xdr:col>5</xdr:col>
      <xdr:colOff>19050</xdr:colOff>
      <xdr:row>30</xdr:row>
      <xdr:rowOff>180976</xdr:rowOff>
    </xdr:to>
    <xdr:sp macro="" textlink="">
      <xdr:nvSpPr>
        <xdr:cNvPr id="24" name="CaixaDeTexto 23">
          <a:extLst>
            <a:ext uri="{FF2B5EF4-FFF2-40B4-BE49-F238E27FC236}">
              <a16:creationId xmlns:a16="http://schemas.microsoft.com/office/drawing/2014/main" id="{B27FF7D3-BD0A-4C23-95F7-AB1E119A429D}"/>
            </a:ext>
          </a:extLst>
        </xdr:cNvPr>
        <xdr:cNvSpPr txBox="1"/>
      </xdr:nvSpPr>
      <xdr:spPr>
        <a:xfrm>
          <a:off x="561975" y="5353050"/>
          <a:ext cx="2505075" cy="7905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PT" sz="1100"/>
            <a:t>Âmbito 2 </a:t>
          </a:r>
          <a:r>
            <a:rPr lang="pt-PT" sz="1100">
              <a:solidFill>
                <a:schemeClr val="dk1"/>
              </a:solidFill>
              <a:effectLst/>
              <a:latin typeface="+mn-lt"/>
              <a:ea typeface="+mn-ea"/>
              <a:cs typeface="+mn-cs"/>
            </a:rPr>
            <a:t>(discriminar fontes)</a:t>
          </a:r>
          <a:r>
            <a:rPr lang="pt-PT" sz="1100"/>
            <a:t>:</a:t>
          </a:r>
          <a:r>
            <a:rPr lang="pt-PT" sz="1100" baseline="0"/>
            <a:t> </a:t>
          </a:r>
        </a:p>
        <a:p>
          <a:pPr algn="l"/>
          <a:r>
            <a:rPr lang="pt-PT" sz="1100"/>
            <a:t>Eletricidade: XXX </a:t>
          </a:r>
          <a:r>
            <a:rPr lang="pt-PT" sz="1100">
              <a:solidFill>
                <a:schemeClr val="dk1"/>
              </a:solidFill>
              <a:effectLst/>
              <a:latin typeface="+mn-lt"/>
              <a:ea typeface="+mn-ea"/>
              <a:cs typeface="+mn-cs"/>
            </a:rPr>
            <a:t>CO</a:t>
          </a:r>
          <a:r>
            <a:rPr lang="pt-PT" sz="1100" baseline="-25000">
              <a:solidFill>
                <a:schemeClr val="dk1"/>
              </a:solidFill>
              <a:effectLst/>
              <a:latin typeface="+mn-lt"/>
              <a:ea typeface="+mn-ea"/>
              <a:cs typeface="+mn-cs"/>
            </a:rPr>
            <a:t>2</a:t>
          </a:r>
          <a:r>
            <a:rPr lang="pt-PT" sz="1100">
              <a:solidFill>
                <a:schemeClr val="dk1"/>
              </a:solidFill>
              <a:effectLst/>
              <a:latin typeface="+mn-lt"/>
              <a:ea typeface="+mn-ea"/>
              <a:cs typeface="+mn-cs"/>
            </a:rPr>
            <a:t> eq</a:t>
          </a:r>
        </a:p>
        <a:p>
          <a:pPr algn="l"/>
          <a:r>
            <a:rPr lang="pt-PT" sz="1100"/>
            <a:t>Vapor: YYY</a:t>
          </a:r>
          <a:r>
            <a:rPr lang="pt-PT" sz="1100" baseline="0"/>
            <a:t> </a:t>
          </a:r>
          <a:r>
            <a:rPr lang="pt-PT" sz="1100">
              <a:solidFill>
                <a:schemeClr val="dk1"/>
              </a:solidFill>
              <a:effectLst/>
              <a:latin typeface="+mn-lt"/>
              <a:ea typeface="+mn-ea"/>
              <a:cs typeface="+mn-cs"/>
            </a:rPr>
            <a:t>CO</a:t>
          </a:r>
          <a:r>
            <a:rPr lang="pt-PT" sz="1100" baseline="-25000">
              <a:solidFill>
                <a:schemeClr val="dk1"/>
              </a:solidFill>
              <a:effectLst/>
              <a:latin typeface="+mn-lt"/>
              <a:ea typeface="+mn-ea"/>
              <a:cs typeface="+mn-cs"/>
            </a:rPr>
            <a:t>2</a:t>
          </a:r>
          <a:r>
            <a:rPr lang="pt-PT" sz="1100">
              <a:solidFill>
                <a:schemeClr val="dk1"/>
              </a:solidFill>
              <a:effectLst/>
              <a:latin typeface="+mn-lt"/>
              <a:ea typeface="+mn-ea"/>
              <a:cs typeface="+mn-cs"/>
            </a:rPr>
            <a:t> eq</a:t>
          </a:r>
        </a:p>
        <a:p>
          <a:pPr algn="l"/>
          <a:r>
            <a:rPr lang="pt-PT" sz="1100">
              <a:solidFill>
                <a:schemeClr val="dk1"/>
              </a:solidFill>
              <a:effectLst/>
              <a:latin typeface="+mn-lt"/>
              <a:ea typeface="+mn-ea"/>
              <a:cs typeface="+mn-cs"/>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Limitatio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Joana Pinto" id="{682D68F2-554E-49D2-AA0E-648D3DCAABA6}" userId="joana.pinto@cmore.pt" providerId="PeoplePicker"/>
  <person displayName="Joana Pinto" id="{40335515-EE65-4B7E-A70C-17559A757C72}" userId="S::joana.pinto@cmore.pt::ba33c9b6-33b3-489d-95d5-6a4b8a666271" providerId="AD"/>
  <person displayName="Ricardo Teles" id="{B03277D9-9143-4602-A442-E1E6241B7C05}" userId="S::ricardo.teles@cmore.pt::b2476809-5171-4ce9-9d4a-9fffaf85712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7" dT="2023-07-31T17:39:05.36" personId="{B03277D9-9143-4602-A442-E1E6241B7C05}" id="{F20B8C9E-D228-4376-A3D8-5FFAF5D2B37C}" done="1">
    <text>@Joana Pinto Escolha unica ou multipla?</text>
    <mentions>
      <mention mentionpersonId="{682D68F2-554E-49D2-AA0E-648D3DCAABA6}" mentionId="{5E995D30-D8C2-4CEA-B43E-B927C83F5BEF}" startIndex="0" length="12"/>
    </mentions>
  </threadedComment>
  <threadedComment ref="F17" dT="2023-07-31T17:43:52.35" personId="{40335515-EE65-4B7E-A70C-17559A757C72}" id="{306419D7-EED3-E54A-BDFA-6DCE9EF24BFC}" parentId="{F20B8C9E-D228-4376-A3D8-5FFAF5D2B37C}">
    <text>@Ricardo Teles, múltipla. Talvez alguns seja mais que uma, não sei por isso mais vale não restringir</text>
  </threadedComment>
  <threadedComment ref="F17" dT="2023-07-31T17:48:42.56" personId="{B03277D9-9143-4602-A442-E1E6241B7C05}" id="{71A7899C-EDE4-4A92-BF4D-47E8956C360A}" parentId="{F20B8C9E-D228-4376-A3D8-5FFAF5D2B37C}">
    <text>está correto então</text>
  </threadedComment>
</ThreadedComments>
</file>

<file path=xl/threadedComments/threadedComment2.xml><?xml version="1.0" encoding="utf-8"?>
<ThreadedComments xmlns="http://schemas.microsoft.com/office/spreadsheetml/2018/threadedcomments" xmlns:x="http://schemas.openxmlformats.org/spreadsheetml/2006/main">
  <threadedComment ref="D8" dT="2023-08-19T07:50:36.13" personId="{40335515-EE65-4B7E-A70C-17559A757C72}" id="{A50B2E22-E590-48F2-8E90-AE9C1CAFB600}">
    <text>Everytime the user reports fuels, we have also to calculate emissions from its production, that is why we have this "shadow" calculation</text>
  </threadedComment>
  <threadedComment ref="D10" dT="2023-08-19T07:48:11.91" personId="{40335515-EE65-4B7E-A70C-17559A757C72}" id="{0E08C7C7-A0D1-42D2-B25F-6EBDE3AE74B3}">
    <text>Everytime the user reports electricity, steam or vapor consumption, we have also to calculate emissions from the production of electricity and the losses that occur, that is why we have these two "shadow" calculations</text>
  </threadedComment>
  <threadedComment ref="D11" dT="2023-08-19T07:48:21.23" personId="{40335515-EE65-4B7E-A70C-17559A757C72}" id="{8566D625-36B9-4145-8198-AEE7CDFCA69D}">
    <text>Everytime the user reports electricity, steam or vapor consumption, we have also to calculate emissions from the production of electricity and the losses that occur, that is why we have these two "shadow" calculations</text>
  </threadedComment>
  <threadedComment ref="C17" dT="2023-08-19T07:36:24.35" personId="{40335515-EE65-4B7E-A70C-17559A757C72}" id="{82582897-B3DA-40F7-B512-45AEC3353F45}">
    <text>Imagine that the user only knows one of them, it assumes the other is zero, right?</text>
  </threadedComment>
  <threadedComment ref="D17" dT="2023-08-19T08:04:53.84" personId="{40335515-EE65-4B7E-A70C-17559A757C72}" id="{F6E035F3-D168-48EF-AFCD-190A33976DB8}">
    <text>The user reports the value in t CO2 eq, in this case we need to convert it to kg in order to match the other calculations, right?</text>
  </threadedComment>
  <threadedComment ref="D26" dT="2023-08-19T07:50:36.13" personId="{40335515-EE65-4B7E-A70C-17559A757C72}" id="{1371D9BA-80C7-4FB5-9D6A-0A65912B1195}">
    <text>Everytime the user reports fuels, we have also to calculate emissions from its production, that is why we have this "shadow" calculation</text>
  </threadedComment>
  <threadedComment ref="G26" dT="2023-08-19T08:18:53.41" personId="{40335515-EE65-4B7E-A70C-17559A757C72}" id="{C74D3623-DEA4-41E7-8ABF-138CD6D11B56}">
    <text>In this case, there is no emissions about electricity</text>
  </threadedComment>
  <threadedComment ref="C35" dT="2023-08-19T07:36:24.35" personId="{40335515-EE65-4B7E-A70C-17559A757C72}" id="{43DCF22E-BC13-4E50-B891-43920B4DB62D}">
    <text>Imagine that the user only knows one of them, it assumes the other is zero, right?</text>
  </threadedComment>
  <threadedComment ref="D35" dT="2023-08-19T08:04:53.84" personId="{40335515-EE65-4B7E-A70C-17559A757C72}" id="{83746C2F-76AF-45E7-947A-DF5691407349}">
    <text>The user reports the value in t CO2 eq, in this case we need to convert it to kg in order to match the other calculations, right?</text>
  </threadedComment>
  <threadedComment ref="D45" dT="2023-08-19T07:48:11.91" personId="{40335515-EE65-4B7E-A70C-17559A757C72}" id="{0EA478F6-C392-44D0-A866-AAC8913299EF}">
    <text>Everytime the user reports electricity, steam or vapor consumption, we have also to calculate emissions from the production of electricity and the losses that occur, that is why we have these two "shadow" calculations</text>
  </threadedComment>
  <threadedComment ref="D46" dT="2023-08-19T07:48:21.23" personId="{40335515-EE65-4B7E-A70C-17559A757C72}" id="{B3A480A8-F6CE-4A9D-BB67-A84BD7746727}">
    <text>Everytime the user reports electricity, steam or vapor consumption, we have also to calculate emissions from the production of electricity and the losses that occur, that is why we have these two "shadow" calculations</text>
  </threadedComment>
  <threadedComment ref="D49" dT="2023-08-19T08:24:35.82" personId="{40335515-EE65-4B7E-A70C-17559A757C72}" id="{F37E7E5D-9721-4D6D-8F5D-5F4875E34D63}">
    <text xml:space="preserve">Everytime the user reports fuels, we have also to calculate emissions from its production, that is why we have this "shadow" calculation
</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89DA7-021C-4A20-9E20-0C0E78E1DFDC}">
  <dimension ref="B1:B10"/>
  <sheetViews>
    <sheetView workbookViewId="0">
      <selection activeCell="B33" sqref="B33"/>
    </sheetView>
  </sheetViews>
  <sheetFormatPr defaultColWidth="9.140625" defaultRowHeight="14.45"/>
  <cols>
    <col min="1" max="1" width="9.140625" style="6"/>
    <col min="2" max="2" width="37.5703125" style="6" bestFit="1" customWidth="1"/>
    <col min="3" max="16384" width="9.140625" style="6"/>
  </cols>
  <sheetData>
    <row r="1" spans="2:2" ht="30" customHeight="1">
      <c r="B1" s="7" t="s">
        <v>0</v>
      </c>
    </row>
    <row r="3" spans="2:2">
      <c r="B3" s="9" t="s">
        <v>1</v>
      </c>
    </row>
    <row r="4" spans="2:2">
      <c r="B4" s="22" t="s">
        <v>2</v>
      </c>
    </row>
    <row r="5" spans="2:2">
      <c r="B5" s="22" t="s">
        <v>3</v>
      </c>
    </row>
    <row r="6" spans="2:2">
      <c r="B6" s="22" t="s">
        <v>4</v>
      </c>
    </row>
    <row r="7" spans="2:2">
      <c r="B7" s="22" t="s">
        <v>5</v>
      </c>
    </row>
    <row r="8" spans="2:2">
      <c r="B8" s="22" t="s">
        <v>6</v>
      </c>
    </row>
    <row r="9" spans="2:2">
      <c r="B9" s="22" t="s">
        <v>7</v>
      </c>
    </row>
    <row r="10" spans="2:2">
      <c r="B10" s="22" t="s">
        <v>8</v>
      </c>
    </row>
  </sheetData>
  <hyperlinks>
    <hyperlink ref="B4" location="'0.Emissions Category'!A1" display="0. Emissions categories" xr:uid="{0EC61E3A-1833-4422-83A7-A73F12A6A008}"/>
    <hyperlink ref="B5" location="'1.Questions'!A1" display="1. Questions" xr:uid="{F7E369CE-131F-4450-B944-BB78FD918FF0}"/>
    <hyperlink ref="B6" location="'2.Calculations'!A1" display="2. Calculations" xr:uid="{9E4580BF-7A05-4BA3-8C40-0BD06774A7B8}"/>
    <hyperlink ref="B7" location="'3.Emission Factors'!A1" display="3. Emission Factors" xr:uid="{481B5712-7B5A-48BA-9F70-F01A9B14A573}"/>
    <hyperlink ref="B8" location="'4.Consolidation'!A1" display="4. Consolidation" xr:uid="{11941DDD-FEF7-4817-AF1B-598E87BD9CEA}"/>
    <hyperlink ref="B9" location="'5.Graphs'!A1" display="5. Graphs" xr:uid="{D836248D-4361-4B28-833D-67AF4271ACBF}"/>
    <hyperlink ref="B10" location="'6.Limitations'!A1" display="6. Limitations" xr:uid="{A56EBCC7-DB42-42A8-94BB-74C0C880B5FE}"/>
  </hyperlinks>
  <pageMargins left="0.7" right="0.7" top="0.75" bottom="0.75" header="0.3" footer="0.3"/>
  <headerFooter>
    <oddFooter>&amp;L_x000D_&amp;1#&amp;"Calibri"&amp;10&amp;K000000 Information Rating: INTERNAL(I)</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E7DD-E573-4EAF-BB69-EB58A6A075A3}">
  <dimension ref="B1:G226"/>
  <sheetViews>
    <sheetView workbookViewId="0">
      <pane ySplit="1" topLeftCell="A152" activePane="bottomLeft" state="frozen"/>
      <selection pane="bottomLeft" activeCell="C166" sqref="C166:E166"/>
    </sheetView>
  </sheetViews>
  <sheetFormatPr defaultRowHeight="14.45"/>
  <cols>
    <col min="2" max="2" width="34.5703125" style="5" bestFit="1" customWidth="1"/>
    <col min="3" max="3" width="14.85546875" bestFit="1" customWidth="1"/>
    <col min="4" max="4" width="8.5703125" bestFit="1" customWidth="1"/>
    <col min="5" max="5" width="35.85546875" style="5" bestFit="1" customWidth="1"/>
  </cols>
  <sheetData>
    <row r="1" spans="2:7" ht="16.5">
      <c r="B1" s="1" t="s">
        <v>1233</v>
      </c>
      <c r="C1" s="11" t="s">
        <v>955</v>
      </c>
      <c r="D1" s="11" t="s">
        <v>213</v>
      </c>
      <c r="E1" s="11" t="s">
        <v>1121</v>
      </c>
      <c r="F1" s="27"/>
      <c r="G1" s="27" t="s">
        <v>1234</v>
      </c>
    </row>
    <row r="2" spans="2:7">
      <c r="B2" s="5" t="s">
        <v>1235</v>
      </c>
      <c r="C2" s="4" t="s">
        <v>957</v>
      </c>
      <c r="D2" s="4" t="s">
        <v>897</v>
      </c>
      <c r="E2" s="5">
        <v>0.120481926</v>
      </c>
      <c r="G2" s="28" t="s">
        <v>1236</v>
      </c>
    </row>
    <row r="3" spans="2:7">
      <c r="B3" s="5" t="s">
        <v>1237</v>
      </c>
      <c r="C3" s="4" t="s">
        <v>957</v>
      </c>
      <c r="D3" s="4" t="s">
        <v>897</v>
      </c>
      <c r="E3" s="5">
        <v>0.48389825000000003</v>
      </c>
    </row>
    <row r="4" spans="2:7">
      <c r="B4" s="5" t="s">
        <v>1238</v>
      </c>
      <c r="C4" s="4" t="s">
        <v>957</v>
      </c>
      <c r="D4" s="4" t="s">
        <v>897</v>
      </c>
      <c r="E4" s="5">
        <v>0.48388635000000002</v>
      </c>
    </row>
    <row r="5" spans="2:7">
      <c r="B5" s="5" t="s">
        <v>1239</v>
      </c>
      <c r="C5" s="4" t="s">
        <v>957</v>
      </c>
      <c r="D5" s="4" t="s">
        <v>897</v>
      </c>
      <c r="E5" s="5">
        <v>0.48839307000000004</v>
      </c>
    </row>
    <row r="6" spans="2:7">
      <c r="B6" s="5" t="s">
        <v>1240</v>
      </c>
      <c r="C6" s="4" t="s">
        <v>957</v>
      </c>
      <c r="D6" s="4" t="s">
        <v>897</v>
      </c>
      <c r="E6" s="5">
        <v>0.6875</v>
      </c>
    </row>
    <row r="7" spans="2:7">
      <c r="B7" s="5" t="s">
        <v>1241</v>
      </c>
      <c r="C7" s="4" t="s">
        <v>957</v>
      </c>
      <c r="D7" s="4" t="s">
        <v>897</v>
      </c>
      <c r="E7" s="5">
        <v>0.16859402000000001</v>
      </c>
    </row>
    <row r="8" spans="2:7">
      <c r="B8" s="5" t="s">
        <v>1242</v>
      </c>
      <c r="C8" s="4" t="s">
        <v>957</v>
      </c>
      <c r="D8" s="4" t="s">
        <v>897</v>
      </c>
      <c r="E8" s="5">
        <v>0.65714290000000009</v>
      </c>
    </row>
    <row r="9" spans="2:7">
      <c r="B9" s="5" t="s">
        <v>1243</v>
      </c>
      <c r="C9" s="4" t="s">
        <v>957</v>
      </c>
      <c r="D9" s="4" t="s">
        <v>897</v>
      </c>
      <c r="E9" s="5">
        <v>0.35778567999999999</v>
      </c>
    </row>
    <row r="10" spans="2:7">
      <c r="B10" s="5" t="s">
        <v>1244</v>
      </c>
      <c r="C10" s="4" t="s">
        <v>957</v>
      </c>
      <c r="D10" s="4" t="s">
        <v>897</v>
      </c>
      <c r="E10" s="5">
        <v>0.2226776</v>
      </c>
    </row>
    <row r="11" spans="2:7">
      <c r="B11" s="5" t="s">
        <v>1245</v>
      </c>
      <c r="C11" s="4" t="s">
        <v>957</v>
      </c>
      <c r="D11" s="4" t="s">
        <v>897</v>
      </c>
      <c r="E11" s="5">
        <v>0.59139779999999997</v>
      </c>
    </row>
    <row r="12" spans="2:7">
      <c r="B12" s="5" t="s">
        <v>1246</v>
      </c>
      <c r="C12" s="4" t="s">
        <v>957</v>
      </c>
      <c r="D12" s="4" t="s">
        <v>897</v>
      </c>
      <c r="E12" s="5">
        <v>0.5394099</v>
      </c>
    </row>
    <row r="13" spans="2:7">
      <c r="B13" s="5" t="s">
        <v>1247</v>
      </c>
      <c r="C13" s="4" t="s">
        <v>957</v>
      </c>
      <c r="D13" s="4" t="s">
        <v>897</v>
      </c>
      <c r="E13" s="5">
        <v>0.54420153999999998</v>
      </c>
    </row>
    <row r="14" spans="2:7">
      <c r="B14" s="5" t="s">
        <v>1248</v>
      </c>
      <c r="C14" s="4" t="s">
        <v>957</v>
      </c>
      <c r="D14" s="4" t="s">
        <v>897</v>
      </c>
      <c r="E14" s="5">
        <v>0.53124744000000002</v>
      </c>
    </row>
    <row r="15" spans="2:7">
      <c r="B15" s="5" t="s">
        <v>1249</v>
      </c>
      <c r="C15" s="4" t="s">
        <v>957</v>
      </c>
      <c r="D15" s="4" t="s">
        <v>897</v>
      </c>
      <c r="E15" s="5">
        <v>9.1005615000000012E-2</v>
      </c>
    </row>
    <row r="16" spans="2:7">
      <c r="B16" s="5" t="s">
        <v>1250</v>
      </c>
      <c r="C16" s="4" t="s">
        <v>957</v>
      </c>
      <c r="D16" s="4" t="s">
        <v>897</v>
      </c>
      <c r="E16" s="5">
        <v>0.53290219999999999</v>
      </c>
    </row>
    <row r="17" spans="2:5">
      <c r="B17" s="5" t="s">
        <v>1251</v>
      </c>
      <c r="C17" s="4" t="s">
        <v>957</v>
      </c>
      <c r="D17" s="4" t="s">
        <v>897</v>
      </c>
      <c r="E17" s="5">
        <v>0.69811329999999994</v>
      </c>
    </row>
    <row r="18" spans="2:5">
      <c r="B18" s="5" t="s">
        <v>1252</v>
      </c>
      <c r="C18" s="4" t="s">
        <v>957</v>
      </c>
      <c r="D18" s="4" t="s">
        <v>897</v>
      </c>
      <c r="E18" s="5">
        <v>0.48992444000000002</v>
      </c>
    </row>
    <row r="19" spans="2:5">
      <c r="B19" s="5" t="s">
        <v>1253</v>
      </c>
      <c r="C19" s="4" t="s">
        <v>957</v>
      </c>
      <c r="D19" s="4" t="s">
        <v>897</v>
      </c>
      <c r="E19" s="5">
        <v>0.56050639999999996</v>
      </c>
    </row>
    <row r="20" spans="2:5">
      <c r="B20" s="5" t="s">
        <v>1254</v>
      </c>
      <c r="C20" s="4" t="s">
        <v>957</v>
      </c>
      <c r="D20" s="4" t="s">
        <v>897</v>
      </c>
      <c r="E20" s="5">
        <v>0.64485974000000001</v>
      </c>
    </row>
    <row r="21" spans="2:5">
      <c r="B21" s="5" t="s">
        <v>1255</v>
      </c>
      <c r="C21" s="4" t="s">
        <v>957</v>
      </c>
      <c r="D21" s="4" t="s">
        <v>897</v>
      </c>
      <c r="E21" s="5">
        <v>0.41577390000000003</v>
      </c>
    </row>
    <row r="22" spans="2:5">
      <c r="B22" s="5" t="s">
        <v>1256</v>
      </c>
      <c r="C22" s="4" t="s">
        <v>957</v>
      </c>
      <c r="D22" s="4" t="s">
        <v>897</v>
      </c>
      <c r="E22" s="5">
        <v>0.14269698</v>
      </c>
    </row>
    <row r="23" spans="2:5">
      <c r="B23" s="5" t="s">
        <v>1257</v>
      </c>
      <c r="C23" s="4" t="s">
        <v>957</v>
      </c>
      <c r="D23" s="4" t="s">
        <v>897</v>
      </c>
      <c r="E23" s="5">
        <v>0.484375</v>
      </c>
    </row>
    <row r="24" spans="2:5">
      <c r="B24" s="5" t="s">
        <v>1258</v>
      </c>
      <c r="C24" s="4" t="s">
        <v>957</v>
      </c>
      <c r="D24" s="4" t="s">
        <v>897</v>
      </c>
      <c r="E24" s="5">
        <v>0.66666669999999995</v>
      </c>
    </row>
    <row r="25" spans="2:5">
      <c r="B25" s="5" t="s">
        <v>1259</v>
      </c>
      <c r="C25" s="4" t="s">
        <v>957</v>
      </c>
      <c r="D25" s="4" t="s">
        <v>897</v>
      </c>
      <c r="E25" s="5">
        <v>2.4444445000000002E-2</v>
      </c>
    </row>
    <row r="26" spans="2:5">
      <c r="B26" s="5" t="s">
        <v>1260</v>
      </c>
      <c r="C26" s="4" t="s">
        <v>957</v>
      </c>
      <c r="D26" s="4" t="s">
        <v>897</v>
      </c>
      <c r="E26" s="5">
        <v>0.30689327999999999</v>
      </c>
    </row>
    <row r="27" spans="2:5">
      <c r="B27" s="5" t="s">
        <v>1261</v>
      </c>
      <c r="C27" s="4" t="s">
        <v>957</v>
      </c>
      <c r="D27" s="4" t="s">
        <v>897</v>
      </c>
      <c r="E27" s="5">
        <v>0.48185939999999999</v>
      </c>
    </row>
    <row r="28" spans="2:5">
      <c r="B28" s="5" t="s">
        <v>1262</v>
      </c>
      <c r="C28" s="4" t="s">
        <v>957</v>
      </c>
      <c r="D28" s="4" t="s">
        <v>897</v>
      </c>
      <c r="E28" s="5">
        <v>0.79452049999999996</v>
      </c>
    </row>
    <row r="29" spans="2:5">
      <c r="B29" s="5" t="s">
        <v>1263</v>
      </c>
      <c r="C29" s="4" t="s">
        <v>957</v>
      </c>
      <c r="D29" s="4" t="s">
        <v>897</v>
      </c>
      <c r="E29" s="5">
        <v>0.15859216000000001</v>
      </c>
    </row>
    <row r="30" spans="2:5">
      <c r="B30" s="5" t="s">
        <v>1264</v>
      </c>
      <c r="C30" s="4" t="s">
        <v>957</v>
      </c>
      <c r="D30" s="4" t="s">
        <v>897</v>
      </c>
      <c r="E30" s="5">
        <v>0.71428570000000002</v>
      </c>
    </row>
    <row r="31" spans="2:5">
      <c r="B31" s="5" t="s">
        <v>1265</v>
      </c>
      <c r="C31" s="4" t="s">
        <v>957</v>
      </c>
      <c r="D31" s="4" t="s">
        <v>897</v>
      </c>
      <c r="E31" s="5">
        <v>0.65884860000000001</v>
      </c>
    </row>
    <row r="32" spans="2:5">
      <c r="B32" s="5" t="s">
        <v>1266</v>
      </c>
      <c r="C32" s="4" t="s">
        <v>957</v>
      </c>
      <c r="D32" s="4" t="s">
        <v>897</v>
      </c>
      <c r="E32" s="5">
        <v>0.42480880000000004</v>
      </c>
    </row>
    <row r="33" spans="2:5">
      <c r="B33" s="5" t="s">
        <v>1267</v>
      </c>
      <c r="C33" s="4" t="s">
        <v>957</v>
      </c>
      <c r="D33" s="4" t="s">
        <v>897</v>
      </c>
      <c r="E33" s="5">
        <v>0.61142859999999999</v>
      </c>
    </row>
    <row r="34" spans="2:5">
      <c r="B34" s="5" t="s">
        <v>1268</v>
      </c>
      <c r="C34" s="4" t="s">
        <v>957</v>
      </c>
      <c r="D34" s="4" t="s">
        <v>897</v>
      </c>
      <c r="E34" s="5">
        <v>0.25000001999999999</v>
      </c>
    </row>
    <row r="35" spans="2:5">
      <c r="B35" s="5" t="s">
        <v>1269</v>
      </c>
      <c r="C35" s="4" t="s">
        <v>957</v>
      </c>
      <c r="D35" s="4" t="s">
        <v>897</v>
      </c>
      <c r="E35" s="5">
        <v>0.39930957</v>
      </c>
    </row>
    <row r="36" spans="2:5">
      <c r="B36" s="5" t="s">
        <v>1270</v>
      </c>
      <c r="C36" s="4" t="s">
        <v>957</v>
      </c>
      <c r="D36" s="4" t="s">
        <v>897</v>
      </c>
      <c r="E36" s="5">
        <v>0.27826086</v>
      </c>
    </row>
    <row r="37" spans="2:5">
      <c r="B37" s="5" t="s">
        <v>1271</v>
      </c>
      <c r="C37" s="4" t="s">
        <v>957</v>
      </c>
      <c r="D37" s="4" t="s">
        <v>897</v>
      </c>
      <c r="E37" s="5">
        <v>0.12846073999999999</v>
      </c>
    </row>
    <row r="38" spans="2:5">
      <c r="B38" s="5" t="s">
        <v>1272</v>
      </c>
      <c r="C38" s="4" t="s">
        <v>957</v>
      </c>
      <c r="D38" s="4" t="s">
        <v>897</v>
      </c>
      <c r="E38" s="5">
        <v>0.6</v>
      </c>
    </row>
    <row r="39" spans="2:5">
      <c r="B39" s="5" t="s">
        <v>1273</v>
      </c>
      <c r="C39" s="4" t="s">
        <v>957</v>
      </c>
      <c r="D39" s="4" t="s">
        <v>897</v>
      </c>
      <c r="E39" s="5">
        <v>0.68493150000000003</v>
      </c>
    </row>
    <row r="40" spans="2:5">
      <c r="B40" s="5" t="s">
        <v>1274</v>
      </c>
      <c r="C40" s="4" t="s">
        <v>957</v>
      </c>
      <c r="D40" s="4" t="s">
        <v>897</v>
      </c>
      <c r="E40" s="5">
        <v>0</v>
      </c>
    </row>
    <row r="41" spans="2:5">
      <c r="B41" s="5" t="s">
        <v>1275</v>
      </c>
      <c r="C41" s="4" t="s">
        <v>957</v>
      </c>
      <c r="D41" s="4" t="s">
        <v>897</v>
      </c>
      <c r="E41" s="5">
        <v>0.67741930000000006</v>
      </c>
    </row>
    <row r="42" spans="2:5">
      <c r="B42" s="5" t="s">
        <v>1276</v>
      </c>
      <c r="C42" s="4" t="s">
        <v>957</v>
      </c>
      <c r="D42" s="4" t="s">
        <v>897</v>
      </c>
      <c r="E42" s="5">
        <v>0.41688134999999998</v>
      </c>
    </row>
    <row r="43" spans="2:5">
      <c r="B43" s="5" t="s">
        <v>1277</v>
      </c>
      <c r="C43" s="4" t="s">
        <v>957</v>
      </c>
      <c r="D43" s="4" t="s">
        <v>897</v>
      </c>
      <c r="E43" s="5">
        <v>0.54435515999999995</v>
      </c>
    </row>
    <row r="44" spans="2:5">
      <c r="B44" s="5" t="s">
        <v>1278</v>
      </c>
      <c r="C44" s="4" t="s">
        <v>957</v>
      </c>
      <c r="D44" s="4" t="s">
        <v>897</v>
      </c>
      <c r="E44" s="5">
        <v>0.18168334999999999</v>
      </c>
    </row>
    <row r="45" spans="2:5">
      <c r="B45" s="5" t="s">
        <v>1279</v>
      </c>
      <c r="C45" s="4" t="s">
        <v>957</v>
      </c>
      <c r="D45" s="4" t="s">
        <v>897</v>
      </c>
      <c r="E45" s="5">
        <v>0.71428570000000002</v>
      </c>
    </row>
    <row r="46" spans="2:5">
      <c r="B46" s="5" t="s">
        <v>1280</v>
      </c>
      <c r="C46" s="4" t="s">
        <v>957</v>
      </c>
      <c r="D46" s="4" t="s">
        <v>897</v>
      </c>
      <c r="E46" s="5">
        <v>0.39800995</v>
      </c>
    </row>
    <row r="47" spans="2:5">
      <c r="B47" s="5" t="s">
        <v>1281</v>
      </c>
      <c r="C47" s="4" t="s">
        <v>957</v>
      </c>
      <c r="D47" s="4" t="s">
        <v>897</v>
      </c>
      <c r="E47" s="5">
        <v>0.4</v>
      </c>
    </row>
    <row r="48" spans="2:5">
      <c r="B48" s="5" t="s">
        <v>1282</v>
      </c>
      <c r="C48" s="4" t="s">
        <v>957</v>
      </c>
      <c r="D48" s="4" t="s">
        <v>897</v>
      </c>
      <c r="E48" s="5">
        <v>3.3044846000000003E-2</v>
      </c>
    </row>
    <row r="49" spans="2:5">
      <c r="B49" s="5" t="s">
        <v>1283</v>
      </c>
      <c r="C49" s="4" t="s">
        <v>957</v>
      </c>
      <c r="D49" s="4" t="s">
        <v>897</v>
      </c>
      <c r="E49" s="5">
        <v>0.39071040000000001</v>
      </c>
    </row>
    <row r="50" spans="2:5">
      <c r="B50" s="5" t="s">
        <v>1284</v>
      </c>
      <c r="C50" s="4" t="s">
        <v>957</v>
      </c>
      <c r="D50" s="4" t="s">
        <v>897</v>
      </c>
      <c r="E50" s="5">
        <v>0.13540960000000002</v>
      </c>
    </row>
    <row r="51" spans="2:5">
      <c r="B51" s="5" t="s">
        <v>1285</v>
      </c>
      <c r="C51" s="4" t="s">
        <v>957</v>
      </c>
      <c r="D51" s="4" t="s">
        <v>897</v>
      </c>
      <c r="E51" s="5">
        <v>0.57468353000000005</v>
      </c>
    </row>
    <row r="52" spans="2:5">
      <c r="B52" s="5" t="s">
        <v>1286</v>
      </c>
      <c r="C52" s="4" t="s">
        <v>957</v>
      </c>
      <c r="D52" s="4" t="s">
        <v>897</v>
      </c>
      <c r="E52" s="5">
        <v>0.58479534999999994</v>
      </c>
    </row>
    <row r="53" spans="2:5">
      <c r="B53" s="5" t="s">
        <v>1287</v>
      </c>
      <c r="C53" s="4" t="s">
        <v>957</v>
      </c>
      <c r="D53" s="4" t="s">
        <v>897</v>
      </c>
      <c r="E53" s="5">
        <v>0.41503613</v>
      </c>
    </row>
    <row r="54" spans="2:5">
      <c r="B54" s="5" t="s">
        <v>1288</v>
      </c>
      <c r="C54" s="4" t="s">
        <v>957</v>
      </c>
      <c r="D54" s="4" t="s">
        <v>897</v>
      </c>
      <c r="E54" s="5">
        <v>2.5362320000000001E-2</v>
      </c>
    </row>
    <row r="55" spans="2:5">
      <c r="B55" s="5" t="s">
        <v>1289</v>
      </c>
      <c r="C55" s="4" t="s">
        <v>957</v>
      </c>
      <c r="D55" s="4" t="s">
        <v>897</v>
      </c>
      <c r="E55" s="5">
        <v>0.14912020000000001</v>
      </c>
    </row>
    <row r="56" spans="2:5">
      <c r="B56" s="5" t="s">
        <v>1290</v>
      </c>
      <c r="C56" s="4" t="s">
        <v>957</v>
      </c>
      <c r="D56" s="4" t="s">
        <v>897</v>
      </c>
      <c r="E56" s="5">
        <v>0.66666669999999995</v>
      </c>
    </row>
    <row r="57" spans="2:5">
      <c r="B57" s="5" t="s">
        <v>1291</v>
      </c>
      <c r="C57" s="4" t="s">
        <v>957</v>
      </c>
      <c r="D57" s="4" t="s">
        <v>897</v>
      </c>
      <c r="E57" s="5">
        <v>0.52941179999999999</v>
      </c>
    </row>
    <row r="58" spans="2:5">
      <c r="B58" s="5" t="s">
        <v>1292</v>
      </c>
      <c r="C58" s="4" t="s">
        <v>957</v>
      </c>
      <c r="D58" s="4" t="s">
        <v>897</v>
      </c>
      <c r="E58" s="5">
        <v>0.54038684000000003</v>
      </c>
    </row>
    <row r="59" spans="2:5">
      <c r="B59" s="5" t="s">
        <v>1293</v>
      </c>
      <c r="C59" s="4" t="s">
        <v>957</v>
      </c>
      <c r="D59" s="4" t="s">
        <v>897</v>
      </c>
      <c r="E59" s="5">
        <v>0.13605440999999999</v>
      </c>
    </row>
    <row r="60" spans="2:5">
      <c r="B60" s="5" t="s">
        <v>1294</v>
      </c>
      <c r="C60" s="4" t="s">
        <v>957</v>
      </c>
      <c r="D60" s="4" t="s">
        <v>897</v>
      </c>
      <c r="E60" s="5">
        <v>0.46442526000000001</v>
      </c>
    </row>
    <row r="61" spans="2:5">
      <c r="B61" s="5" t="s">
        <v>1295</v>
      </c>
      <c r="C61" s="4" t="s">
        <v>957</v>
      </c>
      <c r="D61" s="4" t="s">
        <v>897</v>
      </c>
      <c r="E61" s="5">
        <v>0.18597561999999998</v>
      </c>
    </row>
    <row r="62" spans="2:5">
      <c r="B62" s="5" t="s">
        <v>1296</v>
      </c>
      <c r="C62" s="4" t="s">
        <v>957</v>
      </c>
      <c r="D62" s="4" t="s">
        <v>897</v>
      </c>
      <c r="E62" s="5">
        <v>0.49295773000000004</v>
      </c>
    </row>
    <row r="63" spans="2:5">
      <c r="B63" s="5" t="s">
        <v>1297</v>
      </c>
      <c r="C63" s="4" t="s">
        <v>957</v>
      </c>
      <c r="D63" s="4" t="s">
        <v>897</v>
      </c>
      <c r="E63" s="5">
        <v>0.68888885</v>
      </c>
    </row>
    <row r="64" spans="2:5">
      <c r="B64" s="5" t="s">
        <v>1298</v>
      </c>
      <c r="C64" s="4" t="s">
        <v>957</v>
      </c>
      <c r="D64" s="4" t="s">
        <v>897</v>
      </c>
      <c r="E64" s="5">
        <v>0.66489359999999997</v>
      </c>
    </row>
    <row r="65" spans="2:5">
      <c r="B65" s="5" t="s">
        <v>1299</v>
      </c>
      <c r="C65" s="4" t="s">
        <v>957</v>
      </c>
      <c r="D65" s="4" t="s">
        <v>897</v>
      </c>
      <c r="E65" s="5">
        <v>0.1891892</v>
      </c>
    </row>
    <row r="66" spans="2:5">
      <c r="B66" s="5" t="s">
        <v>1300</v>
      </c>
      <c r="C66" s="4" t="s">
        <v>957</v>
      </c>
      <c r="D66" s="4" t="s">
        <v>897</v>
      </c>
      <c r="E66" s="5">
        <v>2.5187201999999999E-2</v>
      </c>
    </row>
    <row r="67" spans="2:5">
      <c r="B67" s="5" t="s">
        <v>1301</v>
      </c>
      <c r="C67" s="4" t="s">
        <v>957</v>
      </c>
      <c r="D67" s="4" t="s">
        <v>897</v>
      </c>
      <c r="E67" s="5">
        <v>0.27985320000000002</v>
      </c>
    </row>
    <row r="68" spans="2:5">
      <c r="B68" s="5" t="s">
        <v>1302</v>
      </c>
      <c r="C68" s="4" t="s">
        <v>957</v>
      </c>
      <c r="D68" s="4" t="s">
        <v>897</v>
      </c>
      <c r="E68" s="5">
        <v>0.2892651</v>
      </c>
    </row>
    <row r="69" spans="2:5">
      <c r="B69" s="5" t="s">
        <v>1303</v>
      </c>
      <c r="C69" s="4" t="s">
        <v>957</v>
      </c>
      <c r="D69" s="4" t="s">
        <v>897</v>
      </c>
      <c r="E69" s="5">
        <v>0.26245879999999999</v>
      </c>
    </row>
    <row r="70" spans="2:5">
      <c r="B70" s="5" t="s">
        <v>1304</v>
      </c>
      <c r="C70" s="4" t="s">
        <v>957</v>
      </c>
      <c r="D70" s="4" t="s">
        <v>897</v>
      </c>
      <c r="E70" s="5">
        <v>0.26248325</v>
      </c>
    </row>
    <row r="71" spans="2:5">
      <c r="B71" s="5" t="s">
        <v>1305</v>
      </c>
      <c r="C71" s="4" t="s">
        <v>957</v>
      </c>
      <c r="D71" s="4" t="s">
        <v>897</v>
      </c>
      <c r="E71" s="5">
        <v>0.42857146999999995</v>
      </c>
    </row>
    <row r="72" spans="2:5">
      <c r="B72" s="5" t="s">
        <v>1306</v>
      </c>
      <c r="C72" s="4" t="s">
        <v>957</v>
      </c>
      <c r="D72" s="4" t="s">
        <v>897</v>
      </c>
      <c r="E72" s="5">
        <v>0.5</v>
      </c>
    </row>
    <row r="73" spans="2:5">
      <c r="B73" s="5" t="s">
        <v>1307</v>
      </c>
      <c r="C73" s="4" t="s">
        <v>957</v>
      </c>
      <c r="D73" s="4" t="s">
        <v>897</v>
      </c>
      <c r="E73" s="5">
        <v>0.2920354</v>
      </c>
    </row>
    <row r="74" spans="2:5">
      <c r="B74" s="5" t="s">
        <v>1308</v>
      </c>
      <c r="C74" s="4" t="s">
        <v>957</v>
      </c>
      <c r="D74" s="4" t="s">
        <v>897</v>
      </c>
      <c r="E74" s="5">
        <v>7.1154129999999996E-2</v>
      </c>
    </row>
    <row r="75" spans="2:5">
      <c r="B75" s="5" t="s">
        <v>1309</v>
      </c>
      <c r="C75" s="4" t="s">
        <v>957</v>
      </c>
      <c r="D75" s="4" t="s">
        <v>897</v>
      </c>
      <c r="E75" s="5">
        <v>5.8034089999999997E-2</v>
      </c>
    </row>
    <row r="76" spans="2:5">
      <c r="B76" s="5" t="s">
        <v>1310</v>
      </c>
      <c r="C76" s="4" t="s">
        <v>957</v>
      </c>
      <c r="D76" s="4" t="s">
        <v>897</v>
      </c>
      <c r="E76" s="5">
        <v>0.47142860000000003</v>
      </c>
    </row>
    <row r="77" spans="2:5">
      <c r="B77" s="5" t="s">
        <v>1311</v>
      </c>
      <c r="C77" s="4" t="s">
        <v>957</v>
      </c>
      <c r="D77" s="4" t="s">
        <v>897</v>
      </c>
      <c r="E77" s="5">
        <v>0.44630727999999997</v>
      </c>
    </row>
    <row r="78" spans="2:5">
      <c r="B78" s="5" t="s">
        <v>1312</v>
      </c>
      <c r="C78" s="4" t="s">
        <v>957</v>
      </c>
      <c r="D78" s="4" t="s">
        <v>897</v>
      </c>
      <c r="E78" s="5">
        <v>0.34127423000000001</v>
      </c>
    </row>
    <row r="79" spans="2:5">
      <c r="B79" s="5" t="s">
        <v>1313</v>
      </c>
      <c r="C79" s="4" t="s">
        <v>957</v>
      </c>
      <c r="D79" s="4" t="s">
        <v>897</v>
      </c>
      <c r="E79" s="5">
        <v>0.39737993999999999</v>
      </c>
    </row>
    <row r="80" spans="2:5">
      <c r="B80" s="5" t="s">
        <v>1314</v>
      </c>
      <c r="C80" s="4" t="s">
        <v>957</v>
      </c>
      <c r="D80" s="4" t="s">
        <v>897</v>
      </c>
      <c r="E80" s="5">
        <v>0.69999993999999999</v>
      </c>
    </row>
    <row r="81" spans="2:5">
      <c r="B81" s="5" t="s">
        <v>1315</v>
      </c>
      <c r="C81" s="4" t="s">
        <v>957</v>
      </c>
      <c r="D81" s="4" t="s">
        <v>897</v>
      </c>
      <c r="E81" s="5">
        <v>0.11155063</v>
      </c>
    </row>
    <row r="82" spans="2:5">
      <c r="B82" s="5" t="s">
        <v>1316</v>
      </c>
      <c r="C82" s="4" t="s">
        <v>957</v>
      </c>
      <c r="D82" s="4" t="s">
        <v>897</v>
      </c>
      <c r="E82" s="5">
        <v>0.35431716999999996</v>
      </c>
    </row>
    <row r="83" spans="2:5">
      <c r="B83" s="5" t="s">
        <v>1317</v>
      </c>
      <c r="C83" s="4" t="s">
        <v>957</v>
      </c>
      <c r="D83" s="4" t="s">
        <v>897</v>
      </c>
      <c r="E83" s="5">
        <v>0.36294170000000003</v>
      </c>
    </row>
    <row r="84" spans="2:5">
      <c r="B84" s="5" t="s">
        <v>1318</v>
      </c>
      <c r="C84" s="4" t="s">
        <v>957</v>
      </c>
      <c r="D84" s="4" t="s">
        <v>897</v>
      </c>
      <c r="E84" s="5">
        <v>0.4475942</v>
      </c>
    </row>
    <row r="85" spans="2:5">
      <c r="B85" s="5" t="s">
        <v>1319</v>
      </c>
      <c r="C85" s="4" t="s">
        <v>957</v>
      </c>
      <c r="D85" s="4" t="s">
        <v>897</v>
      </c>
      <c r="E85" s="5">
        <v>0.13333333</v>
      </c>
    </row>
    <row r="86" spans="2:5">
      <c r="B86" s="5" t="s">
        <v>1320</v>
      </c>
      <c r="C86" s="4" t="s">
        <v>957</v>
      </c>
      <c r="D86" s="4" t="s">
        <v>897</v>
      </c>
      <c r="E86" s="5">
        <v>0.71428576999999993</v>
      </c>
    </row>
    <row r="87" spans="2:5">
      <c r="B87" s="5" t="s">
        <v>1321</v>
      </c>
      <c r="C87" s="4" t="s">
        <v>957</v>
      </c>
      <c r="D87" s="4" t="s">
        <v>897</v>
      </c>
      <c r="E87" s="5">
        <v>0.67032970000000003</v>
      </c>
    </row>
    <row r="88" spans="2:5">
      <c r="B88" s="5" t="s">
        <v>1322</v>
      </c>
      <c r="C88" s="4" t="s">
        <v>957</v>
      </c>
      <c r="D88" s="4" t="s">
        <v>897</v>
      </c>
      <c r="E88" s="5">
        <v>0.3130194</v>
      </c>
    </row>
    <row r="89" spans="2:5">
      <c r="B89" s="5" t="s">
        <v>1323</v>
      </c>
      <c r="C89" s="4" t="s">
        <v>957</v>
      </c>
      <c r="D89" s="4" t="s">
        <v>897</v>
      </c>
      <c r="E89" s="5">
        <v>0.20863307</v>
      </c>
    </row>
    <row r="90" spans="2:5">
      <c r="B90" s="5" t="s">
        <v>1324</v>
      </c>
      <c r="C90" s="4" t="s">
        <v>957</v>
      </c>
      <c r="D90" s="4" t="s">
        <v>897</v>
      </c>
      <c r="E90" s="5">
        <v>0.75</v>
      </c>
    </row>
    <row r="91" spans="2:5">
      <c r="B91" s="5" t="s">
        <v>1325</v>
      </c>
      <c r="C91" s="4" t="s">
        <v>957</v>
      </c>
      <c r="D91" s="4" t="s">
        <v>897</v>
      </c>
      <c r="E91" s="5">
        <v>0.63414630000000005</v>
      </c>
    </row>
    <row r="92" spans="2:5">
      <c r="B92" s="5" t="s">
        <v>1326</v>
      </c>
      <c r="C92" s="4" t="s">
        <v>957</v>
      </c>
      <c r="D92" s="4" t="s">
        <v>897</v>
      </c>
      <c r="E92" s="5">
        <v>0.60606066999999997</v>
      </c>
    </row>
    <row r="93" spans="2:5">
      <c r="B93" s="5" t="s">
        <v>1327</v>
      </c>
      <c r="C93" s="4" t="s">
        <v>957</v>
      </c>
      <c r="D93" s="4" t="s">
        <v>897</v>
      </c>
      <c r="E93" s="5">
        <v>0.35905587999999999</v>
      </c>
    </row>
    <row r="94" spans="2:5">
      <c r="B94" s="5" t="s">
        <v>1328</v>
      </c>
      <c r="C94" s="4" t="s">
        <v>957</v>
      </c>
      <c r="D94" s="4" t="s">
        <v>897</v>
      </c>
      <c r="E94" s="5">
        <v>0.37426900000000002</v>
      </c>
    </row>
    <row r="95" spans="2:5">
      <c r="B95" s="5" t="s">
        <v>1329</v>
      </c>
      <c r="C95" s="4" t="s">
        <v>957</v>
      </c>
      <c r="D95" s="4" t="s">
        <v>897</v>
      </c>
      <c r="E95" s="5">
        <v>0.68482270000000001</v>
      </c>
    </row>
    <row r="96" spans="2:5">
      <c r="B96" s="5" t="s">
        <v>1330</v>
      </c>
      <c r="C96" s="4" t="s">
        <v>957</v>
      </c>
      <c r="D96" s="4" t="s">
        <v>897</v>
      </c>
      <c r="E96" s="5">
        <v>0.20109164000000002</v>
      </c>
    </row>
    <row r="97" spans="2:5">
      <c r="B97" s="5" t="s">
        <v>1331</v>
      </c>
      <c r="C97" s="4" t="s">
        <v>957</v>
      </c>
      <c r="D97" s="4" t="s">
        <v>897</v>
      </c>
      <c r="E97" s="5">
        <v>0.63718160000000001</v>
      </c>
    </row>
    <row r="98" spans="2:5">
      <c r="B98" s="5" t="s">
        <v>1332</v>
      </c>
      <c r="C98" s="4" t="s">
        <v>957</v>
      </c>
      <c r="D98" s="4" t="s">
        <v>897</v>
      </c>
      <c r="E98" s="5">
        <v>0.62328119999999998</v>
      </c>
    </row>
    <row r="99" spans="2:5">
      <c r="B99" s="5" t="s">
        <v>1333</v>
      </c>
      <c r="C99" s="4" t="s">
        <v>957</v>
      </c>
      <c r="D99" s="4" t="s">
        <v>897</v>
      </c>
      <c r="E99" s="5">
        <v>0.49246065999999999</v>
      </c>
    </row>
    <row r="100" spans="2:5">
      <c r="B100" s="5" t="s">
        <v>1334</v>
      </c>
      <c r="C100" s="4" t="s">
        <v>957</v>
      </c>
      <c r="D100" s="4" t="s">
        <v>897</v>
      </c>
      <c r="E100" s="5">
        <v>0.50020562999999996</v>
      </c>
    </row>
    <row r="101" spans="2:5">
      <c r="B101" s="5" t="s">
        <v>1335</v>
      </c>
      <c r="C101" s="4" t="s">
        <v>957</v>
      </c>
      <c r="D101" s="4" t="s">
        <v>897</v>
      </c>
      <c r="E101" s="5">
        <v>0.40160645</v>
      </c>
    </row>
    <row r="102" spans="2:5">
      <c r="B102" s="5" t="s">
        <v>1336</v>
      </c>
      <c r="C102" s="4" t="s">
        <v>957</v>
      </c>
      <c r="D102" s="4" t="s">
        <v>897</v>
      </c>
      <c r="E102" s="5">
        <v>0.55049255000000008</v>
      </c>
    </row>
    <row r="103" spans="2:5">
      <c r="B103" s="5" t="s">
        <v>1337</v>
      </c>
      <c r="C103" s="4" t="s">
        <v>957</v>
      </c>
      <c r="D103" s="4" t="s">
        <v>897</v>
      </c>
      <c r="E103" s="5">
        <v>0.22619634999999999</v>
      </c>
    </row>
    <row r="104" spans="2:5">
      <c r="B104" s="5" t="s">
        <v>1338</v>
      </c>
      <c r="C104" s="4" t="s">
        <v>957</v>
      </c>
      <c r="D104" s="4" t="s">
        <v>897</v>
      </c>
      <c r="E104" s="5">
        <v>0.52413793999999991</v>
      </c>
    </row>
    <row r="105" spans="2:5">
      <c r="B105" s="5" t="s">
        <v>1339</v>
      </c>
      <c r="C105" s="4" t="s">
        <v>957</v>
      </c>
      <c r="D105" s="4" t="s">
        <v>897</v>
      </c>
      <c r="E105" s="5">
        <v>0.47854525999999997</v>
      </c>
    </row>
    <row r="106" spans="2:5">
      <c r="B106" s="5" t="s">
        <v>1340</v>
      </c>
      <c r="C106" s="4" t="s">
        <v>957</v>
      </c>
      <c r="D106" s="4" t="s">
        <v>897</v>
      </c>
      <c r="E106" s="5">
        <v>0.3999086</v>
      </c>
    </row>
    <row r="107" spans="2:5">
      <c r="B107" s="5" t="s">
        <v>1341</v>
      </c>
      <c r="C107" s="4" t="s">
        <v>957</v>
      </c>
      <c r="D107" s="4" t="s">
        <v>897</v>
      </c>
      <c r="E107" s="5">
        <v>0.65609673999999996</v>
      </c>
    </row>
    <row r="108" spans="2:5">
      <c r="B108" s="5" t="s">
        <v>1342</v>
      </c>
      <c r="C108" s="4" t="s">
        <v>957</v>
      </c>
      <c r="D108" s="4" t="s">
        <v>897</v>
      </c>
      <c r="E108" s="5">
        <v>8.7066779999999996E-2</v>
      </c>
    </row>
    <row r="109" spans="2:5">
      <c r="B109" s="5" t="s">
        <v>1343</v>
      </c>
      <c r="C109" s="4" t="s">
        <v>957</v>
      </c>
      <c r="D109" s="4" t="s">
        <v>897</v>
      </c>
      <c r="E109" s="5">
        <v>0.66666669999999995</v>
      </c>
    </row>
    <row r="110" spans="2:5">
      <c r="B110" s="5" t="s">
        <v>1344</v>
      </c>
      <c r="C110" s="4" t="s">
        <v>957</v>
      </c>
      <c r="D110" s="4" t="s">
        <v>897</v>
      </c>
      <c r="E110" s="5">
        <v>0.48960962000000002</v>
      </c>
    </row>
    <row r="111" spans="2:5">
      <c r="B111" s="5" t="s">
        <v>1345</v>
      </c>
      <c r="C111" s="4" t="s">
        <v>957</v>
      </c>
      <c r="D111" s="4" t="s">
        <v>897</v>
      </c>
      <c r="E111" s="5">
        <v>0.10435383600000001</v>
      </c>
    </row>
    <row r="112" spans="2:5">
      <c r="B112" s="5" t="s">
        <v>1346</v>
      </c>
      <c r="C112" s="4" t="s">
        <v>957</v>
      </c>
      <c r="D112" s="4" t="s">
        <v>897</v>
      </c>
      <c r="E112" s="5">
        <v>0.24218163999999998</v>
      </c>
    </row>
    <row r="113" spans="2:5">
      <c r="B113" s="5" t="s">
        <v>1347</v>
      </c>
      <c r="C113" s="4" t="s">
        <v>957</v>
      </c>
      <c r="D113" s="4" t="s">
        <v>897</v>
      </c>
      <c r="E113" s="5">
        <v>0.26139614999999999</v>
      </c>
    </row>
    <row r="114" spans="2:5">
      <c r="B114" s="5" t="s">
        <v>1348</v>
      </c>
      <c r="C114" s="4" t="s">
        <v>957</v>
      </c>
      <c r="D114" s="4" t="s">
        <v>897</v>
      </c>
      <c r="E114" s="5">
        <v>0.16750419999999999</v>
      </c>
    </row>
    <row r="115" spans="2:5">
      <c r="B115" s="5" t="s">
        <v>1349</v>
      </c>
      <c r="C115" s="4" t="s">
        <v>957</v>
      </c>
      <c r="D115" s="4" t="s">
        <v>897</v>
      </c>
      <c r="E115" s="5">
        <v>0.54594069999999995</v>
      </c>
    </row>
    <row r="116" spans="2:5">
      <c r="B116" s="5" t="s">
        <v>1350</v>
      </c>
      <c r="C116" s="4" t="s">
        <v>957</v>
      </c>
      <c r="D116" s="4" t="s">
        <v>897</v>
      </c>
      <c r="E116" s="5">
        <v>0.02</v>
      </c>
    </row>
    <row r="117" spans="2:5">
      <c r="B117" s="5" t="s">
        <v>1351</v>
      </c>
      <c r="C117" s="4" t="s">
        <v>957</v>
      </c>
      <c r="D117" s="4" t="s">
        <v>897</v>
      </c>
      <c r="E117" s="5">
        <v>0.30434784000000004</v>
      </c>
    </row>
    <row r="118" spans="2:5">
      <c r="B118" s="5" t="s">
        <v>1352</v>
      </c>
      <c r="C118" s="4" t="s">
        <v>957</v>
      </c>
      <c r="D118" s="4" t="s">
        <v>897</v>
      </c>
      <c r="E118" s="5">
        <v>0.49656459999999997</v>
      </c>
    </row>
    <row r="119" spans="2:5">
      <c r="B119" s="5" t="s">
        <v>1353</v>
      </c>
      <c r="C119" s="4" t="s">
        <v>957</v>
      </c>
      <c r="D119" s="4" t="s">
        <v>897</v>
      </c>
      <c r="E119" s="5">
        <v>0.27472528000000002</v>
      </c>
    </row>
    <row r="120" spans="2:5">
      <c r="B120" s="5" t="s">
        <v>1354</v>
      </c>
      <c r="C120" s="4" t="s">
        <v>957</v>
      </c>
      <c r="D120" s="4" t="s">
        <v>897</v>
      </c>
      <c r="E120" s="5">
        <v>0.53880519999999998</v>
      </c>
    </row>
    <row r="121" spans="2:5">
      <c r="B121" s="5" t="s">
        <v>1355</v>
      </c>
      <c r="C121" s="4" t="s">
        <v>957</v>
      </c>
      <c r="D121" s="4" t="s">
        <v>897</v>
      </c>
      <c r="E121" s="5">
        <v>0.23300645</v>
      </c>
    </row>
    <row r="122" spans="2:5">
      <c r="B122" s="5" t="s">
        <v>1356</v>
      </c>
      <c r="C122" s="4" t="s">
        <v>957</v>
      </c>
      <c r="D122" s="4" t="s">
        <v>897</v>
      </c>
      <c r="E122" s="5">
        <v>0</v>
      </c>
    </row>
    <row r="123" spans="2:5">
      <c r="B123" s="5" t="s">
        <v>1357</v>
      </c>
      <c r="C123" s="4" t="s">
        <v>957</v>
      </c>
      <c r="D123" s="4" t="s">
        <v>897</v>
      </c>
      <c r="E123" s="5">
        <v>0.4915254</v>
      </c>
    </row>
    <row r="124" spans="2:5">
      <c r="B124" s="5" t="s">
        <v>1358</v>
      </c>
      <c r="C124" s="4" t="s">
        <v>957</v>
      </c>
      <c r="D124" s="4" t="s">
        <v>897</v>
      </c>
      <c r="E124" s="5">
        <v>0.48325362999999999</v>
      </c>
    </row>
    <row r="125" spans="2:5">
      <c r="B125" s="5" t="s">
        <v>1359</v>
      </c>
      <c r="C125" s="4" t="s">
        <v>957</v>
      </c>
      <c r="D125" s="4" t="s">
        <v>897</v>
      </c>
      <c r="E125" s="5">
        <v>0.13380280999999999</v>
      </c>
    </row>
    <row r="126" spans="2:5">
      <c r="B126" s="5" t="s">
        <v>1360</v>
      </c>
      <c r="C126" s="4" t="s">
        <v>957</v>
      </c>
      <c r="D126" s="4" t="s">
        <v>897</v>
      </c>
      <c r="E126" s="5">
        <v>0.5533283</v>
      </c>
    </row>
    <row r="127" spans="2:5">
      <c r="B127" s="5" t="s">
        <v>1361</v>
      </c>
      <c r="C127" s="4" t="s">
        <v>957</v>
      </c>
      <c r="D127" s="4" t="s">
        <v>897</v>
      </c>
      <c r="E127" s="5">
        <v>0.65151520000000007</v>
      </c>
    </row>
    <row r="128" spans="2:5">
      <c r="B128" s="5" t="s">
        <v>1362</v>
      </c>
      <c r="C128" s="4" t="s">
        <v>957</v>
      </c>
      <c r="D128" s="4" t="s">
        <v>897</v>
      </c>
      <c r="E128" s="5">
        <v>0.46607670000000001</v>
      </c>
    </row>
    <row r="129" spans="2:5">
      <c r="B129" s="5" t="s">
        <v>1363</v>
      </c>
      <c r="C129" s="4" t="s">
        <v>957</v>
      </c>
      <c r="D129" s="4" t="s">
        <v>897</v>
      </c>
      <c r="E129" s="5">
        <v>0.40650406</v>
      </c>
    </row>
    <row r="130" spans="2:5">
      <c r="B130" s="5" t="s">
        <v>1364</v>
      </c>
      <c r="C130" s="4" t="s">
        <v>957</v>
      </c>
      <c r="D130" s="4" t="s">
        <v>897</v>
      </c>
      <c r="E130" s="5">
        <v>0.52659576000000008</v>
      </c>
    </row>
    <row r="131" spans="2:5">
      <c r="B131" s="5" t="s">
        <v>1365</v>
      </c>
      <c r="C131" s="4" t="s">
        <v>957</v>
      </c>
      <c r="D131" s="4" t="s">
        <v>897</v>
      </c>
      <c r="E131" s="5">
        <v>0.61111110000000002</v>
      </c>
    </row>
    <row r="132" spans="2:5">
      <c r="B132" s="5" t="s">
        <v>1366</v>
      </c>
      <c r="C132" s="4" t="s">
        <v>957</v>
      </c>
      <c r="D132" s="4" t="s">
        <v>897</v>
      </c>
      <c r="E132" s="5">
        <v>0.39985160000000003</v>
      </c>
    </row>
    <row r="133" spans="2:5">
      <c r="B133" s="5" t="s">
        <v>1367</v>
      </c>
      <c r="C133" s="4" t="s">
        <v>957</v>
      </c>
      <c r="D133" s="4" t="s">
        <v>897</v>
      </c>
      <c r="E133" s="5">
        <v>0.64564569999999999</v>
      </c>
    </row>
    <row r="134" spans="2:5">
      <c r="B134" s="5" t="s">
        <v>1368</v>
      </c>
      <c r="C134" s="4" t="s">
        <v>957</v>
      </c>
      <c r="D134" s="4" t="s">
        <v>897</v>
      </c>
      <c r="E134" s="5">
        <v>0.74157306000000001</v>
      </c>
    </row>
    <row r="135" spans="2:5">
      <c r="B135" s="5" t="s">
        <v>1369</v>
      </c>
      <c r="C135" s="4" t="s">
        <v>957</v>
      </c>
      <c r="D135" s="4" t="s">
        <v>897</v>
      </c>
      <c r="E135" s="5">
        <v>0.35068490000000002</v>
      </c>
    </row>
    <row r="136" spans="2:5">
      <c r="B136" s="5" t="s">
        <v>1370</v>
      </c>
      <c r="C136" s="4" t="s">
        <v>957</v>
      </c>
      <c r="D136" s="4" t="s">
        <v>897</v>
      </c>
      <c r="E136" s="5">
        <v>1</v>
      </c>
    </row>
    <row r="137" spans="2:5">
      <c r="B137" s="5" t="s">
        <v>1371</v>
      </c>
      <c r="C137" s="4" t="s">
        <v>957</v>
      </c>
      <c r="D137" s="4" t="s">
        <v>897</v>
      </c>
      <c r="E137" s="5">
        <v>0.61041155999999996</v>
      </c>
    </row>
    <row r="138" spans="2:5">
      <c r="B138" s="5" t="s">
        <v>1372</v>
      </c>
      <c r="C138" s="4" t="s">
        <v>957</v>
      </c>
      <c r="D138" s="4" t="s">
        <v>897</v>
      </c>
      <c r="E138" s="5">
        <v>0.12506277500000001</v>
      </c>
    </row>
    <row r="139" spans="2:5">
      <c r="B139" s="5" t="s">
        <v>1373</v>
      </c>
      <c r="C139" s="4" t="s">
        <v>957</v>
      </c>
      <c r="D139" s="4" t="s">
        <v>897</v>
      </c>
      <c r="E139" s="5">
        <v>0.34883722</v>
      </c>
    </row>
    <row r="140" spans="2:5">
      <c r="B140" s="5" t="s">
        <v>1374</v>
      </c>
      <c r="C140" s="4" t="s">
        <v>957</v>
      </c>
      <c r="D140" s="4" t="s">
        <v>897</v>
      </c>
      <c r="E140" s="5">
        <v>6.3694266999999999E-2</v>
      </c>
    </row>
    <row r="141" spans="2:5">
      <c r="B141" s="5" t="s">
        <v>1375</v>
      </c>
      <c r="C141" s="4" t="s">
        <v>957</v>
      </c>
      <c r="D141" s="4" t="s">
        <v>897</v>
      </c>
      <c r="E141" s="5">
        <v>0.75</v>
      </c>
    </row>
    <row r="142" spans="2:5">
      <c r="B142" s="5" t="s">
        <v>1376</v>
      </c>
      <c r="C142" s="4" t="s">
        <v>957</v>
      </c>
      <c r="D142" s="4" t="s">
        <v>897</v>
      </c>
      <c r="E142" s="5">
        <v>2.4509806000000002E-2</v>
      </c>
    </row>
    <row r="143" spans="2:5">
      <c r="B143" s="5" t="s">
        <v>1377</v>
      </c>
      <c r="C143" s="4" t="s">
        <v>957</v>
      </c>
      <c r="D143" s="4" t="s">
        <v>897</v>
      </c>
      <c r="E143" s="5">
        <v>0.33115323000000002</v>
      </c>
    </row>
    <row r="144" spans="2:5">
      <c r="B144" s="5" t="s">
        <v>1378</v>
      </c>
      <c r="C144" s="4" t="s">
        <v>957</v>
      </c>
      <c r="D144" s="4" t="s">
        <v>897</v>
      </c>
      <c r="E144" s="5">
        <v>0.61011900000000008</v>
      </c>
    </row>
    <row r="145" spans="2:5">
      <c r="B145" s="5" t="s">
        <v>1379</v>
      </c>
      <c r="C145" s="4" t="s">
        <v>957</v>
      </c>
      <c r="D145" s="4" t="s">
        <v>897</v>
      </c>
      <c r="E145" s="5">
        <v>0.13334870000000001</v>
      </c>
    </row>
    <row r="146" spans="2:5">
      <c r="B146" s="5" t="s">
        <v>1380</v>
      </c>
      <c r="C146" s="4" t="s">
        <v>957</v>
      </c>
      <c r="D146" s="4" t="s">
        <v>897</v>
      </c>
      <c r="E146" s="5">
        <v>0.35421163999999999</v>
      </c>
    </row>
    <row r="147" spans="2:5">
      <c r="B147" s="5" t="s">
        <v>1381</v>
      </c>
      <c r="C147" s="4" t="s">
        <v>957</v>
      </c>
      <c r="D147" s="4" t="s">
        <v>897</v>
      </c>
      <c r="E147" s="5">
        <v>0.62222220000000006</v>
      </c>
    </row>
    <row r="148" spans="2:5">
      <c r="B148" s="5" t="s">
        <v>1382</v>
      </c>
      <c r="C148" s="4" t="s">
        <v>957</v>
      </c>
      <c r="D148" s="4" t="s">
        <v>897</v>
      </c>
      <c r="E148" s="5">
        <v>0.37718459999999998</v>
      </c>
    </row>
    <row r="149" spans="2:5">
      <c r="B149" s="5" t="s">
        <v>1383</v>
      </c>
      <c r="C149" s="4" t="s">
        <v>957</v>
      </c>
      <c r="D149" s="4" t="s">
        <v>897</v>
      </c>
      <c r="E149" s="5">
        <v>0.35236285000000001</v>
      </c>
    </row>
    <row r="150" spans="2:5">
      <c r="B150" s="5" t="s">
        <v>1384</v>
      </c>
      <c r="C150" s="4" t="s">
        <v>957</v>
      </c>
      <c r="D150" s="4" t="s">
        <v>897</v>
      </c>
      <c r="E150" s="5">
        <v>0.34663244999999998</v>
      </c>
    </row>
    <row r="151" spans="2:5">
      <c r="B151" s="5" t="s">
        <v>1385</v>
      </c>
      <c r="C151" s="4" t="s">
        <v>957</v>
      </c>
      <c r="D151" s="4" t="s">
        <v>897</v>
      </c>
      <c r="E151" s="5">
        <v>0.15778548000000001</v>
      </c>
    </row>
    <row r="152" spans="2:5">
      <c r="B152" s="5" t="s">
        <v>1386</v>
      </c>
      <c r="C152" s="4" t="s">
        <v>957</v>
      </c>
      <c r="D152" s="4" t="s">
        <v>897</v>
      </c>
      <c r="E152" s="5">
        <v>0.37330756000000004</v>
      </c>
    </row>
    <row r="153" spans="2:5">
      <c r="B153" s="5" t="s">
        <v>1387</v>
      </c>
      <c r="C153" s="4" t="s">
        <v>957</v>
      </c>
      <c r="D153" s="4" t="s">
        <v>897</v>
      </c>
      <c r="E153" s="5">
        <v>2.6489176E-2</v>
      </c>
    </row>
    <row r="154" spans="2:5">
      <c r="B154" s="5" t="s">
        <v>1388</v>
      </c>
      <c r="C154" s="4" t="s">
        <v>957</v>
      </c>
      <c r="D154" s="4" t="s">
        <v>897</v>
      </c>
      <c r="E154" s="5">
        <v>0.47502148</v>
      </c>
    </row>
    <row r="155" spans="2:5">
      <c r="B155" s="5" t="s">
        <v>1389</v>
      </c>
      <c r="C155" s="4" t="s">
        <v>957</v>
      </c>
      <c r="D155" s="4" t="s">
        <v>897</v>
      </c>
      <c r="E155" s="5">
        <v>0.47492245000000005</v>
      </c>
    </row>
    <row r="156" spans="2:5">
      <c r="B156" s="5" t="s">
        <v>1390</v>
      </c>
      <c r="C156" s="4" t="s">
        <v>957</v>
      </c>
      <c r="D156" s="4" t="s">
        <v>897</v>
      </c>
      <c r="E156" s="5">
        <v>0.34156700000000001</v>
      </c>
    </row>
    <row r="157" spans="2:5">
      <c r="B157" s="5" t="s">
        <v>1391</v>
      </c>
      <c r="C157" s="4" t="s">
        <v>957</v>
      </c>
      <c r="D157" s="4" t="s">
        <v>897</v>
      </c>
      <c r="E157" s="5">
        <v>0.48823845999999999</v>
      </c>
    </row>
    <row r="158" spans="2:5">
      <c r="B158" s="5" t="s">
        <v>1392</v>
      </c>
      <c r="C158" s="4" t="s">
        <v>957</v>
      </c>
      <c r="D158" s="4" t="s">
        <v>897</v>
      </c>
      <c r="E158" s="5">
        <v>0.36518615999999998</v>
      </c>
    </row>
    <row r="159" spans="2:5">
      <c r="B159" s="5" t="s">
        <v>1393</v>
      </c>
      <c r="C159" s="4" t="s">
        <v>957</v>
      </c>
      <c r="D159" s="4" t="s">
        <v>897</v>
      </c>
      <c r="E159" s="5">
        <v>0.46511627</v>
      </c>
    </row>
    <row r="160" spans="2:5">
      <c r="B160" s="5" t="s">
        <v>1394</v>
      </c>
      <c r="C160" s="4" t="s">
        <v>957</v>
      </c>
      <c r="D160" s="4" t="s">
        <v>897</v>
      </c>
      <c r="E160" s="5">
        <v>0.19392315999999998</v>
      </c>
    </row>
    <row r="161" spans="2:5">
      <c r="B161" s="5" t="s">
        <v>1395</v>
      </c>
      <c r="C161" s="4" t="s">
        <v>957</v>
      </c>
      <c r="D161" s="4" t="s">
        <v>897</v>
      </c>
      <c r="E161" s="5">
        <v>0.52674896000000004</v>
      </c>
    </row>
    <row r="162" spans="2:5">
      <c r="B162" s="5" t="s">
        <v>1396</v>
      </c>
      <c r="C162" s="4" t="s">
        <v>957</v>
      </c>
      <c r="D162" s="4" t="s">
        <v>897</v>
      </c>
      <c r="E162" s="5">
        <v>2.5487255E-2</v>
      </c>
    </row>
    <row r="163" spans="2:5">
      <c r="B163" s="5" t="s">
        <v>1397</v>
      </c>
      <c r="C163" s="4" t="s">
        <v>957</v>
      </c>
      <c r="D163" s="4" t="s">
        <v>897</v>
      </c>
      <c r="E163" s="5">
        <v>0.22858618</v>
      </c>
    </row>
    <row r="164" spans="2:5">
      <c r="B164" s="5" t="s">
        <v>1398</v>
      </c>
      <c r="C164" s="4" t="s">
        <v>957</v>
      </c>
      <c r="D164" s="4" t="s">
        <v>897</v>
      </c>
      <c r="E164" s="5">
        <v>0.58114606000000002</v>
      </c>
    </row>
    <row r="165" spans="2:5">
      <c r="B165" s="5" t="s">
        <v>1399</v>
      </c>
      <c r="C165" s="4" t="s">
        <v>957</v>
      </c>
      <c r="D165" s="4" t="s">
        <v>897</v>
      </c>
      <c r="E165" s="5">
        <v>0.73944449999999995</v>
      </c>
    </row>
    <row r="166" spans="2:5">
      <c r="B166" s="5" t="s">
        <v>1400</v>
      </c>
      <c r="C166" s="4" t="s">
        <v>957</v>
      </c>
      <c r="D166" s="4" t="s">
        <v>897</v>
      </c>
      <c r="E166" s="5">
        <v>0.18296402</v>
      </c>
    </row>
    <row r="167" spans="2:5">
      <c r="B167" s="5" t="s">
        <v>1401</v>
      </c>
      <c r="C167" s="4" t="s">
        <v>957</v>
      </c>
      <c r="D167" s="4" t="s">
        <v>897</v>
      </c>
      <c r="E167" s="5">
        <v>0.68146929999999994</v>
      </c>
    </row>
    <row r="168" spans="2:5">
      <c r="B168" s="5" t="s">
        <v>1402</v>
      </c>
      <c r="C168" s="4" t="s">
        <v>957</v>
      </c>
      <c r="D168" s="4" t="s">
        <v>897</v>
      </c>
      <c r="E168" s="5">
        <v>0.48989474</v>
      </c>
    </row>
    <row r="169" spans="2:5">
      <c r="B169" s="5" t="s">
        <v>1403</v>
      </c>
      <c r="C169" s="4" t="s">
        <v>957</v>
      </c>
      <c r="D169" s="4" t="s">
        <v>897</v>
      </c>
      <c r="E169" s="5">
        <v>0.25553661999999999</v>
      </c>
    </row>
    <row r="170" spans="2:5">
      <c r="B170" s="5" t="s">
        <v>1404</v>
      </c>
      <c r="C170" s="4" t="s">
        <v>957</v>
      </c>
      <c r="D170" s="4" t="s">
        <v>897</v>
      </c>
      <c r="E170" s="5">
        <v>0.35993734999999999</v>
      </c>
    </row>
    <row r="171" spans="2:5">
      <c r="B171" s="5" t="s">
        <v>1405</v>
      </c>
      <c r="C171" s="4" t="s">
        <v>957</v>
      </c>
      <c r="D171" s="4" t="s">
        <v>897</v>
      </c>
      <c r="E171" s="5">
        <v>0.29411765000000001</v>
      </c>
    </row>
    <row r="172" spans="2:5">
      <c r="B172" s="5" t="s">
        <v>1406</v>
      </c>
      <c r="C172" s="4" t="s">
        <v>957</v>
      </c>
      <c r="D172" s="4" t="s">
        <v>897</v>
      </c>
      <c r="E172" s="5">
        <v>0.68181823999999991</v>
      </c>
    </row>
    <row r="173" spans="2:5">
      <c r="B173" s="5" t="s">
        <v>1407</v>
      </c>
      <c r="C173" s="4" t="s">
        <v>957</v>
      </c>
      <c r="D173" s="4" t="s">
        <v>897</v>
      </c>
      <c r="E173" s="5">
        <v>0.68571423000000009</v>
      </c>
    </row>
    <row r="174" spans="2:5">
      <c r="B174" s="5" t="s">
        <v>1408</v>
      </c>
      <c r="C174" s="4" t="s">
        <v>957</v>
      </c>
      <c r="D174" s="4" t="s">
        <v>897</v>
      </c>
      <c r="E174" s="5">
        <v>0.8</v>
      </c>
    </row>
    <row r="175" spans="2:5">
      <c r="B175" s="5" t="s">
        <v>1409</v>
      </c>
      <c r="C175" s="4" t="s">
        <v>957</v>
      </c>
      <c r="D175" s="4" t="s">
        <v>897</v>
      </c>
      <c r="E175" s="5">
        <v>0.5</v>
      </c>
    </row>
    <row r="176" spans="2:5">
      <c r="B176" s="5" t="s">
        <v>1410</v>
      </c>
      <c r="C176" s="4" t="s">
        <v>957</v>
      </c>
      <c r="D176" s="4" t="s">
        <v>897</v>
      </c>
      <c r="E176" s="5">
        <v>0.47058823</v>
      </c>
    </row>
    <row r="177" spans="2:5">
      <c r="B177" s="5" t="s">
        <v>1411</v>
      </c>
      <c r="C177" s="4" t="s">
        <v>957</v>
      </c>
      <c r="D177" s="4" t="s">
        <v>897</v>
      </c>
      <c r="E177" s="5">
        <v>0.6</v>
      </c>
    </row>
    <row r="178" spans="2:5">
      <c r="B178" s="5" t="s">
        <v>1412</v>
      </c>
      <c r="C178" s="4" t="s">
        <v>957</v>
      </c>
      <c r="D178" s="4" t="s">
        <v>897</v>
      </c>
      <c r="E178" s="5">
        <v>0.57133640000000008</v>
      </c>
    </row>
    <row r="179" spans="2:5">
      <c r="B179" s="5" t="s">
        <v>1413</v>
      </c>
      <c r="C179" s="4" t="s">
        <v>957</v>
      </c>
      <c r="D179" s="4" t="s">
        <v>897</v>
      </c>
      <c r="E179" s="5">
        <v>0.50267373999999998</v>
      </c>
    </row>
    <row r="180" spans="2:5">
      <c r="B180" s="5" t="s">
        <v>1414</v>
      </c>
      <c r="C180" s="4" t="s">
        <v>957</v>
      </c>
      <c r="D180" s="4" t="s">
        <v>897</v>
      </c>
      <c r="E180" s="5">
        <v>0.54555200000000004</v>
      </c>
    </row>
    <row r="181" spans="2:5">
      <c r="B181" s="5" t="s">
        <v>1415</v>
      </c>
      <c r="C181" s="4" t="s">
        <v>957</v>
      </c>
      <c r="D181" s="4" t="s">
        <v>897</v>
      </c>
      <c r="E181" s="5">
        <v>0.61538459999999995</v>
      </c>
    </row>
    <row r="182" spans="2:5">
      <c r="B182" s="5" t="s">
        <v>1416</v>
      </c>
      <c r="C182" s="4" t="s">
        <v>957</v>
      </c>
      <c r="D182" s="4" t="s">
        <v>897</v>
      </c>
      <c r="E182" s="5">
        <v>4.7619050000000003E-2</v>
      </c>
    </row>
    <row r="183" spans="2:5">
      <c r="B183" s="5" t="s">
        <v>1417</v>
      </c>
      <c r="C183" s="4" t="s">
        <v>957</v>
      </c>
      <c r="D183" s="4" t="s">
        <v>897</v>
      </c>
      <c r="E183" s="5">
        <v>0.48859379999999997</v>
      </c>
    </row>
    <row r="184" spans="2:5">
      <c r="B184" s="5" t="s">
        <v>1418</v>
      </c>
      <c r="C184" s="4" t="s">
        <v>957</v>
      </c>
      <c r="D184" s="4" t="s">
        <v>897</v>
      </c>
      <c r="E184" s="5">
        <v>0.10179845</v>
      </c>
    </row>
    <row r="185" spans="2:5">
      <c r="B185" s="5" t="s">
        <v>1419</v>
      </c>
      <c r="C185" s="4" t="s">
        <v>957</v>
      </c>
      <c r="D185" s="4" t="s">
        <v>897</v>
      </c>
      <c r="E185" s="5">
        <v>0.25706939999999995</v>
      </c>
    </row>
    <row r="186" spans="2:5">
      <c r="B186" s="5" t="s">
        <v>1420</v>
      </c>
      <c r="C186" s="4" t="s">
        <v>957</v>
      </c>
      <c r="D186" s="4" t="s">
        <v>897</v>
      </c>
      <c r="E186" s="5">
        <v>0.72727269999999999</v>
      </c>
    </row>
    <row r="187" spans="2:5">
      <c r="B187" s="5" t="s">
        <v>1421</v>
      </c>
      <c r="C187" s="4" t="s">
        <v>957</v>
      </c>
      <c r="D187" s="4" t="s">
        <v>897</v>
      </c>
      <c r="E187" s="5">
        <v>0.63414630000000005</v>
      </c>
    </row>
    <row r="188" spans="2:5">
      <c r="B188" s="5" t="s">
        <v>1422</v>
      </c>
      <c r="C188" s="4" t="s">
        <v>957</v>
      </c>
      <c r="D188" s="4" t="s">
        <v>897</v>
      </c>
      <c r="E188" s="5">
        <v>0.71568100000000001</v>
      </c>
    </row>
    <row r="189" spans="2:5">
      <c r="B189" s="5" t="s">
        <v>1423</v>
      </c>
      <c r="C189" s="4" t="s">
        <v>957</v>
      </c>
      <c r="D189" s="4" t="s">
        <v>897</v>
      </c>
      <c r="E189" s="5">
        <v>0.2038056</v>
      </c>
    </row>
    <row r="190" spans="2:5">
      <c r="B190" s="5" t="s">
        <v>1424</v>
      </c>
      <c r="C190" s="4" t="s">
        <v>957</v>
      </c>
      <c r="D190" s="4" t="s">
        <v>897</v>
      </c>
      <c r="E190" s="5">
        <v>0.45808127000000004</v>
      </c>
    </row>
    <row r="191" spans="2:5">
      <c r="B191" s="5" t="s">
        <v>1425</v>
      </c>
      <c r="C191" s="4" t="s">
        <v>957</v>
      </c>
      <c r="D191" s="4" t="s">
        <v>897</v>
      </c>
      <c r="E191" s="5">
        <v>0.68421050000000005</v>
      </c>
    </row>
    <row r="192" spans="2:5">
      <c r="B192" s="5" t="s">
        <v>1426</v>
      </c>
      <c r="C192" s="4" t="s">
        <v>957</v>
      </c>
      <c r="D192" s="4" t="s">
        <v>897</v>
      </c>
      <c r="E192" s="5">
        <v>0.16894994999999999</v>
      </c>
    </row>
    <row r="193" spans="2:5">
      <c r="B193" s="5" t="s">
        <v>1427</v>
      </c>
      <c r="C193" s="4" t="s">
        <v>957</v>
      </c>
      <c r="D193" s="4" t="s">
        <v>897</v>
      </c>
      <c r="E193" s="5">
        <v>0.47982886000000002</v>
      </c>
    </row>
    <row r="194" spans="2:5">
      <c r="B194" s="5" t="s">
        <v>1428</v>
      </c>
      <c r="C194" s="4" t="s">
        <v>957</v>
      </c>
      <c r="D194" s="4" t="s">
        <v>897</v>
      </c>
      <c r="E194" s="5">
        <v>0.24291742999999999</v>
      </c>
    </row>
    <row r="195" spans="2:5">
      <c r="B195" s="5" t="s">
        <v>1429</v>
      </c>
      <c r="C195" s="4" t="s">
        <v>957</v>
      </c>
      <c r="D195" s="4" t="s">
        <v>897</v>
      </c>
      <c r="E195" s="5">
        <v>0.35643567000000004</v>
      </c>
    </row>
    <row r="196" spans="2:5">
      <c r="B196" s="5" t="s">
        <v>1430</v>
      </c>
      <c r="C196" s="4" t="s">
        <v>957</v>
      </c>
      <c r="D196" s="4" t="s">
        <v>897</v>
      </c>
      <c r="E196" s="5">
        <v>1.1553348E-2</v>
      </c>
    </row>
    <row r="197" spans="2:5">
      <c r="B197" s="5" t="s">
        <v>1431</v>
      </c>
      <c r="C197" s="4" t="s">
        <v>957</v>
      </c>
      <c r="D197" s="4" t="s">
        <v>897</v>
      </c>
      <c r="E197" s="5">
        <v>4.7101447999999997E-2</v>
      </c>
    </row>
    <row r="198" spans="2:5">
      <c r="B198" s="5" t="s">
        <v>1432</v>
      </c>
      <c r="C198" s="4" t="s">
        <v>957</v>
      </c>
      <c r="D198" s="4" t="s">
        <v>897</v>
      </c>
      <c r="E198" s="5">
        <v>0.54057280000000008</v>
      </c>
    </row>
    <row r="199" spans="2:5">
      <c r="B199" s="5" t="s">
        <v>1433</v>
      </c>
      <c r="C199" s="4" t="s">
        <v>957</v>
      </c>
      <c r="D199" s="4" t="s">
        <v>897</v>
      </c>
      <c r="E199" s="5">
        <v>0.57327545000000002</v>
      </c>
    </row>
    <row r="200" spans="2:5">
      <c r="B200" s="5" t="s">
        <v>1434</v>
      </c>
      <c r="C200" s="4" t="s">
        <v>957</v>
      </c>
      <c r="D200" s="4" t="s">
        <v>897</v>
      </c>
      <c r="E200" s="5">
        <v>8.4135829999999995E-2</v>
      </c>
    </row>
    <row r="201" spans="2:5">
      <c r="B201" s="5" t="s">
        <v>1435</v>
      </c>
      <c r="C201" s="4" t="s">
        <v>957</v>
      </c>
      <c r="D201" s="4" t="s">
        <v>897</v>
      </c>
      <c r="E201" s="5">
        <v>0.36107711999999997</v>
      </c>
    </row>
    <row r="202" spans="2:5">
      <c r="B202" s="5" t="s">
        <v>1436</v>
      </c>
      <c r="C202" s="4" t="s">
        <v>957</v>
      </c>
      <c r="D202" s="4" t="s">
        <v>897</v>
      </c>
      <c r="E202" s="5">
        <v>0.50663528000000002</v>
      </c>
    </row>
    <row r="203" spans="2:5">
      <c r="B203" s="5" t="s">
        <v>1437</v>
      </c>
      <c r="C203" s="4" t="s">
        <v>957</v>
      </c>
      <c r="D203" s="4" t="s">
        <v>897</v>
      </c>
      <c r="E203" s="5">
        <v>0.69811329999999994</v>
      </c>
    </row>
    <row r="204" spans="2:5">
      <c r="B204" s="5" t="s">
        <v>1438</v>
      </c>
      <c r="C204" s="4" t="s">
        <v>957</v>
      </c>
      <c r="D204" s="4" t="s">
        <v>897</v>
      </c>
      <c r="E204" s="5">
        <v>0.50793650000000001</v>
      </c>
    </row>
    <row r="205" spans="2:5">
      <c r="B205" s="5" t="s">
        <v>1439</v>
      </c>
      <c r="C205" s="4" t="s">
        <v>957</v>
      </c>
      <c r="D205" s="4" t="s">
        <v>897</v>
      </c>
      <c r="E205" s="5">
        <v>0.625</v>
      </c>
    </row>
    <row r="206" spans="2:5">
      <c r="B206" s="5" t="s">
        <v>1440</v>
      </c>
      <c r="C206" s="4" t="s">
        <v>957</v>
      </c>
      <c r="D206" s="4" t="s">
        <v>897</v>
      </c>
      <c r="E206" s="5">
        <v>0.52004589999999995</v>
      </c>
    </row>
    <row r="207" spans="2:5">
      <c r="B207" s="5" t="s">
        <v>1441</v>
      </c>
      <c r="C207" s="4" t="s">
        <v>957</v>
      </c>
      <c r="D207" s="4" t="s">
        <v>897</v>
      </c>
      <c r="E207" s="5">
        <v>0.46822740000000002</v>
      </c>
    </row>
    <row r="208" spans="2:5">
      <c r="B208" s="5" t="s">
        <v>1442</v>
      </c>
      <c r="C208" s="4" t="s">
        <v>957</v>
      </c>
      <c r="D208" s="4" t="s">
        <v>897</v>
      </c>
      <c r="E208" s="5">
        <v>0.43332631999999999</v>
      </c>
    </row>
    <row r="209" spans="2:5">
      <c r="B209" s="5" t="s">
        <v>1443</v>
      </c>
      <c r="C209" s="4" t="s">
        <v>957</v>
      </c>
      <c r="D209" s="4" t="s">
        <v>897</v>
      </c>
      <c r="E209" s="5">
        <v>0.54439246000000008</v>
      </c>
    </row>
    <row r="210" spans="2:5">
      <c r="B210" s="5" t="s">
        <v>1444</v>
      </c>
      <c r="C210" s="4" t="s">
        <v>957</v>
      </c>
      <c r="D210" s="4" t="s">
        <v>897</v>
      </c>
      <c r="E210" s="5">
        <v>0.70370370000000004</v>
      </c>
    </row>
    <row r="211" spans="2:5">
      <c r="B211" s="5" t="s">
        <v>1445</v>
      </c>
      <c r="C211" s="4" t="s">
        <v>957</v>
      </c>
      <c r="D211" s="4" t="s">
        <v>897</v>
      </c>
      <c r="E211" s="5">
        <v>5.2272727999999997E-2</v>
      </c>
    </row>
    <row r="212" spans="2:5">
      <c r="B212" s="5" t="s">
        <v>1446</v>
      </c>
      <c r="C212" s="4" t="s">
        <v>957</v>
      </c>
      <c r="D212" s="4" t="s">
        <v>897</v>
      </c>
      <c r="E212" s="5">
        <v>0.24028016999999999</v>
      </c>
    </row>
    <row r="213" spans="2:5">
      <c r="B213" s="5" t="s">
        <v>1447</v>
      </c>
      <c r="C213" s="4" t="s">
        <v>957</v>
      </c>
      <c r="D213" s="4" t="s">
        <v>897</v>
      </c>
      <c r="E213" s="5">
        <v>0.46184473000000004</v>
      </c>
    </row>
    <row r="214" spans="2:5">
      <c r="B214" s="5" t="s">
        <v>1448</v>
      </c>
      <c r="C214" s="4" t="s">
        <v>957</v>
      </c>
      <c r="D214" s="4" t="s">
        <v>897</v>
      </c>
      <c r="E214" s="5">
        <v>0.26978723000000004</v>
      </c>
    </row>
    <row r="215" spans="2:5">
      <c r="B215" s="5" t="s">
        <v>1449</v>
      </c>
      <c r="C215" s="4" t="s">
        <v>957</v>
      </c>
      <c r="D215" s="4" t="s">
        <v>897</v>
      </c>
      <c r="E215" s="5">
        <v>0.37957080000000004</v>
      </c>
    </row>
    <row r="216" spans="2:5">
      <c r="B216" s="5" t="s">
        <v>1450</v>
      </c>
      <c r="C216" s="4" t="s">
        <v>957</v>
      </c>
      <c r="D216" s="4" t="s">
        <v>897</v>
      </c>
      <c r="E216" s="5">
        <v>0.68571423000000009</v>
      </c>
    </row>
    <row r="217" spans="2:5">
      <c r="B217" s="5" t="s">
        <v>1451</v>
      </c>
      <c r="C217" s="4" t="s">
        <v>957</v>
      </c>
      <c r="D217" s="4" t="s">
        <v>897</v>
      </c>
      <c r="E217" s="5">
        <v>0.4906683</v>
      </c>
    </row>
    <row r="218" spans="2:5">
      <c r="B218" s="5" t="s">
        <v>1452</v>
      </c>
      <c r="C218" s="4" t="s">
        <v>957</v>
      </c>
      <c r="D218" s="4" t="s">
        <v>897</v>
      </c>
      <c r="E218" s="5">
        <v>0.14728192000000001</v>
      </c>
    </row>
    <row r="219" spans="2:5">
      <c r="B219" s="5" t="s">
        <v>1453</v>
      </c>
      <c r="C219" s="4" t="s">
        <v>957</v>
      </c>
      <c r="D219" s="4" t="s">
        <v>897</v>
      </c>
      <c r="E219" s="5">
        <v>0.50616450000000002</v>
      </c>
    </row>
    <row r="220" spans="2:5">
      <c r="B220" s="5" t="s">
        <v>1454</v>
      </c>
      <c r="C220" s="4" t="s">
        <v>957</v>
      </c>
      <c r="D220" s="4" t="s">
        <v>897</v>
      </c>
      <c r="E220" s="5">
        <v>0.57142859999999995</v>
      </c>
    </row>
    <row r="221" spans="2:5">
      <c r="B221" s="5" t="s">
        <v>1455</v>
      </c>
      <c r="C221" s="4" t="s">
        <v>957</v>
      </c>
      <c r="D221" s="4" t="s">
        <v>897</v>
      </c>
      <c r="E221" s="5">
        <v>0.1894459</v>
      </c>
    </row>
    <row r="222" spans="2:5">
      <c r="B222" s="5" t="s">
        <v>1456</v>
      </c>
      <c r="C222" s="4" t="s">
        <v>957</v>
      </c>
      <c r="D222" s="4" t="s">
        <v>897</v>
      </c>
      <c r="E222" s="5">
        <v>0.49757979999999996</v>
      </c>
    </row>
    <row r="223" spans="2:5">
      <c r="B223" s="5" t="s">
        <v>1457</v>
      </c>
      <c r="C223" s="4" t="s">
        <v>957</v>
      </c>
      <c r="D223" s="4" t="s">
        <v>897</v>
      </c>
      <c r="E223" s="5">
        <v>0.44197112999999999</v>
      </c>
    </row>
    <row r="224" spans="2:5">
      <c r="B224" s="5" t="s">
        <v>1458</v>
      </c>
      <c r="C224" s="4" t="s">
        <v>957</v>
      </c>
      <c r="D224" s="4" t="s">
        <v>897</v>
      </c>
      <c r="E224" s="5">
        <v>0.52840909999999996</v>
      </c>
    </row>
    <row r="225" spans="2:5">
      <c r="B225" s="5" t="s">
        <v>1459</v>
      </c>
      <c r="C225" s="4" t="s">
        <v>957</v>
      </c>
      <c r="D225" s="4" t="s">
        <v>897</v>
      </c>
      <c r="E225" s="5">
        <v>8.4697919999999996E-2</v>
      </c>
    </row>
    <row r="226" spans="2:5">
      <c r="B226" s="5" t="s">
        <v>1460</v>
      </c>
      <c r="C226" s="4" t="s">
        <v>957</v>
      </c>
      <c r="D226" s="4" t="s">
        <v>897</v>
      </c>
      <c r="E226" s="5">
        <v>0.39303484999999999</v>
      </c>
    </row>
  </sheetData>
  <pageMargins left="0.7" right="0.7" top="0.75" bottom="0.75" header="0.3" footer="0.3"/>
  <pageSetup paperSize="9" orientation="portrait" r:id="rId1"/>
  <headerFooter>
    <oddFooter>&amp;L_x000D_&amp;1#&amp;"Calibri"&amp;10&amp;K000000 Information Rating: INTERNAL(I)</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F69FB-9950-4EA3-9016-E4D0E5C6C714}">
  <dimension ref="B1:F91"/>
  <sheetViews>
    <sheetView workbookViewId="0">
      <pane ySplit="1" topLeftCell="A99" activePane="bottomLeft" state="frozen"/>
      <selection pane="bottomLeft" activeCell="B1" sqref="B1:D91"/>
    </sheetView>
  </sheetViews>
  <sheetFormatPr defaultRowHeight="14.45"/>
  <cols>
    <col min="2" max="2" width="16.85546875" bestFit="1" customWidth="1"/>
    <col min="3" max="3" width="8.5703125" bestFit="1" customWidth="1"/>
    <col min="4" max="4" width="32.140625" customWidth="1"/>
  </cols>
  <sheetData>
    <row r="1" spans="2:6" ht="60">
      <c r="B1" s="1" t="s">
        <v>962</v>
      </c>
      <c r="C1" s="1" t="s">
        <v>213</v>
      </c>
      <c r="D1" s="10" t="s">
        <v>1461</v>
      </c>
      <c r="F1" s="23" t="s">
        <v>1462</v>
      </c>
    </row>
    <row r="2" spans="2:6">
      <c r="B2" s="4" t="s">
        <v>964</v>
      </c>
      <c r="C2" s="4" t="s">
        <v>965</v>
      </c>
      <c r="D2" s="4" t="s">
        <v>966</v>
      </c>
    </row>
    <row r="3" spans="2:6">
      <c r="B3" s="4" t="s">
        <v>967</v>
      </c>
      <c r="C3" s="4" t="s">
        <v>965</v>
      </c>
      <c r="D3" s="4" t="s">
        <v>968</v>
      </c>
    </row>
    <row r="4" spans="2:6">
      <c r="B4" s="4" t="s">
        <v>969</v>
      </c>
      <c r="C4" s="4" t="s">
        <v>965</v>
      </c>
      <c r="D4" s="4">
        <v>675</v>
      </c>
    </row>
    <row r="5" spans="2:6">
      <c r="B5" s="4" t="s">
        <v>970</v>
      </c>
      <c r="C5" s="4" t="s">
        <v>965</v>
      </c>
      <c r="D5" s="4">
        <v>92</v>
      </c>
    </row>
    <row r="6" spans="2:6">
      <c r="B6" s="4" t="s">
        <v>971</v>
      </c>
      <c r="C6" s="4" t="s">
        <v>965</v>
      </c>
      <c r="D6" s="4" t="s">
        <v>972</v>
      </c>
    </row>
    <row r="7" spans="2:6">
      <c r="B7" s="4" t="s">
        <v>973</v>
      </c>
      <c r="C7" s="4" t="s">
        <v>965</v>
      </c>
      <c r="D7" s="4" t="s">
        <v>974</v>
      </c>
    </row>
    <row r="8" spans="2:6">
      <c r="B8" s="4" t="s">
        <v>975</v>
      </c>
      <c r="C8" s="4" t="s">
        <v>965</v>
      </c>
      <c r="D8" s="4" t="s">
        <v>976</v>
      </c>
    </row>
    <row r="9" spans="2:6">
      <c r="B9" s="4" t="s">
        <v>977</v>
      </c>
      <c r="C9" s="4" t="s">
        <v>965</v>
      </c>
      <c r="D9" s="4">
        <v>353</v>
      </c>
    </row>
    <row r="10" spans="2:6">
      <c r="B10" s="4" t="s">
        <v>978</v>
      </c>
      <c r="C10" s="4" t="s">
        <v>965</v>
      </c>
      <c r="D10" s="4" t="s">
        <v>979</v>
      </c>
    </row>
    <row r="11" spans="2:6">
      <c r="B11" s="4" t="s">
        <v>980</v>
      </c>
      <c r="C11" s="4" t="s">
        <v>965</v>
      </c>
      <c r="D11" s="4">
        <v>53</v>
      </c>
    </row>
    <row r="12" spans="2:6">
      <c r="B12" s="4" t="s">
        <v>981</v>
      </c>
      <c r="C12" s="4" t="s">
        <v>965</v>
      </c>
      <c r="D12" s="4">
        <v>124</v>
      </c>
    </row>
    <row r="13" spans="2:6">
      <c r="B13" s="4" t="s">
        <v>982</v>
      </c>
      <c r="C13" s="4" t="s">
        <v>965</v>
      </c>
      <c r="D13" s="4">
        <v>12</v>
      </c>
    </row>
    <row r="14" spans="2:6">
      <c r="B14" s="4" t="s">
        <v>983</v>
      </c>
      <c r="C14" s="4" t="s">
        <v>965</v>
      </c>
      <c r="D14" s="4" t="s">
        <v>984</v>
      </c>
    </row>
    <row r="15" spans="2:6">
      <c r="B15" s="4" t="s">
        <v>985</v>
      </c>
      <c r="C15" s="4" t="s">
        <v>965</v>
      </c>
      <c r="D15" s="4" t="s">
        <v>986</v>
      </c>
    </row>
    <row r="16" spans="2:6">
      <c r="B16" s="4" t="s">
        <v>987</v>
      </c>
      <c r="C16" s="4" t="s">
        <v>965</v>
      </c>
      <c r="D16" s="4" t="s">
        <v>988</v>
      </c>
    </row>
    <row r="17" spans="2:4">
      <c r="B17" s="4" t="s">
        <v>989</v>
      </c>
      <c r="C17" s="4" t="s">
        <v>965</v>
      </c>
      <c r="D17" s="4" t="s">
        <v>990</v>
      </c>
    </row>
    <row r="18" spans="2:4">
      <c r="B18" s="4" t="s">
        <v>991</v>
      </c>
      <c r="C18" s="4" t="s">
        <v>965</v>
      </c>
      <c r="D18" s="4">
        <v>693</v>
      </c>
    </row>
    <row r="19" spans="2:4">
      <c r="B19" s="4" t="s">
        <v>992</v>
      </c>
      <c r="C19" s="4" t="s">
        <v>965</v>
      </c>
      <c r="D19" s="4" t="s">
        <v>993</v>
      </c>
    </row>
    <row r="20" spans="2:4">
      <c r="B20" s="4" t="s">
        <v>994</v>
      </c>
      <c r="C20" s="4" t="s">
        <v>965</v>
      </c>
      <c r="D20" s="4">
        <v>794</v>
      </c>
    </row>
    <row r="21" spans="2:4">
      <c r="B21" s="4" t="s">
        <v>995</v>
      </c>
      <c r="C21" s="4" t="s">
        <v>965</v>
      </c>
      <c r="D21" s="4" t="s">
        <v>996</v>
      </c>
    </row>
    <row r="22" spans="2:4">
      <c r="B22" s="4" t="s">
        <v>997</v>
      </c>
      <c r="C22" s="4" t="s">
        <v>965</v>
      </c>
      <c r="D22" s="4" t="s">
        <v>998</v>
      </c>
    </row>
    <row r="23" spans="2:4">
      <c r="B23" s="4" t="s">
        <v>999</v>
      </c>
      <c r="C23" s="4" t="s">
        <v>965</v>
      </c>
      <c r="D23" s="4" t="s">
        <v>1000</v>
      </c>
    </row>
    <row r="24" spans="2:4">
      <c r="B24" s="4" t="s">
        <v>1001</v>
      </c>
      <c r="C24" s="4" t="s">
        <v>965</v>
      </c>
      <c r="D24" s="4" t="s">
        <v>1002</v>
      </c>
    </row>
    <row r="25" spans="2:4">
      <c r="B25" s="4" t="s">
        <v>1003</v>
      </c>
      <c r="C25" s="4" t="s">
        <v>965</v>
      </c>
      <c r="D25" s="4" t="s">
        <v>1004</v>
      </c>
    </row>
    <row r="26" spans="2:4">
      <c r="B26" s="4" t="s">
        <v>1005</v>
      </c>
      <c r="C26" s="4" t="s">
        <v>965</v>
      </c>
      <c r="D26" s="4" t="s">
        <v>1006</v>
      </c>
    </row>
    <row r="27" spans="2:4">
      <c r="B27" s="4" t="s">
        <v>1007</v>
      </c>
      <c r="C27" s="4" t="s">
        <v>965</v>
      </c>
      <c r="D27" s="4" t="s">
        <v>1008</v>
      </c>
    </row>
    <row r="28" spans="2:4">
      <c r="B28" s="4" t="s">
        <v>1009</v>
      </c>
      <c r="C28" s="4" t="s">
        <v>965</v>
      </c>
      <c r="D28" s="4" t="s">
        <v>1010</v>
      </c>
    </row>
    <row r="29" spans="2:4">
      <c r="B29" s="4" t="s">
        <v>1011</v>
      </c>
      <c r="C29" s="4" t="s">
        <v>965</v>
      </c>
      <c r="D29" s="4">
        <v>16.12</v>
      </c>
    </row>
    <row r="30" spans="2:4">
      <c r="B30" s="4" t="s">
        <v>1012</v>
      </c>
      <c r="C30" s="4" t="s">
        <v>965</v>
      </c>
      <c r="D30" s="4">
        <v>14</v>
      </c>
    </row>
    <row r="31" spans="2:4">
      <c r="B31" s="4" t="s">
        <v>1013</v>
      </c>
      <c r="C31" s="4" t="s">
        <v>965</v>
      </c>
      <c r="D31" s="4">
        <v>19</v>
      </c>
    </row>
    <row r="32" spans="2:4">
      <c r="B32" s="4" t="s">
        <v>1014</v>
      </c>
      <c r="C32" s="4" t="s">
        <v>965</v>
      </c>
      <c r="D32" s="4" t="s">
        <v>1015</v>
      </c>
    </row>
    <row r="33" spans="2:4">
      <c r="B33" s="4" t="s">
        <v>1016</v>
      </c>
      <c r="C33" s="4" t="s">
        <v>965</v>
      </c>
      <c r="D33" s="4" t="s">
        <v>1017</v>
      </c>
    </row>
    <row r="34" spans="2:4">
      <c r="B34" s="4" t="s">
        <v>1018</v>
      </c>
      <c r="C34" s="4" t="s">
        <v>965</v>
      </c>
      <c r="D34" s="4" t="s">
        <v>1019</v>
      </c>
    </row>
    <row r="35" spans="2:4">
      <c r="B35" s="4" t="s">
        <v>1020</v>
      </c>
      <c r="C35" s="4" t="s">
        <v>965</v>
      </c>
      <c r="D35" s="4" t="s">
        <v>1021</v>
      </c>
    </row>
    <row r="36" spans="2:4">
      <c r="B36" s="4" t="s">
        <v>1022</v>
      </c>
      <c r="C36" s="4" t="s">
        <v>965</v>
      </c>
      <c r="D36" s="4" t="s">
        <v>1023</v>
      </c>
    </row>
    <row r="37" spans="2:4">
      <c r="B37" s="4" t="s">
        <v>1024</v>
      </c>
      <c r="C37" s="4" t="s">
        <v>965</v>
      </c>
      <c r="D37" s="4" t="s">
        <v>1025</v>
      </c>
    </row>
    <row r="38" spans="2:4">
      <c r="B38" s="4" t="s">
        <v>1026</v>
      </c>
      <c r="C38" s="4" t="s">
        <v>965</v>
      </c>
      <c r="D38" s="4" t="s">
        <v>1027</v>
      </c>
    </row>
    <row r="39" spans="2:4">
      <c r="B39" s="4" t="s">
        <v>1028</v>
      </c>
      <c r="C39" s="4" t="s">
        <v>965</v>
      </c>
      <c r="D39" s="4" t="s">
        <v>1029</v>
      </c>
    </row>
    <row r="40" spans="2:4">
      <c r="B40" s="4" t="s">
        <v>1030</v>
      </c>
      <c r="C40" s="4" t="s">
        <v>965</v>
      </c>
      <c r="D40" s="4" t="s">
        <v>1031</v>
      </c>
    </row>
    <row r="41" spans="2:4">
      <c r="B41" s="4" t="s">
        <v>1032</v>
      </c>
      <c r="C41" s="4" t="s">
        <v>965</v>
      </c>
      <c r="D41" s="4" t="s">
        <v>1033</v>
      </c>
    </row>
    <row r="42" spans="2:4">
      <c r="B42" s="4" t="s">
        <v>1034</v>
      </c>
      <c r="C42" s="4" t="s">
        <v>965</v>
      </c>
      <c r="D42" s="4" t="s">
        <v>1035</v>
      </c>
    </row>
    <row r="43" spans="2:4">
      <c r="B43" s="4" t="s">
        <v>1036</v>
      </c>
      <c r="C43" s="4" t="s">
        <v>965</v>
      </c>
      <c r="D43" s="4" t="s">
        <v>1037</v>
      </c>
    </row>
    <row r="44" spans="2:4">
      <c r="B44" s="4" t="s">
        <v>1038</v>
      </c>
      <c r="C44" s="4" t="s">
        <v>965</v>
      </c>
      <c r="D44" s="4" t="s">
        <v>1039</v>
      </c>
    </row>
    <row r="45" spans="2:4">
      <c r="B45" s="4" t="s">
        <v>1040</v>
      </c>
      <c r="C45" s="4" t="s">
        <v>965</v>
      </c>
      <c r="D45" s="4" t="s">
        <v>1041</v>
      </c>
    </row>
    <row r="46" spans="2:4">
      <c r="B46" s="4" t="s">
        <v>1042</v>
      </c>
      <c r="C46" s="4" t="s">
        <v>965</v>
      </c>
      <c r="D46" s="4" t="s">
        <v>1043</v>
      </c>
    </row>
    <row r="47" spans="2:4">
      <c r="B47" s="4" t="s">
        <v>1044</v>
      </c>
      <c r="C47" s="4" t="s">
        <v>965</v>
      </c>
      <c r="D47" s="4">
        <v>14</v>
      </c>
    </row>
    <row r="48" spans="2:4">
      <c r="B48" s="4" t="s">
        <v>1045</v>
      </c>
      <c r="C48" s="4" t="s">
        <v>965</v>
      </c>
      <c r="D48" s="4">
        <v>4</v>
      </c>
    </row>
    <row r="49" spans="2:4">
      <c r="B49" s="4" t="s">
        <v>1046</v>
      </c>
      <c r="C49" s="4" t="s">
        <v>965</v>
      </c>
      <c r="D49" s="4" t="s">
        <v>1047</v>
      </c>
    </row>
    <row r="50" spans="2:4">
      <c r="B50" s="4" t="s">
        <v>1048</v>
      </c>
      <c r="C50" s="4" t="s">
        <v>965</v>
      </c>
      <c r="D50" s="4">
        <v>22</v>
      </c>
    </row>
    <row r="51" spans="2:4">
      <c r="B51" s="4" t="s">
        <v>1049</v>
      </c>
      <c r="C51" s="4" t="s">
        <v>965</v>
      </c>
      <c r="D51" s="4">
        <v>93</v>
      </c>
    </row>
    <row r="52" spans="2:4">
      <c r="B52" s="4" t="s">
        <v>1050</v>
      </c>
      <c r="C52" s="4" t="s">
        <v>965</v>
      </c>
      <c r="D52" s="4">
        <v>844</v>
      </c>
    </row>
    <row r="53" spans="2:4">
      <c r="B53" s="4" t="s">
        <v>1051</v>
      </c>
      <c r="C53" s="4" t="s">
        <v>965</v>
      </c>
      <c r="D53" s="4" t="s">
        <v>1052</v>
      </c>
    </row>
    <row r="54" spans="2:4">
      <c r="B54" s="4" t="s">
        <v>1053</v>
      </c>
      <c r="C54" s="4" t="s">
        <v>965</v>
      </c>
      <c r="D54" s="4" t="s">
        <v>1054</v>
      </c>
    </row>
    <row r="55" spans="2:4">
      <c r="B55" s="4" t="s">
        <v>1055</v>
      </c>
      <c r="C55" s="4" t="s">
        <v>965</v>
      </c>
      <c r="D55" s="4">
        <v>3</v>
      </c>
    </row>
    <row r="56" spans="2:4">
      <c r="B56" s="4" t="s">
        <v>1056</v>
      </c>
      <c r="C56" s="4" t="s">
        <v>965</v>
      </c>
      <c r="D56" s="4" t="s">
        <v>1057</v>
      </c>
    </row>
    <row r="57" spans="2:4">
      <c r="B57" s="4" t="s">
        <v>1058</v>
      </c>
      <c r="C57" s="4" t="s">
        <v>965</v>
      </c>
      <c r="D57" s="4" t="s">
        <v>1059</v>
      </c>
    </row>
    <row r="58" spans="2:4">
      <c r="B58" s="4" t="s">
        <v>1060</v>
      </c>
      <c r="C58" s="4" t="s">
        <v>965</v>
      </c>
      <c r="D58" s="4" t="s">
        <v>1061</v>
      </c>
    </row>
    <row r="59" spans="2:4">
      <c r="B59" s="4" t="s">
        <v>1062</v>
      </c>
      <c r="C59" s="4" t="s">
        <v>965</v>
      </c>
      <c r="D59" s="4" t="s">
        <v>1063</v>
      </c>
    </row>
    <row r="60" spans="2:4">
      <c r="B60" s="4" t="s">
        <v>1064</v>
      </c>
      <c r="C60" s="4" t="s">
        <v>965</v>
      </c>
      <c r="D60" s="4" t="s">
        <v>1065</v>
      </c>
    </row>
    <row r="61" spans="2:4">
      <c r="B61" s="4" t="s">
        <v>1066</v>
      </c>
      <c r="C61" s="4" t="s">
        <v>965</v>
      </c>
      <c r="D61" s="4" t="s">
        <v>1067</v>
      </c>
    </row>
    <row r="62" spans="2:4">
      <c r="B62" s="4" t="s">
        <v>1068</v>
      </c>
      <c r="C62" s="4" t="s">
        <v>965</v>
      </c>
      <c r="D62" s="4" t="s">
        <v>1069</v>
      </c>
    </row>
    <row r="63" spans="2:4">
      <c r="B63" s="4" t="s">
        <v>1070</v>
      </c>
      <c r="C63" s="4" t="s">
        <v>965</v>
      </c>
      <c r="D63" s="4" t="s">
        <v>1071</v>
      </c>
    </row>
    <row r="64" spans="2:4">
      <c r="B64" s="4" t="s">
        <v>1072</v>
      </c>
      <c r="C64" s="4" t="s">
        <v>965</v>
      </c>
      <c r="D64" s="4" t="s">
        <v>1073</v>
      </c>
    </row>
    <row r="65" spans="2:4">
      <c r="B65" s="4" t="s">
        <v>1074</v>
      </c>
      <c r="C65" s="4" t="s">
        <v>965</v>
      </c>
      <c r="D65" s="4" t="s">
        <v>1075</v>
      </c>
    </row>
    <row r="66" spans="2:4">
      <c r="B66" s="4" t="s">
        <v>1076</v>
      </c>
      <c r="C66" s="4" t="s">
        <v>965</v>
      </c>
      <c r="D66" s="4" t="s">
        <v>1077</v>
      </c>
    </row>
    <row r="67" spans="2:4">
      <c r="B67" s="4" t="s">
        <v>1078</v>
      </c>
      <c r="C67" s="4" t="s">
        <v>965</v>
      </c>
      <c r="D67" s="4" t="s">
        <v>1079</v>
      </c>
    </row>
    <row r="68" spans="2:4">
      <c r="B68" s="4" t="s">
        <v>1080</v>
      </c>
      <c r="C68" s="4" t="s">
        <v>965</v>
      </c>
      <c r="D68" s="4" t="s">
        <v>1081</v>
      </c>
    </row>
    <row r="69" spans="2:4">
      <c r="B69" s="4" t="s">
        <v>1082</v>
      </c>
      <c r="C69" s="4" t="s">
        <v>965</v>
      </c>
      <c r="D69" s="4" t="s">
        <v>1083</v>
      </c>
    </row>
    <row r="70" spans="2:4">
      <c r="B70" s="4" t="s">
        <v>1084</v>
      </c>
      <c r="C70" s="4" t="s">
        <v>965</v>
      </c>
      <c r="D70" s="4">
        <v>14</v>
      </c>
    </row>
    <row r="71" spans="2:4">
      <c r="B71" s="4" t="s">
        <v>1085</v>
      </c>
      <c r="C71" s="4" t="s">
        <v>965</v>
      </c>
      <c r="D71" s="4">
        <v>95</v>
      </c>
    </row>
    <row r="72" spans="2:4">
      <c r="B72" s="4" t="s">
        <v>1086</v>
      </c>
      <c r="C72" s="4" t="s">
        <v>965</v>
      </c>
      <c r="D72" s="4">
        <v>38</v>
      </c>
    </row>
    <row r="73" spans="2:4">
      <c r="B73" s="4" t="s">
        <v>1087</v>
      </c>
      <c r="C73" s="4" t="s">
        <v>965</v>
      </c>
      <c r="D73" s="4" t="s">
        <v>1088</v>
      </c>
    </row>
    <row r="74" spans="2:4">
      <c r="B74" s="4" t="s">
        <v>1089</v>
      </c>
      <c r="C74" s="4" t="s">
        <v>965</v>
      </c>
      <c r="D74" s="4">
        <v>26</v>
      </c>
    </row>
    <row r="75" spans="2:4">
      <c r="B75" s="4" t="s">
        <v>1090</v>
      </c>
      <c r="C75" s="4" t="s">
        <v>965</v>
      </c>
      <c r="D75" s="4" t="s">
        <v>1091</v>
      </c>
    </row>
    <row r="76" spans="2:4">
      <c r="B76" s="4" t="s">
        <v>1092</v>
      </c>
      <c r="C76" s="4" t="s">
        <v>965</v>
      </c>
      <c r="D76" s="4" t="s">
        <v>1093</v>
      </c>
    </row>
    <row r="77" spans="2:4">
      <c r="B77" s="4" t="s">
        <v>1094</v>
      </c>
      <c r="C77" s="4" t="s">
        <v>965</v>
      </c>
      <c r="D77" s="4" t="s">
        <v>1095</v>
      </c>
    </row>
    <row r="78" spans="2:4">
      <c r="B78" s="4" t="s">
        <v>1096</v>
      </c>
      <c r="C78" s="4" t="s">
        <v>965</v>
      </c>
      <c r="D78" s="4" t="s">
        <v>1097</v>
      </c>
    </row>
    <row r="79" spans="2:4">
      <c r="B79" s="4" t="s">
        <v>1098</v>
      </c>
      <c r="C79" s="4" t="s">
        <v>965</v>
      </c>
      <c r="D79" s="4">
        <v>296</v>
      </c>
    </row>
    <row r="80" spans="2:4">
      <c r="B80" s="4" t="s">
        <v>1099</v>
      </c>
      <c r="C80" s="4" t="s">
        <v>965</v>
      </c>
      <c r="D80" s="4" t="s">
        <v>1100</v>
      </c>
    </row>
    <row r="81" spans="2:4">
      <c r="B81" s="4" t="s">
        <v>1101</v>
      </c>
      <c r="C81" s="4" t="s">
        <v>965</v>
      </c>
      <c r="D81" s="4" t="s">
        <v>1102</v>
      </c>
    </row>
    <row r="82" spans="2:4">
      <c r="B82" s="4" t="s">
        <v>1103</v>
      </c>
      <c r="C82" s="4" t="s">
        <v>965</v>
      </c>
      <c r="D82" s="4">
        <v>605</v>
      </c>
    </row>
    <row r="83" spans="2:4">
      <c r="B83" s="4" t="s">
        <v>1104</v>
      </c>
      <c r="C83" s="4" t="s">
        <v>965</v>
      </c>
      <c r="D83" s="4" t="s">
        <v>1105</v>
      </c>
    </row>
    <row r="84" spans="2:4">
      <c r="B84" s="4" t="s">
        <v>1106</v>
      </c>
      <c r="C84" s="4" t="s">
        <v>965</v>
      </c>
      <c r="D84" s="4">
        <v>698</v>
      </c>
    </row>
    <row r="85" spans="2:4">
      <c r="B85" s="4" t="s">
        <v>1107</v>
      </c>
      <c r="C85" s="4" t="s">
        <v>965</v>
      </c>
      <c r="D85" s="4" t="s">
        <v>1108</v>
      </c>
    </row>
    <row r="86" spans="2:4">
      <c r="B86" s="4" t="s">
        <v>1109</v>
      </c>
      <c r="C86" s="4" t="s">
        <v>965</v>
      </c>
      <c r="D86" s="4">
        <v>466</v>
      </c>
    </row>
    <row r="87" spans="2:4">
      <c r="B87" s="4" t="s">
        <v>1110</v>
      </c>
      <c r="C87" s="4" t="s">
        <v>965</v>
      </c>
      <c r="D87" s="4" t="s">
        <v>1111</v>
      </c>
    </row>
    <row r="88" spans="2:4">
      <c r="B88" s="4" t="s">
        <v>1112</v>
      </c>
      <c r="C88" s="4" t="s">
        <v>965</v>
      </c>
      <c r="D88" s="4" t="s">
        <v>1113</v>
      </c>
    </row>
    <row r="89" spans="2:4">
      <c r="B89" s="4" t="s">
        <v>1114</v>
      </c>
      <c r="C89" s="4" t="s">
        <v>965</v>
      </c>
      <c r="D89" s="4" t="s">
        <v>1115</v>
      </c>
    </row>
    <row r="90" spans="2:4">
      <c r="B90" s="4" t="s">
        <v>1116</v>
      </c>
      <c r="C90" s="4" t="s">
        <v>965</v>
      </c>
      <c r="D90" s="4" t="s">
        <v>1117</v>
      </c>
    </row>
    <row r="91" spans="2:4">
      <c r="B91" s="4" t="s">
        <v>1118</v>
      </c>
      <c r="C91" s="4" t="s">
        <v>965</v>
      </c>
      <c r="D91" s="4">
        <v>631</v>
      </c>
    </row>
  </sheetData>
  <pageMargins left="0.7" right="0.7" top="0.75" bottom="0.75" header="0.3" footer="0.3"/>
  <pageSetup paperSize="9" orientation="portrait" r:id="rId1"/>
  <headerFooter>
    <oddFooter>&amp;L_x000D_&amp;1#&amp;"Calibri"&amp;10&amp;K000000 Information Rating: INTERNAL(I)</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D0E91-61A0-48B6-B59A-E1981EDE0343}">
  <dimension ref="B1:S75"/>
  <sheetViews>
    <sheetView workbookViewId="0">
      <pane ySplit="1" topLeftCell="A72" activePane="bottomLeft" state="frozen"/>
      <selection pane="bottomLeft" activeCell="B1" sqref="B1:E75"/>
    </sheetView>
  </sheetViews>
  <sheetFormatPr defaultRowHeight="14.45"/>
  <cols>
    <col min="2" max="2" width="52.140625" bestFit="1" customWidth="1"/>
    <col min="3" max="3" width="9.140625" customWidth="1"/>
    <col min="4" max="4" width="19.42578125" bestFit="1" customWidth="1"/>
    <col min="5" max="5" width="35.85546875" bestFit="1" customWidth="1"/>
  </cols>
  <sheetData>
    <row r="1" spans="2:19" ht="32.25" customHeight="1">
      <c r="B1" s="1" t="s">
        <v>1120</v>
      </c>
      <c r="C1" s="1" t="s">
        <v>213</v>
      </c>
      <c r="D1" s="1" t="s">
        <v>1122</v>
      </c>
      <c r="E1" s="1" t="s">
        <v>1121</v>
      </c>
      <c r="G1" s="90" t="s">
        <v>895</v>
      </c>
      <c r="H1" s="91"/>
      <c r="I1" s="91"/>
      <c r="J1" s="91"/>
      <c r="K1" s="91"/>
      <c r="L1" s="91"/>
      <c r="M1" s="91"/>
      <c r="N1" s="91"/>
      <c r="O1" s="91"/>
      <c r="P1" s="91"/>
      <c r="Q1" s="91"/>
      <c r="R1" s="91"/>
      <c r="S1" s="91"/>
    </row>
    <row r="2" spans="2:19">
      <c r="B2" s="5" t="s">
        <v>1123</v>
      </c>
      <c r="C2" s="4" t="s">
        <v>903</v>
      </c>
      <c r="D2" s="5" t="s">
        <v>1124</v>
      </c>
      <c r="E2" s="4">
        <v>0.98470835000000001</v>
      </c>
    </row>
    <row r="3" spans="2:19">
      <c r="B3" s="5" t="s">
        <v>1123</v>
      </c>
      <c r="C3" s="4" t="s">
        <v>903</v>
      </c>
      <c r="D3" s="5" t="s">
        <v>1125</v>
      </c>
      <c r="E3" s="4">
        <v>1.2337591000000001</v>
      </c>
    </row>
    <row r="4" spans="2:19">
      <c r="B4" s="5" t="s">
        <v>1126</v>
      </c>
      <c r="C4" s="4" t="s">
        <v>903</v>
      </c>
      <c r="D4" s="5" t="s">
        <v>1124</v>
      </c>
      <c r="E4" s="4">
        <v>0.98470835000000001</v>
      </c>
    </row>
    <row r="5" spans="2:19">
      <c r="B5" s="5" t="s">
        <v>1126</v>
      </c>
      <c r="C5" s="4" t="s">
        <v>903</v>
      </c>
      <c r="D5" s="5" t="s">
        <v>1127</v>
      </c>
      <c r="E5" s="4">
        <v>21.280193798449609</v>
      </c>
    </row>
    <row r="6" spans="2:19">
      <c r="B6" s="5" t="s">
        <v>1128</v>
      </c>
      <c r="C6" s="4" t="s">
        <v>903</v>
      </c>
      <c r="D6" s="5" t="s">
        <v>1125</v>
      </c>
      <c r="E6" s="4">
        <v>5.9130775193798444</v>
      </c>
    </row>
    <row r="7" spans="2:19">
      <c r="B7" s="5" t="s">
        <v>1129</v>
      </c>
      <c r="C7" s="4" t="s">
        <v>903</v>
      </c>
      <c r="D7" s="5" t="s">
        <v>1124</v>
      </c>
      <c r="E7" s="4">
        <v>0.98470835000000001</v>
      </c>
    </row>
    <row r="8" spans="2:19">
      <c r="B8" s="5" t="s">
        <v>1129</v>
      </c>
      <c r="C8" s="4" t="s">
        <v>903</v>
      </c>
      <c r="D8" s="5" t="s">
        <v>1125</v>
      </c>
      <c r="E8" s="4">
        <v>1.2337591000000001</v>
      </c>
    </row>
    <row r="9" spans="2:19">
      <c r="B9" s="5" t="s">
        <v>1130</v>
      </c>
      <c r="C9" s="4" t="s">
        <v>903</v>
      </c>
      <c r="D9" s="5" t="s">
        <v>1124</v>
      </c>
      <c r="E9" s="4">
        <v>0.98470835000000001</v>
      </c>
    </row>
    <row r="10" spans="2:19">
      <c r="B10" s="5" t="s">
        <v>1130</v>
      </c>
      <c r="C10" s="4" t="s">
        <v>903</v>
      </c>
      <c r="D10" s="5" t="s">
        <v>1125</v>
      </c>
      <c r="E10" s="4">
        <v>1.2337591000000001</v>
      </c>
    </row>
    <row r="11" spans="2:19">
      <c r="B11" s="5" t="s">
        <v>1131</v>
      </c>
      <c r="C11" s="4" t="s">
        <v>903</v>
      </c>
      <c r="D11" s="5" t="s">
        <v>1124</v>
      </c>
      <c r="E11" s="4">
        <v>0.98470835000000001</v>
      </c>
    </row>
    <row r="12" spans="2:19">
      <c r="B12" s="5" t="s">
        <v>1131</v>
      </c>
      <c r="C12" s="4" t="s">
        <v>903</v>
      </c>
      <c r="D12" s="5" t="s">
        <v>1125</v>
      </c>
      <c r="E12" s="4">
        <v>1.2337591000000001</v>
      </c>
    </row>
    <row r="13" spans="2:19">
      <c r="B13" s="5" t="s">
        <v>1132</v>
      </c>
      <c r="C13" s="4" t="s">
        <v>903</v>
      </c>
      <c r="D13" s="5" t="s">
        <v>1124</v>
      </c>
      <c r="E13" s="4">
        <v>0.98470835000000001</v>
      </c>
    </row>
    <row r="14" spans="2:19">
      <c r="B14" s="5" t="s">
        <v>1132</v>
      </c>
      <c r="C14" s="4" t="s">
        <v>903</v>
      </c>
      <c r="D14" s="5" t="s">
        <v>1125</v>
      </c>
      <c r="E14" s="4">
        <v>1.2337591000000001</v>
      </c>
    </row>
    <row r="15" spans="2:19">
      <c r="B15" s="5" t="s">
        <v>1133</v>
      </c>
      <c r="C15" s="4" t="s">
        <v>903</v>
      </c>
      <c r="D15" s="5" t="s">
        <v>1124</v>
      </c>
      <c r="E15" s="4">
        <v>0.98470835000000001</v>
      </c>
    </row>
    <row r="16" spans="2:19">
      <c r="B16" s="5" t="s">
        <v>1133</v>
      </c>
      <c r="C16" s="4" t="s">
        <v>903</v>
      </c>
      <c r="D16" s="5" t="s">
        <v>1125</v>
      </c>
      <c r="E16" s="4">
        <v>1.2643491</v>
      </c>
    </row>
    <row r="17" spans="2:5">
      <c r="B17" s="5" t="s">
        <v>1134</v>
      </c>
      <c r="C17" s="4" t="s">
        <v>903</v>
      </c>
      <c r="D17" s="5" t="s">
        <v>1124</v>
      </c>
      <c r="E17" s="4">
        <v>0.98470835000000001</v>
      </c>
    </row>
    <row r="18" spans="2:5">
      <c r="B18" s="5" t="s">
        <v>1134</v>
      </c>
      <c r="C18" s="4" t="s">
        <v>903</v>
      </c>
      <c r="D18" s="5" t="s">
        <v>1125</v>
      </c>
      <c r="E18" s="4">
        <v>17.577140449286357</v>
      </c>
    </row>
    <row r="19" spans="2:5">
      <c r="B19" s="5" t="s">
        <v>1135</v>
      </c>
      <c r="C19" s="4" t="s">
        <v>903</v>
      </c>
      <c r="D19" s="5" t="s">
        <v>1124</v>
      </c>
      <c r="E19" s="4">
        <v>21.280193798449609</v>
      </c>
    </row>
    <row r="20" spans="2:5">
      <c r="B20" s="5" t="s">
        <v>1135</v>
      </c>
      <c r="C20" s="4" t="s">
        <v>903</v>
      </c>
      <c r="D20" s="5" t="s">
        <v>1127</v>
      </c>
      <c r="E20" s="4">
        <v>21.280193798449609</v>
      </c>
    </row>
    <row r="21" spans="2:5">
      <c r="B21" s="5" t="s">
        <v>1136</v>
      </c>
      <c r="C21" s="4" t="s">
        <v>903</v>
      </c>
      <c r="D21" s="5" t="s">
        <v>1124</v>
      </c>
      <c r="E21" s="4">
        <v>21.280193798449609</v>
      </c>
    </row>
    <row r="22" spans="2:5">
      <c r="B22" s="5" t="s">
        <v>1136</v>
      </c>
      <c r="C22" s="4" t="s">
        <v>903</v>
      </c>
      <c r="D22" s="5" t="s">
        <v>1125</v>
      </c>
      <c r="E22" s="4">
        <v>71.95</v>
      </c>
    </row>
    <row r="23" spans="2:5">
      <c r="B23" s="5" t="s">
        <v>1137</v>
      </c>
      <c r="C23" s="4" t="s">
        <v>903</v>
      </c>
      <c r="D23" s="5" t="s">
        <v>1124</v>
      </c>
      <c r="E23" s="4">
        <v>21.280193798449609</v>
      </c>
    </row>
    <row r="24" spans="2:5">
      <c r="B24" s="5" t="s">
        <v>1138</v>
      </c>
      <c r="C24" s="4" t="s">
        <v>903</v>
      </c>
      <c r="D24" s="5" t="s">
        <v>1124</v>
      </c>
      <c r="E24" s="4">
        <v>21.280193798449609</v>
      </c>
    </row>
    <row r="25" spans="2:5">
      <c r="B25" s="5" t="s">
        <v>1138</v>
      </c>
      <c r="C25" s="4" t="s">
        <v>903</v>
      </c>
      <c r="D25" s="5" t="s">
        <v>1127</v>
      </c>
      <c r="E25" s="4">
        <v>21.280193798449609</v>
      </c>
    </row>
    <row r="26" spans="2:5">
      <c r="B26" s="5" t="s">
        <v>1138</v>
      </c>
      <c r="C26" s="4" t="s">
        <v>903</v>
      </c>
      <c r="D26" s="5" t="s">
        <v>1139</v>
      </c>
      <c r="E26" s="4">
        <v>8.9105813953488369</v>
      </c>
    </row>
    <row r="27" spans="2:5">
      <c r="B27" s="5" t="s">
        <v>1138</v>
      </c>
      <c r="C27" s="4" t="s">
        <v>903</v>
      </c>
      <c r="D27" s="5" t="s">
        <v>1125</v>
      </c>
      <c r="E27" s="4">
        <v>828.01354454406157</v>
      </c>
    </row>
    <row r="28" spans="2:5">
      <c r="B28" s="5" t="s">
        <v>1140</v>
      </c>
      <c r="C28" s="4" t="s">
        <v>903</v>
      </c>
      <c r="D28" s="5" t="s">
        <v>1124</v>
      </c>
      <c r="E28" s="4">
        <v>21.280193798449609</v>
      </c>
    </row>
    <row r="29" spans="2:5">
      <c r="B29" s="5" t="s">
        <v>1140</v>
      </c>
      <c r="C29" s="4" t="s">
        <v>903</v>
      </c>
      <c r="D29" s="5" t="s">
        <v>1127</v>
      </c>
      <c r="E29" s="4">
        <v>21.280193798449609</v>
      </c>
    </row>
    <row r="30" spans="2:5">
      <c r="B30" s="5" t="s">
        <v>1140</v>
      </c>
      <c r="C30" s="4" t="s">
        <v>903</v>
      </c>
      <c r="D30" s="5" t="s">
        <v>1125</v>
      </c>
      <c r="E30" s="4">
        <v>1041.7849725927272</v>
      </c>
    </row>
    <row r="31" spans="2:5">
      <c r="B31" s="5" t="s">
        <v>1141</v>
      </c>
      <c r="C31" s="4" t="s">
        <v>903</v>
      </c>
      <c r="D31" s="5" t="s">
        <v>1124</v>
      </c>
      <c r="E31" s="4">
        <v>21.280193798449609</v>
      </c>
    </row>
    <row r="32" spans="2:5">
      <c r="B32" s="5" t="s">
        <v>1141</v>
      </c>
      <c r="C32" s="4" t="s">
        <v>903</v>
      </c>
      <c r="D32" s="4" t="s">
        <v>1127</v>
      </c>
      <c r="E32" s="4">
        <v>21.280193798449609</v>
      </c>
    </row>
    <row r="33" spans="2:5">
      <c r="B33" s="5" t="s">
        <v>1141</v>
      </c>
      <c r="C33" s="4" t="s">
        <v>903</v>
      </c>
      <c r="D33" s="4" t="s">
        <v>1125</v>
      </c>
      <c r="E33" s="4">
        <v>8.8832713178294576</v>
      </c>
    </row>
    <row r="34" spans="2:5">
      <c r="B34" s="5" t="s">
        <v>1142</v>
      </c>
      <c r="C34" s="4" t="s">
        <v>903</v>
      </c>
      <c r="D34" s="5" t="s">
        <v>1124</v>
      </c>
      <c r="E34" s="4">
        <v>21.280193798449609</v>
      </c>
    </row>
    <row r="35" spans="2:5">
      <c r="B35" s="5" t="s">
        <v>1142</v>
      </c>
      <c r="C35" s="4" t="s">
        <v>903</v>
      </c>
      <c r="D35" s="4" t="s">
        <v>1127</v>
      </c>
      <c r="E35" s="4">
        <v>21.280193798449609</v>
      </c>
    </row>
    <row r="36" spans="2:5">
      <c r="B36" s="5" t="s">
        <v>1142</v>
      </c>
      <c r="C36" s="4" t="s">
        <v>903</v>
      </c>
      <c r="D36" s="4" t="s">
        <v>1125</v>
      </c>
      <c r="E36" s="4">
        <v>444.92468571678927</v>
      </c>
    </row>
    <row r="37" spans="2:5">
      <c r="B37" s="5" t="s">
        <v>1143</v>
      </c>
      <c r="C37" s="4" t="s">
        <v>903</v>
      </c>
      <c r="D37" s="4" t="s">
        <v>1127</v>
      </c>
      <c r="E37" s="4">
        <v>21.280193798449609</v>
      </c>
    </row>
    <row r="38" spans="2:5">
      <c r="B38" s="5" t="s">
        <v>1143</v>
      </c>
      <c r="C38" s="4" t="s">
        <v>903</v>
      </c>
      <c r="D38" s="4" t="s">
        <v>1125</v>
      </c>
      <c r="E38" s="4">
        <v>446.2041084203168</v>
      </c>
    </row>
    <row r="39" spans="2:5">
      <c r="B39" s="5" t="s">
        <v>1144</v>
      </c>
      <c r="C39" s="4" t="s">
        <v>903</v>
      </c>
      <c r="D39" s="5" t="s">
        <v>1127</v>
      </c>
      <c r="E39" s="4">
        <v>21.280193798449609</v>
      </c>
    </row>
    <row r="40" spans="2:5">
      <c r="B40" s="5" t="s">
        <v>1144</v>
      </c>
      <c r="C40" s="4" t="s">
        <v>903</v>
      </c>
      <c r="D40" s="5" t="s">
        <v>1139</v>
      </c>
      <c r="E40" s="4">
        <v>8.9105813953488369</v>
      </c>
    </row>
    <row r="41" spans="2:5">
      <c r="B41" s="5" t="s">
        <v>1144</v>
      </c>
      <c r="C41" s="4" t="s">
        <v>903</v>
      </c>
      <c r="D41" s="5" t="s">
        <v>1125</v>
      </c>
      <c r="E41" s="4">
        <v>626.85614522394485</v>
      </c>
    </row>
    <row r="42" spans="2:5">
      <c r="B42" s="5" t="s">
        <v>1145</v>
      </c>
      <c r="C42" s="4" t="s">
        <v>903</v>
      </c>
      <c r="D42" s="5" t="s">
        <v>1127</v>
      </c>
      <c r="E42" s="4">
        <v>21.280193798449609</v>
      </c>
    </row>
    <row r="43" spans="2:5">
      <c r="B43" s="5" t="s">
        <v>1145</v>
      </c>
      <c r="C43" s="4" t="s">
        <v>903</v>
      </c>
      <c r="D43" s="5" t="s">
        <v>1139</v>
      </c>
      <c r="E43" s="4">
        <v>8.9105813953488369</v>
      </c>
    </row>
    <row r="44" spans="2:5">
      <c r="B44" s="5" t="s">
        <v>1145</v>
      </c>
      <c r="C44" s="4" t="s">
        <v>903</v>
      </c>
      <c r="D44" s="5" t="s">
        <v>1125</v>
      </c>
      <c r="E44" s="4">
        <v>578.94041278093755</v>
      </c>
    </row>
    <row r="45" spans="2:5">
      <c r="B45" s="5" t="s">
        <v>1146</v>
      </c>
      <c r="C45" s="4" t="s">
        <v>903</v>
      </c>
      <c r="D45" s="5" t="s">
        <v>1127</v>
      </c>
      <c r="E45" s="4">
        <v>21.280193798449609</v>
      </c>
    </row>
    <row r="46" spans="2:5">
      <c r="B46" s="5" t="s">
        <v>1146</v>
      </c>
      <c r="C46" s="4" t="s">
        <v>903</v>
      </c>
      <c r="D46" s="5" t="s">
        <v>1139</v>
      </c>
      <c r="E46" s="4">
        <v>8.9105813953488369</v>
      </c>
    </row>
    <row r="47" spans="2:5">
      <c r="B47" s="5" t="s">
        <v>1146</v>
      </c>
      <c r="C47" s="4" t="s">
        <v>903</v>
      </c>
      <c r="D47" s="5" t="s">
        <v>1125</v>
      </c>
      <c r="E47" s="4">
        <v>587.32566595846379</v>
      </c>
    </row>
    <row r="48" spans="2:5">
      <c r="B48" s="5" t="s">
        <v>1147</v>
      </c>
      <c r="C48" s="4" t="s">
        <v>903</v>
      </c>
      <c r="D48" s="5" t="s">
        <v>1127</v>
      </c>
      <c r="E48" s="4">
        <v>21.280193798449609</v>
      </c>
    </row>
    <row r="49" spans="2:5">
      <c r="B49" s="5" t="s">
        <v>1147</v>
      </c>
      <c r="C49" s="4" t="s">
        <v>903</v>
      </c>
      <c r="D49" s="5" t="s">
        <v>1125</v>
      </c>
      <c r="E49" s="4">
        <v>467.00838444938165</v>
      </c>
    </row>
    <row r="50" spans="2:5">
      <c r="B50" s="5" t="s">
        <v>1148</v>
      </c>
      <c r="C50" s="4" t="s">
        <v>903</v>
      </c>
      <c r="D50" s="5" t="s">
        <v>1124</v>
      </c>
      <c r="E50" s="4">
        <v>21.280193798449609</v>
      </c>
    </row>
    <row r="51" spans="2:5">
      <c r="B51" s="5" t="s">
        <v>1148</v>
      </c>
      <c r="C51" s="4" t="s">
        <v>903</v>
      </c>
      <c r="D51" s="5" t="s">
        <v>1125</v>
      </c>
      <c r="E51" s="4">
        <v>8.8832713178294576</v>
      </c>
    </row>
    <row r="52" spans="2:5">
      <c r="B52" s="5" t="s">
        <v>1149</v>
      </c>
      <c r="C52" s="4" t="s">
        <v>903</v>
      </c>
      <c r="D52" s="5" t="s">
        <v>1124</v>
      </c>
      <c r="E52" s="4">
        <v>21.280193798449609</v>
      </c>
    </row>
    <row r="53" spans="2:5">
      <c r="B53" s="5" t="s">
        <v>1149</v>
      </c>
      <c r="C53" s="4" t="s">
        <v>903</v>
      </c>
      <c r="D53" s="4" t="s">
        <v>1127</v>
      </c>
      <c r="E53" s="4">
        <v>21.280193798449609</v>
      </c>
    </row>
    <row r="54" spans="2:5">
      <c r="B54" s="5" t="s">
        <v>1149</v>
      </c>
      <c r="C54" s="4" t="s">
        <v>903</v>
      </c>
      <c r="D54" s="4" t="s">
        <v>1125</v>
      </c>
      <c r="E54" s="4">
        <v>8.8832713178294576</v>
      </c>
    </row>
    <row r="55" spans="2:5">
      <c r="B55" s="5" t="s">
        <v>1150</v>
      </c>
      <c r="C55" s="4" t="s">
        <v>903</v>
      </c>
      <c r="D55" s="5" t="s">
        <v>1124</v>
      </c>
      <c r="E55" s="4">
        <v>21.280193798449609</v>
      </c>
    </row>
    <row r="56" spans="2:5">
      <c r="B56" s="5" t="s">
        <v>1150</v>
      </c>
      <c r="C56" s="4" t="s">
        <v>903</v>
      </c>
      <c r="D56" s="4" t="s">
        <v>1125</v>
      </c>
      <c r="E56" s="4">
        <v>8.8832713178294576</v>
      </c>
    </row>
    <row r="57" spans="2:5">
      <c r="B57" s="5" t="s">
        <v>1151</v>
      </c>
      <c r="C57" s="4" t="s">
        <v>903</v>
      </c>
      <c r="D57" s="5" t="s">
        <v>1124</v>
      </c>
      <c r="E57" s="4">
        <v>21.280193798449609</v>
      </c>
    </row>
    <row r="58" spans="2:5">
      <c r="B58" s="5" t="s">
        <v>1151</v>
      </c>
      <c r="C58" s="4" t="s">
        <v>903</v>
      </c>
      <c r="D58" s="4" t="s">
        <v>1127</v>
      </c>
      <c r="E58" s="4">
        <v>21.280193798449609</v>
      </c>
    </row>
    <row r="59" spans="2:5">
      <c r="B59" s="5" t="s">
        <v>1151</v>
      </c>
      <c r="C59" s="4" t="s">
        <v>903</v>
      </c>
      <c r="D59" s="4" t="s">
        <v>1125</v>
      </c>
      <c r="E59" s="4">
        <v>8.8832713178294576</v>
      </c>
    </row>
    <row r="60" spans="2:5">
      <c r="B60" s="5" t="s">
        <v>1152</v>
      </c>
      <c r="C60" s="4" t="s">
        <v>903</v>
      </c>
      <c r="D60" s="5" t="s">
        <v>1124</v>
      </c>
      <c r="E60" s="4">
        <v>21.280193798449609</v>
      </c>
    </row>
    <row r="61" spans="2:5">
      <c r="B61" s="5" t="s">
        <v>1152</v>
      </c>
      <c r="C61" s="4" t="s">
        <v>903</v>
      </c>
      <c r="D61" s="4" t="s">
        <v>1127</v>
      </c>
      <c r="E61" s="4">
        <v>21.280193798449609</v>
      </c>
    </row>
    <row r="62" spans="2:5">
      <c r="B62" s="5" t="s">
        <v>1152</v>
      </c>
      <c r="C62" s="4" t="s">
        <v>903</v>
      </c>
      <c r="D62" s="4" t="s">
        <v>1125</v>
      </c>
      <c r="E62" s="4">
        <v>8.8832713178294576</v>
      </c>
    </row>
    <row r="63" spans="2:5">
      <c r="B63" s="5" t="s">
        <v>1153</v>
      </c>
      <c r="C63" s="4" t="s">
        <v>903</v>
      </c>
      <c r="D63" s="5" t="s">
        <v>1124</v>
      </c>
      <c r="E63" s="4">
        <v>21.280193798449609</v>
      </c>
    </row>
    <row r="64" spans="2:5">
      <c r="B64" s="5" t="s">
        <v>1153</v>
      </c>
      <c r="C64" s="4" t="s">
        <v>903</v>
      </c>
      <c r="D64" s="4" t="s">
        <v>1127</v>
      </c>
      <c r="E64" s="4">
        <v>21.280193798449609</v>
      </c>
    </row>
    <row r="65" spans="2:5">
      <c r="B65" s="5" t="s">
        <v>1153</v>
      </c>
      <c r="C65" s="4" t="s">
        <v>903</v>
      </c>
      <c r="D65" s="4" t="s">
        <v>1125</v>
      </c>
      <c r="E65" s="4">
        <v>8.8832713178294576</v>
      </c>
    </row>
    <row r="66" spans="2:5">
      <c r="B66" s="5" t="s">
        <v>1154</v>
      </c>
      <c r="C66" s="4" t="s">
        <v>903</v>
      </c>
      <c r="D66" s="5" t="s">
        <v>1124</v>
      </c>
      <c r="E66" s="4">
        <v>21.280193798449609</v>
      </c>
    </row>
    <row r="67" spans="2:5">
      <c r="B67" s="5" t="s">
        <v>1154</v>
      </c>
      <c r="C67" s="4" t="s">
        <v>903</v>
      </c>
      <c r="D67" s="4" t="s">
        <v>1127</v>
      </c>
      <c r="E67" s="4">
        <v>21.280193798449609</v>
      </c>
    </row>
    <row r="68" spans="2:5">
      <c r="B68" s="5" t="s">
        <v>1154</v>
      </c>
      <c r="C68" s="4" t="s">
        <v>903</v>
      </c>
      <c r="D68" s="4" t="s">
        <v>1125</v>
      </c>
      <c r="E68" s="4">
        <v>8.8832713178294576</v>
      </c>
    </row>
    <row r="69" spans="2:5">
      <c r="B69" s="5" t="s">
        <v>1155</v>
      </c>
      <c r="C69" s="4" t="s">
        <v>903</v>
      </c>
      <c r="D69" s="5" t="s">
        <v>1124</v>
      </c>
      <c r="E69" s="4">
        <v>21.280193798449609</v>
      </c>
    </row>
    <row r="70" spans="2:5">
      <c r="B70" s="5" t="s">
        <v>1155</v>
      </c>
      <c r="C70" s="4" t="s">
        <v>903</v>
      </c>
      <c r="D70" s="4" t="s">
        <v>1127</v>
      </c>
      <c r="E70" s="4">
        <v>21.280193798449609</v>
      </c>
    </row>
    <row r="71" spans="2:5">
      <c r="B71" s="5" t="s">
        <v>1155</v>
      </c>
      <c r="C71" s="4" t="s">
        <v>903</v>
      </c>
      <c r="D71" s="4" t="s">
        <v>1125</v>
      </c>
      <c r="E71" s="4">
        <v>8.8832713178294576</v>
      </c>
    </row>
    <row r="72" spans="2:5">
      <c r="B72" s="5" t="s">
        <v>1156</v>
      </c>
      <c r="C72" s="4" t="s">
        <v>903</v>
      </c>
      <c r="D72" s="5" t="s">
        <v>1124</v>
      </c>
      <c r="E72" s="4">
        <v>21.280193798449609</v>
      </c>
    </row>
    <row r="73" spans="2:5">
      <c r="B73" s="5" t="s">
        <v>1156</v>
      </c>
      <c r="C73" s="4" t="s">
        <v>903</v>
      </c>
      <c r="D73" s="4" t="s">
        <v>1127</v>
      </c>
      <c r="E73" s="4">
        <v>21.280193798449609</v>
      </c>
    </row>
    <row r="74" spans="2:5">
      <c r="B74" s="5" t="s">
        <v>1156</v>
      </c>
      <c r="C74" s="4" t="s">
        <v>903</v>
      </c>
      <c r="D74" s="5" t="s">
        <v>1139</v>
      </c>
      <c r="E74" s="4">
        <v>8.9105813953488369</v>
      </c>
    </row>
    <row r="75" spans="2:5">
      <c r="B75" s="5" t="s">
        <v>1156</v>
      </c>
      <c r="C75" s="4" t="s">
        <v>903</v>
      </c>
      <c r="D75" s="4" t="s">
        <v>1125</v>
      </c>
      <c r="E75" s="4">
        <v>8.8832713178294576</v>
      </c>
    </row>
  </sheetData>
  <mergeCells count="1">
    <mergeCell ref="G1:S1"/>
  </mergeCells>
  <pageMargins left="0.7" right="0.7" top="0.75" bottom="0.75" header="0.3" footer="0.3"/>
  <headerFooter>
    <oddFooter>&amp;L_x000D_&amp;1#&amp;"Calibri"&amp;10&amp;K000000 Information Rating: INTERNAL(I)</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E89CC-EB96-4AF8-9512-89D77BD67A1A}">
  <dimension ref="A1:L73"/>
  <sheetViews>
    <sheetView workbookViewId="0">
      <pane ySplit="1" topLeftCell="A68" activePane="bottomLeft" state="frozen"/>
      <selection pane="bottomLeft" activeCell="B1" sqref="B1:D73"/>
    </sheetView>
  </sheetViews>
  <sheetFormatPr defaultRowHeight="14.45"/>
  <cols>
    <col min="1" max="1" width="3.7109375" style="6" customWidth="1"/>
    <col min="2" max="2" width="63.5703125" style="8" customWidth="1"/>
    <col min="3" max="3" width="8.5703125" style="4" bestFit="1" customWidth="1"/>
    <col min="4" max="4" width="16.5703125" style="4" customWidth="1"/>
    <col min="8" max="8" width="4.5703125" bestFit="1" customWidth="1"/>
    <col min="9" max="9" width="2" bestFit="1" customWidth="1"/>
    <col min="10" max="10" width="6" bestFit="1" customWidth="1"/>
  </cols>
  <sheetData>
    <row r="1" spans="2:12" ht="45.6">
      <c r="B1" s="10" t="s">
        <v>1163</v>
      </c>
      <c r="C1" s="1" t="s">
        <v>213</v>
      </c>
      <c r="D1" s="10" t="s">
        <v>1121</v>
      </c>
      <c r="G1" s="29" t="s">
        <v>1463</v>
      </c>
    </row>
    <row r="2" spans="2:12">
      <c r="B2" s="96" t="s">
        <v>1165</v>
      </c>
      <c r="C2" s="4" t="s">
        <v>1464</v>
      </c>
      <c r="D2" s="4">
        <v>2.09</v>
      </c>
      <c r="G2">
        <v>1</v>
      </c>
      <c r="H2" t="s">
        <v>1464</v>
      </c>
      <c r="I2" s="20" t="s">
        <v>1465</v>
      </c>
      <c r="J2">
        <v>1.0529999999999999</v>
      </c>
      <c r="K2" t="s">
        <v>1466</v>
      </c>
      <c r="L2" t="s">
        <v>1467</v>
      </c>
    </row>
    <row r="3" spans="2:12">
      <c r="B3" s="96"/>
      <c r="C3" s="55" t="s">
        <v>1166</v>
      </c>
      <c r="D3" s="56">
        <f>$G$3*D2</f>
        <v>1.9848053181386516</v>
      </c>
      <c r="G3">
        <f>1/J2</f>
        <v>0.94966761633428309</v>
      </c>
      <c r="H3" t="s">
        <v>1464</v>
      </c>
      <c r="I3" s="20" t="s">
        <v>1465</v>
      </c>
      <c r="J3">
        <v>1</v>
      </c>
      <c r="K3" t="s">
        <v>1466</v>
      </c>
    </row>
    <row r="4" spans="2:12">
      <c r="B4" s="96" t="s">
        <v>1167</v>
      </c>
      <c r="C4" s="4" t="s">
        <v>1464</v>
      </c>
      <c r="D4" s="4">
        <v>1.64</v>
      </c>
    </row>
    <row r="5" spans="2:12">
      <c r="B5" s="96"/>
      <c r="C5" s="55" t="s">
        <v>1166</v>
      </c>
      <c r="D5" s="56">
        <f>$G$3*D4</f>
        <v>1.5574548907882242</v>
      </c>
    </row>
    <row r="6" spans="2:12">
      <c r="B6" s="96" t="s">
        <v>1168</v>
      </c>
      <c r="C6" s="4" t="s">
        <v>1464</v>
      </c>
      <c r="D6" s="4">
        <v>1.54</v>
      </c>
    </row>
    <row r="7" spans="2:12">
      <c r="B7" s="96"/>
      <c r="C7" s="4" t="s">
        <v>1166</v>
      </c>
      <c r="D7" s="21">
        <f>$G$3*D6</f>
        <v>1.462488129154796</v>
      </c>
    </row>
    <row r="8" spans="2:12">
      <c r="B8" s="96" t="s">
        <v>1169</v>
      </c>
      <c r="C8" s="4" t="s">
        <v>1464</v>
      </c>
      <c r="D8" s="4">
        <v>1.1200000000000001</v>
      </c>
    </row>
    <row r="9" spans="2:12">
      <c r="B9" s="96"/>
      <c r="C9" s="4" t="s">
        <v>1166</v>
      </c>
      <c r="D9" s="21">
        <f>$G$3*D8</f>
        <v>1.0636277302943971</v>
      </c>
    </row>
    <row r="10" spans="2:12">
      <c r="B10" s="96" t="s">
        <v>1170</v>
      </c>
      <c r="C10" s="4" t="s">
        <v>1464</v>
      </c>
      <c r="D10" s="4">
        <v>1.88</v>
      </c>
    </row>
    <row r="11" spans="2:12">
      <c r="B11" s="96"/>
      <c r="C11" s="4" t="s">
        <v>1166</v>
      </c>
      <c r="D11" s="21">
        <f>$G$3*D10</f>
        <v>1.7853751187084521</v>
      </c>
    </row>
    <row r="12" spans="2:12">
      <c r="B12" s="96" t="s">
        <v>1171</v>
      </c>
      <c r="C12" s="4" t="s">
        <v>1464</v>
      </c>
      <c r="D12" s="4">
        <v>0.69</v>
      </c>
    </row>
    <row r="13" spans="2:12">
      <c r="B13" s="96"/>
      <c r="C13" s="4" t="s">
        <v>1166</v>
      </c>
      <c r="D13" s="21">
        <f>$G$3*D12</f>
        <v>0.65527065527065531</v>
      </c>
    </row>
    <row r="14" spans="2:12">
      <c r="B14" s="96" t="s">
        <v>1172</v>
      </c>
      <c r="C14" s="4" t="s">
        <v>1464</v>
      </c>
      <c r="D14" s="4">
        <v>0.26</v>
      </c>
    </row>
    <row r="15" spans="2:12">
      <c r="B15" s="96"/>
      <c r="C15" s="4" t="s">
        <v>1166</v>
      </c>
      <c r="D15" s="21">
        <f>$G$3*D14</f>
        <v>0.24691358024691362</v>
      </c>
    </row>
    <row r="16" spans="2:12">
      <c r="B16" s="96" t="s">
        <v>1173</v>
      </c>
      <c r="C16" s="4" t="s">
        <v>1464</v>
      </c>
      <c r="D16" s="4">
        <v>0.81</v>
      </c>
    </row>
    <row r="17" spans="2:4">
      <c r="B17" s="96"/>
      <c r="C17" s="4" t="s">
        <v>1166</v>
      </c>
      <c r="D17" s="21">
        <f>$G$3*D16</f>
        <v>0.76923076923076938</v>
      </c>
    </row>
    <row r="18" spans="2:4">
      <c r="B18" s="96" t="s">
        <v>1174</v>
      </c>
      <c r="C18" s="4" t="s">
        <v>1464</v>
      </c>
      <c r="D18" s="4">
        <v>4.87</v>
      </c>
    </row>
    <row r="19" spans="2:4">
      <c r="B19" s="96"/>
      <c r="C19" s="4" t="s">
        <v>1166</v>
      </c>
      <c r="D19" s="21">
        <f>$G$3*D18</f>
        <v>4.6248812915479585</v>
      </c>
    </row>
    <row r="20" spans="2:4">
      <c r="B20" s="96" t="s">
        <v>1175</v>
      </c>
      <c r="C20" s="4" t="s">
        <v>1464</v>
      </c>
      <c r="D20" s="4">
        <v>0.12</v>
      </c>
    </row>
    <row r="21" spans="2:4">
      <c r="B21" s="96"/>
      <c r="C21" s="4" t="s">
        <v>1166</v>
      </c>
      <c r="D21" s="21">
        <f>$G$3*D20</f>
        <v>0.11396011396011396</v>
      </c>
    </row>
    <row r="22" spans="2:4">
      <c r="B22" s="96" t="s">
        <v>1176</v>
      </c>
      <c r="C22" s="4" t="s">
        <v>1464</v>
      </c>
      <c r="D22" s="4">
        <v>0.89</v>
      </c>
    </row>
    <row r="23" spans="2:4">
      <c r="B23" s="96"/>
      <c r="C23" s="4" t="s">
        <v>1166</v>
      </c>
      <c r="D23" s="21">
        <f>$G$3*D22</f>
        <v>0.84520417853751195</v>
      </c>
    </row>
    <row r="24" spans="2:4">
      <c r="B24" s="96" t="s">
        <v>1177</v>
      </c>
      <c r="C24" s="4" t="s">
        <v>1464</v>
      </c>
      <c r="D24" s="4">
        <v>0.26</v>
      </c>
    </row>
    <row r="25" spans="2:4">
      <c r="B25" s="96"/>
      <c r="C25" s="4" t="s">
        <v>1166</v>
      </c>
      <c r="D25" s="21">
        <f>$G$3*D24</f>
        <v>0.24691358024691362</v>
      </c>
    </row>
    <row r="26" spans="2:4">
      <c r="B26" s="96" t="s">
        <v>1178</v>
      </c>
      <c r="C26" s="4" t="s">
        <v>1464</v>
      </c>
      <c r="D26" s="4">
        <v>0.46</v>
      </c>
    </row>
    <row r="27" spans="2:4">
      <c r="B27" s="96"/>
      <c r="C27" s="4" t="s">
        <v>1166</v>
      </c>
      <c r="D27" s="21">
        <f>$G$3*D26</f>
        <v>0.43684710351377026</v>
      </c>
    </row>
    <row r="28" spans="2:4">
      <c r="B28" s="96" t="s">
        <v>1179</v>
      </c>
      <c r="C28" s="4" t="s">
        <v>1464</v>
      </c>
      <c r="D28" s="4">
        <v>0.78</v>
      </c>
    </row>
    <row r="29" spans="2:4">
      <c r="B29" s="96"/>
      <c r="C29" s="4" t="s">
        <v>1166</v>
      </c>
      <c r="D29" s="21">
        <f>$G$3*D28</f>
        <v>0.74074074074074081</v>
      </c>
    </row>
    <row r="30" spans="2:4">
      <c r="B30" s="96" t="s">
        <v>1180</v>
      </c>
      <c r="C30" s="4" t="s">
        <v>1464</v>
      </c>
      <c r="D30" s="4">
        <v>0.87</v>
      </c>
    </row>
    <row r="31" spans="2:4">
      <c r="B31" s="96"/>
      <c r="C31" s="4" t="s">
        <v>1166</v>
      </c>
      <c r="D31" s="21">
        <f>$G$3*D30</f>
        <v>0.82621082621082631</v>
      </c>
    </row>
    <row r="32" spans="2:4">
      <c r="B32" s="96" t="s">
        <v>1181</v>
      </c>
      <c r="C32" s="4" t="s">
        <v>1464</v>
      </c>
      <c r="D32" s="4">
        <v>0.71</v>
      </c>
    </row>
    <row r="33" spans="2:4">
      <c r="B33" s="96"/>
      <c r="C33" s="4" t="s">
        <v>1166</v>
      </c>
      <c r="D33" s="21">
        <f>$G$3*D32</f>
        <v>0.67426400759734095</v>
      </c>
    </row>
    <row r="34" spans="2:4">
      <c r="B34" s="96" t="s">
        <v>1182</v>
      </c>
      <c r="C34" s="4" t="s">
        <v>1464</v>
      </c>
      <c r="D34" s="4">
        <v>0.72</v>
      </c>
    </row>
    <row r="35" spans="2:4">
      <c r="B35" s="96"/>
      <c r="C35" s="4" t="s">
        <v>1166</v>
      </c>
      <c r="D35" s="21">
        <f>$G$3*D34</f>
        <v>0.68376068376068377</v>
      </c>
    </row>
    <row r="36" spans="2:4">
      <c r="B36" s="96" t="s">
        <v>1183</v>
      </c>
      <c r="C36" s="4" t="s">
        <v>1464</v>
      </c>
      <c r="D36" s="4">
        <v>1.78</v>
      </c>
    </row>
    <row r="37" spans="2:4">
      <c r="B37" s="96"/>
      <c r="C37" s="4" t="s">
        <v>1166</v>
      </c>
      <c r="D37" s="21">
        <f>$G$3*D36</f>
        <v>1.6904083570750239</v>
      </c>
    </row>
    <row r="38" spans="2:4">
      <c r="B38" s="96" t="s">
        <v>1184</v>
      </c>
      <c r="C38" s="4" t="s">
        <v>1464</v>
      </c>
      <c r="D38" s="4">
        <v>0.63</v>
      </c>
    </row>
    <row r="39" spans="2:4">
      <c r="B39" s="96"/>
      <c r="C39" s="4" t="s">
        <v>1166</v>
      </c>
      <c r="D39" s="21">
        <f>$G$3*D38</f>
        <v>0.59829059829059839</v>
      </c>
    </row>
    <row r="40" spans="2:4">
      <c r="B40" s="96" t="s">
        <v>1185</v>
      </c>
      <c r="C40" s="4" t="s">
        <v>1464</v>
      </c>
      <c r="D40" s="4">
        <v>2.44</v>
      </c>
    </row>
    <row r="41" spans="2:4">
      <c r="B41" s="96"/>
      <c r="C41" s="4" t="s">
        <v>1166</v>
      </c>
      <c r="D41" s="21">
        <f>$G$3*D40</f>
        <v>2.3171889838556505</v>
      </c>
    </row>
    <row r="42" spans="2:4">
      <c r="B42" s="96" t="s">
        <v>1186</v>
      </c>
      <c r="C42" s="4" t="s">
        <v>1464</v>
      </c>
      <c r="D42" s="4">
        <v>0.42</v>
      </c>
    </row>
    <row r="43" spans="2:4">
      <c r="B43" s="96"/>
      <c r="C43" s="4" t="s">
        <v>1166</v>
      </c>
      <c r="D43" s="21">
        <f>$G$3*D42</f>
        <v>0.39886039886039887</v>
      </c>
    </row>
    <row r="44" spans="2:4">
      <c r="B44" s="96" t="s">
        <v>1187</v>
      </c>
      <c r="C44" s="4" t="s">
        <v>1464</v>
      </c>
      <c r="D44" s="4">
        <v>0.3</v>
      </c>
    </row>
    <row r="45" spans="2:4">
      <c r="B45" s="96"/>
      <c r="C45" s="4" t="s">
        <v>1166</v>
      </c>
      <c r="D45" s="21">
        <f>$G$3*D44</f>
        <v>0.28490028490028491</v>
      </c>
    </row>
    <row r="46" spans="2:4">
      <c r="B46" s="96" t="s">
        <v>1188</v>
      </c>
      <c r="C46" s="4" t="s">
        <v>1464</v>
      </c>
      <c r="D46" s="4">
        <v>0.01</v>
      </c>
    </row>
    <row r="47" spans="2:4">
      <c r="B47" s="96"/>
      <c r="C47" s="4" t="s">
        <v>1166</v>
      </c>
      <c r="D47" s="21">
        <f>$G$3*D46</f>
        <v>9.4966761633428314E-3</v>
      </c>
    </row>
    <row r="48" spans="2:4">
      <c r="B48" s="96" t="s">
        <v>1189</v>
      </c>
      <c r="C48" s="4" t="s">
        <v>1464</v>
      </c>
      <c r="D48" s="4">
        <v>0.26</v>
      </c>
    </row>
    <row r="49" spans="2:4">
      <c r="B49" s="96"/>
      <c r="C49" s="4" t="s">
        <v>1166</v>
      </c>
      <c r="D49" s="21">
        <f>$G$3*D48</f>
        <v>0.24691358024691362</v>
      </c>
    </row>
    <row r="50" spans="2:4">
      <c r="B50" s="96" t="s">
        <v>1190</v>
      </c>
      <c r="C50" s="4" t="s">
        <v>1464</v>
      </c>
      <c r="D50" s="4">
        <v>0.64</v>
      </c>
    </row>
    <row r="51" spans="2:4">
      <c r="B51" s="96"/>
      <c r="C51" s="4" t="s">
        <v>1166</v>
      </c>
      <c r="D51" s="21">
        <f>$G$3*D50</f>
        <v>0.60778727445394121</v>
      </c>
    </row>
    <row r="52" spans="2:4">
      <c r="B52" s="96" t="s">
        <v>1191</v>
      </c>
      <c r="C52" s="4" t="s">
        <v>1464</v>
      </c>
      <c r="D52" s="4">
        <v>0.1</v>
      </c>
    </row>
    <row r="53" spans="2:4">
      <c r="B53" s="96"/>
      <c r="C53" s="4" t="s">
        <v>1166</v>
      </c>
      <c r="D53" s="21">
        <f>$G$3*D52</f>
        <v>9.496676163342832E-2</v>
      </c>
    </row>
    <row r="54" spans="2:4">
      <c r="B54" s="96" t="s">
        <v>1192</v>
      </c>
      <c r="C54" s="4" t="s">
        <v>1464</v>
      </c>
      <c r="D54" s="4">
        <v>0.21</v>
      </c>
    </row>
    <row r="55" spans="2:4">
      <c r="B55" s="96"/>
      <c r="C55" s="4" t="s">
        <v>1166</v>
      </c>
      <c r="D55" s="21">
        <f>$G$3*D54</f>
        <v>0.19943019943019943</v>
      </c>
    </row>
    <row r="56" spans="2:4">
      <c r="B56" s="96" t="s">
        <v>1193</v>
      </c>
      <c r="C56" s="4" t="s">
        <v>1464</v>
      </c>
      <c r="D56" s="4">
        <v>0.22</v>
      </c>
    </row>
    <row r="57" spans="2:4">
      <c r="B57" s="96"/>
      <c r="C57" s="4" t="s">
        <v>1166</v>
      </c>
      <c r="D57" s="21">
        <f>$G$3*D56</f>
        <v>0.20892687559354228</v>
      </c>
    </row>
    <row r="58" spans="2:4">
      <c r="B58" s="96" t="s">
        <v>1194</v>
      </c>
      <c r="C58" s="4" t="s">
        <v>1464</v>
      </c>
      <c r="D58" s="4">
        <v>1.06</v>
      </c>
    </row>
    <row r="59" spans="2:4">
      <c r="B59" s="96"/>
      <c r="C59" s="4" t="s">
        <v>1166</v>
      </c>
      <c r="D59" s="21">
        <f>$G$3*D58</f>
        <v>1.0066476733143401</v>
      </c>
    </row>
    <row r="60" spans="2:4">
      <c r="B60" s="96" t="s">
        <v>1195</v>
      </c>
      <c r="C60" s="4" t="s">
        <v>1464</v>
      </c>
      <c r="D60" s="4">
        <v>0.21</v>
      </c>
    </row>
    <row r="61" spans="2:4">
      <c r="B61" s="96"/>
      <c r="C61" s="4" t="s">
        <v>1166</v>
      </c>
      <c r="D61" s="21">
        <f>$G$3*D60</f>
        <v>0.19943019943019943</v>
      </c>
    </row>
    <row r="62" spans="2:4">
      <c r="B62" s="96" t="s">
        <v>1196</v>
      </c>
      <c r="C62" s="4" t="s">
        <v>1464</v>
      </c>
      <c r="D62" s="4">
        <v>0.94</v>
      </c>
    </row>
    <row r="63" spans="2:4">
      <c r="B63" s="96"/>
      <c r="C63" s="4" t="s">
        <v>1166</v>
      </c>
      <c r="D63" s="21">
        <f>$G$3*D62</f>
        <v>0.89268755935422606</v>
      </c>
    </row>
    <row r="64" spans="2:4">
      <c r="B64" s="96" t="s">
        <v>1197</v>
      </c>
      <c r="C64" s="4" t="s">
        <v>1464</v>
      </c>
      <c r="D64" s="4">
        <v>0.54</v>
      </c>
    </row>
    <row r="65" spans="2:4">
      <c r="B65" s="96"/>
      <c r="C65" s="4" t="s">
        <v>1166</v>
      </c>
      <c r="D65" s="21">
        <f>$G$3*D64</f>
        <v>0.51282051282051289</v>
      </c>
    </row>
    <row r="66" spans="2:4">
      <c r="B66" s="96" t="s">
        <v>1198</v>
      </c>
      <c r="C66" s="4" t="s">
        <v>1464</v>
      </c>
      <c r="D66" s="4">
        <v>1.93</v>
      </c>
    </row>
    <row r="67" spans="2:4">
      <c r="B67" s="96"/>
      <c r="C67" s="4" t="s">
        <v>1166</v>
      </c>
      <c r="D67" s="21">
        <f>$G$3*D66</f>
        <v>1.8328584995251662</v>
      </c>
    </row>
    <row r="68" spans="2:4">
      <c r="B68" s="96" t="s">
        <v>1199</v>
      </c>
      <c r="C68" s="4" t="s">
        <v>1464</v>
      </c>
      <c r="D68" s="4">
        <v>0.23</v>
      </c>
    </row>
    <row r="69" spans="2:4">
      <c r="B69" s="96"/>
      <c r="C69" s="4" t="s">
        <v>1166</v>
      </c>
      <c r="D69" s="21">
        <f>$G$3*D68</f>
        <v>0.21842355175688513</v>
      </c>
    </row>
    <row r="70" spans="2:4">
      <c r="B70" s="96" t="s">
        <v>1200</v>
      </c>
      <c r="C70" s="4" t="s">
        <v>1464</v>
      </c>
      <c r="D70" s="4">
        <v>0.94</v>
      </c>
    </row>
    <row r="71" spans="2:4">
      <c r="B71" s="96"/>
      <c r="C71" s="4" t="s">
        <v>1166</v>
      </c>
      <c r="D71" s="21">
        <f>$G$3*D70</f>
        <v>0.89268755935422606</v>
      </c>
    </row>
    <row r="72" spans="2:4">
      <c r="B72" s="96" t="s">
        <v>1201</v>
      </c>
      <c r="C72" s="4" t="s">
        <v>1464</v>
      </c>
      <c r="D72" s="4">
        <v>0.63</v>
      </c>
    </row>
    <row r="73" spans="2:4">
      <c r="B73" s="96"/>
      <c r="C73" s="4" t="s">
        <v>1166</v>
      </c>
      <c r="D73" s="21">
        <f>$G$3*D72</f>
        <v>0.59829059829059839</v>
      </c>
    </row>
  </sheetData>
  <sortState xmlns:xlrd2="http://schemas.microsoft.com/office/spreadsheetml/2017/richdata2" ref="B2:C73">
    <sortCondition ref="C2:C73"/>
  </sortState>
  <mergeCells count="36">
    <mergeCell ref="B24:B25"/>
    <mergeCell ref="B2:B3"/>
    <mergeCell ref="B4:B5"/>
    <mergeCell ref="B6:B7"/>
    <mergeCell ref="B8:B9"/>
    <mergeCell ref="B10:B11"/>
    <mergeCell ref="B12:B13"/>
    <mergeCell ref="B14:B15"/>
    <mergeCell ref="B16:B17"/>
    <mergeCell ref="B18:B19"/>
    <mergeCell ref="B20:B21"/>
    <mergeCell ref="B22:B23"/>
    <mergeCell ref="B48:B49"/>
    <mergeCell ref="B26:B27"/>
    <mergeCell ref="B28:B29"/>
    <mergeCell ref="B30:B31"/>
    <mergeCell ref="B32:B33"/>
    <mergeCell ref="B34:B35"/>
    <mergeCell ref="B36:B37"/>
    <mergeCell ref="B38:B39"/>
    <mergeCell ref="B40:B41"/>
    <mergeCell ref="B42:B43"/>
    <mergeCell ref="B44:B45"/>
    <mergeCell ref="B46:B47"/>
    <mergeCell ref="B72:B73"/>
    <mergeCell ref="B50:B51"/>
    <mergeCell ref="B52:B53"/>
    <mergeCell ref="B54:B55"/>
    <mergeCell ref="B56:B57"/>
    <mergeCell ref="B58:B59"/>
    <mergeCell ref="B60:B61"/>
    <mergeCell ref="B62:B63"/>
    <mergeCell ref="B64:B65"/>
    <mergeCell ref="B66:B67"/>
    <mergeCell ref="B68:B69"/>
    <mergeCell ref="B70:B71"/>
  </mergeCells>
  <pageMargins left="0.7" right="0.7" top="0.75" bottom="0.75" header="0.3" footer="0.3"/>
  <pageSetup paperSize="9" orientation="portrait" r:id="rId1"/>
  <headerFooter>
    <oddFooter>&amp;L_x000D_&amp;1#&amp;"Calibri"&amp;10&amp;K000000 Information Rating: INTERNAL(I)</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679CA-F293-422C-B391-D752D93ABA6E}">
  <dimension ref="B1:S43"/>
  <sheetViews>
    <sheetView workbookViewId="0">
      <pane ySplit="1" topLeftCell="A2" activePane="bottomLeft" state="frozen"/>
      <selection pane="bottomLeft" activeCell="G10" sqref="G10"/>
    </sheetView>
  </sheetViews>
  <sheetFormatPr defaultRowHeight="14.45"/>
  <cols>
    <col min="2" max="2" width="33.85546875" bestFit="1" customWidth="1"/>
    <col min="3" max="3" width="12.28515625" bestFit="1" customWidth="1"/>
    <col min="4" max="4" width="35.85546875" bestFit="1" customWidth="1"/>
  </cols>
  <sheetData>
    <row r="1" spans="2:19" ht="38.25" customHeight="1">
      <c r="B1" s="1" t="s">
        <v>1209</v>
      </c>
      <c r="C1" s="1" t="s">
        <v>213</v>
      </c>
      <c r="D1" s="1" t="s">
        <v>1121</v>
      </c>
      <c r="G1" s="90" t="s">
        <v>895</v>
      </c>
      <c r="H1" s="91"/>
      <c r="I1" s="91"/>
      <c r="J1" s="91"/>
      <c r="K1" s="91"/>
      <c r="L1" s="91"/>
      <c r="M1" s="91"/>
      <c r="N1" s="91"/>
      <c r="O1" s="91"/>
      <c r="P1" s="91"/>
      <c r="Q1" s="91"/>
      <c r="R1" s="91"/>
      <c r="S1" s="91"/>
    </row>
    <row r="2" spans="2:19">
      <c r="B2" s="89" t="s">
        <v>1211</v>
      </c>
      <c r="C2" s="4" t="s">
        <v>1230</v>
      </c>
      <c r="D2" s="4">
        <v>342.14737000000002</v>
      </c>
    </row>
    <row r="3" spans="2:19">
      <c r="B3" s="89"/>
      <c r="C3" s="4" t="s">
        <v>1231</v>
      </c>
      <c r="D3" s="4">
        <v>0.19686000000000001</v>
      </c>
    </row>
    <row r="4" spans="2:19">
      <c r="B4" s="89"/>
      <c r="C4" s="4" t="s">
        <v>953</v>
      </c>
      <c r="D4" s="4">
        <v>2.7189999999999999E-2</v>
      </c>
    </row>
    <row r="5" spans="2:19">
      <c r="B5" s="89" t="s">
        <v>1213</v>
      </c>
      <c r="C5" s="4" t="s">
        <v>1230</v>
      </c>
      <c r="D5" s="4">
        <v>537.61829999999998</v>
      </c>
    </row>
    <row r="6" spans="2:19">
      <c r="B6" s="89"/>
      <c r="C6" s="4" t="s">
        <v>1231</v>
      </c>
      <c r="D6" s="4">
        <v>9.4079999999999997E-2</v>
      </c>
    </row>
    <row r="7" spans="2:19">
      <c r="B7" s="89"/>
      <c r="C7" s="4" t="s">
        <v>953</v>
      </c>
      <c r="D7" s="4">
        <v>4.2819999999999997E-2</v>
      </c>
    </row>
    <row r="8" spans="2:19">
      <c r="B8" s="89" t="s">
        <v>1214</v>
      </c>
      <c r="C8" s="4" t="s">
        <v>1230</v>
      </c>
      <c r="D8" s="4">
        <v>885.68705999999997</v>
      </c>
    </row>
    <row r="9" spans="2:19">
      <c r="B9" s="89"/>
      <c r="C9" s="4" t="s">
        <v>1231</v>
      </c>
      <c r="D9" s="4">
        <v>0.40076000000000001</v>
      </c>
    </row>
    <row r="10" spans="2:19">
      <c r="B10" s="89"/>
      <c r="C10" s="4" t="s">
        <v>953</v>
      </c>
      <c r="D10" s="4">
        <v>7.0550000000000002E-2</v>
      </c>
    </row>
    <row r="11" spans="2:19">
      <c r="B11" s="89" t="s">
        <v>923</v>
      </c>
      <c r="C11" s="4" t="s">
        <v>1230</v>
      </c>
      <c r="D11" s="4">
        <v>347.0093</v>
      </c>
    </row>
    <row r="12" spans="2:19">
      <c r="B12" s="89"/>
      <c r="C12" s="4" t="s">
        <v>1231</v>
      </c>
      <c r="D12" s="4">
        <v>0.18382999999999999</v>
      </c>
    </row>
    <row r="13" spans="2:19">
      <c r="B13" s="89"/>
      <c r="C13" s="4" t="s">
        <v>953</v>
      </c>
      <c r="D13" s="4">
        <v>2.7189999999999999E-2</v>
      </c>
    </row>
    <row r="14" spans="2:19">
      <c r="B14" s="89" t="s">
        <v>1215</v>
      </c>
      <c r="C14" s="4" t="s">
        <v>1230</v>
      </c>
      <c r="D14" s="4">
        <v>432.58645000000001</v>
      </c>
    </row>
    <row r="15" spans="2:19">
      <c r="B15" s="89"/>
      <c r="C15" s="4" t="s">
        <v>1232</v>
      </c>
      <c r="D15" s="4">
        <v>0.34339999999999998</v>
      </c>
    </row>
    <row r="16" spans="2:19">
      <c r="B16" s="89"/>
      <c r="C16" s="4" t="s">
        <v>953</v>
      </c>
      <c r="D16" s="4">
        <v>3.4459999999999998E-2</v>
      </c>
    </row>
    <row r="17" spans="2:4">
      <c r="B17" s="89" t="s">
        <v>1216</v>
      </c>
      <c r="C17" s="4" t="s">
        <v>1230</v>
      </c>
      <c r="D17" s="4">
        <v>350.45558</v>
      </c>
    </row>
    <row r="18" spans="2:4">
      <c r="B18" s="89"/>
      <c r="C18" s="4" t="s">
        <v>1231</v>
      </c>
      <c r="D18" s="4">
        <v>0.18046000000000001</v>
      </c>
    </row>
    <row r="19" spans="2:4">
      <c r="B19" s="89"/>
      <c r="C19" s="4" t="s">
        <v>953</v>
      </c>
      <c r="D19" s="4">
        <v>2.7189999999999999E-2</v>
      </c>
    </row>
    <row r="20" spans="2:4">
      <c r="B20" s="89" t="s">
        <v>1468</v>
      </c>
      <c r="C20" s="4" t="s">
        <v>1230</v>
      </c>
      <c r="D20" s="4">
        <v>658.57015999999999</v>
      </c>
    </row>
    <row r="21" spans="2:4">
      <c r="B21" s="89"/>
      <c r="C21" s="4" t="s">
        <v>1231</v>
      </c>
      <c r="D21" s="4">
        <v>0.52685999999999999</v>
      </c>
    </row>
    <row r="22" spans="2:4">
      <c r="B22" s="89"/>
      <c r="C22" s="4" t="s">
        <v>953</v>
      </c>
      <c r="D22" s="4">
        <v>5.3999999999999999E-2</v>
      </c>
    </row>
    <row r="23" spans="2:4">
      <c r="B23" s="89" t="s">
        <v>1469</v>
      </c>
      <c r="C23" s="4" t="s">
        <v>1230</v>
      </c>
      <c r="D23" s="4">
        <v>657.97242000000006</v>
      </c>
    </row>
    <row r="24" spans="2:4">
      <c r="B24" s="89"/>
      <c r="C24" s="4" t="s">
        <v>1231</v>
      </c>
      <c r="D24" s="4">
        <v>0.52807000000000004</v>
      </c>
    </row>
    <row r="25" spans="2:4">
      <c r="B25" s="89"/>
      <c r="C25" s="4" t="s">
        <v>953</v>
      </c>
      <c r="D25" s="4">
        <v>5.3999999999999999E-2</v>
      </c>
    </row>
    <row r="26" spans="2:4">
      <c r="B26" s="89" t="s">
        <v>1217</v>
      </c>
      <c r="C26" s="4" t="s">
        <v>1230</v>
      </c>
      <c r="D26" s="4">
        <v>720.72856999999999</v>
      </c>
    </row>
    <row r="27" spans="2:4">
      <c r="B27" s="89"/>
      <c r="C27" s="4" t="s">
        <v>1231</v>
      </c>
      <c r="D27" s="4">
        <v>0.60985999999999996</v>
      </c>
    </row>
    <row r="28" spans="2:4">
      <c r="B28" s="89"/>
      <c r="C28" s="4" t="s">
        <v>953</v>
      </c>
      <c r="D28" s="4">
        <v>6.1089999999999998E-2</v>
      </c>
    </row>
    <row r="29" spans="2:4">
      <c r="B29" s="89" t="s">
        <v>939</v>
      </c>
      <c r="C29" s="4" t="s">
        <v>1230</v>
      </c>
      <c r="D29" s="4">
        <v>745.68124999999998</v>
      </c>
    </row>
    <row r="30" spans="2:4">
      <c r="B30" s="89"/>
      <c r="C30" s="4" t="s">
        <v>1231</v>
      </c>
      <c r="D30" s="4">
        <v>0.62873999999999997</v>
      </c>
    </row>
    <row r="31" spans="2:4">
      <c r="B31" s="89"/>
      <c r="C31" s="4" t="s">
        <v>953</v>
      </c>
      <c r="D31" s="4">
        <v>6.2640000000000001E-2</v>
      </c>
    </row>
    <row r="32" spans="2:4">
      <c r="B32" s="89" t="s">
        <v>1218</v>
      </c>
      <c r="C32" s="4" t="s">
        <v>1230</v>
      </c>
      <c r="D32" s="4">
        <v>824.12159999999994</v>
      </c>
    </row>
    <row r="33" spans="2:4">
      <c r="B33" s="89"/>
      <c r="C33" s="4" t="s">
        <v>1231</v>
      </c>
      <c r="D33" s="4">
        <v>0.61328000000000005</v>
      </c>
    </row>
    <row r="34" spans="2:4">
      <c r="B34" s="89"/>
      <c r="C34" s="4" t="s">
        <v>953</v>
      </c>
      <c r="D34" s="4">
        <v>6.7739999999999995E-2</v>
      </c>
    </row>
    <row r="35" spans="2:4">
      <c r="B35" s="89" t="s">
        <v>1219</v>
      </c>
      <c r="C35" s="4" t="s">
        <v>1230</v>
      </c>
      <c r="D35" s="4">
        <v>812.61051999999995</v>
      </c>
    </row>
    <row r="36" spans="2:4">
      <c r="B36" s="89"/>
      <c r="C36" s="4" t="s">
        <v>1231</v>
      </c>
      <c r="D36" s="4">
        <v>0.60282999999999998</v>
      </c>
    </row>
    <row r="37" spans="2:4">
      <c r="B37" s="89"/>
      <c r="C37" s="4" t="s">
        <v>953</v>
      </c>
      <c r="D37" s="4">
        <v>6.5519999999999995E-2</v>
      </c>
    </row>
    <row r="38" spans="2:4">
      <c r="B38" s="89" t="s">
        <v>1470</v>
      </c>
      <c r="C38" s="4" t="s">
        <v>1230</v>
      </c>
      <c r="D38" s="4">
        <v>393.14028999999999</v>
      </c>
    </row>
    <row r="39" spans="2:4">
      <c r="B39" s="89"/>
      <c r="C39" s="4" t="s">
        <v>953</v>
      </c>
      <c r="D39" s="4">
        <v>5.5710000000000003E-2</v>
      </c>
    </row>
    <row r="40" spans="2:4">
      <c r="B40" s="89" t="s">
        <v>1471</v>
      </c>
      <c r="C40" s="4" t="s">
        <v>1230</v>
      </c>
      <c r="D40" s="4">
        <v>372.27789000000001</v>
      </c>
    </row>
    <row r="41" spans="2:4">
      <c r="B41" s="89"/>
      <c r="C41" s="4" t="s">
        <v>953</v>
      </c>
      <c r="D41" s="4">
        <v>5.5710000000000003E-2</v>
      </c>
    </row>
    <row r="42" spans="2:4">
      <c r="B42" s="89" t="s">
        <v>1472</v>
      </c>
      <c r="C42" s="4" t="s">
        <v>1230</v>
      </c>
      <c r="D42" s="4">
        <v>442.78949999999998</v>
      </c>
    </row>
    <row r="43" spans="2:4">
      <c r="B43" s="89"/>
      <c r="C43" s="4" t="s">
        <v>953</v>
      </c>
      <c r="D43" s="4">
        <v>5.5710000000000003E-2</v>
      </c>
    </row>
  </sheetData>
  <mergeCells count="16">
    <mergeCell ref="G1:S1"/>
    <mergeCell ref="B38:B39"/>
    <mergeCell ref="B40:B41"/>
    <mergeCell ref="B42:B43"/>
    <mergeCell ref="B20:B22"/>
    <mergeCell ref="B23:B25"/>
    <mergeCell ref="B26:B28"/>
    <mergeCell ref="B29:B31"/>
    <mergeCell ref="B32:B34"/>
    <mergeCell ref="B35:B37"/>
    <mergeCell ref="B17:B19"/>
    <mergeCell ref="B2:B4"/>
    <mergeCell ref="B5:B7"/>
    <mergeCell ref="B8:B10"/>
    <mergeCell ref="B11:B13"/>
    <mergeCell ref="B14:B16"/>
  </mergeCells>
  <pageMargins left="0.7" right="0.7" top="0.75" bottom="0.75" header="0.3" footer="0.3"/>
  <headerFooter>
    <oddFooter>&amp;L_x000D_&amp;1#&amp;"Calibri"&amp;10&amp;K000000 Information Rating: INTERNAL(I)</oddFooter>
  </headerFooter>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E64F9-5954-4D9C-8653-3342F94513A0}">
  <dimension ref="B1:S13"/>
  <sheetViews>
    <sheetView workbookViewId="0">
      <selection activeCell="D3" sqref="D3"/>
    </sheetView>
  </sheetViews>
  <sheetFormatPr defaultRowHeight="14.45"/>
  <cols>
    <col min="2" max="2" width="19.140625" bestFit="1" customWidth="1"/>
    <col min="3" max="3" width="8.5703125" bestFit="1" customWidth="1"/>
    <col min="4" max="4" width="35.85546875" bestFit="1" customWidth="1"/>
  </cols>
  <sheetData>
    <row r="1" spans="2:19" ht="42.75" customHeight="1">
      <c r="B1" s="1" t="s">
        <v>1473</v>
      </c>
      <c r="C1" s="1" t="s">
        <v>213</v>
      </c>
      <c r="D1" s="1" t="s">
        <v>1121</v>
      </c>
      <c r="G1" s="90" t="s">
        <v>895</v>
      </c>
      <c r="H1" s="91"/>
      <c r="I1" s="91"/>
      <c r="J1" s="91"/>
      <c r="K1" s="91"/>
      <c r="L1" s="91"/>
      <c r="M1" s="91"/>
      <c r="N1" s="91"/>
      <c r="O1" s="91"/>
      <c r="P1" s="91"/>
      <c r="Q1" s="91"/>
      <c r="R1" s="91"/>
      <c r="S1" s="91"/>
    </row>
    <row r="2" spans="2:19">
      <c r="B2" s="4" t="s">
        <v>957</v>
      </c>
      <c r="C2" s="4" t="s">
        <v>897</v>
      </c>
      <c r="D2" s="4">
        <f>0.04625+0.00423</f>
        <v>5.0479999999999997E-2</v>
      </c>
    </row>
    <row r="3" spans="2:19">
      <c r="B3" s="4" t="s">
        <v>1474</v>
      </c>
      <c r="C3" s="4" t="s">
        <v>897</v>
      </c>
      <c r="D3" s="4">
        <f>0.03153+0.00165947368421053</f>
        <v>3.3189473684210533E-2</v>
      </c>
    </row>
    <row r="9" spans="2:19">
      <c r="D9" s="4"/>
    </row>
    <row r="11" spans="2:19">
      <c r="D11" s="4"/>
    </row>
    <row r="12" spans="2:19">
      <c r="D12" s="4"/>
    </row>
    <row r="13" spans="2:19">
      <c r="D13" s="4"/>
    </row>
  </sheetData>
  <mergeCells count="1">
    <mergeCell ref="G1:S1"/>
  </mergeCells>
  <pageMargins left="0.7" right="0.7" top="0.75" bottom="0.75" header="0.3" footer="0.3"/>
  <headerFooter>
    <oddFooter>&amp;L_x000D_&amp;1#&amp;"Calibri"&amp;10&amp;K000000 Information Rating: INTERNAL(I)</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B22EB-09A9-4098-98DC-1C2ACBF49577}">
  <dimension ref="B1:S3"/>
  <sheetViews>
    <sheetView workbookViewId="0">
      <selection activeCell="D3" sqref="D3"/>
    </sheetView>
  </sheetViews>
  <sheetFormatPr defaultRowHeight="14.45"/>
  <cols>
    <col min="2" max="2" width="14.7109375" bestFit="1" customWidth="1"/>
    <col min="3" max="3" width="8.5703125" bestFit="1" customWidth="1"/>
    <col min="4" max="4" width="35.85546875" bestFit="1" customWidth="1"/>
  </cols>
  <sheetData>
    <row r="1" spans="2:19" ht="34.5" customHeight="1">
      <c r="B1" s="1" t="s">
        <v>1473</v>
      </c>
      <c r="C1" s="1" t="s">
        <v>213</v>
      </c>
      <c r="D1" s="1" t="s">
        <v>1121</v>
      </c>
      <c r="G1" s="90" t="s">
        <v>895</v>
      </c>
      <c r="H1" s="91"/>
      <c r="I1" s="91"/>
      <c r="J1" s="91"/>
      <c r="K1" s="91"/>
      <c r="L1" s="91"/>
      <c r="M1" s="91"/>
      <c r="N1" s="91"/>
      <c r="O1" s="91"/>
      <c r="P1" s="91"/>
      <c r="Q1" s="91"/>
      <c r="R1" s="91"/>
      <c r="S1" s="91"/>
    </row>
    <row r="2" spans="2:19">
      <c r="B2" s="4" t="s">
        <v>957</v>
      </c>
      <c r="C2" s="4" t="s">
        <v>897</v>
      </c>
      <c r="D2" s="4">
        <v>1.7690000000000001E-2</v>
      </c>
    </row>
    <row r="3" spans="2:19">
      <c r="B3" s="4" t="s">
        <v>1474</v>
      </c>
      <c r="C3" s="4" t="s">
        <v>897</v>
      </c>
      <c r="D3" s="4">
        <v>8.9899999999999997E-3</v>
      </c>
    </row>
  </sheetData>
  <mergeCells count="1">
    <mergeCell ref="G1:S1"/>
  </mergeCells>
  <pageMargins left="0.7" right="0.7" top="0.75" bottom="0.75" header="0.3" footer="0.3"/>
  <headerFooter>
    <oddFooter>&amp;L_x000D_&amp;1#&amp;"Calibri"&amp;10&amp;K000000 Information Rating: INTERNAL(I)</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CAD9A-838A-4859-BEB0-39D3F7BC25D1}">
  <dimension ref="B1:L9"/>
  <sheetViews>
    <sheetView workbookViewId="0">
      <selection activeCell="F12" sqref="F12"/>
    </sheetView>
  </sheetViews>
  <sheetFormatPr defaultRowHeight="14.45"/>
  <cols>
    <col min="2" max="2" width="34.42578125" bestFit="1" customWidth="1"/>
    <col min="4" max="4" width="23.42578125" customWidth="1"/>
    <col min="8" max="8" width="4.5703125" bestFit="1" customWidth="1"/>
    <col min="9" max="9" width="2" bestFit="1" customWidth="1"/>
    <col min="10" max="10" width="6" bestFit="1" customWidth="1"/>
  </cols>
  <sheetData>
    <row r="1" spans="2:12" ht="33" customHeight="1">
      <c r="B1" s="10" t="s">
        <v>1203</v>
      </c>
      <c r="C1" s="1" t="s">
        <v>213</v>
      </c>
      <c r="D1" s="10" t="s">
        <v>1475</v>
      </c>
      <c r="G1" s="29" t="s">
        <v>1463</v>
      </c>
    </row>
    <row r="2" spans="2:12">
      <c r="B2" s="96" t="s">
        <v>1167</v>
      </c>
      <c r="C2" s="4" t="s">
        <v>1464</v>
      </c>
      <c r="D2" s="4">
        <v>1.64</v>
      </c>
      <c r="G2">
        <v>1</v>
      </c>
      <c r="H2" t="s">
        <v>1464</v>
      </c>
      <c r="I2" s="20" t="s">
        <v>1465</v>
      </c>
      <c r="J2">
        <v>1.0529999999999999</v>
      </c>
      <c r="K2" t="s">
        <v>1466</v>
      </c>
      <c r="L2" t="s">
        <v>1467</v>
      </c>
    </row>
    <row r="3" spans="2:12">
      <c r="B3" s="96"/>
      <c r="C3" s="4" t="s">
        <v>1166</v>
      </c>
      <c r="D3" s="21">
        <f>$G$3*D2</f>
        <v>1.5574548907882242</v>
      </c>
      <c r="G3">
        <f>1/J2</f>
        <v>0.94966761633428309</v>
      </c>
      <c r="H3" t="s">
        <v>1464</v>
      </c>
      <c r="I3" s="20" t="s">
        <v>1465</v>
      </c>
      <c r="J3">
        <v>1</v>
      </c>
      <c r="K3" t="s">
        <v>1466</v>
      </c>
    </row>
    <row r="4" spans="2:12">
      <c r="B4" s="96" t="s">
        <v>1179</v>
      </c>
      <c r="C4" s="4" t="s">
        <v>1464</v>
      </c>
      <c r="D4" s="4">
        <v>0.78</v>
      </c>
    </row>
    <row r="5" spans="2:12">
      <c r="B5" s="96"/>
      <c r="C5" s="4" t="s">
        <v>1166</v>
      </c>
      <c r="D5" s="21">
        <f>$G$3*D4</f>
        <v>0.74074074074074081</v>
      </c>
    </row>
    <row r="6" spans="2:12">
      <c r="B6" s="96" t="s">
        <v>1198</v>
      </c>
      <c r="C6" s="4" t="s">
        <v>1464</v>
      </c>
      <c r="D6" s="4">
        <v>1.93</v>
      </c>
    </row>
    <row r="7" spans="2:12">
      <c r="B7" s="96"/>
      <c r="C7" s="4" t="s">
        <v>1166</v>
      </c>
      <c r="D7" s="21">
        <f>$G$3*D6</f>
        <v>1.8328584995251662</v>
      </c>
    </row>
    <row r="8" spans="2:12">
      <c r="B8" s="97" t="s">
        <v>1205</v>
      </c>
      <c r="C8" s="4" t="s">
        <v>1464</v>
      </c>
      <c r="D8" s="4">
        <v>0</v>
      </c>
    </row>
    <row r="9" spans="2:12">
      <c r="B9" s="97"/>
      <c r="C9" s="4" t="s">
        <v>1166</v>
      </c>
      <c r="D9" s="4">
        <v>0</v>
      </c>
    </row>
  </sheetData>
  <mergeCells count="4">
    <mergeCell ref="B2:B3"/>
    <mergeCell ref="B4:B5"/>
    <mergeCell ref="B6:B7"/>
    <mergeCell ref="B8:B9"/>
  </mergeCells>
  <pageMargins left="0.7" right="0.7" top="0.75" bottom="0.75" header="0.3" footer="0.3"/>
  <headerFooter>
    <oddFooter>&amp;L_x000D_&amp;1#&amp;"Calibri"&amp;10&amp;K000000 Information Rating: INTERNAL(I)</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A1458-FD1F-4363-BC46-DD2366372691}">
  <dimension ref="B1:S11"/>
  <sheetViews>
    <sheetView workbookViewId="0">
      <selection activeCell="B1" sqref="B1:D11"/>
    </sheetView>
  </sheetViews>
  <sheetFormatPr defaultRowHeight="14.45"/>
  <cols>
    <col min="2" max="2" width="32" customWidth="1"/>
    <col min="4" max="4" width="23" customWidth="1"/>
    <col min="8" max="8" width="4.5703125" bestFit="1" customWidth="1"/>
    <col min="9" max="9" width="2" bestFit="1" customWidth="1"/>
    <col min="10" max="10" width="6" bestFit="1" customWidth="1"/>
  </cols>
  <sheetData>
    <row r="1" spans="2:19" ht="30.95">
      <c r="B1" s="10" t="s">
        <v>1203</v>
      </c>
      <c r="C1" s="1" t="s">
        <v>213</v>
      </c>
      <c r="D1" s="10" t="s">
        <v>1475</v>
      </c>
      <c r="G1" s="90" t="s">
        <v>1463</v>
      </c>
      <c r="H1" s="91"/>
      <c r="I1" s="91"/>
      <c r="J1" s="91"/>
      <c r="K1" s="91"/>
      <c r="L1" s="91"/>
      <c r="M1" s="91"/>
      <c r="N1" s="91"/>
      <c r="O1" s="91"/>
      <c r="P1" s="91"/>
      <c r="Q1" s="91"/>
      <c r="R1" s="91"/>
      <c r="S1" s="91"/>
    </row>
    <row r="2" spans="2:19">
      <c r="B2" s="96" t="s">
        <v>1167</v>
      </c>
      <c r="C2" s="4" t="s">
        <v>1464</v>
      </c>
      <c r="D2" s="4">
        <v>1.64</v>
      </c>
      <c r="G2">
        <v>1</v>
      </c>
      <c r="H2" t="s">
        <v>1464</v>
      </c>
      <c r="I2" s="20" t="s">
        <v>1465</v>
      </c>
      <c r="J2">
        <v>1.0529999999999999</v>
      </c>
      <c r="K2" t="s">
        <v>1466</v>
      </c>
      <c r="L2" t="s">
        <v>1467</v>
      </c>
    </row>
    <row r="3" spans="2:19">
      <c r="B3" s="96"/>
      <c r="C3" s="4" t="s">
        <v>1166</v>
      </c>
      <c r="D3" s="21">
        <f>$G$3*D2</f>
        <v>1.5574548907882242</v>
      </c>
      <c r="G3">
        <f>1/J2</f>
        <v>0.94966761633428309</v>
      </c>
      <c r="H3" t="s">
        <v>1464</v>
      </c>
      <c r="I3" s="20" t="s">
        <v>1465</v>
      </c>
      <c r="J3">
        <v>1</v>
      </c>
      <c r="K3" t="s">
        <v>1466</v>
      </c>
    </row>
    <row r="4" spans="2:19">
      <c r="B4" s="96" t="s">
        <v>1179</v>
      </c>
      <c r="C4" s="4" t="s">
        <v>1464</v>
      </c>
      <c r="D4" s="4">
        <v>0.78</v>
      </c>
    </row>
    <row r="5" spans="2:19">
      <c r="B5" s="96"/>
      <c r="C5" s="4" t="s">
        <v>1166</v>
      </c>
      <c r="D5" s="21">
        <f>$G$3*D4</f>
        <v>0.74074074074074081</v>
      </c>
    </row>
    <row r="6" spans="2:19">
      <c r="B6" s="96" t="s">
        <v>1198</v>
      </c>
      <c r="C6" s="4" t="s">
        <v>1464</v>
      </c>
      <c r="D6" s="4">
        <v>1.93</v>
      </c>
    </row>
    <row r="7" spans="2:19">
      <c r="B7" s="96"/>
      <c r="C7" s="4" t="s">
        <v>1166</v>
      </c>
      <c r="D7" s="21">
        <f>$G$3*D6</f>
        <v>1.8328584995251662</v>
      </c>
    </row>
    <row r="8" spans="2:19">
      <c r="B8" s="96" t="s">
        <v>1178</v>
      </c>
      <c r="C8" s="4" t="s">
        <v>1464</v>
      </c>
      <c r="D8" s="4">
        <v>0.46</v>
      </c>
    </row>
    <row r="9" spans="2:19">
      <c r="B9" s="96"/>
      <c r="C9" s="4" t="s">
        <v>1166</v>
      </c>
      <c r="D9" s="21">
        <f>$G$3*D8</f>
        <v>0.43684710351377026</v>
      </c>
    </row>
    <row r="10" spans="2:19">
      <c r="B10" s="97" t="s">
        <v>1205</v>
      </c>
      <c r="C10" s="4" t="s">
        <v>1464</v>
      </c>
      <c r="D10" s="4">
        <v>0</v>
      </c>
    </row>
    <row r="11" spans="2:19">
      <c r="B11" s="97"/>
      <c r="C11" s="4" t="s">
        <v>1166</v>
      </c>
      <c r="D11" s="4">
        <v>0</v>
      </c>
    </row>
  </sheetData>
  <mergeCells count="6">
    <mergeCell ref="B10:B11"/>
    <mergeCell ref="G1:S1"/>
    <mergeCell ref="B2:B3"/>
    <mergeCell ref="B4:B5"/>
    <mergeCell ref="B6:B7"/>
    <mergeCell ref="B8:B9"/>
  </mergeCells>
  <pageMargins left="0.7" right="0.7" top="0.75" bottom="0.75" header="0.3" footer="0.3"/>
  <headerFooter>
    <oddFooter>&amp;L_x000D_&amp;1#&amp;"Calibri"&amp;10&amp;K000000 Information Rating: INTERNAL(I)</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39E6D-0910-424B-AAC4-865E0C2A7892}">
  <dimension ref="B1:S16"/>
  <sheetViews>
    <sheetView topLeftCell="A2" workbookViewId="0">
      <selection activeCell="B1" sqref="B1:D16"/>
    </sheetView>
  </sheetViews>
  <sheetFormatPr defaultRowHeight="14.45"/>
  <cols>
    <col min="2" max="2" width="39.85546875" bestFit="1" customWidth="1"/>
    <col min="4" max="4" width="22.5703125" customWidth="1"/>
  </cols>
  <sheetData>
    <row r="1" spans="2:19" ht="44.25" customHeight="1">
      <c r="B1" s="1" t="s">
        <v>1209</v>
      </c>
      <c r="C1" s="1" t="s">
        <v>213</v>
      </c>
      <c r="D1" s="10" t="s">
        <v>1475</v>
      </c>
      <c r="G1" s="90" t="s">
        <v>895</v>
      </c>
      <c r="H1" s="91"/>
      <c r="I1" s="91"/>
      <c r="J1" s="91"/>
      <c r="K1" s="91"/>
      <c r="L1" s="91"/>
      <c r="M1" s="91"/>
      <c r="N1" s="91"/>
      <c r="O1" s="91"/>
      <c r="P1" s="91"/>
      <c r="Q1" s="91"/>
      <c r="R1" s="91"/>
      <c r="S1" s="91"/>
    </row>
    <row r="2" spans="2:19">
      <c r="B2" t="s">
        <v>1211</v>
      </c>
      <c r="C2" s="4" t="s">
        <v>1212</v>
      </c>
      <c r="D2" s="4">
        <v>0.24106</v>
      </c>
    </row>
    <row r="3" spans="2:19">
      <c r="B3" t="s">
        <v>1213</v>
      </c>
      <c r="C3" s="4" t="s">
        <v>1212</v>
      </c>
      <c r="D3" s="4">
        <v>0.20227000000000001</v>
      </c>
    </row>
    <row r="4" spans="2:19">
      <c r="B4" t="s">
        <v>1214</v>
      </c>
      <c r="C4" s="4" t="s">
        <v>1212</v>
      </c>
      <c r="D4" s="4">
        <v>0.20386000000000001</v>
      </c>
    </row>
    <row r="5" spans="2:19">
      <c r="B5" t="s">
        <v>923</v>
      </c>
      <c r="C5" s="4" t="s">
        <v>1212</v>
      </c>
      <c r="D5" s="4">
        <v>0.23030999999999999</v>
      </c>
    </row>
    <row r="6" spans="2:19">
      <c r="B6" t="s">
        <v>1215</v>
      </c>
      <c r="C6" s="4" t="s">
        <v>1212</v>
      </c>
      <c r="D6" s="4">
        <v>0.20227000000000001</v>
      </c>
    </row>
    <row r="7" spans="2:19">
      <c r="B7" t="s">
        <v>1216</v>
      </c>
      <c r="C7" s="4" t="s">
        <v>1212</v>
      </c>
      <c r="D7" s="4">
        <v>0.23257</v>
      </c>
    </row>
    <row r="8" spans="2:19">
      <c r="B8" t="s">
        <v>1217</v>
      </c>
      <c r="C8" s="4" t="s">
        <v>1212</v>
      </c>
      <c r="D8" s="4">
        <v>0.25630999999999998</v>
      </c>
    </row>
    <row r="9" spans="2:19">
      <c r="B9" t="s">
        <v>939</v>
      </c>
      <c r="C9" s="4" t="s">
        <v>1212</v>
      </c>
      <c r="D9" s="4">
        <v>0.26938999999999996</v>
      </c>
    </row>
    <row r="10" spans="2:19">
      <c r="B10" t="s">
        <v>1218</v>
      </c>
      <c r="C10" s="4" t="s">
        <v>1212</v>
      </c>
      <c r="D10" s="4">
        <v>0.23961000000000002</v>
      </c>
    </row>
    <row r="11" spans="2:19">
      <c r="B11" t="s">
        <v>1219</v>
      </c>
      <c r="C11" s="4" t="s">
        <v>1212</v>
      </c>
      <c r="D11" s="4">
        <v>0.25428000000000001</v>
      </c>
    </row>
    <row r="12" spans="2:19">
      <c r="B12" t="s">
        <v>1220</v>
      </c>
      <c r="C12" s="4" t="s">
        <v>1212</v>
      </c>
      <c r="D12" s="4">
        <v>0.18296402</v>
      </c>
    </row>
    <row r="13" spans="2:19">
      <c r="B13" t="s">
        <v>1221</v>
      </c>
      <c r="C13" s="4" t="s">
        <v>1222</v>
      </c>
      <c r="D13" s="4">
        <v>0.10778</v>
      </c>
    </row>
    <row r="14" spans="2:19">
      <c r="B14" t="s">
        <v>1223</v>
      </c>
      <c r="C14" s="4" t="s">
        <v>1222</v>
      </c>
      <c r="D14" s="4">
        <v>3.5490000000000001E-2</v>
      </c>
    </row>
    <row r="15" spans="2:19">
      <c r="B15" t="s">
        <v>1224</v>
      </c>
      <c r="C15" s="4" t="s">
        <v>1222</v>
      </c>
      <c r="D15" s="4">
        <v>0.112862</v>
      </c>
    </row>
    <row r="16" spans="2:19">
      <c r="B16" t="s">
        <v>1225</v>
      </c>
      <c r="C16" s="4" t="s">
        <v>1226</v>
      </c>
      <c r="D16" s="4">
        <v>3.1679158521625603E-2</v>
      </c>
    </row>
  </sheetData>
  <mergeCells count="1">
    <mergeCell ref="G1:S1"/>
  </mergeCells>
  <pageMargins left="0.7" right="0.7" top="0.75" bottom="0.75" header="0.3" footer="0.3"/>
  <headerFooter>
    <oddFooter>&amp;L_x000D_&amp;1#&amp;"Calibri"&amp;10&amp;K000000 Information Rating: INTERNAL(I)</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96BCD-5C64-4EE2-87F7-483DAF27F701}">
  <dimension ref="A1:L21"/>
  <sheetViews>
    <sheetView workbookViewId="0">
      <pane ySplit="1" topLeftCell="A7" activePane="bottomLeft" state="frozen"/>
      <selection pane="bottomLeft" activeCell="F6" sqref="F6"/>
    </sheetView>
  </sheetViews>
  <sheetFormatPr defaultRowHeight="14.45"/>
  <cols>
    <col min="1" max="1" width="3.7109375" style="6" customWidth="1"/>
    <col min="2" max="2" width="10.42578125" style="4" customWidth="1"/>
    <col min="3" max="3" width="88.85546875" style="3" hidden="1" customWidth="1"/>
    <col min="4" max="4" width="48.85546875" hidden="1" customWidth="1"/>
    <col min="5" max="5" width="44.140625" hidden="1" customWidth="1"/>
    <col min="6" max="6" width="69.85546875" style="3" bestFit="1" customWidth="1"/>
    <col min="7" max="7" width="65.85546875" customWidth="1"/>
    <col min="8" max="8" width="70.5703125" style="3" customWidth="1"/>
    <col min="12" max="12" width="15.140625" customWidth="1"/>
  </cols>
  <sheetData>
    <row r="1" spans="1:12" ht="29.1">
      <c r="B1" s="10" t="s">
        <v>9</v>
      </c>
      <c r="C1" s="1" t="s">
        <v>10</v>
      </c>
      <c r="D1" s="11" t="s">
        <v>11</v>
      </c>
      <c r="E1" s="11" t="s">
        <v>12</v>
      </c>
      <c r="F1" s="1" t="s">
        <v>13</v>
      </c>
      <c r="G1" s="1" t="s">
        <v>14</v>
      </c>
      <c r="H1" s="1" t="s">
        <v>15</v>
      </c>
      <c r="I1" s="26" t="s">
        <v>16</v>
      </c>
    </row>
    <row r="2" spans="1:12">
      <c r="B2" s="4">
        <v>1</v>
      </c>
      <c r="C2" s="3" t="s">
        <v>17</v>
      </c>
      <c r="F2" s="3" t="s">
        <v>18</v>
      </c>
    </row>
    <row r="3" spans="1:12">
      <c r="B3" s="4">
        <v>2</v>
      </c>
      <c r="C3" s="3" t="s">
        <v>19</v>
      </c>
      <c r="F3" s="3" t="s">
        <v>20</v>
      </c>
    </row>
    <row r="4" spans="1:12" ht="43.5">
      <c r="B4" s="4">
        <v>3</v>
      </c>
      <c r="C4" s="3" t="s">
        <v>21</v>
      </c>
      <c r="F4" s="3" t="s">
        <v>22</v>
      </c>
      <c r="G4" s="8" t="s">
        <v>23</v>
      </c>
      <c r="H4" s="2" t="s">
        <v>24</v>
      </c>
    </row>
    <row r="5" spans="1:12" ht="37.5" customHeight="1">
      <c r="B5" s="4">
        <v>4</v>
      </c>
      <c r="C5" s="3" t="s">
        <v>25</v>
      </c>
      <c r="F5" s="3" t="s">
        <v>26</v>
      </c>
      <c r="G5" s="2" t="s">
        <v>27</v>
      </c>
      <c r="H5" s="3" t="s">
        <v>28</v>
      </c>
    </row>
    <row r="6" spans="1:12" ht="43.5">
      <c r="B6" s="4">
        <v>5</v>
      </c>
      <c r="C6" s="3" t="s">
        <v>29</v>
      </c>
      <c r="F6" s="2" t="s">
        <v>30</v>
      </c>
      <c r="G6" s="8" t="s">
        <v>31</v>
      </c>
      <c r="H6" s="3" t="s">
        <v>32</v>
      </c>
      <c r="I6" s="25"/>
    </row>
    <row r="7" spans="1:12" ht="116.1">
      <c r="B7" s="4">
        <v>6</v>
      </c>
      <c r="C7" s="3" t="s">
        <v>33</v>
      </c>
      <c r="D7" s="2" t="s">
        <v>34</v>
      </c>
      <c r="F7" s="3" t="s">
        <v>35</v>
      </c>
      <c r="G7" s="8" t="s">
        <v>36</v>
      </c>
      <c r="H7" s="2" t="s">
        <v>37</v>
      </c>
    </row>
    <row r="8" spans="1:12" ht="43.5">
      <c r="B8" s="4">
        <v>7</v>
      </c>
      <c r="C8" s="3" t="s">
        <v>38</v>
      </c>
      <c r="F8" s="3" t="s">
        <v>39</v>
      </c>
      <c r="G8" s="8" t="s">
        <v>40</v>
      </c>
      <c r="H8" s="2" t="s">
        <v>41</v>
      </c>
    </row>
    <row r="9" spans="1:12" ht="29.1">
      <c r="B9" s="4">
        <v>8</v>
      </c>
      <c r="C9" s="3" t="s">
        <v>42</v>
      </c>
      <c r="F9" s="3" t="s">
        <v>43</v>
      </c>
      <c r="G9" s="8" t="s">
        <v>44</v>
      </c>
      <c r="H9" s="2" t="s">
        <v>45</v>
      </c>
    </row>
    <row r="10" spans="1:12" ht="43.5">
      <c r="B10" s="4">
        <v>9</v>
      </c>
      <c r="C10" s="3" t="s">
        <v>46</v>
      </c>
      <c r="F10" s="3" t="s">
        <v>47</v>
      </c>
      <c r="G10" s="8" t="s">
        <v>48</v>
      </c>
      <c r="H10" s="2" t="s">
        <v>49</v>
      </c>
    </row>
    <row r="11" spans="1:12" s="3" customFormat="1" ht="29.1">
      <c r="A11" s="17"/>
      <c r="B11" s="4">
        <v>10</v>
      </c>
      <c r="C11" s="3" t="s">
        <v>50</v>
      </c>
      <c r="D11" s="2" t="s">
        <v>51</v>
      </c>
      <c r="F11" s="3" t="s">
        <v>52</v>
      </c>
      <c r="G11" s="12" t="s">
        <v>53</v>
      </c>
      <c r="H11" s="12" t="s">
        <v>54</v>
      </c>
      <c r="I11" s="12"/>
      <c r="J11" s="12"/>
      <c r="K11" s="12"/>
      <c r="L11" s="12"/>
    </row>
    <row r="12" spans="1:12" ht="72.599999999999994">
      <c r="B12" s="4">
        <v>11</v>
      </c>
      <c r="C12" s="3" t="s">
        <v>55</v>
      </c>
      <c r="D12" s="2" t="s">
        <v>56</v>
      </c>
      <c r="F12" s="3" t="s">
        <v>57</v>
      </c>
      <c r="G12" s="12" t="s">
        <v>58</v>
      </c>
      <c r="H12" s="12" t="s">
        <v>59</v>
      </c>
      <c r="I12" s="12"/>
      <c r="J12" s="12"/>
      <c r="K12" s="12"/>
      <c r="L12" s="12"/>
    </row>
    <row r="13" spans="1:12" ht="29.1">
      <c r="B13" s="4">
        <v>12</v>
      </c>
      <c r="C13" s="3" t="s">
        <v>60</v>
      </c>
      <c r="F13" s="3" t="s">
        <v>61</v>
      </c>
      <c r="G13" s="12" t="s">
        <v>62</v>
      </c>
      <c r="H13" s="12" t="s">
        <v>63</v>
      </c>
      <c r="I13" s="12"/>
      <c r="J13" s="12"/>
      <c r="K13" s="12"/>
      <c r="L13" s="12"/>
    </row>
    <row r="14" spans="1:12" ht="72.599999999999994">
      <c r="B14" s="4">
        <v>13</v>
      </c>
      <c r="C14" s="3" t="s">
        <v>64</v>
      </c>
      <c r="F14" s="3" t="s">
        <v>65</v>
      </c>
      <c r="G14" s="12" t="s">
        <v>66</v>
      </c>
      <c r="H14" s="12" t="s">
        <v>67</v>
      </c>
      <c r="I14" s="12"/>
      <c r="J14" s="12"/>
      <c r="K14" s="12"/>
      <c r="L14" s="12"/>
    </row>
    <row r="15" spans="1:12" ht="29.1">
      <c r="B15" s="4">
        <v>14</v>
      </c>
      <c r="C15" s="3" t="s">
        <v>68</v>
      </c>
      <c r="F15" s="3" t="s">
        <v>69</v>
      </c>
      <c r="G15" s="12" t="s">
        <v>70</v>
      </c>
      <c r="H15" s="12" t="s">
        <v>71</v>
      </c>
      <c r="I15" s="12"/>
      <c r="J15" s="12"/>
      <c r="K15" s="12"/>
      <c r="L15" s="12"/>
    </row>
    <row r="16" spans="1:12" ht="43.5">
      <c r="B16" s="4">
        <v>15</v>
      </c>
      <c r="C16" s="3" t="s">
        <v>72</v>
      </c>
      <c r="F16" s="3" t="s">
        <v>73</v>
      </c>
      <c r="G16" s="12" t="s">
        <v>74</v>
      </c>
      <c r="H16" s="12" t="s">
        <v>75</v>
      </c>
      <c r="I16" s="12"/>
      <c r="J16" s="12"/>
      <c r="K16" s="12"/>
      <c r="L16" s="12"/>
    </row>
    <row r="17" spans="2:12" ht="29.1">
      <c r="B17" s="4">
        <v>16</v>
      </c>
      <c r="C17" s="3" t="s">
        <v>76</v>
      </c>
      <c r="F17" s="3" t="s">
        <v>77</v>
      </c>
      <c r="G17" s="12" t="s">
        <v>78</v>
      </c>
      <c r="H17" s="12" t="s">
        <v>79</v>
      </c>
      <c r="I17" s="12"/>
      <c r="J17" s="12"/>
      <c r="K17" s="12"/>
      <c r="L17" s="12"/>
    </row>
    <row r="18" spans="2:12" ht="29.1">
      <c r="B18" s="4">
        <v>17</v>
      </c>
      <c r="C18" s="3" t="s">
        <v>80</v>
      </c>
      <c r="F18" s="3" t="s">
        <v>81</v>
      </c>
      <c r="G18" s="12" t="s">
        <v>82</v>
      </c>
      <c r="H18" s="12"/>
      <c r="I18" s="12"/>
      <c r="J18" s="12"/>
      <c r="K18" s="12"/>
      <c r="L18" s="12"/>
    </row>
    <row r="19" spans="2:12">
      <c r="F19" s="12"/>
      <c r="G19" s="12"/>
      <c r="H19" s="12"/>
      <c r="I19" s="12"/>
      <c r="J19" s="12"/>
      <c r="K19" s="12"/>
      <c r="L19" s="12"/>
    </row>
    <row r="20" spans="2:12">
      <c r="F20" s="12"/>
      <c r="G20" s="12"/>
      <c r="H20" s="12"/>
      <c r="I20" s="12"/>
      <c r="J20" s="12"/>
      <c r="K20" s="12"/>
      <c r="L20" s="12"/>
    </row>
    <row r="21" spans="2:12">
      <c r="F21" s="12"/>
      <c r="G21" s="12"/>
      <c r="H21" s="12"/>
      <c r="I21" s="12"/>
      <c r="J21" s="12"/>
      <c r="K21" s="12"/>
      <c r="L21" s="12"/>
    </row>
  </sheetData>
  <phoneticPr fontId="4" type="noConversion"/>
  <pageMargins left="0.7" right="0.7" top="0.75" bottom="0.75" header="0.3" footer="0.3"/>
  <pageSetup paperSize="9" orientation="portrait" r:id="rId1"/>
  <headerFooter>
    <oddFooter>&amp;L_x000D_&amp;1#&amp;"Calibri"&amp;10&amp;K000000 Information Rating: INTERNAL(I)</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3F745-E955-4B6F-821B-84D28FD031DE}">
  <dimension ref="B1:S36"/>
  <sheetViews>
    <sheetView workbookViewId="0">
      <pane ySplit="1" topLeftCell="A33" activePane="bottomLeft" state="frozen"/>
      <selection pane="bottomLeft" activeCell="B1" sqref="B1:E36"/>
    </sheetView>
  </sheetViews>
  <sheetFormatPr defaultRowHeight="14.45"/>
  <cols>
    <col min="2" max="2" width="52.140625" bestFit="1" customWidth="1"/>
    <col min="4" max="4" width="19.42578125" bestFit="1" customWidth="1"/>
    <col min="5" max="5" width="24.140625" customWidth="1"/>
  </cols>
  <sheetData>
    <row r="1" spans="2:19" ht="30.95">
      <c r="B1" s="1" t="s">
        <v>1120</v>
      </c>
      <c r="C1" s="1" t="s">
        <v>213</v>
      </c>
      <c r="D1" s="1" t="s">
        <v>1122</v>
      </c>
      <c r="E1" s="19" t="s">
        <v>1475</v>
      </c>
      <c r="G1" s="90" t="s">
        <v>895</v>
      </c>
      <c r="H1" s="91"/>
      <c r="I1" s="91"/>
      <c r="J1" s="91"/>
      <c r="K1" s="91"/>
      <c r="L1" s="91"/>
      <c r="M1" s="91"/>
      <c r="N1" s="91"/>
      <c r="O1" s="91"/>
      <c r="P1" s="91"/>
      <c r="Q1" s="91"/>
      <c r="R1" s="91"/>
      <c r="S1" s="91"/>
    </row>
    <row r="2" spans="2:19">
      <c r="B2" s="5" t="s">
        <v>1137</v>
      </c>
      <c r="C2" s="4" t="s">
        <v>903</v>
      </c>
      <c r="D2" s="5" t="s">
        <v>1124</v>
      </c>
      <c r="E2" s="4">
        <v>21.280193798449609</v>
      </c>
    </row>
    <row r="3" spans="2:19">
      <c r="B3" s="5" t="s">
        <v>1138</v>
      </c>
      <c r="C3" s="4" t="s">
        <v>903</v>
      </c>
      <c r="D3" s="5" t="s">
        <v>1124</v>
      </c>
      <c r="E3" s="4">
        <v>21.280193798449609</v>
      </c>
    </row>
    <row r="4" spans="2:19">
      <c r="B4" s="5" t="s">
        <v>1138</v>
      </c>
      <c r="C4" s="4" t="s">
        <v>903</v>
      </c>
      <c r="D4" s="5" t="s">
        <v>1127</v>
      </c>
      <c r="E4" s="4">
        <v>21.280193798449609</v>
      </c>
    </row>
    <row r="5" spans="2:19">
      <c r="B5" s="5" t="s">
        <v>1138</v>
      </c>
      <c r="C5" s="4" t="s">
        <v>903</v>
      </c>
      <c r="D5" s="5" t="s">
        <v>1139</v>
      </c>
      <c r="E5" s="4">
        <v>8.9105813953488369</v>
      </c>
    </row>
    <row r="6" spans="2:19">
      <c r="B6" s="5" t="s">
        <v>1138</v>
      </c>
      <c r="C6" s="4" t="s">
        <v>903</v>
      </c>
      <c r="D6" s="5" t="s">
        <v>1125</v>
      </c>
      <c r="E6" s="4">
        <v>828.01354454406157</v>
      </c>
    </row>
    <row r="7" spans="2:19">
      <c r="B7" s="5" t="s">
        <v>1140</v>
      </c>
      <c r="C7" s="4" t="s">
        <v>903</v>
      </c>
      <c r="D7" s="5" t="s">
        <v>1124</v>
      </c>
      <c r="E7" s="4">
        <v>21.280193798449609</v>
      </c>
    </row>
    <row r="8" spans="2:19">
      <c r="B8" s="5" t="s">
        <v>1140</v>
      </c>
      <c r="C8" s="4" t="s">
        <v>903</v>
      </c>
      <c r="D8" s="5" t="s">
        <v>1127</v>
      </c>
      <c r="E8" s="4">
        <v>21.280193798449609</v>
      </c>
    </row>
    <row r="9" spans="2:19">
      <c r="B9" s="5" t="s">
        <v>1140</v>
      </c>
      <c r="C9" s="4" t="s">
        <v>903</v>
      </c>
      <c r="D9" s="5" t="s">
        <v>1125</v>
      </c>
      <c r="E9" s="4">
        <v>1041.7849725927272</v>
      </c>
    </row>
    <row r="10" spans="2:19">
      <c r="B10" s="5" t="s">
        <v>1141</v>
      </c>
      <c r="C10" s="4" t="s">
        <v>903</v>
      </c>
      <c r="D10" s="5" t="s">
        <v>1124</v>
      </c>
      <c r="E10" s="4">
        <v>21.280193798449609</v>
      </c>
    </row>
    <row r="11" spans="2:19">
      <c r="B11" s="5" t="s">
        <v>1141</v>
      </c>
      <c r="C11" s="4" t="s">
        <v>903</v>
      </c>
      <c r="D11" s="4" t="s">
        <v>1127</v>
      </c>
      <c r="E11" s="4">
        <v>21.280193798449609</v>
      </c>
    </row>
    <row r="12" spans="2:19">
      <c r="B12" s="5" t="s">
        <v>1141</v>
      </c>
      <c r="C12" s="4" t="s">
        <v>903</v>
      </c>
      <c r="D12" s="4" t="s">
        <v>1125</v>
      </c>
      <c r="E12" s="4">
        <v>8.8832713178294576</v>
      </c>
    </row>
    <row r="13" spans="2:19">
      <c r="B13" s="5" t="s">
        <v>1142</v>
      </c>
      <c r="C13" s="4" t="s">
        <v>903</v>
      </c>
      <c r="D13" s="5" t="s">
        <v>1124</v>
      </c>
      <c r="E13" s="4">
        <v>21.280193798449609</v>
      </c>
    </row>
    <row r="14" spans="2:19">
      <c r="B14" s="5" t="s">
        <v>1142</v>
      </c>
      <c r="C14" s="4" t="s">
        <v>903</v>
      </c>
      <c r="D14" s="4" t="s">
        <v>1127</v>
      </c>
      <c r="E14" s="4">
        <v>21.280193798449609</v>
      </c>
    </row>
    <row r="15" spans="2:19">
      <c r="B15" s="5" t="s">
        <v>1142</v>
      </c>
      <c r="C15" s="4" t="s">
        <v>903</v>
      </c>
      <c r="D15" s="4" t="s">
        <v>1125</v>
      </c>
      <c r="E15" s="4">
        <v>444.92468571678927</v>
      </c>
    </row>
    <row r="16" spans="2:19">
      <c r="B16" s="5" t="s">
        <v>1150</v>
      </c>
      <c r="C16" s="4" t="s">
        <v>903</v>
      </c>
      <c r="D16" s="5" t="s">
        <v>1124</v>
      </c>
      <c r="E16" s="4">
        <v>21.280193798449609</v>
      </c>
    </row>
    <row r="17" spans="2:5">
      <c r="B17" s="5" t="s">
        <v>1150</v>
      </c>
      <c r="C17" s="4" t="s">
        <v>903</v>
      </c>
      <c r="D17" s="4" t="s">
        <v>1125</v>
      </c>
      <c r="E17" s="4">
        <v>8.8832713178294576</v>
      </c>
    </row>
    <row r="18" spans="2:5">
      <c r="B18" s="5" t="s">
        <v>1151</v>
      </c>
      <c r="C18" s="4" t="s">
        <v>903</v>
      </c>
      <c r="D18" s="5" t="s">
        <v>1124</v>
      </c>
      <c r="E18" s="4">
        <v>21.280193798449609</v>
      </c>
    </row>
    <row r="19" spans="2:5">
      <c r="B19" s="5" t="s">
        <v>1151</v>
      </c>
      <c r="C19" s="4" t="s">
        <v>903</v>
      </c>
      <c r="D19" s="4" t="s">
        <v>1127</v>
      </c>
      <c r="E19" s="4">
        <v>21.280193798449609</v>
      </c>
    </row>
    <row r="20" spans="2:5">
      <c r="B20" s="5" t="s">
        <v>1151</v>
      </c>
      <c r="C20" s="4" t="s">
        <v>903</v>
      </c>
      <c r="D20" s="4" t="s">
        <v>1125</v>
      </c>
      <c r="E20" s="4">
        <v>8.8832713178294576</v>
      </c>
    </row>
    <row r="21" spans="2:5">
      <c r="B21" s="5" t="s">
        <v>1152</v>
      </c>
      <c r="C21" s="4" t="s">
        <v>903</v>
      </c>
      <c r="D21" s="5" t="s">
        <v>1124</v>
      </c>
      <c r="E21" s="4">
        <v>21.280193798449609</v>
      </c>
    </row>
    <row r="22" spans="2:5">
      <c r="B22" s="5" t="s">
        <v>1152</v>
      </c>
      <c r="C22" s="4" t="s">
        <v>903</v>
      </c>
      <c r="D22" s="4" t="s">
        <v>1127</v>
      </c>
      <c r="E22" s="4">
        <v>21.280193798449609</v>
      </c>
    </row>
    <row r="23" spans="2:5">
      <c r="B23" s="5" t="s">
        <v>1152</v>
      </c>
      <c r="C23" s="4" t="s">
        <v>903</v>
      </c>
      <c r="D23" s="4" t="s">
        <v>1125</v>
      </c>
      <c r="E23" s="4">
        <v>8.8832713178294576</v>
      </c>
    </row>
    <row r="24" spans="2:5">
      <c r="B24" s="5" t="s">
        <v>1153</v>
      </c>
      <c r="C24" s="4" t="s">
        <v>903</v>
      </c>
      <c r="D24" s="5" t="s">
        <v>1124</v>
      </c>
      <c r="E24" s="4">
        <v>21.280193798449609</v>
      </c>
    </row>
    <row r="25" spans="2:5">
      <c r="B25" s="5" t="s">
        <v>1153</v>
      </c>
      <c r="C25" s="4" t="s">
        <v>903</v>
      </c>
      <c r="D25" s="4" t="s">
        <v>1127</v>
      </c>
      <c r="E25" s="4">
        <v>21.280193798449609</v>
      </c>
    </row>
    <row r="26" spans="2:5">
      <c r="B26" s="5" t="s">
        <v>1153</v>
      </c>
      <c r="C26" s="4" t="s">
        <v>903</v>
      </c>
      <c r="D26" s="4" t="s">
        <v>1125</v>
      </c>
      <c r="E26" s="4">
        <v>8.8832713178294576</v>
      </c>
    </row>
    <row r="27" spans="2:5">
      <c r="B27" s="5" t="s">
        <v>1154</v>
      </c>
      <c r="C27" s="4" t="s">
        <v>903</v>
      </c>
      <c r="D27" s="5" t="s">
        <v>1124</v>
      </c>
      <c r="E27" s="4">
        <v>21.280193798449609</v>
      </c>
    </row>
    <row r="28" spans="2:5">
      <c r="B28" s="5" t="s">
        <v>1154</v>
      </c>
      <c r="C28" s="4" t="s">
        <v>903</v>
      </c>
      <c r="D28" s="4" t="s">
        <v>1127</v>
      </c>
      <c r="E28" s="4">
        <v>21.280193798449609</v>
      </c>
    </row>
    <row r="29" spans="2:5">
      <c r="B29" s="5" t="s">
        <v>1154</v>
      </c>
      <c r="C29" s="4" t="s">
        <v>903</v>
      </c>
      <c r="D29" s="4" t="s">
        <v>1125</v>
      </c>
      <c r="E29" s="4">
        <v>8.8832713178294576</v>
      </c>
    </row>
    <row r="30" spans="2:5">
      <c r="B30" s="5" t="s">
        <v>1155</v>
      </c>
      <c r="C30" s="4" t="s">
        <v>903</v>
      </c>
      <c r="D30" s="5" t="s">
        <v>1124</v>
      </c>
      <c r="E30" s="4">
        <v>21.280193798449609</v>
      </c>
    </row>
    <row r="31" spans="2:5">
      <c r="B31" s="5" t="s">
        <v>1155</v>
      </c>
      <c r="C31" s="4" t="s">
        <v>903</v>
      </c>
      <c r="D31" s="4" t="s">
        <v>1127</v>
      </c>
      <c r="E31" s="4">
        <v>21.280193798449609</v>
      </c>
    </row>
    <row r="32" spans="2:5">
      <c r="B32" s="5" t="s">
        <v>1155</v>
      </c>
      <c r="C32" s="4" t="s">
        <v>903</v>
      </c>
      <c r="D32" s="4" t="s">
        <v>1125</v>
      </c>
      <c r="E32" s="4">
        <v>8.8832713178294576</v>
      </c>
    </row>
    <row r="33" spans="2:5">
      <c r="B33" s="5" t="s">
        <v>1156</v>
      </c>
      <c r="C33" s="4" t="s">
        <v>903</v>
      </c>
      <c r="D33" s="5" t="s">
        <v>1124</v>
      </c>
      <c r="E33" s="4">
        <v>21.280193798449609</v>
      </c>
    </row>
    <row r="34" spans="2:5">
      <c r="B34" s="5" t="s">
        <v>1156</v>
      </c>
      <c r="C34" s="4" t="s">
        <v>903</v>
      </c>
      <c r="D34" s="4" t="s">
        <v>1127</v>
      </c>
      <c r="E34" s="4">
        <v>21.280193798449609</v>
      </c>
    </row>
    <row r="35" spans="2:5">
      <c r="B35" s="5" t="s">
        <v>1156</v>
      </c>
      <c r="C35" s="4" t="s">
        <v>903</v>
      </c>
      <c r="D35" s="5" t="s">
        <v>1139</v>
      </c>
      <c r="E35" s="4">
        <v>8.9105813953488369</v>
      </c>
    </row>
    <row r="36" spans="2:5">
      <c r="B36" s="5" t="s">
        <v>1156</v>
      </c>
      <c r="C36" s="4" t="s">
        <v>903</v>
      </c>
      <c r="D36" s="4" t="s">
        <v>1125</v>
      </c>
      <c r="E36" s="4">
        <v>8.8832713178294576</v>
      </c>
    </row>
  </sheetData>
  <mergeCells count="1">
    <mergeCell ref="G1:S1"/>
  </mergeCells>
  <pageMargins left="0.7" right="0.7" top="0.75" bottom="0.75" header="0.3" footer="0.3"/>
  <headerFooter>
    <oddFooter>&amp;L_x000D_&amp;1#&amp;"Calibri"&amp;10&amp;K000000 Information Rating: INTERNAL(I)</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DD966-B0D2-40BD-9CF7-52FF2B4F942A}">
  <dimension ref="B1:S5"/>
  <sheetViews>
    <sheetView workbookViewId="0">
      <pane ySplit="1" topLeftCell="A2" activePane="bottomLeft" state="frozen"/>
      <selection pane="bottomLeft" activeCell="B1" sqref="B1:D5"/>
    </sheetView>
  </sheetViews>
  <sheetFormatPr defaultRowHeight="14.45"/>
  <cols>
    <col min="2" max="2" width="24" bestFit="1" customWidth="1"/>
    <col min="3" max="3" width="12.28515625" bestFit="1" customWidth="1"/>
    <col min="4" max="4" width="24.140625" customWidth="1"/>
  </cols>
  <sheetData>
    <row r="1" spans="2:19" ht="30.95">
      <c r="B1" s="1" t="s">
        <v>1158</v>
      </c>
      <c r="C1" s="1" t="s">
        <v>213</v>
      </c>
      <c r="D1" s="10" t="s">
        <v>1475</v>
      </c>
      <c r="G1" s="90" t="s">
        <v>895</v>
      </c>
      <c r="H1" s="91"/>
      <c r="I1" s="91"/>
      <c r="J1" s="91"/>
      <c r="K1" s="91"/>
      <c r="L1" s="91"/>
      <c r="M1" s="91"/>
      <c r="N1" s="91"/>
      <c r="O1" s="91"/>
      <c r="P1" s="91"/>
      <c r="Q1" s="91"/>
      <c r="R1" s="91"/>
      <c r="S1" s="91"/>
    </row>
    <row r="2" spans="2:19">
      <c r="B2" s="55" t="s">
        <v>1160</v>
      </c>
      <c r="C2" s="55" t="s">
        <v>927</v>
      </c>
      <c r="D2" s="4">
        <v>0.14899999999999999</v>
      </c>
    </row>
    <row r="3" spans="2:19">
      <c r="B3" s="4" t="s">
        <v>1160</v>
      </c>
      <c r="C3" s="4" t="s">
        <v>1476</v>
      </c>
      <c r="D3" s="4">
        <v>149</v>
      </c>
    </row>
    <row r="4" spans="2:19">
      <c r="B4" s="55" t="s">
        <v>1161</v>
      </c>
      <c r="C4" s="55" t="s">
        <v>927</v>
      </c>
      <c r="D4" s="4">
        <v>0.27200000000000002</v>
      </c>
    </row>
    <row r="5" spans="2:19">
      <c r="B5" s="4" t="s">
        <v>1161</v>
      </c>
      <c r="C5" s="4" t="s">
        <v>1476</v>
      </c>
      <c r="D5" s="4">
        <v>272</v>
      </c>
    </row>
  </sheetData>
  <mergeCells count="1">
    <mergeCell ref="G1:S1"/>
  </mergeCells>
  <pageMargins left="0.7" right="0.7" top="0.75" bottom="0.75" header="0.3" footer="0.3"/>
  <headerFooter>
    <oddFooter>&amp;L_x000D_&amp;1#&amp;"Calibri"&amp;10&amp;K000000 Information Rating: INTERNAL(I)</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A993F-A01B-42E8-AC77-7EECC2E4BE93}">
  <dimension ref="A1:D18"/>
  <sheetViews>
    <sheetView workbookViewId="0"/>
  </sheetViews>
  <sheetFormatPr defaultRowHeight="14.45"/>
  <cols>
    <col min="1" max="1" width="12.7109375" customWidth="1"/>
    <col min="3" max="3" width="33" bestFit="1" customWidth="1"/>
    <col min="4" max="4" width="12.85546875" bestFit="1" customWidth="1"/>
  </cols>
  <sheetData>
    <row r="1" spans="1:4" ht="43.5">
      <c r="B1" s="10" t="s">
        <v>9</v>
      </c>
      <c r="C1" s="10" t="s">
        <v>840</v>
      </c>
      <c r="D1" s="18" t="s">
        <v>1477</v>
      </c>
    </row>
    <row r="2" spans="1:4" ht="16.5">
      <c r="B2" s="5">
        <v>1</v>
      </c>
      <c r="C2" t="s">
        <v>1478</v>
      </c>
      <c r="D2" s="4" t="s">
        <v>1479</v>
      </c>
    </row>
    <row r="3" spans="1:4" ht="16.5">
      <c r="B3" s="5">
        <v>2</v>
      </c>
      <c r="C3" t="s">
        <v>1480</v>
      </c>
      <c r="D3" s="4" t="s">
        <v>1479</v>
      </c>
    </row>
    <row r="4" spans="1:4" ht="16.5">
      <c r="B4" s="5">
        <v>3</v>
      </c>
      <c r="C4" t="s">
        <v>1481</v>
      </c>
      <c r="D4" s="4" t="s">
        <v>1479</v>
      </c>
    </row>
    <row r="5" spans="1:4" ht="16.5">
      <c r="B5" s="5">
        <v>4</v>
      </c>
      <c r="C5" t="s">
        <v>1482</v>
      </c>
      <c r="D5" s="4" t="s">
        <v>1479</v>
      </c>
    </row>
    <row r="6" spans="1:4" ht="16.5">
      <c r="A6" s="23" t="s">
        <v>1483</v>
      </c>
      <c r="B6" s="5">
        <v>5</v>
      </c>
      <c r="C6" t="s">
        <v>1484</v>
      </c>
      <c r="D6" s="4" t="s">
        <v>1479</v>
      </c>
    </row>
    <row r="7" spans="1:4" ht="16.5">
      <c r="B7" s="5">
        <v>6</v>
      </c>
      <c r="C7" t="s">
        <v>1485</v>
      </c>
      <c r="D7" s="4" t="s">
        <v>1479</v>
      </c>
    </row>
    <row r="8" spans="1:4" ht="16.5">
      <c r="B8" s="5">
        <v>7</v>
      </c>
      <c r="C8" t="s">
        <v>1486</v>
      </c>
      <c r="D8" s="4" t="s">
        <v>1479</v>
      </c>
    </row>
    <row r="9" spans="1:4" ht="16.5">
      <c r="B9" s="5">
        <v>8</v>
      </c>
      <c r="C9" t="s">
        <v>1487</v>
      </c>
      <c r="D9" s="4" t="s">
        <v>1479</v>
      </c>
    </row>
    <row r="10" spans="1:4" ht="16.5">
      <c r="B10" s="5">
        <v>9</v>
      </c>
      <c r="C10" t="s">
        <v>1488</v>
      </c>
      <c r="D10" s="4" t="s">
        <v>1479</v>
      </c>
    </row>
    <row r="11" spans="1:4" ht="16.5">
      <c r="B11" s="5">
        <v>10</v>
      </c>
      <c r="C11" t="s">
        <v>1489</v>
      </c>
      <c r="D11" s="4" t="s">
        <v>1479</v>
      </c>
    </row>
    <row r="12" spans="1:4" ht="16.5">
      <c r="B12" s="5">
        <v>11</v>
      </c>
      <c r="C12" t="s">
        <v>1490</v>
      </c>
      <c r="D12" s="4" t="s">
        <v>1479</v>
      </c>
    </row>
    <row r="13" spans="1:4" ht="16.5">
      <c r="B13" s="5">
        <v>12</v>
      </c>
      <c r="C13" t="s">
        <v>1491</v>
      </c>
      <c r="D13" s="4" t="s">
        <v>1479</v>
      </c>
    </row>
    <row r="14" spans="1:4" ht="16.5">
      <c r="B14" s="5">
        <v>13</v>
      </c>
      <c r="C14" t="s">
        <v>1492</v>
      </c>
      <c r="D14" s="4" t="s">
        <v>1479</v>
      </c>
    </row>
    <row r="15" spans="1:4" ht="16.5">
      <c r="B15" s="5">
        <v>14</v>
      </c>
      <c r="C15" t="s">
        <v>1493</v>
      </c>
      <c r="D15" s="4" t="s">
        <v>1479</v>
      </c>
    </row>
    <row r="16" spans="1:4" ht="16.5">
      <c r="B16" s="5">
        <v>15</v>
      </c>
      <c r="C16" t="s">
        <v>1494</v>
      </c>
      <c r="D16" s="4" t="s">
        <v>1479</v>
      </c>
    </row>
    <row r="17" spans="2:4" ht="16.5">
      <c r="B17" s="5">
        <v>16</v>
      </c>
      <c r="C17" t="s">
        <v>1495</v>
      </c>
      <c r="D17" s="4" t="s">
        <v>1479</v>
      </c>
    </row>
    <row r="18" spans="2:4" ht="16.5">
      <c r="B18" s="5">
        <v>17</v>
      </c>
      <c r="C18" t="s">
        <v>1496</v>
      </c>
      <c r="D18" s="4" t="s">
        <v>1479</v>
      </c>
    </row>
  </sheetData>
  <phoneticPr fontId="4" type="noConversion"/>
  <pageMargins left="0.7" right="0.7" top="0.75" bottom="0.75" header="0.3" footer="0.3"/>
  <headerFooter>
    <oddFooter>&amp;L_x000D_&amp;1#&amp;"Calibri"&amp;10&amp;K000000 Information Rating: INTERNAL(I)</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F54C8-3EFE-4167-949C-020244367A16}">
  <dimension ref="B1:B30"/>
  <sheetViews>
    <sheetView topLeftCell="A14" workbookViewId="0">
      <selection activeCell="P41" sqref="P41"/>
    </sheetView>
  </sheetViews>
  <sheetFormatPr defaultColWidth="9.140625" defaultRowHeight="14.45"/>
  <cols>
    <col min="1" max="16384" width="9.140625" style="6"/>
  </cols>
  <sheetData>
    <row r="1" spans="2:2" ht="34.5" customHeight="1">
      <c r="B1" s="16" t="s">
        <v>1497</v>
      </c>
    </row>
    <row r="3" spans="2:2">
      <c r="B3" s="13" t="s">
        <v>1498</v>
      </c>
    </row>
    <row r="21" spans="2:2">
      <c r="B21" s="13" t="s">
        <v>1499</v>
      </c>
    </row>
    <row r="22" spans="2:2">
      <c r="B22" s="13"/>
    </row>
    <row r="23" spans="2:2">
      <c r="B23" s="13"/>
    </row>
    <row r="24" spans="2:2">
      <c r="B24" s="13"/>
    </row>
    <row r="25" spans="2:2">
      <c r="B25" s="13"/>
    </row>
    <row r="26" spans="2:2">
      <c r="B26" s="13"/>
    </row>
    <row r="27" spans="2:2">
      <c r="B27" s="13"/>
    </row>
    <row r="28" spans="2:2">
      <c r="B28" s="13"/>
    </row>
    <row r="29" spans="2:2">
      <c r="B29" s="13"/>
    </row>
    <row r="30" spans="2:2">
      <c r="B30" s="13"/>
    </row>
  </sheetData>
  <pageMargins left="0.7" right="0.7" top="0.75" bottom="0.75" header="0.3" footer="0.3"/>
  <headerFooter>
    <oddFooter>&amp;L_x000D_&amp;1#&amp;"Calibri"&amp;10&amp;K000000 Information Rating: INTERNAL(I)</oddFooter>
  </headerFooter>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D4EBC-99E3-4733-9A93-27289F717C73}">
  <dimension ref="B2:N14"/>
  <sheetViews>
    <sheetView workbookViewId="0">
      <selection activeCell="G19" sqref="G19"/>
    </sheetView>
  </sheetViews>
  <sheetFormatPr defaultRowHeight="14.45"/>
  <sheetData>
    <row r="2" spans="2:14" ht="18.600000000000001">
      <c r="B2" s="24" t="s">
        <v>1500</v>
      </c>
    </row>
    <row r="4" spans="2:14" ht="15" customHeight="1">
      <c r="B4" s="97" t="s">
        <v>1501</v>
      </c>
      <c r="C4" s="97"/>
      <c r="D4" s="97"/>
      <c r="E4" s="97"/>
      <c r="F4" s="97"/>
      <c r="G4" s="97"/>
      <c r="H4" s="97"/>
      <c r="I4" s="97"/>
      <c r="J4" s="97"/>
      <c r="K4" s="97"/>
      <c r="L4" s="97"/>
      <c r="M4" s="97"/>
      <c r="N4" s="97"/>
    </row>
    <row r="5" spans="2:14">
      <c r="B5" s="97"/>
      <c r="C5" s="97"/>
      <c r="D5" s="97"/>
      <c r="E5" s="97"/>
      <c r="F5" s="97"/>
      <c r="G5" s="97"/>
      <c r="H5" s="97"/>
      <c r="I5" s="97"/>
      <c r="J5" s="97"/>
      <c r="K5" s="97"/>
      <c r="L5" s="97"/>
      <c r="M5" s="97"/>
      <c r="N5" s="97"/>
    </row>
    <row r="6" spans="2:14">
      <c r="B6" s="97"/>
      <c r="C6" s="97"/>
      <c r="D6" s="97"/>
      <c r="E6" s="97"/>
      <c r="F6" s="97"/>
      <c r="G6" s="97"/>
      <c r="H6" s="97"/>
      <c r="I6" s="97"/>
      <c r="J6" s="97"/>
      <c r="K6" s="97"/>
      <c r="L6" s="97"/>
      <c r="M6" s="97"/>
      <c r="N6" s="97"/>
    </row>
    <row r="7" spans="2:14">
      <c r="B7" s="97"/>
      <c r="C7" s="97"/>
      <c r="D7" s="97"/>
      <c r="E7" s="97"/>
      <c r="F7" s="97"/>
      <c r="G7" s="97"/>
      <c r="H7" s="97"/>
      <c r="I7" s="97"/>
      <c r="J7" s="97"/>
      <c r="K7" s="97"/>
      <c r="L7" s="97"/>
      <c r="M7" s="97"/>
      <c r="N7" s="97"/>
    </row>
    <row r="8" spans="2:14">
      <c r="B8" s="97"/>
      <c r="C8" s="97"/>
      <c r="D8" s="97"/>
      <c r="E8" s="97"/>
      <c r="F8" s="97"/>
      <c r="G8" s="97"/>
      <c r="H8" s="97"/>
      <c r="I8" s="97"/>
      <c r="J8" s="97"/>
      <c r="K8" s="97"/>
      <c r="L8" s="97"/>
      <c r="M8" s="97"/>
      <c r="N8" s="97"/>
    </row>
    <row r="9" spans="2:14">
      <c r="B9" s="98" t="s">
        <v>1502</v>
      </c>
      <c r="C9" s="98"/>
      <c r="D9" s="98"/>
      <c r="E9" s="98"/>
      <c r="F9" s="98"/>
      <c r="G9" s="98"/>
      <c r="H9" s="98"/>
      <c r="I9" s="98"/>
      <c r="J9" s="98"/>
      <c r="K9" s="98"/>
      <c r="L9" s="98"/>
      <c r="M9" s="98"/>
      <c r="N9" s="98"/>
    </row>
    <row r="10" spans="2:14">
      <c r="B10" s="98"/>
      <c r="C10" s="98"/>
      <c r="D10" s="98"/>
      <c r="E10" s="98"/>
      <c r="F10" s="98"/>
      <c r="G10" s="98"/>
      <c r="H10" s="98"/>
      <c r="I10" s="98"/>
      <c r="J10" s="98"/>
      <c r="K10" s="98"/>
      <c r="L10" s="98"/>
      <c r="M10" s="98"/>
      <c r="N10" s="98"/>
    </row>
    <row r="11" spans="2:14">
      <c r="B11" s="98"/>
      <c r="C11" s="98"/>
      <c r="D11" s="98"/>
      <c r="E11" s="98"/>
      <c r="F11" s="98"/>
      <c r="G11" s="98"/>
      <c r="H11" s="98"/>
      <c r="I11" s="98"/>
      <c r="J11" s="98"/>
      <c r="K11" s="98"/>
      <c r="L11" s="98"/>
      <c r="M11" s="98"/>
      <c r="N11" s="98"/>
    </row>
    <row r="12" spans="2:14">
      <c r="B12" s="96" t="s">
        <v>1503</v>
      </c>
      <c r="C12" s="96"/>
      <c r="D12" s="96"/>
      <c r="E12" s="96"/>
      <c r="F12" s="96"/>
      <c r="G12" s="96"/>
      <c r="H12" s="96"/>
      <c r="I12" s="96"/>
      <c r="J12" s="96"/>
      <c r="K12" s="96"/>
      <c r="L12" s="96"/>
      <c r="M12" s="96"/>
      <c r="N12" s="96"/>
    </row>
    <row r="13" spans="2:14">
      <c r="B13" s="96"/>
      <c r="C13" s="96"/>
      <c r="D13" s="96"/>
      <c r="E13" s="96"/>
      <c r="F13" s="96"/>
      <c r="G13" s="96"/>
      <c r="H13" s="96"/>
      <c r="I13" s="96"/>
      <c r="J13" s="96"/>
      <c r="K13" s="96"/>
      <c r="L13" s="96"/>
      <c r="M13" s="96"/>
      <c r="N13" s="96"/>
    </row>
    <row r="14" spans="2:14" ht="34.5" customHeight="1">
      <c r="B14" s="96"/>
      <c r="C14" s="96"/>
      <c r="D14" s="96"/>
      <c r="E14" s="96"/>
      <c r="F14" s="96"/>
      <c r="G14" s="96"/>
      <c r="H14" s="96"/>
      <c r="I14" s="96"/>
      <c r="J14" s="96"/>
      <c r="K14" s="96"/>
      <c r="L14" s="96"/>
      <c r="M14" s="96"/>
      <c r="N14" s="96"/>
    </row>
  </sheetData>
  <mergeCells count="3">
    <mergeCell ref="B9:N11"/>
    <mergeCell ref="B12:N14"/>
    <mergeCell ref="B4:N8"/>
  </mergeCells>
  <pageMargins left="0.7" right="0.7" top="0.75" bottom="0.75" header="0.3" footer="0.3"/>
  <headerFooter>
    <oddFooter>&amp;L_x000D_&amp;1#&amp;"Calibri"&amp;10&amp;K000000 Information Rating: INTERNAL(I)</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E0F67-0B58-4E7F-B5B8-35ABB4EF1357}">
  <dimension ref="A2:G49"/>
  <sheetViews>
    <sheetView topLeftCell="A38" zoomScale="80" zoomScaleNormal="80" workbookViewId="0">
      <selection activeCell="D18" sqref="D18"/>
    </sheetView>
  </sheetViews>
  <sheetFormatPr defaultColWidth="8.7109375" defaultRowHeight="14.45"/>
  <cols>
    <col min="1" max="1" width="8.7109375" style="62"/>
    <col min="2" max="2" width="41.7109375" style="2" customWidth="1"/>
    <col min="3" max="3" width="20.42578125" style="2" customWidth="1"/>
    <col min="4" max="4" width="23.7109375" style="60" customWidth="1"/>
    <col min="5" max="5" width="6.85546875" style="60" customWidth="1"/>
    <col min="6" max="6" width="23.7109375" style="64" customWidth="1"/>
    <col min="7" max="7" width="18.5703125" style="2" customWidth="1"/>
    <col min="8" max="16384" width="8.7109375" style="2"/>
  </cols>
  <sheetData>
    <row r="2" spans="1:7" ht="23.45">
      <c r="B2" s="69" t="s">
        <v>1504</v>
      </c>
    </row>
    <row r="4" spans="1:7" ht="21">
      <c r="A4" s="68"/>
      <c r="B4" s="67" t="s">
        <v>1505</v>
      </c>
    </row>
    <row r="6" spans="1:7" s="33" customFormat="1" ht="26.1">
      <c r="B6" s="33" t="s">
        <v>1506</v>
      </c>
      <c r="C6" s="33" t="s">
        <v>1507</v>
      </c>
      <c r="D6" s="61" t="s">
        <v>1508</v>
      </c>
      <c r="E6" s="61"/>
      <c r="F6" s="65"/>
      <c r="G6" s="33" t="s">
        <v>1509</v>
      </c>
    </row>
    <row r="7" spans="1:7" s="37" customFormat="1" ht="39">
      <c r="A7" s="35" t="s">
        <v>98</v>
      </c>
      <c r="B7" s="37" t="s">
        <v>1510</v>
      </c>
      <c r="C7" s="37" t="s">
        <v>1511</v>
      </c>
      <c r="D7" s="59">
        <f>(20000*CONVERSIONS!$E$35)*'3.1 EF_Fuels'!$D$34</f>
        <v>43235.2284</v>
      </c>
      <c r="E7" s="59"/>
      <c r="F7" s="63" t="s">
        <v>1512</v>
      </c>
      <c r="G7" s="66">
        <f>(D7+D12+D13)/1000</f>
        <v>56.395717320599999</v>
      </c>
    </row>
    <row r="8" spans="1:7" s="37" customFormat="1" ht="12.95">
      <c r="A8" s="35"/>
      <c r="D8" s="59">
        <f>(20000*CONVERSIONS!$E$35)*'3.6.1 EF_WTTFuel'!$D$34</f>
        <v>12223.005599999999</v>
      </c>
      <c r="E8" s="59"/>
      <c r="F8" s="63" t="s">
        <v>1513</v>
      </c>
      <c r="G8" s="66">
        <f>D9/1000</f>
        <v>9.1482010000000002</v>
      </c>
    </row>
    <row r="9" spans="1:7" s="37" customFormat="1" ht="26.1">
      <c r="A9" s="35" t="s">
        <v>106</v>
      </c>
      <c r="B9" s="37" t="s">
        <v>1514</v>
      </c>
      <c r="C9" s="37" t="s">
        <v>1515</v>
      </c>
      <c r="D9" s="59">
        <f>50000*'3.2 EF_Electricity'!$E$166</f>
        <v>9148.2010000000009</v>
      </c>
      <c r="E9" s="59"/>
      <c r="F9" s="63" t="s">
        <v>1516</v>
      </c>
      <c r="G9" s="66">
        <f>(D8+D10+D11+D14+D15+D16+D17+D18)/1000</f>
        <v>18.468479654495457</v>
      </c>
    </row>
    <row r="10" spans="1:7" s="37" customFormat="1" ht="12.95">
      <c r="A10" s="35"/>
      <c r="D10" s="59">
        <f>50000*'3.6.2 EF_WTTElectricity'!$D$2</f>
        <v>2524</v>
      </c>
      <c r="E10" s="59"/>
      <c r="F10" s="63"/>
    </row>
    <row r="11" spans="1:7" s="37" customFormat="1" ht="12.95">
      <c r="A11" s="35"/>
      <c r="D11" s="59">
        <f>50000*'3.6.3 EF_ElectricityLosses'!$D$2</f>
        <v>884.5</v>
      </c>
      <c r="E11" s="59"/>
      <c r="F11" s="63" t="s">
        <v>1517</v>
      </c>
      <c r="G11" s="66">
        <f>G7+G8+G9</f>
        <v>84.012397975095453</v>
      </c>
    </row>
    <row r="12" spans="1:7" s="37" customFormat="1" ht="12.95">
      <c r="A12" s="35" t="s">
        <v>117</v>
      </c>
      <c r="B12" s="37" t="s">
        <v>119</v>
      </c>
      <c r="C12" s="37" t="s">
        <v>1518</v>
      </c>
      <c r="D12" s="59">
        <f>5*'3.3 EF_FGases'!$D$58</f>
        <v>13155</v>
      </c>
      <c r="E12" s="59"/>
      <c r="F12" s="63"/>
    </row>
    <row r="13" spans="1:7" s="30" customFormat="1" ht="26.1">
      <c r="A13" s="35" t="s">
        <v>123</v>
      </c>
      <c r="B13" s="30" t="s">
        <v>1519</v>
      </c>
      <c r="C13" s="30" t="s">
        <v>1520</v>
      </c>
      <c r="D13" s="59">
        <f>30*'3.2 EF_Electricity'!$E$166</f>
        <v>5.4889206000000001</v>
      </c>
      <c r="E13" s="59"/>
      <c r="F13" s="63"/>
    </row>
    <row r="14" spans="1:7" s="37" customFormat="1" ht="26.1">
      <c r="A14" s="35" t="s">
        <v>129</v>
      </c>
      <c r="B14" s="37" t="s">
        <v>131</v>
      </c>
      <c r="C14" s="37" t="s">
        <v>1521</v>
      </c>
      <c r="D14" s="59">
        <f>0.1*'3.4 EF_Waste'!E60</f>
        <v>2.1280193798449609</v>
      </c>
      <c r="E14" s="59"/>
      <c r="F14" s="63"/>
    </row>
    <row r="15" spans="1:7" s="37" customFormat="1" ht="26.1">
      <c r="A15" s="35" t="s">
        <v>143</v>
      </c>
      <c r="B15" s="37" t="s">
        <v>145</v>
      </c>
      <c r="C15" s="37" t="s">
        <v>1522</v>
      </c>
      <c r="D15" s="59">
        <f>1000*'3.5 EF_Goods&amp;Services'!D13</f>
        <v>655.27065527065531</v>
      </c>
      <c r="E15" s="59"/>
      <c r="F15" s="63"/>
    </row>
    <row r="16" spans="1:7" s="37" customFormat="1" ht="65.099999999999994">
      <c r="A16" s="35">
        <v>12</v>
      </c>
      <c r="B16" s="37" t="s">
        <v>165</v>
      </c>
      <c r="C16" s="37" t="s">
        <v>1523</v>
      </c>
      <c r="D16" s="59">
        <f>200*'3.9 EF_Commuting'!D13</f>
        <v>21.556000000000001</v>
      </c>
      <c r="E16" s="59"/>
      <c r="F16" s="63"/>
    </row>
    <row r="17" spans="1:7" s="37" customFormat="1" ht="51.95">
      <c r="A17" s="35">
        <v>13</v>
      </c>
      <c r="B17" s="37" t="s">
        <v>168</v>
      </c>
      <c r="C17" s="37" t="s">
        <v>1524</v>
      </c>
      <c r="D17" s="59">
        <f>30000/1000</f>
        <v>30</v>
      </c>
      <c r="E17" s="59"/>
      <c r="F17" s="63"/>
    </row>
    <row r="18" spans="1:7" s="37" customFormat="1" ht="90.95">
      <c r="A18" s="35" t="s">
        <v>189</v>
      </c>
      <c r="B18" s="37" t="s">
        <v>191</v>
      </c>
      <c r="C18" s="37" t="s">
        <v>1525</v>
      </c>
      <c r="D18" s="59">
        <f>100*'3.10 EF_EoL'!E16</f>
        <v>2128.0193798449609</v>
      </c>
      <c r="E18" s="59"/>
      <c r="F18" s="63"/>
    </row>
    <row r="19" spans="1:7" s="37" customFormat="1" ht="12.95">
      <c r="A19" s="35"/>
      <c r="D19" s="59"/>
      <c r="E19" s="59"/>
      <c r="F19" s="63"/>
    </row>
    <row r="20" spans="1:7" s="37" customFormat="1" ht="12.95">
      <c r="A20" s="35"/>
      <c r="D20" s="59"/>
      <c r="E20" s="59"/>
      <c r="F20" s="63"/>
    </row>
    <row r="21" spans="1:7" s="37" customFormat="1" ht="12.95">
      <c r="A21" s="35"/>
      <c r="D21" s="59"/>
      <c r="E21" s="59"/>
      <c r="F21" s="63"/>
    </row>
    <row r="22" spans="1:7" ht="21">
      <c r="A22" s="68"/>
      <c r="B22" s="67" t="s">
        <v>1526</v>
      </c>
    </row>
    <row r="24" spans="1:7" s="33" customFormat="1" ht="26.1">
      <c r="B24" s="33" t="s">
        <v>1506</v>
      </c>
      <c r="C24" s="33" t="s">
        <v>1507</v>
      </c>
      <c r="D24" s="61" t="s">
        <v>1508</v>
      </c>
      <c r="E24" s="61"/>
      <c r="F24" s="65"/>
      <c r="G24" s="33" t="s">
        <v>1509</v>
      </c>
    </row>
    <row r="25" spans="1:7" s="37" customFormat="1" ht="39">
      <c r="A25" s="35" t="s">
        <v>98</v>
      </c>
      <c r="B25" s="37" t="s">
        <v>1510</v>
      </c>
      <c r="C25" s="37" t="s">
        <v>1511</v>
      </c>
      <c r="D25" s="59">
        <f>(20000*CONVERSIONS!E35)*'3.1 EF_Fuels'!D34</f>
        <v>43235.2284</v>
      </c>
      <c r="E25" s="59"/>
      <c r="F25" s="63" t="s">
        <v>1512</v>
      </c>
      <c r="G25" s="66">
        <f>(D25+D30+D31)/1000</f>
        <v>56.395717320599999</v>
      </c>
    </row>
    <row r="26" spans="1:7" s="37" customFormat="1" ht="12.95">
      <c r="A26" s="35"/>
      <c r="D26" s="59">
        <f>(20000*CONVERSIONS!E35)*'3.6.1 EF_WTTFuel'!D34</f>
        <v>12223.005599999999</v>
      </c>
      <c r="E26" s="59"/>
      <c r="F26" s="63" t="s">
        <v>1513</v>
      </c>
      <c r="G26" s="66">
        <v>0</v>
      </c>
    </row>
    <row r="27" spans="1:7" s="37" customFormat="1" ht="12.95">
      <c r="A27" s="35"/>
      <c r="D27" s="59"/>
      <c r="E27" s="59"/>
      <c r="F27" s="63" t="s">
        <v>1516</v>
      </c>
      <c r="G27" s="66">
        <f>(D26+D28+D29+D32+D33+D34+D35+D36)/1000</f>
        <v>15.059979654495459</v>
      </c>
    </row>
    <row r="28" spans="1:7" s="37" customFormat="1" ht="12.95">
      <c r="A28" s="35"/>
      <c r="D28" s="59"/>
      <c r="E28" s="59"/>
      <c r="F28" s="63"/>
    </row>
    <row r="29" spans="1:7" s="37" customFormat="1" ht="12.95">
      <c r="A29" s="35"/>
      <c r="D29" s="59"/>
      <c r="E29" s="59"/>
      <c r="F29" s="63" t="s">
        <v>1517</v>
      </c>
      <c r="G29" s="66">
        <f>G25+G26+G27</f>
        <v>71.455696975095464</v>
      </c>
    </row>
    <row r="30" spans="1:7" s="37" customFormat="1" ht="12.95">
      <c r="A30" s="35" t="s">
        <v>117</v>
      </c>
      <c r="B30" s="37" t="s">
        <v>119</v>
      </c>
      <c r="C30" s="37" t="s">
        <v>1518</v>
      </c>
      <c r="D30" s="59">
        <f>5*'3.3 EF_FGases'!D58</f>
        <v>13155</v>
      </c>
      <c r="E30" s="59"/>
      <c r="F30" s="63"/>
    </row>
    <row r="31" spans="1:7" s="30" customFormat="1" ht="26.1">
      <c r="A31" s="35" t="s">
        <v>123</v>
      </c>
      <c r="B31" s="30" t="s">
        <v>1519</v>
      </c>
      <c r="C31" s="30" t="s">
        <v>1520</v>
      </c>
      <c r="D31" s="59">
        <f>30*'3.2 EF_Electricity'!E166</f>
        <v>5.4889206000000001</v>
      </c>
      <c r="E31" s="59"/>
      <c r="F31" s="63"/>
    </row>
    <row r="32" spans="1:7" s="37" customFormat="1" ht="26.1">
      <c r="A32" s="35" t="s">
        <v>129</v>
      </c>
      <c r="B32" s="37" t="s">
        <v>131</v>
      </c>
      <c r="C32" s="37" t="s">
        <v>1521</v>
      </c>
      <c r="D32" s="59">
        <f>0.1*'3.4 EF_Waste'!E60</f>
        <v>2.1280193798449609</v>
      </c>
      <c r="E32" s="59"/>
      <c r="F32" s="63"/>
    </row>
    <row r="33" spans="1:7" s="37" customFormat="1" ht="26.1">
      <c r="A33" s="35" t="s">
        <v>143</v>
      </c>
      <c r="B33" s="37" t="s">
        <v>145</v>
      </c>
      <c r="C33" s="37" t="s">
        <v>1522</v>
      </c>
      <c r="D33" s="59">
        <f>1000*'3.5 EF_Goods&amp;Services'!D13</f>
        <v>655.27065527065531</v>
      </c>
      <c r="E33" s="59"/>
      <c r="F33" s="63"/>
    </row>
    <row r="34" spans="1:7" s="37" customFormat="1" ht="65.099999999999994">
      <c r="A34" s="35">
        <v>12</v>
      </c>
      <c r="B34" s="37" t="s">
        <v>165</v>
      </c>
      <c r="C34" s="37" t="s">
        <v>1523</v>
      </c>
      <c r="D34" s="59">
        <f>200*'3.9 EF_Commuting'!D13</f>
        <v>21.556000000000001</v>
      </c>
      <c r="E34" s="59"/>
      <c r="F34" s="63"/>
    </row>
    <row r="35" spans="1:7" s="37" customFormat="1" ht="51.95">
      <c r="A35" s="35">
        <v>13</v>
      </c>
      <c r="B35" s="37" t="s">
        <v>168</v>
      </c>
      <c r="C35" s="37" t="s">
        <v>1524</v>
      </c>
      <c r="D35" s="59">
        <f>30000/1000</f>
        <v>30</v>
      </c>
      <c r="E35" s="59"/>
      <c r="F35" s="63"/>
    </row>
    <row r="36" spans="1:7" s="37" customFormat="1" ht="90.95">
      <c r="A36" s="35" t="s">
        <v>189</v>
      </c>
      <c r="B36" s="37" t="s">
        <v>191</v>
      </c>
      <c r="C36" s="37" t="s">
        <v>1525</v>
      </c>
      <c r="D36" s="59">
        <f>100*'3.10 EF_EoL'!E16</f>
        <v>2128.0193798449609</v>
      </c>
      <c r="E36" s="59"/>
      <c r="F36" s="63"/>
    </row>
    <row r="39" spans="1:7" ht="21">
      <c r="A39" s="68"/>
      <c r="B39" s="67" t="s">
        <v>1527</v>
      </c>
    </row>
    <row r="41" spans="1:7" s="33" customFormat="1" ht="26.1">
      <c r="B41" s="33" t="s">
        <v>1506</v>
      </c>
      <c r="C41" s="33" t="s">
        <v>1507</v>
      </c>
      <c r="D41" s="61" t="s">
        <v>1508</v>
      </c>
      <c r="E41" s="61"/>
      <c r="F41" s="65"/>
      <c r="G41" s="33" t="s">
        <v>1509</v>
      </c>
    </row>
    <row r="42" spans="1:7" s="37" customFormat="1" ht="12.95">
      <c r="A42" s="35"/>
      <c r="D42" s="59"/>
      <c r="E42" s="59"/>
      <c r="F42" s="63" t="s">
        <v>1512</v>
      </c>
      <c r="G42" s="66">
        <f>(D47+D48)/1000</f>
        <v>34.7726142</v>
      </c>
    </row>
    <row r="43" spans="1:7" s="37" customFormat="1" ht="12.95">
      <c r="A43" s="35"/>
      <c r="D43" s="59"/>
      <c r="E43" s="59"/>
      <c r="F43" s="63" t="s">
        <v>1513</v>
      </c>
      <c r="G43" s="66">
        <f>D44/1000</f>
        <v>9.1482010000000002</v>
      </c>
    </row>
    <row r="44" spans="1:7" s="37" customFormat="1" ht="26.1">
      <c r="A44" s="35" t="s">
        <v>106</v>
      </c>
      <c r="B44" s="37" t="s">
        <v>1514</v>
      </c>
      <c r="C44" s="37" t="s">
        <v>1528</v>
      </c>
      <c r="D44" s="59">
        <f>50000*'3.2 EF_Electricity'!$E$166</f>
        <v>9148.2010000000009</v>
      </c>
      <c r="E44" s="59"/>
      <c r="F44" s="63" t="s">
        <v>1516</v>
      </c>
      <c r="G44" s="66">
        <f>(D45+D46+D49)/1000</f>
        <v>8.2204764842105256</v>
      </c>
    </row>
    <row r="45" spans="1:7" s="37" customFormat="1" ht="12.95">
      <c r="A45" s="35"/>
      <c r="D45" s="59">
        <f>50000*'3.6.2 EF_WTTElectricity'!$D$3</f>
        <v>1659.4736842105267</v>
      </c>
      <c r="E45" s="59"/>
      <c r="F45" s="63"/>
    </row>
    <row r="46" spans="1:7" s="37" customFormat="1" ht="12.95">
      <c r="A46" s="35"/>
      <c r="D46" s="59">
        <f>50000*'3.6.3 EF_ElectricityLosses'!$D$3</f>
        <v>449.5</v>
      </c>
      <c r="E46" s="59"/>
      <c r="F46" s="63" t="s">
        <v>1517</v>
      </c>
      <c r="G46" s="66">
        <f>G42+G43+G44</f>
        <v>52.141291684210529</v>
      </c>
    </row>
    <row r="47" spans="1:7" s="37" customFormat="1" ht="12.95">
      <c r="A47" s="35" t="s">
        <v>117</v>
      </c>
      <c r="B47" s="37" t="s">
        <v>119</v>
      </c>
      <c r="C47" s="37" t="s">
        <v>1518</v>
      </c>
      <c r="D47" s="59">
        <f>5*'3.3 EF_FGases'!$D$58</f>
        <v>13155</v>
      </c>
      <c r="E47" s="59"/>
      <c r="F47" s="63"/>
    </row>
    <row r="48" spans="1:7" s="30" customFormat="1" ht="26.1">
      <c r="A48" s="35" t="s">
        <v>123</v>
      </c>
      <c r="B48" s="30" t="s">
        <v>1519</v>
      </c>
      <c r="C48" s="30" t="s">
        <v>1529</v>
      </c>
      <c r="D48" s="59">
        <f>(10000*CONVERSIONS!E35)*'3.1 EF_Fuels'!D34</f>
        <v>21617.6142</v>
      </c>
      <c r="E48" s="59"/>
      <c r="F48" s="63"/>
    </row>
    <row r="49" spans="4:4">
      <c r="D49" s="59">
        <f>(10000*CONVERSIONS!$E$35)*'3.6.1 EF_WTTFuel'!$D$34</f>
        <v>6111.5027999999993</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7E55E-ADC6-43D8-ACB8-03CE023DD96D}">
  <dimension ref="A1:J72"/>
  <sheetViews>
    <sheetView zoomScale="80" zoomScaleNormal="80" workbookViewId="0">
      <pane ySplit="2" topLeftCell="A36" activePane="bottomLeft" state="frozen"/>
      <selection pane="bottomLeft" activeCell="H6" sqref="H6"/>
      <selection activeCell="F1" sqref="F1"/>
    </sheetView>
  </sheetViews>
  <sheetFormatPr defaultColWidth="9.140625" defaultRowHeight="12.95"/>
  <cols>
    <col min="1" max="1" width="11.140625" style="28" customWidth="1"/>
    <col min="2" max="2" width="9.140625" style="46"/>
    <col min="3" max="3" width="9.140625" style="46" customWidth="1"/>
    <col min="4" max="4" width="7.85546875" style="46" customWidth="1"/>
    <col min="5" max="5" width="7.42578125" style="46" customWidth="1"/>
    <col min="6" max="6" width="9.7109375" style="46" customWidth="1"/>
    <col min="7" max="7" width="57.7109375" style="28" customWidth="1"/>
    <col min="8" max="8" width="51.85546875" style="28" customWidth="1"/>
    <col min="9" max="9" width="71.140625" style="28" customWidth="1"/>
    <col min="10" max="10" width="60.7109375" style="28" customWidth="1"/>
    <col min="11" max="16384" width="9.140625" style="28"/>
  </cols>
  <sheetData>
    <row r="1" spans="1:10">
      <c r="B1" s="31" t="s">
        <v>83</v>
      </c>
      <c r="C1" s="31"/>
      <c r="D1" s="31"/>
      <c r="E1" s="31"/>
      <c r="F1" s="31"/>
      <c r="G1" s="32"/>
      <c r="H1" s="32"/>
      <c r="I1" s="32"/>
    </row>
    <row r="2" spans="1:10" ht="39">
      <c r="A2" s="33" t="s">
        <v>84</v>
      </c>
      <c r="B2" s="34" t="s">
        <v>85</v>
      </c>
      <c r="C2" s="33" t="s">
        <v>9</v>
      </c>
      <c r="D2" s="34" t="s">
        <v>86</v>
      </c>
      <c r="E2" s="34" t="s">
        <v>87</v>
      </c>
      <c r="F2" s="34" t="s">
        <v>88</v>
      </c>
      <c r="G2" s="34" t="s">
        <v>89</v>
      </c>
      <c r="H2" s="34" t="s">
        <v>90</v>
      </c>
      <c r="I2" s="33" t="s">
        <v>91</v>
      </c>
      <c r="J2" s="34" t="s">
        <v>92</v>
      </c>
    </row>
    <row r="3" spans="1:10" ht="65.099999999999994">
      <c r="A3" s="35" t="s">
        <v>93</v>
      </c>
      <c r="B3" s="34">
        <v>1</v>
      </c>
      <c r="C3" s="34"/>
      <c r="D3" s="34"/>
      <c r="E3" s="34"/>
      <c r="F3" s="36" t="s">
        <v>94</v>
      </c>
      <c r="G3" s="30" t="s">
        <v>95</v>
      </c>
      <c r="H3" s="30" t="s">
        <v>96</v>
      </c>
      <c r="I3" s="34"/>
      <c r="J3" s="37" t="s">
        <v>97</v>
      </c>
    </row>
    <row r="4" spans="1:10" ht="195">
      <c r="A4" s="35" t="s">
        <v>93</v>
      </c>
      <c r="B4" s="36" t="s">
        <v>98</v>
      </c>
      <c r="C4" s="36">
        <v>1</v>
      </c>
      <c r="D4" s="36">
        <v>1</v>
      </c>
      <c r="E4" s="36">
        <v>1</v>
      </c>
      <c r="F4" s="35" t="s">
        <v>99</v>
      </c>
      <c r="G4" s="37" t="s">
        <v>100</v>
      </c>
      <c r="H4" s="37" t="s">
        <v>101</v>
      </c>
      <c r="I4" s="37"/>
      <c r="J4" s="37" t="s">
        <v>102</v>
      </c>
    </row>
    <row r="5" spans="1:10" ht="39">
      <c r="A5" s="35" t="s">
        <v>103</v>
      </c>
      <c r="B5" s="34">
        <v>2</v>
      </c>
      <c r="C5" s="36">
        <v>2</v>
      </c>
      <c r="D5" s="36"/>
      <c r="E5" s="36"/>
      <c r="F5" s="35" t="s">
        <v>94</v>
      </c>
      <c r="G5" s="37" t="s">
        <v>104</v>
      </c>
      <c r="H5" s="37"/>
      <c r="I5" s="37"/>
      <c r="J5" s="37" t="s">
        <v>105</v>
      </c>
    </row>
    <row r="6" spans="1:10" ht="117">
      <c r="A6" s="35" t="s">
        <v>103</v>
      </c>
      <c r="B6" s="36" t="s">
        <v>106</v>
      </c>
      <c r="C6" s="36">
        <v>2</v>
      </c>
      <c r="D6" s="36">
        <v>2</v>
      </c>
      <c r="E6" s="36">
        <v>1</v>
      </c>
      <c r="F6" s="35" t="s">
        <v>99</v>
      </c>
      <c r="G6" s="37" t="s">
        <v>107</v>
      </c>
      <c r="H6" s="37" t="s">
        <v>108</v>
      </c>
      <c r="I6" s="29"/>
      <c r="J6" s="37" t="s">
        <v>109</v>
      </c>
    </row>
    <row r="7" spans="1:10" ht="90.95">
      <c r="A7" s="35" t="s">
        <v>93</v>
      </c>
      <c r="B7" s="34">
        <v>3</v>
      </c>
      <c r="C7" s="36">
        <v>1</v>
      </c>
      <c r="D7" s="36"/>
      <c r="E7" s="36">
        <v>3</v>
      </c>
      <c r="F7" s="36" t="s">
        <v>94</v>
      </c>
      <c r="G7" s="30" t="s">
        <v>110</v>
      </c>
      <c r="H7" s="37" t="s">
        <v>96</v>
      </c>
      <c r="I7" s="29"/>
      <c r="J7" s="38" t="s">
        <v>111</v>
      </c>
    </row>
    <row r="8" spans="1:10" ht="117">
      <c r="A8" s="35" t="s">
        <v>93</v>
      </c>
      <c r="B8" s="36" t="s">
        <v>112</v>
      </c>
      <c r="C8" s="36">
        <v>1</v>
      </c>
      <c r="D8" s="36">
        <v>3</v>
      </c>
      <c r="E8" s="36">
        <v>1</v>
      </c>
      <c r="F8" s="36" t="s">
        <v>94</v>
      </c>
      <c r="G8" s="37" t="s">
        <v>113</v>
      </c>
      <c r="H8" s="37" t="s">
        <v>96</v>
      </c>
      <c r="I8" s="29"/>
      <c r="J8" s="30" t="s">
        <v>114</v>
      </c>
    </row>
    <row r="9" spans="1:10" ht="26.1">
      <c r="A9" s="35" t="s">
        <v>93</v>
      </c>
      <c r="B9" s="36" t="s">
        <v>115</v>
      </c>
      <c r="C9" s="36">
        <v>1</v>
      </c>
      <c r="D9" s="36" t="s">
        <v>112</v>
      </c>
      <c r="E9" s="36">
        <v>1</v>
      </c>
      <c r="F9" s="36" t="s">
        <v>94</v>
      </c>
      <c r="G9" s="37" t="s">
        <v>116</v>
      </c>
      <c r="H9" s="37" t="s">
        <v>96</v>
      </c>
      <c r="I9" s="29"/>
      <c r="J9" s="30"/>
    </row>
    <row r="10" spans="1:10" ht="409.5">
      <c r="A10" s="35" t="s">
        <v>93</v>
      </c>
      <c r="B10" s="36" t="s">
        <v>117</v>
      </c>
      <c r="C10" s="36">
        <v>1</v>
      </c>
      <c r="D10" s="36" t="s">
        <v>115</v>
      </c>
      <c r="E10" s="36">
        <v>1</v>
      </c>
      <c r="F10" s="35" t="s">
        <v>118</v>
      </c>
      <c r="G10" s="37" t="s">
        <v>119</v>
      </c>
      <c r="H10" s="57" t="s">
        <v>120</v>
      </c>
      <c r="I10" s="29"/>
    </row>
    <row r="11" spans="1:10" ht="156">
      <c r="A11" s="35" t="s">
        <v>93</v>
      </c>
      <c r="B11" s="34">
        <v>4</v>
      </c>
      <c r="C11" s="36">
        <v>1</v>
      </c>
      <c r="D11" s="36"/>
      <c r="E11" s="36">
        <v>4</v>
      </c>
      <c r="F11" s="36" t="s">
        <v>94</v>
      </c>
      <c r="G11" s="37" t="s">
        <v>121</v>
      </c>
      <c r="H11" s="37" t="s">
        <v>96</v>
      </c>
      <c r="I11" s="29"/>
      <c r="J11" s="38" t="s">
        <v>122</v>
      </c>
    </row>
    <row r="12" spans="1:10" ht="168.95">
      <c r="A12" s="35" t="s">
        <v>93</v>
      </c>
      <c r="B12" s="36" t="s">
        <v>123</v>
      </c>
      <c r="C12" s="36">
        <v>1</v>
      </c>
      <c r="D12" s="36" t="s">
        <v>124</v>
      </c>
      <c r="E12" s="36">
        <v>1</v>
      </c>
      <c r="F12" s="35" t="s">
        <v>99</v>
      </c>
      <c r="G12" s="37" t="s">
        <v>125</v>
      </c>
      <c r="H12" s="58" t="s">
        <v>126</v>
      </c>
      <c r="I12" s="29"/>
      <c r="J12" s="37" t="s">
        <v>127</v>
      </c>
    </row>
    <row r="13" spans="1:10" ht="26.1">
      <c r="A13" s="35" t="s">
        <v>103</v>
      </c>
      <c r="B13" s="34">
        <v>5</v>
      </c>
      <c r="C13" s="36">
        <v>7</v>
      </c>
      <c r="D13" s="36"/>
      <c r="E13" s="36">
        <v>5</v>
      </c>
      <c r="F13" s="36" t="s">
        <v>94</v>
      </c>
      <c r="G13" s="37" t="s">
        <v>128</v>
      </c>
      <c r="H13" s="37" t="s">
        <v>96</v>
      </c>
      <c r="I13" s="29"/>
    </row>
    <row r="14" spans="1:10" ht="409.5">
      <c r="A14" s="35" t="s">
        <v>103</v>
      </c>
      <c r="B14" s="36" t="s">
        <v>129</v>
      </c>
      <c r="C14" s="36">
        <v>7</v>
      </c>
      <c r="D14" s="36">
        <v>5</v>
      </c>
      <c r="E14" s="36">
        <v>1</v>
      </c>
      <c r="F14" s="35" t="s">
        <v>130</v>
      </c>
      <c r="G14" s="37" t="s">
        <v>131</v>
      </c>
      <c r="H14" s="37" t="s">
        <v>132</v>
      </c>
      <c r="I14" s="29"/>
    </row>
    <row r="15" spans="1:10" ht="26.1">
      <c r="A15" s="35" t="s">
        <v>103</v>
      </c>
      <c r="B15" s="34">
        <v>6</v>
      </c>
      <c r="C15" s="36">
        <v>7</v>
      </c>
      <c r="D15" s="36"/>
      <c r="E15" s="36">
        <v>6</v>
      </c>
      <c r="F15" s="35" t="s">
        <v>94</v>
      </c>
      <c r="G15" s="37" t="s">
        <v>133</v>
      </c>
      <c r="H15" s="37" t="s">
        <v>96</v>
      </c>
      <c r="I15" s="29"/>
    </row>
    <row r="16" spans="1:10" ht="117">
      <c r="A16" s="35" t="s">
        <v>103</v>
      </c>
      <c r="B16" s="36" t="s">
        <v>134</v>
      </c>
      <c r="C16" s="36">
        <v>7</v>
      </c>
      <c r="D16" s="36">
        <v>6</v>
      </c>
      <c r="E16" s="36">
        <v>1</v>
      </c>
      <c r="F16" s="35" t="s">
        <v>130</v>
      </c>
      <c r="G16" s="37" t="s">
        <v>135</v>
      </c>
      <c r="H16" s="37" t="s">
        <v>136</v>
      </c>
      <c r="I16" s="29"/>
    </row>
    <row r="17" spans="1:10" s="45" customFormat="1" ht="260.10000000000002">
      <c r="A17" s="39" t="s">
        <v>93</v>
      </c>
      <c r="B17" s="40">
        <v>7</v>
      </c>
      <c r="C17" s="41">
        <v>1</v>
      </c>
      <c r="D17" s="41"/>
      <c r="E17" s="41">
        <v>7</v>
      </c>
      <c r="F17" s="39" t="s">
        <v>137</v>
      </c>
      <c r="G17" s="42" t="s">
        <v>138</v>
      </c>
      <c r="H17" s="42" t="s">
        <v>139</v>
      </c>
      <c r="I17" s="43"/>
      <c r="J17" s="44" t="s">
        <v>140</v>
      </c>
    </row>
    <row r="18" spans="1:10" ht="39">
      <c r="A18" s="35" t="s">
        <v>103</v>
      </c>
      <c r="B18" s="34">
        <v>8</v>
      </c>
      <c r="C18" s="36">
        <v>3</v>
      </c>
      <c r="D18" s="36"/>
      <c r="E18" s="36">
        <v>1</v>
      </c>
      <c r="F18" s="35" t="s">
        <v>94</v>
      </c>
      <c r="G18" s="37" t="s">
        <v>141</v>
      </c>
      <c r="H18" s="37" t="s">
        <v>96</v>
      </c>
      <c r="I18" s="29"/>
      <c r="J18" s="38" t="s">
        <v>142</v>
      </c>
    </row>
    <row r="19" spans="1:10" ht="409.5">
      <c r="A19" s="35" t="s">
        <v>103</v>
      </c>
      <c r="B19" s="36" t="s">
        <v>143</v>
      </c>
      <c r="C19" s="36">
        <v>3</v>
      </c>
      <c r="D19" s="36">
        <v>8</v>
      </c>
      <c r="E19" s="36">
        <v>1</v>
      </c>
      <c r="F19" s="35" t="s">
        <v>144</v>
      </c>
      <c r="G19" s="37" t="s">
        <v>145</v>
      </c>
      <c r="H19" s="37" t="s">
        <v>146</v>
      </c>
      <c r="I19" s="29"/>
      <c r="J19" s="37" t="s">
        <v>147</v>
      </c>
    </row>
    <row r="20" spans="1:10" ht="65.099999999999994">
      <c r="A20" s="35" t="s">
        <v>103</v>
      </c>
      <c r="B20" s="34">
        <v>9</v>
      </c>
      <c r="C20" s="36">
        <v>4</v>
      </c>
      <c r="D20" s="36"/>
      <c r="E20" s="36">
        <v>1</v>
      </c>
      <c r="F20" s="35" t="s">
        <v>94</v>
      </c>
      <c r="G20" s="37" t="s">
        <v>148</v>
      </c>
      <c r="H20" s="37" t="s">
        <v>96</v>
      </c>
      <c r="I20" s="29"/>
      <c r="J20" s="37" t="s">
        <v>149</v>
      </c>
    </row>
    <row r="21" spans="1:10" ht="409.5">
      <c r="A21" s="35" t="s">
        <v>103</v>
      </c>
      <c r="B21" s="36" t="s">
        <v>150</v>
      </c>
      <c r="C21" s="36">
        <v>4</v>
      </c>
      <c r="D21" s="36">
        <v>9</v>
      </c>
      <c r="E21" s="36">
        <v>1</v>
      </c>
      <c r="F21" s="35" t="s">
        <v>151</v>
      </c>
      <c r="G21" s="37" t="s">
        <v>152</v>
      </c>
      <c r="H21" s="37" t="s">
        <v>153</v>
      </c>
      <c r="I21" s="29"/>
      <c r="J21" s="37" t="s">
        <v>154</v>
      </c>
    </row>
    <row r="22" spans="1:10" s="29" customFormat="1" ht="117">
      <c r="A22" s="35" t="s">
        <v>103</v>
      </c>
      <c r="B22" s="34">
        <v>10</v>
      </c>
      <c r="C22" s="36">
        <v>6</v>
      </c>
      <c r="D22" s="36"/>
      <c r="E22" s="36">
        <v>1</v>
      </c>
      <c r="F22" s="36" t="s">
        <v>94</v>
      </c>
      <c r="G22" s="37" t="s">
        <v>155</v>
      </c>
      <c r="H22" s="37" t="s">
        <v>96</v>
      </c>
      <c r="J22" s="37" t="s">
        <v>156</v>
      </c>
    </row>
    <row r="23" spans="1:10" ht="90.95">
      <c r="A23" s="35" t="s">
        <v>103</v>
      </c>
      <c r="B23" s="36" t="s">
        <v>157</v>
      </c>
      <c r="C23" s="36">
        <v>6</v>
      </c>
      <c r="D23" s="36">
        <v>10</v>
      </c>
      <c r="E23" s="36">
        <v>1</v>
      </c>
      <c r="F23" s="35" t="s">
        <v>151</v>
      </c>
      <c r="G23" s="37" t="s">
        <v>158</v>
      </c>
      <c r="H23" s="37" t="s">
        <v>159</v>
      </c>
      <c r="I23" s="29"/>
      <c r="J23" s="37" t="s">
        <v>160</v>
      </c>
    </row>
    <row r="24" spans="1:10" ht="26.1">
      <c r="A24" s="35" t="s">
        <v>103</v>
      </c>
      <c r="B24" s="34">
        <v>11</v>
      </c>
      <c r="C24" s="36">
        <v>8</v>
      </c>
      <c r="D24" s="36"/>
      <c r="E24" s="36">
        <v>1</v>
      </c>
      <c r="F24" s="36" t="s">
        <v>94</v>
      </c>
      <c r="G24" s="37" t="s">
        <v>161</v>
      </c>
      <c r="H24" s="37" t="s">
        <v>96</v>
      </c>
      <c r="I24" s="29"/>
    </row>
    <row r="25" spans="1:10" s="29" customFormat="1" ht="104.1">
      <c r="A25" s="35" t="s">
        <v>103</v>
      </c>
      <c r="B25" s="36" t="s">
        <v>162</v>
      </c>
      <c r="C25" s="36">
        <v>8</v>
      </c>
      <c r="D25" s="36">
        <v>11</v>
      </c>
      <c r="E25" s="36">
        <v>1</v>
      </c>
      <c r="F25" s="35" t="s">
        <v>144</v>
      </c>
      <c r="G25" s="37" t="s">
        <v>163</v>
      </c>
      <c r="H25" s="37" t="s">
        <v>164</v>
      </c>
    </row>
    <row r="26" spans="1:10" s="29" customFormat="1" ht="195">
      <c r="A26" s="35" t="s">
        <v>103</v>
      </c>
      <c r="B26" s="34">
        <v>12</v>
      </c>
      <c r="C26" s="36">
        <v>9</v>
      </c>
      <c r="D26" s="36"/>
      <c r="E26" s="36">
        <v>1</v>
      </c>
      <c r="F26" s="35" t="s">
        <v>151</v>
      </c>
      <c r="G26" s="37" t="s">
        <v>165</v>
      </c>
      <c r="H26" s="37" t="s">
        <v>166</v>
      </c>
      <c r="J26" s="37" t="s">
        <v>167</v>
      </c>
    </row>
    <row r="27" spans="1:10" s="29" customFormat="1" ht="39">
      <c r="A27" s="35" t="s">
        <v>103</v>
      </c>
      <c r="B27" s="34">
        <v>13</v>
      </c>
      <c r="C27" s="36">
        <v>10</v>
      </c>
      <c r="D27" s="36"/>
      <c r="E27" s="36">
        <v>1</v>
      </c>
      <c r="F27" s="36" t="s">
        <v>94</v>
      </c>
      <c r="G27" s="37" t="s">
        <v>168</v>
      </c>
      <c r="H27" s="37" t="s">
        <v>96</v>
      </c>
    </row>
    <row r="28" spans="1:10" s="29" customFormat="1" ht="26.1">
      <c r="A28" s="35"/>
      <c r="B28" s="46" t="s">
        <v>169</v>
      </c>
      <c r="C28" s="46">
        <v>10</v>
      </c>
      <c r="D28" s="46">
        <v>13</v>
      </c>
      <c r="E28" s="36">
        <v>1</v>
      </c>
      <c r="F28" s="36" t="s">
        <v>94</v>
      </c>
      <c r="G28" s="37" t="s">
        <v>170</v>
      </c>
      <c r="H28" s="37" t="s">
        <v>96</v>
      </c>
    </row>
    <row r="29" spans="1:10" ht="39">
      <c r="A29" s="35" t="s">
        <v>103</v>
      </c>
      <c r="B29" s="28" t="s">
        <v>171</v>
      </c>
      <c r="C29" s="28">
        <v>10</v>
      </c>
      <c r="D29" s="28" t="s">
        <v>169</v>
      </c>
      <c r="E29" s="46">
        <v>1</v>
      </c>
      <c r="F29" s="35" t="s">
        <v>172</v>
      </c>
      <c r="G29" s="37" t="s">
        <v>173</v>
      </c>
      <c r="H29" s="37" t="s">
        <v>174</v>
      </c>
    </row>
    <row r="30" spans="1:10" s="29" customFormat="1" ht="78">
      <c r="A30" s="35" t="s">
        <v>103</v>
      </c>
      <c r="B30" s="34">
        <v>14</v>
      </c>
      <c r="C30" s="36">
        <v>11</v>
      </c>
      <c r="D30" s="36"/>
      <c r="E30" s="36">
        <v>1</v>
      </c>
      <c r="F30" s="36" t="s">
        <v>94</v>
      </c>
      <c r="G30" s="37" t="s">
        <v>175</v>
      </c>
      <c r="H30" s="37" t="s">
        <v>96</v>
      </c>
      <c r="J30" s="37" t="s">
        <v>176</v>
      </c>
    </row>
    <row r="31" spans="1:10" s="29" customFormat="1" ht="104.1">
      <c r="A31" s="35" t="s">
        <v>103</v>
      </c>
      <c r="B31" s="36" t="s">
        <v>177</v>
      </c>
      <c r="C31" s="36">
        <v>11</v>
      </c>
      <c r="D31" s="36">
        <v>14</v>
      </c>
      <c r="E31" s="36">
        <v>1</v>
      </c>
      <c r="F31" s="35" t="s">
        <v>144</v>
      </c>
      <c r="G31" s="37" t="s">
        <v>158</v>
      </c>
      <c r="H31" s="37" t="s">
        <v>178</v>
      </c>
      <c r="J31" s="37" t="s">
        <v>160</v>
      </c>
    </row>
    <row r="32" spans="1:10" s="29" customFormat="1" ht="78">
      <c r="A32" s="35" t="s">
        <v>103</v>
      </c>
      <c r="B32" s="34">
        <v>15</v>
      </c>
      <c r="C32" s="36">
        <v>12</v>
      </c>
      <c r="D32" s="36"/>
      <c r="E32" s="36">
        <v>1</v>
      </c>
      <c r="F32" s="36" t="s">
        <v>94</v>
      </c>
      <c r="G32" s="37" t="s">
        <v>179</v>
      </c>
      <c r="H32" s="37" t="s">
        <v>96</v>
      </c>
      <c r="J32" s="37" t="s">
        <v>180</v>
      </c>
    </row>
    <row r="33" spans="1:10" s="29" customFormat="1" ht="409.5">
      <c r="A33" s="35" t="s">
        <v>103</v>
      </c>
      <c r="B33" s="36" t="s">
        <v>181</v>
      </c>
      <c r="C33" s="36">
        <v>12</v>
      </c>
      <c r="D33" s="36">
        <v>15</v>
      </c>
      <c r="E33" s="36"/>
      <c r="F33" s="35" t="s">
        <v>172</v>
      </c>
      <c r="G33" s="37" t="s">
        <v>182</v>
      </c>
      <c r="H33" s="37" t="s">
        <v>153</v>
      </c>
      <c r="J33" s="37" t="s">
        <v>183</v>
      </c>
    </row>
    <row r="34" spans="1:10" s="29" customFormat="1" ht="26.1">
      <c r="A34" s="35" t="s">
        <v>103</v>
      </c>
      <c r="B34" s="34">
        <v>16</v>
      </c>
      <c r="C34" s="36">
        <v>13</v>
      </c>
      <c r="D34" s="36"/>
      <c r="E34" s="36">
        <v>1</v>
      </c>
      <c r="F34" s="36" t="s">
        <v>94</v>
      </c>
      <c r="G34" s="37" t="s">
        <v>184</v>
      </c>
      <c r="H34" s="37" t="s">
        <v>96</v>
      </c>
    </row>
    <row r="35" spans="1:10" s="29" customFormat="1" ht="195">
      <c r="A35" s="35" t="s">
        <v>103</v>
      </c>
      <c r="B35" s="36" t="s">
        <v>185</v>
      </c>
      <c r="C35" s="36">
        <v>13</v>
      </c>
      <c r="D35" s="36">
        <v>16</v>
      </c>
      <c r="E35" s="36">
        <v>1</v>
      </c>
      <c r="F35" s="35" t="s">
        <v>186</v>
      </c>
      <c r="G35" s="37" t="s">
        <v>187</v>
      </c>
      <c r="H35" s="37" t="s">
        <v>101</v>
      </c>
    </row>
    <row r="36" spans="1:10" s="29" customFormat="1" ht="26.1">
      <c r="A36" s="35" t="s">
        <v>103</v>
      </c>
      <c r="B36" s="34">
        <v>17</v>
      </c>
      <c r="C36" s="36">
        <v>14</v>
      </c>
      <c r="D36" s="36"/>
      <c r="E36" s="36">
        <v>1</v>
      </c>
      <c r="F36" s="36" t="s">
        <v>94</v>
      </c>
      <c r="G36" s="37" t="s">
        <v>188</v>
      </c>
      <c r="H36" s="37" t="s">
        <v>96</v>
      </c>
    </row>
    <row r="37" spans="1:10" s="29" customFormat="1" ht="409.5">
      <c r="A37" s="35" t="s">
        <v>103</v>
      </c>
      <c r="B37" s="36" t="s">
        <v>189</v>
      </c>
      <c r="C37" s="36">
        <v>14</v>
      </c>
      <c r="D37" s="36">
        <v>17</v>
      </c>
      <c r="E37" s="36">
        <v>1</v>
      </c>
      <c r="F37" s="35" t="s">
        <v>190</v>
      </c>
      <c r="G37" s="37" t="s">
        <v>191</v>
      </c>
      <c r="H37" s="37" t="s">
        <v>192</v>
      </c>
      <c r="J37" s="37" t="s">
        <v>193</v>
      </c>
    </row>
    <row r="38" spans="1:10" s="29" customFormat="1" ht="104.1">
      <c r="A38" s="35" t="s">
        <v>103</v>
      </c>
      <c r="B38" s="34">
        <v>18</v>
      </c>
      <c r="C38" s="36">
        <v>15</v>
      </c>
      <c r="D38" s="36"/>
      <c r="E38" s="36">
        <v>1</v>
      </c>
      <c r="F38" s="36" t="s">
        <v>94</v>
      </c>
      <c r="G38" s="37" t="s">
        <v>194</v>
      </c>
      <c r="H38" s="37" t="s">
        <v>96</v>
      </c>
      <c r="J38" s="37" t="s">
        <v>195</v>
      </c>
    </row>
    <row r="39" spans="1:10" s="29" customFormat="1" ht="26.1">
      <c r="A39" s="35" t="s">
        <v>103</v>
      </c>
      <c r="B39" s="36" t="s">
        <v>196</v>
      </c>
      <c r="C39" s="36">
        <v>15</v>
      </c>
      <c r="D39" s="36">
        <v>18</v>
      </c>
      <c r="E39" s="36">
        <v>1</v>
      </c>
      <c r="F39" s="36" t="s">
        <v>94</v>
      </c>
      <c r="G39" s="37" t="s">
        <v>170</v>
      </c>
      <c r="H39" s="37" t="s">
        <v>96</v>
      </c>
      <c r="J39" s="37"/>
    </row>
    <row r="40" spans="1:10" s="29" customFormat="1" ht="39">
      <c r="A40" s="35" t="s">
        <v>103</v>
      </c>
      <c r="B40" s="36" t="s">
        <v>197</v>
      </c>
      <c r="C40" s="36">
        <v>15</v>
      </c>
      <c r="D40" s="36" t="s">
        <v>196</v>
      </c>
      <c r="E40" s="36">
        <v>1</v>
      </c>
      <c r="F40" s="35" t="s">
        <v>172</v>
      </c>
      <c r="G40" s="37" t="s">
        <v>198</v>
      </c>
      <c r="H40" s="37" t="s">
        <v>174</v>
      </c>
    </row>
    <row r="41" spans="1:10" s="29" customFormat="1" ht="104.1">
      <c r="A41" s="35" t="s">
        <v>103</v>
      </c>
      <c r="B41" s="34">
        <v>19</v>
      </c>
      <c r="C41" s="36">
        <v>16</v>
      </c>
      <c r="D41" s="36"/>
      <c r="E41" s="36">
        <v>1</v>
      </c>
      <c r="F41" s="36" t="s">
        <v>94</v>
      </c>
      <c r="G41" s="37" t="s">
        <v>199</v>
      </c>
      <c r="H41" s="37" t="s">
        <v>96</v>
      </c>
      <c r="J41" s="37" t="s">
        <v>200</v>
      </c>
    </row>
    <row r="42" spans="1:10" s="29" customFormat="1" ht="26.1">
      <c r="A42" s="35" t="s">
        <v>103</v>
      </c>
      <c r="B42" s="36" t="s">
        <v>201</v>
      </c>
      <c r="C42" s="36">
        <v>16</v>
      </c>
      <c r="D42" s="36">
        <v>19</v>
      </c>
      <c r="E42" s="36">
        <v>1</v>
      </c>
      <c r="F42" s="36" t="s">
        <v>94</v>
      </c>
      <c r="G42" s="37" t="s">
        <v>170</v>
      </c>
      <c r="H42" s="37" t="s">
        <v>96</v>
      </c>
      <c r="J42" s="37"/>
    </row>
    <row r="43" spans="1:10" s="29" customFormat="1" ht="39">
      <c r="A43" s="35" t="s">
        <v>103</v>
      </c>
      <c r="B43" s="36" t="s">
        <v>202</v>
      </c>
      <c r="C43" s="36">
        <v>16</v>
      </c>
      <c r="D43" s="36" t="s">
        <v>201</v>
      </c>
      <c r="E43" s="36">
        <v>1</v>
      </c>
      <c r="F43" s="35" t="s">
        <v>172</v>
      </c>
      <c r="G43" s="37" t="s">
        <v>198</v>
      </c>
      <c r="H43" s="37" t="s">
        <v>174</v>
      </c>
    </row>
    <row r="44" spans="1:10" s="29" customFormat="1" ht="78">
      <c r="A44" s="35" t="s">
        <v>103</v>
      </c>
      <c r="B44" s="34">
        <v>20</v>
      </c>
      <c r="C44" s="36">
        <v>17</v>
      </c>
      <c r="D44" s="36"/>
      <c r="E44" s="36">
        <v>1</v>
      </c>
      <c r="F44" s="36" t="s">
        <v>94</v>
      </c>
      <c r="G44" s="29" t="s">
        <v>203</v>
      </c>
      <c r="J44" s="30" t="s">
        <v>204</v>
      </c>
    </row>
    <row r="45" spans="1:10" s="29" customFormat="1" ht="26.1">
      <c r="A45" s="35" t="s">
        <v>103</v>
      </c>
      <c r="B45" s="36" t="s">
        <v>205</v>
      </c>
      <c r="C45" s="36">
        <v>17</v>
      </c>
      <c r="D45" s="36">
        <v>20</v>
      </c>
      <c r="E45" s="36">
        <v>1</v>
      </c>
      <c r="F45" s="36" t="s">
        <v>94</v>
      </c>
      <c r="G45" s="37" t="s">
        <v>206</v>
      </c>
      <c r="H45" s="37" t="s">
        <v>96</v>
      </c>
      <c r="J45" s="30"/>
    </row>
    <row r="46" spans="1:10" s="29" customFormat="1" ht="26.1">
      <c r="A46" s="35" t="s">
        <v>103</v>
      </c>
      <c r="B46" s="29" t="s">
        <v>207</v>
      </c>
      <c r="C46" s="36">
        <v>17</v>
      </c>
      <c r="D46" s="29" t="s">
        <v>205</v>
      </c>
      <c r="E46" s="29">
        <v>1</v>
      </c>
      <c r="F46" s="36" t="s">
        <v>208</v>
      </c>
      <c r="G46" s="37" t="s">
        <v>198</v>
      </c>
    </row>
    <row r="47" spans="1:10" s="29" customFormat="1">
      <c r="B47" s="36"/>
      <c r="C47" s="36"/>
      <c r="D47" s="36"/>
      <c r="E47" s="36"/>
      <c r="F47" s="36"/>
    </row>
    <row r="48" spans="1:10" s="29" customFormat="1">
      <c r="B48" s="36"/>
      <c r="C48" s="36"/>
      <c r="D48" s="36"/>
      <c r="E48" s="36"/>
      <c r="F48" s="36"/>
    </row>
    <row r="49" spans="2:6" s="29" customFormat="1">
      <c r="B49" s="36"/>
      <c r="C49" s="36"/>
      <c r="D49" s="36"/>
      <c r="E49" s="36"/>
      <c r="F49" s="36"/>
    </row>
    <row r="50" spans="2:6" s="29" customFormat="1">
      <c r="B50" s="36"/>
      <c r="C50" s="36"/>
      <c r="D50" s="36"/>
      <c r="E50" s="36"/>
      <c r="F50" s="36"/>
    </row>
    <row r="51" spans="2:6" s="29" customFormat="1">
      <c r="B51" s="36"/>
      <c r="C51" s="36"/>
      <c r="D51" s="36"/>
      <c r="E51" s="36"/>
      <c r="F51" s="36"/>
    </row>
    <row r="52" spans="2:6" s="29" customFormat="1">
      <c r="B52" s="36"/>
      <c r="C52" s="36"/>
      <c r="D52" s="36"/>
      <c r="E52" s="36"/>
      <c r="F52" s="36"/>
    </row>
    <row r="53" spans="2:6" s="29" customFormat="1">
      <c r="B53" s="36"/>
      <c r="C53" s="36"/>
      <c r="D53" s="36"/>
      <c r="E53" s="36"/>
      <c r="F53" s="36"/>
    </row>
    <row r="54" spans="2:6" s="29" customFormat="1">
      <c r="B54" s="36"/>
      <c r="C54" s="36"/>
      <c r="D54" s="36"/>
      <c r="E54" s="36"/>
      <c r="F54" s="36"/>
    </row>
    <row r="55" spans="2:6" s="29" customFormat="1">
      <c r="B55" s="36"/>
      <c r="C55" s="36"/>
      <c r="D55" s="36"/>
      <c r="E55" s="36"/>
      <c r="F55" s="36"/>
    </row>
    <row r="56" spans="2:6" s="29" customFormat="1">
      <c r="B56" s="36"/>
      <c r="C56" s="36"/>
      <c r="D56" s="36"/>
      <c r="E56" s="36"/>
      <c r="F56" s="36"/>
    </row>
    <row r="57" spans="2:6" s="29" customFormat="1">
      <c r="B57" s="36"/>
      <c r="C57" s="36"/>
      <c r="D57" s="36"/>
      <c r="E57" s="36"/>
      <c r="F57" s="36"/>
    </row>
    <row r="58" spans="2:6" s="29" customFormat="1">
      <c r="B58" s="36"/>
      <c r="C58" s="36"/>
      <c r="D58" s="36"/>
      <c r="E58" s="36"/>
      <c r="F58" s="36"/>
    </row>
    <row r="59" spans="2:6" s="29" customFormat="1">
      <c r="B59" s="36"/>
      <c r="C59" s="36"/>
      <c r="D59" s="36"/>
      <c r="E59" s="36"/>
      <c r="F59" s="36"/>
    </row>
    <row r="60" spans="2:6" s="29" customFormat="1">
      <c r="B60" s="36"/>
      <c r="C60" s="36"/>
      <c r="D60" s="36"/>
      <c r="E60" s="36"/>
      <c r="F60" s="36"/>
    </row>
    <row r="61" spans="2:6" s="29" customFormat="1">
      <c r="B61" s="36"/>
      <c r="C61" s="36"/>
      <c r="D61" s="36"/>
      <c r="E61" s="36"/>
      <c r="F61" s="36"/>
    </row>
    <row r="62" spans="2:6" s="29" customFormat="1">
      <c r="B62" s="36"/>
      <c r="C62" s="36"/>
      <c r="D62" s="36"/>
      <c r="E62" s="36"/>
      <c r="F62" s="36"/>
    </row>
    <row r="63" spans="2:6" s="29" customFormat="1">
      <c r="B63" s="36"/>
      <c r="C63" s="36"/>
      <c r="D63" s="36"/>
      <c r="E63" s="36"/>
      <c r="F63" s="36"/>
    </row>
    <row r="64" spans="2:6" s="29" customFormat="1">
      <c r="B64" s="36"/>
      <c r="C64" s="36"/>
      <c r="D64" s="36"/>
      <c r="E64" s="36"/>
      <c r="F64" s="36"/>
    </row>
    <row r="65" spans="2:6" s="29" customFormat="1">
      <c r="B65" s="36"/>
      <c r="C65" s="36"/>
      <c r="D65" s="36"/>
      <c r="E65" s="36"/>
      <c r="F65" s="36"/>
    </row>
    <row r="66" spans="2:6" s="29" customFormat="1">
      <c r="B66" s="36"/>
      <c r="C66" s="36"/>
      <c r="D66" s="36"/>
      <c r="E66" s="36"/>
      <c r="F66" s="36"/>
    </row>
    <row r="67" spans="2:6" s="29" customFormat="1">
      <c r="B67" s="36"/>
      <c r="C67" s="36"/>
      <c r="D67" s="36"/>
      <c r="E67" s="36"/>
      <c r="F67" s="36"/>
    </row>
    <row r="68" spans="2:6" s="29" customFormat="1">
      <c r="B68" s="36"/>
      <c r="C68" s="36"/>
      <c r="D68" s="36"/>
      <c r="E68" s="36"/>
      <c r="F68" s="36"/>
    </row>
    <row r="69" spans="2:6" s="29" customFormat="1">
      <c r="B69" s="36"/>
      <c r="C69" s="36"/>
      <c r="D69" s="36"/>
      <c r="E69" s="36"/>
      <c r="F69" s="36"/>
    </row>
    <row r="70" spans="2:6" s="29" customFormat="1">
      <c r="B70" s="36"/>
      <c r="C70" s="36"/>
      <c r="D70" s="36"/>
      <c r="E70" s="36"/>
      <c r="F70" s="36"/>
    </row>
    <row r="71" spans="2:6" s="29" customFormat="1">
      <c r="B71" s="36"/>
      <c r="C71" s="36"/>
      <c r="D71" s="36"/>
      <c r="E71" s="36"/>
      <c r="F71" s="36"/>
    </row>
    <row r="72" spans="2:6" s="29" customFormat="1">
      <c r="B72" s="36"/>
      <c r="C72" s="36"/>
      <c r="D72" s="36"/>
      <c r="E72" s="36"/>
      <c r="F72" s="36"/>
    </row>
  </sheetData>
  <autoFilter ref="A2:J46" xr:uid="{B927E55E-ADC6-43D8-ACB8-03CE023DD96D}"/>
  <phoneticPr fontId="4" type="noConversion"/>
  <pageMargins left="0.7" right="0.7" top="0.75" bottom="0.75" header="0.3" footer="0.3"/>
  <pageSetup paperSize="9" orientation="portrait" r:id="rId1"/>
  <headerFooter>
    <oddFooter>&amp;L_x000D_&amp;1#&amp;"Calibri"&amp;10&amp;K000000 Information Rating: INTERNAL(I)</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034F2-DB73-4908-BE53-C05E9EE7A694}">
  <dimension ref="A1:F386"/>
  <sheetViews>
    <sheetView topLeftCell="A357" workbookViewId="0">
      <selection activeCell="C391" sqref="C391"/>
    </sheetView>
  </sheetViews>
  <sheetFormatPr defaultColWidth="9.140625" defaultRowHeight="12.95"/>
  <cols>
    <col min="1" max="1" width="15.5703125" style="71" customWidth="1"/>
    <col min="2" max="2" width="16.85546875" style="71" customWidth="1"/>
    <col min="3" max="3" width="9.140625" style="71"/>
    <col min="4" max="4" width="49.140625" style="70" customWidth="1"/>
    <col min="5" max="5" width="76.85546875" style="70" customWidth="1"/>
    <col min="6" max="6" width="47" style="71" customWidth="1"/>
    <col min="7" max="7" width="24.42578125" style="71" customWidth="1"/>
    <col min="8" max="8" width="20.7109375" style="71" customWidth="1"/>
    <col min="9" max="16384" width="9.140625" style="71"/>
  </cols>
  <sheetData>
    <row r="1" spans="1:6">
      <c r="A1" s="71" t="s">
        <v>209</v>
      </c>
      <c r="B1" s="71" t="s">
        <v>210</v>
      </c>
      <c r="C1" s="71" t="s">
        <v>87</v>
      </c>
      <c r="D1" s="70" t="s">
        <v>211</v>
      </c>
      <c r="E1" s="70" t="s">
        <v>212</v>
      </c>
      <c r="F1" s="71" t="s">
        <v>213</v>
      </c>
    </row>
    <row r="2" spans="1:6">
      <c r="A2" s="71">
        <v>1596</v>
      </c>
      <c r="B2" s="71" t="s">
        <v>214</v>
      </c>
      <c r="C2" s="71">
        <v>8</v>
      </c>
      <c r="D2" s="70" t="s">
        <v>215</v>
      </c>
      <c r="E2" s="70" t="s">
        <v>216</v>
      </c>
      <c r="F2" s="74" t="s">
        <v>217</v>
      </c>
    </row>
    <row r="3" spans="1:6">
      <c r="A3" s="71">
        <v>1596</v>
      </c>
      <c r="B3" s="71" t="s">
        <v>214</v>
      </c>
      <c r="C3" s="71">
        <v>10</v>
      </c>
      <c r="D3" s="70" t="s">
        <v>218</v>
      </c>
      <c r="E3" s="70" t="s">
        <v>219</v>
      </c>
      <c r="F3" s="74" t="s">
        <v>217</v>
      </c>
    </row>
    <row r="4" spans="1:6">
      <c r="A4" s="71">
        <v>1596</v>
      </c>
      <c r="B4" s="71" t="s">
        <v>214</v>
      </c>
      <c r="C4" s="71">
        <v>12</v>
      </c>
      <c r="D4" s="70" t="s">
        <v>220</v>
      </c>
      <c r="E4" s="70" t="s">
        <v>221</v>
      </c>
      <c r="F4" s="74" t="s">
        <v>217</v>
      </c>
    </row>
    <row r="5" spans="1:6">
      <c r="A5" s="71">
        <v>1596</v>
      </c>
      <c r="B5" s="71" t="s">
        <v>214</v>
      </c>
      <c r="C5" s="71">
        <v>14</v>
      </c>
      <c r="D5" s="70" t="s">
        <v>222</v>
      </c>
      <c r="E5" s="70" t="s">
        <v>223</v>
      </c>
      <c r="F5" s="74" t="s">
        <v>217</v>
      </c>
    </row>
    <row r="6" spans="1:6">
      <c r="A6" s="71">
        <v>1596</v>
      </c>
      <c r="B6" s="71" t="s">
        <v>214</v>
      </c>
      <c r="C6" s="71">
        <v>16</v>
      </c>
      <c r="D6" s="70" t="s">
        <v>224</v>
      </c>
      <c r="E6" s="70" t="s">
        <v>225</v>
      </c>
      <c r="F6" s="74" t="s">
        <v>217</v>
      </c>
    </row>
    <row r="7" spans="1:6">
      <c r="A7" s="71">
        <v>1596</v>
      </c>
      <c r="B7" s="71" t="s">
        <v>214</v>
      </c>
      <c r="C7" s="71">
        <v>18</v>
      </c>
      <c r="D7" s="70" t="s">
        <v>226</v>
      </c>
      <c r="E7" s="70" t="s">
        <v>227</v>
      </c>
      <c r="F7" s="74" t="s">
        <v>217</v>
      </c>
    </row>
    <row r="8" spans="1:6">
      <c r="A8" s="71">
        <v>1596</v>
      </c>
      <c r="B8" s="71" t="s">
        <v>214</v>
      </c>
      <c r="C8" s="71">
        <v>20</v>
      </c>
      <c r="D8" s="70" t="s">
        <v>228</v>
      </c>
      <c r="E8" s="70" t="s">
        <v>229</v>
      </c>
      <c r="F8" s="74" t="s">
        <v>217</v>
      </c>
    </row>
    <row r="9" spans="1:6">
      <c r="A9" s="71">
        <v>1596</v>
      </c>
      <c r="B9" s="71" t="s">
        <v>214</v>
      </c>
      <c r="C9" s="71">
        <v>22</v>
      </c>
      <c r="D9" s="70" t="s">
        <v>230</v>
      </c>
      <c r="E9" s="70" t="s">
        <v>231</v>
      </c>
      <c r="F9" s="74" t="s">
        <v>217</v>
      </c>
    </row>
    <row r="10" spans="1:6">
      <c r="A10" s="71">
        <v>1596</v>
      </c>
      <c r="B10" s="71" t="s">
        <v>214</v>
      </c>
      <c r="C10" s="71">
        <v>24</v>
      </c>
      <c r="D10" s="70" t="s">
        <v>232</v>
      </c>
      <c r="E10" s="70" t="s">
        <v>233</v>
      </c>
      <c r="F10" s="74" t="s">
        <v>217</v>
      </c>
    </row>
    <row r="11" spans="1:6">
      <c r="A11" s="71">
        <v>1596</v>
      </c>
      <c r="B11" s="71" t="s">
        <v>214</v>
      </c>
      <c r="C11" s="71">
        <v>26</v>
      </c>
      <c r="D11" s="70" t="s">
        <v>234</v>
      </c>
      <c r="E11" s="70" t="s">
        <v>235</v>
      </c>
      <c r="F11" s="74" t="s">
        <v>217</v>
      </c>
    </row>
    <row r="12" spans="1:6">
      <c r="A12" s="71">
        <v>1596</v>
      </c>
      <c r="B12" s="71" t="s">
        <v>214</v>
      </c>
      <c r="C12" s="71">
        <v>28</v>
      </c>
      <c r="D12" s="70" t="s">
        <v>236</v>
      </c>
      <c r="E12" s="70" t="s">
        <v>237</v>
      </c>
      <c r="F12" s="74" t="s">
        <v>217</v>
      </c>
    </row>
    <row r="13" spans="1:6">
      <c r="A13" s="71">
        <v>1596</v>
      </c>
      <c r="B13" s="71" t="s">
        <v>214</v>
      </c>
      <c r="C13" s="71">
        <v>30</v>
      </c>
      <c r="D13" s="70" t="s">
        <v>238</v>
      </c>
      <c r="E13" s="70" t="s">
        <v>239</v>
      </c>
      <c r="F13" s="74" t="s">
        <v>217</v>
      </c>
    </row>
    <row r="14" spans="1:6">
      <c r="A14" s="71">
        <v>1597</v>
      </c>
      <c r="B14" s="71" t="s">
        <v>214</v>
      </c>
      <c r="C14" s="71">
        <v>2</v>
      </c>
      <c r="D14" s="70" t="s">
        <v>240</v>
      </c>
      <c r="E14" s="70" t="s">
        <v>241</v>
      </c>
      <c r="F14" s="74" t="s">
        <v>217</v>
      </c>
    </row>
    <row r="15" spans="1:6">
      <c r="A15" s="71">
        <v>1597</v>
      </c>
      <c r="B15" s="71" t="s">
        <v>214</v>
      </c>
      <c r="C15" s="71">
        <v>4</v>
      </c>
      <c r="D15" s="70" t="s">
        <v>242</v>
      </c>
      <c r="E15" s="70" t="s">
        <v>243</v>
      </c>
      <c r="F15" s="74" t="s">
        <v>217</v>
      </c>
    </row>
    <row r="16" spans="1:6">
      <c r="A16" s="71">
        <v>1597</v>
      </c>
      <c r="B16" s="71" t="s">
        <v>214</v>
      </c>
      <c r="C16" s="71">
        <v>6</v>
      </c>
      <c r="D16" s="70" t="s">
        <v>244</v>
      </c>
      <c r="E16" s="70" t="s">
        <v>245</v>
      </c>
      <c r="F16" s="74" t="s">
        <v>217</v>
      </c>
    </row>
    <row r="17" spans="1:6">
      <c r="A17" s="71">
        <v>1597</v>
      </c>
      <c r="B17" s="71" t="s">
        <v>214</v>
      </c>
      <c r="C17" s="71">
        <v>8</v>
      </c>
      <c r="D17" s="70" t="s">
        <v>246</v>
      </c>
      <c r="E17" s="70" t="s">
        <v>247</v>
      </c>
      <c r="F17" s="74" t="s">
        <v>217</v>
      </c>
    </row>
    <row r="18" spans="1:6">
      <c r="A18" s="71">
        <v>1600</v>
      </c>
      <c r="B18" s="71" t="s">
        <v>214</v>
      </c>
      <c r="C18" s="71">
        <v>8</v>
      </c>
      <c r="D18" s="72" t="s">
        <v>248</v>
      </c>
      <c r="E18" s="72" t="s">
        <v>249</v>
      </c>
      <c r="F18" s="74" t="s">
        <v>217</v>
      </c>
    </row>
    <row r="19" spans="1:6">
      <c r="A19" s="71">
        <v>1600</v>
      </c>
      <c r="B19" s="71" t="s">
        <v>214</v>
      </c>
      <c r="C19" s="71">
        <v>10</v>
      </c>
      <c r="D19" s="72" t="s">
        <v>250</v>
      </c>
      <c r="E19" s="72" t="s">
        <v>251</v>
      </c>
      <c r="F19" s="74" t="s">
        <v>217</v>
      </c>
    </row>
    <row r="20" spans="1:6">
      <c r="A20" s="71">
        <v>1600</v>
      </c>
      <c r="B20" s="71" t="s">
        <v>214</v>
      </c>
      <c r="C20" s="71">
        <v>12</v>
      </c>
      <c r="D20" s="72" t="s">
        <v>252</v>
      </c>
      <c r="E20" s="72" t="s">
        <v>253</v>
      </c>
      <c r="F20" s="74" t="s">
        <v>217</v>
      </c>
    </row>
    <row r="21" spans="1:6">
      <c r="A21" s="71">
        <v>1600</v>
      </c>
      <c r="B21" s="71" t="s">
        <v>214</v>
      </c>
      <c r="C21" s="71">
        <v>14</v>
      </c>
      <c r="D21" s="72" t="s">
        <v>254</v>
      </c>
      <c r="E21" s="72" t="s">
        <v>255</v>
      </c>
      <c r="F21" s="74" t="s">
        <v>217</v>
      </c>
    </row>
    <row r="22" spans="1:6">
      <c r="A22" s="71">
        <v>1600</v>
      </c>
      <c r="B22" s="71" t="s">
        <v>214</v>
      </c>
      <c r="C22" s="71">
        <v>16</v>
      </c>
      <c r="D22" s="72" t="s">
        <v>256</v>
      </c>
      <c r="E22" s="72" t="s">
        <v>257</v>
      </c>
      <c r="F22" s="74" t="s">
        <v>217</v>
      </c>
    </row>
    <row r="23" spans="1:6">
      <c r="A23" s="71">
        <v>1600</v>
      </c>
      <c r="B23" s="71" t="s">
        <v>214</v>
      </c>
      <c r="C23" s="71">
        <v>18</v>
      </c>
      <c r="D23" s="72" t="s">
        <v>258</v>
      </c>
      <c r="E23" s="72" t="s">
        <v>259</v>
      </c>
      <c r="F23" s="74" t="s">
        <v>217</v>
      </c>
    </row>
    <row r="24" spans="1:6">
      <c r="A24" s="71">
        <v>1600</v>
      </c>
      <c r="B24" s="71" t="s">
        <v>214</v>
      </c>
      <c r="C24" s="71">
        <v>20</v>
      </c>
      <c r="D24" s="72" t="s">
        <v>260</v>
      </c>
      <c r="E24" s="72" t="s">
        <v>261</v>
      </c>
      <c r="F24" s="74" t="s">
        <v>217</v>
      </c>
    </row>
    <row r="25" spans="1:6">
      <c r="A25" s="71">
        <v>1600</v>
      </c>
      <c r="B25" s="71" t="s">
        <v>214</v>
      </c>
      <c r="C25" s="71">
        <v>22</v>
      </c>
      <c r="D25" s="72" t="s">
        <v>262</v>
      </c>
      <c r="E25" s="72" t="s">
        <v>263</v>
      </c>
      <c r="F25" s="74" t="s">
        <v>217</v>
      </c>
    </row>
    <row r="26" spans="1:6">
      <c r="A26" s="71">
        <v>1600</v>
      </c>
      <c r="B26" s="71" t="s">
        <v>214</v>
      </c>
      <c r="C26" s="71">
        <v>24</v>
      </c>
      <c r="D26" s="72" t="s">
        <v>264</v>
      </c>
      <c r="E26" s="72" t="s">
        <v>265</v>
      </c>
      <c r="F26" s="74" t="s">
        <v>217</v>
      </c>
    </row>
    <row r="27" spans="1:6">
      <c r="A27" s="71">
        <v>1600</v>
      </c>
      <c r="B27" s="71" t="s">
        <v>214</v>
      </c>
      <c r="C27" s="71">
        <v>26</v>
      </c>
      <c r="D27" s="72" t="s">
        <v>266</v>
      </c>
      <c r="E27" s="72" t="s">
        <v>267</v>
      </c>
      <c r="F27" s="74" t="s">
        <v>217</v>
      </c>
    </row>
    <row r="28" spans="1:6">
      <c r="A28" s="71">
        <v>1600</v>
      </c>
      <c r="B28" s="71" t="s">
        <v>214</v>
      </c>
      <c r="C28" s="71">
        <v>28</v>
      </c>
      <c r="D28" s="72" t="s">
        <v>268</v>
      </c>
      <c r="E28" s="72" t="s">
        <v>269</v>
      </c>
      <c r="F28" s="74" t="s">
        <v>217</v>
      </c>
    </row>
    <row r="29" spans="1:6">
      <c r="A29" s="71">
        <v>1600</v>
      </c>
      <c r="B29" s="71" t="s">
        <v>214</v>
      </c>
      <c r="C29" s="71">
        <v>30</v>
      </c>
      <c r="D29" s="72" t="s">
        <v>270</v>
      </c>
      <c r="E29" s="72" t="s">
        <v>271</v>
      </c>
      <c r="F29" s="74" t="s">
        <v>217</v>
      </c>
    </row>
    <row r="30" spans="1:6">
      <c r="A30" s="71">
        <v>1600</v>
      </c>
      <c r="B30" s="71" t="s">
        <v>214</v>
      </c>
      <c r="C30" s="71">
        <v>32</v>
      </c>
      <c r="D30" s="72" t="s">
        <v>272</v>
      </c>
      <c r="E30" s="72" t="s">
        <v>273</v>
      </c>
      <c r="F30" s="74" t="s">
        <v>217</v>
      </c>
    </row>
    <row r="31" spans="1:6">
      <c r="A31" s="71">
        <v>1600</v>
      </c>
      <c r="B31" s="71" t="s">
        <v>214</v>
      </c>
      <c r="C31" s="71">
        <v>34</v>
      </c>
      <c r="D31" s="72" t="s">
        <v>274</v>
      </c>
      <c r="E31" s="72" t="s">
        <v>275</v>
      </c>
      <c r="F31" s="74" t="s">
        <v>217</v>
      </c>
    </row>
    <row r="32" spans="1:6">
      <c r="A32" s="71">
        <v>1600</v>
      </c>
      <c r="B32" s="71" t="s">
        <v>214</v>
      </c>
      <c r="C32" s="71">
        <v>36</v>
      </c>
      <c r="D32" s="72" t="s">
        <v>276</v>
      </c>
      <c r="E32" s="72" t="s">
        <v>277</v>
      </c>
      <c r="F32" s="74" t="s">
        <v>217</v>
      </c>
    </row>
    <row r="33" spans="1:6">
      <c r="A33" s="71">
        <v>1600</v>
      </c>
      <c r="B33" s="71" t="s">
        <v>214</v>
      </c>
      <c r="C33" s="71">
        <v>38</v>
      </c>
      <c r="D33" s="72" t="s">
        <v>278</v>
      </c>
      <c r="E33" s="72" t="s">
        <v>279</v>
      </c>
      <c r="F33" s="74" t="s">
        <v>217</v>
      </c>
    </row>
    <row r="34" spans="1:6">
      <c r="A34" s="71">
        <v>1600</v>
      </c>
      <c r="B34" s="71" t="s">
        <v>214</v>
      </c>
      <c r="C34" s="71">
        <v>40</v>
      </c>
      <c r="D34" s="72" t="s">
        <v>280</v>
      </c>
      <c r="E34" s="72" t="s">
        <v>281</v>
      </c>
      <c r="F34" s="74" t="s">
        <v>217</v>
      </c>
    </row>
    <row r="35" spans="1:6">
      <c r="A35" s="71">
        <v>1600</v>
      </c>
      <c r="B35" s="71" t="s">
        <v>214</v>
      </c>
      <c r="C35" s="71">
        <v>42</v>
      </c>
      <c r="D35" s="72" t="s">
        <v>282</v>
      </c>
      <c r="E35" s="72" t="s">
        <v>283</v>
      </c>
      <c r="F35" s="74" t="s">
        <v>217</v>
      </c>
    </row>
    <row r="36" spans="1:6">
      <c r="A36" s="71">
        <v>1600</v>
      </c>
      <c r="B36" s="71" t="s">
        <v>214</v>
      </c>
      <c r="C36" s="71">
        <v>44</v>
      </c>
      <c r="D36" s="72" t="s">
        <v>284</v>
      </c>
      <c r="E36" s="72" t="s">
        <v>285</v>
      </c>
      <c r="F36" s="74" t="s">
        <v>217</v>
      </c>
    </row>
    <row r="37" spans="1:6">
      <c r="A37" s="71">
        <v>1600</v>
      </c>
      <c r="B37" s="71" t="s">
        <v>214</v>
      </c>
      <c r="C37" s="71">
        <v>46</v>
      </c>
      <c r="D37" s="72" t="s">
        <v>286</v>
      </c>
      <c r="E37" s="72" t="s">
        <v>287</v>
      </c>
      <c r="F37" s="74" t="s">
        <v>217</v>
      </c>
    </row>
    <row r="38" spans="1:6">
      <c r="A38" s="71">
        <v>1600</v>
      </c>
      <c r="B38" s="71" t="s">
        <v>214</v>
      </c>
      <c r="C38" s="71">
        <v>48</v>
      </c>
      <c r="D38" s="72" t="s">
        <v>288</v>
      </c>
      <c r="E38" s="72" t="s">
        <v>289</v>
      </c>
      <c r="F38" s="74" t="s">
        <v>217</v>
      </c>
    </row>
    <row r="39" spans="1:6">
      <c r="A39" s="71">
        <v>1600</v>
      </c>
      <c r="B39" s="71" t="s">
        <v>214</v>
      </c>
      <c r="C39" s="71">
        <v>50</v>
      </c>
      <c r="D39" s="72" t="s">
        <v>290</v>
      </c>
      <c r="E39" s="72" t="s">
        <v>291</v>
      </c>
      <c r="F39" s="74" t="s">
        <v>217</v>
      </c>
    </row>
    <row r="40" spans="1:6">
      <c r="A40" s="71">
        <v>1600</v>
      </c>
      <c r="B40" s="71" t="s">
        <v>214</v>
      </c>
      <c r="C40" s="71">
        <v>52</v>
      </c>
      <c r="D40" s="72" t="s">
        <v>292</v>
      </c>
      <c r="E40" s="72" t="s">
        <v>293</v>
      </c>
      <c r="F40" s="74" t="s">
        <v>217</v>
      </c>
    </row>
    <row r="41" spans="1:6">
      <c r="A41" s="71">
        <v>1600</v>
      </c>
      <c r="B41" s="71" t="s">
        <v>214</v>
      </c>
      <c r="C41" s="71">
        <v>54</v>
      </c>
      <c r="D41" s="72" t="s">
        <v>294</v>
      </c>
      <c r="E41" s="72" t="s">
        <v>295</v>
      </c>
      <c r="F41" s="74" t="s">
        <v>217</v>
      </c>
    </row>
    <row r="42" spans="1:6">
      <c r="A42" s="71">
        <v>1600</v>
      </c>
      <c r="B42" s="71" t="s">
        <v>214</v>
      </c>
      <c r="C42" s="71">
        <v>56</v>
      </c>
      <c r="D42" s="72" t="s">
        <v>296</v>
      </c>
      <c r="E42" s="72" t="s">
        <v>297</v>
      </c>
      <c r="F42" s="74" t="s">
        <v>217</v>
      </c>
    </row>
    <row r="43" spans="1:6">
      <c r="A43" s="71">
        <v>1600</v>
      </c>
      <c r="B43" s="71" t="s">
        <v>214</v>
      </c>
      <c r="C43" s="71">
        <v>58</v>
      </c>
      <c r="D43" s="72" t="s">
        <v>298</v>
      </c>
      <c r="E43" s="72" t="s">
        <v>299</v>
      </c>
      <c r="F43" s="74" t="s">
        <v>217</v>
      </c>
    </row>
    <row r="44" spans="1:6">
      <c r="A44" s="71">
        <v>1600</v>
      </c>
      <c r="B44" s="71" t="s">
        <v>214</v>
      </c>
      <c r="C44" s="71">
        <v>60</v>
      </c>
      <c r="D44" s="72" t="s">
        <v>300</v>
      </c>
      <c r="E44" s="72" t="s">
        <v>301</v>
      </c>
      <c r="F44" s="74" t="s">
        <v>217</v>
      </c>
    </row>
    <row r="45" spans="1:6">
      <c r="A45" s="71">
        <v>1600</v>
      </c>
      <c r="B45" s="71" t="s">
        <v>214</v>
      </c>
      <c r="C45" s="71">
        <v>62</v>
      </c>
      <c r="D45" s="72" t="s">
        <v>302</v>
      </c>
      <c r="E45" s="72" t="s">
        <v>303</v>
      </c>
      <c r="F45" s="74" t="s">
        <v>217</v>
      </c>
    </row>
    <row r="46" spans="1:6">
      <c r="A46" s="71">
        <v>1600</v>
      </c>
      <c r="B46" s="71" t="s">
        <v>214</v>
      </c>
      <c r="C46" s="71">
        <v>64</v>
      </c>
      <c r="D46" s="72" t="s">
        <v>304</v>
      </c>
      <c r="E46" s="72" t="s">
        <v>305</v>
      </c>
      <c r="F46" s="74" t="s">
        <v>217</v>
      </c>
    </row>
    <row r="47" spans="1:6">
      <c r="A47" s="71">
        <v>1600</v>
      </c>
      <c r="B47" s="71" t="s">
        <v>214</v>
      </c>
      <c r="C47" s="71">
        <v>66</v>
      </c>
      <c r="D47" s="72" t="s">
        <v>306</v>
      </c>
      <c r="E47" s="72" t="s">
        <v>307</v>
      </c>
      <c r="F47" s="74" t="s">
        <v>217</v>
      </c>
    </row>
    <row r="48" spans="1:6">
      <c r="A48" s="71">
        <v>1600</v>
      </c>
      <c r="B48" s="71" t="s">
        <v>214</v>
      </c>
      <c r="C48" s="71">
        <v>68</v>
      </c>
      <c r="D48" s="72" t="s">
        <v>308</v>
      </c>
      <c r="E48" s="72" t="s">
        <v>309</v>
      </c>
      <c r="F48" s="74" t="s">
        <v>217</v>
      </c>
    </row>
    <row r="49" spans="1:6">
      <c r="A49" s="71">
        <v>1600</v>
      </c>
      <c r="B49" s="71" t="s">
        <v>214</v>
      </c>
      <c r="C49" s="71">
        <v>70</v>
      </c>
      <c r="D49" s="72" t="s">
        <v>310</v>
      </c>
      <c r="E49" s="72" t="s">
        <v>311</v>
      </c>
      <c r="F49" s="74" t="s">
        <v>217</v>
      </c>
    </row>
    <row r="50" spans="1:6">
      <c r="A50" s="71">
        <v>1600</v>
      </c>
      <c r="B50" s="71" t="s">
        <v>214</v>
      </c>
      <c r="C50" s="71">
        <v>72</v>
      </c>
      <c r="D50" s="72" t="s">
        <v>312</v>
      </c>
      <c r="E50" s="72" t="s">
        <v>313</v>
      </c>
      <c r="F50" s="74" t="s">
        <v>217</v>
      </c>
    </row>
    <row r="51" spans="1:6">
      <c r="A51" s="71">
        <v>1600</v>
      </c>
      <c r="B51" s="71" t="s">
        <v>214</v>
      </c>
      <c r="C51" s="71">
        <v>74</v>
      </c>
      <c r="D51" s="72" t="s">
        <v>314</v>
      </c>
      <c r="E51" s="72" t="s">
        <v>315</v>
      </c>
      <c r="F51" s="74" t="s">
        <v>217</v>
      </c>
    </row>
    <row r="52" spans="1:6">
      <c r="A52" s="71">
        <v>1600</v>
      </c>
      <c r="B52" s="71" t="s">
        <v>214</v>
      </c>
      <c r="C52" s="71">
        <v>76</v>
      </c>
      <c r="D52" s="72" t="s">
        <v>316</v>
      </c>
      <c r="E52" s="72" t="s">
        <v>317</v>
      </c>
      <c r="F52" s="74" t="s">
        <v>217</v>
      </c>
    </row>
    <row r="53" spans="1:6">
      <c r="A53" s="71">
        <v>1600</v>
      </c>
      <c r="B53" s="71" t="s">
        <v>214</v>
      </c>
      <c r="C53" s="71">
        <v>78</v>
      </c>
      <c r="D53" s="72" t="s">
        <v>318</v>
      </c>
      <c r="E53" s="72" t="s">
        <v>319</v>
      </c>
      <c r="F53" s="74" t="s">
        <v>217</v>
      </c>
    </row>
    <row r="54" spans="1:6">
      <c r="A54" s="71">
        <v>1600</v>
      </c>
      <c r="B54" s="71" t="s">
        <v>214</v>
      </c>
      <c r="C54" s="71">
        <v>80</v>
      </c>
      <c r="D54" s="72" t="s">
        <v>320</v>
      </c>
      <c r="E54" s="72" t="s">
        <v>321</v>
      </c>
      <c r="F54" s="74" t="s">
        <v>217</v>
      </c>
    </row>
    <row r="55" spans="1:6">
      <c r="A55" s="71">
        <v>1600</v>
      </c>
      <c r="B55" s="71" t="s">
        <v>214</v>
      </c>
      <c r="C55" s="71">
        <v>82</v>
      </c>
      <c r="D55" s="72" t="s">
        <v>322</v>
      </c>
      <c r="E55" s="72" t="s">
        <v>323</v>
      </c>
      <c r="F55" s="74" t="s">
        <v>217</v>
      </c>
    </row>
    <row r="56" spans="1:6">
      <c r="A56" s="71">
        <v>1600</v>
      </c>
      <c r="B56" s="71" t="s">
        <v>214</v>
      </c>
      <c r="C56" s="71">
        <v>84</v>
      </c>
      <c r="D56" s="72" t="s">
        <v>324</v>
      </c>
      <c r="E56" s="72" t="s">
        <v>325</v>
      </c>
      <c r="F56" s="74" t="s">
        <v>217</v>
      </c>
    </row>
    <row r="57" spans="1:6">
      <c r="A57" s="71">
        <v>1600</v>
      </c>
      <c r="B57" s="71" t="s">
        <v>214</v>
      </c>
      <c r="C57" s="71">
        <v>86</v>
      </c>
      <c r="D57" s="72" t="s">
        <v>326</v>
      </c>
      <c r="E57" s="72" t="s">
        <v>327</v>
      </c>
      <c r="F57" s="74" t="s">
        <v>217</v>
      </c>
    </row>
    <row r="58" spans="1:6">
      <c r="A58" s="71">
        <v>1600</v>
      </c>
      <c r="B58" s="71" t="s">
        <v>214</v>
      </c>
      <c r="C58" s="71">
        <v>88</v>
      </c>
      <c r="D58" s="72" t="s">
        <v>328</v>
      </c>
      <c r="E58" s="72" t="s">
        <v>329</v>
      </c>
      <c r="F58" s="74" t="s">
        <v>217</v>
      </c>
    </row>
    <row r="59" spans="1:6">
      <c r="A59" s="71">
        <v>1600</v>
      </c>
      <c r="B59" s="71" t="s">
        <v>214</v>
      </c>
      <c r="C59" s="71">
        <v>90</v>
      </c>
      <c r="D59" s="72" t="s">
        <v>330</v>
      </c>
      <c r="E59" s="72" t="s">
        <v>331</v>
      </c>
      <c r="F59" s="74" t="s">
        <v>217</v>
      </c>
    </row>
    <row r="60" spans="1:6">
      <c r="A60" s="71">
        <v>1600</v>
      </c>
      <c r="B60" s="71" t="s">
        <v>214</v>
      </c>
      <c r="C60" s="71">
        <v>92</v>
      </c>
      <c r="D60" s="72" t="s">
        <v>332</v>
      </c>
      <c r="E60" s="72" t="s">
        <v>333</v>
      </c>
      <c r="F60" s="74" t="s">
        <v>217</v>
      </c>
    </row>
    <row r="61" spans="1:6">
      <c r="A61" s="71">
        <v>1600</v>
      </c>
      <c r="B61" s="71" t="s">
        <v>214</v>
      </c>
      <c r="C61" s="71">
        <v>94</v>
      </c>
      <c r="D61" s="72" t="s">
        <v>334</v>
      </c>
      <c r="E61" s="72" t="s">
        <v>335</v>
      </c>
      <c r="F61" s="74" t="s">
        <v>217</v>
      </c>
    </row>
    <row r="62" spans="1:6">
      <c r="A62" s="71">
        <v>1600</v>
      </c>
      <c r="B62" s="71" t="s">
        <v>214</v>
      </c>
      <c r="C62" s="71">
        <v>96</v>
      </c>
      <c r="D62" s="72" t="s">
        <v>336</v>
      </c>
      <c r="E62" s="72" t="s">
        <v>337</v>
      </c>
      <c r="F62" s="74" t="s">
        <v>217</v>
      </c>
    </row>
    <row r="63" spans="1:6">
      <c r="A63" s="71">
        <v>1600</v>
      </c>
      <c r="B63" s="71" t="s">
        <v>214</v>
      </c>
      <c r="C63" s="71">
        <v>98</v>
      </c>
      <c r="D63" s="72" t="s">
        <v>338</v>
      </c>
      <c r="E63" s="72" t="s">
        <v>339</v>
      </c>
      <c r="F63" s="74" t="s">
        <v>217</v>
      </c>
    </row>
    <row r="64" spans="1:6">
      <c r="A64" s="71">
        <v>1600</v>
      </c>
      <c r="B64" s="71" t="s">
        <v>214</v>
      </c>
      <c r="C64" s="71">
        <v>100</v>
      </c>
      <c r="D64" s="72" t="s">
        <v>340</v>
      </c>
      <c r="E64" s="72" t="s">
        <v>341</v>
      </c>
      <c r="F64" s="74" t="s">
        <v>217</v>
      </c>
    </row>
    <row r="65" spans="1:6">
      <c r="A65" s="71">
        <v>1600</v>
      </c>
      <c r="B65" s="71" t="s">
        <v>214</v>
      </c>
      <c r="C65" s="71">
        <v>102</v>
      </c>
      <c r="D65" s="72" t="s">
        <v>342</v>
      </c>
      <c r="E65" s="72" t="s">
        <v>343</v>
      </c>
      <c r="F65" s="74" t="s">
        <v>217</v>
      </c>
    </row>
    <row r="66" spans="1:6">
      <c r="A66" s="71">
        <v>1600</v>
      </c>
      <c r="B66" s="71" t="s">
        <v>214</v>
      </c>
      <c r="C66" s="71">
        <v>104</v>
      </c>
      <c r="D66" s="72" t="s">
        <v>344</v>
      </c>
      <c r="E66" s="72" t="s">
        <v>345</v>
      </c>
      <c r="F66" s="74" t="s">
        <v>217</v>
      </c>
    </row>
    <row r="67" spans="1:6">
      <c r="A67" s="71">
        <v>1600</v>
      </c>
      <c r="B67" s="71" t="s">
        <v>214</v>
      </c>
      <c r="C67" s="71">
        <v>106</v>
      </c>
      <c r="D67" s="72" t="s">
        <v>346</v>
      </c>
      <c r="E67" s="72" t="s">
        <v>347</v>
      </c>
      <c r="F67" s="74" t="s">
        <v>217</v>
      </c>
    </row>
    <row r="68" spans="1:6">
      <c r="A68" s="71">
        <v>1600</v>
      </c>
      <c r="B68" s="71" t="s">
        <v>214</v>
      </c>
      <c r="C68" s="71">
        <v>108</v>
      </c>
      <c r="D68" s="72" t="s">
        <v>348</v>
      </c>
      <c r="E68" s="72" t="s">
        <v>349</v>
      </c>
      <c r="F68" s="74" t="s">
        <v>217</v>
      </c>
    </row>
    <row r="69" spans="1:6">
      <c r="A69" s="71">
        <v>1600</v>
      </c>
      <c r="B69" s="71" t="s">
        <v>214</v>
      </c>
      <c r="C69" s="71">
        <v>110</v>
      </c>
      <c r="D69" s="72" t="s">
        <v>350</v>
      </c>
      <c r="E69" s="72" t="s">
        <v>351</v>
      </c>
      <c r="F69" s="74" t="s">
        <v>217</v>
      </c>
    </row>
    <row r="70" spans="1:6">
      <c r="A70" s="71">
        <v>1600</v>
      </c>
      <c r="B70" s="71" t="s">
        <v>214</v>
      </c>
      <c r="C70" s="71">
        <v>112</v>
      </c>
      <c r="D70" s="72" t="s">
        <v>352</v>
      </c>
      <c r="E70" s="72" t="s">
        <v>353</v>
      </c>
      <c r="F70" s="74" t="s">
        <v>217</v>
      </c>
    </row>
    <row r="71" spans="1:6">
      <c r="A71" s="71">
        <v>1600</v>
      </c>
      <c r="B71" s="71" t="s">
        <v>214</v>
      </c>
      <c r="C71" s="71">
        <v>114</v>
      </c>
      <c r="D71" s="72" t="s">
        <v>354</v>
      </c>
      <c r="E71" s="72" t="s">
        <v>355</v>
      </c>
      <c r="F71" s="74" t="s">
        <v>217</v>
      </c>
    </row>
    <row r="72" spans="1:6">
      <c r="A72" s="71">
        <v>1600</v>
      </c>
      <c r="B72" s="71" t="s">
        <v>214</v>
      </c>
      <c r="C72" s="71">
        <v>116</v>
      </c>
      <c r="D72" s="72" t="s">
        <v>356</v>
      </c>
      <c r="E72" s="72" t="s">
        <v>357</v>
      </c>
      <c r="F72" s="74" t="s">
        <v>217</v>
      </c>
    </row>
    <row r="73" spans="1:6">
      <c r="A73" s="71">
        <v>1600</v>
      </c>
      <c r="B73" s="71" t="s">
        <v>214</v>
      </c>
      <c r="C73" s="71">
        <v>118</v>
      </c>
      <c r="D73" s="72" t="s">
        <v>358</v>
      </c>
      <c r="E73" s="72" t="s">
        <v>359</v>
      </c>
      <c r="F73" s="74" t="s">
        <v>217</v>
      </c>
    </row>
    <row r="74" spans="1:6">
      <c r="A74" s="71">
        <v>1600</v>
      </c>
      <c r="B74" s="71" t="s">
        <v>214</v>
      </c>
      <c r="C74" s="71">
        <v>120</v>
      </c>
      <c r="D74" s="72" t="s">
        <v>360</v>
      </c>
      <c r="E74" s="72" t="s">
        <v>361</v>
      </c>
      <c r="F74" s="74" t="s">
        <v>217</v>
      </c>
    </row>
    <row r="75" spans="1:6">
      <c r="A75" s="71">
        <v>1600</v>
      </c>
      <c r="B75" s="71" t="s">
        <v>214</v>
      </c>
      <c r="C75" s="71">
        <v>122</v>
      </c>
      <c r="D75" s="72" t="s">
        <v>362</v>
      </c>
      <c r="E75" s="72" t="s">
        <v>363</v>
      </c>
      <c r="F75" s="74" t="s">
        <v>217</v>
      </c>
    </row>
    <row r="76" spans="1:6">
      <c r="A76" s="71">
        <v>1600</v>
      </c>
      <c r="B76" s="71" t="s">
        <v>214</v>
      </c>
      <c r="C76" s="71">
        <v>124</v>
      </c>
      <c r="D76" s="72" t="s">
        <v>364</v>
      </c>
      <c r="E76" s="72" t="s">
        <v>365</v>
      </c>
      <c r="F76" s="74" t="s">
        <v>217</v>
      </c>
    </row>
    <row r="77" spans="1:6">
      <c r="A77" s="71">
        <v>1600</v>
      </c>
      <c r="B77" s="71" t="s">
        <v>214</v>
      </c>
      <c r="C77" s="71">
        <v>126</v>
      </c>
      <c r="D77" s="72" t="s">
        <v>366</v>
      </c>
      <c r="E77" s="72" t="s">
        <v>367</v>
      </c>
      <c r="F77" s="74" t="s">
        <v>217</v>
      </c>
    </row>
    <row r="78" spans="1:6">
      <c r="A78" s="71">
        <v>1600</v>
      </c>
      <c r="B78" s="71" t="s">
        <v>214</v>
      </c>
      <c r="C78" s="71">
        <v>128</v>
      </c>
      <c r="D78" s="72" t="s">
        <v>368</v>
      </c>
      <c r="E78" s="72" t="s">
        <v>369</v>
      </c>
      <c r="F78" s="74" t="s">
        <v>217</v>
      </c>
    </row>
    <row r="79" spans="1:6">
      <c r="A79" s="71">
        <v>1600</v>
      </c>
      <c r="B79" s="71" t="s">
        <v>214</v>
      </c>
      <c r="C79" s="71">
        <v>130</v>
      </c>
      <c r="D79" s="72" t="s">
        <v>370</v>
      </c>
      <c r="E79" s="72" t="s">
        <v>371</v>
      </c>
      <c r="F79" s="74" t="s">
        <v>217</v>
      </c>
    </row>
    <row r="80" spans="1:6">
      <c r="A80" s="71">
        <v>1600</v>
      </c>
      <c r="B80" s="71" t="s">
        <v>214</v>
      </c>
      <c r="C80" s="71">
        <v>132</v>
      </c>
      <c r="D80" s="72" t="s">
        <v>372</v>
      </c>
      <c r="E80" s="72" t="s">
        <v>373</v>
      </c>
      <c r="F80" s="74" t="s">
        <v>217</v>
      </c>
    </row>
    <row r="81" spans="1:6">
      <c r="A81" s="71">
        <v>1600</v>
      </c>
      <c r="B81" s="71" t="s">
        <v>214</v>
      </c>
      <c r="C81" s="71">
        <v>134</v>
      </c>
      <c r="D81" s="72" t="s">
        <v>374</v>
      </c>
      <c r="E81" s="72" t="s">
        <v>375</v>
      </c>
      <c r="F81" s="74" t="s">
        <v>217</v>
      </c>
    </row>
    <row r="82" spans="1:6">
      <c r="A82" s="71">
        <v>1600</v>
      </c>
      <c r="B82" s="71" t="s">
        <v>214</v>
      </c>
      <c r="C82" s="71">
        <v>136</v>
      </c>
      <c r="D82" s="72" t="s">
        <v>376</v>
      </c>
      <c r="E82" s="72" t="s">
        <v>377</v>
      </c>
      <c r="F82" s="74" t="s">
        <v>217</v>
      </c>
    </row>
    <row r="83" spans="1:6">
      <c r="A83" s="71">
        <v>1600</v>
      </c>
      <c r="B83" s="71" t="s">
        <v>214</v>
      </c>
      <c r="C83" s="71">
        <v>138</v>
      </c>
      <c r="D83" s="72" t="s">
        <v>378</v>
      </c>
      <c r="E83" s="72" t="s">
        <v>379</v>
      </c>
      <c r="F83" s="74" t="s">
        <v>217</v>
      </c>
    </row>
    <row r="84" spans="1:6">
      <c r="A84" s="71">
        <v>1600</v>
      </c>
      <c r="B84" s="71" t="s">
        <v>214</v>
      </c>
      <c r="C84" s="71">
        <v>140</v>
      </c>
      <c r="D84" s="72" t="s">
        <v>380</v>
      </c>
      <c r="E84" s="72" t="s">
        <v>381</v>
      </c>
      <c r="F84" s="74" t="s">
        <v>217</v>
      </c>
    </row>
    <row r="85" spans="1:6">
      <c r="A85" s="71">
        <v>1600</v>
      </c>
      <c r="B85" s="71" t="s">
        <v>214</v>
      </c>
      <c r="C85" s="71">
        <v>142</v>
      </c>
      <c r="D85" s="72" t="s">
        <v>382</v>
      </c>
      <c r="E85" s="72" t="s">
        <v>383</v>
      </c>
      <c r="F85" s="74" t="s">
        <v>217</v>
      </c>
    </row>
    <row r="86" spans="1:6">
      <c r="A86" s="71">
        <v>1600</v>
      </c>
      <c r="B86" s="71" t="s">
        <v>214</v>
      </c>
      <c r="C86" s="71">
        <v>144</v>
      </c>
      <c r="D86" s="72" t="s">
        <v>384</v>
      </c>
      <c r="E86" s="72" t="s">
        <v>385</v>
      </c>
      <c r="F86" s="74" t="s">
        <v>217</v>
      </c>
    </row>
    <row r="87" spans="1:6">
      <c r="A87" s="71">
        <v>1600</v>
      </c>
      <c r="B87" s="71" t="s">
        <v>214</v>
      </c>
      <c r="C87" s="71">
        <v>146</v>
      </c>
      <c r="D87" s="72" t="s">
        <v>386</v>
      </c>
      <c r="E87" s="72" t="s">
        <v>387</v>
      </c>
      <c r="F87" s="74" t="s">
        <v>217</v>
      </c>
    </row>
    <row r="88" spans="1:6">
      <c r="A88" s="71">
        <v>1600</v>
      </c>
      <c r="B88" s="71" t="s">
        <v>214</v>
      </c>
      <c r="C88" s="71">
        <v>148</v>
      </c>
      <c r="D88" s="72" t="s">
        <v>388</v>
      </c>
      <c r="E88" s="72" t="s">
        <v>389</v>
      </c>
      <c r="F88" s="74" t="s">
        <v>217</v>
      </c>
    </row>
    <row r="89" spans="1:6">
      <c r="A89" s="71">
        <v>1600</v>
      </c>
      <c r="B89" s="71" t="s">
        <v>214</v>
      </c>
      <c r="C89" s="71">
        <v>150</v>
      </c>
      <c r="D89" s="72" t="s">
        <v>390</v>
      </c>
      <c r="E89" s="72" t="s">
        <v>391</v>
      </c>
      <c r="F89" s="74" t="s">
        <v>217</v>
      </c>
    </row>
    <row r="90" spans="1:6">
      <c r="A90" s="71">
        <v>1600</v>
      </c>
      <c r="B90" s="71" t="s">
        <v>214</v>
      </c>
      <c r="C90" s="71">
        <v>152</v>
      </c>
      <c r="D90" s="72" t="s">
        <v>392</v>
      </c>
      <c r="E90" s="72" t="s">
        <v>393</v>
      </c>
      <c r="F90" s="74" t="s">
        <v>217</v>
      </c>
    </row>
    <row r="91" spans="1:6">
      <c r="A91" s="71">
        <v>1600</v>
      </c>
      <c r="B91" s="71" t="s">
        <v>214</v>
      </c>
      <c r="C91" s="71">
        <v>154</v>
      </c>
      <c r="D91" s="72" t="s">
        <v>394</v>
      </c>
      <c r="E91" s="72" t="s">
        <v>395</v>
      </c>
      <c r="F91" s="74" t="s">
        <v>217</v>
      </c>
    </row>
    <row r="92" spans="1:6">
      <c r="A92" s="71">
        <v>1600</v>
      </c>
      <c r="B92" s="71" t="s">
        <v>214</v>
      </c>
      <c r="C92" s="71">
        <v>156</v>
      </c>
      <c r="D92" s="72" t="s">
        <v>396</v>
      </c>
      <c r="E92" s="72" t="s">
        <v>397</v>
      </c>
      <c r="F92" s="74" t="s">
        <v>217</v>
      </c>
    </row>
    <row r="93" spans="1:6">
      <c r="A93" s="71">
        <v>1600</v>
      </c>
      <c r="B93" s="71" t="s">
        <v>214</v>
      </c>
      <c r="C93" s="71">
        <v>158</v>
      </c>
      <c r="D93" s="72" t="s">
        <v>398</v>
      </c>
      <c r="E93" s="72" t="s">
        <v>399</v>
      </c>
      <c r="F93" s="74" t="s">
        <v>217</v>
      </c>
    </row>
    <row r="94" spans="1:6">
      <c r="A94" s="71">
        <v>1600</v>
      </c>
      <c r="B94" s="71" t="s">
        <v>214</v>
      </c>
      <c r="C94" s="71">
        <v>160</v>
      </c>
      <c r="D94" s="72" t="s">
        <v>400</v>
      </c>
      <c r="E94" s="72" t="s">
        <v>401</v>
      </c>
      <c r="F94" s="74" t="s">
        <v>217</v>
      </c>
    </row>
    <row r="95" spans="1:6">
      <c r="A95" s="71">
        <v>1600</v>
      </c>
      <c r="B95" s="71" t="s">
        <v>214</v>
      </c>
      <c r="C95" s="71">
        <v>162</v>
      </c>
      <c r="D95" s="72" t="s">
        <v>402</v>
      </c>
      <c r="E95" s="72" t="s">
        <v>403</v>
      </c>
      <c r="F95" s="74" t="s">
        <v>217</v>
      </c>
    </row>
    <row r="96" spans="1:6">
      <c r="A96" s="71">
        <v>1600</v>
      </c>
      <c r="B96" s="71" t="s">
        <v>214</v>
      </c>
      <c r="C96" s="71">
        <v>164</v>
      </c>
      <c r="D96" s="72" t="s">
        <v>404</v>
      </c>
      <c r="E96" s="72" t="s">
        <v>405</v>
      </c>
      <c r="F96" s="74" t="s">
        <v>217</v>
      </c>
    </row>
    <row r="97" spans="1:6">
      <c r="A97" s="71">
        <v>1600</v>
      </c>
      <c r="B97" s="71" t="s">
        <v>214</v>
      </c>
      <c r="C97" s="71">
        <v>166</v>
      </c>
      <c r="D97" s="72" t="s">
        <v>406</v>
      </c>
      <c r="E97" s="72" t="s">
        <v>407</v>
      </c>
      <c r="F97" s="74" t="s">
        <v>217</v>
      </c>
    </row>
    <row r="98" spans="1:6">
      <c r="A98" s="71">
        <v>1600</v>
      </c>
      <c r="B98" s="71" t="s">
        <v>214</v>
      </c>
      <c r="C98" s="71">
        <v>168</v>
      </c>
      <c r="D98" s="72" t="s">
        <v>408</v>
      </c>
      <c r="E98" s="72" t="s">
        <v>409</v>
      </c>
      <c r="F98" s="74" t="s">
        <v>217</v>
      </c>
    </row>
    <row r="99" spans="1:6">
      <c r="A99" s="71">
        <v>1600</v>
      </c>
      <c r="B99" s="71" t="s">
        <v>214</v>
      </c>
      <c r="C99" s="71">
        <v>170</v>
      </c>
      <c r="D99" s="72" t="s">
        <v>410</v>
      </c>
      <c r="E99" s="72" t="s">
        <v>411</v>
      </c>
      <c r="F99" s="74" t="s">
        <v>217</v>
      </c>
    </row>
    <row r="100" spans="1:6">
      <c r="A100" s="71">
        <v>1600</v>
      </c>
      <c r="B100" s="71" t="s">
        <v>214</v>
      </c>
      <c r="C100" s="71">
        <v>172</v>
      </c>
      <c r="D100" s="72" t="s">
        <v>412</v>
      </c>
      <c r="E100" s="72" t="s">
        <v>413</v>
      </c>
      <c r="F100" s="74" t="s">
        <v>217</v>
      </c>
    </row>
    <row r="101" spans="1:6">
      <c r="A101" s="71">
        <v>1600</v>
      </c>
      <c r="B101" s="71" t="s">
        <v>214</v>
      </c>
      <c r="C101" s="71">
        <v>174</v>
      </c>
      <c r="D101" s="72" t="s">
        <v>414</v>
      </c>
      <c r="E101" s="72" t="s">
        <v>415</v>
      </c>
      <c r="F101" s="74" t="s">
        <v>217</v>
      </c>
    </row>
    <row r="102" spans="1:6">
      <c r="A102" s="71">
        <v>1600</v>
      </c>
      <c r="B102" s="71" t="s">
        <v>214</v>
      </c>
      <c r="C102" s="71">
        <v>176</v>
      </c>
      <c r="D102" s="72" t="s">
        <v>416</v>
      </c>
      <c r="E102" s="72" t="s">
        <v>417</v>
      </c>
      <c r="F102" s="74" t="s">
        <v>217</v>
      </c>
    </row>
    <row r="103" spans="1:6">
      <c r="A103" s="71">
        <v>1600</v>
      </c>
      <c r="B103" s="71" t="s">
        <v>214</v>
      </c>
      <c r="C103" s="71">
        <v>178</v>
      </c>
      <c r="D103" s="72" t="s">
        <v>418</v>
      </c>
      <c r="E103" s="72" t="s">
        <v>419</v>
      </c>
      <c r="F103" s="74" t="s">
        <v>217</v>
      </c>
    </row>
    <row r="104" spans="1:6">
      <c r="A104" s="71">
        <v>1600</v>
      </c>
      <c r="B104" s="71" t="s">
        <v>214</v>
      </c>
      <c r="C104" s="71">
        <v>180</v>
      </c>
      <c r="D104" s="72" t="s">
        <v>420</v>
      </c>
      <c r="E104" s="72" t="s">
        <v>421</v>
      </c>
      <c r="F104" s="74" t="s">
        <v>217</v>
      </c>
    </row>
    <row r="105" spans="1:6">
      <c r="A105" s="71">
        <v>1602</v>
      </c>
      <c r="B105" s="71" t="s">
        <v>214</v>
      </c>
      <c r="C105" s="71">
        <v>2</v>
      </c>
      <c r="D105" s="70" t="s">
        <v>422</v>
      </c>
      <c r="E105" s="70" t="s">
        <v>423</v>
      </c>
      <c r="F105" s="74" t="s">
        <v>217</v>
      </c>
    </row>
    <row r="106" spans="1:6">
      <c r="A106" s="71">
        <v>1602</v>
      </c>
      <c r="B106" s="71" t="s">
        <v>214</v>
      </c>
      <c r="C106" s="71">
        <v>4</v>
      </c>
      <c r="D106" s="70" t="s">
        <v>424</v>
      </c>
      <c r="E106" s="71" t="s">
        <v>425</v>
      </c>
      <c r="F106" s="74" t="s">
        <v>217</v>
      </c>
    </row>
    <row r="107" spans="1:6">
      <c r="A107" s="71">
        <v>1602</v>
      </c>
      <c r="B107" s="71" t="s">
        <v>214</v>
      </c>
      <c r="C107" s="71">
        <v>6</v>
      </c>
      <c r="D107" s="70" t="s">
        <v>426</v>
      </c>
      <c r="E107" s="71" t="s">
        <v>427</v>
      </c>
      <c r="F107" s="74" t="s">
        <v>217</v>
      </c>
    </row>
    <row r="108" spans="1:6">
      <c r="A108" s="71">
        <v>1602</v>
      </c>
      <c r="B108" s="71" t="s">
        <v>214</v>
      </c>
      <c r="C108" s="71">
        <v>8</v>
      </c>
      <c r="D108" s="70" t="s">
        <v>215</v>
      </c>
      <c r="E108" s="71" t="s">
        <v>428</v>
      </c>
      <c r="F108" s="74" t="s">
        <v>217</v>
      </c>
    </row>
    <row r="109" spans="1:6">
      <c r="A109" s="71">
        <v>1602</v>
      </c>
      <c r="B109" s="71" t="s">
        <v>214</v>
      </c>
      <c r="C109" s="71">
        <v>10</v>
      </c>
      <c r="D109" s="70" t="s">
        <v>218</v>
      </c>
      <c r="E109" s="71" t="s">
        <v>429</v>
      </c>
      <c r="F109" s="74" t="s">
        <v>217</v>
      </c>
    </row>
    <row r="110" spans="1:6">
      <c r="A110" s="71">
        <v>1602</v>
      </c>
      <c r="B110" s="71" t="s">
        <v>214</v>
      </c>
      <c r="C110" s="71">
        <v>12</v>
      </c>
      <c r="D110" s="70" t="s">
        <v>220</v>
      </c>
      <c r="E110" s="71" t="s">
        <v>430</v>
      </c>
      <c r="F110" s="74" t="s">
        <v>217</v>
      </c>
    </row>
    <row r="111" spans="1:6">
      <c r="A111" s="71">
        <v>1602</v>
      </c>
      <c r="B111" s="71" t="s">
        <v>214</v>
      </c>
      <c r="C111" s="71">
        <v>14</v>
      </c>
      <c r="D111" s="70" t="s">
        <v>222</v>
      </c>
      <c r="E111" s="71" t="s">
        <v>431</v>
      </c>
      <c r="F111" s="74" t="s">
        <v>217</v>
      </c>
    </row>
    <row r="112" spans="1:6">
      <c r="A112" s="71">
        <v>1602</v>
      </c>
      <c r="B112" s="71" t="s">
        <v>214</v>
      </c>
      <c r="C112" s="71">
        <v>16</v>
      </c>
      <c r="D112" s="70" t="s">
        <v>224</v>
      </c>
      <c r="E112" s="71" t="s">
        <v>432</v>
      </c>
      <c r="F112" s="74" t="s">
        <v>217</v>
      </c>
    </row>
    <row r="113" spans="1:6">
      <c r="A113" s="71">
        <v>1602</v>
      </c>
      <c r="B113" s="71" t="s">
        <v>214</v>
      </c>
      <c r="C113" s="71">
        <v>18</v>
      </c>
      <c r="D113" s="70" t="s">
        <v>226</v>
      </c>
      <c r="E113" s="71" t="s">
        <v>433</v>
      </c>
      <c r="F113" s="74" t="s">
        <v>217</v>
      </c>
    </row>
    <row r="114" spans="1:6">
      <c r="A114" s="71">
        <v>1602</v>
      </c>
      <c r="B114" s="71" t="s">
        <v>214</v>
      </c>
      <c r="C114" s="71">
        <v>20</v>
      </c>
      <c r="D114" s="70" t="s">
        <v>228</v>
      </c>
      <c r="E114" s="71" t="s">
        <v>434</v>
      </c>
      <c r="F114" s="74" t="s">
        <v>217</v>
      </c>
    </row>
    <row r="115" spans="1:6">
      <c r="A115" s="71">
        <v>1602</v>
      </c>
      <c r="B115" s="71" t="s">
        <v>214</v>
      </c>
      <c r="C115" s="71">
        <v>22</v>
      </c>
      <c r="D115" s="70" t="s">
        <v>230</v>
      </c>
      <c r="E115" s="71" t="s">
        <v>435</v>
      </c>
      <c r="F115" s="74" t="s">
        <v>217</v>
      </c>
    </row>
    <row r="116" spans="1:6">
      <c r="A116" s="71">
        <v>1602</v>
      </c>
      <c r="B116" s="71" t="s">
        <v>214</v>
      </c>
      <c r="C116" s="71">
        <v>24</v>
      </c>
      <c r="D116" s="70" t="s">
        <v>232</v>
      </c>
      <c r="E116" s="71" t="s">
        <v>436</v>
      </c>
      <c r="F116" s="74" t="s">
        <v>217</v>
      </c>
    </row>
    <row r="117" spans="1:6">
      <c r="A117" s="71">
        <v>1602</v>
      </c>
      <c r="B117" s="71" t="s">
        <v>214</v>
      </c>
      <c r="C117" s="71">
        <v>26</v>
      </c>
      <c r="D117" s="70" t="s">
        <v>437</v>
      </c>
      <c r="E117" s="71" t="s">
        <v>438</v>
      </c>
      <c r="F117" s="74" t="s">
        <v>217</v>
      </c>
    </row>
    <row r="118" spans="1:6">
      <c r="A118" s="71">
        <v>1607</v>
      </c>
      <c r="B118" s="71" t="s">
        <v>214</v>
      </c>
      <c r="C118" s="71">
        <v>2</v>
      </c>
      <c r="D118" s="70" t="s">
        <v>439</v>
      </c>
      <c r="E118" s="71" t="s">
        <v>440</v>
      </c>
      <c r="F118" s="74" t="s">
        <v>217</v>
      </c>
    </row>
    <row r="119" spans="1:6">
      <c r="A119" s="71">
        <v>1607</v>
      </c>
      <c r="B119" s="71" t="s">
        <v>214</v>
      </c>
      <c r="C119" s="71">
        <v>4</v>
      </c>
      <c r="D119" s="70" t="s">
        <v>441</v>
      </c>
      <c r="E119" s="71" t="s">
        <v>442</v>
      </c>
      <c r="F119" s="74" t="s">
        <v>217</v>
      </c>
    </row>
    <row r="120" spans="1:6">
      <c r="A120" s="71">
        <v>1610</v>
      </c>
      <c r="B120" s="71" t="s">
        <v>214</v>
      </c>
      <c r="C120" s="71">
        <v>2</v>
      </c>
      <c r="D120" s="70" t="s">
        <v>443</v>
      </c>
      <c r="E120" s="71" t="s">
        <v>444</v>
      </c>
      <c r="F120" s="74" t="s">
        <v>217</v>
      </c>
    </row>
    <row r="121" spans="1:6">
      <c r="A121" s="71">
        <v>1610</v>
      </c>
      <c r="B121" s="71" t="s">
        <v>214</v>
      </c>
      <c r="C121" s="71">
        <v>4</v>
      </c>
      <c r="D121" s="70" t="s">
        <v>445</v>
      </c>
      <c r="E121" s="71" t="s">
        <v>446</v>
      </c>
      <c r="F121" s="74" t="s">
        <v>217</v>
      </c>
    </row>
    <row r="122" spans="1:6">
      <c r="A122" s="71">
        <v>1610</v>
      </c>
      <c r="B122" s="71" t="s">
        <v>214</v>
      </c>
      <c r="C122" s="71">
        <v>6</v>
      </c>
      <c r="D122" s="70" t="s">
        <v>447</v>
      </c>
      <c r="E122" s="71" t="s">
        <v>448</v>
      </c>
      <c r="F122" s="74" t="s">
        <v>217</v>
      </c>
    </row>
    <row r="123" spans="1:6">
      <c r="A123" s="71">
        <v>1610</v>
      </c>
      <c r="B123" s="71" t="s">
        <v>214</v>
      </c>
      <c r="C123" s="71">
        <v>8</v>
      </c>
      <c r="D123" s="70" t="s">
        <v>449</v>
      </c>
      <c r="E123" s="71" t="s">
        <v>450</v>
      </c>
      <c r="F123" s="74" t="s">
        <v>217</v>
      </c>
    </row>
    <row r="124" spans="1:6">
      <c r="A124" s="71">
        <v>1610</v>
      </c>
      <c r="B124" s="71" t="s">
        <v>214</v>
      </c>
      <c r="C124" s="71">
        <v>10</v>
      </c>
      <c r="D124" s="70" t="s">
        <v>451</v>
      </c>
      <c r="E124" s="71" t="s">
        <v>452</v>
      </c>
      <c r="F124" s="74" t="s">
        <v>217</v>
      </c>
    </row>
    <row r="125" spans="1:6">
      <c r="A125" s="71">
        <v>1610</v>
      </c>
      <c r="B125" s="71" t="s">
        <v>214</v>
      </c>
      <c r="C125" s="71">
        <v>12</v>
      </c>
      <c r="D125" s="70" t="s">
        <v>453</v>
      </c>
      <c r="E125" s="71" t="s">
        <v>454</v>
      </c>
      <c r="F125" s="74" t="s">
        <v>217</v>
      </c>
    </row>
    <row r="126" spans="1:6">
      <c r="A126" s="71">
        <v>1610</v>
      </c>
      <c r="B126" s="71" t="s">
        <v>214</v>
      </c>
      <c r="C126" s="71">
        <v>14</v>
      </c>
      <c r="D126" s="70" t="s">
        <v>455</v>
      </c>
      <c r="E126" s="71" t="s">
        <v>456</v>
      </c>
      <c r="F126" s="74" t="s">
        <v>217</v>
      </c>
    </row>
    <row r="127" spans="1:6">
      <c r="A127" s="71">
        <v>1610</v>
      </c>
      <c r="B127" s="71" t="s">
        <v>214</v>
      </c>
      <c r="C127" s="71">
        <v>16</v>
      </c>
      <c r="D127" s="70" t="s">
        <v>457</v>
      </c>
      <c r="E127" s="71" t="s">
        <v>458</v>
      </c>
      <c r="F127" s="74" t="s">
        <v>217</v>
      </c>
    </row>
    <row r="128" spans="1:6">
      <c r="A128" s="71">
        <v>1610</v>
      </c>
      <c r="B128" s="71" t="s">
        <v>214</v>
      </c>
      <c r="C128" s="71">
        <v>18</v>
      </c>
      <c r="D128" s="70" t="s">
        <v>459</v>
      </c>
      <c r="E128" s="71" t="s">
        <v>460</v>
      </c>
      <c r="F128" s="74" t="s">
        <v>217</v>
      </c>
    </row>
    <row r="129" spans="1:6">
      <c r="A129" s="71">
        <v>1610</v>
      </c>
      <c r="B129" s="71" t="s">
        <v>214</v>
      </c>
      <c r="C129" s="71">
        <v>20</v>
      </c>
      <c r="D129" s="70" t="s">
        <v>461</v>
      </c>
      <c r="E129" s="71" t="s">
        <v>462</v>
      </c>
      <c r="F129" s="74" t="s">
        <v>217</v>
      </c>
    </row>
    <row r="130" spans="1:6">
      <c r="A130" s="71">
        <v>1610</v>
      </c>
      <c r="B130" s="71" t="s">
        <v>214</v>
      </c>
      <c r="C130" s="71">
        <v>22</v>
      </c>
      <c r="D130" s="70" t="s">
        <v>463</v>
      </c>
      <c r="E130" s="71" t="s">
        <v>464</v>
      </c>
      <c r="F130" s="74" t="s">
        <v>217</v>
      </c>
    </row>
    <row r="131" spans="1:6">
      <c r="A131" s="71">
        <v>1610</v>
      </c>
      <c r="B131" s="71" t="s">
        <v>214</v>
      </c>
      <c r="C131" s="71">
        <v>24</v>
      </c>
      <c r="D131" s="70" t="s">
        <v>465</v>
      </c>
      <c r="E131" s="71" t="s">
        <v>466</v>
      </c>
      <c r="F131" s="74" t="s">
        <v>217</v>
      </c>
    </row>
    <row r="132" spans="1:6">
      <c r="A132" s="71">
        <v>1610</v>
      </c>
      <c r="B132" s="71" t="s">
        <v>214</v>
      </c>
      <c r="C132" s="71">
        <v>26</v>
      </c>
      <c r="D132" s="70" t="s">
        <v>467</v>
      </c>
      <c r="E132" s="71" t="s">
        <v>468</v>
      </c>
      <c r="F132" s="74" t="s">
        <v>217</v>
      </c>
    </row>
    <row r="133" spans="1:6">
      <c r="A133" s="71">
        <v>1610</v>
      </c>
      <c r="B133" s="71" t="s">
        <v>214</v>
      </c>
      <c r="C133" s="71">
        <v>28</v>
      </c>
      <c r="D133" s="70" t="s">
        <v>469</v>
      </c>
      <c r="E133" s="71" t="s">
        <v>470</v>
      </c>
      <c r="F133" s="74" t="s">
        <v>217</v>
      </c>
    </row>
    <row r="134" spans="1:6">
      <c r="A134" s="71">
        <v>1610</v>
      </c>
      <c r="B134" s="71" t="s">
        <v>214</v>
      </c>
      <c r="C134" s="71">
        <v>30</v>
      </c>
      <c r="D134" s="70" t="s">
        <v>471</v>
      </c>
      <c r="E134" s="71" t="s">
        <v>472</v>
      </c>
      <c r="F134" s="74" t="s">
        <v>217</v>
      </c>
    </row>
    <row r="135" spans="1:6">
      <c r="A135" s="71">
        <v>1610</v>
      </c>
      <c r="B135" s="71" t="s">
        <v>214</v>
      </c>
      <c r="C135" s="71">
        <v>32</v>
      </c>
      <c r="D135" s="70" t="s">
        <v>473</v>
      </c>
      <c r="E135" s="71" t="s">
        <v>474</v>
      </c>
      <c r="F135" s="74" t="s">
        <v>217</v>
      </c>
    </row>
    <row r="136" spans="1:6">
      <c r="A136" s="71">
        <v>1610</v>
      </c>
      <c r="B136" s="71" t="s">
        <v>214</v>
      </c>
      <c r="C136" s="71">
        <v>34</v>
      </c>
      <c r="D136" s="70" t="s">
        <v>475</v>
      </c>
      <c r="E136" s="71" t="s">
        <v>476</v>
      </c>
      <c r="F136" s="74" t="s">
        <v>217</v>
      </c>
    </row>
    <row r="137" spans="1:6">
      <c r="A137" s="71">
        <v>1610</v>
      </c>
      <c r="B137" s="71" t="s">
        <v>214</v>
      </c>
      <c r="C137" s="71">
        <v>36</v>
      </c>
      <c r="D137" s="70" t="s">
        <v>477</v>
      </c>
      <c r="E137" s="71" t="s">
        <v>478</v>
      </c>
      <c r="F137" s="74" t="s">
        <v>217</v>
      </c>
    </row>
    <row r="138" spans="1:6">
      <c r="A138" s="71">
        <v>1610</v>
      </c>
      <c r="B138" s="71" t="s">
        <v>214</v>
      </c>
      <c r="C138" s="71">
        <v>38</v>
      </c>
      <c r="D138" s="70" t="s">
        <v>479</v>
      </c>
      <c r="E138" s="71" t="s">
        <v>480</v>
      </c>
      <c r="F138" s="74" t="s">
        <v>217</v>
      </c>
    </row>
    <row r="139" spans="1:6">
      <c r="A139" s="71">
        <v>1610</v>
      </c>
      <c r="B139" s="71" t="s">
        <v>214</v>
      </c>
      <c r="C139" s="71">
        <v>40</v>
      </c>
      <c r="D139" s="70" t="s">
        <v>481</v>
      </c>
      <c r="E139" s="71" t="s">
        <v>482</v>
      </c>
      <c r="F139" s="74" t="s">
        <v>217</v>
      </c>
    </row>
    <row r="140" spans="1:6">
      <c r="A140" s="71">
        <v>1610</v>
      </c>
      <c r="B140" s="71" t="s">
        <v>214</v>
      </c>
      <c r="C140" s="71">
        <v>42</v>
      </c>
      <c r="D140" s="70" t="s">
        <v>483</v>
      </c>
      <c r="E140" s="71" t="s">
        <v>484</v>
      </c>
      <c r="F140" s="74" t="s">
        <v>217</v>
      </c>
    </row>
    <row r="141" spans="1:6">
      <c r="A141" s="71">
        <v>1610</v>
      </c>
      <c r="B141" s="71" t="s">
        <v>214</v>
      </c>
      <c r="C141" s="71">
        <v>44</v>
      </c>
      <c r="D141" s="70" t="s">
        <v>485</v>
      </c>
      <c r="E141" s="71" t="s">
        <v>486</v>
      </c>
      <c r="F141" s="74" t="s">
        <v>217</v>
      </c>
    </row>
    <row r="142" spans="1:6">
      <c r="A142" s="71">
        <v>1610</v>
      </c>
      <c r="B142" s="71" t="s">
        <v>214</v>
      </c>
      <c r="C142" s="71">
        <v>46</v>
      </c>
      <c r="D142" s="70" t="s">
        <v>487</v>
      </c>
      <c r="E142" s="71" t="s">
        <v>488</v>
      </c>
      <c r="F142" s="74" t="s">
        <v>217</v>
      </c>
    </row>
    <row r="143" spans="1:6">
      <c r="A143" s="71">
        <v>1610</v>
      </c>
      <c r="B143" s="71" t="s">
        <v>214</v>
      </c>
      <c r="C143" s="71">
        <v>48</v>
      </c>
      <c r="D143" s="70" t="s">
        <v>489</v>
      </c>
      <c r="E143" s="71" t="s">
        <v>490</v>
      </c>
      <c r="F143" s="74" t="s">
        <v>217</v>
      </c>
    </row>
    <row r="144" spans="1:6">
      <c r="A144" s="71">
        <v>1610</v>
      </c>
      <c r="B144" s="71" t="s">
        <v>214</v>
      </c>
      <c r="C144" s="71">
        <v>50</v>
      </c>
      <c r="D144" s="70" t="s">
        <v>491</v>
      </c>
      <c r="E144" s="71" t="s">
        <v>492</v>
      </c>
      <c r="F144" s="74" t="s">
        <v>217</v>
      </c>
    </row>
    <row r="145" spans="1:6">
      <c r="A145" s="71">
        <v>1610</v>
      </c>
      <c r="B145" s="71" t="s">
        <v>214</v>
      </c>
      <c r="C145" s="71">
        <v>52</v>
      </c>
      <c r="D145" s="70" t="s">
        <v>493</v>
      </c>
      <c r="E145" s="71" t="s">
        <v>494</v>
      </c>
      <c r="F145" s="74" t="s">
        <v>217</v>
      </c>
    </row>
    <row r="146" spans="1:6">
      <c r="A146" s="71">
        <v>1610</v>
      </c>
      <c r="B146" s="71" t="s">
        <v>214</v>
      </c>
      <c r="C146" s="71">
        <v>54</v>
      </c>
      <c r="D146" s="70" t="s">
        <v>495</v>
      </c>
      <c r="E146" s="71" t="s">
        <v>496</v>
      </c>
      <c r="F146" s="74" t="s">
        <v>217</v>
      </c>
    </row>
    <row r="147" spans="1:6">
      <c r="A147" s="71">
        <v>1610</v>
      </c>
      <c r="B147" s="71" t="s">
        <v>214</v>
      </c>
      <c r="C147" s="71">
        <v>56</v>
      </c>
      <c r="D147" s="70" t="s">
        <v>497</v>
      </c>
      <c r="E147" s="71" t="s">
        <v>498</v>
      </c>
      <c r="F147" s="74" t="s">
        <v>217</v>
      </c>
    </row>
    <row r="148" spans="1:6">
      <c r="A148" s="71">
        <v>1610</v>
      </c>
      <c r="B148" s="71" t="s">
        <v>214</v>
      </c>
      <c r="C148" s="71">
        <v>58</v>
      </c>
      <c r="D148" s="70" t="s">
        <v>499</v>
      </c>
      <c r="E148" s="71" t="s">
        <v>500</v>
      </c>
      <c r="F148" s="74" t="s">
        <v>217</v>
      </c>
    </row>
    <row r="149" spans="1:6">
      <c r="A149" s="71">
        <v>1610</v>
      </c>
      <c r="B149" s="71" t="s">
        <v>214</v>
      </c>
      <c r="C149" s="71">
        <v>60</v>
      </c>
      <c r="D149" s="70" t="s">
        <v>501</v>
      </c>
      <c r="E149" s="71" t="s">
        <v>502</v>
      </c>
      <c r="F149" s="74" t="s">
        <v>217</v>
      </c>
    </row>
    <row r="150" spans="1:6">
      <c r="A150" s="71">
        <v>1610</v>
      </c>
      <c r="B150" s="71" t="s">
        <v>214</v>
      </c>
      <c r="C150" s="71">
        <v>62</v>
      </c>
      <c r="D150" s="70" t="s">
        <v>503</v>
      </c>
      <c r="E150" s="71" t="s">
        <v>504</v>
      </c>
      <c r="F150" s="74" t="s">
        <v>217</v>
      </c>
    </row>
    <row r="151" spans="1:6">
      <c r="A151" s="71">
        <v>1610</v>
      </c>
      <c r="B151" s="71" t="s">
        <v>214</v>
      </c>
      <c r="C151" s="71">
        <v>64</v>
      </c>
      <c r="D151" s="70" t="s">
        <v>505</v>
      </c>
      <c r="E151" s="71" t="s">
        <v>506</v>
      </c>
      <c r="F151" s="74" t="s">
        <v>217</v>
      </c>
    </row>
    <row r="152" spans="1:6">
      <c r="A152" s="71">
        <v>1610</v>
      </c>
      <c r="B152" s="71" t="s">
        <v>214</v>
      </c>
      <c r="C152" s="71">
        <v>66</v>
      </c>
      <c r="D152" s="70" t="s">
        <v>507</v>
      </c>
      <c r="E152" s="71" t="s">
        <v>508</v>
      </c>
      <c r="F152" s="74" t="s">
        <v>217</v>
      </c>
    </row>
    <row r="153" spans="1:6">
      <c r="A153" s="71">
        <v>1610</v>
      </c>
      <c r="B153" s="71" t="s">
        <v>214</v>
      </c>
      <c r="C153" s="71">
        <v>68</v>
      </c>
      <c r="D153" s="70" t="s">
        <v>509</v>
      </c>
      <c r="E153" s="71" t="s">
        <v>510</v>
      </c>
      <c r="F153" s="74" t="s">
        <v>217</v>
      </c>
    </row>
    <row r="154" spans="1:6">
      <c r="A154" s="71">
        <v>1610</v>
      </c>
      <c r="B154" s="71" t="s">
        <v>214</v>
      </c>
      <c r="C154" s="71">
        <v>70</v>
      </c>
      <c r="D154" s="70" t="s">
        <v>511</v>
      </c>
      <c r="E154" s="71" t="s">
        <v>512</v>
      </c>
      <c r="F154" s="74" t="s">
        <v>217</v>
      </c>
    </row>
    <row r="155" spans="1:6">
      <c r="A155" s="71">
        <v>1610</v>
      </c>
      <c r="B155" s="71" t="s">
        <v>214</v>
      </c>
      <c r="C155" s="71">
        <v>72</v>
      </c>
      <c r="D155" s="70" t="s">
        <v>513</v>
      </c>
      <c r="E155" s="71" t="s">
        <v>514</v>
      </c>
      <c r="F155" s="74" t="s">
        <v>217</v>
      </c>
    </row>
    <row r="156" spans="1:6">
      <c r="A156" s="71">
        <v>1612</v>
      </c>
      <c r="B156" s="71" t="s">
        <v>214</v>
      </c>
      <c r="C156" s="71">
        <v>2</v>
      </c>
      <c r="D156" s="70" t="s">
        <v>443</v>
      </c>
      <c r="E156" s="71" t="s">
        <v>515</v>
      </c>
      <c r="F156" s="74" t="s">
        <v>217</v>
      </c>
    </row>
    <row r="157" spans="1:6">
      <c r="A157" s="71">
        <v>1612</v>
      </c>
      <c r="B157" s="71" t="s">
        <v>214</v>
      </c>
      <c r="C157" s="71">
        <v>4</v>
      </c>
      <c r="D157" s="70" t="s">
        <v>445</v>
      </c>
      <c r="E157" s="71" t="s">
        <v>516</v>
      </c>
      <c r="F157" s="74" t="s">
        <v>217</v>
      </c>
    </row>
    <row r="158" spans="1:6">
      <c r="A158" s="71">
        <v>1612</v>
      </c>
      <c r="B158" s="71" t="s">
        <v>214</v>
      </c>
      <c r="C158" s="71">
        <v>6</v>
      </c>
      <c r="D158" s="70" t="s">
        <v>447</v>
      </c>
      <c r="E158" s="71" t="s">
        <v>517</v>
      </c>
      <c r="F158" s="74" t="s">
        <v>217</v>
      </c>
    </row>
    <row r="159" spans="1:6">
      <c r="A159" s="71">
        <v>1612</v>
      </c>
      <c r="B159" s="71" t="s">
        <v>214</v>
      </c>
      <c r="C159" s="71">
        <v>8</v>
      </c>
      <c r="D159" s="70" t="s">
        <v>449</v>
      </c>
      <c r="E159" s="71" t="s">
        <v>518</v>
      </c>
      <c r="F159" s="74" t="s">
        <v>217</v>
      </c>
    </row>
    <row r="160" spans="1:6">
      <c r="A160" s="71">
        <v>1612</v>
      </c>
      <c r="B160" s="71" t="s">
        <v>214</v>
      </c>
      <c r="C160" s="71">
        <v>10</v>
      </c>
      <c r="D160" s="70" t="s">
        <v>451</v>
      </c>
      <c r="E160" s="71" t="s">
        <v>519</v>
      </c>
      <c r="F160" s="74" t="s">
        <v>217</v>
      </c>
    </row>
    <row r="161" spans="1:6">
      <c r="A161" s="71">
        <v>1612</v>
      </c>
      <c r="B161" s="71" t="s">
        <v>214</v>
      </c>
      <c r="C161" s="71">
        <v>12</v>
      </c>
      <c r="D161" s="70" t="s">
        <v>453</v>
      </c>
      <c r="E161" s="71" t="s">
        <v>520</v>
      </c>
      <c r="F161" s="74" t="s">
        <v>217</v>
      </c>
    </row>
    <row r="162" spans="1:6">
      <c r="A162" s="71">
        <v>1612</v>
      </c>
      <c r="B162" s="71" t="s">
        <v>214</v>
      </c>
      <c r="C162" s="71">
        <v>14</v>
      </c>
      <c r="D162" s="70" t="s">
        <v>455</v>
      </c>
      <c r="E162" s="71" t="s">
        <v>521</v>
      </c>
      <c r="F162" s="74" t="s">
        <v>217</v>
      </c>
    </row>
    <row r="163" spans="1:6">
      <c r="A163" s="71">
        <v>1612</v>
      </c>
      <c r="B163" s="71" t="s">
        <v>214</v>
      </c>
      <c r="C163" s="71">
        <v>16</v>
      </c>
      <c r="D163" s="70" t="s">
        <v>457</v>
      </c>
      <c r="E163" s="71" t="s">
        <v>522</v>
      </c>
      <c r="F163" s="74" t="s">
        <v>217</v>
      </c>
    </row>
    <row r="164" spans="1:6">
      <c r="A164" s="71">
        <v>1612</v>
      </c>
      <c r="B164" s="71" t="s">
        <v>214</v>
      </c>
      <c r="C164" s="71">
        <v>18</v>
      </c>
      <c r="D164" s="70" t="s">
        <v>459</v>
      </c>
      <c r="E164" s="71" t="s">
        <v>523</v>
      </c>
      <c r="F164" s="74" t="s">
        <v>217</v>
      </c>
    </row>
    <row r="165" spans="1:6">
      <c r="A165" s="71">
        <v>1612</v>
      </c>
      <c r="B165" s="71" t="s">
        <v>214</v>
      </c>
      <c r="C165" s="71">
        <v>20</v>
      </c>
      <c r="D165" s="70" t="s">
        <v>461</v>
      </c>
      <c r="E165" s="71" t="s">
        <v>524</v>
      </c>
      <c r="F165" s="74" t="s">
        <v>217</v>
      </c>
    </row>
    <row r="166" spans="1:6">
      <c r="A166" s="71">
        <v>1612</v>
      </c>
      <c r="B166" s="71" t="s">
        <v>214</v>
      </c>
      <c r="C166" s="71">
        <v>22</v>
      </c>
      <c r="D166" s="70" t="s">
        <v>463</v>
      </c>
      <c r="E166" s="71" t="s">
        <v>525</v>
      </c>
      <c r="F166" s="74" t="s">
        <v>217</v>
      </c>
    </row>
    <row r="167" spans="1:6">
      <c r="A167" s="71">
        <v>1612</v>
      </c>
      <c r="B167" s="71" t="s">
        <v>214</v>
      </c>
      <c r="C167" s="71">
        <v>24</v>
      </c>
      <c r="D167" s="70" t="s">
        <v>465</v>
      </c>
      <c r="E167" s="71" t="s">
        <v>526</v>
      </c>
      <c r="F167" s="74" t="s">
        <v>217</v>
      </c>
    </row>
    <row r="168" spans="1:6">
      <c r="A168" s="71">
        <v>1612</v>
      </c>
      <c r="B168" s="71" t="s">
        <v>214</v>
      </c>
      <c r="C168" s="71">
        <v>26</v>
      </c>
      <c r="D168" s="70" t="s">
        <v>467</v>
      </c>
      <c r="E168" s="71" t="s">
        <v>527</v>
      </c>
      <c r="F168" s="74" t="s">
        <v>217</v>
      </c>
    </row>
    <row r="169" spans="1:6">
      <c r="A169" s="71">
        <v>1612</v>
      </c>
      <c r="B169" s="71" t="s">
        <v>214</v>
      </c>
      <c r="C169" s="71">
        <v>28</v>
      </c>
      <c r="D169" s="70" t="s">
        <v>469</v>
      </c>
      <c r="E169" s="71" t="s">
        <v>528</v>
      </c>
      <c r="F169" s="74" t="s">
        <v>217</v>
      </c>
    </row>
    <row r="170" spans="1:6">
      <c r="A170" s="71">
        <v>1612</v>
      </c>
      <c r="B170" s="71" t="s">
        <v>214</v>
      </c>
      <c r="C170" s="71">
        <v>30</v>
      </c>
      <c r="D170" s="70" t="s">
        <v>471</v>
      </c>
      <c r="E170" s="71" t="s">
        <v>529</v>
      </c>
      <c r="F170" s="74" t="s">
        <v>217</v>
      </c>
    </row>
    <row r="171" spans="1:6">
      <c r="A171" s="71">
        <v>1612</v>
      </c>
      <c r="B171" s="71" t="s">
        <v>214</v>
      </c>
      <c r="C171" s="71">
        <v>32</v>
      </c>
      <c r="D171" s="70" t="s">
        <v>473</v>
      </c>
      <c r="E171" s="71" t="s">
        <v>530</v>
      </c>
      <c r="F171" s="74" t="s">
        <v>217</v>
      </c>
    </row>
    <row r="172" spans="1:6">
      <c r="A172" s="71">
        <v>1612</v>
      </c>
      <c r="B172" s="71" t="s">
        <v>214</v>
      </c>
      <c r="C172" s="71">
        <v>34</v>
      </c>
      <c r="D172" s="70" t="s">
        <v>475</v>
      </c>
      <c r="E172" s="71" t="s">
        <v>531</v>
      </c>
      <c r="F172" s="74" t="s">
        <v>217</v>
      </c>
    </row>
    <row r="173" spans="1:6">
      <c r="A173" s="71">
        <v>1612</v>
      </c>
      <c r="B173" s="71" t="s">
        <v>214</v>
      </c>
      <c r="C173" s="71">
        <v>36</v>
      </c>
      <c r="D173" s="70" t="s">
        <v>477</v>
      </c>
      <c r="E173" s="71" t="s">
        <v>532</v>
      </c>
      <c r="F173" s="74" t="s">
        <v>217</v>
      </c>
    </row>
    <row r="174" spans="1:6">
      <c r="A174" s="71">
        <v>1612</v>
      </c>
      <c r="B174" s="71" t="s">
        <v>214</v>
      </c>
      <c r="C174" s="71">
        <v>38</v>
      </c>
      <c r="D174" s="70" t="s">
        <v>479</v>
      </c>
      <c r="E174" s="71" t="s">
        <v>533</v>
      </c>
      <c r="F174" s="74" t="s">
        <v>217</v>
      </c>
    </row>
    <row r="175" spans="1:6">
      <c r="A175" s="71">
        <v>1612</v>
      </c>
      <c r="B175" s="71" t="s">
        <v>214</v>
      </c>
      <c r="C175" s="71">
        <v>40</v>
      </c>
      <c r="D175" s="70" t="s">
        <v>481</v>
      </c>
      <c r="E175" s="71" t="s">
        <v>534</v>
      </c>
      <c r="F175" s="74" t="s">
        <v>217</v>
      </c>
    </row>
    <row r="176" spans="1:6">
      <c r="A176" s="71">
        <v>1612</v>
      </c>
      <c r="B176" s="71" t="s">
        <v>214</v>
      </c>
      <c r="C176" s="71">
        <v>42</v>
      </c>
      <c r="D176" s="70" t="s">
        <v>483</v>
      </c>
      <c r="E176" s="71" t="s">
        <v>535</v>
      </c>
      <c r="F176" s="74" t="s">
        <v>217</v>
      </c>
    </row>
    <row r="177" spans="1:6">
      <c r="A177" s="71">
        <v>1612</v>
      </c>
      <c r="B177" s="71" t="s">
        <v>214</v>
      </c>
      <c r="C177" s="71">
        <v>44</v>
      </c>
      <c r="D177" s="70" t="s">
        <v>485</v>
      </c>
      <c r="E177" s="71" t="s">
        <v>536</v>
      </c>
      <c r="F177" s="74" t="s">
        <v>217</v>
      </c>
    </row>
    <row r="178" spans="1:6">
      <c r="A178" s="71">
        <v>1612</v>
      </c>
      <c r="B178" s="71" t="s">
        <v>214</v>
      </c>
      <c r="C178" s="71">
        <v>46</v>
      </c>
      <c r="D178" s="70" t="s">
        <v>487</v>
      </c>
      <c r="E178" s="71" t="s">
        <v>537</v>
      </c>
      <c r="F178" s="74" t="s">
        <v>217</v>
      </c>
    </row>
    <row r="179" spans="1:6">
      <c r="A179" s="71">
        <v>1612</v>
      </c>
      <c r="B179" s="71" t="s">
        <v>214</v>
      </c>
      <c r="C179" s="71">
        <v>48</v>
      </c>
      <c r="D179" s="70" t="s">
        <v>489</v>
      </c>
      <c r="E179" s="71" t="s">
        <v>538</v>
      </c>
      <c r="F179" s="74" t="s">
        <v>217</v>
      </c>
    </row>
    <row r="180" spans="1:6">
      <c r="A180" s="71">
        <v>1612</v>
      </c>
      <c r="B180" s="71" t="s">
        <v>214</v>
      </c>
      <c r="C180" s="71">
        <v>50</v>
      </c>
      <c r="D180" s="70" t="s">
        <v>491</v>
      </c>
      <c r="E180" s="71" t="s">
        <v>539</v>
      </c>
      <c r="F180" s="74" t="s">
        <v>217</v>
      </c>
    </row>
    <row r="181" spans="1:6">
      <c r="A181" s="71">
        <v>1612</v>
      </c>
      <c r="B181" s="71" t="s">
        <v>214</v>
      </c>
      <c r="C181" s="71">
        <v>52</v>
      </c>
      <c r="D181" s="70" t="s">
        <v>493</v>
      </c>
      <c r="E181" s="71" t="s">
        <v>540</v>
      </c>
      <c r="F181" s="74" t="s">
        <v>217</v>
      </c>
    </row>
    <row r="182" spans="1:6">
      <c r="A182" s="71">
        <v>1612</v>
      </c>
      <c r="B182" s="71" t="s">
        <v>214</v>
      </c>
      <c r="C182" s="71">
        <v>54</v>
      </c>
      <c r="D182" s="70" t="s">
        <v>495</v>
      </c>
      <c r="E182" s="71" t="s">
        <v>541</v>
      </c>
      <c r="F182" s="74" t="s">
        <v>217</v>
      </c>
    </row>
    <row r="183" spans="1:6">
      <c r="A183" s="71">
        <v>1612</v>
      </c>
      <c r="B183" s="71" t="s">
        <v>214</v>
      </c>
      <c r="C183" s="71">
        <v>56</v>
      </c>
      <c r="D183" s="70" t="s">
        <v>497</v>
      </c>
      <c r="E183" s="71" t="s">
        <v>542</v>
      </c>
      <c r="F183" s="74" t="s">
        <v>217</v>
      </c>
    </row>
    <row r="184" spans="1:6">
      <c r="A184" s="71">
        <v>1612</v>
      </c>
      <c r="B184" s="71" t="s">
        <v>214</v>
      </c>
      <c r="C184" s="71">
        <v>58</v>
      </c>
      <c r="D184" s="70" t="s">
        <v>543</v>
      </c>
      <c r="E184" s="71" t="s">
        <v>544</v>
      </c>
      <c r="F184" s="74" t="s">
        <v>217</v>
      </c>
    </row>
    <row r="185" spans="1:6">
      <c r="A185" s="71">
        <v>1612</v>
      </c>
      <c r="B185" s="71" t="s">
        <v>214</v>
      </c>
      <c r="C185" s="71">
        <v>60</v>
      </c>
      <c r="D185" s="70" t="s">
        <v>501</v>
      </c>
      <c r="E185" s="71" t="s">
        <v>545</v>
      </c>
      <c r="F185" s="74" t="s">
        <v>217</v>
      </c>
    </row>
    <row r="186" spans="1:6">
      <c r="A186" s="71">
        <v>1612</v>
      </c>
      <c r="B186" s="71" t="s">
        <v>214</v>
      </c>
      <c r="C186" s="71">
        <v>62</v>
      </c>
      <c r="D186" s="70" t="s">
        <v>503</v>
      </c>
      <c r="E186" s="71" t="s">
        <v>546</v>
      </c>
      <c r="F186" s="74" t="s">
        <v>217</v>
      </c>
    </row>
    <row r="187" spans="1:6">
      <c r="A187" s="71">
        <v>1612</v>
      </c>
      <c r="B187" s="71" t="s">
        <v>214</v>
      </c>
      <c r="C187" s="71">
        <v>64</v>
      </c>
      <c r="D187" s="70" t="s">
        <v>505</v>
      </c>
      <c r="E187" s="71" t="s">
        <v>547</v>
      </c>
      <c r="F187" s="74" t="s">
        <v>217</v>
      </c>
    </row>
    <row r="188" spans="1:6">
      <c r="A188" s="71">
        <v>1612</v>
      </c>
      <c r="B188" s="71" t="s">
        <v>214</v>
      </c>
      <c r="C188" s="71">
        <v>66</v>
      </c>
      <c r="D188" s="70" t="s">
        <v>507</v>
      </c>
      <c r="E188" s="71" t="s">
        <v>548</v>
      </c>
      <c r="F188" s="74" t="s">
        <v>217</v>
      </c>
    </row>
    <row r="189" spans="1:6">
      <c r="A189" s="71">
        <v>1612</v>
      </c>
      <c r="B189" s="71" t="s">
        <v>214</v>
      </c>
      <c r="C189" s="71">
        <v>68</v>
      </c>
      <c r="D189" s="70" t="s">
        <v>509</v>
      </c>
      <c r="E189" s="71" t="s">
        <v>549</v>
      </c>
      <c r="F189" s="74" t="s">
        <v>217</v>
      </c>
    </row>
    <row r="190" spans="1:6">
      <c r="A190" s="71">
        <v>1612</v>
      </c>
      <c r="B190" s="71" t="s">
        <v>214</v>
      </c>
      <c r="C190" s="71">
        <v>70</v>
      </c>
      <c r="D190" s="70" t="s">
        <v>511</v>
      </c>
      <c r="E190" s="71" t="s">
        <v>550</v>
      </c>
      <c r="F190" s="74" t="s">
        <v>217</v>
      </c>
    </row>
    <row r="191" spans="1:6">
      <c r="A191" s="71">
        <v>1612</v>
      </c>
      <c r="B191" s="71" t="s">
        <v>214</v>
      </c>
      <c r="C191" s="71">
        <v>72</v>
      </c>
      <c r="D191" s="70" t="s">
        <v>513</v>
      </c>
      <c r="E191" s="71" t="s">
        <v>551</v>
      </c>
      <c r="F191" s="74" t="s">
        <v>217</v>
      </c>
    </row>
    <row r="192" spans="1:6">
      <c r="A192" s="71">
        <v>1614</v>
      </c>
      <c r="B192" s="71" t="s">
        <v>214</v>
      </c>
      <c r="C192" s="71">
        <v>2</v>
      </c>
      <c r="D192" s="70" t="s">
        <v>469</v>
      </c>
      <c r="E192" s="71" t="s">
        <v>552</v>
      </c>
      <c r="F192" s="74" t="s">
        <v>217</v>
      </c>
    </row>
    <row r="193" spans="1:6">
      <c r="A193" s="71">
        <v>1614</v>
      </c>
      <c r="B193" s="71" t="s">
        <v>214</v>
      </c>
      <c r="C193" s="71">
        <v>4</v>
      </c>
      <c r="D193" s="70" t="s">
        <v>445</v>
      </c>
      <c r="E193" s="71" t="s">
        <v>553</v>
      </c>
      <c r="F193" s="74" t="s">
        <v>217</v>
      </c>
    </row>
    <row r="194" spans="1:6">
      <c r="A194" s="71">
        <v>1614</v>
      </c>
      <c r="B194" s="71" t="s">
        <v>214</v>
      </c>
      <c r="C194" s="71">
        <v>6</v>
      </c>
      <c r="D194" s="70" t="s">
        <v>554</v>
      </c>
      <c r="E194" s="71" t="s">
        <v>555</v>
      </c>
      <c r="F194" s="74" t="s">
        <v>217</v>
      </c>
    </row>
    <row r="195" spans="1:6">
      <c r="A195" s="71">
        <v>1614</v>
      </c>
      <c r="B195" s="71" t="s">
        <v>214</v>
      </c>
      <c r="C195" s="71">
        <v>8</v>
      </c>
      <c r="D195" s="70" t="s">
        <v>556</v>
      </c>
      <c r="E195" s="71" t="s">
        <v>557</v>
      </c>
      <c r="F195" s="74" t="s">
        <v>217</v>
      </c>
    </row>
    <row r="196" spans="1:6">
      <c r="A196" s="71">
        <v>1616</v>
      </c>
      <c r="B196" s="71" t="s">
        <v>214</v>
      </c>
      <c r="C196" s="71">
        <v>2</v>
      </c>
      <c r="D196" s="70" t="s">
        <v>445</v>
      </c>
      <c r="E196" s="71" t="s">
        <v>558</v>
      </c>
      <c r="F196" s="74" t="s">
        <v>217</v>
      </c>
    </row>
    <row r="197" spans="1:6">
      <c r="A197" s="71">
        <v>1616</v>
      </c>
      <c r="B197" s="71" t="s">
        <v>214</v>
      </c>
      <c r="C197" s="71">
        <v>4</v>
      </c>
      <c r="D197" s="70" t="s">
        <v>469</v>
      </c>
      <c r="E197" s="71" t="s">
        <v>559</v>
      </c>
      <c r="F197" s="74" t="s">
        <v>217</v>
      </c>
    </row>
    <row r="198" spans="1:6">
      <c r="A198" s="71">
        <v>1616</v>
      </c>
      <c r="B198" s="71" t="s">
        <v>214</v>
      </c>
      <c r="C198" s="71">
        <v>6</v>
      </c>
      <c r="D198" s="70" t="s">
        <v>554</v>
      </c>
      <c r="E198" s="71" t="s">
        <v>560</v>
      </c>
      <c r="F198" s="74" t="s">
        <v>217</v>
      </c>
    </row>
    <row r="199" spans="1:6">
      <c r="A199" s="71">
        <v>1616</v>
      </c>
      <c r="B199" s="71" t="s">
        <v>214</v>
      </c>
      <c r="C199" s="71">
        <v>8</v>
      </c>
      <c r="D199" s="70" t="s">
        <v>467</v>
      </c>
      <c r="E199" s="71" t="s">
        <v>561</v>
      </c>
      <c r="F199" s="74" t="s">
        <v>217</v>
      </c>
    </row>
    <row r="200" spans="1:6">
      <c r="A200" s="71">
        <v>1617</v>
      </c>
      <c r="B200" s="71" t="s">
        <v>214</v>
      </c>
      <c r="C200" s="71">
        <v>2</v>
      </c>
      <c r="D200" s="70" t="s">
        <v>562</v>
      </c>
      <c r="E200" s="71" t="s">
        <v>563</v>
      </c>
      <c r="F200" s="74" t="s">
        <v>217</v>
      </c>
    </row>
    <row r="201" spans="1:6">
      <c r="A201" s="71">
        <v>1617</v>
      </c>
      <c r="B201" s="71" t="s">
        <v>214</v>
      </c>
      <c r="C201" s="71">
        <v>4</v>
      </c>
      <c r="D201" s="70" t="s">
        <v>564</v>
      </c>
      <c r="E201" s="71" t="s">
        <v>565</v>
      </c>
      <c r="F201" s="74" t="s">
        <v>217</v>
      </c>
    </row>
    <row r="202" spans="1:6">
      <c r="A202" s="71">
        <v>1617</v>
      </c>
      <c r="B202" s="71" t="s">
        <v>214</v>
      </c>
      <c r="C202" s="71">
        <v>6</v>
      </c>
      <c r="D202" s="70" t="s">
        <v>566</v>
      </c>
      <c r="E202" s="71" t="s">
        <v>567</v>
      </c>
      <c r="F202" s="74" t="s">
        <v>217</v>
      </c>
    </row>
    <row r="203" spans="1:6">
      <c r="A203" s="71">
        <v>1617</v>
      </c>
      <c r="B203" s="71" t="s">
        <v>214</v>
      </c>
      <c r="C203" s="71">
        <v>8</v>
      </c>
      <c r="D203" s="70" t="s">
        <v>568</v>
      </c>
      <c r="E203" s="71" t="s">
        <v>569</v>
      </c>
      <c r="F203" s="74" t="s">
        <v>217</v>
      </c>
    </row>
    <row r="204" spans="1:6">
      <c r="A204" s="71">
        <v>1617</v>
      </c>
      <c r="B204" s="71" t="s">
        <v>214</v>
      </c>
      <c r="C204" s="71">
        <v>10</v>
      </c>
      <c r="D204" s="70" t="s">
        <v>570</v>
      </c>
      <c r="E204" s="71" t="s">
        <v>571</v>
      </c>
      <c r="F204" s="74" t="s">
        <v>217</v>
      </c>
    </row>
    <row r="205" spans="1:6">
      <c r="A205" s="71">
        <v>1617</v>
      </c>
      <c r="B205" s="71" t="s">
        <v>214</v>
      </c>
      <c r="C205" s="71">
        <v>12</v>
      </c>
      <c r="D205" s="70" t="s">
        <v>572</v>
      </c>
      <c r="E205" s="71" t="s">
        <v>573</v>
      </c>
      <c r="F205" s="74" t="s">
        <v>217</v>
      </c>
    </row>
    <row r="206" spans="1:6">
      <c r="A206" s="71">
        <v>1617</v>
      </c>
      <c r="B206" s="71" t="s">
        <v>214</v>
      </c>
      <c r="C206" s="71">
        <v>14</v>
      </c>
      <c r="D206" s="70" t="s">
        <v>574</v>
      </c>
      <c r="E206" s="71" t="s">
        <v>575</v>
      </c>
      <c r="F206" s="74" t="s">
        <v>217</v>
      </c>
    </row>
    <row r="207" spans="1:6">
      <c r="A207" s="71">
        <v>1617</v>
      </c>
      <c r="B207" s="71" t="s">
        <v>214</v>
      </c>
      <c r="C207" s="71">
        <v>16</v>
      </c>
      <c r="D207" s="70" t="s">
        <v>576</v>
      </c>
      <c r="E207" s="71" t="s">
        <v>577</v>
      </c>
      <c r="F207" s="74" t="s">
        <v>217</v>
      </c>
    </row>
    <row r="208" spans="1:6">
      <c r="A208" s="71">
        <v>1617</v>
      </c>
      <c r="B208" s="71" t="s">
        <v>214</v>
      </c>
      <c r="C208" s="71">
        <v>18</v>
      </c>
      <c r="D208" s="70" t="s">
        <v>578</v>
      </c>
      <c r="E208" s="71" t="s">
        <v>579</v>
      </c>
      <c r="F208" s="74" t="s">
        <v>217</v>
      </c>
    </row>
    <row r="209" spans="1:6">
      <c r="A209" s="71">
        <v>1617</v>
      </c>
      <c r="B209" s="71" t="s">
        <v>214</v>
      </c>
      <c r="C209" s="71">
        <v>20</v>
      </c>
      <c r="D209" s="70" t="s">
        <v>580</v>
      </c>
      <c r="E209" s="71" t="s">
        <v>581</v>
      </c>
      <c r="F209" s="74" t="s">
        <v>217</v>
      </c>
    </row>
    <row r="210" spans="1:6">
      <c r="A210" s="71">
        <v>1617</v>
      </c>
      <c r="B210" s="71" t="s">
        <v>214</v>
      </c>
      <c r="C210" s="71">
        <v>22</v>
      </c>
      <c r="D210" s="70" t="s">
        <v>437</v>
      </c>
      <c r="E210" s="71" t="s">
        <v>582</v>
      </c>
      <c r="F210" s="74" t="s">
        <v>217</v>
      </c>
    </row>
    <row r="211" spans="1:6">
      <c r="A211" s="71">
        <v>1617</v>
      </c>
      <c r="B211" s="71" t="s">
        <v>214</v>
      </c>
      <c r="C211" s="71">
        <v>24</v>
      </c>
      <c r="D211" s="70" t="s">
        <v>583</v>
      </c>
      <c r="E211" s="71" t="s">
        <v>584</v>
      </c>
      <c r="F211" s="74" t="s">
        <v>217</v>
      </c>
    </row>
    <row r="212" spans="1:6">
      <c r="A212" s="71">
        <v>1617</v>
      </c>
      <c r="B212" s="71" t="s">
        <v>214</v>
      </c>
      <c r="C212" s="71">
        <v>26</v>
      </c>
      <c r="D212" s="70" t="s">
        <v>585</v>
      </c>
      <c r="E212" s="71" t="s">
        <v>586</v>
      </c>
      <c r="F212" s="74" t="s">
        <v>217</v>
      </c>
    </row>
    <row r="213" spans="1:6">
      <c r="A213" s="71">
        <v>1617</v>
      </c>
      <c r="B213" s="71" t="s">
        <v>214</v>
      </c>
      <c r="C213" s="71">
        <v>28</v>
      </c>
      <c r="D213" s="70" t="s">
        <v>587</v>
      </c>
      <c r="E213" s="71" t="s">
        <v>588</v>
      </c>
      <c r="F213" s="74" t="s">
        <v>217</v>
      </c>
    </row>
    <row r="214" spans="1:6">
      <c r="A214" s="71">
        <v>1617</v>
      </c>
      <c r="B214" s="71" t="s">
        <v>214</v>
      </c>
      <c r="C214" s="71">
        <v>30</v>
      </c>
      <c r="D214" s="70" t="s">
        <v>589</v>
      </c>
      <c r="E214" s="71" t="s">
        <v>590</v>
      </c>
      <c r="F214" s="74" t="s">
        <v>217</v>
      </c>
    </row>
    <row r="215" spans="1:6">
      <c r="A215" s="71">
        <v>1619</v>
      </c>
      <c r="B215" s="71" t="s">
        <v>214</v>
      </c>
      <c r="C215" s="71">
        <v>2</v>
      </c>
      <c r="D215" s="70" t="s">
        <v>591</v>
      </c>
      <c r="E215" s="71" t="s">
        <v>592</v>
      </c>
      <c r="F215" s="74" t="s">
        <v>217</v>
      </c>
    </row>
    <row r="216" spans="1:6">
      <c r="A216" s="71">
        <v>1619</v>
      </c>
      <c r="B216" s="71" t="s">
        <v>214</v>
      </c>
      <c r="C216" s="71">
        <v>4</v>
      </c>
      <c r="D216" s="70" t="s">
        <v>593</v>
      </c>
      <c r="E216" s="71" t="s">
        <v>594</v>
      </c>
      <c r="F216" s="74" t="s">
        <v>217</v>
      </c>
    </row>
    <row r="217" spans="1:6">
      <c r="A217" s="71">
        <v>1621</v>
      </c>
      <c r="B217" s="71" t="s">
        <v>214</v>
      </c>
      <c r="C217" s="71">
        <v>2</v>
      </c>
      <c r="D217" s="70" t="s">
        <v>469</v>
      </c>
      <c r="E217" s="71" t="s">
        <v>595</v>
      </c>
      <c r="F217" s="74" t="s">
        <v>217</v>
      </c>
    </row>
    <row r="218" spans="1:6">
      <c r="A218" s="71">
        <v>1621</v>
      </c>
      <c r="B218" s="71" t="s">
        <v>214</v>
      </c>
      <c r="C218" s="71">
        <v>4</v>
      </c>
      <c r="D218" s="70" t="s">
        <v>445</v>
      </c>
      <c r="E218" s="71" t="s">
        <v>596</v>
      </c>
      <c r="F218" s="74" t="s">
        <v>217</v>
      </c>
    </row>
    <row r="219" spans="1:6">
      <c r="A219" s="71">
        <v>1621</v>
      </c>
      <c r="B219" s="71" t="s">
        <v>214</v>
      </c>
      <c r="C219" s="71">
        <v>6</v>
      </c>
      <c r="D219" s="70" t="s">
        <v>554</v>
      </c>
      <c r="E219" s="71" t="s">
        <v>597</v>
      </c>
      <c r="F219" s="74" t="s">
        <v>217</v>
      </c>
    </row>
    <row r="220" spans="1:6">
      <c r="A220" s="71">
        <v>1621</v>
      </c>
      <c r="B220" s="71" t="s">
        <v>214</v>
      </c>
      <c r="C220" s="71">
        <v>8</v>
      </c>
      <c r="D220" s="70" t="s">
        <v>556</v>
      </c>
      <c r="E220" s="71" t="s">
        <v>598</v>
      </c>
      <c r="F220" s="74" t="s">
        <v>217</v>
      </c>
    </row>
    <row r="221" spans="1:6">
      <c r="A221" s="71">
        <v>1623</v>
      </c>
      <c r="B221" s="71" t="s">
        <v>214</v>
      </c>
      <c r="C221" s="71">
        <v>2</v>
      </c>
      <c r="D221" s="70" t="s">
        <v>443</v>
      </c>
      <c r="E221" s="71" t="s">
        <v>599</v>
      </c>
      <c r="F221" s="74" t="s">
        <v>217</v>
      </c>
    </row>
    <row r="222" spans="1:6">
      <c r="A222" s="71">
        <v>1623</v>
      </c>
      <c r="B222" s="71" t="s">
        <v>214</v>
      </c>
      <c r="C222" s="71">
        <v>4</v>
      </c>
      <c r="D222" s="70" t="s">
        <v>445</v>
      </c>
      <c r="E222" s="71" t="s">
        <v>600</v>
      </c>
      <c r="F222" s="74" t="s">
        <v>217</v>
      </c>
    </row>
    <row r="223" spans="1:6">
      <c r="A223" s="71">
        <v>1623</v>
      </c>
      <c r="B223" s="71" t="s">
        <v>214</v>
      </c>
      <c r="C223" s="71">
        <v>6</v>
      </c>
      <c r="D223" s="70" t="s">
        <v>447</v>
      </c>
      <c r="E223" s="71" t="s">
        <v>601</v>
      </c>
      <c r="F223" s="74" t="s">
        <v>217</v>
      </c>
    </row>
    <row r="224" spans="1:6">
      <c r="A224" s="71">
        <v>1623</v>
      </c>
      <c r="B224" s="71" t="s">
        <v>214</v>
      </c>
      <c r="C224" s="71">
        <v>8</v>
      </c>
      <c r="D224" s="70" t="s">
        <v>449</v>
      </c>
      <c r="E224" s="71" t="s">
        <v>602</v>
      </c>
      <c r="F224" s="74" t="s">
        <v>217</v>
      </c>
    </row>
    <row r="225" spans="1:6">
      <c r="A225" s="71">
        <v>1623</v>
      </c>
      <c r="B225" s="71" t="s">
        <v>214</v>
      </c>
      <c r="C225" s="71">
        <v>10</v>
      </c>
      <c r="D225" s="70" t="s">
        <v>451</v>
      </c>
      <c r="E225" s="71" t="s">
        <v>603</v>
      </c>
      <c r="F225" s="74" t="s">
        <v>217</v>
      </c>
    </row>
    <row r="226" spans="1:6">
      <c r="A226" s="71">
        <v>1623</v>
      </c>
      <c r="B226" s="71" t="s">
        <v>214</v>
      </c>
      <c r="C226" s="71">
        <v>12</v>
      </c>
      <c r="D226" s="70" t="s">
        <v>453</v>
      </c>
      <c r="E226" s="71" t="s">
        <v>604</v>
      </c>
      <c r="F226" s="74" t="s">
        <v>217</v>
      </c>
    </row>
    <row r="227" spans="1:6">
      <c r="A227" s="71">
        <v>1623</v>
      </c>
      <c r="B227" s="71" t="s">
        <v>214</v>
      </c>
      <c r="C227" s="71">
        <v>14</v>
      </c>
      <c r="D227" s="70" t="s">
        <v>455</v>
      </c>
      <c r="E227" s="71" t="s">
        <v>605</v>
      </c>
      <c r="F227" s="74" t="s">
        <v>217</v>
      </c>
    </row>
    <row r="228" spans="1:6">
      <c r="A228" s="71">
        <v>1623</v>
      </c>
      <c r="B228" s="71" t="s">
        <v>214</v>
      </c>
      <c r="C228" s="71">
        <v>16</v>
      </c>
      <c r="D228" s="70" t="s">
        <v>457</v>
      </c>
      <c r="E228" s="71" t="s">
        <v>606</v>
      </c>
      <c r="F228" s="74" t="s">
        <v>217</v>
      </c>
    </row>
    <row r="229" spans="1:6">
      <c r="A229" s="71">
        <v>1623</v>
      </c>
      <c r="B229" s="71" t="s">
        <v>214</v>
      </c>
      <c r="C229" s="71">
        <v>18</v>
      </c>
      <c r="D229" s="70" t="s">
        <v>459</v>
      </c>
      <c r="E229" s="71" t="s">
        <v>607</v>
      </c>
      <c r="F229" s="74" t="s">
        <v>217</v>
      </c>
    </row>
    <row r="230" spans="1:6">
      <c r="A230" s="71">
        <v>1623</v>
      </c>
      <c r="B230" s="71" t="s">
        <v>214</v>
      </c>
      <c r="C230" s="71">
        <v>20</v>
      </c>
      <c r="D230" s="70" t="s">
        <v>461</v>
      </c>
      <c r="E230" s="71" t="s">
        <v>608</v>
      </c>
      <c r="F230" s="74" t="s">
        <v>217</v>
      </c>
    </row>
    <row r="231" spans="1:6">
      <c r="A231" s="71">
        <v>1623</v>
      </c>
      <c r="B231" s="71" t="s">
        <v>214</v>
      </c>
      <c r="C231" s="71">
        <v>22</v>
      </c>
      <c r="D231" s="70" t="s">
        <v>463</v>
      </c>
      <c r="E231" s="71" t="s">
        <v>609</v>
      </c>
      <c r="F231" s="74" t="s">
        <v>217</v>
      </c>
    </row>
    <row r="232" spans="1:6">
      <c r="A232" s="71">
        <v>1623</v>
      </c>
      <c r="B232" s="71" t="s">
        <v>214</v>
      </c>
      <c r="C232" s="71">
        <v>24</v>
      </c>
      <c r="D232" s="70" t="s">
        <v>465</v>
      </c>
      <c r="E232" s="71" t="s">
        <v>610</v>
      </c>
      <c r="F232" s="74" t="s">
        <v>217</v>
      </c>
    </row>
    <row r="233" spans="1:6">
      <c r="A233" s="71">
        <v>1623</v>
      </c>
      <c r="B233" s="71" t="s">
        <v>214</v>
      </c>
      <c r="C233" s="71">
        <v>26</v>
      </c>
      <c r="D233" s="70" t="s">
        <v>467</v>
      </c>
      <c r="E233" s="71" t="s">
        <v>611</v>
      </c>
      <c r="F233" s="74" t="s">
        <v>217</v>
      </c>
    </row>
    <row r="234" spans="1:6">
      <c r="A234" s="71">
        <v>1623</v>
      </c>
      <c r="B234" s="71" t="s">
        <v>214</v>
      </c>
      <c r="C234" s="71">
        <v>28</v>
      </c>
      <c r="D234" s="70" t="s">
        <v>469</v>
      </c>
      <c r="E234" s="71" t="s">
        <v>612</v>
      </c>
      <c r="F234" s="74" t="s">
        <v>217</v>
      </c>
    </row>
    <row r="235" spans="1:6">
      <c r="A235" s="71">
        <v>1623</v>
      </c>
      <c r="B235" s="71" t="s">
        <v>214</v>
      </c>
      <c r="C235" s="71">
        <v>30</v>
      </c>
      <c r="D235" s="70" t="s">
        <v>471</v>
      </c>
      <c r="E235" s="71" t="s">
        <v>613</v>
      </c>
      <c r="F235" s="74" t="s">
        <v>217</v>
      </c>
    </row>
    <row r="236" spans="1:6">
      <c r="A236" s="71">
        <v>1623</v>
      </c>
      <c r="B236" s="71" t="s">
        <v>214</v>
      </c>
      <c r="C236" s="71">
        <v>32</v>
      </c>
      <c r="D236" s="70" t="s">
        <v>473</v>
      </c>
      <c r="E236" s="71" t="s">
        <v>614</v>
      </c>
      <c r="F236" s="74" t="s">
        <v>217</v>
      </c>
    </row>
    <row r="237" spans="1:6">
      <c r="A237" s="71">
        <v>1623</v>
      </c>
      <c r="B237" s="71" t="s">
        <v>214</v>
      </c>
      <c r="C237" s="71">
        <v>34</v>
      </c>
      <c r="D237" s="70" t="s">
        <v>475</v>
      </c>
      <c r="E237" s="71" t="s">
        <v>615</v>
      </c>
      <c r="F237" s="74" t="s">
        <v>217</v>
      </c>
    </row>
    <row r="238" spans="1:6">
      <c r="A238" s="71">
        <v>1623</v>
      </c>
      <c r="B238" s="71" t="s">
        <v>214</v>
      </c>
      <c r="C238" s="71">
        <v>36</v>
      </c>
      <c r="D238" s="70" t="s">
        <v>477</v>
      </c>
      <c r="E238" s="71" t="s">
        <v>616</v>
      </c>
      <c r="F238" s="74" t="s">
        <v>217</v>
      </c>
    </row>
    <row r="239" spans="1:6">
      <c r="A239" s="71">
        <v>1623</v>
      </c>
      <c r="B239" s="71" t="s">
        <v>214</v>
      </c>
      <c r="C239" s="71">
        <v>38</v>
      </c>
      <c r="D239" s="70" t="s">
        <v>479</v>
      </c>
      <c r="E239" s="71" t="s">
        <v>617</v>
      </c>
      <c r="F239" s="74" t="s">
        <v>217</v>
      </c>
    </row>
    <row r="240" spans="1:6">
      <c r="A240" s="71">
        <v>1623</v>
      </c>
      <c r="B240" s="71" t="s">
        <v>214</v>
      </c>
      <c r="C240" s="71">
        <v>40</v>
      </c>
      <c r="D240" s="70" t="s">
        <v>481</v>
      </c>
      <c r="E240" s="71" t="s">
        <v>618</v>
      </c>
      <c r="F240" s="74" t="s">
        <v>217</v>
      </c>
    </row>
    <row r="241" spans="1:6">
      <c r="A241" s="71">
        <v>1623</v>
      </c>
      <c r="B241" s="71" t="s">
        <v>214</v>
      </c>
      <c r="C241" s="71">
        <v>42</v>
      </c>
      <c r="D241" s="70" t="s">
        <v>483</v>
      </c>
      <c r="E241" s="71" t="s">
        <v>619</v>
      </c>
      <c r="F241" s="74" t="s">
        <v>217</v>
      </c>
    </row>
    <row r="242" spans="1:6">
      <c r="A242" s="71">
        <v>1623</v>
      </c>
      <c r="B242" s="71" t="s">
        <v>214</v>
      </c>
      <c r="C242" s="71">
        <v>44</v>
      </c>
      <c r="D242" s="70" t="s">
        <v>485</v>
      </c>
      <c r="E242" s="71" t="s">
        <v>620</v>
      </c>
      <c r="F242" s="74" t="s">
        <v>217</v>
      </c>
    </row>
    <row r="243" spans="1:6">
      <c r="A243" s="71">
        <v>1623</v>
      </c>
      <c r="B243" s="71" t="s">
        <v>214</v>
      </c>
      <c r="C243" s="71">
        <v>46</v>
      </c>
      <c r="D243" s="70" t="s">
        <v>487</v>
      </c>
      <c r="E243" s="71" t="s">
        <v>621</v>
      </c>
      <c r="F243" s="74" t="s">
        <v>217</v>
      </c>
    </row>
    <row r="244" spans="1:6">
      <c r="A244" s="71">
        <v>1623</v>
      </c>
      <c r="B244" s="71" t="s">
        <v>214</v>
      </c>
      <c r="C244" s="71">
        <v>48</v>
      </c>
      <c r="D244" s="70" t="s">
        <v>489</v>
      </c>
      <c r="E244" s="71" t="s">
        <v>622</v>
      </c>
      <c r="F244" s="74" t="s">
        <v>217</v>
      </c>
    </row>
    <row r="245" spans="1:6">
      <c r="A245" s="71">
        <v>1623</v>
      </c>
      <c r="B245" s="71" t="s">
        <v>214</v>
      </c>
      <c r="C245" s="71">
        <v>50</v>
      </c>
      <c r="D245" s="70" t="s">
        <v>491</v>
      </c>
      <c r="E245" s="71" t="s">
        <v>623</v>
      </c>
      <c r="F245" s="74" t="s">
        <v>217</v>
      </c>
    </row>
    <row r="246" spans="1:6">
      <c r="A246" s="71">
        <v>1623</v>
      </c>
      <c r="B246" s="71" t="s">
        <v>214</v>
      </c>
      <c r="C246" s="71">
        <v>52</v>
      </c>
      <c r="D246" s="70" t="s">
        <v>493</v>
      </c>
      <c r="E246" s="71" t="s">
        <v>624</v>
      </c>
      <c r="F246" s="74" t="s">
        <v>217</v>
      </c>
    </row>
    <row r="247" spans="1:6">
      <c r="A247" s="71">
        <v>1623</v>
      </c>
      <c r="B247" s="71" t="s">
        <v>214</v>
      </c>
      <c r="C247" s="71">
        <v>54</v>
      </c>
      <c r="D247" s="70" t="s">
        <v>495</v>
      </c>
      <c r="E247" s="71" t="s">
        <v>625</v>
      </c>
      <c r="F247" s="74" t="s">
        <v>217</v>
      </c>
    </row>
    <row r="248" spans="1:6">
      <c r="A248" s="71">
        <v>1623</v>
      </c>
      <c r="B248" s="71" t="s">
        <v>214</v>
      </c>
      <c r="C248" s="71">
        <v>56</v>
      </c>
      <c r="D248" s="70" t="s">
        <v>497</v>
      </c>
      <c r="E248" s="71" t="s">
        <v>626</v>
      </c>
      <c r="F248" s="74" t="s">
        <v>217</v>
      </c>
    </row>
    <row r="249" spans="1:6">
      <c r="A249" s="71">
        <v>1623</v>
      </c>
      <c r="B249" s="71" t="s">
        <v>214</v>
      </c>
      <c r="C249" s="71">
        <v>58</v>
      </c>
      <c r="D249" s="70" t="s">
        <v>543</v>
      </c>
      <c r="E249" s="71" t="s">
        <v>627</v>
      </c>
      <c r="F249" s="74" t="s">
        <v>217</v>
      </c>
    </row>
    <row r="250" spans="1:6">
      <c r="A250" s="71">
        <v>1623</v>
      </c>
      <c r="B250" s="71" t="s">
        <v>214</v>
      </c>
      <c r="C250" s="71">
        <v>60</v>
      </c>
      <c r="D250" s="70" t="s">
        <v>501</v>
      </c>
      <c r="E250" s="71" t="s">
        <v>628</v>
      </c>
      <c r="F250" s="74" t="s">
        <v>217</v>
      </c>
    </row>
    <row r="251" spans="1:6">
      <c r="A251" s="71">
        <v>1623</v>
      </c>
      <c r="B251" s="71" t="s">
        <v>214</v>
      </c>
      <c r="C251" s="71">
        <v>62</v>
      </c>
      <c r="D251" s="70" t="s">
        <v>503</v>
      </c>
      <c r="E251" s="71" t="s">
        <v>629</v>
      </c>
      <c r="F251" s="74" t="s">
        <v>217</v>
      </c>
    </row>
    <row r="252" spans="1:6">
      <c r="A252" s="71">
        <v>1623</v>
      </c>
      <c r="B252" s="71" t="s">
        <v>214</v>
      </c>
      <c r="C252" s="71">
        <v>64</v>
      </c>
      <c r="D252" s="70" t="s">
        <v>505</v>
      </c>
      <c r="E252" s="71" t="s">
        <v>630</v>
      </c>
      <c r="F252" s="74" t="s">
        <v>217</v>
      </c>
    </row>
    <row r="253" spans="1:6">
      <c r="A253" s="71">
        <v>1623</v>
      </c>
      <c r="B253" s="71" t="s">
        <v>214</v>
      </c>
      <c r="C253" s="71">
        <v>66</v>
      </c>
      <c r="D253" s="70" t="s">
        <v>507</v>
      </c>
      <c r="E253" s="71" t="s">
        <v>631</v>
      </c>
      <c r="F253" s="74" t="s">
        <v>217</v>
      </c>
    </row>
    <row r="254" spans="1:6">
      <c r="A254" s="71">
        <v>1623</v>
      </c>
      <c r="B254" s="71" t="s">
        <v>214</v>
      </c>
      <c r="C254" s="71">
        <v>68</v>
      </c>
      <c r="D254" s="70" t="s">
        <v>509</v>
      </c>
      <c r="E254" s="71" t="s">
        <v>632</v>
      </c>
      <c r="F254" s="74" t="s">
        <v>217</v>
      </c>
    </row>
    <row r="255" spans="1:6">
      <c r="A255" s="71">
        <v>1623</v>
      </c>
      <c r="B255" s="71" t="s">
        <v>214</v>
      </c>
      <c r="C255" s="71">
        <v>70</v>
      </c>
      <c r="D255" s="70" t="s">
        <v>511</v>
      </c>
      <c r="E255" s="71" t="s">
        <v>633</v>
      </c>
      <c r="F255" s="74" t="s">
        <v>217</v>
      </c>
    </row>
    <row r="256" spans="1:6">
      <c r="A256" s="71">
        <v>1623</v>
      </c>
      <c r="B256" s="71" t="s">
        <v>214</v>
      </c>
      <c r="C256" s="71">
        <v>72</v>
      </c>
      <c r="D256" s="70" t="s">
        <v>513</v>
      </c>
      <c r="E256" s="71" t="s">
        <v>634</v>
      </c>
      <c r="F256" s="74" t="s">
        <v>217</v>
      </c>
    </row>
    <row r="257" spans="1:6">
      <c r="A257" s="71">
        <v>1625</v>
      </c>
      <c r="B257" s="71" t="s">
        <v>214</v>
      </c>
      <c r="C257" s="71">
        <v>2</v>
      </c>
      <c r="D257" s="70" t="s">
        <v>422</v>
      </c>
      <c r="E257" s="71" t="s">
        <v>635</v>
      </c>
      <c r="F257" s="74" t="s">
        <v>217</v>
      </c>
    </row>
    <row r="258" spans="1:6">
      <c r="A258" s="71">
        <v>1625</v>
      </c>
      <c r="B258" s="71" t="s">
        <v>214</v>
      </c>
      <c r="C258" s="71">
        <v>4</v>
      </c>
      <c r="D258" s="70" t="s">
        <v>424</v>
      </c>
      <c r="E258" s="71" t="s">
        <v>636</v>
      </c>
      <c r="F258" s="74" t="s">
        <v>217</v>
      </c>
    </row>
    <row r="259" spans="1:6">
      <c r="A259" s="71">
        <v>1625</v>
      </c>
      <c r="B259" s="71" t="s">
        <v>214</v>
      </c>
      <c r="C259" s="71">
        <v>6</v>
      </c>
      <c r="D259" s="70" t="s">
        <v>426</v>
      </c>
      <c r="E259" s="71" t="s">
        <v>637</v>
      </c>
      <c r="F259" s="74" t="s">
        <v>217</v>
      </c>
    </row>
    <row r="260" spans="1:6">
      <c r="A260" s="71">
        <v>1625</v>
      </c>
      <c r="B260" s="71" t="s">
        <v>214</v>
      </c>
      <c r="C260" s="71">
        <v>8</v>
      </c>
      <c r="D260" s="70" t="s">
        <v>215</v>
      </c>
      <c r="E260" s="71" t="s">
        <v>638</v>
      </c>
      <c r="F260" s="74" t="s">
        <v>217</v>
      </c>
    </row>
    <row r="261" spans="1:6">
      <c r="A261" s="71">
        <v>1625</v>
      </c>
      <c r="B261" s="71" t="s">
        <v>214</v>
      </c>
      <c r="C261" s="71">
        <v>10</v>
      </c>
      <c r="D261" s="70" t="s">
        <v>218</v>
      </c>
      <c r="E261" s="71" t="s">
        <v>639</v>
      </c>
      <c r="F261" s="74" t="s">
        <v>217</v>
      </c>
    </row>
    <row r="262" spans="1:6">
      <c r="A262" s="71">
        <v>1625</v>
      </c>
      <c r="B262" s="71" t="s">
        <v>214</v>
      </c>
      <c r="C262" s="71">
        <v>12</v>
      </c>
      <c r="D262" s="70" t="s">
        <v>220</v>
      </c>
      <c r="E262" s="71" t="s">
        <v>640</v>
      </c>
      <c r="F262" s="74" t="s">
        <v>217</v>
      </c>
    </row>
    <row r="263" spans="1:6">
      <c r="A263" s="71">
        <v>1625</v>
      </c>
      <c r="B263" s="71" t="s">
        <v>214</v>
      </c>
      <c r="C263" s="71">
        <v>14</v>
      </c>
      <c r="D263" s="70" t="s">
        <v>222</v>
      </c>
      <c r="E263" s="71" t="s">
        <v>641</v>
      </c>
      <c r="F263" s="74" t="s">
        <v>217</v>
      </c>
    </row>
    <row r="264" spans="1:6">
      <c r="A264" s="71">
        <v>1625</v>
      </c>
      <c r="B264" s="71" t="s">
        <v>214</v>
      </c>
      <c r="C264" s="71">
        <v>16</v>
      </c>
      <c r="D264" s="70" t="s">
        <v>224</v>
      </c>
      <c r="E264" s="71" t="s">
        <v>642</v>
      </c>
      <c r="F264" s="74" t="s">
        <v>217</v>
      </c>
    </row>
    <row r="265" spans="1:6">
      <c r="A265" s="71">
        <v>1625</v>
      </c>
      <c r="B265" s="71" t="s">
        <v>214</v>
      </c>
      <c r="C265" s="71">
        <v>18</v>
      </c>
      <c r="D265" s="70" t="s">
        <v>226</v>
      </c>
      <c r="E265" s="71" t="s">
        <v>643</v>
      </c>
      <c r="F265" s="74" t="s">
        <v>217</v>
      </c>
    </row>
    <row r="266" spans="1:6">
      <c r="A266" s="71">
        <v>1625</v>
      </c>
      <c r="B266" s="71" t="s">
        <v>214</v>
      </c>
      <c r="C266" s="71">
        <v>20</v>
      </c>
      <c r="D266" s="70" t="s">
        <v>228</v>
      </c>
      <c r="E266" s="71" t="s">
        <v>644</v>
      </c>
      <c r="F266" s="74" t="s">
        <v>217</v>
      </c>
    </row>
    <row r="267" spans="1:6">
      <c r="A267" s="71">
        <v>1625</v>
      </c>
      <c r="B267" s="71" t="s">
        <v>214</v>
      </c>
      <c r="C267" s="71">
        <v>22</v>
      </c>
      <c r="D267" s="70" t="s">
        <v>230</v>
      </c>
      <c r="E267" s="71" t="s">
        <v>645</v>
      </c>
      <c r="F267" s="74" t="s">
        <v>217</v>
      </c>
    </row>
    <row r="268" spans="1:6">
      <c r="A268" s="71">
        <v>1625</v>
      </c>
      <c r="B268" s="71" t="s">
        <v>214</v>
      </c>
      <c r="C268" s="71">
        <v>24</v>
      </c>
      <c r="D268" s="70" t="s">
        <v>232</v>
      </c>
      <c r="E268" s="71" t="s">
        <v>646</v>
      </c>
      <c r="F268" s="74" t="s">
        <v>217</v>
      </c>
    </row>
    <row r="269" spans="1:6">
      <c r="A269" s="71">
        <v>1625</v>
      </c>
      <c r="B269" s="71" t="s">
        <v>214</v>
      </c>
      <c r="C269" s="71">
        <v>26</v>
      </c>
      <c r="D269" s="70" t="s">
        <v>234</v>
      </c>
      <c r="E269" s="71" t="s">
        <v>647</v>
      </c>
      <c r="F269" s="74" t="s">
        <v>217</v>
      </c>
    </row>
    <row r="270" spans="1:6">
      <c r="A270" s="71">
        <v>1625</v>
      </c>
      <c r="B270" s="71" t="s">
        <v>214</v>
      </c>
      <c r="C270" s="71">
        <v>28</v>
      </c>
      <c r="D270" s="70" t="s">
        <v>236</v>
      </c>
      <c r="E270" s="71" t="s">
        <v>648</v>
      </c>
      <c r="F270" s="74" t="s">
        <v>217</v>
      </c>
    </row>
    <row r="271" spans="1:6">
      <c r="A271" s="71">
        <v>1625</v>
      </c>
      <c r="B271" s="71" t="s">
        <v>214</v>
      </c>
      <c r="C271" s="71">
        <v>30</v>
      </c>
      <c r="D271" s="70" t="s">
        <v>238</v>
      </c>
      <c r="E271" s="71" t="s">
        <v>649</v>
      </c>
      <c r="F271" s="74" t="s">
        <v>217</v>
      </c>
    </row>
    <row r="272" spans="1:6">
      <c r="A272" s="71">
        <v>1627</v>
      </c>
      <c r="B272" s="71" t="s">
        <v>214</v>
      </c>
      <c r="C272" s="71">
        <v>2</v>
      </c>
      <c r="D272" s="70" t="s">
        <v>650</v>
      </c>
      <c r="E272" s="71" t="s">
        <v>651</v>
      </c>
      <c r="F272" s="74" t="s">
        <v>217</v>
      </c>
    </row>
    <row r="273" spans="1:6">
      <c r="A273" s="71">
        <v>1627</v>
      </c>
      <c r="B273" s="71" t="s">
        <v>214</v>
      </c>
      <c r="C273" s="71">
        <v>4</v>
      </c>
      <c r="D273" s="70" t="s">
        <v>652</v>
      </c>
      <c r="E273" s="71" t="s">
        <v>653</v>
      </c>
      <c r="F273" s="74" t="s">
        <v>217</v>
      </c>
    </row>
    <row r="274" spans="1:6">
      <c r="A274" s="71">
        <v>1627</v>
      </c>
      <c r="B274" s="71" t="s">
        <v>214</v>
      </c>
      <c r="C274" s="71">
        <v>6</v>
      </c>
      <c r="D274" s="70" t="s">
        <v>654</v>
      </c>
      <c r="E274" s="71" t="s">
        <v>655</v>
      </c>
      <c r="F274" s="74" t="s">
        <v>217</v>
      </c>
    </row>
    <row r="275" spans="1:6">
      <c r="A275" s="71">
        <v>1627</v>
      </c>
      <c r="B275" s="71" t="s">
        <v>214</v>
      </c>
      <c r="C275" s="71">
        <v>8</v>
      </c>
      <c r="D275" s="70" t="s">
        <v>656</v>
      </c>
      <c r="E275" s="71" t="s">
        <v>657</v>
      </c>
      <c r="F275" s="74" t="s">
        <v>217</v>
      </c>
    </row>
    <row r="276" spans="1:6">
      <c r="A276" s="71">
        <v>1627</v>
      </c>
      <c r="B276" s="71" t="s">
        <v>214</v>
      </c>
      <c r="C276" s="71">
        <v>10</v>
      </c>
      <c r="D276" s="70" t="s">
        <v>658</v>
      </c>
      <c r="E276" s="71" t="s">
        <v>659</v>
      </c>
      <c r="F276" s="74" t="s">
        <v>217</v>
      </c>
    </row>
    <row r="277" spans="1:6">
      <c r="A277" s="71">
        <v>1627</v>
      </c>
      <c r="B277" s="71" t="s">
        <v>214</v>
      </c>
      <c r="C277" s="71">
        <v>12</v>
      </c>
      <c r="D277" s="70" t="s">
        <v>660</v>
      </c>
      <c r="E277" s="71" t="s">
        <v>661</v>
      </c>
      <c r="F277" s="74" t="s">
        <v>217</v>
      </c>
    </row>
    <row r="278" spans="1:6">
      <c r="A278" s="71">
        <v>1627</v>
      </c>
      <c r="B278" s="71" t="s">
        <v>214</v>
      </c>
      <c r="C278" s="71">
        <v>14</v>
      </c>
      <c r="D278" s="70" t="s">
        <v>662</v>
      </c>
      <c r="E278" s="71" t="s">
        <v>663</v>
      </c>
      <c r="F278" s="74" t="s">
        <v>217</v>
      </c>
    </row>
    <row r="279" spans="1:6">
      <c r="A279" s="71">
        <v>1627</v>
      </c>
      <c r="B279" s="71" t="s">
        <v>214</v>
      </c>
      <c r="C279" s="71">
        <v>16</v>
      </c>
      <c r="D279" s="70" t="s">
        <v>664</v>
      </c>
      <c r="E279" s="71" t="s">
        <v>665</v>
      </c>
      <c r="F279" s="74" t="s">
        <v>217</v>
      </c>
    </row>
    <row r="280" spans="1:6">
      <c r="A280" s="71">
        <v>1627</v>
      </c>
      <c r="B280" s="71" t="s">
        <v>214</v>
      </c>
      <c r="C280" s="71">
        <v>18</v>
      </c>
      <c r="D280" s="70" t="s">
        <v>666</v>
      </c>
      <c r="E280" s="71" t="s">
        <v>667</v>
      </c>
      <c r="F280" s="74" t="s">
        <v>217</v>
      </c>
    </row>
    <row r="281" spans="1:6">
      <c r="A281" s="71">
        <v>1627</v>
      </c>
      <c r="B281" s="71" t="s">
        <v>214</v>
      </c>
      <c r="C281" s="71">
        <v>20</v>
      </c>
      <c r="D281" s="70" t="s">
        <v>668</v>
      </c>
      <c r="E281" s="71" t="s">
        <v>669</v>
      </c>
      <c r="F281" s="74" t="s">
        <v>217</v>
      </c>
    </row>
    <row r="282" spans="1:6">
      <c r="A282" s="71">
        <v>1627</v>
      </c>
      <c r="B282" s="71" t="s">
        <v>214</v>
      </c>
      <c r="C282" s="71">
        <v>22</v>
      </c>
      <c r="D282" s="70" t="s">
        <v>670</v>
      </c>
      <c r="E282" s="71" t="s">
        <v>671</v>
      </c>
      <c r="F282" s="74" t="s">
        <v>217</v>
      </c>
    </row>
    <row r="283" spans="1:6">
      <c r="A283" s="71">
        <v>1627</v>
      </c>
      <c r="B283" s="71" t="s">
        <v>214</v>
      </c>
      <c r="C283" s="71">
        <v>24</v>
      </c>
      <c r="D283" s="70" t="s">
        <v>672</v>
      </c>
      <c r="E283" s="71" t="s">
        <v>673</v>
      </c>
      <c r="F283" s="74" t="s">
        <v>217</v>
      </c>
    </row>
    <row r="284" spans="1:6">
      <c r="A284" s="71">
        <v>1627</v>
      </c>
      <c r="B284" s="71" t="s">
        <v>214</v>
      </c>
      <c r="C284" s="71">
        <v>26</v>
      </c>
      <c r="D284" s="70" t="s">
        <v>674</v>
      </c>
      <c r="E284" s="71" t="s">
        <v>675</v>
      </c>
      <c r="F284" s="74" t="s">
        <v>217</v>
      </c>
    </row>
    <row r="285" spans="1:6">
      <c r="A285" s="71">
        <v>1627</v>
      </c>
      <c r="B285" s="71" t="s">
        <v>214</v>
      </c>
      <c r="C285" s="71">
        <v>28</v>
      </c>
      <c r="D285" s="70" t="s">
        <v>676</v>
      </c>
      <c r="E285" s="71" t="s">
        <v>677</v>
      </c>
      <c r="F285" s="74" t="s">
        <v>217</v>
      </c>
    </row>
    <row r="286" spans="1:6">
      <c r="A286" s="71">
        <v>1627</v>
      </c>
      <c r="B286" s="71" t="s">
        <v>214</v>
      </c>
      <c r="C286" s="71">
        <v>30</v>
      </c>
      <c r="D286" s="70" t="s">
        <v>678</v>
      </c>
      <c r="E286" s="71" t="s">
        <v>679</v>
      </c>
      <c r="F286" s="74" t="s">
        <v>217</v>
      </c>
    </row>
    <row r="287" spans="1:6">
      <c r="A287" s="71">
        <v>1627</v>
      </c>
      <c r="B287" s="71" t="s">
        <v>214</v>
      </c>
      <c r="C287" s="71">
        <v>32</v>
      </c>
      <c r="D287" s="70" t="s">
        <v>680</v>
      </c>
      <c r="E287" s="71" t="s">
        <v>681</v>
      </c>
      <c r="F287" s="74" t="s">
        <v>217</v>
      </c>
    </row>
    <row r="288" spans="1:6">
      <c r="A288" s="71">
        <v>1627</v>
      </c>
      <c r="B288" s="71" t="s">
        <v>214</v>
      </c>
      <c r="C288" s="71">
        <v>34</v>
      </c>
      <c r="D288" s="70" t="s">
        <v>682</v>
      </c>
      <c r="E288" s="71" t="s">
        <v>683</v>
      </c>
      <c r="F288" s="74" t="s">
        <v>217</v>
      </c>
    </row>
    <row r="289" spans="1:6">
      <c r="A289" s="71">
        <v>1627</v>
      </c>
      <c r="B289" s="71" t="s">
        <v>214</v>
      </c>
      <c r="C289" s="71">
        <v>36</v>
      </c>
      <c r="D289" s="70" t="s">
        <v>684</v>
      </c>
      <c r="E289" s="71" t="s">
        <v>685</v>
      </c>
      <c r="F289" s="74" t="s">
        <v>217</v>
      </c>
    </row>
    <row r="290" spans="1:6">
      <c r="A290" s="71">
        <v>1627</v>
      </c>
      <c r="B290" s="71" t="s">
        <v>214</v>
      </c>
      <c r="C290" s="71">
        <v>38</v>
      </c>
      <c r="D290" s="70" t="s">
        <v>686</v>
      </c>
      <c r="E290" s="71" t="s">
        <v>687</v>
      </c>
      <c r="F290" s="74" t="s">
        <v>217</v>
      </c>
    </row>
    <row r="291" spans="1:6">
      <c r="A291" s="71">
        <v>1627</v>
      </c>
      <c r="B291" s="71" t="s">
        <v>214</v>
      </c>
      <c r="C291" s="71">
        <v>40</v>
      </c>
      <c r="D291" s="70" t="s">
        <v>688</v>
      </c>
      <c r="E291" s="71" t="s">
        <v>689</v>
      </c>
      <c r="F291" s="74" t="s">
        <v>217</v>
      </c>
    </row>
    <row r="292" spans="1:6">
      <c r="A292" s="71">
        <v>1627</v>
      </c>
      <c r="B292" s="71" t="s">
        <v>214</v>
      </c>
      <c r="C292" s="71">
        <v>42</v>
      </c>
      <c r="D292" s="70" t="s">
        <v>690</v>
      </c>
      <c r="E292" s="71" t="s">
        <v>691</v>
      </c>
      <c r="F292" s="74" t="s">
        <v>217</v>
      </c>
    </row>
    <row r="293" spans="1:6">
      <c r="A293" s="71">
        <v>1627</v>
      </c>
      <c r="B293" s="71" t="s">
        <v>214</v>
      </c>
      <c r="C293" s="71">
        <v>44</v>
      </c>
      <c r="D293" s="70" t="s">
        <v>692</v>
      </c>
      <c r="E293" s="71" t="s">
        <v>693</v>
      </c>
      <c r="F293" s="74" t="s">
        <v>217</v>
      </c>
    </row>
    <row r="294" spans="1:6">
      <c r="A294" s="71">
        <v>1627</v>
      </c>
      <c r="B294" s="71" t="s">
        <v>214</v>
      </c>
      <c r="C294" s="71">
        <v>46</v>
      </c>
      <c r="D294" s="70" t="s">
        <v>694</v>
      </c>
      <c r="E294" s="71" t="s">
        <v>695</v>
      </c>
      <c r="F294" s="74" t="s">
        <v>217</v>
      </c>
    </row>
    <row r="295" spans="1:6">
      <c r="A295" s="71">
        <v>1627</v>
      </c>
      <c r="B295" s="71" t="s">
        <v>214</v>
      </c>
      <c r="C295" s="71">
        <v>48</v>
      </c>
      <c r="D295" s="70" t="s">
        <v>696</v>
      </c>
      <c r="E295" s="71" t="s">
        <v>697</v>
      </c>
      <c r="F295" s="74" t="s">
        <v>217</v>
      </c>
    </row>
    <row r="296" spans="1:6">
      <c r="A296" s="71">
        <v>1627</v>
      </c>
      <c r="B296" s="71" t="s">
        <v>214</v>
      </c>
      <c r="C296" s="71">
        <v>50</v>
      </c>
      <c r="D296" s="70" t="s">
        <v>698</v>
      </c>
      <c r="E296" s="71" t="s">
        <v>699</v>
      </c>
      <c r="F296" s="74" t="s">
        <v>217</v>
      </c>
    </row>
    <row r="297" spans="1:6">
      <c r="A297" s="71">
        <v>1627</v>
      </c>
      <c r="B297" s="71" t="s">
        <v>214</v>
      </c>
      <c r="C297" s="71">
        <v>52</v>
      </c>
      <c r="D297" s="70" t="s">
        <v>700</v>
      </c>
      <c r="E297" s="71" t="s">
        <v>701</v>
      </c>
      <c r="F297" s="74" t="s">
        <v>217</v>
      </c>
    </row>
    <row r="298" spans="1:6">
      <c r="A298" s="71">
        <v>1627</v>
      </c>
      <c r="B298" s="71" t="s">
        <v>214</v>
      </c>
      <c r="C298" s="71">
        <v>54</v>
      </c>
      <c r="D298" s="70" t="s">
        <v>702</v>
      </c>
      <c r="E298" s="71" t="s">
        <v>703</v>
      </c>
      <c r="F298" s="74" t="s">
        <v>217</v>
      </c>
    </row>
    <row r="299" spans="1:6">
      <c r="A299" s="71">
        <v>1627</v>
      </c>
      <c r="B299" s="71" t="s">
        <v>214</v>
      </c>
      <c r="C299" s="71">
        <v>56</v>
      </c>
      <c r="D299" s="70" t="s">
        <v>704</v>
      </c>
      <c r="E299" s="71" t="s">
        <v>705</v>
      </c>
      <c r="F299" s="74" t="s">
        <v>217</v>
      </c>
    </row>
    <row r="300" spans="1:6">
      <c r="A300" s="71">
        <v>1627</v>
      </c>
      <c r="B300" s="71" t="s">
        <v>214</v>
      </c>
      <c r="C300" s="71">
        <v>58</v>
      </c>
      <c r="D300" s="70" t="s">
        <v>706</v>
      </c>
      <c r="E300" s="71" t="s">
        <v>707</v>
      </c>
      <c r="F300" s="74" t="s">
        <v>217</v>
      </c>
    </row>
    <row r="301" spans="1:6">
      <c r="A301" s="71">
        <v>1627</v>
      </c>
      <c r="B301" s="71" t="s">
        <v>214</v>
      </c>
      <c r="C301" s="71">
        <v>60</v>
      </c>
      <c r="D301" s="70" t="s">
        <v>708</v>
      </c>
      <c r="E301" s="71" t="s">
        <v>709</v>
      </c>
      <c r="F301" s="74" t="s">
        <v>217</v>
      </c>
    </row>
    <row r="302" spans="1:6">
      <c r="A302" s="71">
        <v>1627</v>
      </c>
      <c r="B302" s="71" t="s">
        <v>214</v>
      </c>
      <c r="C302" s="71">
        <v>62</v>
      </c>
      <c r="D302" s="70" t="s">
        <v>710</v>
      </c>
      <c r="E302" s="71" t="s">
        <v>711</v>
      </c>
      <c r="F302" s="74" t="s">
        <v>217</v>
      </c>
    </row>
    <row r="303" spans="1:6">
      <c r="A303" s="71">
        <v>1627</v>
      </c>
      <c r="B303" s="71" t="s">
        <v>214</v>
      </c>
      <c r="C303" s="71">
        <v>64</v>
      </c>
      <c r="D303" s="70" t="s">
        <v>712</v>
      </c>
      <c r="E303" s="71" t="s">
        <v>713</v>
      </c>
      <c r="F303" s="74" t="s">
        <v>217</v>
      </c>
    </row>
    <row r="304" spans="1:6">
      <c r="A304" s="71">
        <v>1627</v>
      </c>
      <c r="B304" s="71" t="s">
        <v>214</v>
      </c>
      <c r="C304" s="71">
        <v>66</v>
      </c>
      <c r="D304" s="70" t="s">
        <v>714</v>
      </c>
      <c r="E304" s="71" t="s">
        <v>715</v>
      </c>
      <c r="F304" s="74" t="s">
        <v>217</v>
      </c>
    </row>
    <row r="305" spans="1:6">
      <c r="A305" s="71">
        <v>1627</v>
      </c>
      <c r="B305" s="71" t="s">
        <v>214</v>
      </c>
      <c r="C305" s="71">
        <v>68</v>
      </c>
      <c r="D305" s="70" t="s">
        <v>716</v>
      </c>
      <c r="E305" s="71" t="s">
        <v>717</v>
      </c>
      <c r="F305" s="74" t="s">
        <v>217</v>
      </c>
    </row>
    <row r="306" spans="1:6">
      <c r="A306" s="71">
        <v>1627</v>
      </c>
      <c r="B306" s="71" t="s">
        <v>214</v>
      </c>
      <c r="C306" s="71">
        <v>70</v>
      </c>
      <c r="D306" s="70" t="s">
        <v>718</v>
      </c>
      <c r="E306" s="71" t="s">
        <v>719</v>
      </c>
      <c r="F306" s="74" t="s">
        <v>217</v>
      </c>
    </row>
    <row r="307" spans="1:6">
      <c r="A307" s="71">
        <v>1631</v>
      </c>
      <c r="B307" s="71" t="s">
        <v>214</v>
      </c>
      <c r="C307" s="71">
        <v>2</v>
      </c>
      <c r="D307" s="70" t="s">
        <v>591</v>
      </c>
      <c r="E307" s="71" t="s">
        <v>720</v>
      </c>
      <c r="F307" s="74" t="s">
        <v>217</v>
      </c>
    </row>
    <row r="308" spans="1:6">
      <c r="A308" s="71">
        <v>1631</v>
      </c>
      <c r="B308" s="71" t="s">
        <v>214</v>
      </c>
      <c r="C308" s="71">
        <v>4</v>
      </c>
      <c r="D308" s="70" t="s">
        <v>593</v>
      </c>
      <c r="E308" s="71" t="s">
        <v>721</v>
      </c>
      <c r="F308" s="74" t="s">
        <v>217</v>
      </c>
    </row>
    <row r="309" spans="1:6">
      <c r="A309" s="71">
        <v>1633</v>
      </c>
      <c r="B309" s="71" t="s">
        <v>214</v>
      </c>
      <c r="C309" s="71">
        <v>2</v>
      </c>
      <c r="D309" s="70" t="s">
        <v>591</v>
      </c>
      <c r="E309" s="71" t="s">
        <v>722</v>
      </c>
      <c r="F309" s="74" t="s">
        <v>217</v>
      </c>
    </row>
    <row r="310" spans="1:6">
      <c r="A310" s="71">
        <v>1633</v>
      </c>
      <c r="B310" s="71" t="s">
        <v>214</v>
      </c>
      <c r="C310" s="71">
        <v>4</v>
      </c>
      <c r="D310" s="70" t="s">
        <v>593</v>
      </c>
      <c r="E310" s="71" t="s">
        <v>723</v>
      </c>
      <c r="F310" s="74" t="s">
        <v>217</v>
      </c>
    </row>
    <row r="311" spans="1:6">
      <c r="A311" s="71">
        <v>1604</v>
      </c>
      <c r="B311" s="71" t="s">
        <v>214</v>
      </c>
      <c r="C311" s="71">
        <v>2</v>
      </c>
      <c r="D311" s="73" t="s">
        <v>724</v>
      </c>
      <c r="E311" s="73" t="s">
        <v>725</v>
      </c>
      <c r="F311" s="74" t="s">
        <v>217</v>
      </c>
    </row>
    <row r="312" spans="1:6">
      <c r="A312" s="71">
        <v>1604</v>
      </c>
      <c r="B312" s="71" t="s">
        <v>214</v>
      </c>
      <c r="C312" s="71">
        <v>4</v>
      </c>
      <c r="D312" s="73" t="s">
        <v>726</v>
      </c>
      <c r="E312" s="73" t="s">
        <v>727</v>
      </c>
      <c r="F312" s="74" t="s">
        <v>217</v>
      </c>
    </row>
    <row r="313" spans="1:6">
      <c r="A313" s="71">
        <v>1604</v>
      </c>
      <c r="B313" s="71" t="s">
        <v>214</v>
      </c>
      <c r="C313" s="71">
        <v>6</v>
      </c>
      <c r="D313" s="73" t="s">
        <v>728</v>
      </c>
      <c r="E313" s="73" t="s">
        <v>729</v>
      </c>
      <c r="F313" s="74" t="s">
        <v>217</v>
      </c>
    </row>
    <row r="314" spans="1:6">
      <c r="A314" s="71">
        <v>1604</v>
      </c>
      <c r="B314" s="71" t="s">
        <v>214</v>
      </c>
      <c r="C314" s="71">
        <v>8</v>
      </c>
      <c r="D314" s="73" t="s">
        <v>730</v>
      </c>
      <c r="E314" s="73" t="s">
        <v>731</v>
      </c>
      <c r="F314" s="74" t="s">
        <v>217</v>
      </c>
    </row>
    <row r="315" spans="1:6">
      <c r="A315" s="71">
        <v>1604</v>
      </c>
      <c r="B315" s="71" t="s">
        <v>214</v>
      </c>
      <c r="C315" s="71">
        <v>10</v>
      </c>
      <c r="D315" s="73" t="s">
        <v>732</v>
      </c>
      <c r="E315" s="73" t="s">
        <v>733</v>
      </c>
      <c r="F315" s="74" t="s">
        <v>217</v>
      </c>
    </row>
    <row r="316" spans="1:6">
      <c r="A316" s="71">
        <v>1604</v>
      </c>
      <c r="B316" s="71" t="s">
        <v>214</v>
      </c>
      <c r="C316" s="71">
        <v>12</v>
      </c>
      <c r="D316" s="73" t="s">
        <v>734</v>
      </c>
      <c r="E316" s="73" t="s">
        <v>735</v>
      </c>
      <c r="F316" s="74" t="s">
        <v>217</v>
      </c>
    </row>
    <row r="317" spans="1:6">
      <c r="A317" s="71">
        <v>1604</v>
      </c>
      <c r="B317" s="71" t="s">
        <v>214</v>
      </c>
      <c r="C317" s="71">
        <v>14</v>
      </c>
      <c r="D317" s="73" t="s">
        <v>736</v>
      </c>
      <c r="E317" s="73" t="s">
        <v>737</v>
      </c>
      <c r="F317" s="74" t="s">
        <v>217</v>
      </c>
    </row>
    <row r="318" spans="1:6">
      <c r="A318" s="71">
        <v>1604</v>
      </c>
      <c r="B318" s="71" t="s">
        <v>214</v>
      </c>
      <c r="C318" s="71">
        <v>16</v>
      </c>
      <c r="D318" s="73" t="s">
        <v>738</v>
      </c>
      <c r="E318" s="73" t="s">
        <v>739</v>
      </c>
      <c r="F318" s="74" t="s">
        <v>217</v>
      </c>
    </row>
    <row r="319" spans="1:6">
      <c r="A319" s="71">
        <v>1604</v>
      </c>
      <c r="B319" s="71" t="s">
        <v>214</v>
      </c>
      <c r="C319" s="71">
        <v>18</v>
      </c>
      <c r="D319" s="73" t="s">
        <v>740</v>
      </c>
      <c r="E319" s="73" t="s">
        <v>741</v>
      </c>
      <c r="F319" s="74" t="s">
        <v>217</v>
      </c>
    </row>
    <row r="320" spans="1:6">
      <c r="A320" s="71">
        <v>1604</v>
      </c>
      <c r="B320" s="71" t="s">
        <v>214</v>
      </c>
      <c r="C320" s="71">
        <v>20</v>
      </c>
      <c r="D320" s="73" t="s">
        <v>742</v>
      </c>
      <c r="E320" s="73" t="s">
        <v>743</v>
      </c>
      <c r="F320" s="74" t="s">
        <v>217</v>
      </c>
    </row>
    <row r="321" spans="1:6">
      <c r="A321" s="71">
        <v>1604</v>
      </c>
      <c r="B321" s="71" t="s">
        <v>214</v>
      </c>
      <c r="C321" s="71">
        <v>22</v>
      </c>
      <c r="D321" s="73" t="s">
        <v>744</v>
      </c>
      <c r="E321" s="73" t="s">
        <v>745</v>
      </c>
      <c r="F321" s="74" t="s">
        <v>217</v>
      </c>
    </row>
    <row r="322" spans="1:6">
      <c r="A322" s="71">
        <v>1604</v>
      </c>
      <c r="B322" s="71" t="s">
        <v>214</v>
      </c>
      <c r="C322" s="71">
        <v>24</v>
      </c>
      <c r="D322" s="73" t="s">
        <v>746</v>
      </c>
      <c r="E322" s="73" t="s">
        <v>747</v>
      </c>
      <c r="F322" s="74" t="s">
        <v>217</v>
      </c>
    </row>
    <row r="323" spans="1:6">
      <c r="A323" s="71">
        <v>1604</v>
      </c>
      <c r="B323" s="71" t="s">
        <v>214</v>
      </c>
      <c r="C323" s="71">
        <v>26</v>
      </c>
      <c r="D323" s="73" t="s">
        <v>748</v>
      </c>
      <c r="E323" s="73" t="s">
        <v>749</v>
      </c>
      <c r="F323" s="74" t="s">
        <v>217</v>
      </c>
    </row>
    <row r="324" spans="1:6">
      <c r="A324" s="71">
        <v>1604</v>
      </c>
      <c r="B324" s="71" t="s">
        <v>214</v>
      </c>
      <c r="C324" s="71">
        <v>28</v>
      </c>
      <c r="D324" s="73" t="s">
        <v>750</v>
      </c>
      <c r="E324" s="73" t="s">
        <v>751</v>
      </c>
      <c r="F324" s="74" t="s">
        <v>217</v>
      </c>
    </row>
    <row r="325" spans="1:6">
      <c r="A325" s="71">
        <v>1604</v>
      </c>
      <c r="B325" s="71" t="s">
        <v>214</v>
      </c>
      <c r="C325" s="71">
        <v>30</v>
      </c>
      <c r="D325" s="73" t="s">
        <v>752</v>
      </c>
      <c r="E325" s="73" t="s">
        <v>753</v>
      </c>
      <c r="F325" s="74" t="s">
        <v>217</v>
      </c>
    </row>
    <row r="326" spans="1:6">
      <c r="A326" s="71">
        <v>1604</v>
      </c>
      <c r="B326" s="71" t="s">
        <v>214</v>
      </c>
      <c r="C326" s="71">
        <v>32</v>
      </c>
      <c r="D326" s="73" t="s">
        <v>754</v>
      </c>
      <c r="E326" s="73" t="s">
        <v>755</v>
      </c>
      <c r="F326" s="74" t="s">
        <v>217</v>
      </c>
    </row>
    <row r="327" spans="1:6">
      <c r="A327" s="71">
        <v>1604</v>
      </c>
      <c r="B327" s="71" t="s">
        <v>214</v>
      </c>
      <c r="C327" s="71">
        <v>34</v>
      </c>
      <c r="D327" s="73" t="s">
        <v>756</v>
      </c>
      <c r="E327" s="73" t="s">
        <v>757</v>
      </c>
      <c r="F327" s="74" t="s">
        <v>217</v>
      </c>
    </row>
    <row r="328" spans="1:6">
      <c r="A328" s="71">
        <v>1604</v>
      </c>
      <c r="B328" s="71" t="s">
        <v>214</v>
      </c>
      <c r="C328" s="71">
        <v>36</v>
      </c>
      <c r="D328" s="73" t="s">
        <v>758</v>
      </c>
      <c r="E328" s="73" t="s">
        <v>759</v>
      </c>
      <c r="F328" s="74" t="s">
        <v>217</v>
      </c>
    </row>
    <row r="329" spans="1:6">
      <c r="A329" s="71">
        <v>1604</v>
      </c>
      <c r="B329" s="71" t="s">
        <v>214</v>
      </c>
      <c r="C329" s="71">
        <v>38</v>
      </c>
      <c r="D329" s="73" t="s">
        <v>760</v>
      </c>
      <c r="E329" s="73" t="s">
        <v>761</v>
      </c>
      <c r="F329" s="74" t="s">
        <v>217</v>
      </c>
    </row>
    <row r="330" spans="1:6">
      <c r="A330" s="71">
        <v>1604</v>
      </c>
      <c r="B330" s="71" t="s">
        <v>214</v>
      </c>
      <c r="C330" s="71">
        <v>40</v>
      </c>
      <c r="D330" s="73" t="s">
        <v>762</v>
      </c>
      <c r="E330" s="73" t="s">
        <v>763</v>
      </c>
      <c r="F330" s="74" t="s">
        <v>217</v>
      </c>
    </row>
    <row r="331" spans="1:6">
      <c r="A331" s="71">
        <v>1604</v>
      </c>
      <c r="B331" s="71" t="s">
        <v>214</v>
      </c>
      <c r="C331" s="71">
        <v>42</v>
      </c>
      <c r="D331" s="73" t="s">
        <v>764</v>
      </c>
      <c r="E331" s="73" t="s">
        <v>765</v>
      </c>
      <c r="F331" s="74" t="s">
        <v>217</v>
      </c>
    </row>
    <row r="332" spans="1:6">
      <c r="A332" s="71">
        <v>1604</v>
      </c>
      <c r="B332" s="71" t="s">
        <v>214</v>
      </c>
      <c r="C332" s="71">
        <v>44</v>
      </c>
      <c r="D332" s="73" t="s">
        <v>650</v>
      </c>
      <c r="E332" s="73" t="s">
        <v>766</v>
      </c>
      <c r="F332" s="74" t="s">
        <v>217</v>
      </c>
    </row>
    <row r="333" spans="1:6">
      <c r="A333" s="71">
        <v>1604</v>
      </c>
      <c r="B333" s="71" t="s">
        <v>214</v>
      </c>
      <c r="C333" s="71">
        <v>46</v>
      </c>
      <c r="D333" s="73" t="s">
        <v>652</v>
      </c>
      <c r="E333" s="73" t="s">
        <v>767</v>
      </c>
      <c r="F333" s="74" t="s">
        <v>217</v>
      </c>
    </row>
    <row r="334" spans="1:6">
      <c r="A334" s="71">
        <v>1604</v>
      </c>
      <c r="B334" s="71" t="s">
        <v>214</v>
      </c>
      <c r="C334" s="71">
        <v>48</v>
      </c>
      <c r="D334" s="73" t="s">
        <v>654</v>
      </c>
      <c r="E334" s="73" t="s">
        <v>768</v>
      </c>
      <c r="F334" s="74" t="s">
        <v>217</v>
      </c>
    </row>
    <row r="335" spans="1:6">
      <c r="A335" s="71">
        <v>1604</v>
      </c>
      <c r="B335" s="71" t="s">
        <v>214</v>
      </c>
      <c r="C335" s="71">
        <v>50</v>
      </c>
      <c r="D335" s="73" t="s">
        <v>656</v>
      </c>
      <c r="E335" s="73" t="s">
        <v>769</v>
      </c>
      <c r="F335" s="74" t="s">
        <v>217</v>
      </c>
    </row>
    <row r="336" spans="1:6">
      <c r="A336" s="71">
        <v>1604</v>
      </c>
      <c r="B336" s="71" t="s">
        <v>214</v>
      </c>
      <c r="C336" s="71">
        <v>52</v>
      </c>
      <c r="D336" s="73" t="s">
        <v>658</v>
      </c>
      <c r="E336" s="73" t="s">
        <v>770</v>
      </c>
      <c r="F336" s="74" t="s">
        <v>217</v>
      </c>
    </row>
    <row r="337" spans="1:6">
      <c r="A337" s="71">
        <v>1604</v>
      </c>
      <c r="B337" s="71" t="s">
        <v>214</v>
      </c>
      <c r="C337" s="71">
        <v>54</v>
      </c>
      <c r="D337" s="73" t="s">
        <v>660</v>
      </c>
      <c r="E337" s="73" t="s">
        <v>771</v>
      </c>
      <c r="F337" s="74" t="s">
        <v>217</v>
      </c>
    </row>
    <row r="338" spans="1:6">
      <c r="A338" s="71">
        <v>1604</v>
      </c>
      <c r="B338" s="71" t="s">
        <v>214</v>
      </c>
      <c r="C338" s="71">
        <v>56</v>
      </c>
      <c r="D338" s="73" t="s">
        <v>662</v>
      </c>
      <c r="E338" s="73" t="s">
        <v>772</v>
      </c>
      <c r="F338" s="74" t="s">
        <v>217</v>
      </c>
    </row>
    <row r="339" spans="1:6">
      <c r="A339" s="71">
        <v>1604</v>
      </c>
      <c r="B339" s="71" t="s">
        <v>214</v>
      </c>
      <c r="C339" s="71">
        <v>58</v>
      </c>
      <c r="D339" s="73" t="s">
        <v>664</v>
      </c>
      <c r="E339" s="73" t="s">
        <v>773</v>
      </c>
      <c r="F339" s="74" t="s">
        <v>217</v>
      </c>
    </row>
    <row r="340" spans="1:6">
      <c r="A340" s="71">
        <v>1604</v>
      </c>
      <c r="B340" s="71" t="s">
        <v>214</v>
      </c>
      <c r="C340" s="71">
        <v>60</v>
      </c>
      <c r="D340" s="73" t="s">
        <v>666</v>
      </c>
      <c r="E340" s="73" t="s">
        <v>774</v>
      </c>
      <c r="F340" s="74" t="s">
        <v>217</v>
      </c>
    </row>
    <row r="341" spans="1:6">
      <c r="A341" s="71">
        <v>1604</v>
      </c>
      <c r="B341" s="71" t="s">
        <v>214</v>
      </c>
      <c r="C341" s="71">
        <v>62</v>
      </c>
      <c r="D341" s="73" t="s">
        <v>668</v>
      </c>
      <c r="E341" s="73" t="s">
        <v>775</v>
      </c>
      <c r="F341" s="74" t="s">
        <v>217</v>
      </c>
    </row>
    <row r="342" spans="1:6">
      <c r="A342" s="71">
        <v>1604</v>
      </c>
      <c r="B342" s="71" t="s">
        <v>214</v>
      </c>
      <c r="C342" s="71">
        <v>64</v>
      </c>
      <c r="D342" s="73" t="s">
        <v>670</v>
      </c>
      <c r="E342" s="73" t="s">
        <v>776</v>
      </c>
      <c r="F342" s="74" t="s">
        <v>217</v>
      </c>
    </row>
    <row r="343" spans="1:6">
      <c r="A343" s="71">
        <v>1604</v>
      </c>
      <c r="B343" s="71" t="s">
        <v>214</v>
      </c>
      <c r="C343" s="71">
        <v>66</v>
      </c>
      <c r="D343" s="73" t="s">
        <v>672</v>
      </c>
      <c r="E343" s="73" t="s">
        <v>777</v>
      </c>
      <c r="F343" s="74" t="s">
        <v>217</v>
      </c>
    </row>
    <row r="344" spans="1:6">
      <c r="A344" s="71">
        <v>1604</v>
      </c>
      <c r="B344" s="71" t="s">
        <v>214</v>
      </c>
      <c r="C344" s="71">
        <v>68</v>
      </c>
      <c r="D344" s="73" t="s">
        <v>674</v>
      </c>
      <c r="E344" s="73" t="s">
        <v>778</v>
      </c>
      <c r="F344" s="74" t="s">
        <v>217</v>
      </c>
    </row>
    <row r="345" spans="1:6">
      <c r="A345" s="71">
        <v>1604</v>
      </c>
      <c r="B345" s="71" t="s">
        <v>214</v>
      </c>
      <c r="C345" s="71">
        <v>70</v>
      </c>
      <c r="D345" s="73" t="s">
        <v>676</v>
      </c>
      <c r="E345" s="73" t="s">
        <v>779</v>
      </c>
      <c r="F345" s="74" t="s">
        <v>217</v>
      </c>
    </row>
    <row r="346" spans="1:6">
      <c r="A346" s="71">
        <v>1604</v>
      </c>
      <c r="B346" s="71" t="s">
        <v>214</v>
      </c>
      <c r="C346" s="71">
        <v>72</v>
      </c>
      <c r="D346" s="73" t="s">
        <v>780</v>
      </c>
      <c r="E346" s="73" t="s">
        <v>781</v>
      </c>
      <c r="F346" s="74" t="s">
        <v>217</v>
      </c>
    </row>
    <row r="347" spans="1:6">
      <c r="A347" s="71">
        <v>1604</v>
      </c>
      <c r="B347" s="71" t="s">
        <v>214</v>
      </c>
      <c r="C347" s="71">
        <v>74</v>
      </c>
      <c r="D347" s="73" t="s">
        <v>782</v>
      </c>
      <c r="E347" s="73" t="s">
        <v>783</v>
      </c>
      <c r="F347" s="74" t="s">
        <v>217</v>
      </c>
    </row>
    <row r="348" spans="1:6">
      <c r="A348" s="71">
        <v>1604</v>
      </c>
      <c r="B348" s="71" t="s">
        <v>214</v>
      </c>
      <c r="C348" s="71">
        <v>76</v>
      </c>
      <c r="D348" s="73" t="s">
        <v>784</v>
      </c>
      <c r="E348" s="73" t="s">
        <v>785</v>
      </c>
      <c r="F348" s="74" t="s">
        <v>217</v>
      </c>
    </row>
    <row r="349" spans="1:6">
      <c r="A349" s="71">
        <v>1604</v>
      </c>
      <c r="B349" s="71" t="s">
        <v>214</v>
      </c>
      <c r="C349" s="71">
        <v>78</v>
      </c>
      <c r="D349" s="73" t="s">
        <v>786</v>
      </c>
      <c r="E349" s="73" t="s">
        <v>787</v>
      </c>
      <c r="F349" s="74" t="s">
        <v>217</v>
      </c>
    </row>
    <row r="350" spans="1:6">
      <c r="A350" s="71">
        <v>1604</v>
      </c>
      <c r="B350" s="71" t="s">
        <v>214</v>
      </c>
      <c r="C350" s="71">
        <v>80</v>
      </c>
      <c r="D350" s="73" t="s">
        <v>788</v>
      </c>
      <c r="E350" s="73" t="s">
        <v>789</v>
      </c>
      <c r="F350" s="74" t="s">
        <v>217</v>
      </c>
    </row>
    <row r="351" spans="1:6">
      <c r="A351" s="71">
        <v>1604</v>
      </c>
      <c r="B351" s="71" t="s">
        <v>214</v>
      </c>
      <c r="C351" s="71">
        <v>82</v>
      </c>
      <c r="D351" s="73" t="s">
        <v>790</v>
      </c>
      <c r="E351" s="73" t="s">
        <v>791</v>
      </c>
      <c r="F351" s="74" t="s">
        <v>217</v>
      </c>
    </row>
    <row r="352" spans="1:6">
      <c r="A352" s="71">
        <v>1604</v>
      </c>
      <c r="B352" s="71" t="s">
        <v>214</v>
      </c>
      <c r="C352" s="71">
        <v>84</v>
      </c>
      <c r="D352" s="73" t="s">
        <v>792</v>
      </c>
      <c r="E352" s="73" t="s">
        <v>793</v>
      </c>
      <c r="F352" s="74" t="s">
        <v>217</v>
      </c>
    </row>
    <row r="353" spans="1:6">
      <c r="A353" s="71">
        <v>1604</v>
      </c>
      <c r="B353" s="71" t="s">
        <v>214</v>
      </c>
      <c r="C353" s="71">
        <v>86</v>
      </c>
      <c r="D353" s="73" t="s">
        <v>794</v>
      </c>
      <c r="E353" s="73" t="s">
        <v>795</v>
      </c>
      <c r="F353" s="74" t="s">
        <v>217</v>
      </c>
    </row>
    <row r="354" spans="1:6">
      <c r="A354" s="71">
        <v>1604</v>
      </c>
      <c r="B354" s="71" t="s">
        <v>214</v>
      </c>
      <c r="C354" s="71">
        <v>88</v>
      </c>
      <c r="D354" s="73" t="s">
        <v>796</v>
      </c>
      <c r="E354" s="73" t="s">
        <v>797</v>
      </c>
      <c r="F354" s="74" t="s">
        <v>217</v>
      </c>
    </row>
    <row r="355" spans="1:6">
      <c r="A355" s="71">
        <v>1604</v>
      </c>
      <c r="B355" s="71" t="s">
        <v>214</v>
      </c>
      <c r="C355" s="71">
        <v>90</v>
      </c>
      <c r="D355" s="73" t="s">
        <v>798</v>
      </c>
      <c r="E355" s="73" t="s">
        <v>799</v>
      </c>
      <c r="F355" s="74" t="s">
        <v>217</v>
      </c>
    </row>
    <row r="356" spans="1:6">
      <c r="A356" s="71">
        <v>1604</v>
      </c>
      <c r="B356" s="71" t="s">
        <v>214</v>
      </c>
      <c r="C356" s="71">
        <v>92</v>
      </c>
      <c r="D356" s="73" t="s">
        <v>800</v>
      </c>
      <c r="E356" s="73" t="s">
        <v>801</v>
      </c>
      <c r="F356" s="74" t="s">
        <v>217</v>
      </c>
    </row>
    <row r="357" spans="1:6">
      <c r="A357" s="71">
        <v>1604</v>
      </c>
      <c r="B357" s="71" t="s">
        <v>214</v>
      </c>
      <c r="C357" s="71">
        <v>94</v>
      </c>
      <c r="D357" s="73" t="s">
        <v>802</v>
      </c>
      <c r="E357" s="73" t="s">
        <v>803</v>
      </c>
      <c r="F357" s="74" t="s">
        <v>217</v>
      </c>
    </row>
    <row r="358" spans="1:6">
      <c r="A358" s="71">
        <v>1604</v>
      </c>
      <c r="B358" s="71" t="s">
        <v>214</v>
      </c>
      <c r="C358" s="71">
        <v>96</v>
      </c>
      <c r="D358" s="73" t="s">
        <v>804</v>
      </c>
      <c r="E358" s="73" t="s">
        <v>805</v>
      </c>
      <c r="F358" s="74" t="s">
        <v>217</v>
      </c>
    </row>
    <row r="359" spans="1:6">
      <c r="A359" s="71">
        <v>1604</v>
      </c>
      <c r="B359" s="71" t="s">
        <v>214</v>
      </c>
      <c r="C359" s="71">
        <v>98</v>
      </c>
      <c r="D359" s="73" t="s">
        <v>806</v>
      </c>
      <c r="E359" s="73" t="s">
        <v>807</v>
      </c>
      <c r="F359" s="74" t="s">
        <v>217</v>
      </c>
    </row>
    <row r="360" spans="1:6">
      <c r="A360" s="71">
        <v>1604</v>
      </c>
      <c r="B360" s="71" t="s">
        <v>214</v>
      </c>
      <c r="C360" s="71">
        <v>100</v>
      </c>
      <c r="D360" s="73" t="s">
        <v>808</v>
      </c>
      <c r="E360" s="73" t="s">
        <v>809</v>
      </c>
      <c r="F360" s="74" t="s">
        <v>217</v>
      </c>
    </row>
    <row r="361" spans="1:6">
      <c r="A361" s="71">
        <v>1604</v>
      </c>
      <c r="B361" s="71" t="s">
        <v>214</v>
      </c>
      <c r="C361" s="71">
        <v>102</v>
      </c>
      <c r="D361" s="73" t="s">
        <v>810</v>
      </c>
      <c r="E361" s="73" t="s">
        <v>811</v>
      </c>
      <c r="F361" s="74" t="s">
        <v>217</v>
      </c>
    </row>
    <row r="362" spans="1:6">
      <c r="A362" s="71">
        <v>1604</v>
      </c>
      <c r="B362" s="71" t="s">
        <v>214</v>
      </c>
      <c r="C362" s="71">
        <v>104</v>
      </c>
      <c r="D362" s="73" t="s">
        <v>812</v>
      </c>
      <c r="E362" s="73" t="s">
        <v>813</v>
      </c>
      <c r="F362" s="74" t="s">
        <v>217</v>
      </c>
    </row>
    <row r="363" spans="1:6">
      <c r="A363" s="71">
        <v>1604</v>
      </c>
      <c r="B363" s="71" t="s">
        <v>214</v>
      </c>
      <c r="C363" s="71">
        <v>106</v>
      </c>
      <c r="D363" s="73" t="s">
        <v>814</v>
      </c>
      <c r="E363" s="73" t="s">
        <v>815</v>
      </c>
      <c r="F363" s="74" t="s">
        <v>217</v>
      </c>
    </row>
    <row r="364" spans="1:6">
      <c r="A364" s="71">
        <v>1604</v>
      </c>
      <c r="B364" s="71" t="s">
        <v>214</v>
      </c>
      <c r="C364" s="71">
        <v>108</v>
      </c>
      <c r="D364" s="73" t="s">
        <v>678</v>
      </c>
      <c r="E364" s="73" t="s">
        <v>816</v>
      </c>
      <c r="F364" s="74" t="s">
        <v>217</v>
      </c>
    </row>
    <row r="365" spans="1:6">
      <c r="A365" s="71">
        <v>1604</v>
      </c>
      <c r="B365" s="71" t="s">
        <v>214</v>
      </c>
      <c r="C365" s="71">
        <v>110</v>
      </c>
      <c r="D365" s="73" t="s">
        <v>680</v>
      </c>
      <c r="E365" s="73" t="s">
        <v>817</v>
      </c>
      <c r="F365" s="74" t="s">
        <v>217</v>
      </c>
    </row>
    <row r="366" spans="1:6">
      <c r="A366" s="71">
        <v>1604</v>
      </c>
      <c r="B366" s="71" t="s">
        <v>214</v>
      </c>
      <c r="C366" s="71">
        <v>112</v>
      </c>
      <c r="D366" s="73" t="s">
        <v>682</v>
      </c>
      <c r="E366" s="73" t="s">
        <v>818</v>
      </c>
      <c r="F366" s="74" t="s">
        <v>217</v>
      </c>
    </row>
    <row r="367" spans="1:6">
      <c r="A367" s="71">
        <v>1604</v>
      </c>
      <c r="B367" s="71" t="s">
        <v>214</v>
      </c>
      <c r="C367" s="71">
        <v>114</v>
      </c>
      <c r="D367" s="73" t="s">
        <v>684</v>
      </c>
      <c r="E367" s="73" t="s">
        <v>819</v>
      </c>
      <c r="F367" s="74" t="s">
        <v>217</v>
      </c>
    </row>
    <row r="368" spans="1:6">
      <c r="A368" s="71">
        <v>1604</v>
      </c>
      <c r="B368" s="71" t="s">
        <v>214</v>
      </c>
      <c r="C368" s="71">
        <v>116</v>
      </c>
      <c r="D368" s="73" t="s">
        <v>686</v>
      </c>
      <c r="E368" s="73" t="s">
        <v>820</v>
      </c>
      <c r="F368" s="74" t="s">
        <v>217</v>
      </c>
    </row>
    <row r="369" spans="1:6">
      <c r="A369" s="71">
        <v>1604</v>
      </c>
      <c r="B369" s="71" t="s">
        <v>214</v>
      </c>
      <c r="C369" s="71">
        <v>118</v>
      </c>
      <c r="D369" s="73" t="s">
        <v>688</v>
      </c>
      <c r="E369" s="73" t="s">
        <v>821</v>
      </c>
      <c r="F369" s="74" t="s">
        <v>217</v>
      </c>
    </row>
    <row r="370" spans="1:6">
      <c r="A370" s="71">
        <v>1604</v>
      </c>
      <c r="B370" s="71" t="s">
        <v>214</v>
      </c>
      <c r="C370" s="71">
        <v>120</v>
      </c>
      <c r="D370" s="73" t="s">
        <v>690</v>
      </c>
      <c r="E370" s="73" t="s">
        <v>822</v>
      </c>
      <c r="F370" s="74" t="s">
        <v>217</v>
      </c>
    </row>
    <row r="371" spans="1:6">
      <c r="A371" s="71">
        <v>1604</v>
      </c>
      <c r="B371" s="71" t="s">
        <v>214</v>
      </c>
      <c r="C371" s="71">
        <v>122</v>
      </c>
      <c r="D371" s="73" t="s">
        <v>692</v>
      </c>
      <c r="E371" s="73" t="s">
        <v>823</v>
      </c>
      <c r="F371" s="74" t="s">
        <v>217</v>
      </c>
    </row>
    <row r="372" spans="1:6">
      <c r="A372" s="71">
        <v>1604</v>
      </c>
      <c r="B372" s="71" t="s">
        <v>214</v>
      </c>
      <c r="C372" s="71">
        <v>124</v>
      </c>
      <c r="D372" s="73" t="s">
        <v>694</v>
      </c>
      <c r="E372" s="73" t="s">
        <v>824</v>
      </c>
      <c r="F372" s="74" t="s">
        <v>217</v>
      </c>
    </row>
    <row r="373" spans="1:6">
      <c r="A373" s="71">
        <v>1604</v>
      </c>
      <c r="B373" s="71" t="s">
        <v>214</v>
      </c>
      <c r="C373" s="71">
        <v>126</v>
      </c>
      <c r="D373" s="73" t="s">
        <v>696</v>
      </c>
      <c r="E373" s="73" t="s">
        <v>825</v>
      </c>
      <c r="F373" s="74" t="s">
        <v>217</v>
      </c>
    </row>
    <row r="374" spans="1:6">
      <c r="A374" s="71">
        <v>1604</v>
      </c>
      <c r="B374" s="71" t="s">
        <v>214</v>
      </c>
      <c r="C374" s="71">
        <v>128</v>
      </c>
      <c r="D374" s="73" t="s">
        <v>698</v>
      </c>
      <c r="E374" s="73" t="s">
        <v>826</v>
      </c>
      <c r="F374" s="74" t="s">
        <v>217</v>
      </c>
    </row>
    <row r="375" spans="1:6">
      <c r="A375" s="71">
        <v>1604</v>
      </c>
      <c r="B375" s="71" t="s">
        <v>214</v>
      </c>
      <c r="C375" s="71">
        <v>130</v>
      </c>
      <c r="D375" s="73" t="s">
        <v>700</v>
      </c>
      <c r="E375" s="73" t="s">
        <v>827</v>
      </c>
      <c r="F375" s="74" t="s">
        <v>217</v>
      </c>
    </row>
    <row r="376" spans="1:6">
      <c r="A376" s="71">
        <v>1604</v>
      </c>
      <c r="B376" s="71" t="s">
        <v>214</v>
      </c>
      <c r="C376" s="71">
        <v>132</v>
      </c>
      <c r="D376" s="73" t="s">
        <v>702</v>
      </c>
      <c r="E376" s="73" t="s">
        <v>828</v>
      </c>
      <c r="F376" s="74" t="s">
        <v>217</v>
      </c>
    </row>
    <row r="377" spans="1:6">
      <c r="A377" s="71">
        <v>1604</v>
      </c>
      <c r="B377" s="71" t="s">
        <v>214</v>
      </c>
      <c r="C377" s="71">
        <v>134</v>
      </c>
      <c r="D377" s="73" t="s">
        <v>704</v>
      </c>
      <c r="E377" s="73" t="s">
        <v>829</v>
      </c>
      <c r="F377" s="74" t="s">
        <v>217</v>
      </c>
    </row>
    <row r="378" spans="1:6">
      <c r="A378" s="71">
        <v>1604</v>
      </c>
      <c r="B378" s="71" t="s">
        <v>214</v>
      </c>
      <c r="C378" s="71">
        <v>136</v>
      </c>
      <c r="D378" s="73" t="s">
        <v>706</v>
      </c>
      <c r="E378" s="73" t="s">
        <v>830</v>
      </c>
      <c r="F378" s="74" t="s">
        <v>217</v>
      </c>
    </row>
    <row r="379" spans="1:6">
      <c r="A379" s="71">
        <v>1604</v>
      </c>
      <c r="B379" s="71" t="s">
        <v>214</v>
      </c>
      <c r="C379" s="71">
        <v>138</v>
      </c>
      <c r="D379" s="73" t="s">
        <v>708</v>
      </c>
      <c r="E379" s="73" t="s">
        <v>831</v>
      </c>
      <c r="F379" s="74" t="s">
        <v>217</v>
      </c>
    </row>
    <row r="380" spans="1:6">
      <c r="A380" s="71">
        <v>1604</v>
      </c>
      <c r="B380" s="71" t="s">
        <v>214</v>
      </c>
      <c r="C380" s="71">
        <v>140</v>
      </c>
      <c r="D380" s="73" t="s">
        <v>710</v>
      </c>
      <c r="E380" s="73" t="s">
        <v>832</v>
      </c>
      <c r="F380" s="74" t="s">
        <v>217</v>
      </c>
    </row>
    <row r="381" spans="1:6">
      <c r="A381" s="71">
        <v>1604</v>
      </c>
      <c r="B381" s="71" t="s">
        <v>214</v>
      </c>
      <c r="C381" s="71">
        <v>142</v>
      </c>
      <c r="D381" s="73" t="s">
        <v>712</v>
      </c>
      <c r="E381" s="73" t="s">
        <v>833</v>
      </c>
      <c r="F381" s="74" t="s">
        <v>217</v>
      </c>
    </row>
    <row r="382" spans="1:6">
      <c r="A382" s="71">
        <v>1604</v>
      </c>
      <c r="B382" s="71" t="s">
        <v>214</v>
      </c>
      <c r="C382" s="71">
        <v>144</v>
      </c>
      <c r="D382" s="73" t="s">
        <v>714</v>
      </c>
      <c r="E382" s="73" t="s">
        <v>834</v>
      </c>
      <c r="F382" s="74" t="s">
        <v>217</v>
      </c>
    </row>
    <row r="383" spans="1:6">
      <c r="A383" s="71">
        <v>1604</v>
      </c>
      <c r="B383" s="71" t="s">
        <v>214</v>
      </c>
      <c r="C383" s="71">
        <v>146</v>
      </c>
      <c r="D383" s="73" t="s">
        <v>716</v>
      </c>
      <c r="E383" s="73" t="s">
        <v>835</v>
      </c>
      <c r="F383" s="74" t="s">
        <v>217</v>
      </c>
    </row>
    <row r="384" spans="1:6">
      <c r="A384" s="71">
        <v>1604</v>
      </c>
      <c r="B384" s="71" t="s">
        <v>214</v>
      </c>
      <c r="C384" s="71">
        <v>148</v>
      </c>
      <c r="D384" s="73" t="s">
        <v>718</v>
      </c>
      <c r="E384" s="73" t="s">
        <v>836</v>
      </c>
      <c r="F384" s="74" t="s">
        <v>217</v>
      </c>
    </row>
    <row r="385" spans="1:6">
      <c r="A385" s="71">
        <v>1629</v>
      </c>
      <c r="B385" s="71" t="s">
        <v>214</v>
      </c>
      <c r="C385" s="71">
        <v>2</v>
      </c>
      <c r="D385" s="70" t="s">
        <v>591</v>
      </c>
      <c r="E385" s="71" t="s">
        <v>837</v>
      </c>
      <c r="F385" s="74" t="s">
        <v>217</v>
      </c>
    </row>
    <row r="386" spans="1:6">
      <c r="A386" s="71">
        <v>1629</v>
      </c>
      <c r="B386" s="71" t="s">
        <v>214</v>
      </c>
      <c r="C386" s="71">
        <v>4</v>
      </c>
      <c r="D386" s="70" t="s">
        <v>593</v>
      </c>
      <c r="E386" s="71" t="s">
        <v>838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8325B-C594-4AF4-8CEF-942DD734A1AE}">
  <dimension ref="A1:E23"/>
  <sheetViews>
    <sheetView topLeftCell="A8" workbookViewId="0">
      <selection activeCell="C16" sqref="C16"/>
    </sheetView>
  </sheetViews>
  <sheetFormatPr defaultRowHeight="14.45"/>
  <cols>
    <col min="1" max="1" width="11.42578125" bestFit="1" customWidth="1"/>
    <col min="2" max="2" width="9.7109375" customWidth="1"/>
    <col min="3" max="3" width="45.5703125" customWidth="1"/>
    <col min="4" max="4" width="29.28515625" customWidth="1"/>
    <col min="5" max="5" width="72" bestFit="1" customWidth="1"/>
  </cols>
  <sheetData>
    <row r="1" spans="1:5" ht="43.5">
      <c r="A1" s="10" t="s">
        <v>839</v>
      </c>
      <c r="B1" s="10" t="s">
        <v>9</v>
      </c>
      <c r="C1" s="10" t="s">
        <v>840</v>
      </c>
      <c r="D1" s="10" t="s">
        <v>841</v>
      </c>
      <c r="E1" s="10" t="s">
        <v>842</v>
      </c>
    </row>
    <row r="2" spans="1:5">
      <c r="A2" s="4" t="str">
        <f>IF('1.Questions'!F4&lt;&gt;"Binary",'1.Questions'!B4,0)</f>
        <v>1.1</v>
      </c>
      <c r="B2" s="4">
        <f>IF('1.Questions'!G4&lt;&gt;"Binary",'1.Questions'!C4,0)</f>
        <v>1</v>
      </c>
      <c r="C2" t="s">
        <v>843</v>
      </c>
      <c r="D2" s="15" t="s">
        <v>844</v>
      </c>
      <c r="E2" t="s">
        <v>845</v>
      </c>
    </row>
    <row r="3" spans="1:5">
      <c r="A3" s="4" t="str">
        <f>IF('1.Questions'!F6&lt;&gt;"Binary",'1.Questions'!B6,0)</f>
        <v>2.1</v>
      </c>
      <c r="B3" s="4">
        <f>IF('1.Questions'!G6&lt;&gt;"Binary",'1.Questions'!C6,0)</f>
        <v>2</v>
      </c>
      <c r="C3" t="s">
        <v>846</v>
      </c>
      <c r="D3" s="15" t="s">
        <v>847</v>
      </c>
      <c r="E3" t="s">
        <v>845</v>
      </c>
    </row>
    <row r="4" spans="1:5">
      <c r="A4" s="4" t="str">
        <f>IF('1.Questions'!F10&lt;&gt;"Binary",'1.Questions'!B10,0)</f>
        <v>3.1.1.1</v>
      </c>
      <c r="B4" s="4">
        <f>IF('1.Questions'!G10&lt;&gt;"Binary",'1.Questions'!C10,0)</f>
        <v>1</v>
      </c>
      <c r="C4" t="s">
        <v>848</v>
      </c>
      <c r="D4" s="15" t="s">
        <v>849</v>
      </c>
    </row>
    <row r="5" spans="1:5">
      <c r="A5" s="4" t="str">
        <f>IF('1.Questions'!F12&lt;&gt;"Binary",'1.Questions'!B12,0)</f>
        <v>4.1</v>
      </c>
      <c r="B5" s="4">
        <f>IF('1.Questions'!G12&lt;&gt;"Binary",'1.Questions'!C12,0)</f>
        <v>1</v>
      </c>
      <c r="C5" t="s">
        <v>850</v>
      </c>
      <c r="D5" s="15" t="s">
        <v>844</v>
      </c>
      <c r="E5" t="s">
        <v>845</v>
      </c>
    </row>
    <row r="6" spans="1:5">
      <c r="A6" s="4" t="str">
        <f>IF('1.Questions'!F14&lt;&gt;"Binary",'1.Questions'!B14,0)</f>
        <v>5.1</v>
      </c>
      <c r="B6" s="4">
        <f>IF('1.Questions'!G14&lt;&gt;"Binary",'1.Questions'!C14,0)</f>
        <v>7</v>
      </c>
      <c r="C6" t="s">
        <v>851</v>
      </c>
      <c r="D6" s="15" t="s">
        <v>852</v>
      </c>
    </row>
    <row r="7" spans="1:5">
      <c r="A7" s="4" t="str">
        <f>IF('1.Questions'!F16&lt;&gt;"Binary",'1.Questions'!B16,0)</f>
        <v>6.1</v>
      </c>
      <c r="B7" s="4">
        <f>IF('1.Questions'!G16&lt;&gt;"Binary",'1.Questions'!C16,0)</f>
        <v>7</v>
      </c>
      <c r="C7" t="s">
        <v>853</v>
      </c>
      <c r="D7" s="15" t="s">
        <v>854</v>
      </c>
    </row>
    <row r="8" spans="1:5">
      <c r="A8" s="4" t="str">
        <f>IF('1.Questions'!F19&lt;&gt;"Binary",'1.Questions'!B19,0)</f>
        <v>8.1</v>
      </c>
      <c r="B8" s="4">
        <f>IF('1.Questions'!G19&lt;&gt;"Binary",'1.Questions'!C19,0)</f>
        <v>3</v>
      </c>
      <c r="C8" t="s">
        <v>855</v>
      </c>
      <c r="D8" s="15" t="s">
        <v>856</v>
      </c>
    </row>
    <row r="9" spans="1:5">
      <c r="A9" s="4" t="str">
        <f>IF('1.Questions'!F21&lt;&gt;"Binary",'1.Questions'!B21,0)</f>
        <v>9.1</v>
      </c>
      <c r="B9" s="4">
        <f>IF('1.Questions'!G21&lt;&gt;"Binary",'1.Questions'!C21,0)</f>
        <v>4</v>
      </c>
      <c r="C9" t="s">
        <v>857</v>
      </c>
      <c r="D9" s="15" t="s">
        <v>856</v>
      </c>
    </row>
    <row r="10" spans="1:5">
      <c r="A10" s="4" t="s">
        <v>858</v>
      </c>
      <c r="B10" s="4">
        <v>5</v>
      </c>
      <c r="C10" t="s">
        <v>859</v>
      </c>
      <c r="D10" s="15" t="s">
        <v>860</v>
      </c>
    </row>
    <row r="11" spans="1:5">
      <c r="A11" s="4" t="s">
        <v>861</v>
      </c>
      <c r="B11" s="4">
        <v>5</v>
      </c>
      <c r="C11" t="s">
        <v>846</v>
      </c>
      <c r="D11" s="15" t="s">
        <v>862</v>
      </c>
    </row>
    <row r="12" spans="1:5">
      <c r="A12" s="4" t="s">
        <v>863</v>
      </c>
      <c r="B12" s="4">
        <v>5</v>
      </c>
      <c r="C12" t="s">
        <v>846</v>
      </c>
      <c r="D12" s="15" t="s">
        <v>864</v>
      </c>
    </row>
    <row r="13" spans="1:5">
      <c r="A13" s="4" t="str">
        <f>IF('1.Questions'!F23&lt;&gt;"Binary",'1.Questions'!B23,0)</f>
        <v>10.1</v>
      </c>
      <c r="B13" s="4">
        <f>IF('1.Questions'!G23&lt;&gt;"Binary",'1.Questions'!C23,0)</f>
        <v>6</v>
      </c>
      <c r="C13" t="s">
        <v>865</v>
      </c>
      <c r="D13" s="15" t="s">
        <v>866</v>
      </c>
    </row>
    <row r="14" spans="1:5">
      <c r="A14" s="4" t="str">
        <f>IF('1.Questions'!F25&lt;&gt;"Binary",'1.Questions'!B25,0)</f>
        <v>11.1</v>
      </c>
      <c r="B14" s="4">
        <f>IF('1.Questions'!G25&lt;&gt;"Binary",'1.Questions'!C25,0)</f>
        <v>8</v>
      </c>
      <c r="C14" t="s">
        <v>867</v>
      </c>
      <c r="D14" s="15" t="s">
        <v>868</v>
      </c>
    </row>
    <row r="15" spans="1:5">
      <c r="A15" s="4">
        <f>IF('1.Questions'!F26&lt;&gt;"Binary",'1.Questions'!B26,0)</f>
        <v>12</v>
      </c>
      <c r="B15" s="4">
        <f>IF('1.Questions'!G26&lt;&gt;"Binary",'1.Questions'!C26,0)</f>
        <v>9</v>
      </c>
      <c r="C15" t="s">
        <v>869</v>
      </c>
      <c r="D15" s="15" t="s">
        <v>870</v>
      </c>
    </row>
    <row r="16" spans="1:5">
      <c r="A16" s="4" t="str">
        <f>IF('1.Questions'!F29&lt;&gt;"Binary",'1.Questions'!B28,0)</f>
        <v>13.1</v>
      </c>
      <c r="B16" s="4">
        <f>IF('1.Questions'!G29&lt;&gt;"Binary",'1.Questions'!C28,0)</f>
        <v>10</v>
      </c>
      <c r="C16" t="s">
        <v>871</v>
      </c>
    </row>
    <row r="17" spans="1:5">
      <c r="A17" s="4" t="str">
        <f>IF('1.Questions'!F31&lt;&gt;"Binary",'1.Questions'!B31,0)</f>
        <v>14.1</v>
      </c>
      <c r="B17" s="4">
        <f>IF('1.Questions'!G31&lt;&gt;"Binary",'1.Questions'!C31,0)</f>
        <v>11</v>
      </c>
      <c r="C17" t="s">
        <v>872</v>
      </c>
      <c r="D17" s="15" t="s">
        <v>866</v>
      </c>
    </row>
    <row r="18" spans="1:5">
      <c r="A18" s="4" t="str">
        <f>IF('1.Questions'!F33&lt;&gt;"Binary",'1.Questions'!B33,0)</f>
        <v>15.1</v>
      </c>
      <c r="B18" s="4">
        <f>IF('1.Questions'!G33&lt;&gt;"Binary",'1.Questions'!C33,0)</f>
        <v>12</v>
      </c>
      <c r="C18" t="s">
        <v>873</v>
      </c>
      <c r="D18" s="15" t="s">
        <v>856</v>
      </c>
    </row>
    <row r="19" spans="1:5">
      <c r="A19" s="4" t="str">
        <f>IF('1.Questions'!F35&lt;&gt;"Binary",'1.Questions'!B35,0)</f>
        <v>16.1</v>
      </c>
      <c r="B19" s="4">
        <f>IF('1.Questions'!G35&lt;&gt;"Binary",'1.Questions'!C35,0)</f>
        <v>13</v>
      </c>
      <c r="C19" t="s">
        <v>874</v>
      </c>
      <c r="D19" s="15" t="s">
        <v>844</v>
      </c>
      <c r="E19" t="s">
        <v>845</v>
      </c>
    </row>
    <row r="20" spans="1:5">
      <c r="A20" s="4" t="str">
        <f>IF('1.Questions'!F37&lt;&gt;"Binary",'1.Questions'!B37,0)</f>
        <v>17.1</v>
      </c>
      <c r="B20" s="4">
        <f>IF('1.Questions'!G37&lt;&gt;"Binary",'1.Questions'!C37,0)</f>
        <v>14</v>
      </c>
      <c r="C20" t="s">
        <v>875</v>
      </c>
      <c r="D20" s="15" t="s">
        <v>876</v>
      </c>
    </row>
    <row r="21" spans="1:5">
      <c r="A21" s="4" t="str">
        <f>IF('1.Questions'!F40&lt;&gt;"Binary",'1.Questions'!B39,0)</f>
        <v>18.1</v>
      </c>
      <c r="B21" s="4">
        <f>IF('1.Questions'!G40&lt;&gt;"Binary",'1.Questions'!C39,0)</f>
        <v>15</v>
      </c>
      <c r="C21" t="s">
        <v>871</v>
      </c>
    </row>
    <row r="22" spans="1:5">
      <c r="A22" s="4" t="str">
        <f>IF('1.Questions'!F43&lt;&gt;"Binary",'1.Questions'!B42,0)</f>
        <v>19.1</v>
      </c>
      <c r="B22" s="4">
        <f>IF('1.Questions'!G43&lt;&gt;"Binary",'1.Questions'!C42,0)</f>
        <v>16</v>
      </c>
      <c r="C22" t="s">
        <v>871</v>
      </c>
    </row>
    <row r="23" spans="1:5">
      <c r="A23" s="4" t="str">
        <f>IF('1.Questions'!F46&lt;&gt;"Binary",'1.Questions'!B45,0)</f>
        <v>20.1</v>
      </c>
      <c r="B23" s="4">
        <f>IF('1.Questions'!G46&lt;&gt;"Binary",'1.Questions'!C46,0)</f>
        <v>17</v>
      </c>
      <c r="C23" t="s">
        <v>871</v>
      </c>
    </row>
  </sheetData>
  <autoFilter ref="A1:E23" xr:uid="{7138325B-C594-4AF4-8CEF-942DD734A1AE}"/>
  <hyperlinks>
    <hyperlink ref="D2" location="'3.1 EF_Fuels'!A1" display="'3.1 EF_Fuels'!A1" xr:uid="{B273ABBA-10B7-4225-A884-1C063210DABA}"/>
    <hyperlink ref="D4" location="'3.3 EF_FGases'!A1" display="'3.3 EF_FGases'!A1" xr:uid="{105CD2DD-F72A-42A6-9667-29E9F2A459FF}"/>
    <hyperlink ref="D5" location="'3.1 EF_Fuels'!A1" display="'3.1 EF_Fuels'!A1" xr:uid="{447D8ADF-662B-4DAF-9BFF-A53F93857924}"/>
    <hyperlink ref="D3" location="'3.2 EF_Electricity'!A1" display="'3.2 EF_Electricity'!A1" xr:uid="{D336D035-03A9-4094-99E7-8ED1EE346DD8}"/>
    <hyperlink ref="D6" location="'3.4 EF_Waste'!A1" display="'3.4 EF_Waste'!A1" xr:uid="{6F7F367A-074F-4EC2-842A-DCFD95220F94}"/>
    <hyperlink ref="D8" location="'3.5 EF_Goods&amp;Services'!A1" display="'3.5 EF_Goods&amp;Services'!A1" xr:uid="{587453F2-42E6-43B2-8E84-ACAA3C89AAA0}"/>
    <hyperlink ref="D9" location="'3.5 EF_Goods&amp;Services'!A1" display="'3.5 EF_Goods&amp;Services'!A1" xr:uid="{A60C695D-AEE0-4F6B-BDEF-529EFA42C9BC}"/>
    <hyperlink ref="D10" location="'3.6.1 EF_WTTFuel'!A1" display="'3.6.1 EF_WTTFuel'!A1" xr:uid="{CB36FE9E-B8C6-4971-BAC6-F12B5A49AAE1}"/>
    <hyperlink ref="D11" location="'3.6.2 EF_WTTElectricity'!A1" display="'3.6.2 EF_WTTElectricity'!A1" xr:uid="{61103418-C460-41A4-8388-518F42D1E77B}"/>
    <hyperlink ref="D12" location="'3.6.3 EF_ElectricityLosses'!A1" display="'3.6.3 EF_ElectricityLosses'!A1" xr:uid="{E7C11264-C7B2-4930-9B2D-CDF434F221C3}"/>
    <hyperlink ref="D13" location="'3.7 EF_T&amp;D'!A1" display="'3.7 EF_T&amp;D'!A1" xr:uid="{2EDBCA50-9FEF-467A-AFF3-D031DAB0D8F7}"/>
    <hyperlink ref="D14" location="'3.8 EF_BTravel'!A1" display="'3.8 EF_BTravel'!A1" xr:uid="{D1E3F6E4-C32B-45B1-B21A-B96AD4D5C528}"/>
    <hyperlink ref="D15" location="'3.9 EF_Commuting'!A1" display="'3.9 EF_Commuting'!A1" xr:uid="{E885B884-7BC9-433F-9B0F-5D0F3BC3543B}"/>
    <hyperlink ref="D17" location="'3.7 EF_T&amp;D'!A1" display="'3.7 EF_T&amp;D'!A1" xr:uid="{4FBCCF9D-04E5-4711-9444-542AA5B39265}"/>
    <hyperlink ref="D18" location="'3.5 EF_Goods&amp;Services'!A1" display="'3.5 EF_Goods&amp;Services'!A1" xr:uid="{231646A8-BD0B-45F8-A6E9-13D7B88730E7}"/>
    <hyperlink ref="D19" location="'3.1 EF_Fuels'!A1" display="'3.1 EF_Fuels'!A1" xr:uid="{20482046-7828-447C-96AB-0087BBF60A24}"/>
    <hyperlink ref="D20" location="'3.10 EF_EoL'!A1" display="'3.10 EF_EoL'!A1" xr:uid="{A2BB93ED-45F9-4AA4-8C0C-D51797E2632E}"/>
    <hyperlink ref="D7" location="'3.11 EF_WaterUse'!A1" display="'3.11 EF_WaterUse'!A1" xr:uid="{366ECBAE-2BF0-4D28-9E30-DA76CD5904FB}"/>
  </hyperlinks>
  <pageMargins left="0.7" right="0.7" top="0.75" bottom="0.75" header="0.3" footer="0.3"/>
  <headerFooter>
    <oddFooter>&amp;L_x000D_&amp;1#&amp;"Calibri"&amp;10&amp;K000000 Information Rating: INTERNAL(I)</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C3C5E-4F60-491B-A91B-7F2DBCF521BD}">
  <dimension ref="B2:C16"/>
  <sheetViews>
    <sheetView workbookViewId="0">
      <selection activeCell="B4" sqref="B4"/>
    </sheetView>
  </sheetViews>
  <sheetFormatPr defaultColWidth="9.140625" defaultRowHeight="14.45"/>
  <cols>
    <col min="1" max="1" width="9.140625" style="6"/>
    <col min="2" max="2" width="10.7109375" style="6" customWidth="1"/>
    <col min="3" max="16384" width="9.140625" style="6"/>
  </cols>
  <sheetData>
    <row r="2" spans="2:3" ht="18.600000000000001">
      <c r="B2" s="14" t="s">
        <v>877</v>
      </c>
    </row>
    <row r="3" spans="2:3">
      <c r="B3" s="22" t="s">
        <v>878</v>
      </c>
    </row>
    <row r="4" spans="2:3">
      <c r="B4" s="22" t="s">
        <v>879</v>
      </c>
    </row>
    <row r="5" spans="2:3">
      <c r="B5" s="22" t="s">
        <v>880</v>
      </c>
    </row>
    <row r="6" spans="2:3">
      <c r="B6" s="22" t="s">
        <v>881</v>
      </c>
    </row>
    <row r="7" spans="2:3">
      <c r="B7" s="22" t="s">
        <v>882</v>
      </c>
    </row>
    <row r="8" spans="2:3">
      <c r="B8" s="6" t="s">
        <v>883</v>
      </c>
    </row>
    <row r="9" spans="2:3">
      <c r="C9" s="22" t="s">
        <v>884</v>
      </c>
    </row>
    <row r="10" spans="2:3">
      <c r="C10" s="22" t="s">
        <v>885</v>
      </c>
    </row>
    <row r="11" spans="2:3">
      <c r="C11" s="22" t="s">
        <v>886</v>
      </c>
    </row>
    <row r="12" spans="2:3">
      <c r="B12" s="22" t="s">
        <v>887</v>
      </c>
    </row>
    <row r="13" spans="2:3">
      <c r="B13" s="22" t="s">
        <v>888</v>
      </c>
    </row>
    <row r="14" spans="2:3">
      <c r="B14" s="22" t="s">
        <v>889</v>
      </c>
    </row>
    <row r="15" spans="2:3">
      <c r="B15" s="22" t="s">
        <v>890</v>
      </c>
    </row>
    <row r="16" spans="2:3">
      <c r="B16" s="22" t="s">
        <v>891</v>
      </c>
    </row>
  </sheetData>
  <hyperlinks>
    <hyperlink ref="B3" location="'3.1 EF_Fuels'!A1" display="3.1 EF_Fuels" xr:uid="{6F4D8697-7E7E-455A-A0F5-E92AE8C2ED9D}"/>
    <hyperlink ref="B4" location="'3.2 EF_Electricity'!A1" display="3.2 EF_Electricity" xr:uid="{9E7B4E27-7C9C-4587-A728-D0EF3B41DA43}"/>
    <hyperlink ref="B5" location="'3.3 EF_FGases'!A1" display="3.3 EF_Fgases" xr:uid="{E5021272-7CD1-47E1-B35C-E9A57BB30726}"/>
    <hyperlink ref="B6" location="'3.4 EF_Waste'!A1" display="3.4 EF_Waste" xr:uid="{84340F57-34C6-44E2-B7EA-6E51D199F834}"/>
    <hyperlink ref="B7" location="'3.5 EF_Goods&amp;Services'!A1" display="3.5 EF_Goods and services" xr:uid="{4F12F75B-7A90-4FF5-89CA-28CDE5AB2F0C}"/>
    <hyperlink ref="C9" location="'3.6.1 EF_WTTFuel'!A1" display="3.6.1 EF_Well-to-tank (WTT) fuels conversion factors" xr:uid="{7B74703C-039A-450B-9359-775BDAA50D04}"/>
    <hyperlink ref="C10" location="'3.6.2 EF_WTTElectricity'!A1" display="3.6.2 EF_Well-to-tank (WTT) electricity" xr:uid="{4B7D6103-618D-408D-894D-67F7A80A22D8}"/>
    <hyperlink ref="C11" location="'3.6.3 EF_ElectricityLosses'!A1" display="3.6.3 EF_Transport and Distribution (T&amp;D) electricity losses (grid losses)" xr:uid="{D19C7841-0569-406F-A785-13D37E1C28FE}"/>
    <hyperlink ref="B12" location="'3.7 EF_T&amp;D'!A1" display="3.7 EF_T&amp;D" xr:uid="{8E66C322-6DEE-4494-8E3B-1AFAC5C90EDA}"/>
    <hyperlink ref="B13" location="'3.8 EF_BTravel'!A1" display="3.8 EF_Business travel" xr:uid="{6BE40127-C5AD-40FE-A898-9F47281F294B}"/>
    <hyperlink ref="B14" location="'3.9 EF_Commuting'!A1" display="3.9 EF_Employee communting" xr:uid="{95CED6F7-4808-4763-A1A2-F8D46A5954D1}"/>
    <hyperlink ref="B15" location="'3.10 EF_EoL'!A1" display="3.10 EF_ End-of-Life (EoL) of sold products" xr:uid="{C304F4C1-81E8-47D0-9E2B-2FF8064D28F5}"/>
    <hyperlink ref="B16" location="'3.11 EF_WaterUse'!A1" display="3.11 EF_Water use" xr:uid="{285692E7-8B3B-44E9-BD90-FA5AE4C7797D}"/>
  </hyperlinks>
  <pageMargins left="0.7" right="0.7" top="0.75" bottom="0.75" header="0.3" footer="0.3"/>
  <headerFooter>
    <oddFooter>&amp;L_x000D_&amp;1#&amp;"Calibri"&amp;10&amp;K000000 Information Rating: INTERNAL(I)</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47E00-8CF2-49F0-AA43-6A3337B50542}">
  <dimension ref="B1:T44"/>
  <sheetViews>
    <sheetView tabSelected="1" workbookViewId="0">
      <pane ySplit="2" topLeftCell="B13" activePane="bottomLeft" state="frozen"/>
      <selection pane="bottomLeft" activeCell="G23" sqref="G23"/>
    </sheetView>
  </sheetViews>
  <sheetFormatPr defaultRowHeight="15" customHeight="1"/>
  <cols>
    <col min="2" max="2" width="33.85546875" bestFit="1" customWidth="1"/>
    <col min="3" max="3" width="31.7109375" customWidth="1"/>
    <col min="4" max="4" width="12.28515625" bestFit="1" customWidth="1"/>
    <col min="5" max="5" width="10.140625" style="77" customWidth="1"/>
    <col min="6" max="6" width="9" bestFit="1" customWidth="1"/>
    <col min="7" max="7" width="51" customWidth="1"/>
    <col min="9" max="9" width="14.85546875" customWidth="1"/>
    <col min="11" max="11" width="8.28515625" bestFit="1" customWidth="1"/>
    <col min="12" max="12" width="23.5703125" bestFit="1" customWidth="1"/>
  </cols>
  <sheetData>
    <row r="1" spans="2:20" ht="29.25" hidden="1" customHeight="1">
      <c r="B1" s="92" t="s">
        <v>892</v>
      </c>
      <c r="C1" s="1"/>
      <c r="D1" s="92" t="s">
        <v>893</v>
      </c>
      <c r="E1" s="92" t="s">
        <v>894</v>
      </c>
      <c r="F1" s="92"/>
      <c r="H1" s="90" t="s">
        <v>895</v>
      </c>
      <c r="I1" s="91"/>
      <c r="J1" s="91"/>
      <c r="K1" s="91"/>
      <c r="L1" s="91"/>
      <c r="M1" s="91"/>
      <c r="N1" s="91"/>
      <c r="O1" s="91"/>
      <c r="P1" s="91"/>
      <c r="Q1" s="91"/>
      <c r="R1" s="91"/>
      <c r="S1" s="91"/>
      <c r="T1" s="91"/>
    </row>
    <row r="2" spans="2:20" ht="29.25" customHeight="1">
      <c r="B2" s="92"/>
      <c r="C2" s="1" t="s">
        <v>896</v>
      </c>
      <c r="D2" s="92"/>
      <c r="E2" s="75" t="s">
        <v>897</v>
      </c>
      <c r="F2" s="1" t="s">
        <v>898</v>
      </c>
      <c r="H2" s="30"/>
      <c r="I2" s="47"/>
      <c r="J2" s="47"/>
      <c r="K2" s="47"/>
      <c r="L2" s="47"/>
      <c r="M2" s="47"/>
      <c r="N2" s="47"/>
      <c r="O2" s="47"/>
      <c r="P2" s="47"/>
      <c r="Q2" s="47"/>
      <c r="R2" s="47"/>
      <c r="S2" s="47"/>
      <c r="T2" s="47"/>
    </row>
    <row r="3" spans="2:20">
      <c r="B3" s="89" t="s">
        <v>899</v>
      </c>
      <c r="C3" s="89" t="s">
        <v>900</v>
      </c>
      <c r="D3" s="4" t="s">
        <v>901</v>
      </c>
      <c r="E3" s="21">
        <v>12.583</v>
      </c>
      <c r="F3">
        <f>E3*0.001</f>
        <v>1.2583E-2</v>
      </c>
      <c r="H3" s="52" t="s">
        <v>902</v>
      </c>
      <c r="I3" s="36"/>
      <c r="J3" s="36"/>
      <c r="K3" s="36"/>
      <c r="L3" s="36"/>
    </row>
    <row r="4" spans="2:20">
      <c r="B4" s="89"/>
      <c r="C4" s="89"/>
      <c r="D4" s="4" t="s">
        <v>903</v>
      </c>
      <c r="E4" s="76">
        <f>E3*$L$12</f>
        <v>12583</v>
      </c>
      <c r="F4" s="53">
        <f>E4/$L$6</f>
        <v>12.583</v>
      </c>
      <c r="H4" s="47" t="s">
        <v>904</v>
      </c>
      <c r="I4" s="36"/>
      <c r="J4" s="36"/>
      <c r="K4" s="36"/>
      <c r="L4" s="36"/>
    </row>
    <row r="5" spans="2:20" ht="16.5" customHeight="1">
      <c r="B5" s="89"/>
      <c r="C5" s="89"/>
      <c r="D5" s="4" t="s">
        <v>905</v>
      </c>
      <c r="E5" s="21">
        <v>7.2320000000000002</v>
      </c>
      <c r="F5" s="53">
        <f>E5/$L$13</f>
        <v>7.2320000000000006E-3</v>
      </c>
      <c r="H5" s="36"/>
      <c r="I5" s="36"/>
      <c r="J5" s="36" t="s">
        <v>906</v>
      </c>
      <c r="K5" s="36" t="s">
        <v>907</v>
      </c>
      <c r="L5" s="36"/>
    </row>
    <row r="6" spans="2:20">
      <c r="B6" s="89" t="s">
        <v>908</v>
      </c>
      <c r="C6" s="89" t="s">
        <v>909</v>
      </c>
      <c r="D6" s="4" t="s">
        <v>901</v>
      </c>
      <c r="E6" s="21">
        <v>12.554</v>
      </c>
      <c r="F6">
        <f>E6*0.001</f>
        <v>1.2554000000000001E-2</v>
      </c>
      <c r="H6" s="50">
        <v>1</v>
      </c>
      <c r="I6" s="36" t="s">
        <v>910</v>
      </c>
      <c r="J6" s="36" t="s">
        <v>911</v>
      </c>
      <c r="K6" s="50" t="s">
        <v>912</v>
      </c>
      <c r="L6" s="51">
        <v>1000</v>
      </c>
    </row>
    <row r="7" spans="2:20">
      <c r="B7" s="89"/>
      <c r="C7" s="89"/>
      <c r="D7" s="4" t="s">
        <v>903</v>
      </c>
      <c r="E7" s="76">
        <f>E6*$L$12</f>
        <v>12554</v>
      </c>
      <c r="F7" s="53">
        <f>E7/$L$6</f>
        <v>12.554</v>
      </c>
      <c r="H7" s="50">
        <v>1</v>
      </c>
      <c r="I7" s="36" t="s">
        <v>913</v>
      </c>
      <c r="J7" s="36" t="s">
        <v>914</v>
      </c>
      <c r="K7" s="50" t="s">
        <v>912</v>
      </c>
      <c r="L7" s="51">
        <v>1000000</v>
      </c>
    </row>
    <row r="8" spans="2:20">
      <c r="B8" s="89"/>
      <c r="C8" s="89"/>
      <c r="D8" s="4" t="s">
        <v>905</v>
      </c>
      <c r="E8" s="21">
        <v>2.1970000000000001</v>
      </c>
      <c r="F8" s="53">
        <f>E8/$L$13</f>
        <v>2.1970000000000002E-3</v>
      </c>
      <c r="H8" s="50">
        <v>1</v>
      </c>
      <c r="I8" s="36" t="s">
        <v>915</v>
      </c>
      <c r="J8" s="36" t="s">
        <v>916</v>
      </c>
      <c r="K8" s="50" t="s">
        <v>912</v>
      </c>
      <c r="L8" s="51">
        <v>1000000000</v>
      </c>
    </row>
    <row r="9" spans="2:20">
      <c r="B9" s="89" t="s">
        <v>917</v>
      </c>
      <c r="C9" s="89" t="s">
        <v>918</v>
      </c>
      <c r="D9" s="4" t="s">
        <v>901</v>
      </c>
      <c r="E9" s="21">
        <v>12.554</v>
      </c>
      <c r="F9">
        <f>E9*0.001</f>
        <v>1.2554000000000001E-2</v>
      </c>
      <c r="H9" s="50">
        <v>1</v>
      </c>
      <c r="I9" s="36" t="s">
        <v>919</v>
      </c>
      <c r="J9" s="36" t="s">
        <v>920</v>
      </c>
      <c r="K9" s="50" t="s">
        <v>912</v>
      </c>
      <c r="L9" s="51">
        <v>1000000000000</v>
      </c>
    </row>
    <row r="10" spans="2:20">
      <c r="B10" s="89"/>
      <c r="C10" s="89"/>
      <c r="D10" s="4" t="s">
        <v>903</v>
      </c>
      <c r="E10" s="76">
        <f>E9*$L$12</f>
        <v>12554</v>
      </c>
      <c r="F10" s="53">
        <f>E10/$L$6</f>
        <v>12.554</v>
      </c>
      <c r="H10" s="36">
        <v>1</v>
      </c>
      <c r="I10" s="36" t="s">
        <v>921</v>
      </c>
      <c r="J10" s="36" t="s">
        <v>922</v>
      </c>
      <c r="K10" s="36" t="s">
        <v>912</v>
      </c>
      <c r="L10" s="51">
        <v>1000000000000000</v>
      </c>
    </row>
    <row r="11" spans="2:20">
      <c r="B11" s="89"/>
      <c r="C11" s="89"/>
      <c r="D11" s="4" t="s">
        <v>905</v>
      </c>
      <c r="E11" s="21">
        <v>5.681</v>
      </c>
      <c r="F11" s="53">
        <f>E11/$L$13</f>
        <v>5.6810000000000003E-3</v>
      </c>
      <c r="I11" s="48"/>
      <c r="J11" s="48"/>
      <c r="K11" s="48"/>
      <c r="L11" s="48"/>
    </row>
    <row r="12" spans="2:20">
      <c r="B12" s="89" t="s">
        <v>923</v>
      </c>
      <c r="C12" s="89" t="s">
        <v>924</v>
      </c>
      <c r="D12" s="4" t="s">
        <v>901</v>
      </c>
      <c r="E12" s="21">
        <v>12.762</v>
      </c>
      <c r="F12">
        <f>E12*0.001</f>
        <v>1.2762000000000001E-2</v>
      </c>
      <c r="H12" s="50">
        <v>1</v>
      </c>
      <c r="I12" s="36" t="s">
        <v>925</v>
      </c>
      <c r="J12" s="36" t="s">
        <v>903</v>
      </c>
      <c r="K12" s="36" t="s">
        <v>912</v>
      </c>
      <c r="L12" s="51">
        <v>1000</v>
      </c>
      <c r="M12" s="36" t="s">
        <v>901</v>
      </c>
    </row>
    <row r="13" spans="2:20">
      <c r="B13" s="89"/>
      <c r="C13" s="89"/>
      <c r="D13" s="4" t="s">
        <v>903</v>
      </c>
      <c r="E13" s="76">
        <f>E12*$L$12</f>
        <v>12762</v>
      </c>
      <c r="F13" s="53">
        <f>E13/$L$6</f>
        <v>12.762</v>
      </c>
      <c r="H13" s="50">
        <v>1</v>
      </c>
      <c r="I13" s="36" t="s">
        <v>926</v>
      </c>
      <c r="J13" s="36" t="s">
        <v>927</v>
      </c>
      <c r="K13" s="36" t="s">
        <v>912</v>
      </c>
      <c r="L13" s="51">
        <v>1000</v>
      </c>
      <c r="M13" s="36" t="s">
        <v>928</v>
      </c>
    </row>
    <row r="14" spans="2:20">
      <c r="B14" s="89"/>
      <c r="C14" s="89"/>
      <c r="D14" s="4" t="s">
        <v>905</v>
      </c>
      <c r="E14" s="21">
        <v>6.76</v>
      </c>
      <c r="F14" s="53">
        <f>E14/$L$13</f>
        <v>6.7599999999999995E-3</v>
      </c>
    </row>
    <row r="15" spans="2:20">
      <c r="B15" s="89" t="s">
        <v>929</v>
      </c>
      <c r="C15" s="99" t="s">
        <v>930</v>
      </c>
      <c r="D15" s="4" t="s">
        <v>901</v>
      </c>
      <c r="E15" s="21">
        <v>12.554</v>
      </c>
      <c r="F15">
        <f>E15*0.001</f>
        <v>1.2554000000000001E-2</v>
      </c>
    </row>
    <row r="16" spans="2:20">
      <c r="B16" s="89"/>
      <c r="C16" s="89"/>
      <c r="D16" s="4" t="s">
        <v>903</v>
      </c>
      <c r="E16" s="76">
        <f>E15*$L$12</f>
        <v>12554</v>
      </c>
      <c r="F16" s="53">
        <f>E16/$L$6</f>
        <v>12.554</v>
      </c>
    </row>
    <row r="17" spans="2:12">
      <c r="B17" s="89"/>
      <c r="C17" s="89"/>
      <c r="D17" s="4" t="s">
        <v>905</v>
      </c>
      <c r="E17" s="21">
        <v>0.01</v>
      </c>
      <c r="F17" s="53">
        <f>E17/$L$13</f>
        <v>1.0000000000000001E-5</v>
      </c>
    </row>
    <row r="18" spans="2:12">
      <c r="B18" s="89" t="s">
        <v>931</v>
      </c>
      <c r="C18" s="99" t="s">
        <v>932</v>
      </c>
      <c r="D18" s="4" t="s">
        <v>901</v>
      </c>
      <c r="E18" s="21">
        <v>12.888999999999999</v>
      </c>
      <c r="F18">
        <f>E18*0.001</f>
        <v>1.2888999999999999E-2</v>
      </c>
    </row>
    <row r="19" spans="2:12">
      <c r="B19" s="89"/>
      <c r="C19" s="89"/>
      <c r="D19" s="4" t="s">
        <v>903</v>
      </c>
      <c r="E19" s="76">
        <f>E18*$L$12</f>
        <v>12889</v>
      </c>
      <c r="F19" s="53">
        <f>E19/$L$6</f>
        <v>12.888999999999999</v>
      </c>
    </row>
    <row r="20" spans="2:12">
      <c r="B20" s="89"/>
      <c r="C20" s="89"/>
      <c r="D20" s="4" t="s">
        <v>905</v>
      </c>
      <c r="E20" s="21">
        <v>6.63</v>
      </c>
      <c r="F20" s="53">
        <f>E20/$L$13</f>
        <v>6.6299999999999996E-3</v>
      </c>
      <c r="L20" s="49"/>
    </row>
    <row r="21" spans="2:12">
      <c r="B21" s="89" t="s">
        <v>933</v>
      </c>
      <c r="C21" s="99" t="s">
        <v>934</v>
      </c>
      <c r="D21" s="4" t="s">
        <v>901</v>
      </c>
      <c r="E21" s="21">
        <v>12.2</v>
      </c>
      <c r="F21">
        <f>E21*0.001</f>
        <v>1.2199999999999999E-2</v>
      </c>
      <c r="L21" s="49"/>
    </row>
    <row r="22" spans="2:12">
      <c r="B22" s="89"/>
      <c r="C22" s="89"/>
      <c r="D22" s="4" t="s">
        <v>903</v>
      </c>
      <c r="E22" s="76">
        <f>E21*$L$12</f>
        <v>12200</v>
      </c>
      <c r="F22" s="53">
        <f>E22/$L$6</f>
        <v>12.2</v>
      </c>
      <c r="L22" s="49"/>
    </row>
    <row r="23" spans="2:12">
      <c r="B23" s="89"/>
      <c r="C23" s="89"/>
      <c r="D23" s="4" t="s">
        <v>905</v>
      </c>
      <c r="E23" s="21">
        <v>9.7449999999999992</v>
      </c>
      <c r="F23" s="53">
        <f>E23/$L$13</f>
        <v>9.7449999999999985E-3</v>
      </c>
      <c r="L23" s="49"/>
    </row>
    <row r="24" spans="2:12">
      <c r="B24" s="89" t="s">
        <v>935</v>
      </c>
      <c r="C24" s="89" t="s">
        <v>936</v>
      </c>
      <c r="D24" s="4" t="s">
        <v>901</v>
      </c>
      <c r="E24" s="21">
        <v>12.193</v>
      </c>
      <c r="F24">
        <f>E24*0.001</f>
        <v>1.2193000000000001E-2</v>
      </c>
    </row>
    <row r="25" spans="2:12">
      <c r="B25" s="89"/>
      <c r="C25" s="89"/>
      <c r="D25" s="4" t="s">
        <v>903</v>
      </c>
      <c r="E25" s="76">
        <f>E24*$L$12</f>
        <v>12193</v>
      </c>
      <c r="F25" s="53">
        <f>E25/$L$6</f>
        <v>12.193</v>
      </c>
    </row>
    <row r="26" spans="2:12">
      <c r="B26" s="89"/>
      <c r="C26" s="89"/>
      <c r="D26" s="4" t="s">
        <v>905</v>
      </c>
      <c r="E26" s="21">
        <v>9.7629999999999999</v>
      </c>
      <c r="F26" s="54">
        <f>E26/$L$13</f>
        <v>9.7629999999999991E-3</v>
      </c>
    </row>
    <row r="27" spans="2:12">
      <c r="B27" s="89" t="s">
        <v>937</v>
      </c>
      <c r="C27" s="89" t="s">
        <v>938</v>
      </c>
      <c r="D27" s="4" t="s">
        <v>901</v>
      </c>
      <c r="E27" s="21">
        <v>11.834</v>
      </c>
      <c r="F27">
        <f>E27*0.001</f>
        <v>1.1833999999999999E-2</v>
      </c>
    </row>
    <row r="28" spans="2:12">
      <c r="B28" s="89"/>
      <c r="C28" s="89"/>
      <c r="D28" s="4" t="s">
        <v>903</v>
      </c>
      <c r="E28" s="76">
        <f>E27*$L$12</f>
        <v>11834</v>
      </c>
      <c r="F28" s="53">
        <f>E28/$L$6</f>
        <v>11.834</v>
      </c>
    </row>
    <row r="29" spans="2:12">
      <c r="B29" s="89"/>
      <c r="C29" s="89"/>
      <c r="D29" s="4" t="s">
        <v>905</v>
      </c>
      <c r="E29" s="21">
        <v>9.98</v>
      </c>
      <c r="F29" s="53">
        <f>E29/$L$13</f>
        <v>9.980000000000001E-3</v>
      </c>
    </row>
    <row r="30" spans="2:12">
      <c r="B30" s="89" t="s">
        <v>939</v>
      </c>
      <c r="C30" s="89" t="s">
        <v>940</v>
      </c>
      <c r="D30" s="4" t="s">
        <v>901</v>
      </c>
      <c r="E30" s="21">
        <v>11.912000000000001</v>
      </c>
      <c r="F30">
        <f>E30*0.001</f>
        <v>1.1912000000000001E-2</v>
      </c>
    </row>
    <row r="31" spans="2:12">
      <c r="B31" s="89"/>
      <c r="C31" s="89"/>
      <c r="D31" s="4" t="s">
        <v>903</v>
      </c>
      <c r="E31" s="76">
        <f>E30*$L$12</f>
        <v>11912</v>
      </c>
      <c r="F31" s="53">
        <f>E31/$L$6</f>
        <v>11.912000000000001</v>
      </c>
    </row>
    <row r="32" spans="2:12">
      <c r="B32" s="89"/>
      <c r="C32" s="89"/>
      <c r="D32" s="4" t="s">
        <v>905</v>
      </c>
      <c r="E32" s="21">
        <v>10.018000000000001</v>
      </c>
      <c r="F32" s="53">
        <f>E32/$L$13</f>
        <v>1.0018000000000001E-2</v>
      </c>
    </row>
    <row r="33" spans="2:6">
      <c r="B33" s="89" t="s">
        <v>941</v>
      </c>
      <c r="C33" s="89" t="s">
        <v>942</v>
      </c>
      <c r="D33" s="4" t="s">
        <v>901</v>
      </c>
      <c r="E33" s="21">
        <v>12.116</v>
      </c>
      <c r="F33">
        <f>E33*0.001</f>
        <v>1.2116E-2</v>
      </c>
    </row>
    <row r="34" spans="2:6">
      <c r="B34" s="89"/>
      <c r="C34" s="89"/>
      <c r="D34" s="4" t="s">
        <v>903</v>
      </c>
      <c r="E34" s="76">
        <f>E33*$L$12</f>
        <v>12116</v>
      </c>
      <c r="F34" s="53">
        <f>E34/$L$6</f>
        <v>12.116</v>
      </c>
    </row>
    <row r="35" spans="2:6">
      <c r="B35" s="89"/>
      <c r="C35" s="89"/>
      <c r="D35" s="4" t="s">
        <v>905</v>
      </c>
      <c r="E35" s="21">
        <v>9.0220000000000002</v>
      </c>
      <c r="F35" s="53">
        <f>E35/$L$13</f>
        <v>9.0220000000000005E-3</v>
      </c>
    </row>
    <row r="36" spans="2:6">
      <c r="B36" s="89" t="s">
        <v>943</v>
      </c>
      <c r="C36" s="89" t="s">
        <v>944</v>
      </c>
      <c r="D36" s="4" t="s">
        <v>901</v>
      </c>
      <c r="E36" s="21">
        <v>12.403</v>
      </c>
      <c r="F36">
        <f>E36*0.001</f>
        <v>1.2403000000000001E-2</v>
      </c>
    </row>
    <row r="37" spans="2:6">
      <c r="B37" s="89"/>
      <c r="C37" s="89"/>
      <c r="D37" s="4" t="s">
        <v>903</v>
      </c>
      <c r="E37" s="76">
        <f>E36*$L$12</f>
        <v>12403</v>
      </c>
      <c r="F37" s="53">
        <f>E37/$L$6</f>
        <v>12.403</v>
      </c>
    </row>
    <row r="38" spans="2:6">
      <c r="B38" s="89"/>
      <c r="C38" s="89"/>
      <c r="D38" s="4" t="s">
        <v>905</v>
      </c>
      <c r="E38" s="21">
        <v>9.2010000000000005</v>
      </c>
      <c r="F38" s="53">
        <f>E38/$L$13</f>
        <v>9.2010000000000008E-3</v>
      </c>
    </row>
    <row r="39" spans="2:6">
      <c r="B39" s="89" t="s">
        <v>945</v>
      </c>
      <c r="C39" s="99" t="s">
        <v>946</v>
      </c>
      <c r="D39" s="4" t="s">
        <v>901</v>
      </c>
      <c r="E39" s="21">
        <v>7.0570000000000004</v>
      </c>
      <c r="F39">
        <f>E39*0.001</f>
        <v>7.0570000000000008E-3</v>
      </c>
    </row>
    <row r="40" spans="2:6">
      <c r="B40" s="89"/>
      <c r="C40" s="99"/>
      <c r="D40" s="4" t="s">
        <v>903</v>
      </c>
      <c r="E40" s="76">
        <f>E39*$L$12</f>
        <v>7057</v>
      </c>
      <c r="F40" s="53">
        <f>E40/$L$6</f>
        <v>7.0570000000000004</v>
      </c>
    </row>
    <row r="41" spans="2:6">
      <c r="B41" s="89" t="s">
        <v>947</v>
      </c>
      <c r="C41" s="99" t="s">
        <v>948</v>
      </c>
      <c r="D41" s="4" t="s">
        <v>901</v>
      </c>
      <c r="E41" s="21">
        <v>6.7130000000000001</v>
      </c>
      <c r="F41">
        <f>E41*0.001</f>
        <v>6.7130000000000002E-3</v>
      </c>
    </row>
    <row r="42" spans="2:6">
      <c r="B42" s="89"/>
      <c r="C42" s="99"/>
      <c r="D42" s="4" t="s">
        <v>903</v>
      </c>
      <c r="E42" s="76">
        <f>E41*$L$12</f>
        <v>6713</v>
      </c>
      <c r="F42" s="53">
        <f>E42/$L$6</f>
        <v>6.7130000000000001</v>
      </c>
    </row>
    <row r="43" spans="2:6">
      <c r="B43" s="89" t="s">
        <v>949</v>
      </c>
      <c r="C43" s="99" t="s">
        <v>950</v>
      </c>
      <c r="D43" s="4" t="s">
        <v>901</v>
      </c>
      <c r="E43" s="21">
        <v>7.9480000000000004</v>
      </c>
      <c r="F43">
        <f>E43*0.001</f>
        <v>7.9480000000000002E-3</v>
      </c>
    </row>
    <row r="44" spans="2:6">
      <c r="B44" s="89"/>
      <c r="C44" s="99"/>
      <c r="D44" s="4" t="s">
        <v>903</v>
      </c>
      <c r="E44" s="76">
        <f>E43*$L$12</f>
        <v>7948</v>
      </c>
      <c r="F44" s="53">
        <f>E44/$L$6</f>
        <v>7.9480000000000004</v>
      </c>
    </row>
  </sheetData>
  <mergeCells count="34">
    <mergeCell ref="C33:C35"/>
    <mergeCell ref="C36:C38"/>
    <mergeCell ref="C39:C40"/>
    <mergeCell ref="C41:C42"/>
    <mergeCell ref="C43:C44"/>
    <mergeCell ref="C18:C20"/>
    <mergeCell ref="C21:C23"/>
    <mergeCell ref="C24:C26"/>
    <mergeCell ref="C27:C29"/>
    <mergeCell ref="C30:C32"/>
    <mergeCell ref="H1:T1"/>
    <mergeCell ref="B1:B2"/>
    <mergeCell ref="D1:D2"/>
    <mergeCell ref="E1:F1"/>
    <mergeCell ref="B21:B23"/>
    <mergeCell ref="B3:B5"/>
    <mergeCell ref="B6:B8"/>
    <mergeCell ref="B9:B11"/>
    <mergeCell ref="B12:B14"/>
    <mergeCell ref="B15:B17"/>
    <mergeCell ref="B18:B20"/>
    <mergeCell ref="C3:C5"/>
    <mergeCell ref="C6:C8"/>
    <mergeCell ref="C9:C11"/>
    <mergeCell ref="C12:C14"/>
    <mergeCell ref="C15:C17"/>
    <mergeCell ref="B43:B44"/>
    <mergeCell ref="B41:B42"/>
    <mergeCell ref="B39:B40"/>
    <mergeCell ref="B24:B26"/>
    <mergeCell ref="B27:B29"/>
    <mergeCell ref="B30:B32"/>
    <mergeCell ref="B33:B35"/>
    <mergeCell ref="B36:B38"/>
  </mergeCells>
  <conditionalFormatting sqref="C1:C1048576">
    <cfRule type="duplicateValues" dxfId="1" priority="1"/>
  </conditionalFormatting>
  <pageMargins left="0.7" right="0.7" top="0.75" bottom="0.75" header="0.3" footer="0.3"/>
  <pageSetup paperSize="9" orientation="portrait" horizontalDpi="4294967293" verticalDpi="4294967293" r:id="rId1"/>
  <headerFooter>
    <oddFooter>&amp;L_x000D_&amp;1#&amp;"Calibri"&amp;10&amp;K000000 Information Rating: INTERNAL(I)</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AA082-6738-4602-8A66-450ECC810499}">
  <dimension ref="A1:Z299"/>
  <sheetViews>
    <sheetView workbookViewId="0">
      <selection activeCell="E6" sqref="E6"/>
    </sheetView>
  </sheetViews>
  <sheetFormatPr defaultRowHeight="14.45"/>
  <cols>
    <col min="2" max="2" width="32.42578125" customWidth="1"/>
    <col min="3" max="3" width="15.42578125" customWidth="1"/>
    <col min="4" max="4" width="15.7109375" customWidth="1"/>
    <col min="5" max="5" width="26.140625" customWidth="1"/>
  </cols>
  <sheetData>
    <row r="1" spans="1:4" ht="16.5">
      <c r="A1" s="93" t="s">
        <v>951</v>
      </c>
      <c r="B1" s="1" t="s">
        <v>892</v>
      </c>
      <c r="C1" s="1" t="s">
        <v>213</v>
      </c>
      <c r="D1" s="80" t="s">
        <v>952</v>
      </c>
    </row>
    <row r="2" spans="1:4">
      <c r="A2" s="93"/>
      <c r="B2" s="3" t="s">
        <v>899</v>
      </c>
      <c r="C2" s="78" t="s">
        <v>953</v>
      </c>
      <c r="D2" s="78">
        <v>0.24106</v>
      </c>
    </row>
    <row r="3" spans="1:4">
      <c r="A3" s="93"/>
      <c r="B3" s="3" t="s">
        <v>908</v>
      </c>
      <c r="C3" s="4" t="s">
        <v>953</v>
      </c>
      <c r="D3" s="4">
        <v>0.20227000000000001</v>
      </c>
    </row>
    <row r="4" spans="1:4">
      <c r="A4" s="93"/>
      <c r="B4" s="3" t="s">
        <v>917</v>
      </c>
      <c r="C4" s="4" t="s">
        <v>953</v>
      </c>
      <c r="D4" s="4">
        <v>0.20386000000000001</v>
      </c>
    </row>
    <row r="5" spans="1:4">
      <c r="A5" s="93"/>
      <c r="B5" s="3" t="s">
        <v>923</v>
      </c>
      <c r="C5" s="4" t="s">
        <v>953</v>
      </c>
      <c r="D5" s="4">
        <v>0.23030999999999999</v>
      </c>
    </row>
    <row r="6" spans="1:4">
      <c r="A6" s="93"/>
      <c r="B6" s="3" t="s">
        <v>929</v>
      </c>
      <c r="C6" s="4" t="s">
        <v>953</v>
      </c>
      <c r="D6" s="4">
        <v>0.20227000000000001</v>
      </c>
    </row>
    <row r="7" spans="1:4">
      <c r="A7" s="93"/>
      <c r="B7" s="3" t="s">
        <v>931</v>
      </c>
      <c r="C7" s="4" t="s">
        <v>953</v>
      </c>
      <c r="D7" s="4">
        <v>0.23257</v>
      </c>
    </row>
    <row r="8" spans="1:4">
      <c r="A8" s="93"/>
      <c r="B8" s="3" t="s">
        <v>933</v>
      </c>
      <c r="C8" s="4" t="s">
        <v>953</v>
      </c>
      <c r="D8" s="4">
        <v>0.26085999999999998</v>
      </c>
    </row>
    <row r="9" spans="1:4">
      <c r="A9" s="93"/>
      <c r="B9" s="3" t="s">
        <v>935</v>
      </c>
      <c r="C9" s="4" t="s">
        <v>953</v>
      </c>
      <c r="D9" s="4">
        <v>0.25974999999999998</v>
      </c>
    </row>
    <row r="10" spans="1:4">
      <c r="A10" s="93"/>
      <c r="B10" s="3" t="s">
        <v>937</v>
      </c>
      <c r="C10" s="4" t="s">
        <v>953</v>
      </c>
      <c r="D10" s="4">
        <v>0.25630999999999998</v>
      </c>
    </row>
    <row r="11" spans="1:4">
      <c r="A11" s="93"/>
      <c r="B11" s="3" t="s">
        <v>939</v>
      </c>
      <c r="C11" s="4" t="s">
        <v>953</v>
      </c>
      <c r="D11" s="4">
        <v>0.26938999999999996</v>
      </c>
    </row>
    <row r="12" spans="1:4">
      <c r="A12" s="93"/>
      <c r="B12" s="3" t="s">
        <v>941</v>
      </c>
      <c r="C12" s="4" t="s">
        <v>953</v>
      </c>
      <c r="D12" s="4">
        <v>0.23961000000000002</v>
      </c>
    </row>
    <row r="13" spans="1:4">
      <c r="A13" s="93"/>
      <c r="B13" s="3" t="s">
        <v>943</v>
      </c>
      <c r="C13" s="4" t="s">
        <v>953</v>
      </c>
      <c r="D13" s="4">
        <v>0.25428000000000001</v>
      </c>
    </row>
    <row r="14" spans="1:4">
      <c r="A14" s="93"/>
      <c r="B14" s="3" t="s">
        <v>945</v>
      </c>
      <c r="C14" s="4" t="s">
        <v>953</v>
      </c>
      <c r="D14" s="4">
        <v>0.34172000000000002</v>
      </c>
    </row>
    <row r="15" spans="1:4">
      <c r="A15" s="93"/>
      <c r="B15" s="3" t="s">
        <v>947</v>
      </c>
      <c r="C15" s="4" t="s">
        <v>953</v>
      </c>
      <c r="D15" s="4">
        <v>0.33823999999999999</v>
      </c>
    </row>
    <row r="16" spans="1:4">
      <c r="A16" s="93"/>
      <c r="B16" s="3" t="s">
        <v>949</v>
      </c>
      <c r="C16" s="4" t="s">
        <v>953</v>
      </c>
      <c r="D16" s="4">
        <v>0.36276000000000003</v>
      </c>
    </row>
    <row r="18" spans="1:4" ht="16.5">
      <c r="A18" s="93" t="s">
        <v>954</v>
      </c>
      <c r="B18" s="11" t="s">
        <v>955</v>
      </c>
      <c r="C18" s="11" t="s">
        <v>213</v>
      </c>
      <c r="D18" s="11" t="s">
        <v>956</v>
      </c>
    </row>
    <row r="19" spans="1:4">
      <c r="A19" s="93"/>
      <c r="B19" s="4" t="s">
        <v>957</v>
      </c>
      <c r="C19" s="4" t="s">
        <v>897</v>
      </c>
      <c r="D19" s="5">
        <v>0.18296402</v>
      </c>
    </row>
    <row r="20" spans="1:4">
      <c r="A20" s="93"/>
      <c r="B20" s="5" t="s">
        <v>958</v>
      </c>
      <c r="C20" s="4" t="s">
        <v>897</v>
      </c>
      <c r="D20" s="5">
        <v>0.18296402</v>
      </c>
    </row>
    <row r="21" spans="1:4">
      <c r="A21" s="93"/>
      <c r="B21" s="5" t="s">
        <v>959</v>
      </c>
      <c r="C21" s="4" t="s">
        <v>897</v>
      </c>
      <c r="D21" s="5">
        <v>0.18296402</v>
      </c>
    </row>
    <row r="22" spans="1:4">
      <c r="A22" s="93"/>
      <c r="B22" s="5" t="s">
        <v>960</v>
      </c>
      <c r="C22" s="4" t="s">
        <v>897</v>
      </c>
      <c r="D22" s="5">
        <v>0.18296402</v>
      </c>
    </row>
    <row r="24" spans="1:4" ht="30.95">
      <c r="A24" s="93" t="s">
        <v>961</v>
      </c>
      <c r="B24" s="1" t="s">
        <v>962</v>
      </c>
      <c r="C24" s="1" t="s">
        <v>213</v>
      </c>
      <c r="D24" s="10" t="s">
        <v>963</v>
      </c>
    </row>
    <row r="25" spans="1:4">
      <c r="A25" s="93"/>
      <c r="B25" s="4" t="s">
        <v>964</v>
      </c>
      <c r="C25" s="4" t="s">
        <v>965</v>
      </c>
      <c r="D25" s="4" t="s">
        <v>966</v>
      </c>
    </row>
    <row r="26" spans="1:4">
      <c r="A26" s="93"/>
      <c r="B26" s="4" t="s">
        <v>967</v>
      </c>
      <c r="C26" s="4" t="s">
        <v>965</v>
      </c>
      <c r="D26" s="4" t="s">
        <v>968</v>
      </c>
    </row>
    <row r="27" spans="1:4">
      <c r="A27" s="93"/>
      <c r="B27" s="4" t="s">
        <v>969</v>
      </c>
      <c r="C27" s="4" t="s">
        <v>965</v>
      </c>
      <c r="D27" s="4">
        <v>675</v>
      </c>
    </row>
    <row r="28" spans="1:4">
      <c r="A28" s="93"/>
      <c r="B28" s="4" t="s">
        <v>970</v>
      </c>
      <c r="C28" s="4" t="s">
        <v>965</v>
      </c>
      <c r="D28" s="4">
        <v>92</v>
      </c>
    </row>
    <row r="29" spans="1:4">
      <c r="A29" s="93"/>
      <c r="B29" s="4" t="s">
        <v>971</v>
      </c>
      <c r="C29" s="4" t="s">
        <v>965</v>
      </c>
      <c r="D29" s="4" t="s">
        <v>972</v>
      </c>
    </row>
    <row r="30" spans="1:4">
      <c r="A30" s="93"/>
      <c r="B30" s="4" t="s">
        <v>973</v>
      </c>
      <c r="C30" s="4" t="s">
        <v>965</v>
      </c>
      <c r="D30" s="4" t="s">
        <v>974</v>
      </c>
    </row>
    <row r="31" spans="1:4">
      <c r="A31" s="93"/>
      <c r="B31" s="4" t="s">
        <v>975</v>
      </c>
      <c r="C31" s="4" t="s">
        <v>965</v>
      </c>
      <c r="D31" s="4" t="s">
        <v>976</v>
      </c>
    </row>
    <row r="32" spans="1:4">
      <c r="A32" s="93"/>
      <c r="B32" s="4" t="s">
        <v>977</v>
      </c>
      <c r="C32" s="4" t="s">
        <v>965</v>
      </c>
      <c r="D32" s="4">
        <v>353</v>
      </c>
    </row>
    <row r="33" spans="1:4">
      <c r="A33" s="93"/>
      <c r="B33" s="4" t="s">
        <v>978</v>
      </c>
      <c r="C33" s="4" t="s">
        <v>965</v>
      </c>
      <c r="D33" s="4" t="s">
        <v>979</v>
      </c>
    </row>
    <row r="34" spans="1:4">
      <c r="A34" s="93"/>
      <c r="B34" s="4" t="s">
        <v>980</v>
      </c>
      <c r="C34" s="4" t="s">
        <v>965</v>
      </c>
      <c r="D34" s="4">
        <v>53</v>
      </c>
    </row>
    <row r="35" spans="1:4">
      <c r="A35" s="93"/>
      <c r="B35" s="4" t="s">
        <v>981</v>
      </c>
      <c r="C35" s="4" t="s">
        <v>965</v>
      </c>
      <c r="D35" s="4">
        <v>124</v>
      </c>
    </row>
    <row r="36" spans="1:4">
      <c r="A36" s="93"/>
      <c r="B36" s="4" t="s">
        <v>982</v>
      </c>
      <c r="C36" s="4" t="s">
        <v>965</v>
      </c>
      <c r="D36" s="4">
        <v>12</v>
      </c>
    </row>
    <row r="37" spans="1:4">
      <c r="A37" s="93"/>
      <c r="B37" s="4" t="s">
        <v>983</v>
      </c>
      <c r="C37" s="4" t="s">
        <v>965</v>
      </c>
      <c r="D37" s="4" t="s">
        <v>984</v>
      </c>
    </row>
    <row r="38" spans="1:4">
      <c r="A38" s="93"/>
      <c r="B38" s="4" t="s">
        <v>985</v>
      </c>
      <c r="C38" s="4" t="s">
        <v>965</v>
      </c>
      <c r="D38" s="4" t="s">
        <v>986</v>
      </c>
    </row>
    <row r="39" spans="1:4">
      <c r="A39" s="93"/>
      <c r="B39" s="4" t="s">
        <v>987</v>
      </c>
      <c r="C39" s="4" t="s">
        <v>965</v>
      </c>
      <c r="D39" s="4" t="s">
        <v>988</v>
      </c>
    </row>
    <row r="40" spans="1:4">
      <c r="A40" s="93"/>
      <c r="B40" s="4" t="s">
        <v>989</v>
      </c>
      <c r="C40" s="4" t="s">
        <v>965</v>
      </c>
      <c r="D40" s="4" t="s">
        <v>990</v>
      </c>
    </row>
    <row r="41" spans="1:4">
      <c r="A41" s="93"/>
      <c r="B41" s="4" t="s">
        <v>991</v>
      </c>
      <c r="C41" s="4" t="s">
        <v>965</v>
      </c>
      <c r="D41" s="4">
        <v>693</v>
      </c>
    </row>
    <row r="42" spans="1:4">
      <c r="A42" s="93"/>
      <c r="B42" s="4" t="s">
        <v>992</v>
      </c>
      <c r="C42" s="4" t="s">
        <v>965</v>
      </c>
      <c r="D42" s="4" t="s">
        <v>993</v>
      </c>
    </row>
    <row r="43" spans="1:4">
      <c r="A43" s="93"/>
      <c r="B43" s="4" t="s">
        <v>994</v>
      </c>
      <c r="C43" s="4" t="s">
        <v>965</v>
      </c>
      <c r="D43" s="4">
        <v>794</v>
      </c>
    </row>
    <row r="44" spans="1:4">
      <c r="A44" s="93"/>
      <c r="B44" s="4" t="s">
        <v>995</v>
      </c>
      <c r="C44" s="4" t="s">
        <v>965</v>
      </c>
      <c r="D44" s="4" t="s">
        <v>996</v>
      </c>
    </row>
    <row r="45" spans="1:4">
      <c r="A45" s="93"/>
      <c r="B45" s="4" t="s">
        <v>997</v>
      </c>
      <c r="C45" s="4" t="s">
        <v>965</v>
      </c>
      <c r="D45" s="4" t="s">
        <v>998</v>
      </c>
    </row>
    <row r="46" spans="1:4">
      <c r="A46" s="93"/>
      <c r="B46" s="4" t="s">
        <v>999</v>
      </c>
      <c r="C46" s="4" t="s">
        <v>965</v>
      </c>
      <c r="D46" s="4" t="s">
        <v>1000</v>
      </c>
    </row>
    <row r="47" spans="1:4">
      <c r="A47" s="93"/>
      <c r="B47" s="4" t="s">
        <v>1001</v>
      </c>
      <c r="C47" s="4" t="s">
        <v>965</v>
      </c>
      <c r="D47" s="4" t="s">
        <v>1002</v>
      </c>
    </row>
    <row r="48" spans="1:4">
      <c r="A48" s="93"/>
      <c r="B48" s="4" t="s">
        <v>1003</v>
      </c>
      <c r="C48" s="4" t="s">
        <v>965</v>
      </c>
      <c r="D48" s="4" t="s">
        <v>1004</v>
      </c>
    </row>
    <row r="49" spans="1:4">
      <c r="A49" s="93"/>
      <c r="B49" s="4" t="s">
        <v>1005</v>
      </c>
      <c r="C49" s="4" t="s">
        <v>965</v>
      </c>
      <c r="D49" s="4" t="s">
        <v>1006</v>
      </c>
    </row>
    <row r="50" spans="1:4">
      <c r="A50" s="93"/>
      <c r="B50" s="4" t="s">
        <v>1007</v>
      </c>
      <c r="C50" s="4" t="s">
        <v>965</v>
      </c>
      <c r="D50" s="4" t="s">
        <v>1008</v>
      </c>
    </row>
    <row r="51" spans="1:4">
      <c r="A51" s="93"/>
      <c r="B51" s="4" t="s">
        <v>1009</v>
      </c>
      <c r="C51" s="4" t="s">
        <v>965</v>
      </c>
      <c r="D51" s="4" t="s">
        <v>1010</v>
      </c>
    </row>
    <row r="52" spans="1:4">
      <c r="A52" s="93"/>
      <c r="B52" s="4" t="s">
        <v>1011</v>
      </c>
      <c r="C52" s="4" t="s">
        <v>965</v>
      </c>
      <c r="D52" s="4">
        <v>16.12</v>
      </c>
    </row>
    <row r="53" spans="1:4">
      <c r="A53" s="93"/>
      <c r="B53" s="4" t="s">
        <v>1012</v>
      </c>
      <c r="C53" s="4" t="s">
        <v>965</v>
      </c>
      <c r="D53" s="4">
        <v>14</v>
      </c>
    </row>
    <row r="54" spans="1:4">
      <c r="A54" s="93"/>
      <c r="B54" s="4" t="s">
        <v>1013</v>
      </c>
      <c r="C54" s="4" t="s">
        <v>965</v>
      </c>
      <c r="D54" s="4">
        <v>19</v>
      </c>
    </row>
    <row r="55" spans="1:4">
      <c r="A55" s="93"/>
      <c r="B55" s="4" t="s">
        <v>1014</v>
      </c>
      <c r="C55" s="4" t="s">
        <v>965</v>
      </c>
      <c r="D55" s="4" t="s">
        <v>1015</v>
      </c>
    </row>
    <row r="56" spans="1:4">
      <c r="A56" s="93"/>
      <c r="B56" s="4" t="s">
        <v>1016</v>
      </c>
      <c r="C56" s="4" t="s">
        <v>965</v>
      </c>
      <c r="D56" s="4" t="s">
        <v>1017</v>
      </c>
    </row>
    <row r="57" spans="1:4">
      <c r="A57" s="93"/>
      <c r="B57" s="4" t="s">
        <v>1018</v>
      </c>
      <c r="C57" s="4" t="s">
        <v>965</v>
      </c>
      <c r="D57" s="4" t="s">
        <v>1019</v>
      </c>
    </row>
    <row r="58" spans="1:4">
      <c r="A58" s="93"/>
      <c r="B58" s="4" t="s">
        <v>1020</v>
      </c>
      <c r="C58" s="4" t="s">
        <v>965</v>
      </c>
      <c r="D58" s="4" t="s">
        <v>1021</v>
      </c>
    </row>
    <row r="59" spans="1:4">
      <c r="A59" s="93"/>
      <c r="B59" s="4" t="s">
        <v>1022</v>
      </c>
      <c r="C59" s="4" t="s">
        <v>965</v>
      </c>
      <c r="D59" s="4" t="s">
        <v>1023</v>
      </c>
    </row>
    <row r="60" spans="1:4">
      <c r="A60" s="93"/>
      <c r="B60" s="4" t="s">
        <v>1024</v>
      </c>
      <c r="C60" s="4" t="s">
        <v>965</v>
      </c>
      <c r="D60" s="4" t="s">
        <v>1025</v>
      </c>
    </row>
    <row r="61" spans="1:4">
      <c r="A61" s="93"/>
      <c r="B61" s="4" t="s">
        <v>1026</v>
      </c>
      <c r="C61" s="4" t="s">
        <v>965</v>
      </c>
      <c r="D61" s="4" t="s">
        <v>1027</v>
      </c>
    </row>
    <row r="62" spans="1:4">
      <c r="A62" s="93"/>
      <c r="B62" s="4" t="s">
        <v>1028</v>
      </c>
      <c r="C62" s="4" t="s">
        <v>965</v>
      </c>
      <c r="D62" s="4" t="s">
        <v>1029</v>
      </c>
    </row>
    <row r="63" spans="1:4">
      <c r="A63" s="93"/>
      <c r="B63" s="4" t="s">
        <v>1030</v>
      </c>
      <c r="C63" s="4" t="s">
        <v>965</v>
      </c>
      <c r="D63" s="4" t="s">
        <v>1031</v>
      </c>
    </row>
    <row r="64" spans="1:4">
      <c r="A64" s="93"/>
      <c r="B64" s="4" t="s">
        <v>1032</v>
      </c>
      <c r="C64" s="4" t="s">
        <v>965</v>
      </c>
      <c r="D64" s="4" t="s">
        <v>1033</v>
      </c>
    </row>
    <row r="65" spans="1:4">
      <c r="A65" s="93"/>
      <c r="B65" s="4" t="s">
        <v>1034</v>
      </c>
      <c r="C65" s="4" t="s">
        <v>965</v>
      </c>
      <c r="D65" s="4" t="s">
        <v>1035</v>
      </c>
    </row>
    <row r="66" spans="1:4">
      <c r="A66" s="93"/>
      <c r="B66" s="4" t="s">
        <v>1036</v>
      </c>
      <c r="C66" s="4" t="s">
        <v>965</v>
      </c>
      <c r="D66" s="4" t="s">
        <v>1037</v>
      </c>
    </row>
    <row r="67" spans="1:4">
      <c r="A67" s="93"/>
      <c r="B67" s="4" t="s">
        <v>1038</v>
      </c>
      <c r="C67" s="4" t="s">
        <v>965</v>
      </c>
      <c r="D67" s="4" t="s">
        <v>1039</v>
      </c>
    </row>
    <row r="68" spans="1:4">
      <c r="A68" s="93"/>
      <c r="B68" s="4" t="s">
        <v>1040</v>
      </c>
      <c r="C68" s="4" t="s">
        <v>965</v>
      </c>
      <c r="D68" s="4" t="s">
        <v>1041</v>
      </c>
    </row>
    <row r="69" spans="1:4">
      <c r="A69" s="93"/>
      <c r="B69" s="4" t="s">
        <v>1042</v>
      </c>
      <c r="C69" s="4" t="s">
        <v>965</v>
      </c>
      <c r="D69" s="4" t="s">
        <v>1043</v>
      </c>
    </row>
    <row r="70" spans="1:4">
      <c r="A70" s="93"/>
      <c r="B70" s="4" t="s">
        <v>1044</v>
      </c>
      <c r="C70" s="4" t="s">
        <v>965</v>
      </c>
      <c r="D70" s="4">
        <v>14</v>
      </c>
    </row>
    <row r="71" spans="1:4">
      <c r="A71" s="93"/>
      <c r="B71" s="4" t="s">
        <v>1045</v>
      </c>
      <c r="C71" s="4" t="s">
        <v>965</v>
      </c>
      <c r="D71" s="4">
        <v>4</v>
      </c>
    </row>
    <row r="72" spans="1:4">
      <c r="A72" s="93"/>
      <c r="B72" s="4" t="s">
        <v>1046</v>
      </c>
      <c r="C72" s="4" t="s">
        <v>965</v>
      </c>
      <c r="D72" s="4" t="s">
        <v>1047</v>
      </c>
    </row>
    <row r="73" spans="1:4">
      <c r="A73" s="93"/>
      <c r="B73" s="4" t="s">
        <v>1048</v>
      </c>
      <c r="C73" s="4" t="s">
        <v>965</v>
      </c>
      <c r="D73" s="4">
        <v>22</v>
      </c>
    </row>
    <row r="74" spans="1:4">
      <c r="A74" s="93"/>
      <c r="B74" s="4" t="s">
        <v>1049</v>
      </c>
      <c r="C74" s="4" t="s">
        <v>965</v>
      </c>
      <c r="D74" s="4">
        <v>93</v>
      </c>
    </row>
    <row r="75" spans="1:4">
      <c r="A75" s="93"/>
      <c r="B75" s="4" t="s">
        <v>1050</v>
      </c>
      <c r="C75" s="4" t="s">
        <v>965</v>
      </c>
      <c r="D75" s="4">
        <v>844</v>
      </c>
    </row>
    <row r="76" spans="1:4">
      <c r="A76" s="93"/>
      <c r="B76" s="4" t="s">
        <v>1051</v>
      </c>
      <c r="C76" s="4" t="s">
        <v>965</v>
      </c>
      <c r="D76" s="4" t="s">
        <v>1052</v>
      </c>
    </row>
    <row r="77" spans="1:4">
      <c r="A77" s="93"/>
      <c r="B77" s="4" t="s">
        <v>1053</v>
      </c>
      <c r="C77" s="4" t="s">
        <v>965</v>
      </c>
      <c r="D77" s="4" t="s">
        <v>1054</v>
      </c>
    </row>
    <row r="78" spans="1:4">
      <c r="A78" s="93"/>
      <c r="B78" s="4" t="s">
        <v>1055</v>
      </c>
      <c r="C78" s="4" t="s">
        <v>965</v>
      </c>
      <c r="D78" s="4">
        <v>3</v>
      </c>
    </row>
    <row r="79" spans="1:4">
      <c r="A79" s="93"/>
      <c r="B79" s="4" t="s">
        <v>1056</v>
      </c>
      <c r="C79" s="4" t="s">
        <v>965</v>
      </c>
      <c r="D79" s="4" t="s">
        <v>1057</v>
      </c>
    </row>
    <row r="80" spans="1:4">
      <c r="A80" s="93"/>
      <c r="B80" s="4" t="s">
        <v>1058</v>
      </c>
      <c r="C80" s="4" t="s">
        <v>965</v>
      </c>
      <c r="D80" s="4" t="s">
        <v>1059</v>
      </c>
    </row>
    <row r="81" spans="1:4">
      <c r="A81" s="93"/>
      <c r="B81" s="4" t="s">
        <v>1060</v>
      </c>
      <c r="C81" s="4" t="s">
        <v>965</v>
      </c>
      <c r="D81" s="4" t="s">
        <v>1061</v>
      </c>
    </row>
    <row r="82" spans="1:4">
      <c r="A82" s="93"/>
      <c r="B82" s="4" t="s">
        <v>1062</v>
      </c>
      <c r="C82" s="4" t="s">
        <v>965</v>
      </c>
      <c r="D82" s="4" t="s">
        <v>1063</v>
      </c>
    </row>
    <row r="83" spans="1:4">
      <c r="A83" s="93"/>
      <c r="B83" s="4" t="s">
        <v>1064</v>
      </c>
      <c r="C83" s="4" t="s">
        <v>965</v>
      </c>
      <c r="D83" s="4" t="s">
        <v>1065</v>
      </c>
    </row>
    <row r="84" spans="1:4">
      <c r="A84" s="93"/>
      <c r="B84" s="4" t="s">
        <v>1066</v>
      </c>
      <c r="C84" s="4" t="s">
        <v>965</v>
      </c>
      <c r="D84" s="4" t="s">
        <v>1067</v>
      </c>
    </row>
    <row r="85" spans="1:4">
      <c r="A85" s="93"/>
      <c r="B85" s="4" t="s">
        <v>1068</v>
      </c>
      <c r="C85" s="4" t="s">
        <v>965</v>
      </c>
      <c r="D85" s="4" t="s">
        <v>1069</v>
      </c>
    </row>
    <row r="86" spans="1:4">
      <c r="A86" s="93"/>
      <c r="B86" s="4" t="s">
        <v>1070</v>
      </c>
      <c r="C86" s="4" t="s">
        <v>965</v>
      </c>
      <c r="D86" s="4" t="s">
        <v>1071</v>
      </c>
    </row>
    <row r="87" spans="1:4">
      <c r="A87" s="93"/>
      <c r="B87" s="4" t="s">
        <v>1072</v>
      </c>
      <c r="C87" s="4" t="s">
        <v>965</v>
      </c>
      <c r="D87" s="4" t="s">
        <v>1073</v>
      </c>
    </row>
    <row r="88" spans="1:4">
      <c r="A88" s="93"/>
      <c r="B88" s="4" t="s">
        <v>1074</v>
      </c>
      <c r="C88" s="4" t="s">
        <v>965</v>
      </c>
      <c r="D88" s="4" t="s">
        <v>1075</v>
      </c>
    </row>
    <row r="89" spans="1:4">
      <c r="A89" s="93"/>
      <c r="B89" s="4" t="s">
        <v>1076</v>
      </c>
      <c r="C89" s="4" t="s">
        <v>965</v>
      </c>
      <c r="D89" s="4" t="s">
        <v>1077</v>
      </c>
    </row>
    <row r="90" spans="1:4">
      <c r="A90" s="93"/>
      <c r="B90" s="4" t="s">
        <v>1078</v>
      </c>
      <c r="C90" s="4" t="s">
        <v>965</v>
      </c>
      <c r="D90" s="4" t="s">
        <v>1079</v>
      </c>
    </row>
    <row r="91" spans="1:4">
      <c r="A91" s="93"/>
      <c r="B91" s="4" t="s">
        <v>1080</v>
      </c>
      <c r="C91" s="4" t="s">
        <v>965</v>
      </c>
      <c r="D91" s="4" t="s">
        <v>1081</v>
      </c>
    </row>
    <row r="92" spans="1:4">
      <c r="A92" s="93"/>
      <c r="B92" s="4" t="s">
        <v>1082</v>
      </c>
      <c r="C92" s="4" t="s">
        <v>965</v>
      </c>
      <c r="D92" s="4" t="s">
        <v>1083</v>
      </c>
    </row>
    <row r="93" spans="1:4">
      <c r="A93" s="93"/>
      <c r="B93" s="4" t="s">
        <v>1084</v>
      </c>
      <c r="C93" s="4" t="s">
        <v>965</v>
      </c>
      <c r="D93" s="4">
        <v>14</v>
      </c>
    </row>
    <row r="94" spans="1:4">
      <c r="A94" s="93"/>
      <c r="B94" s="4" t="s">
        <v>1085</v>
      </c>
      <c r="C94" s="4" t="s">
        <v>965</v>
      </c>
      <c r="D94" s="4">
        <v>95</v>
      </c>
    </row>
    <row r="95" spans="1:4">
      <c r="A95" s="93"/>
      <c r="B95" s="4" t="s">
        <v>1086</v>
      </c>
      <c r="C95" s="4" t="s">
        <v>965</v>
      </c>
      <c r="D95" s="4">
        <v>38</v>
      </c>
    </row>
    <row r="96" spans="1:4">
      <c r="A96" s="93"/>
      <c r="B96" s="4" t="s">
        <v>1087</v>
      </c>
      <c r="C96" s="4" t="s">
        <v>965</v>
      </c>
      <c r="D96" s="4" t="s">
        <v>1088</v>
      </c>
    </row>
    <row r="97" spans="1:4">
      <c r="A97" s="93"/>
      <c r="B97" s="4" t="s">
        <v>1089</v>
      </c>
      <c r="C97" s="4" t="s">
        <v>965</v>
      </c>
      <c r="D97" s="4">
        <v>26</v>
      </c>
    </row>
    <row r="98" spans="1:4">
      <c r="A98" s="93"/>
      <c r="B98" s="4" t="s">
        <v>1090</v>
      </c>
      <c r="C98" s="4" t="s">
        <v>965</v>
      </c>
      <c r="D98" s="4" t="s">
        <v>1091</v>
      </c>
    </row>
    <row r="99" spans="1:4">
      <c r="A99" s="93"/>
      <c r="B99" s="4" t="s">
        <v>1092</v>
      </c>
      <c r="C99" s="4" t="s">
        <v>965</v>
      </c>
      <c r="D99" s="4" t="s">
        <v>1093</v>
      </c>
    </row>
    <row r="100" spans="1:4">
      <c r="A100" s="93"/>
      <c r="B100" s="4" t="s">
        <v>1094</v>
      </c>
      <c r="C100" s="4" t="s">
        <v>965</v>
      </c>
      <c r="D100" s="4" t="s">
        <v>1095</v>
      </c>
    </row>
    <row r="101" spans="1:4">
      <c r="A101" s="93"/>
      <c r="B101" s="4" t="s">
        <v>1096</v>
      </c>
      <c r="C101" s="4" t="s">
        <v>965</v>
      </c>
      <c r="D101" s="4" t="s">
        <v>1097</v>
      </c>
    </row>
    <row r="102" spans="1:4">
      <c r="A102" s="93"/>
      <c r="B102" s="4" t="s">
        <v>1098</v>
      </c>
      <c r="C102" s="4" t="s">
        <v>965</v>
      </c>
      <c r="D102" s="4">
        <v>296</v>
      </c>
    </row>
    <row r="103" spans="1:4">
      <c r="A103" s="93"/>
      <c r="B103" s="4" t="s">
        <v>1099</v>
      </c>
      <c r="C103" s="4" t="s">
        <v>965</v>
      </c>
      <c r="D103" s="4" t="s">
        <v>1100</v>
      </c>
    </row>
    <row r="104" spans="1:4">
      <c r="A104" s="93"/>
      <c r="B104" s="4" t="s">
        <v>1101</v>
      </c>
      <c r="C104" s="4" t="s">
        <v>965</v>
      </c>
      <c r="D104" s="4" t="s">
        <v>1102</v>
      </c>
    </row>
    <row r="105" spans="1:4">
      <c r="A105" s="93"/>
      <c r="B105" s="4" t="s">
        <v>1103</v>
      </c>
      <c r="C105" s="4" t="s">
        <v>965</v>
      </c>
      <c r="D105" s="4">
        <v>605</v>
      </c>
    </row>
    <row r="106" spans="1:4">
      <c r="A106" s="93"/>
      <c r="B106" s="4" t="s">
        <v>1104</v>
      </c>
      <c r="C106" s="4" t="s">
        <v>965</v>
      </c>
      <c r="D106" s="4" t="s">
        <v>1105</v>
      </c>
    </row>
    <row r="107" spans="1:4">
      <c r="A107" s="93"/>
      <c r="B107" s="4" t="s">
        <v>1106</v>
      </c>
      <c r="C107" s="4" t="s">
        <v>965</v>
      </c>
      <c r="D107" s="4">
        <v>698</v>
      </c>
    </row>
    <row r="108" spans="1:4">
      <c r="A108" s="93"/>
      <c r="B108" s="4" t="s">
        <v>1107</v>
      </c>
      <c r="C108" s="4" t="s">
        <v>965</v>
      </c>
      <c r="D108" s="4" t="s">
        <v>1108</v>
      </c>
    </row>
    <row r="109" spans="1:4">
      <c r="A109" s="93"/>
      <c r="B109" s="4" t="s">
        <v>1109</v>
      </c>
      <c r="C109" s="4" t="s">
        <v>965</v>
      </c>
      <c r="D109" s="4">
        <v>466</v>
      </c>
    </row>
    <row r="110" spans="1:4">
      <c r="A110" s="93"/>
      <c r="B110" s="4" t="s">
        <v>1110</v>
      </c>
      <c r="C110" s="4" t="s">
        <v>965</v>
      </c>
      <c r="D110" s="4" t="s">
        <v>1111</v>
      </c>
    </row>
    <row r="111" spans="1:4">
      <c r="A111" s="93"/>
      <c r="B111" s="4" t="s">
        <v>1112</v>
      </c>
      <c r="C111" s="4" t="s">
        <v>965</v>
      </c>
      <c r="D111" s="4" t="s">
        <v>1113</v>
      </c>
    </row>
    <row r="112" spans="1:4">
      <c r="A112" s="93"/>
      <c r="B112" s="4" t="s">
        <v>1114</v>
      </c>
      <c r="C112" s="4" t="s">
        <v>965</v>
      </c>
      <c r="D112" s="4" t="s">
        <v>1115</v>
      </c>
    </row>
    <row r="113" spans="1:26">
      <c r="A113" s="93"/>
      <c r="B113" s="4" t="s">
        <v>1116</v>
      </c>
      <c r="C113" s="4" t="s">
        <v>965</v>
      </c>
      <c r="D113" s="4" t="s">
        <v>1117</v>
      </c>
    </row>
    <row r="114" spans="1:26">
      <c r="A114" s="93"/>
      <c r="B114" s="4" t="s">
        <v>1118</v>
      </c>
      <c r="C114" s="4" t="s">
        <v>965</v>
      </c>
      <c r="D114" s="4">
        <v>631</v>
      </c>
    </row>
    <row r="116" spans="1:26" ht="16.5">
      <c r="A116" s="93" t="s">
        <v>1119</v>
      </c>
      <c r="B116" s="1" t="s">
        <v>1120</v>
      </c>
      <c r="C116" s="1" t="s">
        <v>213</v>
      </c>
      <c r="D116" s="1" t="s">
        <v>1121</v>
      </c>
    </row>
    <row r="117" spans="1:26">
      <c r="A117" s="93"/>
      <c r="B117" t="str">
        <f>X121&amp;" - "&amp;Z121</f>
        <v>Resíduos de construção - agregados - Reciclagem</v>
      </c>
      <c r="C117" s="4" t="s">
        <v>903</v>
      </c>
      <c r="D117" s="4">
        <v>0.98470835000000001</v>
      </c>
    </row>
    <row r="118" spans="1:26">
      <c r="A118" s="93"/>
      <c r="B118" t="str">
        <f>X122&amp;" - "&amp;Z122</f>
        <v>Resíduos de construção - agregados - Aterro</v>
      </c>
      <c r="C118" s="4" t="s">
        <v>903</v>
      </c>
      <c r="D118" s="4">
        <v>1.2337591000000001</v>
      </c>
    </row>
    <row r="119" spans="1:26">
      <c r="A119" s="93"/>
      <c r="B119" t="str">
        <f>X123&amp;" - "&amp;Z123</f>
        <v>Resíduos de construção (geral) - Reciclagem</v>
      </c>
      <c r="C119" s="4" t="s">
        <v>903</v>
      </c>
      <c r="D119" s="4">
        <v>0.98470835000000001</v>
      </c>
    </row>
    <row r="120" spans="1:26">
      <c r="A120" s="93"/>
      <c r="B120" t="str">
        <f>X124&amp;" - "&amp;Z124</f>
        <v>Resíduos de construção (geral) - Incineração</v>
      </c>
      <c r="C120" s="4" t="s">
        <v>903</v>
      </c>
      <c r="D120" s="4">
        <v>21.280193798449609</v>
      </c>
      <c r="X120" s="81"/>
      <c r="Y120" s="81"/>
      <c r="Z120" s="82" t="s">
        <v>1122</v>
      </c>
    </row>
    <row r="121" spans="1:26">
      <c r="A121" s="93"/>
      <c r="B121" t="str">
        <f>X125&amp;" - "&amp;Z125</f>
        <v>Resíduos de construção - Amianto - Aterro</v>
      </c>
      <c r="C121" s="4" t="s">
        <v>903</v>
      </c>
      <c r="D121" s="4">
        <v>5.9130775193798444</v>
      </c>
      <c r="X121" s="83" t="s">
        <v>1123</v>
      </c>
      <c r="Y121" s="81"/>
      <c r="Z121" s="83" t="s">
        <v>1124</v>
      </c>
    </row>
    <row r="122" spans="1:26">
      <c r="A122" s="93"/>
      <c r="B122" t="str">
        <f>X126&amp;" - "&amp;Z126</f>
        <v>Resíduos de construção - Asfalto - Reciclagem</v>
      </c>
      <c r="C122" s="4" t="s">
        <v>903</v>
      </c>
      <c r="D122" s="4">
        <v>0.98470835000000001</v>
      </c>
      <c r="X122" s="83" t="s">
        <v>1123</v>
      </c>
      <c r="Y122" s="81"/>
      <c r="Z122" s="83" t="s">
        <v>1125</v>
      </c>
    </row>
    <row r="123" spans="1:26">
      <c r="A123" s="93"/>
      <c r="B123" t="str">
        <f>X127&amp;" - "&amp;Z127</f>
        <v>Resíduos de construção - Asfalto - Aterro</v>
      </c>
      <c r="C123" s="4" t="s">
        <v>903</v>
      </c>
      <c r="D123" s="4">
        <v>1.2337591000000001</v>
      </c>
      <c r="X123" s="83" t="s">
        <v>1126</v>
      </c>
      <c r="Y123" s="81"/>
      <c r="Z123" s="83" t="s">
        <v>1124</v>
      </c>
    </row>
    <row r="124" spans="1:26">
      <c r="A124" s="93"/>
      <c r="B124" t="str">
        <f>X128&amp;" - "&amp;Z128</f>
        <v>Resíduos de construção - Tijolos - Reciclagem</v>
      </c>
      <c r="C124" s="4" t="s">
        <v>903</v>
      </c>
      <c r="D124" s="4">
        <v>0.98470835000000001</v>
      </c>
      <c r="X124" s="83" t="s">
        <v>1126</v>
      </c>
      <c r="Y124" s="81"/>
      <c r="Z124" s="83" t="s">
        <v>1127</v>
      </c>
    </row>
    <row r="125" spans="1:26">
      <c r="A125" s="93"/>
      <c r="B125" t="str">
        <f>X129&amp;" - "&amp;Z129</f>
        <v>Resíduos de construção - Tijolos - Aterro</v>
      </c>
      <c r="C125" s="4" t="s">
        <v>903</v>
      </c>
      <c r="D125" s="4">
        <v>1.2337591000000001</v>
      </c>
      <c r="X125" s="83" t="s">
        <v>1128</v>
      </c>
      <c r="Y125" s="81"/>
      <c r="Z125" s="83" t="s">
        <v>1125</v>
      </c>
    </row>
    <row r="126" spans="1:26">
      <c r="A126" s="93"/>
      <c r="B126" t="str">
        <f>X130&amp;" - "&amp;Z130</f>
        <v>Resíduos de construção - Betão - Reciclagem</v>
      </c>
      <c r="C126" s="4" t="s">
        <v>903</v>
      </c>
      <c r="D126" s="4">
        <v>0.98470835000000001</v>
      </c>
      <c r="X126" s="83" t="s">
        <v>1129</v>
      </c>
      <c r="Y126" s="81"/>
      <c r="Z126" s="83" t="s">
        <v>1124</v>
      </c>
    </row>
    <row r="127" spans="1:26">
      <c r="A127" s="93"/>
      <c r="B127" t="str">
        <f>X131&amp;" - "&amp;Z131</f>
        <v>Resíduos de construção - Betão - Aterro</v>
      </c>
      <c r="C127" s="4" t="s">
        <v>903</v>
      </c>
      <c r="D127" s="4">
        <v>1.2337591000000001</v>
      </c>
      <c r="X127" s="83" t="s">
        <v>1129</v>
      </c>
      <c r="Y127" s="81"/>
      <c r="Z127" s="83" t="s">
        <v>1125</v>
      </c>
    </row>
    <row r="128" spans="1:26">
      <c r="A128" s="93"/>
      <c r="B128" t="str">
        <f>X132&amp;" - "&amp;Z132</f>
        <v>Resíduos de construção - Isolamento - Reciclagem</v>
      </c>
      <c r="C128" s="4" t="s">
        <v>903</v>
      </c>
      <c r="D128" s="4">
        <v>0.98470835000000001</v>
      </c>
      <c r="X128" s="83" t="s">
        <v>1130</v>
      </c>
      <c r="Y128" s="81"/>
      <c r="Z128" s="83" t="s">
        <v>1124</v>
      </c>
    </row>
    <row r="129" spans="1:26">
      <c r="A129" s="93"/>
      <c r="B129" t="str">
        <f>X133&amp;" - "&amp;Z133</f>
        <v>Resíduos de construção - Isolamento - Aterro</v>
      </c>
      <c r="C129" s="4" t="s">
        <v>903</v>
      </c>
      <c r="D129" s="4">
        <v>1.2337591000000001</v>
      </c>
      <c r="X129" s="83" t="s">
        <v>1130</v>
      </c>
      <c r="Y129" s="81"/>
      <c r="Z129" s="83" t="s">
        <v>1125</v>
      </c>
    </row>
    <row r="130" spans="1:26">
      <c r="A130" s="93"/>
      <c r="B130" t="str">
        <f>X134&amp;" - "&amp;Z134</f>
        <v>Resíduos de construção - Metais - Reciclagem</v>
      </c>
      <c r="C130" s="4" t="s">
        <v>903</v>
      </c>
      <c r="D130" s="4">
        <v>0.98470835000000001</v>
      </c>
      <c r="X130" s="83" t="s">
        <v>1131</v>
      </c>
      <c r="Y130" s="81"/>
      <c r="Z130" s="83" t="s">
        <v>1124</v>
      </c>
    </row>
    <row r="131" spans="1:26">
      <c r="A131" s="93"/>
      <c r="B131" t="str">
        <f>X135&amp;" - "&amp;Z135</f>
        <v>Resíduos de construção - Metais - Aterro</v>
      </c>
      <c r="C131" s="4" t="s">
        <v>903</v>
      </c>
      <c r="D131" s="4">
        <v>1.2643491</v>
      </c>
      <c r="X131" s="83" t="s">
        <v>1131</v>
      </c>
      <c r="Y131" s="81"/>
      <c r="Z131" s="83" t="s">
        <v>1125</v>
      </c>
    </row>
    <row r="132" spans="1:26">
      <c r="A132" s="93"/>
      <c r="B132" t="str">
        <f>X136&amp;" - "&amp;Z136</f>
        <v>Resíduos de construção - Solos - Reciclagem</v>
      </c>
      <c r="C132" s="4" t="s">
        <v>903</v>
      </c>
      <c r="D132" s="4">
        <v>0.98470835000000001</v>
      </c>
      <c r="X132" s="83" t="s">
        <v>1132</v>
      </c>
      <c r="Y132" s="81"/>
      <c r="Z132" s="83" t="s">
        <v>1124</v>
      </c>
    </row>
    <row r="133" spans="1:26">
      <c r="A133" s="93"/>
      <c r="B133" t="str">
        <f>X137&amp;" - "&amp;Z137</f>
        <v>Resíduos de construção - Solos - Aterro</v>
      </c>
      <c r="C133" s="4" t="s">
        <v>903</v>
      </c>
      <c r="D133" s="4">
        <v>17.577140449286357</v>
      </c>
      <c r="X133" s="83" t="s">
        <v>1132</v>
      </c>
      <c r="Y133" s="81"/>
      <c r="Z133" s="83" t="s">
        <v>1125</v>
      </c>
    </row>
    <row r="134" spans="1:26">
      <c r="A134" s="93"/>
      <c r="B134" t="str">
        <f>X138&amp;" - "&amp;Z138</f>
        <v>Resíduos de construção - Óleo mineral - Reciclagem</v>
      </c>
      <c r="C134" s="4" t="s">
        <v>903</v>
      </c>
      <c r="D134" s="4">
        <v>21.280193798449609</v>
      </c>
      <c r="X134" s="83" t="s">
        <v>1133</v>
      </c>
      <c r="Y134" s="81"/>
      <c r="Z134" s="83" t="s">
        <v>1124</v>
      </c>
    </row>
    <row r="135" spans="1:26">
      <c r="A135" s="93"/>
      <c r="B135" t="str">
        <f>X139&amp;" - "&amp;Z139</f>
        <v>Resíduos de construção - Óleo mineral - Incineração</v>
      </c>
      <c r="C135" s="4" t="s">
        <v>903</v>
      </c>
      <c r="D135" s="4">
        <v>21.280193798449609</v>
      </c>
      <c r="X135" s="83" t="s">
        <v>1133</v>
      </c>
      <c r="Y135" s="81"/>
      <c r="Z135" s="83" t="s">
        <v>1125</v>
      </c>
    </row>
    <row r="136" spans="1:26">
      <c r="A136" s="93"/>
      <c r="B136" t="str">
        <f>X140&amp;" - "&amp;Z140</f>
        <v>Resíduos de construção - placa de gesso - Reciclagem</v>
      </c>
      <c r="C136" s="4" t="s">
        <v>903</v>
      </c>
      <c r="D136" s="4">
        <v>21.280193798449609</v>
      </c>
      <c r="X136" s="83" t="s">
        <v>1134</v>
      </c>
      <c r="Y136" s="81"/>
      <c r="Z136" s="83" t="s">
        <v>1124</v>
      </c>
    </row>
    <row r="137" spans="1:26">
      <c r="A137" s="93"/>
      <c r="B137" t="str">
        <f>X141&amp;" - "&amp;Z141</f>
        <v>Resíduos de construção - placa de gesso - Aterro</v>
      </c>
      <c r="C137" s="4" t="s">
        <v>903</v>
      </c>
      <c r="D137" s="4">
        <v>71.95</v>
      </c>
      <c r="X137" s="83" t="s">
        <v>1134</v>
      </c>
      <c r="Y137" s="81"/>
      <c r="Z137" s="83" t="s">
        <v>1125</v>
      </c>
    </row>
    <row r="138" spans="1:26">
      <c r="A138" s="93"/>
      <c r="B138" t="str">
        <f>X142&amp;" - "&amp;Z142</f>
        <v>Pneus - Reciclagem</v>
      </c>
      <c r="C138" s="4" t="s">
        <v>903</v>
      </c>
      <c r="D138" s="4">
        <v>21.280193798449609</v>
      </c>
      <c r="X138" s="83" t="s">
        <v>1135</v>
      </c>
      <c r="Y138" s="81"/>
      <c r="Z138" s="83" t="s">
        <v>1124</v>
      </c>
    </row>
    <row r="139" spans="1:26">
      <c r="A139" s="93"/>
      <c r="B139" t="str">
        <f>X143&amp;" - "&amp;Z143</f>
        <v>Madeira - Reciclagem</v>
      </c>
      <c r="C139" s="4" t="s">
        <v>903</v>
      </c>
      <c r="D139" s="4">
        <v>21.280193798449609</v>
      </c>
      <c r="X139" s="83" t="s">
        <v>1135</v>
      </c>
      <c r="Y139" s="81"/>
      <c r="Z139" s="83" t="s">
        <v>1127</v>
      </c>
    </row>
    <row r="140" spans="1:26">
      <c r="A140" s="93"/>
      <c r="B140" t="str">
        <f>X144&amp;" - "&amp;Z144</f>
        <v>Madeira - Incineração</v>
      </c>
      <c r="C140" s="4" t="s">
        <v>903</v>
      </c>
      <c r="D140" s="4">
        <v>21.280193798449609</v>
      </c>
      <c r="X140" s="83" t="s">
        <v>1136</v>
      </c>
      <c r="Y140" s="81"/>
      <c r="Z140" s="83" t="s">
        <v>1124</v>
      </c>
    </row>
    <row r="141" spans="1:26">
      <c r="A141" s="93"/>
      <c r="B141" t="str">
        <f>X145&amp;" - "&amp;Z145</f>
        <v>Madeira - Compostagem</v>
      </c>
      <c r="C141" s="4" t="s">
        <v>903</v>
      </c>
      <c r="D141" s="4">
        <v>8.9105813953488369</v>
      </c>
      <c r="X141" s="83" t="s">
        <v>1136</v>
      </c>
      <c r="Y141" s="81"/>
      <c r="Z141" s="83" t="s">
        <v>1125</v>
      </c>
    </row>
    <row r="142" spans="1:26">
      <c r="A142" s="93"/>
      <c r="B142" t="str">
        <f>X146&amp;" - "&amp;Z146</f>
        <v>Madeira - Aterro</v>
      </c>
      <c r="C142" s="4" t="s">
        <v>903</v>
      </c>
      <c r="D142" s="4">
        <v>828.01354454406157</v>
      </c>
      <c r="X142" s="83" t="s">
        <v>1137</v>
      </c>
      <c r="Y142" s="81"/>
      <c r="Z142" s="83" t="s">
        <v>1124</v>
      </c>
    </row>
    <row r="143" spans="1:26">
      <c r="A143" s="93"/>
      <c r="B143" t="str">
        <f>X147&amp;" - "&amp;Z147</f>
        <v>Livros - Reciclagem</v>
      </c>
      <c r="C143" s="4" t="s">
        <v>903</v>
      </c>
      <c r="D143" s="4">
        <v>21.280193798449609</v>
      </c>
      <c r="X143" s="83" t="s">
        <v>1138</v>
      </c>
      <c r="Y143" s="81"/>
      <c r="Z143" s="83" t="s">
        <v>1124</v>
      </c>
    </row>
    <row r="144" spans="1:26">
      <c r="A144" s="93"/>
      <c r="B144" t="str">
        <f>X148&amp;" - "&amp;Z148</f>
        <v>Livros - Incineração</v>
      </c>
      <c r="C144" s="4" t="s">
        <v>903</v>
      </c>
      <c r="D144" s="4">
        <v>21.280193798449609</v>
      </c>
      <c r="X144" s="83" t="s">
        <v>1138</v>
      </c>
      <c r="Y144" s="81"/>
      <c r="Z144" s="83" t="s">
        <v>1127</v>
      </c>
    </row>
    <row r="145" spans="1:26">
      <c r="A145" s="93"/>
      <c r="B145" t="str">
        <f>X149&amp;" - "&amp;Z149</f>
        <v>Livros - Aterro</v>
      </c>
      <c r="C145" s="4" t="s">
        <v>903</v>
      </c>
      <c r="D145" s="4">
        <v>1041.7849725927272</v>
      </c>
      <c r="X145" s="83" t="s">
        <v>1138</v>
      </c>
      <c r="Y145" s="81"/>
      <c r="Z145" s="83" t="s">
        <v>1139</v>
      </c>
    </row>
    <row r="146" spans="1:26">
      <c r="A146" s="93"/>
      <c r="B146" t="str">
        <f>X150&amp;" - "&amp;Z150</f>
        <v>Vidro - Reciclagem</v>
      </c>
      <c r="C146" s="4" t="s">
        <v>903</v>
      </c>
      <c r="D146" s="4">
        <v>21.280193798449609</v>
      </c>
      <c r="X146" s="83" t="s">
        <v>1138</v>
      </c>
      <c r="Y146" s="81"/>
      <c r="Z146" s="83" t="s">
        <v>1125</v>
      </c>
    </row>
    <row r="147" spans="1:26">
      <c r="A147" s="93"/>
      <c r="B147" t="str">
        <f>X151&amp;" - "&amp;Z151</f>
        <v>Vidro - Incineração</v>
      </c>
      <c r="C147" s="4" t="s">
        <v>903</v>
      </c>
      <c r="D147" s="4">
        <v>21.280193798449609</v>
      </c>
      <c r="X147" s="83" t="s">
        <v>1140</v>
      </c>
      <c r="Y147" s="81"/>
      <c r="Z147" s="83" t="s">
        <v>1124</v>
      </c>
    </row>
    <row r="148" spans="1:26">
      <c r="A148" s="93"/>
      <c r="B148" t="str">
        <f>X152&amp;" - "&amp;Z152</f>
        <v>Vidro - Aterro</v>
      </c>
      <c r="C148" s="4" t="s">
        <v>903</v>
      </c>
      <c r="D148" s="4">
        <v>8.8832713178294576</v>
      </c>
      <c r="X148" s="83" t="s">
        <v>1140</v>
      </c>
      <c r="Y148" s="81"/>
      <c r="Z148" s="83" t="s">
        <v>1127</v>
      </c>
    </row>
    <row r="149" spans="1:26">
      <c r="A149" s="93"/>
      <c r="B149" t="str">
        <f>X153&amp;" - "&amp;Z153</f>
        <v>Têxteis - Reciclagem</v>
      </c>
      <c r="C149" s="4" t="s">
        <v>903</v>
      </c>
      <c r="D149" s="4">
        <v>21.280193798449609</v>
      </c>
      <c r="X149" s="83" t="s">
        <v>1140</v>
      </c>
      <c r="Y149" s="81"/>
      <c r="Z149" s="83" t="s">
        <v>1125</v>
      </c>
    </row>
    <row r="150" spans="1:26">
      <c r="A150" s="93"/>
      <c r="B150" t="str">
        <f>X154&amp;" - "&amp;Z154</f>
        <v>Têxteis - Incineração</v>
      </c>
      <c r="C150" s="4" t="s">
        <v>903</v>
      </c>
      <c r="D150" s="4">
        <v>21.280193798449609</v>
      </c>
      <c r="X150" s="83" t="s">
        <v>1141</v>
      </c>
      <c r="Y150" s="81"/>
      <c r="Z150" s="83" t="s">
        <v>1124</v>
      </c>
    </row>
    <row r="151" spans="1:26">
      <c r="A151" s="93"/>
      <c r="B151" t="str">
        <f>X155&amp;" - "&amp;Z155</f>
        <v>Têxteis - Aterro</v>
      </c>
      <c r="C151" s="4" t="s">
        <v>903</v>
      </c>
      <c r="D151" s="4">
        <v>444.92468571678927</v>
      </c>
      <c r="X151" s="83" t="s">
        <v>1141</v>
      </c>
      <c r="Y151" s="81"/>
      <c r="Z151" s="84" t="s">
        <v>1127</v>
      </c>
    </row>
    <row r="152" spans="1:26">
      <c r="A152" s="93"/>
      <c r="B152" t="str">
        <f>X156&amp;" - "&amp;Z156</f>
        <v>Resíduos domésticos - Incineração</v>
      </c>
      <c r="C152" s="4" t="s">
        <v>903</v>
      </c>
      <c r="D152" s="4">
        <v>21.280193798449609</v>
      </c>
      <c r="X152" s="83" t="s">
        <v>1141</v>
      </c>
      <c r="Y152" s="81"/>
      <c r="Z152" s="84" t="s">
        <v>1125</v>
      </c>
    </row>
    <row r="153" spans="1:26">
      <c r="A153" s="93"/>
      <c r="B153" t="str">
        <f>X157&amp;" - "&amp;Z157</f>
        <v>Resíduos domésticos - Aterro</v>
      </c>
      <c r="C153" s="4" t="s">
        <v>903</v>
      </c>
      <c r="D153" s="4">
        <v>446.2041084203168</v>
      </c>
      <c r="X153" s="83" t="s">
        <v>1142</v>
      </c>
      <c r="Y153" s="81"/>
      <c r="Z153" s="83" t="s">
        <v>1124</v>
      </c>
    </row>
    <row r="154" spans="1:26">
      <c r="A154" s="93"/>
      <c r="B154" t="str">
        <f>X158&amp;" - "&amp;Z158</f>
        <v>Resíduos orgânicos - alimentação - Incineração</v>
      </c>
      <c r="C154" s="4" t="s">
        <v>903</v>
      </c>
      <c r="D154" s="4">
        <v>21.280193798449609</v>
      </c>
      <c r="X154" s="83" t="s">
        <v>1142</v>
      </c>
      <c r="Y154" s="81"/>
      <c r="Z154" s="84" t="s">
        <v>1127</v>
      </c>
    </row>
    <row r="155" spans="1:26">
      <c r="A155" s="93"/>
      <c r="B155" t="str">
        <f>X159&amp;" - "&amp;Z159</f>
        <v>Resíduos orgânicos - alimentação - Compostagem</v>
      </c>
      <c r="C155" s="4" t="s">
        <v>903</v>
      </c>
      <c r="D155" s="4">
        <v>8.9105813953488369</v>
      </c>
      <c r="X155" s="83" t="s">
        <v>1142</v>
      </c>
      <c r="Y155" s="81"/>
      <c r="Z155" s="84" t="s">
        <v>1125</v>
      </c>
    </row>
    <row r="156" spans="1:26">
      <c r="A156" s="93"/>
      <c r="B156" t="str">
        <f>X160&amp;" - "&amp;Z160</f>
        <v>Resíduos orgânicos - alimentação - Aterro</v>
      </c>
      <c r="C156" s="4" t="s">
        <v>903</v>
      </c>
      <c r="D156" s="4">
        <v>626.85614522394485</v>
      </c>
      <c r="X156" s="83" t="s">
        <v>1143</v>
      </c>
      <c r="Y156" s="81"/>
      <c r="Z156" s="84" t="s">
        <v>1127</v>
      </c>
    </row>
    <row r="157" spans="1:26">
      <c r="A157" s="93"/>
      <c r="B157" t="str">
        <f>X161&amp;" - "&amp;Z161</f>
        <v>Resíduos orgânicos - jardinagem - Incineração</v>
      </c>
      <c r="C157" s="4" t="s">
        <v>903</v>
      </c>
      <c r="D157" s="4">
        <v>21.280193798449609</v>
      </c>
      <c r="X157" s="83" t="s">
        <v>1143</v>
      </c>
      <c r="Y157" s="81"/>
      <c r="Z157" s="84" t="s">
        <v>1125</v>
      </c>
    </row>
    <row r="158" spans="1:26">
      <c r="A158" s="93"/>
      <c r="B158" t="str">
        <f>X162&amp;" - "&amp;Z162</f>
        <v>Resíduos orgânicos - jardinagem - Compostagem</v>
      </c>
      <c r="C158" s="4" t="s">
        <v>903</v>
      </c>
      <c r="D158" s="4">
        <v>8.9105813953488369</v>
      </c>
      <c r="X158" s="83" t="s">
        <v>1144</v>
      </c>
      <c r="Y158" s="81"/>
      <c r="Z158" s="83" t="s">
        <v>1127</v>
      </c>
    </row>
    <row r="159" spans="1:26">
      <c r="A159" s="93"/>
      <c r="B159" t="str">
        <f>X163&amp;" - "&amp;Z163</f>
        <v>Resíduos orgânicos - jardinagem - Aterro</v>
      </c>
      <c r="C159" s="4" t="s">
        <v>903</v>
      </c>
      <c r="D159" s="4">
        <v>578.94041278093755</v>
      </c>
      <c r="X159" s="83" t="s">
        <v>1144</v>
      </c>
      <c r="Y159" s="81"/>
      <c r="Z159" s="83" t="s">
        <v>1139</v>
      </c>
    </row>
    <row r="160" spans="1:26">
      <c r="A160" s="93"/>
      <c r="B160" t="str">
        <f>X164&amp;" - "&amp;Z164</f>
        <v>Resíduos orgânicos - mistura (alimentação e jardinagem) - Incineração</v>
      </c>
      <c r="C160" s="4" t="s">
        <v>903</v>
      </c>
      <c r="D160" s="4">
        <v>21.280193798449609</v>
      </c>
      <c r="X160" s="83" t="s">
        <v>1144</v>
      </c>
      <c r="Y160" s="81"/>
      <c r="Z160" s="83" t="s">
        <v>1125</v>
      </c>
    </row>
    <row r="161" spans="1:26">
      <c r="A161" s="93"/>
      <c r="B161" t="str">
        <f>X165&amp;" - "&amp;Z165</f>
        <v>Resíduos orgânicos - mistura (alimentação e jardinagem) - Compostagem</v>
      </c>
      <c r="C161" s="4" t="s">
        <v>903</v>
      </c>
      <c r="D161" s="4">
        <v>8.9105813953488369</v>
      </c>
      <c r="X161" s="83" t="s">
        <v>1145</v>
      </c>
      <c r="Y161" s="81"/>
      <c r="Z161" s="83" t="s">
        <v>1127</v>
      </c>
    </row>
    <row r="162" spans="1:26">
      <c r="A162" s="93"/>
      <c r="B162" t="str">
        <f>X166&amp;" - "&amp;Z166</f>
        <v>Resíduos orgânicos - mistura (alimentação e jardinagem) - Aterro</v>
      </c>
      <c r="C162" s="4" t="s">
        <v>903</v>
      </c>
      <c r="D162" s="4">
        <v>587.32566595846379</v>
      </c>
      <c r="X162" s="83" t="s">
        <v>1145</v>
      </c>
      <c r="Y162" s="81"/>
      <c r="Z162" s="83" t="s">
        <v>1139</v>
      </c>
    </row>
    <row r="163" spans="1:26">
      <c r="A163" s="93"/>
      <c r="B163" t="str">
        <f>X167&amp;" - "&amp;Z167</f>
        <v>Resíduos de comércio e indústria - Incineração</v>
      </c>
      <c r="C163" s="4" t="s">
        <v>903</v>
      </c>
      <c r="D163" s="4">
        <v>21.280193798449609</v>
      </c>
      <c r="X163" s="83" t="s">
        <v>1145</v>
      </c>
      <c r="Y163" s="81"/>
      <c r="Z163" s="83" t="s">
        <v>1125</v>
      </c>
    </row>
    <row r="164" spans="1:26">
      <c r="A164" s="93"/>
      <c r="B164" t="str">
        <f>X168&amp;" - "&amp;Z168</f>
        <v>Resíduos de comércio e indústria - Aterro</v>
      </c>
      <c r="C164" s="4" t="s">
        <v>903</v>
      </c>
      <c r="D164" s="4">
        <v>467.00838444938165</v>
      </c>
      <c r="X164" s="83" t="s">
        <v>1146</v>
      </c>
      <c r="Y164" s="81"/>
      <c r="Z164" s="83" t="s">
        <v>1127</v>
      </c>
    </row>
    <row r="165" spans="1:26">
      <c r="A165" s="93"/>
      <c r="B165" t="str">
        <f>X169&amp;" - "&amp;Z169</f>
        <v>Resíduos elétricos e eletrónicos - frigoríficos - Reciclagem</v>
      </c>
      <c r="C165" s="4" t="s">
        <v>903</v>
      </c>
      <c r="D165" s="4">
        <v>21.280193798449609</v>
      </c>
      <c r="X165" s="83" t="s">
        <v>1146</v>
      </c>
      <c r="Y165" s="81"/>
      <c r="Z165" s="83" t="s">
        <v>1139</v>
      </c>
    </row>
    <row r="166" spans="1:26">
      <c r="A166" s="93"/>
      <c r="B166" t="str">
        <f>X170&amp;" - "&amp;Z170</f>
        <v>Resíduos elétricos e eletrónicos - frigoríficos - Aterro</v>
      </c>
      <c r="C166" s="4" t="s">
        <v>903</v>
      </c>
      <c r="D166" s="4">
        <v>8.8832713178294576</v>
      </c>
      <c r="X166" s="83" t="s">
        <v>1146</v>
      </c>
      <c r="Y166" s="81"/>
      <c r="Z166" s="83" t="s">
        <v>1125</v>
      </c>
    </row>
    <row r="167" spans="1:26">
      <c r="A167" s="93"/>
      <c r="B167" t="str">
        <f>X171&amp;" - "&amp;Z171</f>
        <v>Resíduos elétricos e eletrónicos (geral) - Reciclagem</v>
      </c>
      <c r="C167" s="4" t="s">
        <v>903</v>
      </c>
      <c r="D167" s="4">
        <v>21.280193798449609</v>
      </c>
      <c r="X167" s="83" t="s">
        <v>1147</v>
      </c>
      <c r="Y167" s="81"/>
      <c r="Z167" s="83" t="s">
        <v>1127</v>
      </c>
    </row>
    <row r="168" spans="1:26">
      <c r="A168" s="93"/>
      <c r="B168" t="str">
        <f>X172&amp;" - "&amp;Z172</f>
        <v>Resíduos elétricos e eletrónicos (geral) - Incineração</v>
      </c>
      <c r="C168" s="4" t="s">
        <v>903</v>
      </c>
      <c r="D168" s="4">
        <v>21.280193798449609</v>
      </c>
      <c r="X168" s="83" t="s">
        <v>1147</v>
      </c>
      <c r="Y168" s="81"/>
      <c r="Z168" s="83" t="s">
        <v>1125</v>
      </c>
    </row>
    <row r="169" spans="1:26">
      <c r="A169" s="93"/>
      <c r="B169" t="str">
        <f>X173&amp;" - "&amp;Z173</f>
        <v>Resíduos elétricos e eletrónicos (geral) - Aterro</v>
      </c>
      <c r="C169" s="4" t="s">
        <v>903</v>
      </c>
      <c r="D169" s="4">
        <v>8.8832713178294576</v>
      </c>
      <c r="X169" s="83" t="s">
        <v>1148</v>
      </c>
      <c r="Y169" s="81"/>
      <c r="Z169" s="83" t="s">
        <v>1124</v>
      </c>
    </row>
    <row r="170" spans="1:26">
      <c r="A170" s="93"/>
      <c r="B170" t="str">
        <f>X174&amp;" - "&amp;Z174</f>
        <v>Baterias - Reciclagem</v>
      </c>
      <c r="C170" s="4" t="s">
        <v>903</v>
      </c>
      <c r="D170" s="4">
        <v>21.280193798449609</v>
      </c>
      <c r="X170" s="83" t="s">
        <v>1148</v>
      </c>
      <c r="Y170" s="81"/>
      <c r="Z170" s="83" t="s">
        <v>1125</v>
      </c>
    </row>
    <row r="171" spans="1:26">
      <c r="A171" s="93"/>
      <c r="B171" t="str">
        <f>X175&amp;" - "&amp;Z175</f>
        <v>Baterias - Aterro</v>
      </c>
      <c r="C171" s="4" t="s">
        <v>903</v>
      </c>
      <c r="D171" s="4">
        <v>8.8832713178294576</v>
      </c>
      <c r="X171" s="83" t="s">
        <v>1149</v>
      </c>
      <c r="Y171" s="81"/>
      <c r="Z171" s="83" t="s">
        <v>1124</v>
      </c>
    </row>
    <row r="172" spans="1:26">
      <c r="A172" s="93"/>
      <c r="B172" t="str">
        <f>X176&amp;" - "&amp;Z176</f>
        <v>Metal: latas e folhas de alumínio - Reciclagem</v>
      </c>
      <c r="C172" s="4" t="s">
        <v>903</v>
      </c>
      <c r="D172" s="4">
        <v>21.280193798449609</v>
      </c>
      <c r="X172" s="83" t="s">
        <v>1149</v>
      </c>
      <c r="Y172" s="81"/>
      <c r="Z172" s="84" t="s">
        <v>1127</v>
      </c>
    </row>
    <row r="173" spans="1:26">
      <c r="A173" s="93"/>
      <c r="B173" t="str">
        <f>X177&amp;" - "&amp;Z177</f>
        <v>Metal: latas e folhas de alumínio - Incineração</v>
      </c>
      <c r="C173" s="4" t="s">
        <v>903</v>
      </c>
      <c r="D173" s="4">
        <v>21.280193798449609</v>
      </c>
      <c r="X173" s="83" t="s">
        <v>1149</v>
      </c>
      <c r="Y173" s="81"/>
      <c r="Z173" s="84" t="s">
        <v>1125</v>
      </c>
    </row>
    <row r="174" spans="1:26">
      <c r="A174" s="93"/>
      <c r="B174" t="str">
        <f>X178&amp;" - "&amp;Z178</f>
        <v>Metal: latas e folhas de alumínio - Aterro</v>
      </c>
      <c r="C174" s="4" t="s">
        <v>903</v>
      </c>
      <c r="D174" s="4">
        <v>8.8832713178294576</v>
      </c>
      <c r="X174" s="83" t="s">
        <v>1150</v>
      </c>
      <c r="Y174" s="81"/>
      <c r="Z174" s="83" t="s">
        <v>1124</v>
      </c>
    </row>
    <row r="175" spans="1:26">
      <c r="A175" s="93"/>
      <c r="B175" t="str">
        <f>X179&amp;" - "&amp;Z179</f>
        <v>Metal: latas mistas - Reciclagem</v>
      </c>
      <c r="C175" s="4" t="s">
        <v>903</v>
      </c>
      <c r="D175" s="4">
        <v>21.280193798449609</v>
      </c>
      <c r="X175" s="83" t="s">
        <v>1150</v>
      </c>
      <c r="Y175" s="81"/>
      <c r="Z175" s="84" t="s">
        <v>1125</v>
      </c>
    </row>
    <row r="176" spans="1:26">
      <c r="A176" s="93"/>
      <c r="B176" t="str">
        <f>X180&amp;" - "&amp;Z180</f>
        <v>Metal: latas mistas - Incineração</v>
      </c>
      <c r="C176" s="4" t="s">
        <v>903</v>
      </c>
      <c r="D176" s="4">
        <v>21.280193798449609</v>
      </c>
      <c r="X176" s="83" t="s">
        <v>1151</v>
      </c>
      <c r="Y176" s="81"/>
      <c r="Z176" s="83" t="s">
        <v>1124</v>
      </c>
    </row>
    <row r="177" spans="1:26">
      <c r="A177" s="93"/>
      <c r="B177" t="str">
        <f>X181&amp;" - "&amp;Z181</f>
        <v>Metal: latas mistas - Aterro</v>
      </c>
      <c r="C177" s="4" t="s">
        <v>903</v>
      </c>
      <c r="D177" s="4">
        <v>8.8832713178294576</v>
      </c>
      <c r="X177" s="83" t="s">
        <v>1151</v>
      </c>
      <c r="Y177" s="81"/>
      <c r="Z177" s="84" t="s">
        <v>1127</v>
      </c>
    </row>
    <row r="178" spans="1:26">
      <c r="A178" s="93"/>
      <c r="B178" t="str">
        <f>X182&amp;" - "&amp;Z182</f>
        <v>Metal: sucata - Reciclagem</v>
      </c>
      <c r="C178" s="4" t="s">
        <v>903</v>
      </c>
      <c r="D178" s="4">
        <v>21.280193798449609</v>
      </c>
      <c r="X178" s="83" t="s">
        <v>1151</v>
      </c>
      <c r="Y178" s="81"/>
      <c r="Z178" s="84" t="s">
        <v>1125</v>
      </c>
    </row>
    <row r="179" spans="1:26">
      <c r="A179" s="93"/>
      <c r="B179" t="str">
        <f>X183&amp;" - "&amp;Z183</f>
        <v>Metal: sucata - Incineração</v>
      </c>
      <c r="C179" s="4" t="s">
        <v>903</v>
      </c>
      <c r="D179" s="4">
        <v>21.280193798449609</v>
      </c>
      <c r="X179" s="83" t="s">
        <v>1152</v>
      </c>
      <c r="Y179" s="81"/>
      <c r="Z179" s="83" t="s">
        <v>1124</v>
      </c>
    </row>
    <row r="180" spans="1:26">
      <c r="A180" s="93"/>
      <c r="B180" t="str">
        <f>X184&amp;" - "&amp;Z184</f>
        <v>Metal: sucata - Aterro</v>
      </c>
      <c r="C180" s="4" t="s">
        <v>903</v>
      </c>
      <c r="D180" s="4">
        <v>8.8832713178294576</v>
      </c>
      <c r="X180" s="83" t="s">
        <v>1152</v>
      </c>
      <c r="Y180" s="81"/>
      <c r="Z180" s="84" t="s">
        <v>1127</v>
      </c>
    </row>
    <row r="181" spans="1:26">
      <c r="A181" s="93"/>
      <c r="B181" t="str">
        <f>X185&amp;" - "&amp;Z185</f>
        <v>Metal: latas de aço - Reciclagem</v>
      </c>
      <c r="C181" s="4" t="s">
        <v>903</v>
      </c>
      <c r="D181" s="4">
        <v>21.280193798449609</v>
      </c>
      <c r="X181" s="83" t="s">
        <v>1152</v>
      </c>
      <c r="Y181" s="81"/>
      <c r="Z181" s="84" t="s">
        <v>1125</v>
      </c>
    </row>
    <row r="182" spans="1:26">
      <c r="A182" s="93"/>
      <c r="B182" t="str">
        <f>X186&amp;" - "&amp;Z186</f>
        <v>Metal: latas de aço - Incineração</v>
      </c>
      <c r="C182" s="4" t="s">
        <v>903</v>
      </c>
      <c r="D182" s="4">
        <v>21.280193798449609</v>
      </c>
      <c r="X182" s="83" t="s">
        <v>1153</v>
      </c>
      <c r="Y182" s="81"/>
      <c r="Z182" s="83" t="s">
        <v>1124</v>
      </c>
    </row>
    <row r="183" spans="1:26">
      <c r="A183" s="93"/>
      <c r="B183" t="str">
        <f>X187&amp;" - "&amp;Z187</f>
        <v>Metal: latas de aço - Aterro</v>
      </c>
      <c r="C183" s="4" t="s">
        <v>903</v>
      </c>
      <c r="D183" s="4">
        <v>8.8832713178294576</v>
      </c>
      <c r="X183" s="83" t="s">
        <v>1153</v>
      </c>
      <c r="Y183" s="81"/>
      <c r="Z183" s="84" t="s">
        <v>1127</v>
      </c>
    </row>
    <row r="184" spans="1:26">
      <c r="A184" s="93"/>
      <c r="B184" t="str">
        <f>X188&amp;" - "&amp;Z188</f>
        <v>Plásticos - Reciclagem</v>
      </c>
      <c r="C184" s="4" t="s">
        <v>903</v>
      </c>
      <c r="D184" s="4">
        <v>21.280193798449609</v>
      </c>
      <c r="X184" s="83" t="s">
        <v>1153</v>
      </c>
      <c r="Y184" s="81"/>
      <c r="Z184" s="84" t="s">
        <v>1125</v>
      </c>
    </row>
    <row r="185" spans="1:26">
      <c r="A185" s="93"/>
      <c r="B185" t="str">
        <f>X189&amp;" - "&amp;Z189</f>
        <v>Plásticos - Incineração</v>
      </c>
      <c r="C185" s="4" t="s">
        <v>903</v>
      </c>
      <c r="D185" s="4">
        <v>21.280193798449609</v>
      </c>
      <c r="X185" s="83" t="s">
        <v>1154</v>
      </c>
      <c r="Y185" s="81"/>
      <c r="Z185" s="83" t="s">
        <v>1124</v>
      </c>
    </row>
    <row r="186" spans="1:26">
      <c r="A186" s="93"/>
      <c r="B186" t="str">
        <f>X190&amp;" - "&amp;Z190</f>
        <v>Plásticos - Aterro</v>
      </c>
      <c r="C186" s="4" t="s">
        <v>903</v>
      </c>
      <c r="D186" s="4">
        <v>8.8832713178294576</v>
      </c>
      <c r="X186" s="83" t="s">
        <v>1154</v>
      </c>
      <c r="Y186" s="81"/>
      <c r="Z186" s="84" t="s">
        <v>1127</v>
      </c>
    </row>
    <row r="187" spans="1:26">
      <c r="A187" s="93"/>
      <c r="B187" t="str">
        <f>X191&amp;" - "&amp;Z191</f>
        <v>Papel e cartão - Reciclagem</v>
      </c>
      <c r="C187" s="4" t="s">
        <v>903</v>
      </c>
      <c r="D187" s="4">
        <v>21.280193798449609</v>
      </c>
      <c r="X187" s="83" t="s">
        <v>1154</v>
      </c>
      <c r="Y187" s="81"/>
      <c r="Z187" s="84" t="s">
        <v>1125</v>
      </c>
    </row>
    <row r="188" spans="1:26">
      <c r="A188" s="93"/>
      <c r="B188" t="str">
        <f>X192&amp;" - "&amp;Z192</f>
        <v>Papel e cartão - Incineração</v>
      </c>
      <c r="C188" s="4" t="s">
        <v>903</v>
      </c>
      <c r="D188" s="4">
        <v>21.280193798449609</v>
      </c>
      <c r="X188" s="83" t="s">
        <v>1155</v>
      </c>
      <c r="Y188" s="81"/>
      <c r="Z188" s="83" t="s">
        <v>1124</v>
      </c>
    </row>
    <row r="189" spans="1:26">
      <c r="A189" s="93"/>
      <c r="B189" t="str">
        <f>X193&amp;" - "&amp;Z193</f>
        <v>Papel e cartão - Compostagem</v>
      </c>
      <c r="C189" s="4" t="s">
        <v>903</v>
      </c>
      <c r="D189" s="4">
        <v>8.9105813953488369</v>
      </c>
      <c r="X189" s="83" t="s">
        <v>1155</v>
      </c>
      <c r="Y189" s="81"/>
      <c r="Z189" s="84" t="s">
        <v>1127</v>
      </c>
    </row>
    <row r="190" spans="1:26">
      <c r="A190" s="93"/>
      <c r="B190" t="str">
        <f>X194&amp;" - "&amp;Z194</f>
        <v>Papel e cartão - Aterro</v>
      </c>
      <c r="C190" s="4" t="s">
        <v>903</v>
      </c>
      <c r="D190" s="4">
        <v>8.8832713178294576</v>
      </c>
      <c r="X190" s="83" t="s">
        <v>1155</v>
      </c>
      <c r="Y190" s="81"/>
      <c r="Z190" s="84" t="s">
        <v>1125</v>
      </c>
    </row>
    <row r="191" spans="1:26">
      <c r="X191" s="83" t="s">
        <v>1156</v>
      </c>
      <c r="Y191" s="81"/>
      <c r="Z191" s="83" t="s">
        <v>1124</v>
      </c>
    </row>
    <row r="192" spans="1:26" ht="16.5">
      <c r="A192" s="94" t="s">
        <v>1157</v>
      </c>
      <c r="B192" s="1" t="s">
        <v>1158</v>
      </c>
      <c r="C192" s="1" t="s">
        <v>213</v>
      </c>
      <c r="D192" s="10" t="s">
        <v>1159</v>
      </c>
      <c r="X192" s="83" t="s">
        <v>1156</v>
      </c>
      <c r="Y192" s="81"/>
      <c r="Z192" s="84" t="s">
        <v>1127</v>
      </c>
    </row>
    <row r="193" spans="1:26">
      <c r="A193" s="94"/>
      <c r="B193" s="4" t="s">
        <v>1160</v>
      </c>
      <c r="C193" s="4" t="s">
        <v>927</v>
      </c>
      <c r="D193" s="4">
        <v>0.14899999999999999</v>
      </c>
      <c r="X193" s="83" t="s">
        <v>1156</v>
      </c>
      <c r="Y193" s="81"/>
      <c r="Z193" s="83" t="s">
        <v>1139</v>
      </c>
    </row>
    <row r="194" spans="1:26">
      <c r="A194" s="94"/>
      <c r="B194" s="4" t="s">
        <v>1161</v>
      </c>
      <c r="C194" s="4" t="s">
        <v>927</v>
      </c>
      <c r="D194" s="4">
        <v>0.27200000000000002</v>
      </c>
      <c r="X194" s="83" t="s">
        <v>1156</v>
      </c>
      <c r="Y194" s="81"/>
      <c r="Z194" s="84" t="s">
        <v>1125</v>
      </c>
    </row>
    <row r="196" spans="1:26" ht="17.100000000000001" customHeight="1">
      <c r="A196" s="93" t="s">
        <v>1162</v>
      </c>
      <c r="B196" s="10" t="s">
        <v>1163</v>
      </c>
      <c r="C196" s="10" t="s">
        <v>213</v>
      </c>
      <c r="D196" s="10" t="s">
        <v>1164</v>
      </c>
    </row>
    <row r="197" spans="1:26">
      <c r="A197" s="93"/>
      <c r="B197" t="s">
        <v>1165</v>
      </c>
      <c r="C197" t="s">
        <v>1166</v>
      </c>
      <c r="D197" s="5">
        <v>1.9848053181386516</v>
      </c>
    </row>
    <row r="198" spans="1:26">
      <c r="A198" s="93"/>
      <c r="B198" t="s">
        <v>1167</v>
      </c>
      <c r="C198" t="s">
        <v>1166</v>
      </c>
      <c r="D198" s="5">
        <v>1.5574548907882242</v>
      </c>
    </row>
    <row r="199" spans="1:26">
      <c r="A199" s="93"/>
      <c r="B199" t="s">
        <v>1168</v>
      </c>
      <c r="C199" t="s">
        <v>1166</v>
      </c>
      <c r="D199" s="5">
        <v>1.462488129154796</v>
      </c>
    </row>
    <row r="200" spans="1:26">
      <c r="A200" s="93"/>
      <c r="B200" t="s">
        <v>1169</v>
      </c>
      <c r="C200" t="s">
        <v>1166</v>
      </c>
      <c r="D200" s="5">
        <v>1.0636277302943971</v>
      </c>
    </row>
    <row r="201" spans="1:26">
      <c r="A201" s="93"/>
      <c r="B201" t="s">
        <v>1170</v>
      </c>
      <c r="C201" t="s">
        <v>1166</v>
      </c>
      <c r="D201" s="5">
        <v>1.7853751187084521</v>
      </c>
    </row>
    <row r="202" spans="1:26">
      <c r="A202" s="93"/>
      <c r="B202" t="s">
        <v>1171</v>
      </c>
      <c r="C202" t="s">
        <v>1166</v>
      </c>
      <c r="D202" s="5">
        <v>0.65527065527065531</v>
      </c>
    </row>
    <row r="203" spans="1:26">
      <c r="A203" s="93"/>
      <c r="B203" t="s">
        <v>1172</v>
      </c>
      <c r="C203" t="s">
        <v>1166</v>
      </c>
      <c r="D203" s="5">
        <v>0.24691358024691362</v>
      </c>
    </row>
    <row r="204" spans="1:26">
      <c r="A204" s="93"/>
      <c r="B204" t="s">
        <v>1173</v>
      </c>
      <c r="C204" t="s">
        <v>1166</v>
      </c>
      <c r="D204" s="5">
        <v>0.76923076923076938</v>
      </c>
    </row>
    <row r="205" spans="1:26">
      <c r="A205" s="93"/>
      <c r="B205" t="s">
        <v>1174</v>
      </c>
      <c r="C205" t="s">
        <v>1166</v>
      </c>
      <c r="D205" s="5">
        <v>4.6248812915479585</v>
      </c>
    </row>
    <row r="206" spans="1:26">
      <c r="A206" s="93"/>
      <c r="B206" t="s">
        <v>1175</v>
      </c>
      <c r="C206" t="s">
        <v>1166</v>
      </c>
      <c r="D206" s="5">
        <v>0.11396011396011396</v>
      </c>
    </row>
    <row r="207" spans="1:26">
      <c r="A207" s="93"/>
      <c r="B207" t="s">
        <v>1176</v>
      </c>
      <c r="C207" t="s">
        <v>1166</v>
      </c>
      <c r="D207" s="5">
        <v>0.84520417853751195</v>
      </c>
    </row>
    <row r="208" spans="1:26">
      <c r="A208" s="93"/>
      <c r="B208" t="s">
        <v>1177</v>
      </c>
      <c r="C208" t="s">
        <v>1166</v>
      </c>
      <c r="D208" s="5">
        <v>0.24691358024691362</v>
      </c>
    </row>
    <row r="209" spans="1:4">
      <c r="A209" s="93"/>
      <c r="B209" t="s">
        <v>1178</v>
      </c>
      <c r="C209" t="s">
        <v>1166</v>
      </c>
      <c r="D209" s="5">
        <v>0.43684710351377026</v>
      </c>
    </row>
    <row r="210" spans="1:4">
      <c r="A210" s="93"/>
      <c r="B210" t="s">
        <v>1179</v>
      </c>
      <c r="C210" t="s">
        <v>1166</v>
      </c>
      <c r="D210" s="5">
        <v>0.74074074074074081</v>
      </c>
    </row>
    <row r="211" spans="1:4">
      <c r="A211" s="93"/>
      <c r="B211" t="s">
        <v>1180</v>
      </c>
      <c r="C211" t="s">
        <v>1166</v>
      </c>
      <c r="D211" s="5">
        <v>0.82621082621082631</v>
      </c>
    </row>
    <row r="212" spans="1:4">
      <c r="A212" s="93"/>
      <c r="B212" t="s">
        <v>1181</v>
      </c>
      <c r="C212" t="s">
        <v>1166</v>
      </c>
      <c r="D212" s="5">
        <v>0.67426400759734095</v>
      </c>
    </row>
    <row r="213" spans="1:4">
      <c r="A213" s="93"/>
      <c r="B213" t="s">
        <v>1182</v>
      </c>
      <c r="C213" t="s">
        <v>1166</v>
      </c>
      <c r="D213" s="5">
        <v>0.68376068376068377</v>
      </c>
    </row>
    <row r="214" spans="1:4">
      <c r="A214" s="93"/>
      <c r="B214" t="s">
        <v>1183</v>
      </c>
      <c r="C214" t="s">
        <v>1166</v>
      </c>
      <c r="D214" s="5">
        <v>1.6904083570750239</v>
      </c>
    </row>
    <row r="215" spans="1:4">
      <c r="A215" s="93"/>
      <c r="B215" t="s">
        <v>1184</v>
      </c>
      <c r="C215" t="s">
        <v>1166</v>
      </c>
      <c r="D215" s="5">
        <v>0.59829059829059839</v>
      </c>
    </row>
    <row r="216" spans="1:4">
      <c r="A216" s="93"/>
      <c r="B216" t="s">
        <v>1185</v>
      </c>
      <c r="C216" t="s">
        <v>1166</v>
      </c>
      <c r="D216" s="5">
        <v>2.3171889838556505</v>
      </c>
    </row>
    <row r="217" spans="1:4">
      <c r="A217" s="93"/>
      <c r="B217" t="s">
        <v>1186</v>
      </c>
      <c r="C217" t="s">
        <v>1166</v>
      </c>
      <c r="D217" s="5">
        <v>0.39886039886039887</v>
      </c>
    </row>
    <row r="218" spans="1:4">
      <c r="A218" s="93"/>
      <c r="B218" t="s">
        <v>1187</v>
      </c>
      <c r="C218" t="s">
        <v>1166</v>
      </c>
      <c r="D218" s="5">
        <v>0.28490028490028491</v>
      </c>
    </row>
    <row r="219" spans="1:4">
      <c r="A219" s="93"/>
      <c r="B219" t="s">
        <v>1188</v>
      </c>
      <c r="C219" t="s">
        <v>1166</v>
      </c>
      <c r="D219" s="5">
        <v>9.4966761633428314E-3</v>
      </c>
    </row>
    <row r="220" spans="1:4">
      <c r="A220" s="93"/>
      <c r="B220" t="s">
        <v>1189</v>
      </c>
      <c r="C220" t="s">
        <v>1166</v>
      </c>
      <c r="D220" s="5">
        <v>0.24691358024691362</v>
      </c>
    </row>
    <row r="221" spans="1:4">
      <c r="A221" s="93"/>
      <c r="B221" t="s">
        <v>1190</v>
      </c>
      <c r="C221" t="s">
        <v>1166</v>
      </c>
      <c r="D221" s="5">
        <v>0.60778727445394121</v>
      </c>
    </row>
    <row r="222" spans="1:4">
      <c r="A222" s="93"/>
      <c r="B222" t="s">
        <v>1191</v>
      </c>
      <c r="C222" t="s">
        <v>1166</v>
      </c>
      <c r="D222" s="5">
        <v>9.496676163342832E-2</v>
      </c>
    </row>
    <row r="223" spans="1:4">
      <c r="A223" s="93"/>
      <c r="B223" t="s">
        <v>1192</v>
      </c>
      <c r="C223" t="s">
        <v>1166</v>
      </c>
      <c r="D223" s="5">
        <v>0.19943019943019943</v>
      </c>
    </row>
    <row r="224" spans="1:4">
      <c r="A224" s="93"/>
      <c r="B224" t="s">
        <v>1193</v>
      </c>
      <c r="C224" t="s">
        <v>1166</v>
      </c>
      <c r="D224" s="5">
        <v>0.20892687559354228</v>
      </c>
    </row>
    <row r="225" spans="1:4">
      <c r="A225" s="93"/>
      <c r="B225" t="s">
        <v>1194</v>
      </c>
      <c r="C225" t="s">
        <v>1166</v>
      </c>
      <c r="D225" s="5">
        <v>1.0066476733143401</v>
      </c>
    </row>
    <row r="226" spans="1:4">
      <c r="A226" s="93"/>
      <c r="B226" t="s">
        <v>1195</v>
      </c>
      <c r="C226" t="s">
        <v>1166</v>
      </c>
      <c r="D226" s="5">
        <v>0.19943019943019943</v>
      </c>
    </row>
    <row r="227" spans="1:4">
      <c r="A227" s="93"/>
      <c r="B227" t="s">
        <v>1196</v>
      </c>
      <c r="C227" t="s">
        <v>1166</v>
      </c>
      <c r="D227" s="5">
        <v>0.89268755935422606</v>
      </c>
    </row>
    <row r="228" spans="1:4">
      <c r="A228" s="93"/>
      <c r="B228" t="s">
        <v>1197</v>
      </c>
      <c r="C228" t="s">
        <v>1166</v>
      </c>
      <c r="D228" s="5">
        <v>0.51282051282051289</v>
      </c>
    </row>
    <row r="229" spans="1:4">
      <c r="A229" s="93"/>
      <c r="B229" t="s">
        <v>1198</v>
      </c>
      <c r="C229" t="s">
        <v>1166</v>
      </c>
      <c r="D229" s="5">
        <v>1.8328584995251662</v>
      </c>
    </row>
    <row r="230" spans="1:4">
      <c r="A230" s="93"/>
      <c r="B230" t="s">
        <v>1199</v>
      </c>
      <c r="C230" t="s">
        <v>1166</v>
      </c>
      <c r="D230" s="5">
        <v>0.21842355175688513</v>
      </c>
    </row>
    <row r="231" spans="1:4">
      <c r="A231" s="93"/>
      <c r="B231" t="s">
        <v>1200</v>
      </c>
      <c r="C231" t="s">
        <v>1166</v>
      </c>
      <c r="D231" s="5">
        <v>0.89268755935422606</v>
      </c>
    </row>
    <row r="232" spans="1:4">
      <c r="A232" s="93"/>
      <c r="B232" t="s">
        <v>1201</v>
      </c>
      <c r="C232" t="s">
        <v>1166</v>
      </c>
      <c r="D232" s="5">
        <v>0.59829059829059839</v>
      </c>
    </row>
    <row r="234" spans="1:4" ht="29.1">
      <c r="A234" s="95" t="s">
        <v>1202</v>
      </c>
      <c r="B234" s="18" t="s">
        <v>1203</v>
      </c>
      <c r="C234" s="18" t="s">
        <v>213</v>
      </c>
      <c r="D234" s="87" t="s">
        <v>1204</v>
      </c>
    </row>
    <row r="235" spans="1:4">
      <c r="A235" s="95"/>
      <c r="B235" t="s">
        <v>1167</v>
      </c>
      <c r="C235" t="s">
        <v>1166</v>
      </c>
      <c r="D235">
        <v>1.5574548907882242</v>
      </c>
    </row>
    <row r="236" spans="1:4">
      <c r="A236" s="95"/>
      <c r="B236" t="s">
        <v>1179</v>
      </c>
      <c r="C236" t="s">
        <v>1166</v>
      </c>
      <c r="D236">
        <v>0.74074074074074081</v>
      </c>
    </row>
    <row r="237" spans="1:4">
      <c r="A237" s="95"/>
      <c r="B237" t="s">
        <v>1198</v>
      </c>
      <c r="C237" t="s">
        <v>1166</v>
      </c>
      <c r="D237">
        <v>1.8328584995251662</v>
      </c>
    </row>
    <row r="238" spans="1:4">
      <c r="A238" s="95"/>
      <c r="B238" t="s">
        <v>1205</v>
      </c>
      <c r="C238" t="s">
        <v>1166</v>
      </c>
      <c r="D238">
        <v>0</v>
      </c>
    </row>
    <row r="240" spans="1:4">
      <c r="A240" s="93" t="s">
        <v>1206</v>
      </c>
      <c r="B240" s="85" t="s">
        <v>1203</v>
      </c>
      <c r="C240" s="85" t="s">
        <v>213</v>
      </c>
      <c r="D240" s="86" t="s">
        <v>1207</v>
      </c>
    </row>
    <row r="241" spans="1:4">
      <c r="A241" s="93"/>
      <c r="B241" t="s">
        <v>1167</v>
      </c>
      <c r="C241" t="s">
        <v>1166</v>
      </c>
      <c r="D241">
        <v>1.5574548907882242</v>
      </c>
    </row>
    <row r="242" spans="1:4">
      <c r="A242" s="93"/>
      <c r="B242" t="s">
        <v>1179</v>
      </c>
      <c r="C242" t="s">
        <v>1166</v>
      </c>
      <c r="D242">
        <v>0.74074074074074081</v>
      </c>
    </row>
    <row r="243" spans="1:4">
      <c r="A243" s="93"/>
      <c r="B243" t="s">
        <v>1198</v>
      </c>
      <c r="C243" t="s">
        <v>1166</v>
      </c>
      <c r="D243">
        <v>1.8328584995251662</v>
      </c>
    </row>
    <row r="244" spans="1:4">
      <c r="A244" s="93"/>
      <c r="B244" t="s">
        <v>1178</v>
      </c>
      <c r="C244" t="s">
        <v>1166</v>
      </c>
      <c r="D244">
        <v>0.43684710351377026</v>
      </c>
    </row>
    <row r="245" spans="1:4">
      <c r="A245" s="93"/>
      <c r="B245" t="s">
        <v>1205</v>
      </c>
      <c r="C245" t="s">
        <v>1166</v>
      </c>
      <c r="D245">
        <v>0</v>
      </c>
    </row>
    <row r="247" spans="1:4" ht="14.45" customHeight="1">
      <c r="A247" s="93" t="s">
        <v>1208</v>
      </c>
      <c r="B247" s="85" t="s">
        <v>1209</v>
      </c>
      <c r="C247" s="85" t="s">
        <v>213</v>
      </c>
      <c r="D247" s="85" t="s">
        <v>1210</v>
      </c>
    </row>
    <row r="248" spans="1:4">
      <c r="A248" s="93"/>
      <c r="B248" t="s">
        <v>1211</v>
      </c>
      <c r="C248" t="s">
        <v>1212</v>
      </c>
      <c r="D248">
        <v>0.24106</v>
      </c>
    </row>
    <row r="249" spans="1:4">
      <c r="A249" s="93"/>
      <c r="B249" t="s">
        <v>1213</v>
      </c>
      <c r="C249" t="s">
        <v>1212</v>
      </c>
      <c r="D249">
        <v>0.20227000000000001</v>
      </c>
    </row>
    <row r="250" spans="1:4">
      <c r="A250" s="93"/>
      <c r="B250" t="s">
        <v>1214</v>
      </c>
      <c r="C250" t="s">
        <v>1212</v>
      </c>
      <c r="D250">
        <v>0.20386000000000001</v>
      </c>
    </row>
    <row r="251" spans="1:4">
      <c r="A251" s="93"/>
      <c r="B251" t="s">
        <v>923</v>
      </c>
      <c r="C251" t="s">
        <v>1212</v>
      </c>
      <c r="D251">
        <v>0.23030999999999999</v>
      </c>
    </row>
    <row r="252" spans="1:4">
      <c r="A252" s="93"/>
      <c r="B252" t="s">
        <v>1215</v>
      </c>
      <c r="C252" t="s">
        <v>1212</v>
      </c>
      <c r="D252">
        <v>0.20227000000000001</v>
      </c>
    </row>
    <row r="253" spans="1:4">
      <c r="A253" s="93"/>
      <c r="B253" t="s">
        <v>1216</v>
      </c>
      <c r="C253" t="s">
        <v>1212</v>
      </c>
      <c r="D253">
        <v>0.23257</v>
      </c>
    </row>
    <row r="254" spans="1:4">
      <c r="A254" s="93"/>
      <c r="B254" t="s">
        <v>1217</v>
      </c>
      <c r="C254" t="s">
        <v>1212</v>
      </c>
      <c r="D254">
        <v>0.25630999999999998</v>
      </c>
    </row>
    <row r="255" spans="1:4">
      <c r="A255" s="93"/>
      <c r="B255" t="s">
        <v>939</v>
      </c>
      <c r="C255" t="s">
        <v>1212</v>
      </c>
      <c r="D255">
        <v>0.26938999999999996</v>
      </c>
    </row>
    <row r="256" spans="1:4">
      <c r="A256" s="93"/>
      <c r="B256" t="s">
        <v>1218</v>
      </c>
      <c r="C256" t="s">
        <v>1212</v>
      </c>
      <c r="D256">
        <v>0.23961000000000002</v>
      </c>
    </row>
    <row r="257" spans="1:23">
      <c r="A257" s="93"/>
      <c r="B257" t="s">
        <v>1219</v>
      </c>
      <c r="C257" t="s">
        <v>1212</v>
      </c>
      <c r="D257">
        <v>0.25428000000000001</v>
      </c>
    </row>
    <row r="258" spans="1:23">
      <c r="A258" s="93"/>
      <c r="B258" t="s">
        <v>1220</v>
      </c>
      <c r="C258" t="s">
        <v>1212</v>
      </c>
      <c r="D258">
        <v>0.18296402</v>
      </c>
    </row>
    <row r="259" spans="1:23">
      <c r="A259" s="93"/>
      <c r="B259" t="s">
        <v>1221</v>
      </c>
      <c r="C259" t="s">
        <v>1222</v>
      </c>
      <c r="D259">
        <v>0.10778</v>
      </c>
    </row>
    <row r="260" spans="1:23">
      <c r="A260" s="93"/>
      <c r="B260" t="s">
        <v>1223</v>
      </c>
      <c r="C260" t="s">
        <v>1222</v>
      </c>
      <c r="D260">
        <v>3.5490000000000001E-2</v>
      </c>
    </row>
    <row r="261" spans="1:23">
      <c r="A261" s="93"/>
      <c r="B261" t="s">
        <v>1224</v>
      </c>
      <c r="C261" t="s">
        <v>1222</v>
      </c>
      <c r="D261">
        <v>0.112862</v>
      </c>
    </row>
    <row r="262" spans="1:23">
      <c r="A262" s="93"/>
      <c r="B262" t="s">
        <v>1225</v>
      </c>
      <c r="C262" t="s">
        <v>1226</v>
      </c>
      <c r="D262">
        <v>3.1679158521625603E-2</v>
      </c>
    </row>
    <row r="264" spans="1:23">
      <c r="A264" s="93" t="s">
        <v>1227</v>
      </c>
      <c r="B264" s="85" t="s">
        <v>1120</v>
      </c>
      <c r="C264" s="85" t="s">
        <v>213</v>
      </c>
      <c r="D264" s="86" t="s">
        <v>1228</v>
      </c>
      <c r="V264" s="81"/>
      <c r="W264" s="88" t="s">
        <v>1122</v>
      </c>
    </row>
    <row r="265" spans="1:23">
      <c r="A265" s="93"/>
      <c r="B265" t="str">
        <f>V265&amp;" - "&amp;W265</f>
        <v>Pneus - Reciclagem</v>
      </c>
      <c r="C265" t="s">
        <v>903</v>
      </c>
      <c r="D265">
        <v>21.280193798449609</v>
      </c>
      <c r="V265" s="81" t="s">
        <v>1137</v>
      </c>
      <c r="W265" s="81" t="s">
        <v>1124</v>
      </c>
    </row>
    <row r="266" spans="1:23">
      <c r="A266" s="93"/>
      <c r="B266" t="str">
        <f>V266&amp;" - "&amp;W266</f>
        <v>Madeira - Reciclagem</v>
      </c>
      <c r="C266" t="s">
        <v>903</v>
      </c>
      <c r="D266">
        <v>21.280193798449609</v>
      </c>
      <c r="V266" s="81" t="s">
        <v>1138</v>
      </c>
      <c r="W266" s="81" t="s">
        <v>1124</v>
      </c>
    </row>
    <row r="267" spans="1:23">
      <c r="A267" s="93"/>
      <c r="B267" t="str">
        <f>V267&amp;" - "&amp;W267</f>
        <v>Madeira - Incineração</v>
      </c>
      <c r="C267" t="s">
        <v>903</v>
      </c>
      <c r="D267">
        <v>21.280193798449609</v>
      </c>
      <c r="V267" s="81" t="s">
        <v>1138</v>
      </c>
      <c r="W267" s="81" t="s">
        <v>1127</v>
      </c>
    </row>
    <row r="268" spans="1:23">
      <c r="A268" s="93"/>
      <c r="B268" t="str">
        <f>V268&amp;" - "&amp;W268</f>
        <v>Madeira - Compostagem</v>
      </c>
      <c r="C268" t="s">
        <v>903</v>
      </c>
      <c r="D268">
        <v>8.9105813953488369</v>
      </c>
      <c r="V268" s="81" t="s">
        <v>1138</v>
      </c>
      <c r="W268" s="81" t="s">
        <v>1139</v>
      </c>
    </row>
    <row r="269" spans="1:23">
      <c r="A269" s="93"/>
      <c r="B269" t="str">
        <f>V269&amp;" - "&amp;W269</f>
        <v>Madeira - Aterro</v>
      </c>
      <c r="C269" t="s">
        <v>903</v>
      </c>
      <c r="D269">
        <v>828.01354454406157</v>
      </c>
      <c r="V269" s="81" t="s">
        <v>1138</v>
      </c>
      <c r="W269" s="81" t="s">
        <v>1125</v>
      </c>
    </row>
    <row r="270" spans="1:23">
      <c r="A270" s="93"/>
      <c r="B270" t="str">
        <f>V270&amp;" - "&amp;W270</f>
        <v>Livros - Reciclagem</v>
      </c>
      <c r="C270" t="s">
        <v>903</v>
      </c>
      <c r="D270">
        <v>21.280193798449609</v>
      </c>
      <c r="V270" s="81" t="s">
        <v>1140</v>
      </c>
      <c r="W270" s="81" t="s">
        <v>1124</v>
      </c>
    </row>
    <row r="271" spans="1:23">
      <c r="A271" s="93"/>
      <c r="B271" t="str">
        <f>V271&amp;" - "&amp;W271</f>
        <v>Livros - Incineração</v>
      </c>
      <c r="C271" t="s">
        <v>903</v>
      </c>
      <c r="D271">
        <v>21.280193798449609</v>
      </c>
      <c r="V271" s="81" t="s">
        <v>1140</v>
      </c>
      <c r="W271" s="81" t="s">
        <v>1127</v>
      </c>
    </row>
    <row r="272" spans="1:23">
      <c r="A272" s="93"/>
      <c r="B272" t="str">
        <f>V272&amp;" - "&amp;W272</f>
        <v>Livros - Aterro</v>
      </c>
      <c r="C272" t="s">
        <v>903</v>
      </c>
      <c r="D272">
        <v>1041.7849725927272</v>
      </c>
      <c r="V272" s="81" t="s">
        <v>1140</v>
      </c>
      <c r="W272" s="81" t="s">
        <v>1125</v>
      </c>
    </row>
    <row r="273" spans="1:23">
      <c r="A273" s="93"/>
      <c r="B273" t="str">
        <f>V273&amp;" - "&amp;W273</f>
        <v>Vidro - Reciclagem</v>
      </c>
      <c r="C273" t="s">
        <v>903</v>
      </c>
      <c r="D273">
        <v>21.280193798449609</v>
      </c>
      <c r="V273" s="81" t="s">
        <v>1141</v>
      </c>
      <c r="W273" s="81" t="s">
        <v>1124</v>
      </c>
    </row>
    <row r="274" spans="1:23">
      <c r="A274" s="93"/>
      <c r="B274" t="str">
        <f>V274&amp;" - "&amp;W274</f>
        <v>Vidro - Incineração</v>
      </c>
      <c r="C274" t="s">
        <v>903</v>
      </c>
      <c r="D274">
        <v>21.280193798449609</v>
      </c>
      <c r="V274" s="81" t="s">
        <v>1141</v>
      </c>
      <c r="W274" s="81" t="s">
        <v>1127</v>
      </c>
    </row>
    <row r="275" spans="1:23">
      <c r="A275" s="93"/>
      <c r="B275" t="str">
        <f>V275&amp;" - "&amp;W275</f>
        <v>Vidro - Aterro</v>
      </c>
      <c r="C275" t="s">
        <v>903</v>
      </c>
      <c r="D275">
        <v>8.8832713178294576</v>
      </c>
      <c r="V275" s="81" t="s">
        <v>1141</v>
      </c>
      <c r="W275" s="81" t="s">
        <v>1125</v>
      </c>
    </row>
    <row r="276" spans="1:23">
      <c r="A276" s="93"/>
      <c r="B276" t="str">
        <f>V276&amp;" - "&amp;W276</f>
        <v>Têxteis - Reciclagem</v>
      </c>
      <c r="C276" t="s">
        <v>903</v>
      </c>
      <c r="D276">
        <v>21.280193798449609</v>
      </c>
      <c r="V276" s="81" t="s">
        <v>1142</v>
      </c>
      <c r="W276" s="81" t="s">
        <v>1124</v>
      </c>
    </row>
    <row r="277" spans="1:23">
      <c r="A277" s="93"/>
      <c r="B277" t="str">
        <f>V277&amp;" - "&amp;W277</f>
        <v>Têxteis - Incineração</v>
      </c>
      <c r="C277" t="s">
        <v>903</v>
      </c>
      <c r="D277">
        <v>21.280193798449609</v>
      </c>
      <c r="V277" s="81" t="s">
        <v>1142</v>
      </c>
      <c r="W277" s="81" t="s">
        <v>1127</v>
      </c>
    </row>
    <row r="278" spans="1:23">
      <c r="A278" s="93"/>
      <c r="B278" t="str">
        <f>V278&amp;" - "&amp;W278</f>
        <v>Têxteis - Aterro</v>
      </c>
      <c r="C278" t="s">
        <v>903</v>
      </c>
      <c r="D278">
        <v>444.92468571678927</v>
      </c>
      <c r="V278" s="81" t="s">
        <v>1142</v>
      </c>
      <c r="W278" s="81" t="s">
        <v>1125</v>
      </c>
    </row>
    <row r="279" spans="1:23">
      <c r="A279" s="93"/>
      <c r="B279" t="str">
        <f>V279&amp;" - "&amp;W279</f>
        <v>Baterias - Reciclagem</v>
      </c>
      <c r="C279" t="s">
        <v>903</v>
      </c>
      <c r="D279">
        <v>21.280193798449609</v>
      </c>
      <c r="V279" s="81" t="s">
        <v>1150</v>
      </c>
      <c r="W279" s="81" t="s">
        <v>1124</v>
      </c>
    </row>
    <row r="280" spans="1:23">
      <c r="A280" s="93"/>
      <c r="B280" t="str">
        <f>V280&amp;" - "&amp;W280</f>
        <v>Baterias - Aterro</v>
      </c>
      <c r="C280" t="s">
        <v>903</v>
      </c>
      <c r="D280">
        <v>8.8832713178294576</v>
      </c>
      <c r="V280" s="81" t="s">
        <v>1150</v>
      </c>
      <c r="W280" s="81" t="s">
        <v>1125</v>
      </c>
    </row>
    <row r="281" spans="1:23">
      <c r="A281" s="93"/>
      <c r="B281" t="str">
        <f>V281&amp;" - "&amp;W281</f>
        <v>Metal: latas e folhas de alumínio - Reciclagem</v>
      </c>
      <c r="C281" t="s">
        <v>903</v>
      </c>
      <c r="D281">
        <v>21.280193798449609</v>
      </c>
      <c r="V281" s="81" t="s">
        <v>1151</v>
      </c>
      <c r="W281" s="81" t="s">
        <v>1124</v>
      </c>
    </row>
    <row r="282" spans="1:23">
      <c r="A282" s="93"/>
      <c r="B282" t="str">
        <f>V282&amp;" - "&amp;W282</f>
        <v>Metal: latas e folhas de alumínio - Incineração</v>
      </c>
      <c r="C282" t="s">
        <v>903</v>
      </c>
      <c r="D282">
        <v>21.280193798449609</v>
      </c>
      <c r="V282" s="81" t="s">
        <v>1151</v>
      </c>
      <c r="W282" s="81" t="s">
        <v>1127</v>
      </c>
    </row>
    <row r="283" spans="1:23">
      <c r="A283" s="93"/>
      <c r="B283" t="str">
        <f>V283&amp;" - "&amp;W283</f>
        <v>Metal: latas e folhas de alumínio - Aterro</v>
      </c>
      <c r="C283" t="s">
        <v>903</v>
      </c>
      <c r="D283">
        <v>8.8832713178294576</v>
      </c>
      <c r="V283" s="81" t="s">
        <v>1151</v>
      </c>
      <c r="W283" s="81" t="s">
        <v>1125</v>
      </c>
    </row>
    <row r="284" spans="1:23">
      <c r="A284" s="93"/>
      <c r="B284" t="str">
        <f>V284&amp;" - "&amp;W284</f>
        <v>Metal: latas mistas - Reciclagem</v>
      </c>
      <c r="C284" t="s">
        <v>903</v>
      </c>
      <c r="D284">
        <v>21.280193798449609</v>
      </c>
      <c r="V284" s="81" t="s">
        <v>1152</v>
      </c>
      <c r="W284" s="81" t="s">
        <v>1124</v>
      </c>
    </row>
    <row r="285" spans="1:23">
      <c r="A285" s="93"/>
      <c r="B285" t="str">
        <f>V285&amp;" - "&amp;W285</f>
        <v>Metal: latas mistas - Incineração</v>
      </c>
      <c r="C285" t="s">
        <v>903</v>
      </c>
      <c r="D285">
        <v>21.280193798449609</v>
      </c>
      <c r="V285" s="81" t="s">
        <v>1152</v>
      </c>
      <c r="W285" s="81" t="s">
        <v>1127</v>
      </c>
    </row>
    <row r="286" spans="1:23">
      <c r="A286" s="93"/>
      <c r="B286" t="str">
        <f>V286&amp;" - "&amp;W286</f>
        <v>Metal: latas mistas - Aterro</v>
      </c>
      <c r="C286" t="s">
        <v>903</v>
      </c>
      <c r="D286">
        <v>8.8832713178294576</v>
      </c>
      <c r="V286" s="81" t="s">
        <v>1152</v>
      </c>
      <c r="W286" s="81" t="s">
        <v>1125</v>
      </c>
    </row>
    <row r="287" spans="1:23">
      <c r="A287" s="93"/>
      <c r="B287" t="str">
        <f>V287&amp;" - "&amp;W287</f>
        <v>Metal: sucata - Reciclagem</v>
      </c>
      <c r="C287" t="s">
        <v>903</v>
      </c>
      <c r="D287">
        <v>21.280193798449609</v>
      </c>
      <c r="V287" s="81" t="s">
        <v>1153</v>
      </c>
      <c r="W287" s="81" t="s">
        <v>1124</v>
      </c>
    </row>
    <row r="288" spans="1:23">
      <c r="A288" s="93"/>
      <c r="B288" t="str">
        <f>V288&amp;" - "&amp;W288</f>
        <v>Metal: sucata - Incineração</v>
      </c>
      <c r="C288" t="s">
        <v>903</v>
      </c>
      <c r="D288">
        <v>21.280193798449609</v>
      </c>
      <c r="V288" s="81" t="s">
        <v>1153</v>
      </c>
      <c r="W288" s="81" t="s">
        <v>1127</v>
      </c>
    </row>
    <row r="289" spans="1:23">
      <c r="A289" s="93"/>
      <c r="B289" t="str">
        <f>V289&amp;" - "&amp;W289</f>
        <v>Metal: sucata - Aterro</v>
      </c>
      <c r="C289" t="s">
        <v>903</v>
      </c>
      <c r="D289">
        <v>8.8832713178294576</v>
      </c>
      <c r="V289" s="81" t="s">
        <v>1153</v>
      </c>
      <c r="W289" s="81" t="s">
        <v>1125</v>
      </c>
    </row>
    <row r="290" spans="1:23">
      <c r="A290" s="93"/>
      <c r="B290" t="str">
        <f>V290&amp;" - "&amp;W290</f>
        <v>Metal: latas de aço - Reciclagem</v>
      </c>
      <c r="C290" t="s">
        <v>903</v>
      </c>
      <c r="D290">
        <v>21.280193798449609</v>
      </c>
      <c r="V290" s="81" t="s">
        <v>1154</v>
      </c>
      <c r="W290" s="81" t="s">
        <v>1124</v>
      </c>
    </row>
    <row r="291" spans="1:23">
      <c r="A291" s="93"/>
      <c r="B291" t="str">
        <f>V291&amp;" - "&amp;W291</f>
        <v>Metal: latas de aço - Incineração</v>
      </c>
      <c r="C291" t="s">
        <v>903</v>
      </c>
      <c r="D291">
        <v>21.280193798449609</v>
      </c>
      <c r="V291" s="81" t="s">
        <v>1154</v>
      </c>
      <c r="W291" s="81" t="s">
        <v>1127</v>
      </c>
    </row>
    <row r="292" spans="1:23">
      <c r="A292" s="93"/>
      <c r="B292" t="str">
        <f>V292&amp;" - "&amp;W292</f>
        <v>Metal: latas de aço - Aterro</v>
      </c>
      <c r="C292" t="s">
        <v>903</v>
      </c>
      <c r="D292">
        <v>8.8832713178294576</v>
      </c>
      <c r="V292" s="81" t="s">
        <v>1154</v>
      </c>
      <c r="W292" s="81" t="s">
        <v>1125</v>
      </c>
    </row>
    <row r="293" spans="1:23">
      <c r="A293" s="93"/>
      <c r="B293" t="str">
        <f>V293&amp;" - "&amp;W293</f>
        <v>Plásticos - Reciclagem</v>
      </c>
      <c r="C293" t="s">
        <v>903</v>
      </c>
      <c r="D293">
        <v>21.280193798449609</v>
      </c>
      <c r="V293" s="81" t="s">
        <v>1155</v>
      </c>
      <c r="W293" s="81" t="s">
        <v>1124</v>
      </c>
    </row>
    <row r="294" spans="1:23">
      <c r="A294" s="93"/>
      <c r="B294" t="str">
        <f>V294&amp;" - "&amp;W294</f>
        <v>Plásticos - Incineração</v>
      </c>
      <c r="C294" t="s">
        <v>903</v>
      </c>
      <c r="D294">
        <v>21.280193798449609</v>
      </c>
      <c r="V294" s="81" t="s">
        <v>1155</v>
      </c>
      <c r="W294" s="81" t="s">
        <v>1127</v>
      </c>
    </row>
    <row r="295" spans="1:23">
      <c r="A295" s="93"/>
      <c r="B295" t="str">
        <f>V295&amp;" - "&amp;W295</f>
        <v>Plásticos - Aterro</v>
      </c>
      <c r="C295" t="s">
        <v>903</v>
      </c>
      <c r="D295">
        <v>8.8832713178294576</v>
      </c>
      <c r="V295" s="81" t="s">
        <v>1155</v>
      </c>
      <c r="W295" s="81" t="s">
        <v>1125</v>
      </c>
    </row>
    <row r="296" spans="1:23">
      <c r="A296" s="93"/>
      <c r="B296" t="str">
        <f>V296&amp;" - "&amp;W296</f>
        <v>Papel e cartão - Reciclagem</v>
      </c>
      <c r="C296" t="s">
        <v>903</v>
      </c>
      <c r="D296">
        <v>21.280193798449609</v>
      </c>
      <c r="V296" s="81" t="s">
        <v>1156</v>
      </c>
      <c r="W296" s="81" t="s">
        <v>1124</v>
      </c>
    </row>
    <row r="297" spans="1:23">
      <c r="A297" s="93"/>
      <c r="B297" t="str">
        <f>V297&amp;" - "&amp;W297</f>
        <v>Papel e cartão - Incineração</v>
      </c>
      <c r="C297" t="s">
        <v>903</v>
      </c>
      <c r="D297">
        <v>21.280193798449609</v>
      </c>
      <c r="V297" s="81" t="s">
        <v>1156</v>
      </c>
      <c r="W297" s="81" t="s">
        <v>1127</v>
      </c>
    </row>
    <row r="298" spans="1:23">
      <c r="A298" s="93"/>
      <c r="B298" t="str">
        <f>V298&amp;" - "&amp;W298</f>
        <v>Papel e cartão - Compostagem</v>
      </c>
      <c r="C298" t="s">
        <v>903</v>
      </c>
      <c r="D298">
        <v>8.9105813953488369</v>
      </c>
      <c r="V298" s="81" t="s">
        <v>1156</v>
      </c>
      <c r="W298" s="81" t="s">
        <v>1139</v>
      </c>
    </row>
    <row r="299" spans="1:23">
      <c r="A299" s="93"/>
      <c r="B299" t="str">
        <f>V299&amp;" - "&amp;W299</f>
        <v>Papel e cartão - Aterro</v>
      </c>
      <c r="C299" t="s">
        <v>903</v>
      </c>
      <c r="D299">
        <v>8.8832713178294576</v>
      </c>
      <c r="V299" s="81" t="s">
        <v>1156</v>
      </c>
      <c r="W299" s="81" t="s">
        <v>1125</v>
      </c>
    </row>
  </sheetData>
  <mergeCells count="10">
    <mergeCell ref="A196:A232"/>
    <mergeCell ref="A234:A238"/>
    <mergeCell ref="A240:A245"/>
    <mergeCell ref="A247:A262"/>
    <mergeCell ref="A264:A299"/>
    <mergeCell ref="A116:A190"/>
    <mergeCell ref="A192:A194"/>
    <mergeCell ref="A1:A16"/>
    <mergeCell ref="A18:A22"/>
    <mergeCell ref="A24:A114"/>
  </mergeCells>
  <conditionalFormatting sqref="B1:B1048576">
    <cfRule type="duplicateValues" dxfId="0" priority="1"/>
  </conditionalFormatting>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6D244-710F-4717-8EDB-4A8A548BF6AE}">
  <dimension ref="B1:R43"/>
  <sheetViews>
    <sheetView workbookViewId="0">
      <pane ySplit="1" topLeftCell="A11" activePane="bottomLeft" state="frozen"/>
      <selection pane="bottomLeft" activeCell="B42" sqref="B2:B43"/>
    </sheetView>
  </sheetViews>
  <sheetFormatPr defaultRowHeight="14.45"/>
  <cols>
    <col min="1" max="1" width="6" customWidth="1"/>
    <col min="2" max="2" width="28.7109375" customWidth="1"/>
    <col min="3" max="3" width="23.140625" customWidth="1"/>
    <col min="4" max="4" width="33.5703125" bestFit="1" customWidth="1"/>
    <col min="5" max="5" width="16.140625" customWidth="1"/>
    <col min="6" max="6" width="14.85546875" customWidth="1"/>
  </cols>
  <sheetData>
    <row r="1" spans="2:18" ht="27" customHeight="1">
      <c r="B1" s="1" t="s">
        <v>1209</v>
      </c>
      <c r="C1" s="1" t="s">
        <v>213</v>
      </c>
      <c r="D1" s="79" t="s">
        <v>1229</v>
      </c>
      <c r="F1" s="90" t="s">
        <v>895</v>
      </c>
      <c r="G1" s="91"/>
      <c r="H1" s="91"/>
      <c r="I1" s="91"/>
      <c r="J1" s="91"/>
      <c r="K1" s="91"/>
      <c r="L1" s="91"/>
      <c r="M1" s="91"/>
      <c r="N1" s="91"/>
      <c r="O1" s="91"/>
      <c r="P1" s="91"/>
      <c r="Q1" s="91"/>
      <c r="R1" s="91"/>
    </row>
    <row r="2" spans="2:18" ht="14.45" customHeight="1">
      <c r="B2" s="89" t="s">
        <v>899</v>
      </c>
      <c r="C2" s="4" t="s">
        <v>1230</v>
      </c>
      <c r="D2" s="4">
        <v>3033.32</v>
      </c>
    </row>
    <row r="3" spans="2:18" ht="14.45" customHeight="1">
      <c r="B3" s="89"/>
      <c r="C3" s="4" t="s">
        <v>1231</v>
      </c>
      <c r="D3" s="4">
        <v>1.74529</v>
      </c>
    </row>
    <row r="4" spans="2:18" ht="14.45" customHeight="1">
      <c r="B4" s="89"/>
      <c r="C4" s="78" t="s">
        <v>953</v>
      </c>
      <c r="D4" s="78">
        <v>0.24106</v>
      </c>
    </row>
    <row r="5" spans="2:18" ht="14.45" customHeight="1">
      <c r="B5" s="89" t="s">
        <v>908</v>
      </c>
      <c r="C5" s="4" t="s">
        <v>1230</v>
      </c>
      <c r="D5" s="4">
        <v>2539.25</v>
      </c>
    </row>
    <row r="6" spans="2:18" ht="14.45" customHeight="1">
      <c r="B6" s="89"/>
      <c r="C6" s="4" t="s">
        <v>1231</v>
      </c>
      <c r="D6" s="4">
        <v>0.44435999999999998</v>
      </c>
    </row>
    <row r="7" spans="2:18" ht="14.45" customHeight="1">
      <c r="B7" s="89"/>
      <c r="C7" s="4" t="s">
        <v>953</v>
      </c>
      <c r="D7" s="4">
        <v>0.20227000000000001</v>
      </c>
    </row>
    <row r="8" spans="2:18" ht="14.45" customHeight="1">
      <c r="B8" s="89" t="s">
        <v>917</v>
      </c>
      <c r="C8" s="4" t="s">
        <v>1230</v>
      </c>
      <c r="D8" s="4">
        <v>2559.17</v>
      </c>
    </row>
    <row r="9" spans="2:18" ht="14.45" customHeight="1">
      <c r="B9" s="89"/>
      <c r="C9" s="4" t="s">
        <v>1231</v>
      </c>
      <c r="D9" s="4">
        <v>1.1579999999999999</v>
      </c>
    </row>
    <row r="10" spans="2:18" ht="14.45" customHeight="1">
      <c r="B10" s="89"/>
      <c r="C10" s="4" t="s">
        <v>953</v>
      </c>
      <c r="D10" s="4">
        <v>0.20386000000000001</v>
      </c>
    </row>
    <row r="11" spans="2:18" ht="14.45" customHeight="1">
      <c r="B11" s="89" t="s">
        <v>923</v>
      </c>
      <c r="C11" s="4" t="s">
        <v>1230</v>
      </c>
      <c r="D11" s="4">
        <v>2939.29</v>
      </c>
    </row>
    <row r="12" spans="2:18" ht="14.45" customHeight="1">
      <c r="B12" s="89"/>
      <c r="C12" s="4" t="s">
        <v>1231</v>
      </c>
      <c r="D12" s="4">
        <v>1.5570900000000001</v>
      </c>
    </row>
    <row r="13" spans="2:18" ht="14.45" customHeight="1">
      <c r="B13" s="89"/>
      <c r="C13" s="4" t="s">
        <v>953</v>
      </c>
      <c r="D13" s="4">
        <v>0.23030999999999999</v>
      </c>
    </row>
    <row r="14" spans="2:18" ht="14.45" customHeight="1">
      <c r="B14" s="89" t="s">
        <v>929</v>
      </c>
      <c r="C14" s="4" t="s">
        <v>1230</v>
      </c>
      <c r="D14" s="4">
        <v>2539.25</v>
      </c>
    </row>
    <row r="15" spans="2:18" ht="14.45" customHeight="1">
      <c r="B15" s="89"/>
      <c r="C15" s="4" t="s">
        <v>1232</v>
      </c>
      <c r="D15" s="4">
        <v>2.0157400000000001</v>
      </c>
    </row>
    <row r="16" spans="2:18" ht="14.45" customHeight="1">
      <c r="B16" s="89"/>
      <c r="C16" s="4" t="s">
        <v>953</v>
      </c>
      <c r="D16" s="4">
        <v>0.20227000000000001</v>
      </c>
    </row>
    <row r="17" spans="2:4" ht="14.45" customHeight="1">
      <c r="B17" s="89" t="s">
        <v>931</v>
      </c>
      <c r="C17" s="4" t="s">
        <v>1230</v>
      </c>
      <c r="D17" s="4">
        <v>2997.55</v>
      </c>
    </row>
    <row r="18" spans="2:4" ht="14.45" customHeight="1">
      <c r="B18" s="89"/>
      <c r="C18" s="4" t="s">
        <v>1231</v>
      </c>
      <c r="D18" s="4">
        <v>1.5435399999999999</v>
      </c>
    </row>
    <row r="19" spans="2:4" ht="14.45" customHeight="1">
      <c r="B19" s="89"/>
      <c r="C19" s="4" t="s">
        <v>953</v>
      </c>
      <c r="D19" s="4">
        <v>0.23257</v>
      </c>
    </row>
    <row r="20" spans="2:4" ht="14.45" customHeight="1">
      <c r="B20" s="89" t="s">
        <v>933</v>
      </c>
      <c r="C20" s="4" t="s">
        <v>1230</v>
      </c>
      <c r="D20" s="4">
        <v>3181.4300000000003</v>
      </c>
    </row>
    <row r="21" spans="2:4" ht="14.45" customHeight="1">
      <c r="B21" s="89"/>
      <c r="C21" s="4" t="s">
        <v>1231</v>
      </c>
      <c r="D21" s="4">
        <v>2.54514</v>
      </c>
    </row>
    <row r="22" spans="2:4" ht="14.45" customHeight="1">
      <c r="B22" s="89"/>
      <c r="C22" s="4" t="s">
        <v>953</v>
      </c>
      <c r="D22" s="4">
        <v>0.26085999999999998</v>
      </c>
    </row>
    <row r="23" spans="2:4" ht="14.45" customHeight="1">
      <c r="B23" s="89" t="s">
        <v>935</v>
      </c>
      <c r="C23" s="4" t="s">
        <v>1230</v>
      </c>
      <c r="D23" s="4">
        <v>3165.01</v>
      </c>
    </row>
    <row r="24" spans="2:4" ht="14.45" customHeight="1">
      <c r="B24" s="89"/>
      <c r="C24" s="4" t="s">
        <v>1231</v>
      </c>
      <c r="D24" s="4">
        <v>2.54013</v>
      </c>
    </row>
    <row r="25" spans="2:4" ht="14.45" customHeight="1">
      <c r="B25" s="89"/>
      <c r="C25" s="4" t="s">
        <v>953</v>
      </c>
      <c r="D25" s="4">
        <v>0.25974999999999998</v>
      </c>
    </row>
    <row r="26" spans="2:4" ht="14.45" customHeight="1">
      <c r="B26" s="89" t="s">
        <v>937</v>
      </c>
      <c r="C26" s="4" t="s">
        <v>1230</v>
      </c>
      <c r="D26" s="4">
        <v>3032.89</v>
      </c>
    </row>
    <row r="27" spans="2:4" ht="14.45" customHeight="1">
      <c r="B27" s="89"/>
      <c r="C27" s="4" t="s">
        <v>1231</v>
      </c>
      <c r="D27" s="4">
        <v>2.5578399999999997</v>
      </c>
    </row>
    <row r="28" spans="2:4" ht="14.45" customHeight="1">
      <c r="B28" s="89"/>
      <c r="C28" s="4" t="s">
        <v>953</v>
      </c>
      <c r="D28" s="4">
        <v>0.25630999999999998</v>
      </c>
    </row>
    <row r="29" spans="2:4" ht="14.45" customHeight="1">
      <c r="B29" s="89" t="s">
        <v>939</v>
      </c>
      <c r="C29" s="4" t="s">
        <v>1230</v>
      </c>
      <c r="D29" s="4">
        <v>3208.7599999999998</v>
      </c>
    </row>
    <row r="30" spans="2:4" ht="14.45" customHeight="1">
      <c r="B30" s="89"/>
      <c r="C30" s="4" t="s">
        <v>1231</v>
      </c>
      <c r="D30" s="4">
        <v>2.6987999999999999</v>
      </c>
    </row>
    <row r="31" spans="2:4" ht="14.45" customHeight="1">
      <c r="B31" s="89"/>
      <c r="C31" s="4" t="s">
        <v>953</v>
      </c>
      <c r="D31" s="4">
        <v>0.26938999999999996</v>
      </c>
    </row>
    <row r="32" spans="2:4" ht="14.45" customHeight="1">
      <c r="B32" s="89" t="s">
        <v>941</v>
      </c>
      <c r="C32" s="4" t="s">
        <v>1230</v>
      </c>
      <c r="D32" s="4">
        <v>2903.08</v>
      </c>
    </row>
    <row r="33" spans="2:4" ht="14.45" customHeight="1">
      <c r="B33" s="89"/>
      <c r="C33" s="4" t="s">
        <v>1231</v>
      </c>
      <c r="D33" s="4">
        <v>2.1618500000000003</v>
      </c>
    </row>
    <row r="34" spans="2:4" ht="14.45" customHeight="1">
      <c r="B34" s="89"/>
      <c r="C34" s="4" t="s">
        <v>953</v>
      </c>
      <c r="D34" s="4">
        <v>0.23961000000000002</v>
      </c>
    </row>
    <row r="35" spans="2:4" ht="14.45" customHeight="1">
      <c r="B35" s="89" t="s">
        <v>943</v>
      </c>
      <c r="C35" s="4" t="s">
        <v>1230</v>
      </c>
      <c r="D35" s="4">
        <v>3153.9</v>
      </c>
    </row>
    <row r="36" spans="2:4" ht="14.45" customHeight="1">
      <c r="B36" s="89"/>
      <c r="C36" s="4" t="s">
        <v>1231</v>
      </c>
      <c r="D36" s="4">
        <v>2.3397000000000001</v>
      </c>
    </row>
    <row r="37" spans="2:4">
      <c r="B37" s="89"/>
      <c r="C37" s="4" t="s">
        <v>953</v>
      </c>
      <c r="D37" s="4">
        <v>0.25428000000000001</v>
      </c>
    </row>
    <row r="38" spans="2:4" ht="14.45" customHeight="1">
      <c r="B38" s="89" t="s">
        <v>945</v>
      </c>
      <c r="C38" s="4" t="s">
        <v>1230</v>
      </c>
      <c r="D38" s="4">
        <v>2411.4300000000003</v>
      </c>
    </row>
    <row r="39" spans="2:4" ht="14.45" customHeight="1">
      <c r="B39" s="89"/>
      <c r="C39" s="4" t="s">
        <v>953</v>
      </c>
      <c r="D39" s="4">
        <v>0.34172000000000002</v>
      </c>
    </row>
    <row r="40" spans="2:4" ht="14.45" customHeight="1">
      <c r="B40" s="89" t="s">
        <v>947</v>
      </c>
      <c r="C40" s="4" t="s">
        <v>1230</v>
      </c>
      <c r="D40" s="4">
        <v>2270.4499999999998</v>
      </c>
    </row>
    <row r="41" spans="2:4" ht="14.45" customHeight="1">
      <c r="B41" s="89"/>
      <c r="C41" s="4" t="s">
        <v>953</v>
      </c>
      <c r="D41" s="4">
        <v>0.33823999999999999</v>
      </c>
    </row>
    <row r="42" spans="2:4">
      <c r="B42" s="89" t="s">
        <v>949</v>
      </c>
      <c r="C42" s="4" t="s">
        <v>1230</v>
      </c>
      <c r="D42" s="4">
        <v>2883.2599999999998</v>
      </c>
    </row>
    <row r="43" spans="2:4" ht="14.45" customHeight="1">
      <c r="B43" s="89"/>
      <c r="C43" s="4" t="s">
        <v>953</v>
      </c>
      <c r="D43" s="4">
        <v>0.36276000000000003</v>
      </c>
    </row>
  </sheetData>
  <mergeCells count="16">
    <mergeCell ref="F1:R1"/>
    <mergeCell ref="B38:B39"/>
    <mergeCell ref="B40:B41"/>
    <mergeCell ref="B42:B43"/>
    <mergeCell ref="B20:B22"/>
    <mergeCell ref="B23:B25"/>
    <mergeCell ref="B26:B28"/>
    <mergeCell ref="B29:B31"/>
    <mergeCell ref="B32:B34"/>
    <mergeCell ref="B35:B37"/>
    <mergeCell ref="B17:B19"/>
    <mergeCell ref="B2:B4"/>
    <mergeCell ref="B5:B7"/>
    <mergeCell ref="B8:B10"/>
    <mergeCell ref="B11:B13"/>
    <mergeCell ref="B14:B16"/>
  </mergeCells>
  <pageMargins left="0.7" right="0.7" top="0.75" bottom="0.75" header="0.3" footer="0.3"/>
  <headerFooter>
    <oddFooter>&amp;L_x000D_&amp;1#&amp;"Calibri"&amp;10&amp;K000000 Information Rating: INTERNAL(I)</oddFooter>
  </headerFooter>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p E F Y V g K b Y H i k A A A A 9 g A A A B I A H A B D b 2 5 m a W c v U G F j a 2 F n Z S 5 4 b W w g o h g A K K A U A A A A A A A A A A A A A A A A A A A A A A A A A A A A h Y 8 x D o I w G I W v Q r r T l h I T Q 3 7 K 4 C o J i c a 4 N q V C I x R C i + V u D h 7 J K 4 h R 1 M 3 x f e 8 b 3 r t f b 5 B N b R N c 1 G B 1 Z 1 I U Y Y o C Z W R X a l O l a H S n c I 0 y D o W Q Z 1 G p Y J a N T S Z b p q h 2 r k 8 I 8 d 5 j H + N u q A i j N C L H f L u T t W o F + s j 6 v x x q Y 5 0 w U i E O h 9 c Y z n A U M b x i M a Z A F g i 5 N l + B z X u f 7 Q + E z d i 4 c V C 8 d 2 G x B 7 J E I O 8 P / A F Q S w M E F A A C A A g A p E F Y 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R B W F Y o i k e 4 D g A A A B E A A A A T A B w A R m 9 y b X V s Y X M v U 2 V j d G l v b j E u b S C i G A A o o B Q A A A A A A A A A A A A A A A A A A A A A A A A A A A A r T k 0 u y c z P U w i G 0 I b W A F B L A Q I t A B Q A A g A I A K R B W F Y C m 2 B 4 p A A A A P Y A A A A S A A A A A A A A A A A A A A A A A A A A A A B D b 2 5 m a W c v U G F j a 2 F n Z S 5 4 b W x Q S w E C L Q A U A A I A C A C k Q V h W D 8 r p q 6 Q A A A D p A A A A E w A A A A A A A A A A A A A A A A D w A A A A W 0 N v b n R l b n R f V H l w Z X N d L n h t b F B L A Q I t A B Q A A g A I A K R B W 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T V 2 e 6 1 W P u R Y T T G 1 g P i p Z 1 A A A A A A I A A A A A A B B m A A A A A Q A A I A A A A A F 4 N V o F m B t / + 2 R b T 3 n t T j P j m P 9 / B e j a J D m a L / 1 I p 2 F i A A A A A A 6 A A A A A A g A A I A A A A I g P t c l b R Z n C v 0 i 5 K 1 y J F x n E R N 0 I 1 d s b r s o B + 5 R c 9 J Y o U A A A A C y q k 6 z 6 l 4 s h i t N r U v Z v 4 Z 7 u 0 6 q E F B l A O t d A x B 1 7 V Y Z a Q 2 O Y o S f P T I c w Q b c G A D K G 8 M U B l x b h i r Z F A Y M 4 8 r F t E Q n j K 5 q E r N v v C S d U x t O 9 W n W v Q A A A A L F 3 a u N f 5 G v + + w W Y 7 M t U y a a 5 h S M B L A 3 q h 4 0 + b j l 9 E M O N h q 0 Z i t R g V b Z u o t 4 U U J V J d 7 M r E P w H l E S h E F 5 d H V G I i L U = < / D a t a M a s h u p > 
</file>

<file path=customXml/item2.xml><?xml version="1.0" encoding="utf-8"?>
<p:properties xmlns:p="http://schemas.microsoft.com/office/2006/metadata/properties" xmlns:xsi="http://www.w3.org/2001/XMLSchema-instance" xmlns:pc="http://schemas.microsoft.com/office/infopath/2007/PartnerControls">
  <documentManagement>
    <TaxCatchAll xmlns="ad9b9b6d-c0dc-44ab-b8a6-b8e0c6675d1c" xsi:nil="true"/>
    <lcf76f155ced4ddcb4097134ff3c332f xmlns="4e11d9dd-4d03-40ec-a8e6-2a4d9ad28a13">
      <Terms xmlns="http://schemas.microsoft.com/office/infopath/2007/PartnerControls"/>
    </lcf76f155ced4ddcb4097134ff3c332f>
    <SharedWithUsers xmlns="ad9b9b6d-c0dc-44ab-b8a6-b8e0c6675d1c">
      <UserInfo>
        <DisplayName>Lúcia Frieza</DisplayName>
        <AccountId>329</AccountId>
        <AccountType/>
      </UserInfo>
      <UserInfo>
        <DisplayName>Ricardo Teles</DisplayName>
        <AccountId>239</AccountId>
        <AccountType/>
      </UserInfo>
      <UserInfo>
        <DisplayName>Luís</DisplayName>
        <AccountId>14</AccountId>
        <AccountType/>
      </UserInfo>
    </SharedWithUsers>
    <MediaLengthInSeconds xmlns="4e11d9dd-4d03-40ec-a8e6-2a4d9ad28a1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FA458F9C5DA6504D8C1245D43F64304F" ma:contentTypeVersion="17" ma:contentTypeDescription="Create a new document." ma:contentTypeScope="" ma:versionID="9c0cc1df4d4c4b01038995c3f48831ff">
  <xsd:schema xmlns:xsd="http://www.w3.org/2001/XMLSchema" xmlns:xs="http://www.w3.org/2001/XMLSchema" xmlns:p="http://schemas.microsoft.com/office/2006/metadata/properties" xmlns:ns2="4e11d9dd-4d03-40ec-a8e6-2a4d9ad28a13" xmlns:ns3="ad9b9b6d-c0dc-44ab-b8a6-b8e0c6675d1c" targetNamespace="http://schemas.microsoft.com/office/2006/metadata/properties" ma:root="true" ma:fieldsID="eb4346ba63de770ae9bc389ce1fb3e0c" ns2:_="" ns3:_="">
    <xsd:import namespace="4e11d9dd-4d03-40ec-a8e6-2a4d9ad28a13"/>
    <xsd:import namespace="ad9b9b6d-c0dc-44ab-b8a6-b8e0c6675d1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11d9dd-4d03-40ec-a8e6-2a4d9ad28a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bb54de0-7ec4-4251-96f9-932319324cf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9b9b6d-c0dc-44ab-b8a6-b8e0c6675d1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f6c0ff96-7581-4a43-beda-2606ed35538b}" ma:internalName="TaxCatchAll" ma:showField="CatchAllData" ma:web="ad9b9b6d-c0dc-44ab-b8a6-b8e0c6675d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D5979A-F8D1-4776-940E-2DEA75E5FB81}"/>
</file>

<file path=customXml/itemProps2.xml><?xml version="1.0" encoding="utf-8"?>
<ds:datastoreItem xmlns:ds="http://schemas.openxmlformats.org/officeDocument/2006/customXml" ds:itemID="{524F2D9E-B766-4EA5-9C42-FFFCBD8517A9}"/>
</file>

<file path=customXml/itemProps3.xml><?xml version="1.0" encoding="utf-8"?>
<ds:datastoreItem xmlns:ds="http://schemas.openxmlformats.org/officeDocument/2006/customXml" ds:itemID="{FD0B83F0-E2E9-43CF-98C8-40DB88FA53E4}"/>
</file>

<file path=customXml/itemProps4.xml><?xml version="1.0" encoding="utf-8"?>
<ds:datastoreItem xmlns:ds="http://schemas.openxmlformats.org/officeDocument/2006/customXml" ds:itemID="{020CD500-537D-4B86-8ACF-B02524AA0A09}"/>
</file>

<file path=docMetadata/LabelInfo.xml><?xml version="1.0" encoding="utf-8"?>
<clbl:labelList xmlns:clbl="http://schemas.microsoft.com/office/2020/mipLabelMetadata">
  <clbl:label id="{e554d007-3062-4590-8a70-8f3532175853}" enabled="1" method="Standard" siteId="{34822b41-149d-4cfc-98b5-6425ca8cbfd2}"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Joana Pinto</dc:creator>
  <cp:keywords/>
  <dc:description/>
  <cp:lastModifiedBy/>
  <cp:revision/>
  <dcterms:created xsi:type="dcterms:W3CDTF">2023-02-20T19:43:39Z</dcterms:created>
  <dcterms:modified xsi:type="dcterms:W3CDTF">2023-09-07T08:49:56Z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554d007-3062-4590-8a70-8f3532175853_Enabled">
    <vt:lpwstr>true</vt:lpwstr>
  </property>
  <property fmtid="{D5CDD505-2E9C-101B-9397-08002B2CF9AE}" pid="3" name="MSIP_Label_e554d007-3062-4590-8a70-8f3532175853_SetDate">
    <vt:lpwstr>2023-02-24T20:10:25Z</vt:lpwstr>
  </property>
  <property fmtid="{D5CDD505-2E9C-101B-9397-08002B2CF9AE}" pid="4" name="MSIP_Label_e554d007-3062-4590-8a70-8f3532175853_Method">
    <vt:lpwstr>Standard</vt:lpwstr>
  </property>
  <property fmtid="{D5CDD505-2E9C-101B-9397-08002B2CF9AE}" pid="5" name="MSIP_Label_e554d007-3062-4590-8a70-8f3532175853_Name">
    <vt:lpwstr>INTERNAL (I)</vt:lpwstr>
  </property>
  <property fmtid="{D5CDD505-2E9C-101B-9397-08002B2CF9AE}" pid="6" name="MSIP_Label_e554d007-3062-4590-8a70-8f3532175853_SiteId">
    <vt:lpwstr>34822b41-149d-4cfc-98b5-6425ca8cbfd2</vt:lpwstr>
  </property>
  <property fmtid="{D5CDD505-2E9C-101B-9397-08002B2CF9AE}" pid="7" name="MSIP_Label_e554d007-3062-4590-8a70-8f3532175853_ActionId">
    <vt:lpwstr>517beea8-0ae7-4e14-a5f2-13f2e2eedc92</vt:lpwstr>
  </property>
  <property fmtid="{D5CDD505-2E9C-101B-9397-08002B2CF9AE}" pid="8" name="MSIP_Label_e554d007-3062-4590-8a70-8f3532175853_ContentBits">
    <vt:lpwstr>2</vt:lpwstr>
  </property>
  <property fmtid="{D5CDD505-2E9C-101B-9397-08002B2CF9AE}" pid="9" name="ContentTypeId">
    <vt:lpwstr>0x010100FA458F9C5DA6504D8C1245D43F64304F</vt:lpwstr>
  </property>
  <property fmtid="{D5CDD505-2E9C-101B-9397-08002B2CF9AE}" pid="10" name="MediaServiceImageTags">
    <vt:lpwstr/>
  </property>
  <property fmtid="{D5CDD505-2E9C-101B-9397-08002B2CF9AE}" pid="11" name="Order">
    <vt:r8>1792000</vt:r8>
  </property>
  <property fmtid="{D5CDD505-2E9C-101B-9397-08002B2CF9AE}" pid="12" name="xd_Signature">
    <vt:bool>false</vt:bool>
  </property>
  <property fmtid="{D5CDD505-2E9C-101B-9397-08002B2CF9AE}" pid="13" name="xd_ProgID">
    <vt:lpwstr/>
  </property>
  <property fmtid="{D5CDD505-2E9C-101B-9397-08002B2CF9AE}" pid="14" name="ComplianceAssetId">
    <vt:lpwstr/>
  </property>
  <property fmtid="{D5CDD505-2E9C-101B-9397-08002B2CF9AE}" pid="15" name="TemplateUrl">
    <vt:lpwstr/>
  </property>
  <property fmtid="{D5CDD505-2E9C-101B-9397-08002B2CF9AE}" pid="16" name="_ExtendedDescription">
    <vt:lpwstr/>
  </property>
  <property fmtid="{D5CDD505-2E9C-101B-9397-08002B2CF9AE}" pid="17" name="TriggerFlowInfo">
    <vt:lpwstr/>
  </property>
</Properties>
</file>